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24226"/>
  <mc:AlternateContent xmlns:mc="http://schemas.openxmlformats.org/markup-compatibility/2006">
    <mc:Choice Requires="x15">
      <x15ac:absPath xmlns:x15ac="http://schemas.microsoft.com/office/spreadsheetml/2010/11/ac" url="C:\Users\Ken Nittler\OneDrive\CBECCSpreadsheets\"/>
    </mc:Choice>
  </mc:AlternateContent>
  <xr:revisionPtr revIDLastSave="0" documentId="8_{59093CCD-3620-4C74-AA53-FA276289020B}" xr6:coauthVersionLast="47" xr6:coauthVersionMax="47" xr10:uidLastSave="{00000000-0000-0000-0000-000000000000}"/>
  <bookViews>
    <workbookView xWindow="-120" yWindow="-120" windowWidth="24240" windowHeight="13140" tabRatio="790" firstSheet="2" activeTab="2" xr2:uid="{00000000-000D-0000-FFFF-FFFF00000000}"/>
  </bookViews>
  <sheets>
    <sheet name="Instructions" sheetId="1" r:id="rId1"/>
    <sheet name="Test Data Set Description" sheetId="10" r:id="rId2"/>
    <sheet name="Summary" sheetId="2" r:id="rId3"/>
    <sheet name="Details" sheetId="5" r:id="rId4"/>
    <sheet name="Reference" sheetId="3" r:id="rId5"/>
    <sheet name="ReferenceLookups" sheetId="7" r:id="rId6"/>
    <sheet name="Candidate" sheetId="4" r:id="rId7"/>
    <sheet name="CandidateLookups" sheetId="8" r:id="rId8"/>
    <sheet name="Constants" sheetId="6" r:id="rId9"/>
    <sheet name="NewCSV" sheetId="14" r:id="rId10"/>
    <sheet name="EAA" sheetId="13" r:id="rId11"/>
    <sheet name="EDRAdjustments" sheetId="15" r:id="rId12"/>
    <sheet name="SelfUtilizationCredits" sheetId="16" r:id="rId13"/>
  </sheets>
  <definedNames>
    <definedName name="AdditionsAlterations">Summary!$C$11</definedName>
    <definedName name="AdditionsAlterationsTypeList">Constants!$A$61:$A$62</definedName>
    <definedName name="Candidate">CandidateLookups!$B$5</definedName>
    <definedName name="Candidate_Software">Summary!$C$5</definedName>
    <definedName name="CandidateEDR">CandidateLookups!$B$34</definedName>
    <definedName name="CandidateFile">CandidateLookups!$B$4</definedName>
    <definedName name="CandidateFileName">CandidateLookups!$B$6</definedName>
    <definedName name="CandidateProposedEDR">CandidateLookups!$B$21</definedName>
    <definedName name="CandidateProposedEDReff">CandidateLookups!$B$19</definedName>
    <definedName name="CandidateProposedEDRflex">CandidateLookups!$B$20</definedName>
    <definedName name="CandidateProposedEDRtot">CandidateLookups!$B$21</definedName>
    <definedName name="CandidateProposedIAQVent">CandidateLookups!$B$13</definedName>
    <definedName name="CandidateProposedOtherHVAC">CandidateLookups!$B$14</definedName>
    <definedName name="CandidateProposedPVsize">CandidateLookups!$B$22</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CandidateLookups!$B$34</definedName>
    <definedName name="CandidateStandardEDReff">CandidateLookups!$B$32</definedName>
    <definedName name="CandidateStandardEDRflex">CandidateLookups!$B$33</definedName>
    <definedName name="CandidateStandardEDRtot">CandidateLookups!$B$34</definedName>
    <definedName name="CandidateStandardIAQVent">CandidateLookups!$B$26</definedName>
    <definedName name="CandidateStandardOtherHVAC">CandidateLookups!$B$27</definedName>
    <definedName name="CandidateStandardPVsize">CandidateLookups!$B$35</definedName>
    <definedName name="CandidateStandardSelfUtilization">CandidateLookups!$B$29</definedName>
    <definedName name="CandidateStandardSolar">CandidateLookups!$B$30</definedName>
    <definedName name="CandidateStandardSpcCool">CandidateLookups!$B$25</definedName>
    <definedName name="CandidateStandardSpcHeat">CandidateLookups!$B$24</definedName>
    <definedName name="CandidateStandardTotal">CandidateLookups!$B$31</definedName>
    <definedName name="CandidateStandardWtrHeat">CandidateLookups!$B$28</definedName>
    <definedName name="Case1Lookup">Constants!$B$24</definedName>
    <definedName name="Comparison_Author">Summary!$C$4</definedName>
    <definedName name="Comparison_Date">Summary!$C$3</definedName>
    <definedName name="ConstructionType">Summary!#REF!</definedName>
    <definedName name="ConstructionTypeArray">Constants!$A$49:$B$50</definedName>
    <definedName name="ConstructionTypeList">Constants!$A$49:$A$50</definedName>
    <definedName name="dataarray">EDRAdjustments!$A$3</definedName>
    <definedName name="dataarraySUC">SelfUtilizationCredits!$A$7</definedName>
    <definedName name="Fail">Constants!$A$7</definedName>
    <definedName name="filename">EDRAdjustments!$A$4</definedName>
    <definedName name="filenameSUC">SelfUtilizationCredits!$A$8</definedName>
    <definedName name="FractionSmall">EDRAdjustments!$A$5</definedName>
    <definedName name="fractionSUC">SelfUtilizationCredits!$A$9</definedName>
    <definedName name="MultiFamily">Summary!$C$9</definedName>
    <definedName name="MultiFamilyTypeList">Constants!$A$57:$A$58</definedName>
    <definedName name="NewlyConstructed">Summary!$C$10</definedName>
    <definedName name="NewlyConstructedTypeList">Constants!$A$65:$A$66</definedName>
    <definedName name="No">Constants!$A$9</definedName>
    <definedName name="Pass">Constants!$A$6</definedName>
    <definedName name="postfix">EDRAdjustments!$A$7</definedName>
    <definedName name="PostfixSUC">SelfUtilizationCredits!$A$11</definedName>
    <definedName name="Prefix">EDRAdjustments!$A$6</definedName>
    <definedName name="PrefixSUC">SelfUtilizationCredits!$A$10</definedName>
    <definedName name="_xlnm.Print_Area" localSheetId="3">Details!$A$1:$M$366</definedName>
    <definedName name="_xlnm.Print_Area" localSheetId="2">Summary!$A$1:$L$41</definedName>
    <definedName name="_xlnm.Print_Titles" localSheetId="3">Details!$1:$7</definedName>
    <definedName name="PrototypeArray">Constants!$A$37:$B$47</definedName>
    <definedName name="PrototypeList">Constants!$A$37:$A$47</definedName>
    <definedName name="RefCol">Details!$AU$7</definedName>
    <definedName name="RefColEDR">Details!$AV$7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ReferenceLookups!$B$21</definedName>
    <definedName name="ReferenceProposedEDReff">ReferenceLookups!$B$19</definedName>
    <definedName name="ReferenceProposedEDRflex">ReferenceLookups!$B$20</definedName>
    <definedName name="ReferenceProposedEDRtot">ReferenceLookups!$B$21</definedName>
    <definedName name="ReferenceProposedIAQVent">ReferenceLookups!$B$13</definedName>
    <definedName name="ReferenceProposedOtherHVAC">ReferenceLookups!$B$14</definedName>
    <definedName name="ReferenceProposedPVsize">ReferenceLookups!$B$22</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ReferenceLookups!$B$34</definedName>
    <definedName name="ReferenceStandardEDReff">ReferenceLookups!$B$32</definedName>
    <definedName name="ReferenceStandardEDRflex">ReferenceLookups!$B$33</definedName>
    <definedName name="ReferenceStandardEDRtot">ReferenceLookups!$B$34</definedName>
    <definedName name="ReferenceStandardIAQVent">ReferenceLookups!$B$26</definedName>
    <definedName name="ReferenceStandardOtherHVAC">ReferenceLookups!$B$27</definedName>
    <definedName name="ReferenceStandardPVsize">ReferenceLookups!$B$35</definedName>
    <definedName name="ReferenceStandardSelfUtilization">ReferenceLookups!$B$29</definedName>
    <definedName name="ReferenceStandardSolar">ReferenceLookups!$B$30</definedName>
    <definedName name="ReferenceStandardSpcCool">ReferenceLookups!$B$25</definedName>
    <definedName name="ReferenceStandardSpcHeat">ReferenceLookups!$B$24</definedName>
    <definedName name="ReferenceStandardTotal">ReferenceLookups!$B$31</definedName>
    <definedName name="ReferenceStandardWtrHeat">ReferenceLookups!$B$28</definedName>
    <definedName name="ResultT01">Details!$D$25</definedName>
    <definedName name="ResultT02">Details!$D$44</definedName>
    <definedName name="ResultT03">Details!$D$63</definedName>
    <definedName name="ResultT04">Details!$D$82</definedName>
    <definedName name="ResultT05">Details!$D$101</definedName>
    <definedName name="ResultT06">Details!$D$120</definedName>
    <definedName name="ResultT07">Details!$D$133</definedName>
    <definedName name="ResultT08">Details!$D$146</definedName>
    <definedName name="ResultT09">Details!$D$159</definedName>
    <definedName name="ResultT10">Details!$D$172</definedName>
    <definedName name="ResultT11">Details!$D$185</definedName>
    <definedName name="ResultT12">Details!$D$198</definedName>
    <definedName name="ResultT13">Details!$D$211</definedName>
    <definedName name="ResultT14">Details!$D$230</definedName>
    <definedName name="ResultT15">Details!$D$249</definedName>
    <definedName name="ResultT16">Details!$D$268</definedName>
    <definedName name="ResultT17">Details!$D$287</definedName>
    <definedName name="ResultT18">Details!$D$306</definedName>
    <definedName name="ResultT19">Details!$D$325</definedName>
    <definedName name="ResultT20">Details!$D$338</definedName>
    <definedName name="ResultT21">Details!$D$351</definedName>
    <definedName name="ResultT22">Details!$D$365</definedName>
    <definedName name="SingleFamily">Summary!$C$8</definedName>
    <definedName name="SingleFamilyTypeList">Constants!$A$53:$A$54</definedName>
    <definedName name="SoftwareType">Summary!$C$7</definedName>
    <definedName name="SoftwareTypeArray">Constants!$A$45:$B$46</definedName>
    <definedName name="SoftwareTypeList">Constants!$A$45:$A$46</definedName>
    <definedName name="StandardArray">Details!$BL$1:$BM$504</definedName>
    <definedName name="StandardList">Details!$BL$1:$BL$504</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3Proposed">Details!$F$63</definedName>
    <definedName name="T03Reference">Details!$E$63</definedName>
    <definedName name="T03Standard">Details!$K$63</definedName>
    <definedName name="T04Proposed">Details!$F$82</definedName>
    <definedName name="T04Reference">Details!$E$82</definedName>
    <definedName name="T04Standard">Details!$K$82</definedName>
    <definedName name="T05Proposed">Details!$F$101</definedName>
    <definedName name="T05Reference">Details!$E$101</definedName>
    <definedName name="T05Standard">Details!$K$101</definedName>
    <definedName name="T06Proposed">Details!$F$120</definedName>
    <definedName name="T06Reference">Details!$E$120</definedName>
    <definedName name="T06Standard">Details!$K$120</definedName>
    <definedName name="T07Proposed">Details!$F$133</definedName>
    <definedName name="T07Reference">Details!$E$133</definedName>
    <definedName name="T07Standard">Details!$K$133</definedName>
    <definedName name="T08Proposed">Details!$F$146</definedName>
    <definedName name="T08Reference">Details!$E$146</definedName>
    <definedName name="T08Standard">Details!$K$146</definedName>
    <definedName name="T09Proposed">Details!$F$159</definedName>
    <definedName name="T09Reference">Details!$E$159</definedName>
    <definedName name="T09Standard">Details!$K$159</definedName>
    <definedName name="T10Proposed">Details!$F$172</definedName>
    <definedName name="T10Reference">Details!$E$172</definedName>
    <definedName name="T10Standard">Details!$K$172</definedName>
    <definedName name="T11Proposed">Details!$F$185</definedName>
    <definedName name="T11Reference">Details!$E$185</definedName>
    <definedName name="T11Standard">Details!$K$185</definedName>
    <definedName name="T12Proposed">Details!$F$198</definedName>
    <definedName name="T12Reference">Details!$E$198</definedName>
    <definedName name="T12Standard">Details!$K$198</definedName>
    <definedName name="T13Proposed">Details!$F$211</definedName>
    <definedName name="T13Reference">Details!$E$211</definedName>
    <definedName name="T13Standard">Details!$K$211</definedName>
    <definedName name="T14Proposed">Details!$F$230</definedName>
    <definedName name="T14Reference">Details!$E$230</definedName>
    <definedName name="T14Standard">Details!$K$230</definedName>
    <definedName name="T15Proposed">Details!$F$249</definedName>
    <definedName name="T15Reference">Details!$E$249</definedName>
    <definedName name="T15Standard">Details!$K$249</definedName>
    <definedName name="T16Proposed">Details!$F$268</definedName>
    <definedName name="T16Reference">Details!$E$268</definedName>
    <definedName name="T16Standard">Details!$K$268</definedName>
    <definedName name="T17Proposed">Details!$F$287</definedName>
    <definedName name="T17Reference">Details!$E$287</definedName>
    <definedName name="T17Standard">Details!$K$287</definedName>
    <definedName name="T18Proposed">Details!$F$306</definedName>
    <definedName name="T18Reference">Details!$E$306</definedName>
    <definedName name="T18Standard">Details!$K$306</definedName>
    <definedName name="T19Proposed">Details!$F$325</definedName>
    <definedName name="T19Reference">Details!$E$325</definedName>
    <definedName name="T19Standard">Details!$K$325</definedName>
    <definedName name="T20Proposed">Details!$F$338</definedName>
    <definedName name="T20Reference">Details!$E$338</definedName>
    <definedName name="T20Standard">Details!$K$338</definedName>
    <definedName name="T21Proposed">Details!$F$351</definedName>
    <definedName name="T21Reference">Details!$E$351</definedName>
    <definedName name="T21Standard">Details!$K$351</definedName>
    <definedName name="T22Proposed">Details!$F$365</definedName>
    <definedName name="T22Reference">Details!$E$365</definedName>
    <definedName name="T22Standard">Details!$K$365</definedName>
    <definedName name="TestArray">Constants!$A$13:$U$34</definedName>
    <definedName name="TestList">Constants!$A$13:$A$34</definedName>
    <definedName name="Tolerance">Constants!$A$3</definedName>
    <definedName name="TotalPages">Details!$B$368</definedName>
    <definedName name="TotalSum">Constants!$A$4</definedName>
    <definedName name="Units">Summary!$C$12</definedName>
    <definedName name="Yes">Constants!$A$8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57" i="8" l="1"/>
  <c r="M357" i="8" s="1"/>
  <c r="N357" i="8" s="1"/>
  <c r="L356" i="8"/>
  <c r="M356" i="8" s="1"/>
  <c r="N356" i="8" s="1"/>
  <c r="L355" i="8"/>
  <c r="M355" i="8" s="1"/>
  <c r="N355" i="8" s="1"/>
  <c r="L354" i="8"/>
  <c r="M354" i="8" s="1"/>
  <c r="N354" i="8" s="1"/>
  <c r="L353" i="8"/>
  <c r="M353" i="8" s="1"/>
  <c r="N353" i="8" s="1"/>
  <c r="L352" i="8"/>
  <c r="M352" i="8" s="1"/>
  <c r="N352" i="8" s="1"/>
  <c r="L351" i="8"/>
  <c r="M351" i="8" s="1"/>
  <c r="N351" i="8" s="1"/>
  <c r="L350" i="8"/>
  <c r="M350" i="8" s="1"/>
  <c r="N350" i="8" s="1"/>
  <c r="L349" i="8"/>
  <c r="M349" i="8" s="1"/>
  <c r="N349" i="8" s="1"/>
  <c r="L348" i="8"/>
  <c r="M348" i="8" s="1"/>
  <c r="N348" i="8" s="1"/>
  <c r="L347" i="8"/>
  <c r="M347" i="8" s="1"/>
  <c r="N347" i="8" s="1"/>
  <c r="L346" i="8"/>
  <c r="M346" i="8" s="1"/>
  <c r="N346" i="8" s="1"/>
  <c r="L345" i="8"/>
  <c r="M345" i="8" s="1"/>
  <c r="N345" i="8" s="1"/>
  <c r="L344" i="8"/>
  <c r="M344" i="8" s="1"/>
  <c r="N344" i="8" s="1"/>
  <c r="L343" i="8"/>
  <c r="M343" i="8" s="1"/>
  <c r="N343" i="8" s="1"/>
  <c r="L342" i="8"/>
  <c r="M342" i="8" s="1"/>
  <c r="N342" i="8" s="1"/>
  <c r="L341" i="8"/>
  <c r="M341" i="8" s="1"/>
  <c r="N341" i="8" s="1"/>
  <c r="L340" i="8"/>
  <c r="M340" i="8" s="1"/>
  <c r="N340" i="8" s="1"/>
  <c r="L339" i="8"/>
  <c r="M339" i="8" s="1"/>
  <c r="N339" i="8" s="1"/>
  <c r="L338" i="8"/>
  <c r="M338" i="8" s="1"/>
  <c r="N338" i="8" s="1"/>
  <c r="L337" i="8"/>
  <c r="M337" i="8" s="1"/>
  <c r="N337" i="8" s="1"/>
  <c r="L336" i="8"/>
  <c r="M336" i="8" s="1"/>
  <c r="N336" i="8" s="1"/>
  <c r="L335" i="8"/>
  <c r="M335" i="8" s="1"/>
  <c r="N335" i="8" s="1"/>
  <c r="L334" i="8"/>
  <c r="M334" i="8" s="1"/>
  <c r="N334" i="8" s="1"/>
  <c r="L333" i="8"/>
  <c r="M333" i="8" s="1"/>
  <c r="N333" i="8" s="1"/>
  <c r="L332" i="8"/>
  <c r="M332" i="8" s="1"/>
  <c r="N332" i="8" s="1"/>
  <c r="L331" i="8"/>
  <c r="M331" i="8" s="1"/>
  <c r="N331" i="8" s="1"/>
  <c r="L330" i="8"/>
  <c r="M330" i="8" s="1"/>
  <c r="N330" i="8" s="1"/>
  <c r="L329" i="8"/>
  <c r="M329" i="8" s="1"/>
  <c r="N329" i="8" s="1"/>
  <c r="L328" i="8"/>
  <c r="M328" i="8" s="1"/>
  <c r="N328" i="8" s="1"/>
  <c r="L327" i="8"/>
  <c r="M327" i="8" s="1"/>
  <c r="N327" i="8" s="1"/>
  <c r="L326" i="8"/>
  <c r="M326" i="8" s="1"/>
  <c r="N326" i="8" s="1"/>
  <c r="L325" i="8"/>
  <c r="M325" i="8" s="1"/>
  <c r="N325" i="8" s="1"/>
  <c r="L324" i="8"/>
  <c r="M324" i="8" s="1"/>
  <c r="N324" i="8" s="1"/>
  <c r="L323" i="8"/>
  <c r="M323" i="8" s="1"/>
  <c r="N323" i="8" s="1"/>
  <c r="L322" i="8"/>
  <c r="M322" i="8" s="1"/>
  <c r="N322" i="8" s="1"/>
  <c r="L321" i="8"/>
  <c r="M321" i="8" s="1"/>
  <c r="N321" i="8" s="1"/>
  <c r="L320" i="8"/>
  <c r="M320" i="8" s="1"/>
  <c r="N320" i="8" s="1"/>
  <c r="L319" i="8"/>
  <c r="M319" i="8" s="1"/>
  <c r="N319" i="8" s="1"/>
  <c r="L318" i="8"/>
  <c r="M318" i="8" s="1"/>
  <c r="N318" i="8" s="1"/>
  <c r="L317" i="8"/>
  <c r="M317" i="8" s="1"/>
  <c r="N317" i="8" s="1"/>
  <c r="L316" i="8"/>
  <c r="M316" i="8" s="1"/>
  <c r="N316" i="8" s="1"/>
  <c r="L315" i="8"/>
  <c r="M315" i="8" s="1"/>
  <c r="N315" i="8" s="1"/>
  <c r="L314" i="8"/>
  <c r="M314" i="8" s="1"/>
  <c r="N314" i="8" s="1"/>
  <c r="L313" i="8"/>
  <c r="M313" i="8" s="1"/>
  <c r="N313" i="8" s="1"/>
  <c r="L312" i="8"/>
  <c r="M312" i="8" s="1"/>
  <c r="N312" i="8" s="1"/>
  <c r="L311" i="8"/>
  <c r="M311" i="8" s="1"/>
  <c r="N311" i="8" s="1"/>
  <c r="L310" i="8"/>
  <c r="M310" i="8" s="1"/>
  <c r="N310" i="8" s="1"/>
  <c r="L309" i="8"/>
  <c r="M309" i="8" s="1"/>
  <c r="N309" i="8" s="1"/>
  <c r="L308" i="8"/>
  <c r="M308" i="8" s="1"/>
  <c r="N308" i="8" s="1"/>
  <c r="L307" i="8"/>
  <c r="M307" i="8" s="1"/>
  <c r="N307" i="8" s="1"/>
  <c r="L306" i="8"/>
  <c r="M306" i="8" s="1"/>
  <c r="N306" i="8" s="1"/>
  <c r="L305" i="8"/>
  <c r="M305" i="8" s="1"/>
  <c r="N305" i="8" s="1"/>
  <c r="L304" i="8"/>
  <c r="M304" i="8" s="1"/>
  <c r="N304" i="8" s="1"/>
  <c r="L303" i="8"/>
  <c r="M303" i="8" s="1"/>
  <c r="N303" i="8" s="1"/>
  <c r="L302" i="8"/>
  <c r="M302" i="8" s="1"/>
  <c r="N302" i="8" s="1"/>
  <c r="L301" i="8"/>
  <c r="M301" i="8" s="1"/>
  <c r="N301" i="8" s="1"/>
  <c r="L300" i="8"/>
  <c r="M300" i="8" s="1"/>
  <c r="N300" i="8" s="1"/>
  <c r="L299" i="8"/>
  <c r="M299" i="8" s="1"/>
  <c r="N299" i="8" s="1"/>
  <c r="L298" i="8"/>
  <c r="M298" i="8" s="1"/>
  <c r="N298" i="8" s="1"/>
  <c r="L297" i="8"/>
  <c r="M297" i="8" s="1"/>
  <c r="N297" i="8" s="1"/>
  <c r="L296" i="8"/>
  <c r="M296" i="8" s="1"/>
  <c r="N296" i="8" s="1"/>
  <c r="L295" i="8"/>
  <c r="M295" i="8" s="1"/>
  <c r="N295" i="8" s="1"/>
  <c r="L294" i="8"/>
  <c r="M294" i="8" s="1"/>
  <c r="N294" i="8" s="1"/>
  <c r="L293" i="8"/>
  <c r="M293" i="8" s="1"/>
  <c r="N293" i="8" s="1"/>
  <c r="L292" i="8"/>
  <c r="M292" i="8" s="1"/>
  <c r="N292" i="8" s="1"/>
  <c r="L291" i="8"/>
  <c r="M291" i="8" s="1"/>
  <c r="N291" i="8" s="1"/>
  <c r="L290" i="8"/>
  <c r="M290" i="8" s="1"/>
  <c r="N290" i="8" s="1"/>
  <c r="L289" i="8"/>
  <c r="M289" i="8" s="1"/>
  <c r="N289" i="8" s="1"/>
  <c r="L288" i="8"/>
  <c r="M288" i="8" s="1"/>
  <c r="N288" i="8" s="1"/>
  <c r="L287" i="8"/>
  <c r="M287" i="8" s="1"/>
  <c r="N287" i="8" s="1"/>
  <c r="L286" i="8"/>
  <c r="M286" i="8" s="1"/>
  <c r="N286" i="8" s="1"/>
  <c r="L285" i="8"/>
  <c r="M285" i="8" s="1"/>
  <c r="N285" i="8" s="1"/>
  <c r="L284" i="8"/>
  <c r="M284" i="8" s="1"/>
  <c r="N284" i="8" s="1"/>
  <c r="L283" i="8"/>
  <c r="M283" i="8" s="1"/>
  <c r="N283" i="8" s="1"/>
  <c r="L282" i="8"/>
  <c r="M282" i="8" s="1"/>
  <c r="N282" i="8" s="1"/>
  <c r="L281" i="8"/>
  <c r="M281" i="8" s="1"/>
  <c r="N281" i="8" s="1"/>
  <c r="L280" i="8"/>
  <c r="M280" i="8" s="1"/>
  <c r="N280" i="8" s="1"/>
  <c r="L279" i="8"/>
  <c r="M279" i="8" s="1"/>
  <c r="N279" i="8" s="1"/>
  <c r="L278" i="8"/>
  <c r="M278" i="8" s="1"/>
  <c r="N278" i="8" s="1"/>
  <c r="L277" i="8"/>
  <c r="M277" i="8" s="1"/>
  <c r="N277" i="8" s="1"/>
  <c r="L276" i="8"/>
  <c r="M276" i="8" s="1"/>
  <c r="N276" i="8" s="1"/>
  <c r="L275" i="8"/>
  <c r="M275" i="8" s="1"/>
  <c r="N275" i="8" s="1"/>
  <c r="L274" i="8"/>
  <c r="M274" i="8" s="1"/>
  <c r="N274" i="8" s="1"/>
  <c r="L273" i="8"/>
  <c r="M273" i="8" s="1"/>
  <c r="N273" i="8" s="1"/>
  <c r="L272" i="8"/>
  <c r="M272" i="8" s="1"/>
  <c r="N272" i="8" s="1"/>
  <c r="L271" i="8"/>
  <c r="M271" i="8" s="1"/>
  <c r="N271" i="8" s="1"/>
  <c r="L270" i="8"/>
  <c r="M270" i="8" s="1"/>
  <c r="N270" i="8" s="1"/>
  <c r="L269" i="8"/>
  <c r="M269" i="8" s="1"/>
  <c r="N269" i="8" s="1"/>
  <c r="L268" i="8"/>
  <c r="M268" i="8" s="1"/>
  <c r="N268" i="8" s="1"/>
  <c r="L267" i="8"/>
  <c r="M267" i="8" s="1"/>
  <c r="N267" i="8" s="1"/>
  <c r="L266" i="8"/>
  <c r="M266" i="8" s="1"/>
  <c r="N266" i="8" s="1"/>
  <c r="L265" i="8"/>
  <c r="M265" i="8" s="1"/>
  <c r="N265" i="8" s="1"/>
  <c r="L264" i="8"/>
  <c r="M264" i="8" s="1"/>
  <c r="N264" i="8" s="1"/>
  <c r="L263" i="8"/>
  <c r="M263" i="8" s="1"/>
  <c r="N263" i="8" s="1"/>
  <c r="L262" i="8"/>
  <c r="M262" i="8" s="1"/>
  <c r="N262" i="8" s="1"/>
  <c r="L261" i="8"/>
  <c r="M261" i="8" s="1"/>
  <c r="N261" i="8" s="1"/>
  <c r="L260" i="8"/>
  <c r="M260" i="8" s="1"/>
  <c r="N260" i="8" s="1"/>
  <c r="L259" i="8"/>
  <c r="M259" i="8" s="1"/>
  <c r="N259" i="8" s="1"/>
  <c r="L258" i="8"/>
  <c r="M258" i="8" s="1"/>
  <c r="N258" i="8" s="1"/>
  <c r="L257" i="8"/>
  <c r="M257" i="8" s="1"/>
  <c r="N257" i="8" s="1"/>
  <c r="L256" i="8"/>
  <c r="M256" i="8" s="1"/>
  <c r="N256" i="8" s="1"/>
  <c r="L255" i="8"/>
  <c r="M255" i="8" s="1"/>
  <c r="N255" i="8" s="1"/>
  <c r="L254" i="8"/>
  <c r="M254" i="8" s="1"/>
  <c r="N254" i="8" s="1"/>
  <c r="L253" i="8"/>
  <c r="M253" i="8" s="1"/>
  <c r="N253" i="8" s="1"/>
  <c r="L252" i="8"/>
  <c r="M252" i="8" s="1"/>
  <c r="N252" i="8" s="1"/>
  <c r="L251" i="8"/>
  <c r="M251" i="8" s="1"/>
  <c r="N251" i="8" s="1"/>
  <c r="L250" i="8"/>
  <c r="M250" i="8" s="1"/>
  <c r="N250" i="8" s="1"/>
  <c r="L249" i="8"/>
  <c r="M249" i="8" s="1"/>
  <c r="N249" i="8" s="1"/>
  <c r="L248" i="8"/>
  <c r="M248" i="8" s="1"/>
  <c r="N248" i="8" s="1"/>
  <c r="L247" i="8"/>
  <c r="M247" i="8" s="1"/>
  <c r="N247" i="8" s="1"/>
  <c r="L246" i="8"/>
  <c r="M246" i="8" s="1"/>
  <c r="N246" i="8" s="1"/>
  <c r="L245" i="8"/>
  <c r="M245" i="8" s="1"/>
  <c r="N245" i="8" s="1"/>
  <c r="L244" i="8"/>
  <c r="M244" i="8" s="1"/>
  <c r="N244" i="8" s="1"/>
  <c r="L243" i="8"/>
  <c r="M243" i="8" s="1"/>
  <c r="N243" i="8" s="1"/>
  <c r="L242" i="8"/>
  <c r="M242" i="8" s="1"/>
  <c r="N242" i="8" s="1"/>
  <c r="L241" i="8"/>
  <c r="M241" i="8" s="1"/>
  <c r="N241" i="8" s="1"/>
  <c r="L240" i="8"/>
  <c r="M240" i="8" s="1"/>
  <c r="N240" i="8" s="1"/>
  <c r="L239" i="8"/>
  <c r="M239" i="8" s="1"/>
  <c r="N239" i="8" s="1"/>
  <c r="L238" i="8"/>
  <c r="M238" i="8" s="1"/>
  <c r="N238" i="8" s="1"/>
  <c r="L237" i="8"/>
  <c r="M237" i="8" s="1"/>
  <c r="N237" i="8" s="1"/>
  <c r="L236" i="8"/>
  <c r="M236" i="8" s="1"/>
  <c r="N236" i="8" s="1"/>
  <c r="L235" i="8"/>
  <c r="M235" i="8" s="1"/>
  <c r="N235" i="8" s="1"/>
  <c r="L234" i="8"/>
  <c r="M234" i="8" s="1"/>
  <c r="N234" i="8" s="1"/>
  <c r="L233" i="8"/>
  <c r="M233" i="8" s="1"/>
  <c r="N233" i="8" s="1"/>
  <c r="L232" i="8"/>
  <c r="M232" i="8" s="1"/>
  <c r="N232" i="8" s="1"/>
  <c r="L231" i="8"/>
  <c r="M231" i="8" s="1"/>
  <c r="N231" i="8" s="1"/>
  <c r="L230" i="8"/>
  <c r="M230" i="8" s="1"/>
  <c r="N230" i="8" s="1"/>
  <c r="L229" i="8"/>
  <c r="M229" i="8" s="1"/>
  <c r="N229" i="8" s="1"/>
  <c r="L228" i="8"/>
  <c r="M228" i="8" s="1"/>
  <c r="N228" i="8" s="1"/>
  <c r="L227" i="8"/>
  <c r="M227" i="8" s="1"/>
  <c r="N227" i="8" s="1"/>
  <c r="L226" i="8"/>
  <c r="M226" i="8" s="1"/>
  <c r="N226" i="8" s="1"/>
  <c r="L225" i="8"/>
  <c r="M225" i="8" s="1"/>
  <c r="N225" i="8" s="1"/>
  <c r="L224" i="8"/>
  <c r="M224" i="8" s="1"/>
  <c r="N224" i="8" s="1"/>
  <c r="L223" i="8"/>
  <c r="M223" i="8" s="1"/>
  <c r="N223" i="8" s="1"/>
  <c r="L222" i="8"/>
  <c r="M222" i="8" s="1"/>
  <c r="N222" i="8" s="1"/>
  <c r="L221" i="8"/>
  <c r="M221" i="8" s="1"/>
  <c r="N221" i="8" s="1"/>
  <c r="L220" i="8"/>
  <c r="M220" i="8" s="1"/>
  <c r="N220" i="8" s="1"/>
  <c r="L219" i="8"/>
  <c r="M219" i="8" s="1"/>
  <c r="N219" i="8" s="1"/>
  <c r="L218" i="8"/>
  <c r="M218" i="8" s="1"/>
  <c r="N218" i="8" s="1"/>
  <c r="L217" i="8"/>
  <c r="M217" i="8" s="1"/>
  <c r="N217" i="8" s="1"/>
  <c r="L216" i="8"/>
  <c r="M216" i="8" s="1"/>
  <c r="N216" i="8" s="1"/>
  <c r="L215" i="8"/>
  <c r="M215" i="8" s="1"/>
  <c r="N215" i="8" s="1"/>
  <c r="L214" i="8"/>
  <c r="M214" i="8" s="1"/>
  <c r="N214" i="8" s="1"/>
  <c r="L213" i="8"/>
  <c r="M213" i="8" s="1"/>
  <c r="N213" i="8" s="1"/>
  <c r="L212" i="8"/>
  <c r="M212" i="8" s="1"/>
  <c r="N212" i="8" s="1"/>
  <c r="L211" i="8"/>
  <c r="M211" i="8" s="1"/>
  <c r="N211" i="8" s="1"/>
  <c r="L210" i="8"/>
  <c r="M210" i="8" s="1"/>
  <c r="N210" i="8" s="1"/>
  <c r="L209" i="8"/>
  <c r="M209" i="8" s="1"/>
  <c r="N209" i="8" s="1"/>
  <c r="L208" i="8"/>
  <c r="M208" i="8" s="1"/>
  <c r="N208" i="8" s="1"/>
  <c r="L207" i="8"/>
  <c r="M207" i="8" s="1"/>
  <c r="N207" i="8" s="1"/>
  <c r="L206" i="8"/>
  <c r="M206" i="8" s="1"/>
  <c r="N206" i="8" s="1"/>
  <c r="L205" i="8"/>
  <c r="M205" i="8" s="1"/>
  <c r="N205" i="8" s="1"/>
  <c r="L204" i="8"/>
  <c r="M204" i="8" s="1"/>
  <c r="N204" i="8" s="1"/>
  <c r="L203" i="8"/>
  <c r="M203" i="8" s="1"/>
  <c r="N203" i="8" s="1"/>
  <c r="L202" i="8"/>
  <c r="M202" i="8" s="1"/>
  <c r="N202" i="8" s="1"/>
  <c r="L201" i="8"/>
  <c r="M201" i="8" s="1"/>
  <c r="N201" i="8" s="1"/>
  <c r="L200" i="8"/>
  <c r="M200" i="8" s="1"/>
  <c r="N200" i="8" s="1"/>
  <c r="L199" i="8"/>
  <c r="M199" i="8" s="1"/>
  <c r="N199" i="8" s="1"/>
  <c r="L198" i="8"/>
  <c r="M198" i="8" s="1"/>
  <c r="N198" i="8" s="1"/>
  <c r="L197" i="8"/>
  <c r="M197" i="8" s="1"/>
  <c r="N197" i="8" s="1"/>
  <c r="L196" i="8"/>
  <c r="M196" i="8" s="1"/>
  <c r="N196" i="8" s="1"/>
  <c r="L195" i="8"/>
  <c r="M195" i="8" s="1"/>
  <c r="N195" i="8" s="1"/>
  <c r="L194" i="8"/>
  <c r="M194" i="8" s="1"/>
  <c r="N194" i="8" s="1"/>
  <c r="L193" i="8"/>
  <c r="M193" i="8" s="1"/>
  <c r="N193" i="8" s="1"/>
  <c r="L192" i="8"/>
  <c r="M192" i="8" s="1"/>
  <c r="N192" i="8" s="1"/>
  <c r="L191" i="8"/>
  <c r="M191" i="8" s="1"/>
  <c r="N191" i="8" s="1"/>
  <c r="L190" i="8"/>
  <c r="M190" i="8" s="1"/>
  <c r="N190" i="8" s="1"/>
  <c r="L189" i="8"/>
  <c r="M189" i="8" s="1"/>
  <c r="N189" i="8" s="1"/>
  <c r="L188" i="8"/>
  <c r="M188" i="8" s="1"/>
  <c r="N188" i="8" s="1"/>
  <c r="L187" i="8"/>
  <c r="M187" i="8" s="1"/>
  <c r="N187" i="8" s="1"/>
  <c r="L186" i="8"/>
  <c r="M186" i="8" s="1"/>
  <c r="N186" i="8" s="1"/>
  <c r="L185" i="8"/>
  <c r="M185" i="8" s="1"/>
  <c r="N185" i="8" s="1"/>
  <c r="L184" i="8"/>
  <c r="M184" i="8" s="1"/>
  <c r="N184" i="8" s="1"/>
  <c r="L183" i="8"/>
  <c r="M183" i="8" s="1"/>
  <c r="N183" i="8" s="1"/>
  <c r="L182" i="8"/>
  <c r="M182" i="8" s="1"/>
  <c r="N182" i="8" s="1"/>
  <c r="L181" i="8"/>
  <c r="M181" i="8" s="1"/>
  <c r="N181" i="8" s="1"/>
  <c r="L180" i="8"/>
  <c r="M180" i="8" s="1"/>
  <c r="N180" i="8" s="1"/>
  <c r="L700" i="8"/>
  <c r="M700" i="8" s="1"/>
  <c r="N700" i="8" s="1"/>
  <c r="L699" i="8"/>
  <c r="M699" i="8" s="1"/>
  <c r="N699" i="8" s="1"/>
  <c r="L698" i="8"/>
  <c r="M698" i="8" s="1"/>
  <c r="N698" i="8" s="1"/>
  <c r="L697" i="8"/>
  <c r="M697" i="8" s="1"/>
  <c r="N697" i="8" s="1"/>
  <c r="L696" i="8"/>
  <c r="M696" i="8" s="1"/>
  <c r="N696" i="8" s="1"/>
  <c r="L695" i="8"/>
  <c r="M695" i="8" s="1"/>
  <c r="N695" i="8" s="1"/>
  <c r="L694" i="8"/>
  <c r="M694" i="8" s="1"/>
  <c r="N694" i="8" s="1"/>
  <c r="L693" i="8"/>
  <c r="M693" i="8" s="1"/>
  <c r="N693" i="8" s="1"/>
  <c r="L692" i="8"/>
  <c r="M692" i="8" s="1"/>
  <c r="N692" i="8" s="1"/>
  <c r="L691" i="8"/>
  <c r="M691" i="8" s="1"/>
  <c r="N691" i="8" s="1"/>
  <c r="L690" i="8"/>
  <c r="M690" i="8" s="1"/>
  <c r="N690" i="8" s="1"/>
  <c r="L689" i="8"/>
  <c r="M689" i="8" s="1"/>
  <c r="N689" i="8" s="1"/>
  <c r="L688" i="8"/>
  <c r="M688" i="8" s="1"/>
  <c r="N688" i="8" s="1"/>
  <c r="L687" i="8"/>
  <c r="M687" i="8" s="1"/>
  <c r="N687" i="8" s="1"/>
  <c r="L686" i="8"/>
  <c r="M686" i="8" s="1"/>
  <c r="N686" i="8" s="1"/>
  <c r="L685" i="8"/>
  <c r="M685" i="8" s="1"/>
  <c r="N685" i="8" s="1"/>
  <c r="L684" i="8"/>
  <c r="M684" i="8" s="1"/>
  <c r="N684" i="8" s="1"/>
  <c r="L683" i="8"/>
  <c r="M683" i="8" s="1"/>
  <c r="N683" i="8" s="1"/>
  <c r="L682" i="8"/>
  <c r="M682" i="8" s="1"/>
  <c r="N682" i="8" s="1"/>
  <c r="L681" i="8"/>
  <c r="M681" i="8" s="1"/>
  <c r="N681" i="8" s="1"/>
  <c r="L680" i="8"/>
  <c r="M680" i="8" s="1"/>
  <c r="N680" i="8" s="1"/>
  <c r="L679" i="8"/>
  <c r="M679" i="8" s="1"/>
  <c r="N679" i="8" s="1"/>
  <c r="L678" i="8"/>
  <c r="M678" i="8" s="1"/>
  <c r="N678" i="8" s="1"/>
  <c r="L677" i="8"/>
  <c r="M677" i="8" s="1"/>
  <c r="N677" i="8" s="1"/>
  <c r="L676" i="8"/>
  <c r="M676" i="8" s="1"/>
  <c r="N676" i="8" s="1"/>
  <c r="L675" i="8"/>
  <c r="M675" i="8" s="1"/>
  <c r="N675" i="8" s="1"/>
  <c r="L674" i="8"/>
  <c r="M674" i="8" s="1"/>
  <c r="N674" i="8" s="1"/>
  <c r="L673" i="8"/>
  <c r="M673" i="8" s="1"/>
  <c r="N673" i="8" s="1"/>
  <c r="L672" i="8"/>
  <c r="M672" i="8" s="1"/>
  <c r="N672" i="8" s="1"/>
  <c r="L671" i="8"/>
  <c r="M671" i="8" s="1"/>
  <c r="N671" i="8" s="1"/>
  <c r="L670" i="8"/>
  <c r="M670" i="8" s="1"/>
  <c r="N670" i="8" s="1"/>
  <c r="L669" i="8"/>
  <c r="M669" i="8" s="1"/>
  <c r="N669" i="8" s="1"/>
  <c r="L668" i="8"/>
  <c r="M668" i="8" s="1"/>
  <c r="N668" i="8" s="1"/>
  <c r="L667" i="8"/>
  <c r="M667" i="8" s="1"/>
  <c r="N667" i="8" s="1"/>
  <c r="L666" i="8"/>
  <c r="M666" i="8" s="1"/>
  <c r="N666" i="8" s="1"/>
  <c r="L665" i="8"/>
  <c r="M665" i="8" s="1"/>
  <c r="N665" i="8" s="1"/>
  <c r="L664" i="8"/>
  <c r="M664" i="8" s="1"/>
  <c r="N664" i="8" s="1"/>
  <c r="L663" i="8"/>
  <c r="M663" i="8" s="1"/>
  <c r="N663" i="8" s="1"/>
  <c r="L662" i="8"/>
  <c r="M662" i="8" s="1"/>
  <c r="N662" i="8" s="1"/>
  <c r="L661" i="8"/>
  <c r="M661" i="8" s="1"/>
  <c r="N661" i="8" s="1"/>
  <c r="L660" i="8"/>
  <c r="M660" i="8" s="1"/>
  <c r="N660" i="8" s="1"/>
  <c r="L659" i="8"/>
  <c r="M659" i="8" s="1"/>
  <c r="N659" i="8" s="1"/>
  <c r="L658" i="8"/>
  <c r="M658" i="8" s="1"/>
  <c r="N658" i="8" s="1"/>
  <c r="L657" i="8"/>
  <c r="M657" i="8" s="1"/>
  <c r="N657" i="8" s="1"/>
  <c r="L656" i="8"/>
  <c r="M656" i="8" s="1"/>
  <c r="N656" i="8" s="1"/>
  <c r="L655" i="8"/>
  <c r="M655" i="8" s="1"/>
  <c r="N655" i="8" s="1"/>
  <c r="L654" i="8"/>
  <c r="M654" i="8" s="1"/>
  <c r="N654" i="8" s="1"/>
  <c r="L653" i="8"/>
  <c r="M653" i="8" s="1"/>
  <c r="N653" i="8" s="1"/>
  <c r="L652" i="8"/>
  <c r="M652" i="8" s="1"/>
  <c r="N652" i="8" s="1"/>
  <c r="L651" i="8"/>
  <c r="M651" i="8" s="1"/>
  <c r="N651" i="8" s="1"/>
  <c r="L650" i="8"/>
  <c r="M650" i="8" s="1"/>
  <c r="N650" i="8" s="1"/>
  <c r="L649" i="8"/>
  <c r="M649" i="8" s="1"/>
  <c r="N649" i="8" s="1"/>
  <c r="L648" i="8"/>
  <c r="M648" i="8" s="1"/>
  <c r="N648" i="8" s="1"/>
  <c r="L647" i="8"/>
  <c r="M647" i="8" s="1"/>
  <c r="N647" i="8" s="1"/>
  <c r="L646" i="8"/>
  <c r="M646" i="8" s="1"/>
  <c r="N646" i="8" s="1"/>
  <c r="L645" i="8"/>
  <c r="M645" i="8" s="1"/>
  <c r="N645" i="8" s="1"/>
  <c r="L644" i="8"/>
  <c r="M644" i="8" s="1"/>
  <c r="N644" i="8" s="1"/>
  <c r="L643" i="8"/>
  <c r="M643" i="8" s="1"/>
  <c r="N643" i="8" s="1"/>
  <c r="L642" i="8"/>
  <c r="M642" i="8" s="1"/>
  <c r="N642" i="8" s="1"/>
  <c r="L641" i="8"/>
  <c r="M641" i="8" s="1"/>
  <c r="N641" i="8" s="1"/>
  <c r="L640" i="8"/>
  <c r="M640" i="8" s="1"/>
  <c r="N640" i="8" s="1"/>
  <c r="L639" i="8"/>
  <c r="M639" i="8" s="1"/>
  <c r="N639" i="8" s="1"/>
  <c r="L638" i="8"/>
  <c r="M638" i="8" s="1"/>
  <c r="N638" i="8" s="1"/>
  <c r="L637" i="8"/>
  <c r="M637" i="8" s="1"/>
  <c r="N637" i="8" s="1"/>
  <c r="L636" i="8"/>
  <c r="M636" i="8" s="1"/>
  <c r="N636" i="8" s="1"/>
  <c r="L635" i="8"/>
  <c r="M635" i="8" s="1"/>
  <c r="N635" i="8" s="1"/>
  <c r="L634" i="8"/>
  <c r="M634" i="8" s="1"/>
  <c r="N634" i="8" s="1"/>
  <c r="L633" i="8"/>
  <c r="M633" i="8" s="1"/>
  <c r="N633" i="8" s="1"/>
  <c r="L632" i="8"/>
  <c r="M632" i="8" s="1"/>
  <c r="N632" i="8" s="1"/>
  <c r="L631" i="8"/>
  <c r="M631" i="8" s="1"/>
  <c r="N631" i="8" s="1"/>
  <c r="L630" i="8"/>
  <c r="M630" i="8" s="1"/>
  <c r="N630" i="8" s="1"/>
  <c r="L629" i="8"/>
  <c r="M629" i="8" s="1"/>
  <c r="N629" i="8" s="1"/>
  <c r="L628" i="8"/>
  <c r="M628" i="8" s="1"/>
  <c r="N628" i="8" s="1"/>
  <c r="L627" i="8"/>
  <c r="M627" i="8" s="1"/>
  <c r="N627" i="8" s="1"/>
  <c r="L626" i="8"/>
  <c r="M626" i="8" s="1"/>
  <c r="N626" i="8" s="1"/>
  <c r="L625" i="8"/>
  <c r="M625" i="8" s="1"/>
  <c r="N625" i="8" s="1"/>
  <c r="L624" i="8"/>
  <c r="M624" i="8" s="1"/>
  <c r="N624" i="8" s="1"/>
  <c r="L623" i="8"/>
  <c r="M623" i="8" s="1"/>
  <c r="N623" i="8" s="1"/>
  <c r="L622" i="8"/>
  <c r="M622" i="8" s="1"/>
  <c r="N622" i="8" s="1"/>
  <c r="L621" i="8"/>
  <c r="M621" i="8" s="1"/>
  <c r="N621" i="8" s="1"/>
  <c r="L620" i="8"/>
  <c r="M620" i="8" s="1"/>
  <c r="N620" i="8" s="1"/>
  <c r="L619" i="8"/>
  <c r="M619" i="8" s="1"/>
  <c r="N619" i="8" s="1"/>
  <c r="L618" i="8"/>
  <c r="M618" i="8" s="1"/>
  <c r="N618" i="8" s="1"/>
  <c r="L617" i="8"/>
  <c r="M617" i="8" s="1"/>
  <c r="N617" i="8" s="1"/>
  <c r="L616" i="8"/>
  <c r="M616" i="8" s="1"/>
  <c r="N616" i="8" s="1"/>
  <c r="L615" i="8"/>
  <c r="M615" i="8" s="1"/>
  <c r="N615" i="8" s="1"/>
  <c r="L614" i="8"/>
  <c r="M614" i="8" s="1"/>
  <c r="N614" i="8" s="1"/>
  <c r="L613" i="8"/>
  <c r="M613" i="8" s="1"/>
  <c r="N613" i="8" s="1"/>
  <c r="L612" i="8"/>
  <c r="M612" i="8" s="1"/>
  <c r="N612" i="8" s="1"/>
  <c r="L611" i="8"/>
  <c r="M611" i="8" s="1"/>
  <c r="N611" i="8" s="1"/>
  <c r="L610" i="8"/>
  <c r="M610" i="8" s="1"/>
  <c r="N610" i="8" s="1"/>
  <c r="L609" i="8"/>
  <c r="M609" i="8" s="1"/>
  <c r="N609" i="8" s="1"/>
  <c r="L608" i="8"/>
  <c r="M608" i="8" s="1"/>
  <c r="N608" i="8" s="1"/>
  <c r="L607" i="8"/>
  <c r="M607" i="8" s="1"/>
  <c r="N607" i="8" s="1"/>
  <c r="L606" i="8"/>
  <c r="M606" i="8" s="1"/>
  <c r="N606" i="8" s="1"/>
  <c r="L605" i="8"/>
  <c r="M605" i="8" s="1"/>
  <c r="N605" i="8" s="1"/>
  <c r="L604" i="8"/>
  <c r="M604" i="8" s="1"/>
  <c r="N604" i="8" s="1"/>
  <c r="L603" i="8"/>
  <c r="M603" i="8" s="1"/>
  <c r="N603" i="8" s="1"/>
  <c r="L602" i="8"/>
  <c r="M602" i="8" s="1"/>
  <c r="N602" i="8" s="1"/>
  <c r="L601" i="8"/>
  <c r="M601" i="8" s="1"/>
  <c r="N601" i="8" s="1"/>
  <c r="L600" i="8"/>
  <c r="M600" i="8" s="1"/>
  <c r="N600" i="8" s="1"/>
  <c r="L599" i="8"/>
  <c r="M599" i="8" s="1"/>
  <c r="N599" i="8" s="1"/>
  <c r="L598" i="8"/>
  <c r="M598" i="8" s="1"/>
  <c r="N598" i="8" s="1"/>
  <c r="L597" i="8"/>
  <c r="M597" i="8" s="1"/>
  <c r="N597" i="8" s="1"/>
  <c r="L596" i="8"/>
  <c r="M596" i="8" s="1"/>
  <c r="N596" i="8" s="1"/>
  <c r="L595" i="8"/>
  <c r="M595" i="8" s="1"/>
  <c r="N595" i="8" s="1"/>
  <c r="L594" i="8"/>
  <c r="M594" i="8" s="1"/>
  <c r="N594" i="8" s="1"/>
  <c r="L593" i="8"/>
  <c r="M593" i="8" s="1"/>
  <c r="N593" i="8" s="1"/>
  <c r="L592" i="8"/>
  <c r="M592" i="8" s="1"/>
  <c r="N592" i="8" s="1"/>
  <c r="L591" i="8"/>
  <c r="M591" i="8" s="1"/>
  <c r="N591" i="8" s="1"/>
  <c r="L590" i="8"/>
  <c r="M590" i="8" s="1"/>
  <c r="N590" i="8" s="1"/>
  <c r="L589" i="8"/>
  <c r="M589" i="8" s="1"/>
  <c r="N589" i="8" s="1"/>
  <c r="L588" i="8"/>
  <c r="M588" i="8" s="1"/>
  <c r="N588" i="8" s="1"/>
  <c r="L587" i="8"/>
  <c r="M587" i="8" s="1"/>
  <c r="N587" i="8" s="1"/>
  <c r="L586" i="8"/>
  <c r="M586" i="8" s="1"/>
  <c r="N586" i="8" s="1"/>
  <c r="L585" i="8"/>
  <c r="M585" i="8" s="1"/>
  <c r="N585" i="8" s="1"/>
  <c r="L584" i="8"/>
  <c r="M584" i="8" s="1"/>
  <c r="N584" i="8" s="1"/>
  <c r="L583" i="8"/>
  <c r="M583" i="8" s="1"/>
  <c r="N583" i="8" s="1"/>
  <c r="L582" i="8"/>
  <c r="M582" i="8" s="1"/>
  <c r="N582" i="8" s="1"/>
  <c r="L581" i="8"/>
  <c r="M581" i="8" s="1"/>
  <c r="N581" i="8" s="1"/>
  <c r="L580" i="8"/>
  <c r="M580" i="8" s="1"/>
  <c r="N580" i="8" s="1"/>
  <c r="L579" i="8"/>
  <c r="M579" i="8" s="1"/>
  <c r="N579" i="8" s="1"/>
  <c r="L578" i="8"/>
  <c r="M578" i="8" s="1"/>
  <c r="N578" i="8" s="1"/>
  <c r="L577" i="8"/>
  <c r="M577" i="8" s="1"/>
  <c r="N577" i="8" s="1"/>
  <c r="L576" i="8"/>
  <c r="M576" i="8" s="1"/>
  <c r="N576" i="8" s="1"/>
  <c r="L575" i="8"/>
  <c r="M575" i="8" s="1"/>
  <c r="N575" i="8" s="1"/>
  <c r="L574" i="8"/>
  <c r="M574" i="8" s="1"/>
  <c r="N574" i="8" s="1"/>
  <c r="L573" i="8"/>
  <c r="M573" i="8" s="1"/>
  <c r="N573" i="8" s="1"/>
  <c r="L572" i="8"/>
  <c r="M572" i="8" s="1"/>
  <c r="N572" i="8" s="1"/>
  <c r="L571" i="8"/>
  <c r="M571" i="8" s="1"/>
  <c r="N571" i="8" s="1"/>
  <c r="L570" i="8"/>
  <c r="M570" i="8" s="1"/>
  <c r="N570" i="8" s="1"/>
  <c r="L569" i="8"/>
  <c r="M569" i="8" s="1"/>
  <c r="N569" i="8" s="1"/>
  <c r="L568" i="8"/>
  <c r="M568" i="8" s="1"/>
  <c r="N568" i="8" s="1"/>
  <c r="L567" i="8"/>
  <c r="M567" i="8" s="1"/>
  <c r="N567" i="8" s="1"/>
  <c r="L566" i="8"/>
  <c r="M566" i="8" s="1"/>
  <c r="N566" i="8" s="1"/>
  <c r="L565" i="8"/>
  <c r="M565" i="8" s="1"/>
  <c r="N565" i="8" s="1"/>
  <c r="L564" i="8"/>
  <c r="M564" i="8" s="1"/>
  <c r="N564" i="8" s="1"/>
  <c r="L563" i="8"/>
  <c r="M563" i="8" s="1"/>
  <c r="N563" i="8" s="1"/>
  <c r="L562" i="8"/>
  <c r="M562" i="8" s="1"/>
  <c r="N562" i="8" s="1"/>
  <c r="L561" i="8"/>
  <c r="M561" i="8" s="1"/>
  <c r="N561" i="8" s="1"/>
  <c r="L560" i="8"/>
  <c r="M560" i="8" s="1"/>
  <c r="N560" i="8" s="1"/>
  <c r="L559" i="8"/>
  <c r="M559" i="8" s="1"/>
  <c r="N559" i="8" s="1"/>
  <c r="L558" i="8"/>
  <c r="M558" i="8" s="1"/>
  <c r="N558" i="8" s="1"/>
  <c r="L557" i="8"/>
  <c r="M557" i="8" s="1"/>
  <c r="N557" i="8" s="1"/>
  <c r="L556" i="8"/>
  <c r="M556" i="8" s="1"/>
  <c r="N556" i="8" s="1"/>
  <c r="L555" i="8"/>
  <c r="M555" i="8" s="1"/>
  <c r="N555" i="8" s="1"/>
  <c r="L554" i="8"/>
  <c r="M554" i="8" s="1"/>
  <c r="N554" i="8" s="1"/>
  <c r="L553" i="8"/>
  <c r="M553" i="8" s="1"/>
  <c r="N553" i="8" s="1"/>
  <c r="L552" i="8"/>
  <c r="M552" i="8" s="1"/>
  <c r="N552" i="8" s="1"/>
  <c r="L551" i="8"/>
  <c r="M551" i="8" s="1"/>
  <c r="N551" i="8" s="1"/>
  <c r="L550" i="8"/>
  <c r="M550" i="8" s="1"/>
  <c r="N550" i="8" s="1"/>
  <c r="L549" i="8"/>
  <c r="M549" i="8" s="1"/>
  <c r="N549" i="8" s="1"/>
  <c r="L548" i="8"/>
  <c r="M548" i="8" s="1"/>
  <c r="N548" i="8" s="1"/>
  <c r="L547" i="8"/>
  <c r="M547" i="8" s="1"/>
  <c r="N547" i="8" s="1"/>
  <c r="L546" i="8"/>
  <c r="M546" i="8" s="1"/>
  <c r="N546" i="8" s="1"/>
  <c r="L545" i="8"/>
  <c r="M545" i="8" s="1"/>
  <c r="N545" i="8" s="1"/>
  <c r="L544" i="8"/>
  <c r="M544" i="8" s="1"/>
  <c r="N544" i="8" s="1"/>
  <c r="L543" i="8"/>
  <c r="M543" i="8" s="1"/>
  <c r="N543" i="8" s="1"/>
  <c r="L542" i="8"/>
  <c r="M542" i="8" s="1"/>
  <c r="N542" i="8" s="1"/>
  <c r="L541" i="8"/>
  <c r="M541" i="8" s="1"/>
  <c r="N541" i="8" s="1"/>
  <c r="L540" i="8"/>
  <c r="M540" i="8" s="1"/>
  <c r="N540" i="8" s="1"/>
  <c r="L539" i="8"/>
  <c r="M539" i="8" s="1"/>
  <c r="N539" i="8" s="1"/>
  <c r="L538" i="8"/>
  <c r="M538" i="8" s="1"/>
  <c r="N538" i="8" s="1"/>
  <c r="L537" i="8"/>
  <c r="M537" i="8" s="1"/>
  <c r="N537" i="8" s="1"/>
  <c r="L536" i="8"/>
  <c r="M536" i="8" s="1"/>
  <c r="N536" i="8" s="1"/>
  <c r="L535" i="8"/>
  <c r="M535" i="8" s="1"/>
  <c r="N535" i="8" s="1"/>
  <c r="L534" i="8"/>
  <c r="M534" i="8" s="1"/>
  <c r="N534" i="8" s="1"/>
  <c r="L533" i="8"/>
  <c r="M533" i="8" s="1"/>
  <c r="N533" i="8" s="1"/>
  <c r="L532" i="8"/>
  <c r="M532" i="8" s="1"/>
  <c r="N532" i="8" s="1"/>
  <c r="L531" i="8"/>
  <c r="M531" i="8" s="1"/>
  <c r="N531" i="8" s="1"/>
  <c r="L530" i="8"/>
  <c r="M530" i="8" s="1"/>
  <c r="N530" i="8" s="1"/>
  <c r="L529" i="8"/>
  <c r="M529" i="8" s="1"/>
  <c r="N529" i="8" s="1"/>
  <c r="L528" i="8"/>
  <c r="M528" i="8" s="1"/>
  <c r="N528" i="8" s="1"/>
  <c r="L527" i="8"/>
  <c r="M527" i="8" s="1"/>
  <c r="N527" i="8" s="1"/>
  <c r="L526" i="8"/>
  <c r="M526" i="8" s="1"/>
  <c r="N526" i="8" s="1"/>
  <c r="L525" i="8"/>
  <c r="M525" i="8" s="1"/>
  <c r="N525" i="8" s="1"/>
  <c r="L524" i="8"/>
  <c r="M524" i="8" s="1"/>
  <c r="N524" i="8" s="1"/>
  <c r="L523" i="8"/>
  <c r="M523" i="8" s="1"/>
  <c r="N523" i="8" s="1"/>
  <c r="L522" i="8"/>
  <c r="M522" i="8" s="1"/>
  <c r="N522" i="8" s="1"/>
  <c r="L521" i="8"/>
  <c r="M521" i="8" s="1"/>
  <c r="N521" i="8" s="1"/>
  <c r="L520" i="8"/>
  <c r="M520" i="8" s="1"/>
  <c r="N520" i="8" s="1"/>
  <c r="L519" i="8"/>
  <c r="M519" i="8" s="1"/>
  <c r="N519" i="8" s="1"/>
  <c r="L518" i="8"/>
  <c r="M518" i="8" s="1"/>
  <c r="N518" i="8" s="1"/>
  <c r="L517" i="8"/>
  <c r="M517" i="8" s="1"/>
  <c r="N517" i="8" s="1"/>
  <c r="L516" i="8"/>
  <c r="M516" i="8" s="1"/>
  <c r="N516" i="8" s="1"/>
  <c r="L515" i="8"/>
  <c r="M515" i="8" s="1"/>
  <c r="N515" i="8" s="1"/>
  <c r="L514" i="8"/>
  <c r="M514" i="8" s="1"/>
  <c r="N514" i="8" s="1"/>
  <c r="L513" i="8"/>
  <c r="M513" i="8" s="1"/>
  <c r="N513" i="8" s="1"/>
  <c r="L512" i="8"/>
  <c r="M512" i="8" s="1"/>
  <c r="N512" i="8" s="1"/>
  <c r="L511" i="8"/>
  <c r="M511" i="8" s="1"/>
  <c r="N511" i="8" s="1"/>
  <c r="L510" i="8"/>
  <c r="M510" i="8" s="1"/>
  <c r="N510" i="8" s="1"/>
  <c r="L509" i="8"/>
  <c r="M509" i="8" s="1"/>
  <c r="N509" i="8" s="1"/>
  <c r="L508" i="8"/>
  <c r="M508" i="8" s="1"/>
  <c r="N508" i="8" s="1"/>
  <c r="L507" i="8"/>
  <c r="M507" i="8" s="1"/>
  <c r="N507" i="8" s="1"/>
  <c r="L506" i="8"/>
  <c r="M506" i="8" s="1"/>
  <c r="N506" i="8" s="1"/>
  <c r="L505" i="8"/>
  <c r="M505" i="8" s="1"/>
  <c r="N505" i="8" s="1"/>
  <c r="L504" i="8"/>
  <c r="M504" i="8" s="1"/>
  <c r="N504" i="8" s="1"/>
  <c r="L503" i="8"/>
  <c r="M503" i="8" s="1"/>
  <c r="N503" i="8" s="1"/>
  <c r="L502" i="8"/>
  <c r="M502" i="8" s="1"/>
  <c r="N502" i="8" s="1"/>
  <c r="L501" i="8"/>
  <c r="M501" i="8" s="1"/>
  <c r="N501" i="8" s="1"/>
  <c r="L500" i="8"/>
  <c r="M500" i="8" s="1"/>
  <c r="N500" i="8" s="1"/>
  <c r="L499" i="8"/>
  <c r="M499" i="8" s="1"/>
  <c r="N499" i="8" s="1"/>
  <c r="L498" i="8"/>
  <c r="M498" i="8" s="1"/>
  <c r="N498" i="8" s="1"/>
  <c r="L497" i="8"/>
  <c r="M497" i="8" s="1"/>
  <c r="N497" i="8" s="1"/>
  <c r="L496" i="8"/>
  <c r="M496" i="8" s="1"/>
  <c r="N496" i="8" s="1"/>
  <c r="L495" i="8"/>
  <c r="M495" i="8" s="1"/>
  <c r="N495" i="8" s="1"/>
  <c r="L494" i="8"/>
  <c r="M494" i="8" s="1"/>
  <c r="N494" i="8" s="1"/>
  <c r="L493" i="8"/>
  <c r="M493" i="8" s="1"/>
  <c r="N493" i="8" s="1"/>
  <c r="L492" i="8"/>
  <c r="M492" i="8" s="1"/>
  <c r="N492" i="8" s="1"/>
  <c r="L491" i="8"/>
  <c r="M491" i="8" s="1"/>
  <c r="N491" i="8" s="1"/>
  <c r="L490" i="8"/>
  <c r="M490" i="8" s="1"/>
  <c r="N490" i="8" s="1"/>
  <c r="L489" i="8"/>
  <c r="M489" i="8" s="1"/>
  <c r="N489" i="8" s="1"/>
  <c r="L488" i="8"/>
  <c r="M488" i="8" s="1"/>
  <c r="N488" i="8" s="1"/>
  <c r="L487" i="8"/>
  <c r="M487" i="8" s="1"/>
  <c r="N487" i="8" s="1"/>
  <c r="L486" i="8"/>
  <c r="M486" i="8" s="1"/>
  <c r="N486" i="8" s="1"/>
  <c r="L485" i="8"/>
  <c r="M485" i="8" s="1"/>
  <c r="N485" i="8" s="1"/>
  <c r="L484" i="8"/>
  <c r="M484" i="8" s="1"/>
  <c r="N484" i="8" s="1"/>
  <c r="L483" i="8"/>
  <c r="M483" i="8" s="1"/>
  <c r="N483" i="8" s="1"/>
  <c r="L482" i="8"/>
  <c r="M482" i="8" s="1"/>
  <c r="N482" i="8" s="1"/>
  <c r="L481" i="8"/>
  <c r="M481" i="8" s="1"/>
  <c r="N481" i="8" s="1"/>
  <c r="L480" i="8"/>
  <c r="M480" i="8" s="1"/>
  <c r="N480" i="8" s="1"/>
  <c r="L479" i="8"/>
  <c r="M479" i="8" s="1"/>
  <c r="N479" i="8" s="1"/>
  <c r="L478" i="8"/>
  <c r="M478" i="8" s="1"/>
  <c r="N478" i="8" s="1"/>
  <c r="L477" i="8"/>
  <c r="M477" i="8" s="1"/>
  <c r="N477" i="8" s="1"/>
  <c r="L476" i="8"/>
  <c r="M476" i="8" s="1"/>
  <c r="N476" i="8" s="1"/>
  <c r="L475" i="8"/>
  <c r="M475" i="8" s="1"/>
  <c r="N475" i="8" s="1"/>
  <c r="L474" i="8"/>
  <c r="M474" i="8" s="1"/>
  <c r="N474" i="8" s="1"/>
  <c r="L473" i="8"/>
  <c r="M473" i="8" s="1"/>
  <c r="N473" i="8" s="1"/>
  <c r="L472" i="8"/>
  <c r="M472" i="8" s="1"/>
  <c r="N472" i="8" s="1"/>
  <c r="L471" i="8"/>
  <c r="M471" i="8" s="1"/>
  <c r="N471" i="8" s="1"/>
  <c r="L470" i="8"/>
  <c r="M470" i="8" s="1"/>
  <c r="N470" i="8" s="1"/>
  <c r="L469" i="8"/>
  <c r="M469" i="8" s="1"/>
  <c r="N469" i="8" s="1"/>
  <c r="M468" i="8"/>
  <c r="N468" i="8" s="1"/>
  <c r="L468" i="8"/>
  <c r="L467" i="8"/>
  <c r="M467" i="8" s="1"/>
  <c r="N467" i="8" s="1"/>
  <c r="L466" i="8"/>
  <c r="M466" i="8" s="1"/>
  <c r="N466" i="8" s="1"/>
  <c r="L465" i="8"/>
  <c r="M465" i="8" s="1"/>
  <c r="N465" i="8" s="1"/>
  <c r="L464" i="8"/>
  <c r="M464" i="8" s="1"/>
  <c r="N464" i="8" s="1"/>
  <c r="L463" i="8"/>
  <c r="M463" i="8" s="1"/>
  <c r="N463" i="8" s="1"/>
  <c r="L462" i="8"/>
  <c r="M462" i="8" s="1"/>
  <c r="N462" i="8" s="1"/>
  <c r="L461" i="8"/>
  <c r="M461" i="8" s="1"/>
  <c r="N461" i="8" s="1"/>
  <c r="L460" i="8"/>
  <c r="M460" i="8" s="1"/>
  <c r="N460" i="8" s="1"/>
  <c r="L459" i="8"/>
  <c r="M459" i="8" s="1"/>
  <c r="N459" i="8" s="1"/>
  <c r="L458" i="8"/>
  <c r="M458" i="8" s="1"/>
  <c r="N458" i="8" s="1"/>
  <c r="L457" i="8"/>
  <c r="M457" i="8" s="1"/>
  <c r="N457" i="8" s="1"/>
  <c r="L456" i="8"/>
  <c r="M456" i="8" s="1"/>
  <c r="N456" i="8" s="1"/>
  <c r="L455" i="8"/>
  <c r="M455" i="8" s="1"/>
  <c r="N455" i="8" s="1"/>
  <c r="L454" i="8"/>
  <c r="M454" i="8" s="1"/>
  <c r="N454" i="8" s="1"/>
  <c r="L453" i="8"/>
  <c r="M453" i="8" s="1"/>
  <c r="N453" i="8" s="1"/>
  <c r="L452" i="8"/>
  <c r="M452" i="8" s="1"/>
  <c r="N452" i="8" s="1"/>
  <c r="L451" i="8"/>
  <c r="M451" i="8" s="1"/>
  <c r="N451" i="8" s="1"/>
  <c r="L450" i="8"/>
  <c r="M450" i="8" s="1"/>
  <c r="N450" i="8" s="1"/>
  <c r="L449" i="8"/>
  <c r="M449" i="8" s="1"/>
  <c r="N449" i="8" s="1"/>
  <c r="L448" i="8"/>
  <c r="M448" i="8" s="1"/>
  <c r="N448" i="8" s="1"/>
  <c r="L447" i="8"/>
  <c r="M447" i="8" s="1"/>
  <c r="N447" i="8" s="1"/>
  <c r="L446" i="8"/>
  <c r="M446" i="8" s="1"/>
  <c r="N446" i="8" s="1"/>
  <c r="L445" i="8"/>
  <c r="M445" i="8" s="1"/>
  <c r="N445" i="8" s="1"/>
  <c r="L444" i="8"/>
  <c r="M444" i="8" s="1"/>
  <c r="N444" i="8" s="1"/>
  <c r="L443" i="8"/>
  <c r="M443" i="8" s="1"/>
  <c r="N443" i="8" s="1"/>
  <c r="L442" i="8"/>
  <c r="M442" i="8" s="1"/>
  <c r="N442" i="8" s="1"/>
  <c r="L441" i="8"/>
  <c r="M441" i="8" s="1"/>
  <c r="N441" i="8" s="1"/>
  <c r="L440" i="8"/>
  <c r="M440" i="8" s="1"/>
  <c r="N440" i="8" s="1"/>
  <c r="L439" i="8"/>
  <c r="M439" i="8" s="1"/>
  <c r="N439" i="8" s="1"/>
  <c r="L438" i="8"/>
  <c r="M438" i="8" s="1"/>
  <c r="N438" i="8" s="1"/>
  <c r="L437" i="8"/>
  <c r="M437" i="8" s="1"/>
  <c r="N437" i="8" s="1"/>
  <c r="L436" i="8"/>
  <c r="M436" i="8" s="1"/>
  <c r="N436" i="8" s="1"/>
  <c r="L435" i="8"/>
  <c r="M435" i="8" s="1"/>
  <c r="N435" i="8" s="1"/>
  <c r="L434" i="8"/>
  <c r="M434" i="8" s="1"/>
  <c r="N434" i="8" s="1"/>
  <c r="L433" i="8"/>
  <c r="M433" i="8" s="1"/>
  <c r="N433" i="8" s="1"/>
  <c r="L432" i="8"/>
  <c r="M432" i="8" s="1"/>
  <c r="N432" i="8" s="1"/>
  <c r="L431" i="8"/>
  <c r="M431" i="8" s="1"/>
  <c r="N431" i="8" s="1"/>
  <c r="L430" i="8"/>
  <c r="M430" i="8" s="1"/>
  <c r="N430" i="8" s="1"/>
  <c r="L429" i="8"/>
  <c r="M429" i="8" s="1"/>
  <c r="N429" i="8" s="1"/>
  <c r="L428" i="8"/>
  <c r="M428" i="8" s="1"/>
  <c r="N428" i="8" s="1"/>
  <c r="L427" i="8"/>
  <c r="M427" i="8" s="1"/>
  <c r="N427" i="8" s="1"/>
  <c r="L426" i="8"/>
  <c r="M426" i="8" s="1"/>
  <c r="N426" i="8" s="1"/>
  <c r="L425" i="8"/>
  <c r="M425" i="8" s="1"/>
  <c r="N425" i="8" s="1"/>
  <c r="L424" i="8"/>
  <c r="M424" i="8" s="1"/>
  <c r="N424" i="8" s="1"/>
  <c r="L423" i="8"/>
  <c r="M423" i="8" s="1"/>
  <c r="N423" i="8" s="1"/>
  <c r="L422" i="8"/>
  <c r="M422" i="8" s="1"/>
  <c r="N422" i="8" s="1"/>
  <c r="L421" i="8"/>
  <c r="M421" i="8" s="1"/>
  <c r="N421" i="8" s="1"/>
  <c r="L420" i="8"/>
  <c r="M420" i="8" s="1"/>
  <c r="N420" i="8" s="1"/>
  <c r="L419" i="8"/>
  <c r="M419" i="8" s="1"/>
  <c r="N419" i="8" s="1"/>
  <c r="L418" i="8"/>
  <c r="M418" i="8" s="1"/>
  <c r="N418" i="8" s="1"/>
  <c r="L417" i="8"/>
  <c r="M417" i="8" s="1"/>
  <c r="N417" i="8" s="1"/>
  <c r="L416" i="8"/>
  <c r="M416" i="8" s="1"/>
  <c r="N416" i="8" s="1"/>
  <c r="L415" i="8"/>
  <c r="M415" i="8" s="1"/>
  <c r="N415" i="8" s="1"/>
  <c r="L414" i="8"/>
  <c r="M414" i="8" s="1"/>
  <c r="N414" i="8" s="1"/>
  <c r="L413" i="8"/>
  <c r="M413" i="8" s="1"/>
  <c r="N413" i="8" s="1"/>
  <c r="L412" i="8"/>
  <c r="M412" i="8" s="1"/>
  <c r="N412" i="8" s="1"/>
  <c r="L411" i="8"/>
  <c r="M411" i="8" s="1"/>
  <c r="N411" i="8" s="1"/>
  <c r="L410" i="8"/>
  <c r="M410" i="8" s="1"/>
  <c r="N410" i="8" s="1"/>
  <c r="L409" i="8"/>
  <c r="M409" i="8" s="1"/>
  <c r="N409" i="8" s="1"/>
  <c r="L408" i="8"/>
  <c r="M408" i="8" s="1"/>
  <c r="N408" i="8" s="1"/>
  <c r="L407" i="8"/>
  <c r="M407" i="8" s="1"/>
  <c r="N407" i="8" s="1"/>
  <c r="L406" i="8"/>
  <c r="M406" i="8" s="1"/>
  <c r="N406" i="8" s="1"/>
  <c r="L405" i="8"/>
  <c r="M405" i="8" s="1"/>
  <c r="N405" i="8" s="1"/>
  <c r="L404" i="8"/>
  <c r="M404" i="8" s="1"/>
  <c r="N404" i="8" s="1"/>
  <c r="L403" i="8"/>
  <c r="M403" i="8" s="1"/>
  <c r="N403" i="8" s="1"/>
  <c r="L402" i="8"/>
  <c r="M402" i="8" s="1"/>
  <c r="N402" i="8" s="1"/>
  <c r="L401" i="8"/>
  <c r="M401" i="8" s="1"/>
  <c r="N401" i="8" s="1"/>
  <c r="L400" i="8"/>
  <c r="M400" i="8" s="1"/>
  <c r="N400" i="8" s="1"/>
  <c r="L399" i="8"/>
  <c r="M399" i="8" s="1"/>
  <c r="N399" i="8" s="1"/>
  <c r="L398" i="8"/>
  <c r="M398" i="8" s="1"/>
  <c r="N398" i="8" s="1"/>
  <c r="L397" i="8"/>
  <c r="M397" i="8" s="1"/>
  <c r="N397" i="8" s="1"/>
  <c r="L396" i="8"/>
  <c r="M396" i="8" s="1"/>
  <c r="N396" i="8" s="1"/>
  <c r="L395" i="8"/>
  <c r="M395" i="8" s="1"/>
  <c r="N395" i="8" s="1"/>
  <c r="L394" i="8"/>
  <c r="M394" i="8" s="1"/>
  <c r="N394" i="8" s="1"/>
  <c r="L393" i="8"/>
  <c r="M393" i="8" s="1"/>
  <c r="N393" i="8" s="1"/>
  <c r="L392" i="8"/>
  <c r="M392" i="8" s="1"/>
  <c r="N392" i="8" s="1"/>
  <c r="L391" i="8"/>
  <c r="M391" i="8" s="1"/>
  <c r="N391" i="8" s="1"/>
  <c r="L390" i="8"/>
  <c r="M390" i="8" s="1"/>
  <c r="N390" i="8" s="1"/>
  <c r="L389" i="8"/>
  <c r="M389" i="8" s="1"/>
  <c r="N389" i="8" s="1"/>
  <c r="L388" i="8"/>
  <c r="M388" i="8" s="1"/>
  <c r="N388" i="8" s="1"/>
  <c r="L387" i="8"/>
  <c r="M387" i="8" s="1"/>
  <c r="N387" i="8" s="1"/>
  <c r="L386" i="8"/>
  <c r="M386" i="8" s="1"/>
  <c r="N386" i="8" s="1"/>
  <c r="L385" i="8"/>
  <c r="M385" i="8" s="1"/>
  <c r="N385" i="8" s="1"/>
  <c r="L384" i="8"/>
  <c r="M384" i="8" s="1"/>
  <c r="N384" i="8" s="1"/>
  <c r="L383" i="8"/>
  <c r="M383" i="8" s="1"/>
  <c r="N383" i="8" s="1"/>
  <c r="L382" i="8"/>
  <c r="M382" i="8" s="1"/>
  <c r="N382" i="8" s="1"/>
  <c r="L381" i="8"/>
  <c r="M381" i="8" s="1"/>
  <c r="N381" i="8" s="1"/>
  <c r="L380" i="8"/>
  <c r="M380" i="8" s="1"/>
  <c r="N380" i="8" s="1"/>
  <c r="L379" i="8"/>
  <c r="M379" i="8" s="1"/>
  <c r="N379" i="8" s="1"/>
  <c r="L378" i="8"/>
  <c r="M378" i="8" s="1"/>
  <c r="N378" i="8" s="1"/>
  <c r="L377" i="8"/>
  <c r="M377" i="8" s="1"/>
  <c r="N377" i="8" s="1"/>
  <c r="L376" i="8"/>
  <c r="M376" i="8" s="1"/>
  <c r="N376" i="8" s="1"/>
  <c r="L375" i="8"/>
  <c r="M375" i="8" s="1"/>
  <c r="N375" i="8" s="1"/>
  <c r="L374" i="8"/>
  <c r="M374" i="8" s="1"/>
  <c r="N374" i="8" s="1"/>
  <c r="L373" i="8"/>
  <c r="M373" i="8" s="1"/>
  <c r="N373" i="8" s="1"/>
  <c r="L372" i="8"/>
  <c r="M372" i="8" s="1"/>
  <c r="N372" i="8" s="1"/>
  <c r="L371" i="8"/>
  <c r="M371" i="8" s="1"/>
  <c r="N371" i="8" s="1"/>
  <c r="L370" i="8"/>
  <c r="M370" i="8" s="1"/>
  <c r="N370" i="8" s="1"/>
  <c r="L369" i="8"/>
  <c r="M369" i="8" s="1"/>
  <c r="N369" i="8" s="1"/>
  <c r="L368" i="8"/>
  <c r="M368" i="8" s="1"/>
  <c r="N368" i="8" s="1"/>
  <c r="L367" i="8"/>
  <c r="M367" i="8" s="1"/>
  <c r="N367" i="8" s="1"/>
  <c r="L366" i="8"/>
  <c r="M366" i="8" s="1"/>
  <c r="N366" i="8" s="1"/>
  <c r="L365" i="8"/>
  <c r="M365" i="8" s="1"/>
  <c r="N365" i="8" s="1"/>
  <c r="L364" i="8"/>
  <c r="M364" i="8" s="1"/>
  <c r="N364" i="8" s="1"/>
  <c r="L363" i="8"/>
  <c r="M363" i="8" s="1"/>
  <c r="N363" i="8" s="1"/>
  <c r="L362" i="8"/>
  <c r="M362" i="8" s="1"/>
  <c r="N362" i="8" s="1"/>
  <c r="L361" i="8"/>
  <c r="M361" i="8" s="1"/>
  <c r="N361" i="8" s="1"/>
  <c r="L360" i="8"/>
  <c r="M360" i="8" s="1"/>
  <c r="N360" i="8" s="1"/>
  <c r="L359" i="8"/>
  <c r="M359" i="8" s="1"/>
  <c r="N359" i="8" s="1"/>
  <c r="L358" i="8"/>
  <c r="M358" i="8" s="1"/>
  <c r="N358" i="8" s="1"/>
  <c r="L179" i="8"/>
  <c r="M179" i="8" s="1"/>
  <c r="N179" i="8" s="1"/>
  <c r="L178" i="8"/>
  <c r="M178" i="8" s="1"/>
  <c r="N178" i="8" s="1"/>
  <c r="L177" i="8"/>
  <c r="M177" i="8" s="1"/>
  <c r="N177" i="8" s="1"/>
  <c r="L176" i="8"/>
  <c r="M176" i="8" s="1"/>
  <c r="N176" i="8" s="1"/>
  <c r="L175" i="8"/>
  <c r="M175" i="8" s="1"/>
  <c r="N175" i="8" s="1"/>
  <c r="L174" i="8"/>
  <c r="M174" i="8" s="1"/>
  <c r="N174" i="8" s="1"/>
  <c r="L173" i="8"/>
  <c r="M173" i="8" s="1"/>
  <c r="N173" i="8" s="1"/>
  <c r="L172" i="8"/>
  <c r="M172" i="8" s="1"/>
  <c r="N172" i="8" s="1"/>
  <c r="L171" i="8"/>
  <c r="M171" i="8" s="1"/>
  <c r="N171" i="8" s="1"/>
  <c r="L170" i="8"/>
  <c r="M170" i="8" s="1"/>
  <c r="N170" i="8" s="1"/>
  <c r="L169" i="8"/>
  <c r="M169" i="8" s="1"/>
  <c r="N169" i="8" s="1"/>
  <c r="L168" i="8"/>
  <c r="M168" i="8" s="1"/>
  <c r="N168" i="8" s="1"/>
  <c r="L167" i="8"/>
  <c r="M167" i="8" s="1"/>
  <c r="N167" i="8" s="1"/>
  <c r="L166" i="8"/>
  <c r="M166" i="8" s="1"/>
  <c r="N166" i="8" s="1"/>
  <c r="L165" i="8"/>
  <c r="M165" i="8" s="1"/>
  <c r="N165" i="8" s="1"/>
  <c r="L164" i="8"/>
  <c r="M164" i="8" s="1"/>
  <c r="N164" i="8" s="1"/>
  <c r="L163" i="8"/>
  <c r="M163" i="8" s="1"/>
  <c r="N163" i="8" s="1"/>
  <c r="L162" i="8"/>
  <c r="M162" i="8" s="1"/>
  <c r="N162" i="8" s="1"/>
  <c r="L161" i="8"/>
  <c r="M161" i="8" s="1"/>
  <c r="N161" i="8" s="1"/>
  <c r="L160" i="8"/>
  <c r="M160" i="8" s="1"/>
  <c r="N160" i="8" s="1"/>
  <c r="L159" i="8"/>
  <c r="M159" i="8" s="1"/>
  <c r="N159" i="8" s="1"/>
  <c r="L158" i="8"/>
  <c r="M158" i="8" s="1"/>
  <c r="N158" i="8" s="1"/>
  <c r="L157" i="8"/>
  <c r="M157" i="8" s="1"/>
  <c r="N157" i="8" s="1"/>
  <c r="L156" i="8"/>
  <c r="M156" i="8" s="1"/>
  <c r="N156" i="8" s="1"/>
  <c r="L155" i="8"/>
  <c r="M155" i="8" s="1"/>
  <c r="N155" i="8" s="1"/>
  <c r="L154" i="8"/>
  <c r="M154" i="8" s="1"/>
  <c r="N154" i="8" s="1"/>
  <c r="L153" i="8"/>
  <c r="M153" i="8" s="1"/>
  <c r="N153" i="8" s="1"/>
  <c r="L152" i="8"/>
  <c r="M152" i="8" s="1"/>
  <c r="N152" i="8" s="1"/>
  <c r="L151" i="8"/>
  <c r="M151" i="8" s="1"/>
  <c r="N151" i="8" s="1"/>
  <c r="L150" i="8"/>
  <c r="M150" i="8" s="1"/>
  <c r="N150" i="8" s="1"/>
  <c r="L149" i="8"/>
  <c r="M149" i="8" s="1"/>
  <c r="N149" i="8" s="1"/>
  <c r="L148" i="8"/>
  <c r="M148" i="8" s="1"/>
  <c r="N148" i="8" s="1"/>
  <c r="A32" i="7" l="1"/>
  <c r="C11" i="16" l="1"/>
  <c r="A11" i="16" s="1"/>
  <c r="C10" i="16"/>
  <c r="C7" i="15"/>
  <c r="A7" i="15" s="1"/>
  <c r="C6" i="15"/>
  <c r="A6" i="15" l="1"/>
  <c r="A10" i="16"/>
  <c r="A34" i="8"/>
  <c r="B40" i="16"/>
  <c r="N123" i="15" l="1"/>
  <c r="N122" i="15"/>
  <c r="N121" i="15"/>
  <c r="N120" i="15"/>
  <c r="N119" i="15"/>
  <c r="N118" i="15"/>
  <c r="N117" i="15"/>
  <c r="N116" i="15"/>
  <c r="N115" i="15"/>
  <c r="N114" i="15"/>
  <c r="N113" i="15"/>
  <c r="N112" i="15"/>
  <c r="N111" i="15"/>
  <c r="N110" i="15"/>
  <c r="N109" i="15"/>
  <c r="N108" i="15"/>
  <c r="S67" i="16"/>
  <c r="S66" i="16"/>
  <c r="S65" i="16"/>
  <c r="S64" i="16"/>
  <c r="S63" i="16"/>
  <c r="S62" i="16"/>
  <c r="S61" i="16"/>
  <c r="S60" i="16"/>
  <c r="S59" i="16"/>
  <c r="S58" i="16"/>
  <c r="S57" i="16"/>
  <c r="S56" i="16"/>
  <c r="S55" i="16"/>
  <c r="S54" i="16"/>
  <c r="S53" i="16"/>
  <c r="S52" i="16"/>
  <c r="B32" i="16"/>
  <c r="B25" i="16"/>
  <c r="B27" i="16"/>
  <c r="B36" i="16"/>
  <c r="B33" i="16"/>
  <c r="B39" i="16"/>
  <c r="B37" i="16"/>
  <c r="B30" i="16"/>
  <c r="B38" i="16"/>
  <c r="B28" i="16"/>
  <c r="B35" i="16"/>
  <c r="B31" i="16"/>
  <c r="B26" i="16"/>
  <c r="B29" i="16"/>
  <c r="B34"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C32" i="16"/>
  <c r="O32" i="16"/>
  <c r="O28" i="16"/>
  <c r="C33" i="16"/>
  <c r="O35" i="16"/>
  <c r="O38" i="16"/>
  <c r="N38" i="16"/>
  <c r="F36" i="16"/>
  <c r="N27" i="16"/>
  <c r="C31" i="16"/>
  <c r="C34" i="16"/>
  <c r="F37" i="16"/>
  <c r="G34" i="16"/>
  <c r="G33" i="16"/>
  <c r="G29" i="16"/>
  <c r="F39" i="16"/>
  <c r="G28" i="16"/>
  <c r="N25" i="16"/>
  <c r="N33" i="16"/>
  <c r="O27" i="16"/>
  <c r="F33" i="16"/>
  <c r="N34" i="16"/>
  <c r="C28" i="16"/>
  <c r="F32" i="16"/>
  <c r="N36" i="16"/>
  <c r="C36" i="16"/>
  <c r="G35" i="16"/>
  <c r="F25" i="16"/>
  <c r="G37" i="16"/>
  <c r="F31" i="16"/>
  <c r="O37" i="16"/>
  <c r="F27" i="16"/>
  <c r="N32" i="16"/>
  <c r="N26" i="16"/>
  <c r="F28" i="16"/>
  <c r="G30" i="16"/>
  <c r="O29" i="16"/>
  <c r="G32" i="16"/>
  <c r="F35" i="16"/>
  <c r="F34" i="16"/>
  <c r="G40" i="16"/>
  <c r="O39" i="16"/>
  <c r="N28" i="16"/>
  <c r="N31" i="16"/>
  <c r="N39" i="16"/>
  <c r="C30" i="16"/>
  <c r="C29" i="16"/>
  <c r="C35" i="16"/>
  <c r="G39" i="16"/>
  <c r="G27" i="16"/>
  <c r="C40" i="16"/>
  <c r="N29" i="16"/>
  <c r="O36" i="16"/>
  <c r="C39" i="16"/>
  <c r="F26" i="16"/>
  <c r="N35" i="16"/>
  <c r="C37" i="16"/>
  <c r="G38" i="16"/>
  <c r="O25" i="16"/>
  <c r="C38" i="16"/>
  <c r="F38" i="16"/>
  <c r="O33" i="16"/>
  <c r="F29" i="16"/>
  <c r="N30" i="16"/>
  <c r="G25" i="16"/>
  <c r="C26" i="16"/>
  <c r="G36" i="16"/>
  <c r="G26" i="16"/>
  <c r="O31" i="16"/>
  <c r="C27" i="16"/>
  <c r="O34" i="16"/>
  <c r="N40" i="16"/>
  <c r="N37" i="16"/>
  <c r="O30" i="16"/>
  <c r="O40" i="16"/>
  <c r="F30" i="16"/>
  <c r="G31" i="16"/>
  <c r="C25" i="16"/>
  <c r="F40" i="16"/>
  <c r="O26"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E60" i="15" l="1"/>
  <c r="G60" i="15" s="1"/>
  <c r="I60" i="15" s="1"/>
  <c r="D60" i="15"/>
  <c r="F60" i="15" s="1"/>
  <c r="H60" i="15" s="1"/>
  <c r="E37" i="15"/>
  <c r="G37" i="15" s="1"/>
  <c r="I37" i="15" s="1"/>
  <c r="D37" i="15"/>
  <c r="F37" i="15" s="1"/>
  <c r="H37" i="15" s="1"/>
  <c r="E14" i="15"/>
  <c r="G14" i="15" s="1"/>
  <c r="I14" i="15" s="1"/>
  <c r="D14" i="15"/>
  <c r="F14" i="15" s="1"/>
  <c r="T107" i="15"/>
  <c r="S107" i="15"/>
  <c r="R107" i="15"/>
  <c r="Q107" i="15"/>
  <c r="P107" i="15"/>
  <c r="O107" i="15"/>
  <c r="AE78" i="15"/>
  <c r="AD78" i="15"/>
  <c r="AC78" i="15"/>
  <c r="AB78" i="15"/>
  <c r="AA78" i="15"/>
  <c r="Z78" i="15"/>
  <c r="Y78" i="15"/>
  <c r="X78" i="15"/>
  <c r="M61" i="15"/>
  <c r="L61" i="15"/>
  <c r="K61" i="15"/>
  <c r="J61" i="15"/>
  <c r="E61" i="15"/>
  <c r="G61" i="15" s="1"/>
  <c r="I61" i="15" s="1"/>
  <c r="D61" i="15"/>
  <c r="F61" i="15" s="1"/>
  <c r="H61" i="15" s="1"/>
  <c r="M38" i="15"/>
  <c r="R38" i="15" s="1"/>
  <c r="L38" i="15"/>
  <c r="Q38" i="15" s="1"/>
  <c r="K38" i="15"/>
  <c r="P38" i="15" s="1"/>
  <c r="J38" i="15"/>
  <c r="O38" i="15" s="1"/>
  <c r="E38" i="15"/>
  <c r="G38" i="15" s="1"/>
  <c r="I38" i="15" s="1"/>
  <c r="D38" i="15"/>
  <c r="F38" i="15" s="1"/>
  <c r="H38" i="15" s="1"/>
  <c r="M15" i="15"/>
  <c r="L15" i="15"/>
  <c r="K15" i="15"/>
  <c r="J15" i="15"/>
  <c r="E15" i="15"/>
  <c r="D15" i="15"/>
  <c r="F15" i="15" s="1"/>
  <c r="H13" i="15"/>
  <c r="H36" i="15" s="1"/>
  <c r="H59" i="15" s="1"/>
  <c r="F13" i="15"/>
  <c r="D13" i="15"/>
  <c r="E13" i="15" s="1"/>
  <c r="E36" i="15" s="1"/>
  <c r="E59" i="15" s="1"/>
  <c r="B13" i="15"/>
  <c r="B36" i="15" s="1"/>
  <c r="B59" i="15" s="1"/>
  <c r="I9" i="15"/>
  <c r="G9" i="15"/>
  <c r="E9" i="15"/>
  <c r="C9" i="15"/>
  <c r="F68" i="15"/>
  <c r="D23" i="15"/>
  <c r="D67" i="15"/>
  <c r="D64" i="15"/>
  <c r="H71" i="15"/>
  <c r="F71" i="15"/>
  <c r="H69" i="15"/>
  <c r="H73" i="15"/>
  <c r="F75" i="15"/>
  <c r="D69" i="15"/>
  <c r="F64" i="15"/>
  <c r="H63" i="15"/>
  <c r="F73" i="15"/>
  <c r="E42" i="15"/>
  <c r="F41" i="15"/>
  <c r="H70" i="15"/>
  <c r="E47" i="15"/>
  <c r="E45" i="15"/>
  <c r="H77" i="15"/>
  <c r="H62" i="15"/>
  <c r="F65" i="15"/>
  <c r="D26" i="15"/>
  <c r="E67" i="15"/>
  <c r="F76" i="15"/>
  <c r="F63" i="15"/>
  <c r="F66" i="15"/>
  <c r="E40" i="15"/>
  <c r="H66" i="15"/>
  <c r="E54" i="15"/>
  <c r="F67" i="15"/>
  <c r="H65" i="15"/>
  <c r="D76" i="15"/>
  <c r="F62" i="15"/>
  <c r="H76" i="15"/>
  <c r="H43" i="15"/>
  <c r="F70" i="15"/>
  <c r="H68" i="15"/>
  <c r="E39" i="15"/>
  <c r="H50" i="15"/>
  <c r="H67" i="15"/>
  <c r="E49" i="15"/>
  <c r="D74" i="15"/>
  <c r="D66" i="15"/>
  <c r="E53" i="15"/>
  <c r="D68" i="15"/>
  <c r="E43" i="15"/>
  <c r="F74" i="15"/>
  <c r="D71" i="15"/>
  <c r="F72" i="15"/>
  <c r="E26" i="15"/>
  <c r="D75" i="15"/>
  <c r="D54" i="15"/>
  <c r="B65" i="15"/>
  <c r="H64" i="15"/>
  <c r="E41" i="15"/>
  <c r="H75" i="15"/>
  <c r="D65" i="15"/>
  <c r="B22" i="15"/>
  <c r="H74" i="15"/>
  <c r="E50" i="15"/>
  <c r="D72" i="15"/>
  <c r="F69" i="15"/>
  <c r="D77" i="15"/>
  <c r="H72" i="15"/>
  <c r="B41" i="15"/>
  <c r="D70" i="15"/>
  <c r="E68" i="15"/>
  <c r="H52" i="15"/>
  <c r="H14" i="15" l="1"/>
  <c r="D36" i="15"/>
  <c r="D59" i="15" s="1"/>
  <c r="K54" i="15"/>
  <c r="C13" i="15"/>
  <c r="I13" i="15"/>
  <c r="G15" i="15"/>
  <c r="H15" i="15"/>
  <c r="F36" i="15"/>
  <c r="F59" i="15" s="1"/>
  <c r="G13" i="15"/>
  <c r="C366" i="5"/>
  <c r="B52" i="15"/>
  <c r="H28" i="15"/>
  <c r="D53" i="15"/>
  <c r="F53" i="15"/>
  <c r="B29" i="15"/>
  <c r="B54" i="15"/>
  <c r="E51" i="15"/>
  <c r="E66" i="15"/>
  <c r="F40" i="15"/>
  <c r="F43" i="15"/>
  <c r="G64" i="15"/>
  <c r="E30" i="15"/>
  <c r="E73" i="15"/>
  <c r="B27" i="15"/>
  <c r="B23" i="15"/>
  <c r="E24" i="15"/>
  <c r="E62" i="15"/>
  <c r="F19" i="15"/>
  <c r="B18" i="15"/>
  <c r="B46" i="15"/>
  <c r="H49" i="15"/>
  <c r="C54" i="15"/>
  <c r="H20" i="15"/>
  <c r="E23" i="15"/>
  <c r="H30" i="15"/>
  <c r="F45" i="15"/>
  <c r="D40" i="15"/>
  <c r="H25" i="15"/>
  <c r="B73" i="15"/>
  <c r="F54" i="15"/>
  <c r="E69" i="15"/>
  <c r="E63" i="15"/>
  <c r="E27" i="15"/>
  <c r="C72" i="15"/>
  <c r="H47" i="15"/>
  <c r="E76" i="15"/>
  <c r="C18" i="15"/>
  <c r="H27" i="15"/>
  <c r="D46" i="15"/>
  <c r="D62" i="15"/>
  <c r="H51" i="15"/>
  <c r="H23" i="15"/>
  <c r="B16" i="15"/>
  <c r="D41" i="15"/>
  <c r="B70" i="15"/>
  <c r="C51" i="15"/>
  <c r="B20" i="15"/>
  <c r="H40" i="15"/>
  <c r="E70" i="15"/>
  <c r="B51" i="15"/>
  <c r="C52" i="15"/>
  <c r="B75" i="15"/>
  <c r="F22" i="15"/>
  <c r="B68" i="15"/>
  <c r="E21" i="15"/>
  <c r="D42" i="15"/>
  <c r="D63" i="15"/>
  <c r="C27" i="15"/>
  <c r="C22" i="15"/>
  <c r="G18" i="15"/>
  <c r="D39" i="15"/>
  <c r="B72" i="15"/>
  <c r="H45" i="15"/>
  <c r="B77" i="15"/>
  <c r="F30" i="15"/>
  <c r="B17" i="15"/>
  <c r="D24" i="15"/>
  <c r="H17" i="15"/>
  <c r="D45" i="15"/>
  <c r="D27" i="15"/>
  <c r="F48" i="15"/>
  <c r="C21" i="15"/>
  <c r="F50" i="15"/>
  <c r="H29" i="15"/>
  <c r="B45" i="15"/>
  <c r="B42" i="15"/>
  <c r="E20" i="15"/>
  <c r="C53" i="15"/>
  <c r="F52" i="15"/>
  <c r="F24" i="15"/>
  <c r="H24" i="15"/>
  <c r="C73" i="15"/>
  <c r="C76" i="15"/>
  <c r="F18" i="15"/>
  <c r="B69" i="15"/>
  <c r="C30" i="15"/>
  <c r="E31" i="15"/>
  <c r="G48" i="15"/>
  <c r="E46" i="15"/>
  <c r="C40" i="15"/>
  <c r="D48" i="15"/>
  <c r="E77" i="15"/>
  <c r="C19" i="15"/>
  <c r="F25" i="15"/>
  <c r="B39" i="15"/>
  <c r="D49" i="15"/>
  <c r="C43" i="15"/>
  <c r="E17" i="15"/>
  <c r="B43" i="15"/>
  <c r="E16" i="15"/>
  <c r="B28" i="15"/>
  <c r="D30" i="15"/>
  <c r="C39" i="15"/>
  <c r="H21" i="15"/>
  <c r="B76" i="15"/>
  <c r="F20" i="15"/>
  <c r="G19" i="15"/>
  <c r="E74" i="15"/>
  <c r="E29" i="15"/>
  <c r="F46" i="15"/>
  <c r="B30" i="15"/>
  <c r="B21" i="15"/>
  <c r="H46" i="15"/>
  <c r="H18" i="15"/>
  <c r="D17" i="15"/>
  <c r="H16" i="15"/>
  <c r="F47" i="15"/>
  <c r="B24" i="15"/>
  <c r="B48" i="15"/>
  <c r="B19" i="15"/>
  <c r="E18" i="15"/>
  <c r="C26" i="15"/>
  <c r="H48" i="15"/>
  <c r="F49" i="15"/>
  <c r="C70" i="15"/>
  <c r="C29" i="15"/>
  <c r="E28" i="15"/>
  <c r="C20" i="15"/>
  <c r="B50" i="15"/>
  <c r="E19" i="15"/>
  <c r="C23" i="15"/>
  <c r="D18" i="15"/>
  <c r="B74" i="15"/>
  <c r="E64" i="15"/>
  <c r="I68" i="15"/>
  <c r="E65" i="15"/>
  <c r="F28" i="15"/>
  <c r="B44" i="15"/>
  <c r="F29" i="15"/>
  <c r="B47" i="15"/>
  <c r="F21" i="15"/>
  <c r="H26" i="15"/>
  <c r="H22" i="15"/>
  <c r="E52" i="15"/>
  <c r="E75" i="15"/>
  <c r="B64" i="15"/>
  <c r="E25" i="15"/>
  <c r="D50" i="15"/>
  <c r="H19" i="15"/>
  <c r="D44" i="15"/>
  <c r="F44" i="15"/>
  <c r="E72" i="15"/>
  <c r="D51" i="15"/>
  <c r="B63" i="15"/>
  <c r="C69" i="15"/>
  <c r="D25" i="15"/>
  <c r="D47" i="15"/>
  <c r="D29" i="15"/>
  <c r="D16" i="15"/>
  <c r="D43" i="15"/>
  <c r="F27" i="15"/>
  <c r="F77" i="15"/>
  <c r="D52" i="15"/>
  <c r="D73" i="15"/>
  <c r="B26" i="15"/>
  <c r="E71" i="15"/>
  <c r="B31" i="15"/>
  <c r="F39" i="15"/>
  <c r="H54" i="15"/>
  <c r="D20" i="15"/>
  <c r="F51" i="15"/>
  <c r="C45" i="15"/>
  <c r="B53" i="15"/>
  <c r="E22" i="15"/>
  <c r="D22" i="15"/>
  <c r="H39" i="15"/>
  <c r="G76" i="15"/>
  <c r="C48" i="15"/>
  <c r="C24" i="15"/>
  <c r="B49" i="15"/>
  <c r="D28" i="15"/>
  <c r="C64" i="15"/>
  <c r="C75" i="15"/>
  <c r="C67" i="15"/>
  <c r="F23" i="15"/>
  <c r="C74" i="15"/>
  <c r="C16" i="15"/>
  <c r="D19" i="15"/>
  <c r="C49" i="15"/>
  <c r="F17" i="15"/>
  <c r="G44" i="15"/>
  <c r="H41" i="15"/>
  <c r="D21" i="15"/>
  <c r="E48" i="15"/>
  <c r="E44" i="15"/>
  <c r="D31" i="15"/>
  <c r="B71" i="15"/>
  <c r="H42" i="15"/>
  <c r="G47" i="15"/>
  <c r="F26" i="15"/>
  <c r="F16" i="15"/>
  <c r="B67" i="15"/>
  <c r="H31" i="15"/>
  <c r="F42" i="15"/>
  <c r="B66" i="15"/>
  <c r="B40" i="15"/>
  <c r="C77" i="15"/>
  <c r="H44" i="15"/>
  <c r="B62" i="15"/>
  <c r="F31" i="15"/>
  <c r="H53" i="15"/>
  <c r="B25" i="15"/>
  <c r="K44" i="15" l="1"/>
  <c r="K49" i="15"/>
  <c r="K53" i="15"/>
  <c r="K50" i="15"/>
  <c r="K45" i="15"/>
  <c r="K52" i="15"/>
  <c r="K42" i="15"/>
  <c r="K43" i="15"/>
  <c r="K47" i="15"/>
  <c r="K40" i="15"/>
  <c r="K41" i="15"/>
  <c r="K48" i="15"/>
  <c r="K39" i="15"/>
  <c r="K51" i="15"/>
  <c r="K46" i="15"/>
  <c r="I36" i="15"/>
  <c r="I59" i="15" s="1"/>
  <c r="L44" i="15"/>
  <c r="L48" i="15"/>
  <c r="L47" i="15"/>
  <c r="G36" i="15"/>
  <c r="G59" i="15" s="1"/>
  <c r="J53" i="15"/>
  <c r="J43" i="15"/>
  <c r="J40" i="15"/>
  <c r="J45" i="15"/>
  <c r="J39" i="15"/>
  <c r="J54" i="15"/>
  <c r="J52" i="15"/>
  <c r="J48" i="15"/>
  <c r="J49" i="15"/>
  <c r="J51" i="15"/>
  <c r="J21" i="15"/>
  <c r="C36" i="15"/>
  <c r="C59" i="15" s="1"/>
  <c r="K76" i="15"/>
  <c r="T76" i="15" s="1"/>
  <c r="T98" i="15" s="1"/>
  <c r="AC98" i="15" s="1"/>
  <c r="K67" i="15"/>
  <c r="T67" i="15" s="1"/>
  <c r="T89" i="15" s="1"/>
  <c r="AC89" i="15" s="1"/>
  <c r="K20" i="15"/>
  <c r="K31" i="15"/>
  <c r="K74" i="15"/>
  <c r="T74" i="15" s="1"/>
  <c r="T96" i="15" s="1"/>
  <c r="AC96" i="15" s="1"/>
  <c r="J75" i="15"/>
  <c r="S75" i="15" s="1"/>
  <c r="J18" i="15"/>
  <c r="J69" i="15"/>
  <c r="S69" i="15" s="1"/>
  <c r="J23" i="15"/>
  <c r="J67" i="15"/>
  <c r="S67" i="15" s="1"/>
  <c r="J16" i="15"/>
  <c r="J27" i="15"/>
  <c r="K68" i="15"/>
  <c r="T68" i="15" s="1"/>
  <c r="T90" i="15" s="1"/>
  <c r="AC90" i="15" s="1"/>
  <c r="K29" i="15"/>
  <c r="K69" i="15"/>
  <c r="T69" i="15" s="1"/>
  <c r="T91" i="15" s="1"/>
  <c r="AC91" i="15" s="1"/>
  <c r="K75" i="15"/>
  <c r="T75" i="15" s="1"/>
  <c r="T97" i="15" s="1"/>
  <c r="AC97" i="15" s="1"/>
  <c r="J70" i="15"/>
  <c r="S70" i="15" s="1"/>
  <c r="K30" i="15"/>
  <c r="J20" i="15"/>
  <c r="J77" i="15"/>
  <c r="S77" i="15" s="1"/>
  <c r="K24" i="15"/>
  <c r="J19" i="15"/>
  <c r="K27" i="15"/>
  <c r="J22" i="15"/>
  <c r="J73" i="15"/>
  <c r="S73" i="15" s="1"/>
  <c r="K26" i="15"/>
  <c r="K25" i="15"/>
  <c r="K22" i="15"/>
  <c r="K23" i="15"/>
  <c r="K72" i="15"/>
  <c r="T72" i="15" s="1"/>
  <c r="T94" i="15" s="1"/>
  <c r="AC94" i="15" s="1"/>
  <c r="J76" i="15"/>
  <c r="S76" i="15" s="1"/>
  <c r="K18" i="15"/>
  <c r="J26" i="15"/>
  <c r="J72" i="15"/>
  <c r="S72" i="15" s="1"/>
  <c r="K65" i="15"/>
  <c r="T65" i="15" s="1"/>
  <c r="T87" i="15" s="1"/>
  <c r="AC87" i="15" s="1"/>
  <c r="K71" i="15"/>
  <c r="T71" i="15" s="1"/>
  <c r="T93" i="15" s="1"/>
  <c r="AC93" i="15" s="1"/>
  <c r="J24" i="15"/>
  <c r="K28" i="15"/>
  <c r="K21" i="15"/>
  <c r="K73" i="15"/>
  <c r="T73" i="15" s="1"/>
  <c r="T95" i="15" s="1"/>
  <c r="AC95" i="15" s="1"/>
  <c r="K62" i="15"/>
  <c r="T62" i="15" s="1"/>
  <c r="K16" i="15"/>
  <c r="K63" i="15"/>
  <c r="T63" i="15" s="1"/>
  <c r="T85" i="15" s="1"/>
  <c r="AC85" i="15" s="1"/>
  <c r="K64" i="15"/>
  <c r="T64" i="15" s="1"/>
  <c r="T86" i="15" s="1"/>
  <c r="AC86" i="15" s="1"/>
  <c r="K77" i="15"/>
  <c r="T77" i="15" s="1"/>
  <c r="T99" i="15" s="1"/>
  <c r="AC99" i="15" s="1"/>
  <c r="J74" i="15"/>
  <c r="S74" i="15" s="1"/>
  <c r="K19" i="15"/>
  <c r="K66" i="15"/>
  <c r="T66" i="15" s="1"/>
  <c r="T88" i="15" s="1"/>
  <c r="AC88" i="15" s="1"/>
  <c r="J64" i="15"/>
  <c r="S64" i="15" s="1"/>
  <c r="J29" i="15"/>
  <c r="J30" i="15"/>
  <c r="K17" i="15"/>
  <c r="K70" i="15"/>
  <c r="T70" i="15" s="1"/>
  <c r="T92" i="15" s="1"/>
  <c r="AC92" i="15" s="1"/>
  <c r="I15" i="15"/>
  <c r="D195" i="10"/>
  <c r="D194" i="10"/>
  <c r="D193" i="10"/>
  <c r="D192" i="10"/>
  <c r="D191" i="10"/>
  <c r="D190" i="10"/>
  <c r="D189" i="10"/>
  <c r="D188" i="10"/>
  <c r="D187" i="10"/>
  <c r="D186" i="10"/>
  <c r="D183" i="10"/>
  <c r="F38" i="2"/>
  <c r="A365" i="5"/>
  <c r="BM364" i="5"/>
  <c r="BM363" i="5"/>
  <c r="BM362" i="5"/>
  <c r="BM361" i="5"/>
  <c r="BM360" i="5"/>
  <c r="BM359" i="5"/>
  <c r="BM358" i="5"/>
  <c r="BM357" i="5"/>
  <c r="BM356" i="5"/>
  <c r="BN355" i="5"/>
  <c r="BM355" i="5"/>
  <c r="A355" i="5"/>
  <c r="BL355" i="5" s="1"/>
  <c r="I354" i="5"/>
  <c r="B354" i="5"/>
  <c r="I52" i="15"/>
  <c r="G23" i="15"/>
  <c r="G67" i="15"/>
  <c r="G39" i="15"/>
  <c r="G51" i="15"/>
  <c r="I72" i="15"/>
  <c r="I28" i="15"/>
  <c r="G45" i="15"/>
  <c r="I66" i="15"/>
  <c r="G72" i="15"/>
  <c r="G41" i="15"/>
  <c r="G27" i="15"/>
  <c r="I20" i="15"/>
  <c r="I26" i="15"/>
  <c r="G30" i="15"/>
  <c r="I62" i="15"/>
  <c r="I45" i="15"/>
  <c r="I74" i="15"/>
  <c r="I77" i="15"/>
  <c r="G17" i="15"/>
  <c r="G54" i="15"/>
  <c r="G74" i="15"/>
  <c r="G66" i="15"/>
  <c r="I73" i="15"/>
  <c r="C28" i="15"/>
  <c r="I65" i="15"/>
  <c r="G77" i="15"/>
  <c r="I69" i="15"/>
  <c r="I39" i="15"/>
  <c r="I29" i="15"/>
  <c r="I18" i="15"/>
  <c r="G22" i="15"/>
  <c r="C41" i="15"/>
  <c r="C66" i="15"/>
  <c r="G63" i="15"/>
  <c r="I25" i="15"/>
  <c r="I67" i="15"/>
  <c r="G16" i="15"/>
  <c r="I22" i="15"/>
  <c r="I40" i="15"/>
  <c r="C42" i="15"/>
  <c r="G24" i="15"/>
  <c r="I21" i="15"/>
  <c r="G46" i="15"/>
  <c r="G25" i="15"/>
  <c r="C65" i="15"/>
  <c r="I75" i="15"/>
  <c r="I53" i="15"/>
  <c r="G28" i="15"/>
  <c r="G21" i="15"/>
  <c r="C46" i="15"/>
  <c r="C47" i="15"/>
  <c r="G50" i="15"/>
  <c r="I48" i="15"/>
  <c r="G65" i="15"/>
  <c r="G53" i="15"/>
  <c r="I64" i="15"/>
  <c r="I43" i="15"/>
  <c r="I70" i="15"/>
  <c r="G31" i="15"/>
  <c r="I63" i="15"/>
  <c r="I44" i="15"/>
  <c r="C25" i="15"/>
  <c r="I46" i="15"/>
  <c r="C31" i="15"/>
  <c r="I47" i="15"/>
  <c r="G62" i="15"/>
  <c r="I42" i="15"/>
  <c r="I31" i="15"/>
  <c r="I41" i="15"/>
  <c r="G20" i="15"/>
  <c r="I51" i="15"/>
  <c r="G49" i="15"/>
  <c r="I19" i="15"/>
  <c r="G75" i="15"/>
  <c r="G71" i="15"/>
  <c r="G26" i="15"/>
  <c r="G69" i="15"/>
  <c r="I54" i="15"/>
  <c r="I24" i="15"/>
  <c r="C68" i="15"/>
  <c r="I23" i="15"/>
  <c r="C63" i="15"/>
  <c r="G42" i="15"/>
  <c r="G68" i="15"/>
  <c r="I16" i="15"/>
  <c r="I76" i="15"/>
  <c r="C50" i="15"/>
  <c r="G40" i="15"/>
  <c r="C44" i="15"/>
  <c r="G43" i="15"/>
  <c r="I17" i="15"/>
  <c r="C17" i="15"/>
  <c r="I71" i="15"/>
  <c r="I50" i="15"/>
  <c r="G73" i="15"/>
  <c r="G29" i="15"/>
  <c r="C62" i="15"/>
  <c r="I27" i="15"/>
  <c r="I49" i="15"/>
  <c r="C71" i="15"/>
  <c r="G52" i="15"/>
  <c r="G70" i="15"/>
  <c r="I30" i="15"/>
  <c r="M48" i="15" l="1"/>
  <c r="L40" i="15"/>
  <c r="L46" i="15"/>
  <c r="J62" i="15"/>
  <c r="S62" i="15" s="1"/>
  <c r="S84" i="15" s="1"/>
  <c r="L52" i="15"/>
  <c r="J63" i="15"/>
  <c r="S63" i="15" s="1"/>
  <c r="R109" i="15" s="1"/>
  <c r="L51" i="15"/>
  <c r="L43" i="15"/>
  <c r="J50" i="15"/>
  <c r="O50" i="15" s="1"/>
  <c r="O73" i="15" s="1"/>
  <c r="M43" i="15"/>
  <c r="L49" i="15"/>
  <c r="L54" i="15"/>
  <c r="J31" i="15"/>
  <c r="O54" i="15" s="1"/>
  <c r="O77" i="15" s="1"/>
  <c r="O99" i="15" s="1"/>
  <c r="X99" i="15" s="1"/>
  <c r="J41" i="15"/>
  <c r="O41" i="15" s="1"/>
  <c r="O64" i="15" s="1"/>
  <c r="O110" i="15" s="1"/>
  <c r="J28" i="15"/>
  <c r="O51" i="15" s="1"/>
  <c r="O74" i="15" s="1"/>
  <c r="J65" i="15"/>
  <c r="S65" i="15" s="1"/>
  <c r="R111" i="15" s="1"/>
  <c r="L39" i="15"/>
  <c r="J66" i="15"/>
  <c r="S66" i="15" s="1"/>
  <c r="S88" i="15" s="1"/>
  <c r="AB88" i="15" s="1"/>
  <c r="J42" i="15"/>
  <c r="O42" i="15" s="1"/>
  <c r="O65" i="15" s="1"/>
  <c r="J17" i="15"/>
  <c r="O40" i="15" s="1"/>
  <c r="O63" i="15" s="1"/>
  <c r="O85" i="15" s="1"/>
  <c r="X85" i="15" s="1"/>
  <c r="L45" i="15"/>
  <c r="L42" i="15"/>
  <c r="M41" i="15"/>
  <c r="J46" i="15"/>
  <c r="O46" i="15" s="1"/>
  <c r="O69" i="15" s="1"/>
  <c r="J68" i="15"/>
  <c r="S68" i="15" s="1"/>
  <c r="S90" i="15" s="1"/>
  <c r="AB90" i="15" s="1"/>
  <c r="J71" i="15"/>
  <c r="S71" i="15" s="1"/>
  <c r="R117" i="15" s="1"/>
  <c r="L53" i="15"/>
  <c r="L41" i="15"/>
  <c r="J44" i="15"/>
  <c r="O44" i="15" s="1"/>
  <c r="O67" i="15" s="1"/>
  <c r="O89" i="15" s="1"/>
  <c r="X89" i="15" s="1"/>
  <c r="J47" i="15"/>
  <c r="O47" i="15" s="1"/>
  <c r="O70" i="15" s="1"/>
  <c r="M47" i="15"/>
  <c r="J25" i="15"/>
  <c r="O48" i="15" s="1"/>
  <c r="O71" i="15" s="1"/>
  <c r="O93" i="15" s="1"/>
  <c r="X93" i="15" s="1"/>
  <c r="L50" i="15"/>
  <c r="M49" i="15"/>
  <c r="M53" i="15"/>
  <c r="M42" i="15"/>
  <c r="M40" i="15"/>
  <c r="M50" i="15"/>
  <c r="M54" i="15"/>
  <c r="M52" i="15"/>
  <c r="M45" i="15"/>
  <c r="M39" i="15"/>
  <c r="M51" i="15"/>
  <c r="M44" i="15"/>
  <c r="M46" i="15"/>
  <c r="A356" i="5"/>
  <c r="BL356" i="5" s="1"/>
  <c r="P44" i="15"/>
  <c r="P67" i="15" s="1"/>
  <c r="P89" i="15" s="1"/>
  <c r="Y89" i="15" s="1"/>
  <c r="P49" i="15"/>
  <c r="P72" i="15" s="1"/>
  <c r="P94" i="15" s="1"/>
  <c r="Y94" i="15" s="1"/>
  <c r="P42" i="15"/>
  <c r="P65" i="15" s="1"/>
  <c r="P87" i="15" s="1"/>
  <c r="Y87" i="15" s="1"/>
  <c r="P39" i="15"/>
  <c r="P62" i="15" s="1"/>
  <c r="P84" i="15" s="1"/>
  <c r="P46" i="15"/>
  <c r="P69" i="15" s="1"/>
  <c r="P91" i="15" s="1"/>
  <c r="Y91" i="15" s="1"/>
  <c r="O49" i="15"/>
  <c r="O72" i="15" s="1"/>
  <c r="O118" i="15" s="1"/>
  <c r="P40" i="15"/>
  <c r="P63" i="15" s="1"/>
  <c r="P85" i="15" s="1"/>
  <c r="Y85" i="15" s="1"/>
  <c r="O52" i="15"/>
  <c r="O75" i="15" s="1"/>
  <c r="O121" i="15" s="1"/>
  <c r="O45" i="15"/>
  <c r="O68" i="15" s="1"/>
  <c r="O90" i="15" s="1"/>
  <c r="X90" i="15" s="1"/>
  <c r="P50" i="15"/>
  <c r="P73" i="15" s="1"/>
  <c r="P95" i="15" s="1"/>
  <c r="Y95" i="15" s="1"/>
  <c r="O53" i="15"/>
  <c r="O76" i="15" s="1"/>
  <c r="O98" i="15" s="1"/>
  <c r="X98" i="15" s="1"/>
  <c r="P45" i="15"/>
  <c r="P68" i="15" s="1"/>
  <c r="P90" i="15" s="1"/>
  <c r="Y90" i="15" s="1"/>
  <c r="P47" i="15"/>
  <c r="P70" i="15" s="1"/>
  <c r="P92" i="15" s="1"/>
  <c r="Y92" i="15" s="1"/>
  <c r="O39" i="15"/>
  <c r="O62" i="15" s="1"/>
  <c r="L64" i="15"/>
  <c r="U64" i="15" s="1"/>
  <c r="L22" i="15"/>
  <c r="L74" i="15"/>
  <c r="U74" i="15" s="1"/>
  <c r="L18" i="15"/>
  <c r="L31" i="15"/>
  <c r="L63" i="15"/>
  <c r="U63" i="15" s="1"/>
  <c r="L29" i="15"/>
  <c r="L26" i="15"/>
  <c r="L28" i="15"/>
  <c r="L30" i="15"/>
  <c r="L16" i="15"/>
  <c r="L66" i="15"/>
  <c r="U66" i="15" s="1"/>
  <c r="L70" i="15"/>
  <c r="U70" i="15" s="1"/>
  <c r="L67" i="15"/>
  <c r="U67" i="15" s="1"/>
  <c r="L20" i="15"/>
  <c r="L76" i="15"/>
  <c r="U76" i="15" s="1"/>
  <c r="L69" i="15"/>
  <c r="U69" i="15" s="1"/>
  <c r="L25" i="15"/>
  <c r="L73" i="15"/>
  <c r="U73" i="15" s="1"/>
  <c r="L27" i="15"/>
  <c r="L77" i="15"/>
  <c r="U77" i="15" s="1"/>
  <c r="L17" i="15"/>
  <c r="L65" i="15"/>
  <c r="U65" i="15" s="1"/>
  <c r="L19" i="15"/>
  <c r="L21" i="15"/>
  <c r="L24" i="15"/>
  <c r="L23" i="15"/>
  <c r="L62" i="15"/>
  <c r="U62" i="15" s="1"/>
  <c r="L71" i="15"/>
  <c r="U71" i="15" s="1"/>
  <c r="L68" i="15"/>
  <c r="U68" i="15" s="1"/>
  <c r="L72" i="15"/>
  <c r="U72" i="15" s="1"/>
  <c r="L75" i="15"/>
  <c r="U75" i="15" s="1"/>
  <c r="R118" i="15"/>
  <c r="S94" i="15"/>
  <c r="AB94" i="15" s="1"/>
  <c r="S99" i="15"/>
  <c r="AB99" i="15" s="1"/>
  <c r="R123" i="15"/>
  <c r="P52" i="15"/>
  <c r="P75" i="15" s="1"/>
  <c r="P97" i="15" s="1"/>
  <c r="Y97" i="15" s="1"/>
  <c r="S89" i="15"/>
  <c r="AB89" i="15" s="1"/>
  <c r="R113" i="15"/>
  <c r="P54" i="15"/>
  <c r="P77" i="15" s="1"/>
  <c r="P99" i="15" s="1"/>
  <c r="Y99" i="15" s="1"/>
  <c r="P41" i="15"/>
  <c r="P64" i="15" s="1"/>
  <c r="P86" i="15" s="1"/>
  <c r="Y86" i="15" s="1"/>
  <c r="P48" i="15"/>
  <c r="P71" i="15" s="1"/>
  <c r="P93" i="15" s="1"/>
  <c r="Y93" i="15" s="1"/>
  <c r="O43" i="15"/>
  <c r="O66" i="15" s="1"/>
  <c r="P43" i="15"/>
  <c r="P66" i="15" s="1"/>
  <c r="P88" i="15" s="1"/>
  <c r="Y88" i="15" s="1"/>
  <c r="S91" i="15"/>
  <c r="AB91" i="15" s="1"/>
  <c r="R115" i="15"/>
  <c r="P53" i="15"/>
  <c r="P76" i="15" s="1"/>
  <c r="P98" i="15" s="1"/>
  <c r="Y98" i="15" s="1"/>
  <c r="T78" i="15"/>
  <c r="T84" i="15"/>
  <c r="S85" i="15"/>
  <c r="AB85" i="15" s="1"/>
  <c r="S95" i="15"/>
  <c r="AB95" i="15" s="1"/>
  <c r="R119" i="15"/>
  <c r="R116" i="15"/>
  <c r="S92" i="15"/>
  <c r="AB92" i="15" s="1"/>
  <c r="P51" i="15"/>
  <c r="P74" i="15" s="1"/>
  <c r="P96" i="15" s="1"/>
  <c r="Y96" i="15" s="1"/>
  <c r="R110" i="15"/>
  <c r="S86" i="15"/>
  <c r="AB86" i="15" s="1"/>
  <c r="R122" i="15"/>
  <c r="S98" i="15"/>
  <c r="AB98" i="15" s="1"/>
  <c r="R120" i="15"/>
  <c r="S96" i="15"/>
  <c r="AB96" i="15" s="1"/>
  <c r="S97" i="15"/>
  <c r="AB97" i="15" s="1"/>
  <c r="R121" i="15"/>
  <c r="C355" i="5"/>
  <c r="BN356" i="5"/>
  <c r="C356" i="5"/>
  <c r="BN252" i="5"/>
  <c r="BN233" i="5"/>
  <c r="BN214" i="5"/>
  <c r="S93" i="15" l="1"/>
  <c r="AB93" i="15" s="1"/>
  <c r="R108" i="15"/>
  <c r="R112" i="15"/>
  <c r="S87" i="15"/>
  <c r="AB87" i="15" s="1"/>
  <c r="R114" i="15"/>
  <c r="S78" i="15"/>
  <c r="A357" i="5"/>
  <c r="C357" i="5" s="1"/>
  <c r="O109" i="15"/>
  <c r="O97" i="15"/>
  <c r="X97" i="15" s="1"/>
  <c r="O78" i="15"/>
  <c r="O86" i="15"/>
  <c r="X86" i="15" s="1"/>
  <c r="O117" i="15"/>
  <c r="O123" i="15"/>
  <c r="O113" i="15"/>
  <c r="O84" i="15"/>
  <c r="O94" i="15"/>
  <c r="X94" i="15" s="1"/>
  <c r="P78" i="15"/>
  <c r="O114" i="15"/>
  <c r="O122" i="15"/>
  <c r="Q42" i="15"/>
  <c r="Q65" i="15" s="1"/>
  <c r="P111" i="15" s="1"/>
  <c r="Q48" i="15"/>
  <c r="Q71" i="15" s="1"/>
  <c r="Q93" i="15" s="1"/>
  <c r="Z93" i="15" s="1"/>
  <c r="Q47" i="15"/>
  <c r="Q70" i="15" s="1"/>
  <c r="Q92" i="15" s="1"/>
  <c r="Z92" i="15" s="1"/>
  <c r="Q49" i="15"/>
  <c r="Q72" i="15" s="1"/>
  <c r="Q94" i="15" s="1"/>
  <c r="Z94" i="15" s="1"/>
  <c r="O108" i="15"/>
  <c r="Q43" i="15"/>
  <c r="Q66" i="15" s="1"/>
  <c r="Q88" i="15" s="1"/>
  <c r="Z88" i="15" s="1"/>
  <c r="Q53" i="15"/>
  <c r="Q76" i="15" s="1"/>
  <c r="Q98" i="15" s="1"/>
  <c r="Z98" i="15" s="1"/>
  <c r="Q54" i="15"/>
  <c r="Q77" i="15" s="1"/>
  <c r="P123" i="15" s="1"/>
  <c r="M16" i="15"/>
  <c r="M68" i="15"/>
  <c r="V68" i="15" s="1"/>
  <c r="M31" i="15"/>
  <c r="M76" i="15"/>
  <c r="V76" i="15" s="1"/>
  <c r="M71" i="15"/>
  <c r="V71" i="15" s="1"/>
  <c r="M20" i="15"/>
  <c r="M17" i="15"/>
  <c r="M65" i="15"/>
  <c r="V65" i="15" s="1"/>
  <c r="M72" i="15"/>
  <c r="V72" i="15" s="1"/>
  <c r="M27" i="15"/>
  <c r="M19" i="15"/>
  <c r="M66" i="15"/>
  <c r="V66" i="15" s="1"/>
  <c r="M21" i="15"/>
  <c r="M22" i="15"/>
  <c r="M75" i="15"/>
  <c r="V75" i="15" s="1"/>
  <c r="M23" i="15"/>
  <c r="M77" i="15"/>
  <c r="V77" i="15" s="1"/>
  <c r="M74" i="15"/>
  <c r="V74" i="15" s="1"/>
  <c r="M24" i="15"/>
  <c r="M18" i="15"/>
  <c r="M28" i="15"/>
  <c r="M67" i="15"/>
  <c r="V67" i="15" s="1"/>
  <c r="M73" i="15"/>
  <c r="V73" i="15" s="1"/>
  <c r="M26" i="15"/>
  <c r="M25" i="15"/>
  <c r="M70" i="15"/>
  <c r="V70" i="15" s="1"/>
  <c r="M62" i="15"/>
  <c r="V62" i="15" s="1"/>
  <c r="M30" i="15"/>
  <c r="M63" i="15"/>
  <c r="V63" i="15" s="1"/>
  <c r="M29" i="15"/>
  <c r="M69" i="15"/>
  <c r="V69" i="15" s="1"/>
  <c r="M64" i="15"/>
  <c r="V64" i="15" s="1"/>
  <c r="U94" i="15"/>
  <c r="AD94" i="15" s="1"/>
  <c r="S118" i="15"/>
  <c r="Q51" i="15"/>
  <c r="Q74" i="15" s="1"/>
  <c r="U96" i="15"/>
  <c r="AD96" i="15" s="1"/>
  <c r="S120" i="15"/>
  <c r="AB84" i="15"/>
  <c r="O88" i="15"/>
  <c r="X88" i="15" s="1"/>
  <c r="O112" i="15"/>
  <c r="Q46" i="15"/>
  <c r="Q69" i="15" s="1"/>
  <c r="Q50" i="15"/>
  <c r="Q73" i="15" s="1"/>
  <c r="S113" i="15"/>
  <c r="U89" i="15"/>
  <c r="AD89" i="15" s="1"/>
  <c r="O115" i="15"/>
  <c r="O91" i="15"/>
  <c r="X91" i="15" s="1"/>
  <c r="O111" i="15"/>
  <c r="O87" i="15"/>
  <c r="X87" i="15" s="1"/>
  <c r="U87" i="15"/>
  <c r="AD87" i="15" s="1"/>
  <c r="S111" i="15"/>
  <c r="S112" i="15"/>
  <c r="U88" i="15"/>
  <c r="AD88" i="15" s="1"/>
  <c r="S109" i="15"/>
  <c r="U85" i="15"/>
  <c r="AD85" i="15" s="1"/>
  <c r="S121" i="15"/>
  <c r="U97" i="15"/>
  <c r="AD97" i="15" s="1"/>
  <c r="S114" i="15"/>
  <c r="U90" i="15"/>
  <c r="AD90" i="15" s="1"/>
  <c r="O92" i="15"/>
  <c r="X92" i="15" s="1"/>
  <c r="O116" i="15"/>
  <c r="U95" i="15"/>
  <c r="AD95" i="15" s="1"/>
  <c r="S119" i="15"/>
  <c r="U91" i="15"/>
  <c r="AD91" i="15" s="1"/>
  <c r="S115" i="15"/>
  <c r="Q39" i="15"/>
  <c r="Q62" i="15" s="1"/>
  <c r="Q52" i="15"/>
  <c r="Q75" i="15" s="1"/>
  <c r="O119" i="15"/>
  <c r="O95" i="15"/>
  <c r="X95" i="15" s="1"/>
  <c r="O96" i="15"/>
  <c r="X96" i="15" s="1"/>
  <c r="O120" i="15"/>
  <c r="S117" i="15"/>
  <c r="U93" i="15"/>
  <c r="AD93" i="15" s="1"/>
  <c r="Q44" i="15"/>
  <c r="Q67" i="15" s="1"/>
  <c r="Q40" i="15"/>
  <c r="Q63" i="15" s="1"/>
  <c r="S122" i="15"/>
  <c r="U98" i="15"/>
  <c r="AD98" i="15" s="1"/>
  <c r="Q45" i="15"/>
  <c r="Q68" i="15" s="1"/>
  <c r="T100" i="15"/>
  <c r="AC84" i="15"/>
  <c r="AC100" i="15" s="1"/>
  <c r="P100" i="15"/>
  <c r="Y84" i="15"/>
  <c r="Y100" i="15" s="1"/>
  <c r="U78" i="15"/>
  <c r="S108" i="15"/>
  <c r="U84" i="15"/>
  <c r="S123" i="15"/>
  <c r="U99" i="15"/>
  <c r="AD99" i="15" s="1"/>
  <c r="S116" i="15"/>
  <c r="U92" i="15"/>
  <c r="AD92" i="15" s="1"/>
  <c r="Q41" i="15"/>
  <c r="Q64" i="15" s="1"/>
  <c r="S110" i="15"/>
  <c r="U86" i="15"/>
  <c r="AD86" i="15" s="1"/>
  <c r="BL357" i="5"/>
  <c r="A358" i="5"/>
  <c r="BN357"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GN2" i="14"/>
  <c r="GH2" i="14"/>
  <c r="BX2" i="14"/>
  <c r="S100" i="15" l="1"/>
  <c r="AB100" i="15"/>
  <c r="O100" i="15"/>
  <c r="P118" i="15"/>
  <c r="Q87" i="15"/>
  <c r="Z87" i="15" s="1"/>
  <c r="Q99" i="15"/>
  <c r="Z99" i="15" s="1"/>
  <c r="X84" i="15"/>
  <c r="X100" i="15" s="1"/>
  <c r="R39" i="15"/>
  <c r="R62" i="15" s="1"/>
  <c r="Q108" i="15" s="1"/>
  <c r="R52" i="15"/>
  <c r="R75" i="15" s="1"/>
  <c r="R97" i="15" s="1"/>
  <c r="AA97" i="15" s="1"/>
  <c r="R42" i="15"/>
  <c r="R65" i="15" s="1"/>
  <c r="Q111" i="15" s="1"/>
  <c r="P117" i="15"/>
  <c r="P116" i="15"/>
  <c r="P112" i="15"/>
  <c r="P122" i="15"/>
  <c r="R53" i="15"/>
  <c r="R76" i="15" s="1"/>
  <c r="Q122" i="15" s="1"/>
  <c r="R45" i="15"/>
  <c r="R68" i="15" s="1"/>
  <c r="Q114" i="15" s="1"/>
  <c r="R40" i="15"/>
  <c r="R63" i="15" s="1"/>
  <c r="Q109" i="15" s="1"/>
  <c r="R47" i="15"/>
  <c r="R70" i="15" s="1"/>
  <c r="R92" i="15" s="1"/>
  <c r="AA92" i="15" s="1"/>
  <c r="R50" i="15"/>
  <c r="R73" i="15" s="1"/>
  <c r="R95" i="15" s="1"/>
  <c r="AA95" i="15" s="1"/>
  <c r="R41" i="15"/>
  <c r="R64" i="15" s="1"/>
  <c r="Q110" i="15" s="1"/>
  <c r="T109" i="15"/>
  <c r="V85" i="15"/>
  <c r="AE85" i="15" s="1"/>
  <c r="V88" i="15"/>
  <c r="AE88" i="15" s="1"/>
  <c r="T112" i="15"/>
  <c r="P121" i="15"/>
  <c r="Q97" i="15"/>
  <c r="Z97" i="15" s="1"/>
  <c r="T113" i="15"/>
  <c r="V89" i="15"/>
  <c r="AE89" i="15" s="1"/>
  <c r="Q90" i="15"/>
  <c r="Z90" i="15" s="1"/>
  <c r="P114" i="15"/>
  <c r="Q84" i="15"/>
  <c r="P108" i="15"/>
  <c r="Q78" i="15"/>
  <c r="V86" i="15"/>
  <c r="AE86" i="15" s="1"/>
  <c r="T110" i="15"/>
  <c r="T108" i="15"/>
  <c r="V84" i="15"/>
  <c r="V78" i="15"/>
  <c r="R51" i="15"/>
  <c r="R74" i="15" s="1"/>
  <c r="R46" i="15"/>
  <c r="R69" i="15" s="1"/>
  <c r="R43" i="15"/>
  <c r="R66" i="15" s="1"/>
  <c r="Q96" i="15"/>
  <c r="Z96" i="15" s="1"/>
  <c r="P120" i="15"/>
  <c r="Q89" i="15"/>
  <c r="Z89" i="15" s="1"/>
  <c r="P113" i="15"/>
  <c r="T115" i="15"/>
  <c r="V91" i="15"/>
  <c r="AE91" i="15" s="1"/>
  <c r="V92" i="15"/>
  <c r="AE92" i="15" s="1"/>
  <c r="T116" i="15"/>
  <c r="T121" i="15"/>
  <c r="V97" i="15"/>
  <c r="AE97" i="15" s="1"/>
  <c r="P119" i="15"/>
  <c r="Q95" i="15"/>
  <c r="Z95" i="15" s="1"/>
  <c r="Q86" i="15"/>
  <c r="Z86" i="15" s="1"/>
  <c r="P110" i="15"/>
  <c r="V95" i="15"/>
  <c r="AE95" i="15" s="1"/>
  <c r="T119" i="15"/>
  <c r="T123" i="15"/>
  <c r="V99" i="15"/>
  <c r="AE99" i="15" s="1"/>
  <c r="R48" i="15"/>
  <c r="R71" i="15" s="1"/>
  <c r="T117" i="15"/>
  <c r="V93" i="15"/>
  <c r="AE93" i="15" s="1"/>
  <c r="U100" i="15"/>
  <c r="AD84" i="15"/>
  <c r="AD100" i="15" s="1"/>
  <c r="T122" i="15"/>
  <c r="V98" i="15"/>
  <c r="AE98" i="15" s="1"/>
  <c r="V94" i="15"/>
  <c r="AE94" i="15" s="1"/>
  <c r="T118" i="15"/>
  <c r="P115" i="15"/>
  <c r="Q91" i="15"/>
  <c r="Z91" i="15" s="1"/>
  <c r="R44" i="15"/>
  <c r="R67" i="15" s="1"/>
  <c r="R54" i="15"/>
  <c r="R77" i="15" s="1"/>
  <c r="Q85" i="15"/>
  <c r="Z85" i="15" s="1"/>
  <c r="P109" i="15"/>
  <c r="R49" i="15"/>
  <c r="R72" i="15" s="1"/>
  <c r="T111" i="15"/>
  <c r="V87" i="15"/>
  <c r="AE87" i="15" s="1"/>
  <c r="V90" i="15"/>
  <c r="AE90" i="15" s="1"/>
  <c r="T114" i="15"/>
  <c r="V96" i="15"/>
  <c r="AE96" i="15" s="1"/>
  <c r="T120" i="15"/>
  <c r="BN358" i="5"/>
  <c r="BL358" i="5"/>
  <c r="A359" i="5"/>
  <c r="C358" i="5"/>
  <c r="C326" i="5"/>
  <c r="C288" i="5"/>
  <c r="C250" i="5"/>
  <c r="C212" i="5"/>
  <c r="C199" i="5"/>
  <c r="C160" i="5"/>
  <c r="C121" i="5"/>
  <c r="C83" i="5"/>
  <c r="A41" i="2"/>
  <c r="C45" i="5"/>
  <c r="A29" i="8"/>
  <c r="A35" i="8"/>
  <c r="A33" i="8"/>
  <c r="A32" i="8"/>
  <c r="A31" i="8"/>
  <c r="A30" i="8"/>
  <c r="A28" i="8"/>
  <c r="A27" i="8"/>
  <c r="A26" i="8"/>
  <c r="A25" i="8"/>
  <c r="A24" i="8"/>
  <c r="A16" i="8"/>
  <c r="A22" i="8"/>
  <c r="A20" i="8"/>
  <c r="A19" i="8"/>
  <c r="A21" i="8"/>
  <c r="A18" i="8"/>
  <c r="A17" i="8"/>
  <c r="A15" i="8"/>
  <c r="A14" i="8"/>
  <c r="A13" i="8"/>
  <c r="A12" i="8"/>
  <c r="A11" i="8"/>
  <c r="A33" i="7"/>
  <c r="A20" i="7"/>
  <c r="A29" i="7"/>
  <c r="A35" i="7"/>
  <c r="A34" i="7"/>
  <c r="A31" i="7"/>
  <c r="A30" i="7"/>
  <c r="A28" i="7"/>
  <c r="A27" i="7"/>
  <c r="A26" i="7"/>
  <c r="A25" i="7"/>
  <c r="A24" i="7"/>
  <c r="A16" i="7"/>
  <c r="A22" i="7"/>
  <c r="A19" i="7"/>
  <c r="A21" i="7"/>
  <c r="A18" i="7"/>
  <c r="A17" i="7"/>
  <c r="A15" i="7"/>
  <c r="A14" i="7"/>
  <c r="A13" i="7"/>
  <c r="A12" i="7"/>
  <c r="A11" i="7"/>
  <c r="L500" i="7"/>
  <c r="M500" i="7" s="1"/>
  <c r="N500" i="7" s="1"/>
  <c r="L499" i="7"/>
  <c r="M499" i="7" s="1"/>
  <c r="N499" i="7" s="1"/>
  <c r="L498" i="7"/>
  <c r="M498" i="7" s="1"/>
  <c r="N498" i="7" s="1"/>
  <c r="L497" i="7"/>
  <c r="M497" i="7" s="1"/>
  <c r="N497" i="7" s="1"/>
  <c r="L496" i="7"/>
  <c r="M496" i="7" s="1"/>
  <c r="N496" i="7" s="1"/>
  <c r="L495" i="7"/>
  <c r="M495" i="7" s="1"/>
  <c r="N495" i="7" s="1"/>
  <c r="L494" i="7"/>
  <c r="M494" i="7" s="1"/>
  <c r="N494" i="7" s="1"/>
  <c r="L493" i="7"/>
  <c r="M493" i="7" s="1"/>
  <c r="N493" i="7" s="1"/>
  <c r="L492" i="7"/>
  <c r="M492" i="7" s="1"/>
  <c r="N492" i="7" s="1"/>
  <c r="L491" i="7"/>
  <c r="M491" i="7" s="1"/>
  <c r="N491" i="7" s="1"/>
  <c r="L490" i="7"/>
  <c r="M490" i="7" s="1"/>
  <c r="N490" i="7" s="1"/>
  <c r="L489" i="7"/>
  <c r="M489" i="7" s="1"/>
  <c r="N489" i="7" s="1"/>
  <c r="L488" i="7"/>
  <c r="M488" i="7" s="1"/>
  <c r="N488" i="7" s="1"/>
  <c r="L487" i="7"/>
  <c r="M487" i="7" s="1"/>
  <c r="N487" i="7" s="1"/>
  <c r="L486" i="7"/>
  <c r="M486" i="7" s="1"/>
  <c r="N486" i="7" s="1"/>
  <c r="L485" i="7"/>
  <c r="M485" i="7" s="1"/>
  <c r="N485" i="7" s="1"/>
  <c r="L484" i="7"/>
  <c r="M484" i="7" s="1"/>
  <c r="N484" i="7" s="1"/>
  <c r="L483" i="7"/>
  <c r="M483" i="7" s="1"/>
  <c r="N483" i="7" s="1"/>
  <c r="L482" i="7"/>
  <c r="M482" i="7" s="1"/>
  <c r="N482" i="7" s="1"/>
  <c r="L481" i="7"/>
  <c r="M481" i="7" s="1"/>
  <c r="N481" i="7" s="1"/>
  <c r="L480" i="7"/>
  <c r="M480" i="7" s="1"/>
  <c r="N480" i="7" s="1"/>
  <c r="L479" i="7"/>
  <c r="M479" i="7" s="1"/>
  <c r="N479" i="7" s="1"/>
  <c r="L478" i="7"/>
  <c r="M478" i="7" s="1"/>
  <c r="N478" i="7" s="1"/>
  <c r="L477" i="7"/>
  <c r="M477" i="7" s="1"/>
  <c r="N477" i="7" s="1"/>
  <c r="L476" i="7"/>
  <c r="M476" i="7" s="1"/>
  <c r="N476" i="7" s="1"/>
  <c r="L475" i="7"/>
  <c r="M475" i="7" s="1"/>
  <c r="N475" i="7" s="1"/>
  <c r="L474" i="7"/>
  <c r="M474" i="7" s="1"/>
  <c r="N474" i="7" s="1"/>
  <c r="L473" i="7"/>
  <c r="M473" i="7" s="1"/>
  <c r="N473" i="7" s="1"/>
  <c r="L472" i="7"/>
  <c r="M472" i="7" s="1"/>
  <c r="N472" i="7" s="1"/>
  <c r="L471" i="7"/>
  <c r="M471" i="7" s="1"/>
  <c r="N471" i="7" s="1"/>
  <c r="L470" i="7"/>
  <c r="M470" i="7" s="1"/>
  <c r="N470" i="7" s="1"/>
  <c r="L469" i="7"/>
  <c r="M469" i="7" s="1"/>
  <c r="N469" i="7" s="1"/>
  <c r="L468" i="7"/>
  <c r="M468" i="7" s="1"/>
  <c r="N468" i="7" s="1"/>
  <c r="L467" i="7"/>
  <c r="M467" i="7" s="1"/>
  <c r="N467" i="7" s="1"/>
  <c r="L466" i="7"/>
  <c r="M466" i="7" s="1"/>
  <c r="N466" i="7" s="1"/>
  <c r="L465" i="7"/>
  <c r="M465" i="7" s="1"/>
  <c r="N465" i="7" s="1"/>
  <c r="L464" i="7"/>
  <c r="M464" i="7" s="1"/>
  <c r="N464" i="7" s="1"/>
  <c r="L463" i="7"/>
  <c r="M463" i="7" s="1"/>
  <c r="N463" i="7" s="1"/>
  <c r="L462" i="7"/>
  <c r="M462" i="7" s="1"/>
  <c r="N462" i="7" s="1"/>
  <c r="L461" i="7"/>
  <c r="M461" i="7" s="1"/>
  <c r="N461" i="7" s="1"/>
  <c r="L460" i="7"/>
  <c r="M460" i="7" s="1"/>
  <c r="N460" i="7" s="1"/>
  <c r="L459" i="7"/>
  <c r="M459" i="7" s="1"/>
  <c r="N459" i="7" s="1"/>
  <c r="L458" i="7"/>
  <c r="M458" i="7" s="1"/>
  <c r="N458" i="7" s="1"/>
  <c r="L457" i="7"/>
  <c r="M457" i="7" s="1"/>
  <c r="N457" i="7" s="1"/>
  <c r="L456" i="7"/>
  <c r="M456" i="7" s="1"/>
  <c r="N456" i="7" s="1"/>
  <c r="L455" i="7"/>
  <c r="M455" i="7" s="1"/>
  <c r="N455" i="7" s="1"/>
  <c r="L454" i="7"/>
  <c r="M454" i="7" s="1"/>
  <c r="N454" i="7" s="1"/>
  <c r="L453" i="7"/>
  <c r="M453" i="7" s="1"/>
  <c r="N453" i="7" s="1"/>
  <c r="L452" i="7"/>
  <c r="M452" i="7" s="1"/>
  <c r="N452" i="7" s="1"/>
  <c r="L451" i="7"/>
  <c r="M451" i="7" s="1"/>
  <c r="N451" i="7" s="1"/>
  <c r="L450" i="7"/>
  <c r="M450" i="7" s="1"/>
  <c r="N450" i="7" s="1"/>
  <c r="L449" i="7"/>
  <c r="M449" i="7" s="1"/>
  <c r="N449" i="7" s="1"/>
  <c r="L448" i="7"/>
  <c r="M448" i="7" s="1"/>
  <c r="N448" i="7" s="1"/>
  <c r="L447" i="7"/>
  <c r="M447" i="7" s="1"/>
  <c r="N447" i="7" s="1"/>
  <c r="L446" i="7"/>
  <c r="M446" i="7" s="1"/>
  <c r="N446" i="7" s="1"/>
  <c r="L445" i="7"/>
  <c r="M445" i="7" s="1"/>
  <c r="N445" i="7" s="1"/>
  <c r="L444" i="7"/>
  <c r="M444" i="7" s="1"/>
  <c r="N444" i="7" s="1"/>
  <c r="L443" i="7"/>
  <c r="M443" i="7" s="1"/>
  <c r="N443" i="7" s="1"/>
  <c r="L442" i="7"/>
  <c r="M442" i="7" s="1"/>
  <c r="N442" i="7" s="1"/>
  <c r="L441" i="7"/>
  <c r="M441" i="7" s="1"/>
  <c r="N441" i="7" s="1"/>
  <c r="L440" i="7"/>
  <c r="M440" i="7" s="1"/>
  <c r="N440" i="7" s="1"/>
  <c r="L439" i="7"/>
  <c r="M439" i="7" s="1"/>
  <c r="N439" i="7" s="1"/>
  <c r="L438" i="7"/>
  <c r="M438" i="7" s="1"/>
  <c r="N438" i="7" s="1"/>
  <c r="L437" i="7"/>
  <c r="M437" i="7" s="1"/>
  <c r="N437" i="7" s="1"/>
  <c r="L436" i="7"/>
  <c r="M436" i="7" s="1"/>
  <c r="N436" i="7" s="1"/>
  <c r="L435" i="7"/>
  <c r="M435" i="7" s="1"/>
  <c r="N435" i="7" s="1"/>
  <c r="L434" i="7"/>
  <c r="M434" i="7" s="1"/>
  <c r="N434" i="7" s="1"/>
  <c r="L433" i="7"/>
  <c r="M433" i="7" s="1"/>
  <c r="N433" i="7" s="1"/>
  <c r="L432" i="7"/>
  <c r="M432" i="7" s="1"/>
  <c r="N432" i="7" s="1"/>
  <c r="L431" i="7"/>
  <c r="M431" i="7" s="1"/>
  <c r="N431" i="7" s="1"/>
  <c r="L430" i="7"/>
  <c r="M430" i="7" s="1"/>
  <c r="N430" i="7" s="1"/>
  <c r="L429" i="7"/>
  <c r="M429" i="7" s="1"/>
  <c r="N429" i="7" s="1"/>
  <c r="L428" i="7"/>
  <c r="M428" i="7" s="1"/>
  <c r="N428" i="7" s="1"/>
  <c r="L427" i="7"/>
  <c r="M427" i="7" s="1"/>
  <c r="N427" i="7" s="1"/>
  <c r="L426" i="7"/>
  <c r="M426" i="7" s="1"/>
  <c r="N426" i="7" s="1"/>
  <c r="L425" i="7"/>
  <c r="M425" i="7" s="1"/>
  <c r="N425" i="7" s="1"/>
  <c r="L424" i="7"/>
  <c r="M424" i="7" s="1"/>
  <c r="N424" i="7" s="1"/>
  <c r="L423" i="7"/>
  <c r="M423" i="7" s="1"/>
  <c r="N423" i="7" s="1"/>
  <c r="L422" i="7"/>
  <c r="M422" i="7" s="1"/>
  <c r="N422" i="7" s="1"/>
  <c r="L421" i="7"/>
  <c r="M421" i="7" s="1"/>
  <c r="N421" i="7" s="1"/>
  <c r="L420" i="7"/>
  <c r="M420" i="7" s="1"/>
  <c r="N420" i="7" s="1"/>
  <c r="L419" i="7"/>
  <c r="M419" i="7" s="1"/>
  <c r="N419" i="7" s="1"/>
  <c r="L418" i="7"/>
  <c r="M418" i="7" s="1"/>
  <c r="N418" i="7" s="1"/>
  <c r="L417" i="7"/>
  <c r="M417" i="7" s="1"/>
  <c r="N417" i="7" s="1"/>
  <c r="L416" i="7"/>
  <c r="M416" i="7" s="1"/>
  <c r="N416" i="7" s="1"/>
  <c r="L415" i="7"/>
  <c r="M415" i="7" s="1"/>
  <c r="N415" i="7" s="1"/>
  <c r="L414" i="7"/>
  <c r="M414" i="7" s="1"/>
  <c r="N414" i="7" s="1"/>
  <c r="L413" i="7"/>
  <c r="M413" i="7" s="1"/>
  <c r="N413" i="7" s="1"/>
  <c r="L412" i="7"/>
  <c r="M412" i="7" s="1"/>
  <c r="N412" i="7" s="1"/>
  <c r="L411" i="7"/>
  <c r="M411" i="7" s="1"/>
  <c r="N411" i="7" s="1"/>
  <c r="L410" i="7"/>
  <c r="M410" i="7" s="1"/>
  <c r="N410" i="7" s="1"/>
  <c r="L409" i="7"/>
  <c r="M409" i="7" s="1"/>
  <c r="N409" i="7" s="1"/>
  <c r="L408" i="7"/>
  <c r="M408" i="7" s="1"/>
  <c r="N408" i="7" s="1"/>
  <c r="L407" i="7"/>
  <c r="M407" i="7" s="1"/>
  <c r="N407" i="7" s="1"/>
  <c r="L406" i="7"/>
  <c r="M406" i="7" s="1"/>
  <c r="N406" i="7" s="1"/>
  <c r="L405" i="7"/>
  <c r="M405" i="7" s="1"/>
  <c r="N405" i="7" s="1"/>
  <c r="L404" i="7"/>
  <c r="M404" i="7" s="1"/>
  <c r="N404" i="7" s="1"/>
  <c r="L403" i="7"/>
  <c r="M403" i="7" s="1"/>
  <c r="N403" i="7" s="1"/>
  <c r="L402" i="7"/>
  <c r="M402" i="7" s="1"/>
  <c r="N402" i="7" s="1"/>
  <c r="L401" i="7"/>
  <c r="M401" i="7" s="1"/>
  <c r="N401" i="7" s="1"/>
  <c r="L400" i="7"/>
  <c r="M400" i="7" s="1"/>
  <c r="N400" i="7" s="1"/>
  <c r="L399" i="7"/>
  <c r="M399" i="7" s="1"/>
  <c r="N399" i="7" s="1"/>
  <c r="L398" i="7"/>
  <c r="M398" i="7" s="1"/>
  <c r="N398" i="7" s="1"/>
  <c r="L397" i="7"/>
  <c r="M397" i="7" s="1"/>
  <c r="N397" i="7" s="1"/>
  <c r="L396" i="7"/>
  <c r="M396" i="7" s="1"/>
  <c r="N396" i="7" s="1"/>
  <c r="L395" i="7"/>
  <c r="M395" i="7" s="1"/>
  <c r="N395" i="7" s="1"/>
  <c r="L394" i="7"/>
  <c r="M394" i="7" s="1"/>
  <c r="N394" i="7" s="1"/>
  <c r="L393" i="7"/>
  <c r="M393" i="7" s="1"/>
  <c r="N393" i="7" s="1"/>
  <c r="L392" i="7"/>
  <c r="M392" i="7" s="1"/>
  <c r="N392" i="7" s="1"/>
  <c r="L391" i="7"/>
  <c r="M391" i="7" s="1"/>
  <c r="N391" i="7" s="1"/>
  <c r="L390" i="7"/>
  <c r="M390" i="7" s="1"/>
  <c r="N390" i="7" s="1"/>
  <c r="L389" i="7"/>
  <c r="M389" i="7" s="1"/>
  <c r="N389" i="7" s="1"/>
  <c r="L388" i="7"/>
  <c r="M388" i="7" s="1"/>
  <c r="N388" i="7" s="1"/>
  <c r="L387" i="7"/>
  <c r="M387" i="7" s="1"/>
  <c r="N387" i="7" s="1"/>
  <c r="L386" i="7"/>
  <c r="M386" i="7" s="1"/>
  <c r="N386" i="7" s="1"/>
  <c r="L385" i="7"/>
  <c r="M385" i="7" s="1"/>
  <c r="N385" i="7" s="1"/>
  <c r="L384" i="7"/>
  <c r="M384" i="7" s="1"/>
  <c r="N384" i="7" s="1"/>
  <c r="L383" i="7"/>
  <c r="M383" i="7" s="1"/>
  <c r="N383" i="7" s="1"/>
  <c r="L382" i="7"/>
  <c r="M382" i="7" s="1"/>
  <c r="N382" i="7" s="1"/>
  <c r="L381" i="7"/>
  <c r="M381" i="7" s="1"/>
  <c r="N381" i="7" s="1"/>
  <c r="L380" i="7"/>
  <c r="M380" i="7" s="1"/>
  <c r="N380" i="7" s="1"/>
  <c r="L379" i="7"/>
  <c r="M379" i="7" s="1"/>
  <c r="N379" i="7" s="1"/>
  <c r="L378" i="7"/>
  <c r="M378" i="7" s="1"/>
  <c r="N378" i="7" s="1"/>
  <c r="L377" i="7"/>
  <c r="M377" i="7" s="1"/>
  <c r="N377" i="7" s="1"/>
  <c r="L376" i="7"/>
  <c r="M376" i="7" s="1"/>
  <c r="N376" i="7" s="1"/>
  <c r="L375" i="7"/>
  <c r="M375" i="7" s="1"/>
  <c r="N375" i="7" s="1"/>
  <c r="L374" i="7"/>
  <c r="M374" i="7" s="1"/>
  <c r="N374" i="7" s="1"/>
  <c r="L373" i="7"/>
  <c r="M373" i="7" s="1"/>
  <c r="N373" i="7" s="1"/>
  <c r="L372" i="7"/>
  <c r="M372" i="7" s="1"/>
  <c r="N372" i="7" s="1"/>
  <c r="L371" i="7"/>
  <c r="M371" i="7" s="1"/>
  <c r="N371" i="7" s="1"/>
  <c r="L370" i="7"/>
  <c r="M370" i="7" s="1"/>
  <c r="N370" i="7" s="1"/>
  <c r="L369" i="7"/>
  <c r="M369" i="7" s="1"/>
  <c r="N369" i="7" s="1"/>
  <c r="L368" i="7"/>
  <c r="M368" i="7" s="1"/>
  <c r="N368" i="7" s="1"/>
  <c r="L367" i="7"/>
  <c r="M367" i="7" s="1"/>
  <c r="N367" i="7" s="1"/>
  <c r="L366" i="7"/>
  <c r="M366" i="7" s="1"/>
  <c r="N366" i="7" s="1"/>
  <c r="L365" i="7"/>
  <c r="M365" i="7" s="1"/>
  <c r="N365" i="7" s="1"/>
  <c r="L364" i="7"/>
  <c r="M364" i="7" s="1"/>
  <c r="N364" i="7" s="1"/>
  <c r="L363" i="7"/>
  <c r="M363" i="7" s="1"/>
  <c r="N363" i="7" s="1"/>
  <c r="L362" i="7"/>
  <c r="M362" i="7" s="1"/>
  <c r="N362" i="7" s="1"/>
  <c r="L361" i="7"/>
  <c r="M361" i="7" s="1"/>
  <c r="N361" i="7" s="1"/>
  <c r="L360" i="7"/>
  <c r="M360" i="7" s="1"/>
  <c r="N360" i="7" s="1"/>
  <c r="L359" i="7"/>
  <c r="M359" i="7" s="1"/>
  <c r="N359" i="7" s="1"/>
  <c r="L358" i="7"/>
  <c r="M358" i="7" s="1"/>
  <c r="N358" i="7" s="1"/>
  <c r="L357" i="7"/>
  <c r="M357" i="7" s="1"/>
  <c r="N357" i="7" s="1"/>
  <c r="L356" i="7"/>
  <c r="M356" i="7" s="1"/>
  <c r="N356" i="7" s="1"/>
  <c r="L355" i="7"/>
  <c r="M355" i="7" s="1"/>
  <c r="N355" i="7" s="1"/>
  <c r="L354" i="7"/>
  <c r="M354" i="7" s="1"/>
  <c r="N354" i="7" s="1"/>
  <c r="L353" i="7"/>
  <c r="M353" i="7" s="1"/>
  <c r="N353" i="7" s="1"/>
  <c r="L352" i="7"/>
  <c r="M352" i="7" s="1"/>
  <c r="N352" i="7" s="1"/>
  <c r="L351" i="7"/>
  <c r="M351" i="7" s="1"/>
  <c r="N351" i="7" s="1"/>
  <c r="L350" i="7"/>
  <c r="M350" i="7" s="1"/>
  <c r="N350" i="7" s="1"/>
  <c r="L349" i="7"/>
  <c r="M349" i="7" s="1"/>
  <c r="N349" i="7" s="1"/>
  <c r="L348" i="7"/>
  <c r="M348" i="7" s="1"/>
  <c r="N348" i="7" s="1"/>
  <c r="L347" i="7"/>
  <c r="M347" i="7" s="1"/>
  <c r="N347" i="7" s="1"/>
  <c r="L346" i="7"/>
  <c r="M346" i="7" s="1"/>
  <c r="N346" i="7" s="1"/>
  <c r="L345" i="7"/>
  <c r="M345" i="7" s="1"/>
  <c r="N345" i="7" s="1"/>
  <c r="L344" i="7"/>
  <c r="M344" i="7" s="1"/>
  <c r="N344" i="7" s="1"/>
  <c r="L343" i="7"/>
  <c r="M343" i="7" s="1"/>
  <c r="N343" i="7" s="1"/>
  <c r="L342" i="7"/>
  <c r="M342" i="7" s="1"/>
  <c r="N342" i="7" s="1"/>
  <c r="L341" i="7"/>
  <c r="M341" i="7" s="1"/>
  <c r="N341" i="7" s="1"/>
  <c r="L340" i="7"/>
  <c r="M340" i="7" s="1"/>
  <c r="N340" i="7" s="1"/>
  <c r="L339" i="7"/>
  <c r="M339" i="7" s="1"/>
  <c r="N339" i="7" s="1"/>
  <c r="L338" i="7"/>
  <c r="M338" i="7" s="1"/>
  <c r="N338" i="7" s="1"/>
  <c r="L337" i="7"/>
  <c r="M337" i="7" s="1"/>
  <c r="N337" i="7" s="1"/>
  <c r="L336" i="7"/>
  <c r="M336" i="7" s="1"/>
  <c r="N336" i="7" s="1"/>
  <c r="L335" i="7"/>
  <c r="M335" i="7" s="1"/>
  <c r="N335" i="7" s="1"/>
  <c r="L334" i="7"/>
  <c r="M334" i="7" s="1"/>
  <c r="N334" i="7" s="1"/>
  <c r="L333" i="7"/>
  <c r="M333" i="7" s="1"/>
  <c r="N333" i="7" s="1"/>
  <c r="L332" i="7"/>
  <c r="M332" i="7" s="1"/>
  <c r="N332" i="7" s="1"/>
  <c r="L331" i="7"/>
  <c r="M331" i="7" s="1"/>
  <c r="N331" i="7" s="1"/>
  <c r="L330" i="7"/>
  <c r="M330" i="7" s="1"/>
  <c r="N330" i="7" s="1"/>
  <c r="L329" i="7"/>
  <c r="M329" i="7" s="1"/>
  <c r="N329" i="7" s="1"/>
  <c r="L328" i="7"/>
  <c r="M328" i="7" s="1"/>
  <c r="N328" i="7" s="1"/>
  <c r="L327" i="7"/>
  <c r="M327" i="7" s="1"/>
  <c r="N327" i="7" s="1"/>
  <c r="L326" i="7"/>
  <c r="M326" i="7" s="1"/>
  <c r="N326" i="7" s="1"/>
  <c r="L325" i="7"/>
  <c r="M325" i="7" s="1"/>
  <c r="N325" i="7" s="1"/>
  <c r="L324" i="7"/>
  <c r="M324" i="7" s="1"/>
  <c r="N324" i="7" s="1"/>
  <c r="L323" i="7"/>
  <c r="M323" i="7" s="1"/>
  <c r="N323" i="7" s="1"/>
  <c r="L322" i="7"/>
  <c r="M322" i="7" s="1"/>
  <c r="N322" i="7" s="1"/>
  <c r="L321" i="7"/>
  <c r="M321" i="7" s="1"/>
  <c r="N321" i="7" s="1"/>
  <c r="L320" i="7"/>
  <c r="M320" i="7" s="1"/>
  <c r="N320" i="7" s="1"/>
  <c r="L319" i="7"/>
  <c r="M319" i="7" s="1"/>
  <c r="N319" i="7" s="1"/>
  <c r="L318" i="7"/>
  <c r="M318" i="7" s="1"/>
  <c r="N318" i="7" s="1"/>
  <c r="L317" i="7"/>
  <c r="M317" i="7" s="1"/>
  <c r="N317" i="7" s="1"/>
  <c r="L316" i="7"/>
  <c r="M316" i="7" s="1"/>
  <c r="N316" i="7" s="1"/>
  <c r="L315" i="7"/>
  <c r="M315" i="7" s="1"/>
  <c r="N315" i="7" s="1"/>
  <c r="L314" i="7"/>
  <c r="M314" i="7" s="1"/>
  <c r="N314" i="7" s="1"/>
  <c r="L313" i="7"/>
  <c r="M313" i="7" s="1"/>
  <c r="N313" i="7" s="1"/>
  <c r="L312" i="7"/>
  <c r="M312" i="7" s="1"/>
  <c r="N312" i="7" s="1"/>
  <c r="L311" i="7"/>
  <c r="M311" i="7" s="1"/>
  <c r="N311" i="7" s="1"/>
  <c r="L310" i="7"/>
  <c r="M310" i="7" s="1"/>
  <c r="N310" i="7" s="1"/>
  <c r="L309" i="7"/>
  <c r="M309" i="7" s="1"/>
  <c r="N309" i="7" s="1"/>
  <c r="L308" i="7"/>
  <c r="M308" i="7" s="1"/>
  <c r="N308" i="7" s="1"/>
  <c r="L307" i="7"/>
  <c r="M307" i="7" s="1"/>
  <c r="N307" i="7" s="1"/>
  <c r="L306" i="7"/>
  <c r="M306" i="7" s="1"/>
  <c r="N306" i="7" s="1"/>
  <c r="L305" i="7"/>
  <c r="M305" i="7" s="1"/>
  <c r="N305" i="7" s="1"/>
  <c r="L304" i="7"/>
  <c r="M304" i="7" s="1"/>
  <c r="N304" i="7" s="1"/>
  <c r="L303" i="7"/>
  <c r="M303" i="7" s="1"/>
  <c r="N303" i="7" s="1"/>
  <c r="L302" i="7"/>
  <c r="M302" i="7" s="1"/>
  <c r="N302" i="7" s="1"/>
  <c r="L301" i="7"/>
  <c r="M301" i="7" s="1"/>
  <c r="N301" i="7" s="1"/>
  <c r="L300" i="7"/>
  <c r="M300" i="7" s="1"/>
  <c r="N300" i="7" s="1"/>
  <c r="L299" i="7"/>
  <c r="M299" i="7" s="1"/>
  <c r="N299" i="7" s="1"/>
  <c r="L298" i="7"/>
  <c r="M298" i="7" s="1"/>
  <c r="N298" i="7" s="1"/>
  <c r="L297" i="7"/>
  <c r="M297" i="7" s="1"/>
  <c r="N297" i="7" s="1"/>
  <c r="L296" i="7"/>
  <c r="M296" i="7" s="1"/>
  <c r="N296" i="7" s="1"/>
  <c r="L295" i="7"/>
  <c r="M295" i="7" s="1"/>
  <c r="N295" i="7" s="1"/>
  <c r="L294" i="7"/>
  <c r="M294" i="7" s="1"/>
  <c r="N294" i="7" s="1"/>
  <c r="L293" i="7"/>
  <c r="M293" i="7" s="1"/>
  <c r="N293" i="7" s="1"/>
  <c r="L292" i="7"/>
  <c r="M292" i="7" s="1"/>
  <c r="N292" i="7" s="1"/>
  <c r="L291" i="7"/>
  <c r="M291" i="7" s="1"/>
  <c r="N291" i="7" s="1"/>
  <c r="L290" i="7"/>
  <c r="M290" i="7" s="1"/>
  <c r="N290" i="7" s="1"/>
  <c r="L289" i="7"/>
  <c r="M289" i="7" s="1"/>
  <c r="N289" i="7" s="1"/>
  <c r="L288" i="7"/>
  <c r="M288" i="7" s="1"/>
  <c r="N288" i="7" s="1"/>
  <c r="L287" i="7"/>
  <c r="M287" i="7" s="1"/>
  <c r="N287" i="7" s="1"/>
  <c r="L286" i="7"/>
  <c r="M286" i="7" s="1"/>
  <c r="N286" i="7" s="1"/>
  <c r="L285" i="7"/>
  <c r="M285" i="7" s="1"/>
  <c r="N285" i="7" s="1"/>
  <c r="L284" i="7"/>
  <c r="M284" i="7" s="1"/>
  <c r="N284" i="7" s="1"/>
  <c r="L283" i="7"/>
  <c r="M283" i="7" s="1"/>
  <c r="N283" i="7" s="1"/>
  <c r="L282" i="7"/>
  <c r="M282" i="7" s="1"/>
  <c r="N282" i="7" s="1"/>
  <c r="L281" i="7"/>
  <c r="M281" i="7" s="1"/>
  <c r="N281" i="7" s="1"/>
  <c r="L280" i="7"/>
  <c r="M280" i="7" s="1"/>
  <c r="N280" i="7" s="1"/>
  <c r="L279" i="7"/>
  <c r="M279" i="7" s="1"/>
  <c r="N279" i="7" s="1"/>
  <c r="L278" i="7"/>
  <c r="M278" i="7" s="1"/>
  <c r="N278" i="7" s="1"/>
  <c r="L277" i="7"/>
  <c r="M277" i="7" s="1"/>
  <c r="N277" i="7" s="1"/>
  <c r="L276" i="7"/>
  <c r="M276" i="7" s="1"/>
  <c r="N276" i="7" s="1"/>
  <c r="L275" i="7"/>
  <c r="M275" i="7" s="1"/>
  <c r="N275" i="7" s="1"/>
  <c r="L274" i="7"/>
  <c r="M274" i="7" s="1"/>
  <c r="N274" i="7" s="1"/>
  <c r="L273" i="7"/>
  <c r="M273" i="7" s="1"/>
  <c r="N273" i="7" s="1"/>
  <c r="L272" i="7"/>
  <c r="M272" i="7" s="1"/>
  <c r="N272" i="7" s="1"/>
  <c r="L271" i="7"/>
  <c r="M271" i="7" s="1"/>
  <c r="N271" i="7" s="1"/>
  <c r="L270" i="7"/>
  <c r="M270" i="7" s="1"/>
  <c r="N270" i="7" s="1"/>
  <c r="L269" i="7"/>
  <c r="M269" i="7" s="1"/>
  <c r="N269" i="7" s="1"/>
  <c r="L268" i="7"/>
  <c r="M268" i="7" s="1"/>
  <c r="N268" i="7" s="1"/>
  <c r="L267" i="7"/>
  <c r="M267" i="7" s="1"/>
  <c r="N267" i="7" s="1"/>
  <c r="L266" i="7"/>
  <c r="M266" i="7" s="1"/>
  <c r="N266" i="7" s="1"/>
  <c r="L265" i="7"/>
  <c r="M265" i="7" s="1"/>
  <c r="N265" i="7" s="1"/>
  <c r="L264" i="7"/>
  <c r="M264" i="7" s="1"/>
  <c r="N264" i="7" s="1"/>
  <c r="L263" i="7"/>
  <c r="M263" i="7" s="1"/>
  <c r="N263" i="7" s="1"/>
  <c r="L262" i="7"/>
  <c r="M262" i="7" s="1"/>
  <c r="N262" i="7" s="1"/>
  <c r="L261" i="7"/>
  <c r="M261" i="7" s="1"/>
  <c r="N261" i="7" s="1"/>
  <c r="L260" i="7"/>
  <c r="M260" i="7" s="1"/>
  <c r="N260" i="7" s="1"/>
  <c r="L259" i="7"/>
  <c r="M259" i="7" s="1"/>
  <c r="N259" i="7" s="1"/>
  <c r="L258" i="7"/>
  <c r="M258" i="7" s="1"/>
  <c r="N258" i="7" s="1"/>
  <c r="L257" i="7"/>
  <c r="M257" i="7" s="1"/>
  <c r="N257" i="7" s="1"/>
  <c r="L256" i="7"/>
  <c r="M256" i="7" s="1"/>
  <c r="N256" i="7" s="1"/>
  <c r="L255" i="7"/>
  <c r="M255" i="7" s="1"/>
  <c r="N255" i="7" s="1"/>
  <c r="L254" i="7"/>
  <c r="M254" i="7" s="1"/>
  <c r="N254" i="7" s="1"/>
  <c r="L253" i="7"/>
  <c r="M253" i="7" s="1"/>
  <c r="N253" i="7" s="1"/>
  <c r="L252" i="7"/>
  <c r="M252" i="7" s="1"/>
  <c r="N252" i="7" s="1"/>
  <c r="L251" i="7"/>
  <c r="M251" i="7" s="1"/>
  <c r="N251" i="7" s="1"/>
  <c r="L250" i="7"/>
  <c r="M250" i="7" s="1"/>
  <c r="N250" i="7" s="1"/>
  <c r="L249" i="7"/>
  <c r="M249" i="7" s="1"/>
  <c r="N249" i="7" s="1"/>
  <c r="L248" i="7"/>
  <c r="M248" i="7" s="1"/>
  <c r="N248" i="7" s="1"/>
  <c r="L247" i="7"/>
  <c r="M247" i="7" s="1"/>
  <c r="N247" i="7" s="1"/>
  <c r="L246" i="7"/>
  <c r="M246" i="7" s="1"/>
  <c r="N246" i="7" s="1"/>
  <c r="L245" i="7"/>
  <c r="M245" i="7" s="1"/>
  <c r="N245" i="7" s="1"/>
  <c r="L244" i="7"/>
  <c r="M244" i="7" s="1"/>
  <c r="N244" i="7" s="1"/>
  <c r="L243" i="7"/>
  <c r="M243" i="7" s="1"/>
  <c r="N243" i="7" s="1"/>
  <c r="L242" i="7"/>
  <c r="M242" i="7" s="1"/>
  <c r="N242" i="7" s="1"/>
  <c r="L241" i="7"/>
  <c r="M241" i="7" s="1"/>
  <c r="N241" i="7" s="1"/>
  <c r="L240" i="7"/>
  <c r="M240" i="7" s="1"/>
  <c r="N240" i="7" s="1"/>
  <c r="L239" i="7"/>
  <c r="M239" i="7" s="1"/>
  <c r="N239" i="7" s="1"/>
  <c r="L238" i="7"/>
  <c r="M238" i="7" s="1"/>
  <c r="N238" i="7" s="1"/>
  <c r="L237" i="7"/>
  <c r="M237" i="7" s="1"/>
  <c r="N237" i="7" s="1"/>
  <c r="L236" i="7"/>
  <c r="M236" i="7" s="1"/>
  <c r="N236" i="7" s="1"/>
  <c r="L235" i="7"/>
  <c r="M235" i="7" s="1"/>
  <c r="N235" i="7" s="1"/>
  <c r="L234" i="7"/>
  <c r="M234" i="7" s="1"/>
  <c r="N234" i="7" s="1"/>
  <c r="L233" i="7"/>
  <c r="M233" i="7" s="1"/>
  <c r="N233" i="7" s="1"/>
  <c r="L232" i="7"/>
  <c r="M232" i="7" s="1"/>
  <c r="N232" i="7" s="1"/>
  <c r="L231" i="7"/>
  <c r="M231" i="7" s="1"/>
  <c r="N231" i="7" s="1"/>
  <c r="L230" i="7"/>
  <c r="M230" i="7" s="1"/>
  <c r="N230" i="7" s="1"/>
  <c r="L229" i="7"/>
  <c r="M229" i="7" s="1"/>
  <c r="N229" i="7" s="1"/>
  <c r="L228" i="7"/>
  <c r="M228" i="7" s="1"/>
  <c r="N228" i="7" s="1"/>
  <c r="L227" i="7"/>
  <c r="M227" i="7" s="1"/>
  <c r="N227" i="7" s="1"/>
  <c r="L226" i="7"/>
  <c r="M226" i="7" s="1"/>
  <c r="N226" i="7" s="1"/>
  <c r="L225" i="7"/>
  <c r="M225" i="7" s="1"/>
  <c r="N225" i="7" s="1"/>
  <c r="L224" i="7"/>
  <c r="M224" i="7" s="1"/>
  <c r="N224" i="7" s="1"/>
  <c r="L223" i="7"/>
  <c r="M223" i="7" s="1"/>
  <c r="N223" i="7" s="1"/>
  <c r="L222" i="7"/>
  <c r="M222" i="7" s="1"/>
  <c r="N222" i="7" s="1"/>
  <c r="L221" i="7"/>
  <c r="M221" i="7" s="1"/>
  <c r="N221" i="7" s="1"/>
  <c r="L220" i="7"/>
  <c r="M220" i="7" s="1"/>
  <c r="N220" i="7" s="1"/>
  <c r="L219" i="7"/>
  <c r="M219" i="7" s="1"/>
  <c r="N219" i="7" s="1"/>
  <c r="L218" i="7"/>
  <c r="M218" i="7" s="1"/>
  <c r="N218" i="7" s="1"/>
  <c r="L217" i="7"/>
  <c r="M217" i="7" s="1"/>
  <c r="N217" i="7" s="1"/>
  <c r="L216" i="7"/>
  <c r="M216" i="7" s="1"/>
  <c r="N216" i="7" s="1"/>
  <c r="L215" i="7"/>
  <c r="M215" i="7" s="1"/>
  <c r="N215" i="7" s="1"/>
  <c r="L214" i="7"/>
  <c r="M214" i="7" s="1"/>
  <c r="N214" i="7" s="1"/>
  <c r="L213" i="7"/>
  <c r="M213" i="7" s="1"/>
  <c r="N213" i="7" s="1"/>
  <c r="L212" i="7"/>
  <c r="M212" i="7" s="1"/>
  <c r="N212" i="7" s="1"/>
  <c r="L211" i="7"/>
  <c r="M211" i="7" s="1"/>
  <c r="N211" i="7" s="1"/>
  <c r="L210" i="7"/>
  <c r="M210" i="7" s="1"/>
  <c r="N210" i="7" s="1"/>
  <c r="L209" i="7"/>
  <c r="M209" i="7" s="1"/>
  <c r="N209" i="7" s="1"/>
  <c r="L208" i="7"/>
  <c r="M208" i="7" s="1"/>
  <c r="N208" i="7" s="1"/>
  <c r="L207" i="7"/>
  <c r="M207" i="7" s="1"/>
  <c r="N207" i="7" s="1"/>
  <c r="L206" i="7"/>
  <c r="M206" i="7" s="1"/>
  <c r="N206" i="7" s="1"/>
  <c r="L205" i="7"/>
  <c r="M205" i="7" s="1"/>
  <c r="N205" i="7" s="1"/>
  <c r="L204" i="7"/>
  <c r="M204" i="7" s="1"/>
  <c r="N204" i="7" s="1"/>
  <c r="L203" i="7"/>
  <c r="M203" i="7" s="1"/>
  <c r="N203" i="7" s="1"/>
  <c r="L202" i="7"/>
  <c r="M202" i="7" s="1"/>
  <c r="N202" i="7" s="1"/>
  <c r="L201" i="7"/>
  <c r="M201" i="7" s="1"/>
  <c r="N201" i="7" s="1"/>
  <c r="L200" i="7"/>
  <c r="M200" i="7" s="1"/>
  <c r="N200" i="7" s="1"/>
  <c r="L199" i="7"/>
  <c r="M199" i="7" s="1"/>
  <c r="N199" i="7" s="1"/>
  <c r="L198" i="7"/>
  <c r="M198" i="7" s="1"/>
  <c r="N198" i="7" s="1"/>
  <c r="L197" i="7"/>
  <c r="M197" i="7" s="1"/>
  <c r="N197" i="7" s="1"/>
  <c r="L196" i="7"/>
  <c r="M196" i="7" s="1"/>
  <c r="N196" i="7" s="1"/>
  <c r="L195" i="7"/>
  <c r="M195" i="7" s="1"/>
  <c r="N195" i="7" s="1"/>
  <c r="L194" i="7"/>
  <c r="M194" i="7" s="1"/>
  <c r="N194" i="7" s="1"/>
  <c r="L193" i="7"/>
  <c r="M193" i="7" s="1"/>
  <c r="N193" i="7" s="1"/>
  <c r="L192" i="7"/>
  <c r="M192" i="7" s="1"/>
  <c r="N192" i="7" s="1"/>
  <c r="L191" i="7"/>
  <c r="M191" i="7" s="1"/>
  <c r="N191" i="7" s="1"/>
  <c r="L190" i="7"/>
  <c r="M190" i="7" s="1"/>
  <c r="N190" i="7" s="1"/>
  <c r="L189" i="7"/>
  <c r="M189" i="7" s="1"/>
  <c r="N189" i="7" s="1"/>
  <c r="L188" i="7"/>
  <c r="M188" i="7" s="1"/>
  <c r="N188" i="7" s="1"/>
  <c r="L187" i="7"/>
  <c r="M187" i="7" s="1"/>
  <c r="N187" i="7" s="1"/>
  <c r="L186" i="7"/>
  <c r="M186" i="7" s="1"/>
  <c r="N186" i="7" s="1"/>
  <c r="L185" i="7"/>
  <c r="M185" i="7" s="1"/>
  <c r="N185" i="7" s="1"/>
  <c r="L184" i="7"/>
  <c r="M184" i="7" s="1"/>
  <c r="N184" i="7" s="1"/>
  <c r="L183" i="7"/>
  <c r="M183" i="7" s="1"/>
  <c r="N183" i="7" s="1"/>
  <c r="L182" i="7"/>
  <c r="M182" i="7" s="1"/>
  <c r="N182" i="7" s="1"/>
  <c r="L181" i="7"/>
  <c r="M181" i="7" s="1"/>
  <c r="N181" i="7" s="1"/>
  <c r="L180" i="7"/>
  <c r="M180" i="7" s="1"/>
  <c r="N180" i="7" s="1"/>
  <c r="L179" i="7"/>
  <c r="M179" i="7" s="1"/>
  <c r="N179" i="7" s="1"/>
  <c r="L178" i="7"/>
  <c r="M178" i="7" s="1"/>
  <c r="N178" i="7" s="1"/>
  <c r="L177" i="7"/>
  <c r="M177" i="7" s="1"/>
  <c r="N177" i="7" s="1"/>
  <c r="L176" i="7"/>
  <c r="M176" i="7" s="1"/>
  <c r="N176" i="7" s="1"/>
  <c r="L175" i="7"/>
  <c r="M175" i="7" s="1"/>
  <c r="N175" i="7" s="1"/>
  <c r="L174" i="7"/>
  <c r="M174" i="7" s="1"/>
  <c r="N174" i="7" s="1"/>
  <c r="L173" i="7"/>
  <c r="M173" i="7" s="1"/>
  <c r="N173" i="7" s="1"/>
  <c r="L172" i="7"/>
  <c r="M172" i="7" s="1"/>
  <c r="N172" i="7" s="1"/>
  <c r="L171" i="7"/>
  <c r="M171" i="7" s="1"/>
  <c r="N171" i="7" s="1"/>
  <c r="L170" i="7"/>
  <c r="M170" i="7" s="1"/>
  <c r="N170" i="7" s="1"/>
  <c r="L169" i="7"/>
  <c r="M169" i="7" s="1"/>
  <c r="N169" i="7" s="1"/>
  <c r="L168" i="7"/>
  <c r="M168" i="7" s="1"/>
  <c r="N168" i="7" s="1"/>
  <c r="L167" i="7"/>
  <c r="M167" i="7" s="1"/>
  <c r="N167" i="7" s="1"/>
  <c r="L166" i="7"/>
  <c r="M166" i="7" s="1"/>
  <c r="N166" i="7" s="1"/>
  <c r="L165" i="7"/>
  <c r="M165" i="7" s="1"/>
  <c r="N165" i="7" s="1"/>
  <c r="L164" i="7"/>
  <c r="M164" i="7" s="1"/>
  <c r="N164" i="7" s="1"/>
  <c r="L163" i="7"/>
  <c r="M163" i="7" s="1"/>
  <c r="N163" i="7" s="1"/>
  <c r="L162" i="7"/>
  <c r="M162" i="7" s="1"/>
  <c r="N162" i="7" s="1"/>
  <c r="L161" i="7"/>
  <c r="M161" i="7" s="1"/>
  <c r="N161" i="7" s="1"/>
  <c r="L160" i="7"/>
  <c r="M160" i="7" s="1"/>
  <c r="N160" i="7" s="1"/>
  <c r="L159" i="7"/>
  <c r="M159" i="7" s="1"/>
  <c r="N159" i="7" s="1"/>
  <c r="L158" i="7"/>
  <c r="M158" i="7" s="1"/>
  <c r="N158" i="7" s="1"/>
  <c r="L157" i="7"/>
  <c r="M157" i="7" s="1"/>
  <c r="N157" i="7" s="1"/>
  <c r="L156" i="7"/>
  <c r="M156" i="7" s="1"/>
  <c r="N156" i="7" s="1"/>
  <c r="L155" i="7"/>
  <c r="M155" i="7" s="1"/>
  <c r="N155" i="7" s="1"/>
  <c r="L154" i="7"/>
  <c r="M154" i="7" s="1"/>
  <c r="N154" i="7" s="1"/>
  <c r="L153" i="7"/>
  <c r="M153" i="7" s="1"/>
  <c r="N153" i="7" s="1"/>
  <c r="L152" i="7"/>
  <c r="M152" i="7" s="1"/>
  <c r="N152" i="7" s="1"/>
  <c r="L151" i="7"/>
  <c r="M151" i="7" s="1"/>
  <c r="N151" i="7" s="1"/>
  <c r="L150" i="7"/>
  <c r="M150" i="7" s="1"/>
  <c r="N150" i="7" s="1"/>
  <c r="L149" i="7"/>
  <c r="M149" i="7" s="1"/>
  <c r="N149" i="7" s="1"/>
  <c r="L148" i="7"/>
  <c r="M148" i="7" s="1"/>
  <c r="N148" i="7" s="1"/>
  <c r="L147" i="7"/>
  <c r="M147" i="7" s="1"/>
  <c r="N147" i="7" s="1"/>
  <c r="L146" i="7"/>
  <c r="M146" i="7" s="1"/>
  <c r="N146" i="7" s="1"/>
  <c r="L145" i="7"/>
  <c r="M145" i="7" s="1"/>
  <c r="N145" i="7" s="1"/>
  <c r="L144" i="7"/>
  <c r="M144" i="7" s="1"/>
  <c r="N144" i="7" s="1"/>
  <c r="L143" i="7"/>
  <c r="M143" i="7" s="1"/>
  <c r="N143" i="7" s="1"/>
  <c r="L142" i="7"/>
  <c r="M142" i="7" s="1"/>
  <c r="N142" i="7" s="1"/>
  <c r="L141" i="7"/>
  <c r="M141" i="7" s="1"/>
  <c r="N141" i="7" s="1"/>
  <c r="L140" i="7"/>
  <c r="M140" i="7" s="1"/>
  <c r="N140" i="7" s="1"/>
  <c r="L139" i="7"/>
  <c r="M139" i="7" s="1"/>
  <c r="N139" i="7" s="1"/>
  <c r="L138" i="7"/>
  <c r="M138" i="7" s="1"/>
  <c r="N138" i="7" s="1"/>
  <c r="L137" i="7"/>
  <c r="M137" i="7" s="1"/>
  <c r="N137" i="7" s="1"/>
  <c r="L136" i="7"/>
  <c r="M136" i="7" s="1"/>
  <c r="N136" i="7" s="1"/>
  <c r="L135" i="7"/>
  <c r="M135" i="7" s="1"/>
  <c r="N135" i="7" s="1"/>
  <c r="L134" i="7"/>
  <c r="M134" i="7" s="1"/>
  <c r="N134" i="7" s="1"/>
  <c r="L133" i="7"/>
  <c r="M133" i="7" s="1"/>
  <c r="N133" i="7" s="1"/>
  <c r="L132" i="7"/>
  <c r="M132" i="7" s="1"/>
  <c r="N132" i="7" s="1"/>
  <c r="L131" i="7"/>
  <c r="M131" i="7" s="1"/>
  <c r="N131" i="7" s="1"/>
  <c r="L130" i="7"/>
  <c r="M130" i="7" s="1"/>
  <c r="N130" i="7" s="1"/>
  <c r="L129" i="7"/>
  <c r="M129" i="7" s="1"/>
  <c r="N129" i="7" s="1"/>
  <c r="L128" i="7"/>
  <c r="M128" i="7" s="1"/>
  <c r="N128" i="7" s="1"/>
  <c r="L127" i="7"/>
  <c r="M127" i="7" s="1"/>
  <c r="N127" i="7" s="1"/>
  <c r="L126" i="7"/>
  <c r="M126" i="7" s="1"/>
  <c r="N126" i="7" s="1"/>
  <c r="L125" i="7"/>
  <c r="M125" i="7" s="1"/>
  <c r="N125" i="7" s="1"/>
  <c r="L124" i="7"/>
  <c r="M124" i="7" s="1"/>
  <c r="N124" i="7" s="1"/>
  <c r="L123" i="7"/>
  <c r="M123" i="7" s="1"/>
  <c r="N123" i="7" s="1"/>
  <c r="L122" i="7"/>
  <c r="M122" i="7" s="1"/>
  <c r="N122" i="7" s="1"/>
  <c r="L121" i="7"/>
  <c r="M121" i="7" s="1"/>
  <c r="N121" i="7" s="1"/>
  <c r="L120" i="7"/>
  <c r="M120" i="7" s="1"/>
  <c r="N120" i="7" s="1"/>
  <c r="L119" i="7"/>
  <c r="M119" i="7" s="1"/>
  <c r="N119" i="7" s="1"/>
  <c r="L118" i="7"/>
  <c r="M118" i="7" s="1"/>
  <c r="N118" i="7" s="1"/>
  <c r="L117" i="7"/>
  <c r="M117" i="7" s="1"/>
  <c r="N117" i="7" s="1"/>
  <c r="L116" i="7"/>
  <c r="M116" i="7" s="1"/>
  <c r="N116" i="7" s="1"/>
  <c r="L115" i="7"/>
  <c r="M115" i="7" s="1"/>
  <c r="N115" i="7" s="1"/>
  <c r="L114" i="7"/>
  <c r="M114" i="7" s="1"/>
  <c r="N114" i="7" s="1"/>
  <c r="L113" i="7"/>
  <c r="M113" i="7" s="1"/>
  <c r="N113" i="7" s="1"/>
  <c r="L112" i="7"/>
  <c r="M112" i="7" s="1"/>
  <c r="N112" i="7" s="1"/>
  <c r="L111" i="7"/>
  <c r="M111" i="7" s="1"/>
  <c r="N111" i="7" s="1"/>
  <c r="L110" i="7"/>
  <c r="M110" i="7" s="1"/>
  <c r="N110" i="7" s="1"/>
  <c r="L109" i="7"/>
  <c r="M109" i="7" s="1"/>
  <c r="N109" i="7" s="1"/>
  <c r="L108" i="7"/>
  <c r="M108" i="7" s="1"/>
  <c r="N108" i="7" s="1"/>
  <c r="L107" i="7"/>
  <c r="M107" i="7" s="1"/>
  <c r="N107" i="7" s="1"/>
  <c r="L106" i="7"/>
  <c r="M106" i="7" s="1"/>
  <c r="N106" i="7" s="1"/>
  <c r="L105" i="7"/>
  <c r="M105" i="7" s="1"/>
  <c r="N105" i="7" s="1"/>
  <c r="L104" i="7"/>
  <c r="M104" i="7" s="1"/>
  <c r="N104" i="7" s="1"/>
  <c r="L103" i="7"/>
  <c r="M103" i="7" s="1"/>
  <c r="N103" i="7" s="1"/>
  <c r="L102" i="7"/>
  <c r="M102" i="7" s="1"/>
  <c r="N102" i="7" s="1"/>
  <c r="L101" i="7"/>
  <c r="M101" i="7" s="1"/>
  <c r="N101" i="7" s="1"/>
  <c r="L100" i="7"/>
  <c r="M100" i="7" s="1"/>
  <c r="N100" i="7" s="1"/>
  <c r="L99" i="7"/>
  <c r="M99" i="7" s="1"/>
  <c r="N99" i="7" s="1"/>
  <c r="L98" i="7"/>
  <c r="M98" i="7" s="1"/>
  <c r="N98" i="7" s="1"/>
  <c r="L97" i="7"/>
  <c r="M97" i="7" s="1"/>
  <c r="N97" i="7" s="1"/>
  <c r="L96" i="7"/>
  <c r="M96" i="7" s="1"/>
  <c r="N96" i="7" s="1"/>
  <c r="L95" i="7"/>
  <c r="M95" i="7" s="1"/>
  <c r="N95" i="7" s="1"/>
  <c r="L94" i="7"/>
  <c r="M94" i="7" s="1"/>
  <c r="N94" i="7" s="1"/>
  <c r="L93" i="7"/>
  <c r="M93" i="7" s="1"/>
  <c r="N93" i="7" s="1"/>
  <c r="L92" i="7"/>
  <c r="M92" i="7" s="1"/>
  <c r="N92" i="7" s="1"/>
  <c r="L91" i="7"/>
  <c r="M91" i="7" s="1"/>
  <c r="N91" i="7" s="1"/>
  <c r="L90" i="7"/>
  <c r="M90" i="7" s="1"/>
  <c r="N90" i="7" s="1"/>
  <c r="L89" i="7"/>
  <c r="M89" i="7" s="1"/>
  <c r="N89" i="7" s="1"/>
  <c r="L88" i="7"/>
  <c r="M88" i="7" s="1"/>
  <c r="N88" i="7" s="1"/>
  <c r="L87" i="7"/>
  <c r="M87" i="7" s="1"/>
  <c r="N87" i="7" s="1"/>
  <c r="L86" i="7"/>
  <c r="M86" i="7" s="1"/>
  <c r="N86" i="7" s="1"/>
  <c r="L85" i="7"/>
  <c r="M85" i="7" s="1"/>
  <c r="N85" i="7" s="1"/>
  <c r="L84" i="7"/>
  <c r="M84" i="7" s="1"/>
  <c r="N84" i="7" s="1"/>
  <c r="L83" i="7"/>
  <c r="M83" i="7" s="1"/>
  <c r="N83" i="7" s="1"/>
  <c r="L82" i="7"/>
  <c r="M82" i="7" s="1"/>
  <c r="N82" i="7" s="1"/>
  <c r="L81" i="7"/>
  <c r="M81" i="7" s="1"/>
  <c r="N81" i="7" s="1"/>
  <c r="L80" i="7"/>
  <c r="M80" i="7" s="1"/>
  <c r="N80" i="7" s="1"/>
  <c r="L79" i="7"/>
  <c r="M79" i="7" s="1"/>
  <c r="N79" i="7" s="1"/>
  <c r="L78" i="7"/>
  <c r="M78" i="7" s="1"/>
  <c r="N78" i="7" s="1"/>
  <c r="L77" i="7"/>
  <c r="M77" i="7" s="1"/>
  <c r="N77" i="7" s="1"/>
  <c r="L76" i="7"/>
  <c r="M76" i="7" s="1"/>
  <c r="N76" i="7" s="1"/>
  <c r="L75" i="7"/>
  <c r="M75" i="7" s="1"/>
  <c r="N75" i="7" s="1"/>
  <c r="L74" i="7"/>
  <c r="M74" i="7" s="1"/>
  <c r="N74" i="7" s="1"/>
  <c r="L73" i="7"/>
  <c r="M73" i="7" s="1"/>
  <c r="N73" i="7" s="1"/>
  <c r="L72" i="7"/>
  <c r="M72" i="7" s="1"/>
  <c r="N72" i="7" s="1"/>
  <c r="L71" i="7"/>
  <c r="M71" i="7" s="1"/>
  <c r="N71" i="7" s="1"/>
  <c r="L70" i="7"/>
  <c r="M70" i="7" s="1"/>
  <c r="N70" i="7" s="1"/>
  <c r="L69" i="7"/>
  <c r="M69" i="7" s="1"/>
  <c r="N69" i="7" s="1"/>
  <c r="L68" i="7"/>
  <c r="M68" i="7" s="1"/>
  <c r="N68" i="7" s="1"/>
  <c r="L67" i="7"/>
  <c r="M67" i="7" s="1"/>
  <c r="N67" i="7" s="1"/>
  <c r="L66" i="7"/>
  <c r="M66" i="7" s="1"/>
  <c r="N66" i="7" s="1"/>
  <c r="L65" i="7"/>
  <c r="M65" i="7" s="1"/>
  <c r="N65" i="7" s="1"/>
  <c r="L64" i="7"/>
  <c r="M64" i="7" s="1"/>
  <c r="N64" i="7" s="1"/>
  <c r="L63" i="7"/>
  <c r="M63" i="7" s="1"/>
  <c r="N63" i="7" s="1"/>
  <c r="L62" i="7"/>
  <c r="M62" i="7" s="1"/>
  <c r="N62" i="7" s="1"/>
  <c r="L61" i="7"/>
  <c r="M61" i="7" s="1"/>
  <c r="N61" i="7" s="1"/>
  <c r="L60" i="7"/>
  <c r="M60" i="7" s="1"/>
  <c r="N60" i="7" s="1"/>
  <c r="L59" i="7"/>
  <c r="M59" i="7" s="1"/>
  <c r="N59" i="7" s="1"/>
  <c r="L58" i="7"/>
  <c r="M58" i="7" s="1"/>
  <c r="N58" i="7" s="1"/>
  <c r="L57" i="7"/>
  <c r="M57" i="7" s="1"/>
  <c r="N57" i="7" s="1"/>
  <c r="L56" i="7"/>
  <c r="M56" i="7" s="1"/>
  <c r="N56" i="7" s="1"/>
  <c r="L55" i="7"/>
  <c r="M55" i="7" s="1"/>
  <c r="N55" i="7" s="1"/>
  <c r="L54" i="7"/>
  <c r="M54" i="7" s="1"/>
  <c r="N54" i="7" s="1"/>
  <c r="L53" i="7"/>
  <c r="M53" i="7" s="1"/>
  <c r="N53" i="7" s="1"/>
  <c r="L52" i="7"/>
  <c r="M52" i="7" s="1"/>
  <c r="N52" i="7" s="1"/>
  <c r="L51" i="7"/>
  <c r="M51" i="7" s="1"/>
  <c r="N51" i="7" s="1"/>
  <c r="L50" i="7"/>
  <c r="M50" i="7" s="1"/>
  <c r="N50" i="7" s="1"/>
  <c r="L49" i="7"/>
  <c r="M49" i="7" s="1"/>
  <c r="N49" i="7" s="1"/>
  <c r="L48" i="7"/>
  <c r="M48" i="7" s="1"/>
  <c r="N48" i="7" s="1"/>
  <c r="L47" i="7"/>
  <c r="M47" i="7" s="1"/>
  <c r="N47" i="7" s="1"/>
  <c r="L46" i="7"/>
  <c r="M46" i="7" s="1"/>
  <c r="N46" i="7" s="1"/>
  <c r="L45" i="7"/>
  <c r="M45" i="7" s="1"/>
  <c r="N45" i="7" s="1"/>
  <c r="L44" i="7"/>
  <c r="M44" i="7" s="1"/>
  <c r="N44" i="7" s="1"/>
  <c r="L43" i="7"/>
  <c r="M43" i="7" s="1"/>
  <c r="N43" i="7" s="1"/>
  <c r="L42" i="7"/>
  <c r="M42" i="7" s="1"/>
  <c r="N42" i="7" s="1"/>
  <c r="L41" i="7"/>
  <c r="M41" i="7" s="1"/>
  <c r="N41" i="7" s="1"/>
  <c r="L40" i="7"/>
  <c r="M40" i="7" s="1"/>
  <c r="N40" i="7" s="1"/>
  <c r="L39" i="7"/>
  <c r="M39" i="7" s="1"/>
  <c r="N39" i="7" s="1"/>
  <c r="L38" i="7"/>
  <c r="M38" i="7" s="1"/>
  <c r="N38" i="7" s="1"/>
  <c r="L37" i="7"/>
  <c r="M37" i="7" s="1"/>
  <c r="N37" i="7" s="1"/>
  <c r="L36" i="7"/>
  <c r="M36" i="7" s="1"/>
  <c r="N36" i="7" s="1"/>
  <c r="L35" i="7"/>
  <c r="M35" i="7" s="1"/>
  <c r="N35" i="7" s="1"/>
  <c r="L34" i="7"/>
  <c r="M34" i="7" s="1"/>
  <c r="N34" i="7" s="1"/>
  <c r="L33" i="7"/>
  <c r="M33" i="7" s="1"/>
  <c r="N33" i="7" s="1"/>
  <c r="L32" i="7"/>
  <c r="M32" i="7" s="1"/>
  <c r="N32" i="7" s="1"/>
  <c r="L31" i="7"/>
  <c r="M31" i="7" s="1"/>
  <c r="N31" i="7" s="1"/>
  <c r="L30" i="7"/>
  <c r="M30" i="7" s="1"/>
  <c r="N30" i="7" s="1"/>
  <c r="L29" i="7"/>
  <c r="M29" i="7" s="1"/>
  <c r="N29" i="7" s="1"/>
  <c r="L28" i="7"/>
  <c r="M28" i="7" s="1"/>
  <c r="N28" i="7" s="1"/>
  <c r="L27" i="7"/>
  <c r="M27" i="7" s="1"/>
  <c r="N27" i="7" s="1"/>
  <c r="L26" i="7"/>
  <c r="M26" i="7" s="1"/>
  <c r="N26" i="7" s="1"/>
  <c r="L25" i="7"/>
  <c r="M25" i="7" s="1"/>
  <c r="N25" i="7" s="1"/>
  <c r="L24" i="7"/>
  <c r="M24" i="7" s="1"/>
  <c r="N24" i="7" s="1"/>
  <c r="L23" i="7"/>
  <c r="M23" i="7" s="1"/>
  <c r="N23" i="7" s="1"/>
  <c r="L22" i="7"/>
  <c r="M22" i="7" s="1"/>
  <c r="N22" i="7" s="1"/>
  <c r="L21" i="7"/>
  <c r="M21" i="7" s="1"/>
  <c r="N21" i="7" s="1"/>
  <c r="L20" i="7"/>
  <c r="M20" i="7" s="1"/>
  <c r="N20" i="7" s="1"/>
  <c r="L19" i="7"/>
  <c r="M19" i="7" s="1"/>
  <c r="N19" i="7" s="1"/>
  <c r="L18" i="7"/>
  <c r="M18" i="7" s="1"/>
  <c r="N18" i="7" s="1"/>
  <c r="L17" i="7"/>
  <c r="M17" i="7" s="1"/>
  <c r="N17" i="7" s="1"/>
  <c r="L16" i="7"/>
  <c r="M16" i="7" s="1"/>
  <c r="N16" i="7" s="1"/>
  <c r="L15" i="7"/>
  <c r="M15" i="7" s="1"/>
  <c r="N15" i="7" s="1"/>
  <c r="L14" i="7"/>
  <c r="M14" i="7" s="1"/>
  <c r="N14" i="7" s="1"/>
  <c r="L13" i="7"/>
  <c r="M13" i="7" s="1"/>
  <c r="N13" i="7" s="1"/>
  <c r="L12" i="7"/>
  <c r="M12" i="7" s="1"/>
  <c r="N12" i="7" s="1"/>
  <c r="L11" i="7"/>
  <c r="M11" i="7" s="1"/>
  <c r="N11" i="7" s="1"/>
  <c r="L10" i="7"/>
  <c r="M10" i="7" s="1"/>
  <c r="N10" i="7" s="1"/>
  <c r="L9" i="7"/>
  <c r="M9" i="7" s="1"/>
  <c r="N9" i="7" s="1"/>
  <c r="L8" i="7"/>
  <c r="M8" i="7" s="1"/>
  <c r="N8" i="7" s="1"/>
  <c r="L7" i="7"/>
  <c r="M7" i="7" s="1"/>
  <c r="N7" i="7" s="1"/>
  <c r="L6" i="7"/>
  <c r="M6" i="7" s="1"/>
  <c r="N6" i="7" s="1"/>
  <c r="L5" i="7"/>
  <c r="M5" i="7" s="1"/>
  <c r="N5" i="7" s="1"/>
  <c r="L147" i="8"/>
  <c r="M147" i="8" s="1"/>
  <c r="N147" i="8" s="1"/>
  <c r="L146" i="8"/>
  <c r="M146" i="8" s="1"/>
  <c r="N146" i="8" s="1"/>
  <c r="L145" i="8"/>
  <c r="M145" i="8" s="1"/>
  <c r="N145" i="8" s="1"/>
  <c r="L144" i="8"/>
  <c r="M144" i="8" s="1"/>
  <c r="N144" i="8" s="1"/>
  <c r="L143" i="8"/>
  <c r="M143" i="8" s="1"/>
  <c r="N143" i="8" s="1"/>
  <c r="L142" i="8"/>
  <c r="M142" i="8" s="1"/>
  <c r="N142" i="8" s="1"/>
  <c r="L141" i="8"/>
  <c r="M141" i="8" s="1"/>
  <c r="N141" i="8" s="1"/>
  <c r="L140" i="8"/>
  <c r="M140" i="8" s="1"/>
  <c r="N140" i="8" s="1"/>
  <c r="L139" i="8"/>
  <c r="M139" i="8" s="1"/>
  <c r="N139" i="8" s="1"/>
  <c r="L138" i="8"/>
  <c r="M138" i="8" s="1"/>
  <c r="N138" i="8" s="1"/>
  <c r="L137" i="8"/>
  <c r="M137" i="8" s="1"/>
  <c r="N137" i="8" s="1"/>
  <c r="L136" i="8"/>
  <c r="M136" i="8" s="1"/>
  <c r="N136" i="8" s="1"/>
  <c r="L135" i="8"/>
  <c r="M135" i="8" s="1"/>
  <c r="N135" i="8" s="1"/>
  <c r="L134" i="8"/>
  <c r="M134" i="8" s="1"/>
  <c r="N134" i="8" s="1"/>
  <c r="L133" i="8"/>
  <c r="M133" i="8" s="1"/>
  <c r="N133" i="8" s="1"/>
  <c r="L132" i="8"/>
  <c r="M132" i="8" s="1"/>
  <c r="N132" i="8" s="1"/>
  <c r="L131" i="8"/>
  <c r="M131" i="8" s="1"/>
  <c r="N131" i="8" s="1"/>
  <c r="L130" i="8"/>
  <c r="M130" i="8" s="1"/>
  <c r="N130" i="8" s="1"/>
  <c r="L129" i="8"/>
  <c r="M129" i="8" s="1"/>
  <c r="N129" i="8" s="1"/>
  <c r="L128" i="8"/>
  <c r="M128" i="8" s="1"/>
  <c r="N128" i="8" s="1"/>
  <c r="L127" i="8"/>
  <c r="M127" i="8" s="1"/>
  <c r="N127" i="8" s="1"/>
  <c r="L126" i="8"/>
  <c r="M126" i="8" s="1"/>
  <c r="N126" i="8" s="1"/>
  <c r="L125" i="8"/>
  <c r="M125" i="8" s="1"/>
  <c r="N125" i="8" s="1"/>
  <c r="L124" i="8"/>
  <c r="M124" i="8" s="1"/>
  <c r="N124" i="8" s="1"/>
  <c r="L123" i="8"/>
  <c r="M123" i="8" s="1"/>
  <c r="N123" i="8" s="1"/>
  <c r="L122" i="8"/>
  <c r="M122" i="8" s="1"/>
  <c r="N122" i="8" s="1"/>
  <c r="L121" i="8"/>
  <c r="M121" i="8" s="1"/>
  <c r="N121" i="8" s="1"/>
  <c r="L120" i="8"/>
  <c r="M120" i="8" s="1"/>
  <c r="N120" i="8" s="1"/>
  <c r="L119" i="8"/>
  <c r="M119" i="8" s="1"/>
  <c r="N119" i="8" s="1"/>
  <c r="L118" i="8"/>
  <c r="M118" i="8" s="1"/>
  <c r="N118" i="8" s="1"/>
  <c r="L117" i="8"/>
  <c r="M117" i="8" s="1"/>
  <c r="N117" i="8" s="1"/>
  <c r="L116" i="8"/>
  <c r="M116" i="8" s="1"/>
  <c r="N116" i="8" s="1"/>
  <c r="L115" i="8"/>
  <c r="M115" i="8" s="1"/>
  <c r="N115" i="8" s="1"/>
  <c r="L114" i="8"/>
  <c r="M114" i="8" s="1"/>
  <c r="N114" i="8" s="1"/>
  <c r="L113" i="8"/>
  <c r="M113" i="8" s="1"/>
  <c r="N113" i="8" s="1"/>
  <c r="L112" i="8"/>
  <c r="M112" i="8" s="1"/>
  <c r="N112" i="8" s="1"/>
  <c r="L111" i="8"/>
  <c r="M111" i="8" s="1"/>
  <c r="N111" i="8" s="1"/>
  <c r="L110" i="8"/>
  <c r="M110" i="8" s="1"/>
  <c r="N110" i="8" s="1"/>
  <c r="L109" i="8"/>
  <c r="M109" i="8" s="1"/>
  <c r="N109" i="8" s="1"/>
  <c r="L108" i="8"/>
  <c r="M108" i="8" s="1"/>
  <c r="N108" i="8" s="1"/>
  <c r="L107" i="8"/>
  <c r="M107" i="8" s="1"/>
  <c r="N107" i="8" s="1"/>
  <c r="L106" i="8"/>
  <c r="M106" i="8" s="1"/>
  <c r="N106" i="8" s="1"/>
  <c r="L105" i="8"/>
  <c r="M105" i="8" s="1"/>
  <c r="N105" i="8" s="1"/>
  <c r="L104" i="8"/>
  <c r="M104" i="8" s="1"/>
  <c r="N104" i="8" s="1"/>
  <c r="L103" i="8"/>
  <c r="M103" i="8" s="1"/>
  <c r="N103" i="8" s="1"/>
  <c r="L102" i="8"/>
  <c r="M102" i="8" s="1"/>
  <c r="N102" i="8" s="1"/>
  <c r="L101" i="8"/>
  <c r="M101" i="8" s="1"/>
  <c r="N101" i="8" s="1"/>
  <c r="L100" i="8"/>
  <c r="M100" i="8" s="1"/>
  <c r="N100" i="8" s="1"/>
  <c r="L99" i="8"/>
  <c r="M99" i="8" s="1"/>
  <c r="N99" i="8" s="1"/>
  <c r="L98" i="8"/>
  <c r="M98" i="8" s="1"/>
  <c r="N98" i="8" s="1"/>
  <c r="L97" i="8"/>
  <c r="M97" i="8" s="1"/>
  <c r="N97" i="8" s="1"/>
  <c r="L96" i="8"/>
  <c r="M96" i="8" s="1"/>
  <c r="N96" i="8" s="1"/>
  <c r="L95" i="8"/>
  <c r="M95" i="8" s="1"/>
  <c r="N95" i="8" s="1"/>
  <c r="L94" i="8"/>
  <c r="M94" i="8" s="1"/>
  <c r="N94" i="8" s="1"/>
  <c r="L93" i="8"/>
  <c r="M93" i="8" s="1"/>
  <c r="N93" i="8" s="1"/>
  <c r="L92" i="8"/>
  <c r="M92" i="8" s="1"/>
  <c r="N92" i="8" s="1"/>
  <c r="L91" i="8"/>
  <c r="M91" i="8" s="1"/>
  <c r="N91" i="8" s="1"/>
  <c r="L90" i="8"/>
  <c r="M90" i="8" s="1"/>
  <c r="N90" i="8" s="1"/>
  <c r="L89" i="8"/>
  <c r="M89" i="8" s="1"/>
  <c r="N89" i="8" s="1"/>
  <c r="L88" i="8"/>
  <c r="M88" i="8" s="1"/>
  <c r="N88" i="8" s="1"/>
  <c r="L87" i="8"/>
  <c r="M87" i="8" s="1"/>
  <c r="N87" i="8" s="1"/>
  <c r="L86" i="8"/>
  <c r="M86" i="8" s="1"/>
  <c r="N86" i="8" s="1"/>
  <c r="L85" i="8"/>
  <c r="M85" i="8" s="1"/>
  <c r="N85" i="8" s="1"/>
  <c r="L84" i="8"/>
  <c r="M84" i="8" s="1"/>
  <c r="N84" i="8" s="1"/>
  <c r="L83" i="8"/>
  <c r="M83" i="8" s="1"/>
  <c r="N83" i="8" s="1"/>
  <c r="L82" i="8"/>
  <c r="M82" i="8" s="1"/>
  <c r="N82" i="8" s="1"/>
  <c r="L81" i="8"/>
  <c r="M81" i="8" s="1"/>
  <c r="N81" i="8" s="1"/>
  <c r="L80" i="8"/>
  <c r="M80" i="8" s="1"/>
  <c r="N80" i="8" s="1"/>
  <c r="L79" i="8"/>
  <c r="M79" i="8" s="1"/>
  <c r="N79" i="8" s="1"/>
  <c r="L78" i="8"/>
  <c r="M78" i="8" s="1"/>
  <c r="N78" i="8" s="1"/>
  <c r="L77" i="8"/>
  <c r="M77" i="8" s="1"/>
  <c r="N77" i="8" s="1"/>
  <c r="L76" i="8"/>
  <c r="M76" i="8" s="1"/>
  <c r="N76" i="8" s="1"/>
  <c r="L75" i="8"/>
  <c r="M75" i="8" s="1"/>
  <c r="N75" i="8" s="1"/>
  <c r="L74" i="8"/>
  <c r="M74" i="8" s="1"/>
  <c r="N74" i="8" s="1"/>
  <c r="L73" i="8"/>
  <c r="M73" i="8" s="1"/>
  <c r="N73" i="8" s="1"/>
  <c r="L72" i="8"/>
  <c r="M72" i="8" s="1"/>
  <c r="N72" i="8" s="1"/>
  <c r="L71" i="8"/>
  <c r="M71" i="8" s="1"/>
  <c r="N71" i="8" s="1"/>
  <c r="L70" i="8"/>
  <c r="M70" i="8" s="1"/>
  <c r="N70" i="8" s="1"/>
  <c r="L69" i="8"/>
  <c r="M69" i="8" s="1"/>
  <c r="N69" i="8" s="1"/>
  <c r="L68" i="8"/>
  <c r="M68" i="8" s="1"/>
  <c r="N68" i="8" s="1"/>
  <c r="L67" i="8"/>
  <c r="M67" i="8" s="1"/>
  <c r="N67" i="8" s="1"/>
  <c r="L66" i="8"/>
  <c r="M66" i="8" s="1"/>
  <c r="N66" i="8" s="1"/>
  <c r="L65" i="8"/>
  <c r="M65" i="8" s="1"/>
  <c r="N65" i="8" s="1"/>
  <c r="L64" i="8"/>
  <c r="M64" i="8" s="1"/>
  <c r="N64" i="8" s="1"/>
  <c r="L63" i="8"/>
  <c r="M63" i="8" s="1"/>
  <c r="N63" i="8" s="1"/>
  <c r="L62" i="8"/>
  <c r="M62" i="8" s="1"/>
  <c r="N62" i="8" s="1"/>
  <c r="L61" i="8"/>
  <c r="M61" i="8" s="1"/>
  <c r="N61" i="8" s="1"/>
  <c r="L60" i="8"/>
  <c r="M60" i="8" s="1"/>
  <c r="N60" i="8" s="1"/>
  <c r="L59" i="8"/>
  <c r="M59" i="8" s="1"/>
  <c r="N59" i="8" s="1"/>
  <c r="L58" i="8"/>
  <c r="M58" i="8" s="1"/>
  <c r="N58" i="8" s="1"/>
  <c r="L57" i="8"/>
  <c r="M57" i="8" s="1"/>
  <c r="N57" i="8" s="1"/>
  <c r="L56" i="8"/>
  <c r="M56" i="8" s="1"/>
  <c r="N56" i="8" s="1"/>
  <c r="L55" i="8"/>
  <c r="M55" i="8" s="1"/>
  <c r="N55" i="8" s="1"/>
  <c r="L54" i="8"/>
  <c r="M54" i="8" s="1"/>
  <c r="N54" i="8" s="1"/>
  <c r="L53" i="8"/>
  <c r="M53" i="8" s="1"/>
  <c r="N53" i="8" s="1"/>
  <c r="L52" i="8"/>
  <c r="M52" i="8" s="1"/>
  <c r="N52" i="8" s="1"/>
  <c r="L51" i="8"/>
  <c r="M51" i="8" s="1"/>
  <c r="N51" i="8" s="1"/>
  <c r="L50" i="8"/>
  <c r="M50" i="8" s="1"/>
  <c r="N50" i="8" s="1"/>
  <c r="L49" i="8"/>
  <c r="M49" i="8" s="1"/>
  <c r="N49" i="8" s="1"/>
  <c r="L48" i="8"/>
  <c r="M48" i="8" s="1"/>
  <c r="N48" i="8" s="1"/>
  <c r="L47" i="8"/>
  <c r="M47" i="8" s="1"/>
  <c r="N47" i="8" s="1"/>
  <c r="L46" i="8"/>
  <c r="M46" i="8" s="1"/>
  <c r="N46" i="8" s="1"/>
  <c r="L45" i="8"/>
  <c r="M45" i="8" s="1"/>
  <c r="N45" i="8" s="1"/>
  <c r="L44" i="8"/>
  <c r="M44" i="8" s="1"/>
  <c r="N44" i="8" s="1"/>
  <c r="L43" i="8"/>
  <c r="M43" i="8" s="1"/>
  <c r="N43" i="8" s="1"/>
  <c r="L42" i="8"/>
  <c r="M42" i="8" s="1"/>
  <c r="N42" i="8" s="1"/>
  <c r="L41" i="8"/>
  <c r="M41" i="8" s="1"/>
  <c r="N41" i="8" s="1"/>
  <c r="L40" i="8"/>
  <c r="M40" i="8" s="1"/>
  <c r="N40" i="8" s="1"/>
  <c r="L39" i="8"/>
  <c r="M39" i="8" s="1"/>
  <c r="N39" i="8" s="1"/>
  <c r="L38" i="8"/>
  <c r="M38" i="8" s="1"/>
  <c r="N38" i="8" s="1"/>
  <c r="L37" i="8"/>
  <c r="M37" i="8" s="1"/>
  <c r="N37" i="8" s="1"/>
  <c r="L36" i="8"/>
  <c r="M36" i="8" s="1"/>
  <c r="N36" i="8" s="1"/>
  <c r="L35" i="8"/>
  <c r="M35" i="8" s="1"/>
  <c r="N35" i="8" s="1"/>
  <c r="L34" i="8"/>
  <c r="M34" i="8" s="1"/>
  <c r="N34" i="8" s="1"/>
  <c r="L33" i="8"/>
  <c r="M33" i="8" s="1"/>
  <c r="N33" i="8" s="1"/>
  <c r="L32" i="8"/>
  <c r="M32" i="8" s="1"/>
  <c r="N32" i="8" s="1"/>
  <c r="L31" i="8"/>
  <c r="M31" i="8" s="1"/>
  <c r="N31" i="8" s="1"/>
  <c r="L30" i="8"/>
  <c r="M30" i="8" s="1"/>
  <c r="N30" i="8" s="1"/>
  <c r="L29" i="8"/>
  <c r="M29" i="8" s="1"/>
  <c r="N29" i="8" s="1"/>
  <c r="L28" i="8"/>
  <c r="M28" i="8" s="1"/>
  <c r="N28" i="8" s="1"/>
  <c r="L27" i="8"/>
  <c r="M27" i="8" s="1"/>
  <c r="N27" i="8" s="1"/>
  <c r="L26" i="8"/>
  <c r="M26" i="8" s="1"/>
  <c r="N26" i="8" s="1"/>
  <c r="L25" i="8"/>
  <c r="M25" i="8" s="1"/>
  <c r="N25" i="8" s="1"/>
  <c r="L24" i="8"/>
  <c r="M24" i="8" s="1"/>
  <c r="N24" i="8" s="1"/>
  <c r="L23" i="8"/>
  <c r="M23" i="8" s="1"/>
  <c r="N23" i="8" s="1"/>
  <c r="L22" i="8"/>
  <c r="M22" i="8" s="1"/>
  <c r="N22" i="8" s="1"/>
  <c r="L21" i="8"/>
  <c r="M21" i="8" s="1"/>
  <c r="N21" i="8" s="1"/>
  <c r="L20" i="8"/>
  <c r="M20" i="8" s="1"/>
  <c r="N20" i="8" s="1"/>
  <c r="L19" i="8"/>
  <c r="M19" i="8" s="1"/>
  <c r="N19" i="8" s="1"/>
  <c r="L18" i="8"/>
  <c r="M18" i="8" s="1"/>
  <c r="N18" i="8" s="1"/>
  <c r="L17" i="8"/>
  <c r="M17" i="8" s="1"/>
  <c r="N17" i="8" s="1"/>
  <c r="L16" i="8"/>
  <c r="M16" i="8" s="1"/>
  <c r="N16" i="8" s="1"/>
  <c r="L15" i="8"/>
  <c r="M15" i="8" s="1"/>
  <c r="N15" i="8" s="1"/>
  <c r="L14" i="8"/>
  <c r="M14" i="8" s="1"/>
  <c r="N14" i="8" s="1"/>
  <c r="L13" i="8"/>
  <c r="M13" i="8" s="1"/>
  <c r="N13" i="8" s="1"/>
  <c r="L12" i="8"/>
  <c r="M12" i="8" s="1"/>
  <c r="N12" i="8" s="1"/>
  <c r="L11" i="8"/>
  <c r="M11" i="8" s="1"/>
  <c r="N11" i="8" s="1"/>
  <c r="L10" i="8"/>
  <c r="M10" i="8" s="1"/>
  <c r="N10" i="8" s="1"/>
  <c r="L9" i="8"/>
  <c r="M9" i="8" s="1"/>
  <c r="N9" i="8" s="1"/>
  <c r="L8" i="8"/>
  <c r="M8" i="8" s="1"/>
  <c r="N8" i="8" s="1"/>
  <c r="L7" i="8"/>
  <c r="M7" i="8" s="1"/>
  <c r="N7" i="8" s="1"/>
  <c r="L6" i="8"/>
  <c r="M6" i="8" s="1"/>
  <c r="N6" i="8" s="1"/>
  <c r="L5" i="8"/>
  <c r="M5" i="8" s="1"/>
  <c r="N5" i="8" s="1"/>
  <c r="R85" i="15" l="1"/>
  <c r="AA85" i="15" s="1"/>
  <c r="Q121" i="15"/>
  <c r="R84" i="15"/>
  <c r="R90" i="15"/>
  <c r="AA90" i="15" s="1"/>
  <c r="R78" i="15"/>
  <c r="Q119" i="15"/>
  <c r="R98" i="15"/>
  <c r="AA98" i="15" s="1"/>
  <c r="Q116" i="15"/>
  <c r="R86" i="15"/>
  <c r="AA86" i="15" s="1"/>
  <c r="R87" i="15"/>
  <c r="AA87" i="15" s="1"/>
  <c r="R93" i="15"/>
  <c r="AA93" i="15" s="1"/>
  <c r="Q117" i="15"/>
  <c r="V100" i="15"/>
  <c r="AE84" i="15"/>
  <c r="AE100" i="15" s="1"/>
  <c r="Q118" i="15"/>
  <c r="R94" i="15"/>
  <c r="AA94" i="15" s="1"/>
  <c r="Q123" i="15"/>
  <c r="R99" i="15"/>
  <c r="AA99" i="15" s="1"/>
  <c r="Q112" i="15"/>
  <c r="R88" i="15"/>
  <c r="AA88" i="15" s="1"/>
  <c r="R89" i="15"/>
  <c r="AA89" i="15" s="1"/>
  <c r="Q113" i="15"/>
  <c r="R91" i="15"/>
  <c r="AA91" i="15" s="1"/>
  <c r="Q115" i="15"/>
  <c r="Q120" i="15"/>
  <c r="R96" i="15"/>
  <c r="AA96" i="15" s="1"/>
  <c r="Q100" i="15"/>
  <c r="Z84" i="15"/>
  <c r="Z100" i="15" s="1"/>
  <c r="BL359" i="5"/>
  <c r="A360" i="5"/>
  <c r="C359" i="5"/>
  <c r="BN359" i="5"/>
  <c r="F39" i="2"/>
  <c r="F37" i="2"/>
  <c r="A351" i="5"/>
  <c r="BM350" i="5"/>
  <c r="BM349" i="5"/>
  <c r="BM348" i="5"/>
  <c r="BM347" i="5"/>
  <c r="BM346" i="5"/>
  <c r="BM345" i="5"/>
  <c r="BM344" i="5"/>
  <c r="BM343" i="5"/>
  <c r="BM342" i="5"/>
  <c r="BN341" i="5"/>
  <c r="BM341" i="5"/>
  <c r="A341" i="5"/>
  <c r="A342" i="5" s="1"/>
  <c r="A343" i="5" s="1"/>
  <c r="I340" i="5"/>
  <c r="B340" i="5"/>
  <c r="D181" i="10"/>
  <c r="D180" i="10"/>
  <c r="D179" i="10"/>
  <c r="D178" i="10"/>
  <c r="D177" i="10"/>
  <c r="D176" i="10"/>
  <c r="D175" i="10"/>
  <c r="D174" i="10"/>
  <c r="D173" i="10"/>
  <c r="D172" i="10"/>
  <c r="D169" i="10"/>
  <c r="D167" i="10"/>
  <c r="D166" i="10"/>
  <c r="D165" i="10"/>
  <c r="D164" i="10"/>
  <c r="D163" i="10"/>
  <c r="D162" i="10"/>
  <c r="D161" i="10"/>
  <c r="D160" i="10"/>
  <c r="D159" i="10"/>
  <c r="D158" i="10"/>
  <c r="D155" i="10"/>
  <c r="A338" i="5"/>
  <c r="BM337" i="5"/>
  <c r="BM336" i="5"/>
  <c r="BM335" i="5"/>
  <c r="BM334" i="5"/>
  <c r="BM333" i="5"/>
  <c r="BM332" i="5"/>
  <c r="BM331" i="5"/>
  <c r="BM330" i="5"/>
  <c r="BM329" i="5"/>
  <c r="BN328" i="5"/>
  <c r="BN329" i="5" s="1"/>
  <c r="BM328" i="5"/>
  <c r="A328" i="5"/>
  <c r="A329" i="5" s="1"/>
  <c r="I327" i="5"/>
  <c r="B327" i="5"/>
  <c r="A325" i="5"/>
  <c r="BM324" i="5"/>
  <c r="BM323" i="5"/>
  <c r="BM322" i="5"/>
  <c r="BM321" i="5"/>
  <c r="BM320" i="5"/>
  <c r="BM319" i="5"/>
  <c r="BM318" i="5"/>
  <c r="BM317" i="5"/>
  <c r="BM316" i="5"/>
  <c r="BM315" i="5"/>
  <c r="BM314" i="5"/>
  <c r="BM313" i="5"/>
  <c r="BM312" i="5"/>
  <c r="BM311" i="5"/>
  <c r="BM310" i="5"/>
  <c r="BN309" i="5"/>
  <c r="BN310" i="5" s="1"/>
  <c r="BN311" i="5" s="1"/>
  <c r="BM309" i="5"/>
  <c r="A309" i="5"/>
  <c r="I308" i="5"/>
  <c r="B308" i="5"/>
  <c r="A306" i="5"/>
  <c r="BM305" i="5"/>
  <c r="BM304" i="5"/>
  <c r="BM303" i="5"/>
  <c r="BM302" i="5"/>
  <c r="BM301" i="5"/>
  <c r="BM300" i="5"/>
  <c r="BM299" i="5"/>
  <c r="BM298" i="5"/>
  <c r="BM297" i="5"/>
  <c r="BM296" i="5"/>
  <c r="BM295" i="5"/>
  <c r="BM294" i="5"/>
  <c r="BM293" i="5"/>
  <c r="BM292" i="5"/>
  <c r="BM291" i="5"/>
  <c r="BN290" i="5"/>
  <c r="BN291" i="5" s="1"/>
  <c r="BN292" i="5" s="1"/>
  <c r="BM290" i="5"/>
  <c r="A290" i="5"/>
  <c r="I289" i="5"/>
  <c r="B289" i="5"/>
  <c r="A287" i="5"/>
  <c r="BM286" i="5"/>
  <c r="BM285" i="5"/>
  <c r="BM284" i="5"/>
  <c r="BM283" i="5"/>
  <c r="BM282" i="5"/>
  <c r="BM281" i="5"/>
  <c r="BM280" i="5"/>
  <c r="BM279" i="5"/>
  <c r="BM278" i="5"/>
  <c r="BM277" i="5"/>
  <c r="BM276" i="5"/>
  <c r="BM275" i="5"/>
  <c r="BM274" i="5"/>
  <c r="BM273" i="5"/>
  <c r="BM272" i="5"/>
  <c r="BN271" i="5"/>
  <c r="BM271" i="5"/>
  <c r="A271" i="5"/>
  <c r="I270" i="5"/>
  <c r="B270" i="5"/>
  <c r="F36" i="2"/>
  <c r="F35" i="2"/>
  <c r="F34" i="2"/>
  <c r="F33" i="2"/>
  <c r="U28" i="6"/>
  <c r="T28" i="6"/>
  <c r="T29" i="6" s="1"/>
  <c r="T30" i="6" s="1"/>
  <c r="T31" i="6" s="1"/>
  <c r="S28" i="6"/>
  <c r="S29" i="6" s="1"/>
  <c r="S30" i="6" s="1"/>
  <c r="S31" i="6" s="1"/>
  <c r="R28" i="6"/>
  <c r="R29" i="6" s="1"/>
  <c r="R30" i="6" s="1"/>
  <c r="R31" i="6" s="1"/>
  <c r="Q28" i="6"/>
  <c r="Q29" i="6" s="1"/>
  <c r="Q30" i="6" s="1"/>
  <c r="Q31" i="6" s="1"/>
  <c r="P28" i="6"/>
  <c r="P29" i="6" s="1"/>
  <c r="P30" i="6" s="1"/>
  <c r="P31" i="6" s="1"/>
  <c r="O28" i="6"/>
  <c r="O29" i="6" s="1"/>
  <c r="O30" i="6" s="1"/>
  <c r="O31" i="6" s="1"/>
  <c r="N28" i="6"/>
  <c r="N29" i="6" s="1"/>
  <c r="N30" i="6" s="1"/>
  <c r="N31" i="6" s="1"/>
  <c r="M28" i="6"/>
  <c r="M29" i="6" s="1"/>
  <c r="M30" i="6" s="1"/>
  <c r="M31" i="6" s="1"/>
  <c r="L28" i="6"/>
  <c r="L29" i="6" s="1"/>
  <c r="L30" i="6" s="1"/>
  <c r="L31" i="6" s="1"/>
  <c r="K28" i="6"/>
  <c r="K29" i="6" s="1"/>
  <c r="K30" i="6" s="1"/>
  <c r="K31" i="6" s="1"/>
  <c r="J28" i="6"/>
  <c r="J29" i="6" s="1"/>
  <c r="J30" i="6" s="1"/>
  <c r="J31" i="6" s="1"/>
  <c r="I28" i="6"/>
  <c r="I29" i="6" s="1"/>
  <c r="I30" i="6" s="1"/>
  <c r="I31" i="6" s="1"/>
  <c r="H28" i="6"/>
  <c r="H29" i="6" s="1"/>
  <c r="H30" i="6" s="1"/>
  <c r="H31" i="6" s="1"/>
  <c r="G28" i="6"/>
  <c r="G29" i="6" s="1"/>
  <c r="G30" i="6" s="1"/>
  <c r="G31" i="6" s="1"/>
  <c r="F28" i="6"/>
  <c r="F29" i="6" s="1"/>
  <c r="F30" i="6" s="1"/>
  <c r="F31" i="6" s="1"/>
  <c r="E28" i="6"/>
  <c r="E29" i="6" s="1"/>
  <c r="E30" i="6" s="1"/>
  <c r="E31" i="6" s="1"/>
  <c r="R100" i="15" l="1"/>
  <c r="AA84" i="15"/>
  <c r="AA100" i="15" s="1"/>
  <c r="BL360" i="5"/>
  <c r="A361" i="5"/>
  <c r="C360" i="5"/>
  <c r="BN360" i="5"/>
  <c r="C309" i="5"/>
  <c r="A310" i="5"/>
  <c r="C310" i="5" s="1"/>
  <c r="BL343" i="5"/>
  <c r="A344" i="5"/>
  <c r="C343" i="5"/>
  <c r="BN342" i="5"/>
  <c r="BL341" i="5"/>
  <c r="C342" i="5"/>
  <c r="BL342" i="5"/>
  <c r="C341" i="5"/>
  <c r="BN330" i="5"/>
  <c r="BL329" i="5"/>
  <c r="A330" i="5"/>
  <c r="C329" i="5"/>
  <c r="BL328" i="5"/>
  <c r="C328" i="5"/>
  <c r="BL271" i="5"/>
  <c r="C271" i="5"/>
  <c r="A272" i="5"/>
  <c r="BN272" i="5"/>
  <c r="BN293" i="5"/>
  <c r="A291" i="5"/>
  <c r="C290" i="5"/>
  <c r="BL290" i="5"/>
  <c r="BN312" i="5"/>
  <c r="BL309" i="5"/>
  <c r="BL310" i="5" l="1"/>
  <c r="A311" i="5"/>
  <c r="C311" i="5" s="1"/>
  <c r="BL361" i="5"/>
  <c r="A362" i="5"/>
  <c r="C361" i="5"/>
  <c r="BN361" i="5"/>
  <c r="BN343" i="5"/>
  <c r="BL344" i="5"/>
  <c r="A345" i="5"/>
  <c r="C344" i="5"/>
  <c r="BL330" i="5"/>
  <c r="A331" i="5"/>
  <c r="C330" i="5"/>
  <c r="BN331" i="5"/>
  <c r="BL311" i="5"/>
  <c r="A312" i="5"/>
  <c r="BN313" i="5"/>
  <c r="BN273" i="5"/>
  <c r="C272" i="5"/>
  <c r="A273" i="5"/>
  <c r="BL272" i="5"/>
  <c r="BL291" i="5"/>
  <c r="A292" i="5"/>
  <c r="C291" i="5"/>
  <c r="BN294" i="5"/>
  <c r="BN362" i="5" l="1"/>
  <c r="BL362" i="5"/>
  <c r="A363" i="5"/>
  <c r="C362" i="5"/>
  <c r="BL345" i="5"/>
  <c r="A346" i="5"/>
  <c r="C345" i="5"/>
  <c r="BN344" i="5"/>
  <c r="BN332" i="5"/>
  <c r="BL331" i="5"/>
  <c r="A332" i="5"/>
  <c r="C331" i="5"/>
  <c r="A274" i="5"/>
  <c r="C273" i="5"/>
  <c r="BL273" i="5"/>
  <c r="A293" i="5"/>
  <c r="BL292" i="5"/>
  <c r="C292" i="5"/>
  <c r="BN274" i="5"/>
  <c r="BL312" i="5"/>
  <c r="C312" i="5"/>
  <c r="A313" i="5"/>
  <c r="BN295" i="5"/>
  <c r="BN314" i="5"/>
  <c r="B6" i="8"/>
  <c r="B5" i="8"/>
  <c r="B6" i="7"/>
  <c r="B5" i="7"/>
  <c r="L4" i="7"/>
  <c r="L4" i="8"/>
  <c r="C363" i="5" l="1"/>
  <c r="A364" i="5"/>
  <c r="BL363" i="5"/>
  <c r="BN363" i="5"/>
  <c r="BN345" i="5"/>
  <c r="BL346" i="5"/>
  <c r="C346" i="5"/>
  <c r="A347" i="5"/>
  <c r="BN333" i="5"/>
  <c r="C332" i="5"/>
  <c r="BL332" i="5"/>
  <c r="A333" i="5"/>
  <c r="BN275" i="5"/>
  <c r="A314" i="5"/>
  <c r="C313" i="5"/>
  <c r="BL313" i="5"/>
  <c r="BL293" i="5"/>
  <c r="A294" i="5"/>
  <c r="C293" i="5"/>
  <c r="A275" i="5"/>
  <c r="C274" i="5"/>
  <c r="BL274" i="5"/>
  <c r="BN315" i="5"/>
  <c r="BN296" i="5"/>
  <c r="AY7" i="5"/>
  <c r="AX7" i="5"/>
  <c r="AW7" i="5"/>
  <c r="AM6" i="5"/>
  <c r="AY6" i="5" s="1"/>
  <c r="BK6" i="5" s="1"/>
  <c r="AL6" i="5"/>
  <c r="AX6" i="5" s="1"/>
  <c r="BJ6" i="5" s="1"/>
  <c r="AK6" i="5"/>
  <c r="AW6" i="5" s="1"/>
  <c r="BI6" i="5" s="1"/>
  <c r="AV7" i="5"/>
  <c r="AU7" i="5"/>
  <c r="BN364" i="5" l="1"/>
  <c r="C364" i="5"/>
  <c r="BL364" i="5"/>
  <c r="BL347" i="5"/>
  <c r="A348" i="5"/>
  <c r="C347" i="5"/>
  <c r="BN346" i="5"/>
  <c r="A334" i="5"/>
  <c r="C333" i="5"/>
  <c r="BL333" i="5"/>
  <c r="BN334" i="5"/>
  <c r="BL275" i="5"/>
  <c r="C275" i="5"/>
  <c r="A276" i="5"/>
  <c r="BN276" i="5"/>
  <c r="BN316" i="5"/>
  <c r="A295" i="5"/>
  <c r="C294" i="5"/>
  <c r="BL294" i="5"/>
  <c r="BL314" i="5"/>
  <c r="A315" i="5"/>
  <c r="C314" i="5"/>
  <c r="BN297" i="5"/>
  <c r="F32" i="2"/>
  <c r="F31" i="2"/>
  <c r="U27" i="6"/>
  <c r="T27" i="6"/>
  <c r="S27" i="6"/>
  <c r="R27" i="6"/>
  <c r="Q27" i="6"/>
  <c r="P27" i="6"/>
  <c r="O27" i="6"/>
  <c r="N27" i="6"/>
  <c r="M27" i="6"/>
  <c r="L27" i="6"/>
  <c r="K27" i="6"/>
  <c r="J27" i="6"/>
  <c r="I27" i="6"/>
  <c r="H27" i="6"/>
  <c r="G27" i="6"/>
  <c r="F27" i="6"/>
  <c r="E27" i="6"/>
  <c r="A268" i="5"/>
  <c r="BM267" i="5"/>
  <c r="BM266" i="5"/>
  <c r="BM265" i="5"/>
  <c r="BM264" i="5"/>
  <c r="BM263" i="5"/>
  <c r="BM262" i="5"/>
  <c r="BM261" i="5"/>
  <c r="BM260" i="5"/>
  <c r="BM259" i="5"/>
  <c r="BM258" i="5"/>
  <c r="BM257" i="5"/>
  <c r="BM256" i="5"/>
  <c r="BM255" i="5"/>
  <c r="BM254" i="5"/>
  <c r="BM253" i="5"/>
  <c r="BM252" i="5"/>
  <c r="A252" i="5"/>
  <c r="BL252" i="5" s="1"/>
  <c r="B251" i="5"/>
  <c r="A249" i="5"/>
  <c r="BM248" i="5"/>
  <c r="BM247" i="5"/>
  <c r="BM246" i="5"/>
  <c r="BM245" i="5"/>
  <c r="BM244" i="5"/>
  <c r="BM243" i="5"/>
  <c r="BM242" i="5"/>
  <c r="BM241" i="5"/>
  <c r="BM240" i="5"/>
  <c r="BM239" i="5"/>
  <c r="BM238" i="5"/>
  <c r="BM237" i="5"/>
  <c r="BM236" i="5"/>
  <c r="BM235" i="5"/>
  <c r="BM234" i="5"/>
  <c r="BN234" i="5"/>
  <c r="BM233" i="5"/>
  <c r="A233" i="5"/>
  <c r="B232" i="5"/>
  <c r="A230" i="5"/>
  <c r="BM229" i="5"/>
  <c r="BM228" i="5"/>
  <c r="BM227" i="5"/>
  <c r="BM226" i="5"/>
  <c r="BM225" i="5"/>
  <c r="BM224" i="5"/>
  <c r="BM223" i="5"/>
  <c r="BM222" i="5"/>
  <c r="BM221" i="5"/>
  <c r="BM220" i="5"/>
  <c r="BM219" i="5"/>
  <c r="BM218" i="5"/>
  <c r="BM217" i="5"/>
  <c r="BM216" i="5"/>
  <c r="BM215" i="5"/>
  <c r="BM214" i="5"/>
  <c r="A214" i="5"/>
  <c r="B213" i="5"/>
  <c r="BN365" i="5" l="1"/>
  <c r="A253" i="5"/>
  <c r="A254" i="5" s="1"/>
  <c r="BN347" i="5"/>
  <c r="A349" i="5"/>
  <c r="BL348" i="5"/>
  <c r="C348" i="5"/>
  <c r="A335" i="5"/>
  <c r="BL334" i="5"/>
  <c r="C334" i="5"/>
  <c r="BN335" i="5"/>
  <c r="BN298" i="5"/>
  <c r="BN277" i="5"/>
  <c r="A316" i="5"/>
  <c r="BL315" i="5"/>
  <c r="C315" i="5"/>
  <c r="A296" i="5"/>
  <c r="C295" i="5"/>
  <c r="BL295" i="5"/>
  <c r="A277" i="5"/>
  <c r="BL276" i="5"/>
  <c r="C276" i="5"/>
  <c r="BN317" i="5"/>
  <c r="I213" i="5"/>
  <c r="I232" i="5"/>
  <c r="I251" i="5"/>
  <c r="N252" i="5"/>
  <c r="N309" i="5" s="1"/>
  <c r="N214" i="5"/>
  <c r="N271" i="5" s="1"/>
  <c r="BL214" i="5"/>
  <c r="C214" i="5"/>
  <c r="A215" i="5"/>
  <c r="BN215" i="5"/>
  <c r="A234" i="5"/>
  <c r="N233" i="5"/>
  <c r="N290" i="5" s="1"/>
  <c r="BL233" i="5"/>
  <c r="C233" i="5"/>
  <c r="BN235" i="5"/>
  <c r="BN253" i="5"/>
  <c r="C252" i="5"/>
  <c r="N253" i="5" l="1"/>
  <c r="N310" i="5" s="1"/>
  <c r="BL253" i="5"/>
  <c r="C253" i="5"/>
  <c r="A350" i="5"/>
  <c r="BL349" i="5"/>
  <c r="C349" i="5"/>
  <c r="BN348" i="5"/>
  <c r="BN336" i="5"/>
  <c r="A336" i="5"/>
  <c r="BL335" i="5"/>
  <c r="C335" i="5"/>
  <c r="A317" i="5"/>
  <c r="C316" i="5"/>
  <c r="BL316" i="5"/>
  <c r="BN278" i="5"/>
  <c r="BL296" i="5"/>
  <c r="C296" i="5"/>
  <c r="A297" i="5"/>
  <c r="BL277" i="5"/>
  <c r="C277" i="5"/>
  <c r="A278" i="5"/>
  <c r="BN318" i="5"/>
  <c r="BN299" i="5"/>
  <c r="C215" i="5"/>
  <c r="A216" i="5"/>
  <c r="N215" i="5"/>
  <c r="N272" i="5" s="1"/>
  <c r="BL215" i="5"/>
  <c r="A235" i="5"/>
  <c r="C234" i="5"/>
  <c r="BL234" i="5"/>
  <c r="N234" i="5"/>
  <c r="N291" i="5" s="1"/>
  <c r="BN254" i="5"/>
  <c r="C254" i="5"/>
  <c r="A255" i="5"/>
  <c r="N254" i="5"/>
  <c r="N311" i="5" s="1"/>
  <c r="BL254" i="5"/>
  <c r="BN236" i="5"/>
  <c r="BN216" i="5"/>
  <c r="BN201" i="5"/>
  <c r="BN202" i="5" s="1"/>
  <c r="BN203" i="5" s="1"/>
  <c r="BN204" i="5" s="1"/>
  <c r="BN205" i="5" s="1"/>
  <c r="BN206" i="5" s="1"/>
  <c r="BN207" i="5" s="1"/>
  <c r="BN208" i="5" s="1"/>
  <c r="BN209" i="5" s="1"/>
  <c r="BN210" i="5" s="1"/>
  <c r="BN211" i="5" s="1"/>
  <c r="BN188" i="5"/>
  <c r="BN189" i="5" s="1"/>
  <c r="BN190" i="5" s="1"/>
  <c r="BN191" i="5" s="1"/>
  <c r="BN192" i="5" s="1"/>
  <c r="BN193" i="5" s="1"/>
  <c r="BN194" i="5" s="1"/>
  <c r="BN195" i="5" s="1"/>
  <c r="BN196" i="5" s="1"/>
  <c r="BN197" i="5" s="1"/>
  <c r="BN198" i="5" s="1"/>
  <c r="BN175" i="5"/>
  <c r="BN176" i="5" s="1"/>
  <c r="BN177" i="5" s="1"/>
  <c r="BN178" i="5" s="1"/>
  <c r="BN179" i="5" s="1"/>
  <c r="BN180" i="5" s="1"/>
  <c r="BN181" i="5" s="1"/>
  <c r="BN182" i="5" s="1"/>
  <c r="BN183" i="5" s="1"/>
  <c r="BN184" i="5" s="1"/>
  <c r="BN185" i="5" s="1"/>
  <c r="BN162" i="5"/>
  <c r="BN163" i="5" s="1"/>
  <c r="BN164" i="5" s="1"/>
  <c r="BN165" i="5" s="1"/>
  <c r="BN166" i="5" s="1"/>
  <c r="BN167" i="5" s="1"/>
  <c r="BN168" i="5" s="1"/>
  <c r="BN169" i="5" s="1"/>
  <c r="BN170" i="5" s="1"/>
  <c r="BN171" i="5" s="1"/>
  <c r="BN172" i="5" s="1"/>
  <c r="BN154" i="5"/>
  <c r="BN149" i="5"/>
  <c r="BN136" i="5"/>
  <c r="BN137" i="5" s="1"/>
  <c r="BN138" i="5" s="1"/>
  <c r="BN139" i="5" s="1"/>
  <c r="BN140" i="5" s="1"/>
  <c r="BN141" i="5" s="1"/>
  <c r="BN142" i="5" s="1"/>
  <c r="BN143" i="5" s="1"/>
  <c r="BN144" i="5" s="1"/>
  <c r="BN145" i="5" s="1"/>
  <c r="BN146" i="5" s="1"/>
  <c r="BN123" i="5"/>
  <c r="BN124" i="5" s="1"/>
  <c r="BN125" i="5" s="1"/>
  <c r="BN126" i="5" s="1"/>
  <c r="BN127" i="5" s="1"/>
  <c r="BN128" i="5" s="1"/>
  <c r="BN129" i="5" s="1"/>
  <c r="BN130" i="5" s="1"/>
  <c r="BN131" i="5" s="1"/>
  <c r="BN132" i="5" s="1"/>
  <c r="BN133" i="5" s="1"/>
  <c r="BN104" i="5"/>
  <c r="BN105" i="5" s="1"/>
  <c r="BN106" i="5" s="1"/>
  <c r="BN107" i="5" s="1"/>
  <c r="BN108" i="5" s="1"/>
  <c r="BN109" i="5" s="1"/>
  <c r="BN110" i="5" s="1"/>
  <c r="BN111" i="5" s="1"/>
  <c r="BN112" i="5" s="1"/>
  <c r="BN113" i="5" s="1"/>
  <c r="BN114" i="5" s="1"/>
  <c r="BN115" i="5" s="1"/>
  <c r="BN116" i="5" s="1"/>
  <c r="BN117" i="5" s="1"/>
  <c r="BN118" i="5" s="1"/>
  <c r="BN119" i="5" s="1"/>
  <c r="BN120" i="5" s="1"/>
  <c r="BN85" i="5"/>
  <c r="BN86" i="5" s="1"/>
  <c r="BN87" i="5" s="1"/>
  <c r="BN88" i="5" s="1"/>
  <c r="BN89" i="5" s="1"/>
  <c r="BN90" i="5" s="1"/>
  <c r="BN91" i="5" s="1"/>
  <c r="BN92" i="5" s="1"/>
  <c r="BN93" i="5" s="1"/>
  <c r="BN94" i="5" s="1"/>
  <c r="BN95" i="5" s="1"/>
  <c r="BN96" i="5" s="1"/>
  <c r="BN97" i="5" s="1"/>
  <c r="BN98" i="5" s="1"/>
  <c r="BN99" i="5" s="1"/>
  <c r="BN100" i="5" s="1"/>
  <c r="BN101" i="5" s="1"/>
  <c r="BN66" i="5"/>
  <c r="BN67" i="5" s="1"/>
  <c r="BN68" i="5" s="1"/>
  <c r="BN69" i="5" s="1"/>
  <c r="BN70" i="5" s="1"/>
  <c r="BN71" i="5" s="1"/>
  <c r="BN72" i="5" s="1"/>
  <c r="BN73" i="5" s="1"/>
  <c r="BN74" i="5" s="1"/>
  <c r="BN75" i="5" s="1"/>
  <c r="BN76" i="5" s="1"/>
  <c r="BN77" i="5" s="1"/>
  <c r="BN78" i="5" s="1"/>
  <c r="BN79" i="5" s="1"/>
  <c r="BN80" i="5" s="1"/>
  <c r="BN81" i="5" s="1"/>
  <c r="BN82" i="5" s="1"/>
  <c r="BN47" i="5"/>
  <c r="BN48" i="5" s="1"/>
  <c r="BN49" i="5" s="1"/>
  <c r="BN50" i="5" s="1"/>
  <c r="BN51" i="5" s="1"/>
  <c r="BN52" i="5" s="1"/>
  <c r="BN53" i="5" s="1"/>
  <c r="BN54" i="5" s="1"/>
  <c r="BN55" i="5" s="1"/>
  <c r="BN56" i="5" s="1"/>
  <c r="BN57" i="5" s="1"/>
  <c r="BN58" i="5" s="1"/>
  <c r="BN59" i="5" s="1"/>
  <c r="BN60" i="5" s="1"/>
  <c r="BN61" i="5" s="1"/>
  <c r="BN62" i="5" s="1"/>
  <c r="BN63" i="5" s="1"/>
  <c r="BN28" i="5"/>
  <c r="BN29" i="5" s="1"/>
  <c r="BN30" i="5" s="1"/>
  <c r="BN31" i="5" s="1"/>
  <c r="BN32" i="5" s="1"/>
  <c r="BN33" i="5" s="1"/>
  <c r="BN34" i="5" s="1"/>
  <c r="BN35" i="5" s="1"/>
  <c r="BN36" i="5" s="1"/>
  <c r="BN37" i="5" s="1"/>
  <c r="BN38" i="5" s="1"/>
  <c r="BN39" i="5" s="1"/>
  <c r="BN40" i="5" s="1"/>
  <c r="BN41" i="5" s="1"/>
  <c r="BN42" i="5" s="1"/>
  <c r="BN43" i="5" s="1"/>
  <c r="BN44" i="5" s="1"/>
  <c r="BN9" i="5"/>
  <c r="BN10" i="5" s="1"/>
  <c r="BN11" i="5" s="1"/>
  <c r="BN12" i="5" s="1"/>
  <c r="BN13" i="5" s="1"/>
  <c r="BN14" i="5" s="1"/>
  <c r="BN15" i="5" s="1"/>
  <c r="BN16" i="5" s="1"/>
  <c r="BN17" i="5" s="1"/>
  <c r="BN18" i="5" s="1"/>
  <c r="BN19" i="5" s="1"/>
  <c r="BN20" i="5" s="1"/>
  <c r="BN21" i="5" s="1"/>
  <c r="BN22" i="5" s="1"/>
  <c r="BN23" i="5" s="1"/>
  <c r="BN24" i="5" s="1"/>
  <c r="BN25" i="5" s="1"/>
  <c r="BN349" i="5" l="1"/>
  <c r="BL350" i="5"/>
  <c r="C350" i="5"/>
  <c r="A337" i="5"/>
  <c r="BL336" i="5"/>
  <c r="C336" i="5"/>
  <c r="BN337" i="5"/>
  <c r="A298" i="5"/>
  <c r="BL297" i="5"/>
  <c r="C297" i="5"/>
  <c r="BN279" i="5"/>
  <c r="BL278" i="5"/>
  <c r="C278" i="5"/>
  <c r="A279" i="5"/>
  <c r="BN300" i="5"/>
  <c r="BN319" i="5"/>
  <c r="A318" i="5"/>
  <c r="C317" i="5"/>
  <c r="BL317" i="5"/>
  <c r="A256" i="5"/>
  <c r="N255" i="5"/>
  <c r="N312" i="5" s="1"/>
  <c r="BL255" i="5"/>
  <c r="C255" i="5"/>
  <c r="BN217" i="5"/>
  <c r="N216" i="5"/>
  <c r="N273" i="5" s="1"/>
  <c r="BL216" i="5"/>
  <c r="C216" i="5"/>
  <c r="A217" i="5"/>
  <c r="BN237" i="5"/>
  <c r="BN255" i="5"/>
  <c r="C235" i="5"/>
  <c r="A236" i="5"/>
  <c r="BL235" i="5"/>
  <c r="N235" i="5"/>
  <c r="N292" i="5" s="1"/>
  <c r="BN155" i="5"/>
  <c r="BN159" i="5"/>
  <c r="BN150" i="5"/>
  <c r="BN151" i="5" s="1"/>
  <c r="BN152" i="5" s="1"/>
  <c r="BN153" i="5" s="1"/>
  <c r="BN156" i="5"/>
  <c r="BN157" i="5" s="1"/>
  <c r="BN158" i="5" s="1"/>
  <c r="C13" i="2"/>
  <c r="BN350" i="5" l="1"/>
  <c r="BN338" i="5"/>
  <c r="BL337" i="5"/>
  <c r="C337" i="5"/>
  <c r="BN280" i="5"/>
  <c r="BL279" i="5"/>
  <c r="C279" i="5"/>
  <c r="A280" i="5"/>
  <c r="BN320" i="5"/>
  <c r="BL298" i="5"/>
  <c r="A299" i="5"/>
  <c r="C298" i="5"/>
  <c r="BL318" i="5"/>
  <c r="A319" i="5"/>
  <c r="C318" i="5"/>
  <c r="BN301" i="5"/>
  <c r="BN256" i="5"/>
  <c r="BN238" i="5"/>
  <c r="N236" i="5"/>
  <c r="N293" i="5" s="1"/>
  <c r="BL236" i="5"/>
  <c r="A237" i="5"/>
  <c r="C236" i="5"/>
  <c r="BN218" i="5"/>
  <c r="A218" i="5"/>
  <c r="N217" i="5"/>
  <c r="N274" i="5" s="1"/>
  <c r="BL217" i="5"/>
  <c r="C217" i="5"/>
  <c r="A257" i="5"/>
  <c r="BL256" i="5"/>
  <c r="N256" i="5"/>
  <c r="N313" i="5" s="1"/>
  <c r="C256" i="5"/>
  <c r="A1" i="2"/>
  <c r="A1" i="5"/>
  <c r="D17" i="2"/>
  <c r="C17" i="2"/>
  <c r="B2" i="5"/>
  <c r="AJ6" i="5"/>
  <c r="AV6" i="5" s="1"/>
  <c r="BH6" i="5" s="1"/>
  <c r="F30" i="2"/>
  <c r="F29" i="2"/>
  <c r="F28" i="2"/>
  <c r="F27" i="2"/>
  <c r="F26" i="2"/>
  <c r="F25" i="2"/>
  <c r="F24" i="2"/>
  <c r="F23" i="2"/>
  <c r="F22" i="2"/>
  <c r="F21" i="2"/>
  <c r="F20" i="2"/>
  <c r="F19" i="2"/>
  <c r="F18" i="2"/>
  <c r="C2" i="5"/>
  <c r="M4" i="7"/>
  <c r="N4" i="7" s="1"/>
  <c r="M4" i="8"/>
  <c r="N4" i="8" s="1"/>
  <c r="F32" i="13"/>
  <c r="F30" i="13"/>
  <c r="F31" i="13"/>
  <c r="F29" i="13"/>
  <c r="F28" i="13"/>
  <c r="F27" i="13"/>
  <c r="N209" i="5"/>
  <c r="N207" i="5"/>
  <c r="N204" i="5"/>
  <c r="N197" i="5"/>
  <c r="N195" i="5"/>
  <c r="N196" i="5"/>
  <c r="N194" i="5"/>
  <c r="N193" i="5"/>
  <c r="E14" i="6"/>
  <c r="E15" i="6" s="1"/>
  <c r="E16" i="6" s="1"/>
  <c r="E17" i="6" s="1"/>
  <c r="E18" i="6" s="1"/>
  <c r="F14" i="6"/>
  <c r="F15" i="6" s="1"/>
  <c r="F16" i="6" s="1"/>
  <c r="F17" i="6" s="1"/>
  <c r="F18" i="6" s="1"/>
  <c r="G14" i="6"/>
  <c r="G15" i="6" s="1"/>
  <c r="G16" i="6" s="1"/>
  <c r="G17" i="6" s="1"/>
  <c r="G18" i="6" s="1"/>
  <c r="H14" i="6"/>
  <c r="H15" i="6" s="1"/>
  <c r="H16" i="6" s="1"/>
  <c r="H17" i="6" s="1"/>
  <c r="H18" i="6" s="1"/>
  <c r="I14" i="6"/>
  <c r="I15" i="6" s="1"/>
  <c r="I16" i="6" s="1"/>
  <c r="I17" i="6" s="1"/>
  <c r="I18" i="6" s="1"/>
  <c r="J14" i="6"/>
  <c r="J15" i="6" s="1"/>
  <c r="J16" i="6" s="1"/>
  <c r="J17" i="6" s="1"/>
  <c r="J18" i="6" s="1"/>
  <c r="K14" i="6"/>
  <c r="K15" i="6" s="1"/>
  <c r="K16" i="6" s="1"/>
  <c r="K17" i="6" s="1"/>
  <c r="K18" i="6" s="1"/>
  <c r="L14" i="6"/>
  <c r="L15" i="6" s="1"/>
  <c r="L16" i="6" s="1"/>
  <c r="L17" i="6" s="1"/>
  <c r="L18" i="6" s="1"/>
  <c r="M14" i="6"/>
  <c r="M15" i="6" s="1"/>
  <c r="M16" i="6" s="1"/>
  <c r="M17" i="6" s="1"/>
  <c r="M18" i="6" s="1"/>
  <c r="N14" i="6"/>
  <c r="N15" i="6" s="1"/>
  <c r="N16" i="6" s="1"/>
  <c r="N17" i="6" s="1"/>
  <c r="N18" i="6" s="1"/>
  <c r="O14" i="6"/>
  <c r="O15" i="6" s="1"/>
  <c r="O16" i="6" s="1"/>
  <c r="O17" i="6" s="1"/>
  <c r="O18" i="6" s="1"/>
  <c r="P14" i="6"/>
  <c r="P15" i="6" s="1"/>
  <c r="P16" i="6" s="1"/>
  <c r="P17" i="6" s="1"/>
  <c r="P18" i="6" s="1"/>
  <c r="Q14" i="6"/>
  <c r="Q15" i="6" s="1"/>
  <c r="Q16" i="6" s="1"/>
  <c r="Q17" i="6" s="1"/>
  <c r="Q18" i="6" s="1"/>
  <c r="R14" i="6"/>
  <c r="R15" i="6" s="1"/>
  <c r="R16" i="6" s="1"/>
  <c r="R17" i="6" s="1"/>
  <c r="R18" i="6" s="1"/>
  <c r="S14" i="6"/>
  <c r="S15" i="6" s="1"/>
  <c r="S16" i="6" s="1"/>
  <c r="S17" i="6" s="1"/>
  <c r="S18" i="6" s="1"/>
  <c r="T14" i="6"/>
  <c r="T15" i="6" s="1"/>
  <c r="T16" i="6" s="1"/>
  <c r="T17" i="6" s="1"/>
  <c r="T18" i="6" s="1"/>
  <c r="U14" i="6"/>
  <c r="U15" i="6" s="1"/>
  <c r="A6" i="8"/>
  <c r="O7" i="8"/>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A6" i="7"/>
  <c r="O7" i="7"/>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s="1"/>
  <c r="N511" i="7" s="1"/>
  <c r="L512" i="7"/>
  <c r="M512" i="7" s="1"/>
  <c r="N512" i="7" s="1"/>
  <c r="L513" i="7"/>
  <c r="M513" i="7" s="1"/>
  <c r="N513" i="7" s="1"/>
  <c r="L514" i="7"/>
  <c r="M514" i="7" s="1"/>
  <c r="N514" i="7" s="1"/>
  <c r="L515" i="7"/>
  <c r="M515" i="7" s="1"/>
  <c r="N515" i="7" s="1"/>
  <c r="L516" i="7"/>
  <c r="M516" i="7" s="1"/>
  <c r="N516" i="7" s="1"/>
  <c r="L517" i="7"/>
  <c r="M517" i="7" s="1"/>
  <c r="N517" i="7" s="1"/>
  <c r="L518" i="7"/>
  <c r="M518" i="7" s="1"/>
  <c r="N518" i="7" s="1"/>
  <c r="L519" i="7"/>
  <c r="M519" i="7" s="1"/>
  <c r="N519" i="7" s="1"/>
  <c r="L520" i="7"/>
  <c r="M520" i="7" s="1"/>
  <c r="N520" i="7" s="1"/>
  <c r="L521" i="7"/>
  <c r="M521" i="7" s="1"/>
  <c r="N521" i="7" s="1"/>
  <c r="L522" i="7"/>
  <c r="M522" i="7" s="1"/>
  <c r="N522" i="7" s="1"/>
  <c r="L523" i="7"/>
  <c r="M523" i="7" s="1"/>
  <c r="N523" i="7" s="1"/>
  <c r="L524" i="7"/>
  <c r="M524" i="7" s="1"/>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s="1"/>
  <c r="L533" i="7"/>
  <c r="M533" i="7" s="1"/>
  <c r="N533" i="7" s="1"/>
  <c r="L534" i="7"/>
  <c r="M534" i="7" s="1"/>
  <c r="N534" i="7" s="1"/>
  <c r="L535" i="7"/>
  <c r="M535" i="7" s="1"/>
  <c r="N535" i="7" s="1"/>
  <c r="L536" i="7"/>
  <c r="M536" i="7" s="1"/>
  <c r="N536" i="7" s="1"/>
  <c r="L537" i="7"/>
  <c r="M537" i="7" s="1"/>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s="1"/>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s="1"/>
  <c r="N590" i="7" s="1"/>
  <c r="L591" i="7"/>
  <c r="M591" i="7" s="1"/>
  <c r="N591" i="7" s="1"/>
  <c r="L592" i="7"/>
  <c r="M592" i="7" s="1"/>
  <c r="N592" i="7" s="1"/>
  <c r="L593" i="7"/>
  <c r="M593" i="7" s="1"/>
  <c r="N593" i="7" s="1"/>
  <c r="L594" i="7"/>
  <c r="M594" i="7" s="1"/>
  <c r="N594" i="7" s="1"/>
  <c r="L595" i="7"/>
  <c r="M595" i="7" s="1"/>
  <c r="N595" i="7" s="1"/>
  <c r="L596" i="7"/>
  <c r="M596" i="7" s="1"/>
  <c r="N596" i="7" s="1"/>
  <c r="L597" i="7"/>
  <c r="M597" i="7" s="1"/>
  <c r="N597" i="7" s="1"/>
  <c r="L598" i="7"/>
  <c r="M598" i="7" s="1"/>
  <c r="N598" i="7" s="1"/>
  <c r="L599" i="7"/>
  <c r="M599" i="7" s="1"/>
  <c r="N599" i="7" s="1"/>
  <c r="L600" i="7"/>
  <c r="M600" i="7" s="1"/>
  <c r="N600" i="7" s="1"/>
  <c r="L601" i="7"/>
  <c r="M601" i="7" s="1"/>
  <c r="N601" i="7" s="1"/>
  <c r="L602" i="7"/>
  <c r="M602" i="7" s="1"/>
  <c r="N602" i="7" s="1"/>
  <c r="L603" i="7"/>
  <c r="M603" i="7" s="1"/>
  <c r="N603" i="7" s="1"/>
  <c r="L604" i="7"/>
  <c r="M604" i="7" s="1"/>
  <c r="N604" i="7" s="1"/>
  <c r="L605" i="7"/>
  <c r="M605" i="7" s="1"/>
  <c r="N605" i="7" s="1"/>
  <c r="L606" i="7"/>
  <c r="M606" i="7" s="1"/>
  <c r="N606" i="7" s="1"/>
  <c r="L607" i="7"/>
  <c r="M607" i="7" s="1"/>
  <c r="N607" i="7" s="1"/>
  <c r="L608" i="7"/>
  <c r="M608" i="7" s="1"/>
  <c r="N608" i="7" s="1"/>
  <c r="L609" i="7"/>
  <c r="M609" i="7" s="1"/>
  <c r="N609" i="7" s="1"/>
  <c r="L610" i="7"/>
  <c r="M610" i="7" s="1"/>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s="1"/>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s="1"/>
  <c r="N636" i="7" s="1"/>
  <c r="L637" i="7"/>
  <c r="M637" i="7" s="1"/>
  <c r="N637" i="7" s="1"/>
  <c r="L638" i="7"/>
  <c r="M638" i="7" s="1"/>
  <c r="N638" i="7" s="1"/>
  <c r="L639" i="7"/>
  <c r="M639" i="7" s="1"/>
  <c r="N639" i="7" s="1"/>
  <c r="L640" i="7"/>
  <c r="M640" i="7" s="1"/>
  <c r="N640" i="7" s="1"/>
  <c r="L641" i="7"/>
  <c r="M641" i="7" s="1"/>
  <c r="N641" i="7" s="1"/>
  <c r="L642" i="7"/>
  <c r="M642" i="7" s="1"/>
  <c r="N642" i="7" s="1"/>
  <c r="L643" i="7"/>
  <c r="M643" i="7" s="1"/>
  <c r="N643" i="7" s="1"/>
  <c r="L644" i="7"/>
  <c r="M644" i="7" s="1"/>
  <c r="N644" i="7" s="1"/>
  <c r="L645" i="7"/>
  <c r="M645" i="7" s="1"/>
  <c r="N645" i="7" s="1"/>
  <c r="L646" i="7"/>
  <c r="M646" i="7" s="1"/>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s="1"/>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s="1"/>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s="1"/>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s="1"/>
  <c r="N690" i="7" s="1"/>
  <c r="L691" i="7"/>
  <c r="M691" i="7" s="1"/>
  <c r="N691" i="7" s="1"/>
  <c r="L692" i="7"/>
  <c r="M692" i="7" s="1"/>
  <c r="N692" i="7" s="1"/>
  <c r="L693" i="7"/>
  <c r="M693" i="7" s="1"/>
  <c r="N693" i="7" s="1"/>
  <c r="L694" i="7"/>
  <c r="M694" i="7" s="1"/>
  <c r="N694" i="7" s="1"/>
  <c r="L695" i="7"/>
  <c r="M695" i="7" s="1"/>
  <c r="N695" i="7" s="1"/>
  <c r="L696" i="7"/>
  <c r="M696" i="7" s="1"/>
  <c r="N696" i="7" s="1"/>
  <c r="L697" i="7"/>
  <c r="M697" i="7" s="1"/>
  <c r="N697" i="7" s="1"/>
  <c r="L698" i="7"/>
  <c r="M698" i="7" s="1"/>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s="1"/>
  <c r="N706" i="7" s="1"/>
  <c r="L707" i="7"/>
  <c r="M707" i="7" s="1"/>
  <c r="N707" i="7" s="1"/>
  <c r="L708" i="7"/>
  <c r="M708" i="7" s="1"/>
  <c r="N708" i="7" s="1"/>
  <c r="L709" i="7"/>
  <c r="M709" i="7" s="1"/>
  <c r="N709" i="7" s="1"/>
  <c r="L710" i="7"/>
  <c r="M710" i="7" s="1"/>
  <c r="N710" i="7" s="1"/>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s="1"/>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s="1"/>
  <c r="N734" i="7" s="1"/>
  <c r="L735" i="7"/>
  <c r="M735" i="7" s="1"/>
  <c r="N735" i="7" s="1"/>
  <c r="L736" i="7"/>
  <c r="M736" i="7" s="1"/>
  <c r="N736" i="7" s="1"/>
  <c r="L737" i="7"/>
  <c r="M737" i="7" s="1"/>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s="1"/>
  <c r="N757" i="7" s="1"/>
  <c r="L758" i="7"/>
  <c r="M758" i="7" s="1"/>
  <c r="N758" i="7" s="1"/>
  <c r="L759" i="7"/>
  <c r="M759" i="7" s="1"/>
  <c r="N759" i="7" s="1"/>
  <c r="L760" i="7"/>
  <c r="M760" i="7" s="1"/>
  <c r="N760" i="7" s="1"/>
  <c r="L761" i="7"/>
  <c r="M761" i="7" s="1"/>
  <c r="N761" i="7" s="1"/>
  <c r="L762" i="7"/>
  <c r="M762" i="7" s="1"/>
  <c r="N762" i="7" s="1"/>
  <c r="L763" i="7"/>
  <c r="M763" i="7" s="1"/>
  <c r="N763" i="7" s="1"/>
  <c r="L764" i="7"/>
  <c r="M764" i="7" s="1"/>
  <c r="N764" i="7" s="1"/>
  <c r="L765" i="7"/>
  <c r="M765" i="7" s="1"/>
  <c r="N765" i="7" s="1"/>
  <c r="L766" i="7"/>
  <c r="M766" i="7" s="1"/>
  <c r="N766" i="7" s="1"/>
  <c r="L767" i="7"/>
  <c r="M767" i="7" s="1"/>
  <c r="N767" i="7" s="1"/>
  <c r="L768" i="7"/>
  <c r="M768" i="7" s="1"/>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s="1"/>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s="1"/>
  <c r="N787" i="7" s="1"/>
  <c r="L788" i="7"/>
  <c r="M788" i="7" s="1"/>
  <c r="N788" i="7" s="1"/>
  <c r="L789" i="7"/>
  <c r="M789" i="7" s="1"/>
  <c r="N789" i="7" s="1"/>
  <c r="L790" i="7"/>
  <c r="M790" i="7" s="1"/>
  <c r="N790" i="7" s="1"/>
  <c r="L791" i="7"/>
  <c r="M791" i="7" s="1"/>
  <c r="N791" i="7" s="1"/>
  <c r="L792" i="7"/>
  <c r="M792" i="7" s="1"/>
  <c r="N792" i="7" s="1"/>
  <c r="L793" i="7"/>
  <c r="M793" i="7" s="1"/>
  <c r="N793" i="7" s="1"/>
  <c r="L794" i="7"/>
  <c r="M794" i="7" s="1"/>
  <c r="N794" i="7" s="1"/>
  <c r="L795" i="7"/>
  <c r="M795" i="7" s="1"/>
  <c r="N795" i="7" s="1"/>
  <c r="L796" i="7"/>
  <c r="M796" i="7" s="1"/>
  <c r="N796" i="7" s="1"/>
  <c r="L797" i="7"/>
  <c r="M797" i="7" s="1"/>
  <c r="N797" i="7" s="1"/>
  <c r="L798" i="7"/>
  <c r="M798" i="7" s="1"/>
  <c r="N798" i="7" s="1"/>
  <c r="L799" i="7"/>
  <c r="M799" i="7" s="1"/>
  <c r="N799" i="7" s="1"/>
  <c r="L800" i="7"/>
  <c r="M800" i="7" s="1"/>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s="1"/>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s="1"/>
  <c r="N819" i="7" s="1"/>
  <c r="L820" i="7"/>
  <c r="M820" i="7" s="1"/>
  <c r="N820" i="7" s="1"/>
  <c r="L821" i="7"/>
  <c r="M821" i="7" s="1"/>
  <c r="N821" i="7" s="1"/>
  <c r="L822" i="7"/>
  <c r="M822" i="7" s="1"/>
  <c r="N822" i="7" s="1"/>
  <c r="L823" i="7"/>
  <c r="M823" i="7" s="1"/>
  <c r="N823" i="7" s="1"/>
  <c r="L824" i="7"/>
  <c r="M824" i="7" s="1"/>
  <c r="N824" i="7" s="1"/>
  <c r="L825" i="7"/>
  <c r="M825" i="7" s="1"/>
  <c r="N825" i="7" s="1"/>
  <c r="L826" i="7"/>
  <c r="M826" i="7" s="1"/>
  <c r="N826" i="7" s="1"/>
  <c r="L827" i="7"/>
  <c r="M827" i="7" s="1"/>
  <c r="N827" i="7" s="1"/>
  <c r="L828" i="7"/>
  <c r="M828" i="7" s="1"/>
  <c r="N828" i="7" s="1"/>
  <c r="L829" i="7"/>
  <c r="M829" i="7" s="1"/>
  <c r="N829" i="7" s="1"/>
  <c r="L830" i="7"/>
  <c r="M830" i="7" s="1"/>
  <c r="N830" i="7" s="1"/>
  <c r="L831" i="7"/>
  <c r="M831" i="7" s="1"/>
  <c r="N831" i="7" s="1"/>
  <c r="L832" i="7"/>
  <c r="M832" i="7" s="1"/>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s="1"/>
  <c r="N842" i="7" s="1"/>
  <c r="L843" i="7"/>
  <c r="M843" i="7" s="1"/>
  <c r="N843" i="7" s="1"/>
  <c r="L844" i="7"/>
  <c r="M844" i="7" s="1"/>
  <c r="N844" i="7" s="1"/>
  <c r="L845" i="7"/>
  <c r="M845" i="7" s="1"/>
  <c r="N845" i="7" s="1"/>
  <c r="L846" i="7"/>
  <c r="M846" i="7" s="1"/>
  <c r="N846" i="7" s="1"/>
  <c r="L847" i="7"/>
  <c r="M847" i="7" s="1"/>
  <c r="N847" i="7" s="1"/>
  <c r="L848" i="7"/>
  <c r="M848" i="7" s="1"/>
  <c r="N848" i="7" s="1"/>
  <c r="L849" i="7"/>
  <c r="M849" i="7" s="1"/>
  <c r="N849" i="7" s="1"/>
  <c r="L850" i="7"/>
  <c r="M850" i="7" s="1"/>
  <c r="N850" i="7" s="1"/>
  <c r="L851" i="7"/>
  <c r="M851" i="7" s="1"/>
  <c r="N851" i="7" s="1"/>
  <c r="L852" i="7"/>
  <c r="M852" i="7" s="1"/>
  <c r="N852" i="7" s="1"/>
  <c r="L853" i="7"/>
  <c r="M853" i="7" s="1"/>
  <c r="N853" i="7" s="1"/>
  <c r="L854" i="7"/>
  <c r="M854" i="7" s="1"/>
  <c r="N854" i="7" s="1"/>
  <c r="L855" i="7"/>
  <c r="M855" i="7" s="1"/>
  <c r="N855" i="7" s="1"/>
  <c r="L856" i="7"/>
  <c r="M856" i="7" s="1"/>
  <c r="N856" i="7" s="1"/>
  <c r="L857" i="7"/>
  <c r="M857" i="7" s="1"/>
  <c r="N857" i="7" s="1"/>
  <c r="L858" i="7"/>
  <c r="M858" i="7" s="1"/>
  <c r="N858" i="7" s="1"/>
  <c r="L859" i="7"/>
  <c r="M859" i="7" s="1"/>
  <c r="N859" i="7" s="1"/>
  <c r="L860" i="7"/>
  <c r="M860" i="7" s="1"/>
  <c r="N860" i="7" s="1"/>
  <c r="L861" i="7"/>
  <c r="M861" i="7" s="1"/>
  <c r="N861" i="7" s="1"/>
  <c r="L862" i="7"/>
  <c r="M862" i="7" s="1"/>
  <c r="N862" i="7" s="1"/>
  <c r="L863" i="7"/>
  <c r="M863" i="7" s="1"/>
  <c r="N863" i="7" s="1"/>
  <c r="L864" i="7"/>
  <c r="M864" i="7" s="1"/>
  <c r="N864" i="7" s="1"/>
  <c r="L865" i="7"/>
  <c r="M865" i="7" s="1"/>
  <c r="N865" i="7" s="1"/>
  <c r="L866" i="7"/>
  <c r="M866" i="7" s="1"/>
  <c r="N866" i="7" s="1"/>
  <c r="L867" i="7"/>
  <c r="M867" i="7" s="1"/>
  <c r="N867" i="7" s="1"/>
  <c r="L868" i="7"/>
  <c r="M868" i="7" s="1"/>
  <c r="N868" i="7" s="1"/>
  <c r="L869" i="7"/>
  <c r="M869" i="7" s="1"/>
  <c r="N869" i="7" s="1"/>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s="1"/>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s="1"/>
  <c r="N886" i="7" s="1"/>
  <c r="L887" i="7"/>
  <c r="M887" i="7" s="1"/>
  <c r="N887" i="7" s="1"/>
  <c r="L888" i="7"/>
  <c r="M888" i="7" s="1"/>
  <c r="N888" i="7" s="1"/>
  <c r="L889" i="7"/>
  <c r="M889" i="7" s="1"/>
  <c r="N889" i="7" s="1"/>
  <c r="L890" i="7"/>
  <c r="M890" i="7" s="1"/>
  <c r="N890" i="7" s="1"/>
  <c r="L891" i="7"/>
  <c r="M891" i="7" s="1"/>
  <c r="N891" i="7" s="1"/>
  <c r="L892" i="7"/>
  <c r="M892" i="7" s="1"/>
  <c r="N892" i="7" s="1"/>
  <c r="L893" i="7"/>
  <c r="M893" i="7" s="1"/>
  <c r="N893" i="7" s="1"/>
  <c r="L894" i="7"/>
  <c r="M894" i="7" s="1"/>
  <c r="N894" i="7" s="1"/>
  <c r="L895" i="7"/>
  <c r="M895" i="7" s="1"/>
  <c r="N895" i="7" s="1"/>
  <c r="L896" i="7"/>
  <c r="M896" i="7" s="1"/>
  <c r="N896" i="7" s="1"/>
  <c r="L897" i="7"/>
  <c r="M897" i="7" s="1"/>
  <c r="N897" i="7" s="1"/>
  <c r="L898" i="7"/>
  <c r="M898" i="7" s="1"/>
  <c r="N898" i="7" s="1"/>
  <c r="L899" i="7"/>
  <c r="M899" i="7" s="1"/>
  <c r="N899" i="7" s="1"/>
  <c r="L900" i="7"/>
  <c r="M900" i="7" s="1"/>
  <c r="N900" i="7" s="1"/>
  <c r="L901" i="7"/>
  <c r="M901" i="7" s="1"/>
  <c r="N901" i="7" s="1"/>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s="1"/>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s="1"/>
  <c r="N928" i="7" s="1"/>
  <c r="L929" i="7"/>
  <c r="M929" i="7" s="1"/>
  <c r="N929" i="7" s="1"/>
  <c r="L930" i="7"/>
  <c r="M930" i="7" s="1"/>
  <c r="N930" i="7" s="1"/>
  <c r="L931" i="7"/>
  <c r="M931" i="7" s="1"/>
  <c r="N931" i="7" s="1"/>
  <c r="L932" i="7"/>
  <c r="M932" i="7" s="1"/>
  <c r="N932" i="7" s="1"/>
  <c r="L933" i="7"/>
  <c r="M933" i="7" s="1"/>
  <c r="N933" i="7" s="1"/>
  <c r="L934" i="7"/>
  <c r="M934" i="7" s="1"/>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s="1"/>
  <c r="N942" i="7" s="1"/>
  <c r="L943" i="7"/>
  <c r="M943" i="7" s="1"/>
  <c r="N943" i="7" s="1"/>
  <c r="L944" i="7"/>
  <c r="M944" i="7" s="1"/>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s="1"/>
  <c r="L963" i="7"/>
  <c r="M963" i="7" s="1"/>
  <c r="N963" i="7" s="1"/>
  <c r="L964" i="7"/>
  <c r="M964" i="7" s="1"/>
  <c r="N964" i="7" s="1"/>
  <c r="L965" i="7"/>
  <c r="M965" i="7" s="1"/>
  <c r="N965" i="7" s="1"/>
  <c r="L966" i="7"/>
  <c r="M966" i="7" s="1"/>
  <c r="N966" i="7" s="1"/>
  <c r="L967" i="7"/>
  <c r="M967" i="7" s="1"/>
  <c r="N967" i="7" s="1"/>
  <c r="L968" i="7"/>
  <c r="M968" i="7" s="1"/>
  <c r="N968" i="7" s="1"/>
  <c r="L969" i="7"/>
  <c r="M969" i="7" s="1"/>
  <c r="N969" i="7" s="1"/>
  <c r="L970" i="7"/>
  <c r="M970" i="7" s="1"/>
  <c r="N970" i="7" s="1"/>
  <c r="L971" i="7"/>
  <c r="M971" i="7" s="1"/>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s="1"/>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s="1"/>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s="1"/>
  <c r="L999" i="7"/>
  <c r="M999" i="7" s="1"/>
  <c r="N999" i="7" s="1"/>
  <c r="L1000" i="7"/>
  <c r="M1000" i="7" s="1"/>
  <c r="N1000" i="7" s="1"/>
  <c r="L1001" i="7"/>
  <c r="M1001" i="7" s="1"/>
  <c r="N1001" i="7" s="1"/>
  <c r="L1002" i="7"/>
  <c r="M1002" i="7" s="1"/>
  <c r="N1002" i="7" s="1"/>
  <c r="L1003" i="7"/>
  <c r="M1003" i="7" s="1"/>
  <c r="N1003" i="7" s="1"/>
  <c r="L1004" i="7"/>
  <c r="M1004" i="7" s="1"/>
  <c r="N1004" i="7" s="1"/>
  <c r="L1005" i="7"/>
  <c r="M1005" i="7" s="1"/>
  <c r="N1005" i="7" s="1"/>
  <c r="L1006" i="7"/>
  <c r="M1006" i="7" s="1"/>
  <c r="N1006" i="7" s="1"/>
  <c r="L1007" i="7"/>
  <c r="M1007" i="7" s="1"/>
  <c r="N1007" i="7" s="1"/>
  <c r="L1008" i="7"/>
  <c r="M1008" i="7" s="1"/>
  <c r="N1008" i="7" s="1"/>
  <c r="L1009" i="7"/>
  <c r="M1009" i="7" s="1"/>
  <c r="N1009" i="7" s="1"/>
  <c r="L1010" i="7"/>
  <c r="M1010" i="7" s="1"/>
  <c r="N1010" i="7" s="1"/>
  <c r="L1011" i="7"/>
  <c r="M1011" i="7" s="1"/>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s="1"/>
  <c r="N1025" i="7" s="1"/>
  <c r="L1026" i="7"/>
  <c r="M1026" i="7" s="1"/>
  <c r="N1026" i="7" s="1"/>
  <c r="L1027" i="7"/>
  <c r="M1027" i="7" s="1"/>
  <c r="N1027" i="7" s="1"/>
  <c r="L1028" i="7"/>
  <c r="M1028" i="7" s="1"/>
  <c r="N1028" i="7" s="1"/>
  <c r="L1029" i="7"/>
  <c r="M1029" i="7" s="1"/>
  <c r="N1029" i="7" s="1"/>
  <c r="L1030" i="7"/>
  <c r="M1030" i="7" s="1"/>
  <c r="N1030" i="7" s="1"/>
  <c r="L1031" i="7"/>
  <c r="M1031" i="7" s="1"/>
  <c r="N1031" i="7" s="1"/>
  <c r="L1032" i="7"/>
  <c r="M1032" i="7" s="1"/>
  <c r="N1032" i="7" s="1"/>
  <c r="L1033" i="7"/>
  <c r="M1033" i="7" s="1"/>
  <c r="N1033" i="7" s="1"/>
  <c r="L1034" i="7"/>
  <c r="M1034" i="7" s="1"/>
  <c r="N1034" i="7" s="1"/>
  <c r="L1035" i="7"/>
  <c r="M1035" i="7" s="1"/>
  <c r="N1035" i="7" s="1"/>
  <c r="L1036" i="7"/>
  <c r="M1036" i="7" s="1"/>
  <c r="N1036" i="7" s="1"/>
  <c r="L1037" i="7"/>
  <c r="M1037" i="7" s="1"/>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s="1"/>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s="1"/>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s="1"/>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s="1"/>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s="1"/>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s="1"/>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s="1"/>
  <c r="L1121" i="7"/>
  <c r="M1121" i="7" s="1"/>
  <c r="N1121" i="7" s="1"/>
  <c r="L1122" i="7"/>
  <c r="M1122" i="7" s="1"/>
  <c r="N1122" i="7" s="1"/>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s="1"/>
  <c r="N1133" i="7" s="1"/>
  <c r="L1134" i="7"/>
  <c r="M1134" i="7" s="1"/>
  <c r="N1134" i="7" s="1"/>
  <c r="L1135" i="7"/>
  <c r="M1135" i="7" s="1"/>
  <c r="N1135" i="7" s="1"/>
  <c r="L1136" i="7"/>
  <c r="M1136" i="7" s="1"/>
  <c r="N1136" i="7" s="1"/>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s="1"/>
  <c r="L1145" i="7"/>
  <c r="M1145" i="7" s="1"/>
  <c r="N1145" i="7" s="1"/>
  <c r="L1146" i="7"/>
  <c r="M1146" i="7" s="1"/>
  <c r="N1146" i="7" s="1"/>
  <c r="L1147" i="7"/>
  <c r="M1147" i="7" s="1"/>
  <c r="N1147" i="7" s="1"/>
  <c r="L1148" i="7"/>
  <c r="M1148" i="7" s="1"/>
  <c r="N1148" i="7" s="1"/>
  <c r="L1149" i="7"/>
  <c r="M1149" i="7" s="1"/>
  <c r="N1149" i="7" s="1"/>
  <c r="L1150" i="7"/>
  <c r="M1150" i="7" s="1"/>
  <c r="N1150" i="7" s="1"/>
  <c r="L1151" i="7"/>
  <c r="M1151" i="7" s="1"/>
  <c r="N1151" i="7" s="1"/>
  <c r="L1152" i="7"/>
  <c r="M1152" i="7" s="1"/>
  <c r="N1152" i="7" s="1"/>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s="1"/>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s="1"/>
  <c r="L1177" i="7"/>
  <c r="M1177" i="7" s="1"/>
  <c r="N1177" i="7" s="1"/>
  <c r="L1178" i="7"/>
  <c r="M1178" i="7" s="1"/>
  <c r="N1178" i="7" s="1"/>
  <c r="L1179" i="7"/>
  <c r="M1179" i="7" s="1"/>
  <c r="N1179" i="7" s="1"/>
  <c r="L1180" i="7"/>
  <c r="M1180" i="7" s="1"/>
  <c r="N1180" i="7" s="1"/>
  <c r="L1181" i="7"/>
  <c r="M1181" i="7" s="1"/>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s="1"/>
  <c r="N1193" i="7" s="1"/>
  <c r="L1194" i="7"/>
  <c r="M1194" i="7" s="1"/>
  <c r="N1194" i="7" s="1"/>
  <c r="L1195" i="7"/>
  <c r="M1195" i="7" s="1"/>
  <c r="N1195" i="7" s="1"/>
  <c r="L1196" i="7"/>
  <c r="M1196" i="7" s="1"/>
  <c r="N1196" i="7" s="1"/>
  <c r="L1197" i="7"/>
  <c r="M1197" i="7" s="1"/>
  <c r="N1197" i="7" s="1"/>
  <c r="L1198" i="7"/>
  <c r="M1198" i="7" s="1"/>
  <c r="N1198" i="7" s="1"/>
  <c r="L1199" i="7"/>
  <c r="M1199" i="7" s="1"/>
  <c r="N1199" i="7" s="1"/>
  <c r="L1200" i="7"/>
  <c r="M1200" i="7" s="1"/>
  <c r="N1200" i="7" s="1"/>
  <c r="L1201" i="7"/>
  <c r="M1201" i="7" s="1"/>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s="1"/>
  <c r="N1209" i="7" s="1"/>
  <c r="L1210" i="7"/>
  <c r="M1210" i="7" s="1"/>
  <c r="N1210" i="7" s="1"/>
  <c r="L1211" i="7"/>
  <c r="M1211" i="7" s="1"/>
  <c r="N1211" i="7" s="1"/>
  <c r="L1212" i="7"/>
  <c r="M1212" i="7" s="1"/>
  <c r="N1212" i="7" s="1"/>
  <c r="L1213" i="7"/>
  <c r="M1213" i="7" s="1"/>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s="1"/>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s="1"/>
  <c r="N1237" i="7" s="1"/>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s="1"/>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s="1"/>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s="1"/>
  <c r="N1268" i="7" s="1"/>
  <c r="L1269" i="7"/>
  <c r="M1269" i="7" s="1"/>
  <c r="N1269" i="7" s="1"/>
  <c r="L1270" i="7"/>
  <c r="M1270" i="7" s="1"/>
  <c r="N1270" i="7" s="1"/>
  <c r="L1271" i="7"/>
  <c r="M1271" i="7" s="1"/>
  <c r="N1271" i="7" s="1"/>
  <c r="L1272" i="7"/>
  <c r="M1272" i="7" s="1"/>
  <c r="N1272" i="7" s="1"/>
  <c r="L1273" i="7"/>
  <c r="M1273" i="7" s="1"/>
  <c r="N1273" i="7" s="1"/>
  <c r="L1274" i="7"/>
  <c r="M1274" i="7" s="1"/>
  <c r="N1274" i="7" s="1"/>
  <c r="L1275" i="7"/>
  <c r="M1275" i="7" s="1"/>
  <c r="N1275" i="7" s="1"/>
  <c r="L1276" i="7"/>
  <c r="M1276" i="7" s="1"/>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s="1"/>
  <c r="N1284" i="7" s="1"/>
  <c r="L1285" i="7"/>
  <c r="M1285" i="7" s="1"/>
  <c r="N1285" i="7" s="1"/>
  <c r="L1286" i="7"/>
  <c r="M1286" i="7" s="1"/>
  <c r="N1286" i="7" s="1"/>
  <c r="L1287" i="7"/>
  <c r="M1287" i="7" s="1"/>
  <c r="N1287" i="7" s="1"/>
  <c r="L1288" i="7"/>
  <c r="M1288" i="7" s="1"/>
  <c r="N1288" i="7" s="1"/>
  <c r="L1289" i="7"/>
  <c r="M1289" i="7" s="1"/>
  <c r="N1289" i="7" s="1"/>
  <c r="L1290" i="7"/>
  <c r="M1290" i="7" s="1"/>
  <c r="N1290" i="7" s="1"/>
  <c r="L1291" i="7"/>
  <c r="M1291" i="7" s="1"/>
  <c r="N1291" i="7" s="1"/>
  <c r="L1292" i="7"/>
  <c r="M1292" i="7" s="1"/>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s="1"/>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s="1"/>
  <c r="N1316" i="7" s="1"/>
  <c r="B3" i="5"/>
  <c r="C3" i="5"/>
  <c r="B4" i="5"/>
  <c r="C4" i="5"/>
  <c r="R4" i="5"/>
  <c r="AC4" i="5"/>
  <c r="AD4" i="5" s="1"/>
  <c r="AE4" i="5" s="1"/>
  <c r="AO4" i="5"/>
  <c r="AP4" i="5" s="1"/>
  <c r="AQ4" i="5" s="1"/>
  <c r="AR4" i="5" s="1"/>
  <c r="BA4" i="5"/>
  <c r="BB4" i="5" s="1"/>
  <c r="Q5" i="5"/>
  <c r="R5" i="5" s="1"/>
  <c r="S5" i="5" s="1"/>
  <c r="T5" i="5" s="1"/>
  <c r="U5" i="5" s="1"/>
  <c r="V5" i="5" s="1"/>
  <c r="W5" i="5" s="1"/>
  <c r="X5" i="5" s="1"/>
  <c r="Y5" i="5" s="1"/>
  <c r="Z5" i="5" s="1"/>
  <c r="AA5" i="5" s="1"/>
  <c r="AC5" i="5"/>
  <c r="AD5" i="5" s="1"/>
  <c r="AE5" i="5" s="1"/>
  <c r="AF5" i="5" s="1"/>
  <c r="AG5" i="5" s="1"/>
  <c r="AH5" i="5" s="1"/>
  <c r="AI5" i="5" s="1"/>
  <c r="AJ5" i="5" s="1"/>
  <c r="AK5" i="5" s="1"/>
  <c r="AL5" i="5" s="1"/>
  <c r="AM5" i="5" s="1"/>
  <c r="AO5" i="5"/>
  <c r="AP5" i="5" s="1"/>
  <c r="AQ5" i="5" s="1"/>
  <c r="AR5" i="5" s="1"/>
  <c r="AS5" i="5" s="1"/>
  <c r="AT5" i="5" s="1"/>
  <c r="AU5" i="5" s="1"/>
  <c r="AV5" i="5" s="1"/>
  <c r="AW5" i="5" s="1"/>
  <c r="AX5" i="5" s="1"/>
  <c r="AY5" i="5" s="1"/>
  <c r="BA5" i="5"/>
  <c r="BB5" i="5" s="1"/>
  <c r="BC5" i="5" s="1"/>
  <c r="BD5" i="5" s="1"/>
  <c r="BE5" i="5" s="1"/>
  <c r="BF5" i="5" s="1"/>
  <c r="BG5" i="5" s="1"/>
  <c r="BH5" i="5" s="1"/>
  <c r="BI5" i="5" s="1"/>
  <c r="BJ5" i="5" s="1"/>
  <c r="BK5" i="5" s="1"/>
  <c r="AC6" i="5"/>
  <c r="AD6" i="5"/>
  <c r="AE6" i="5"/>
  <c r="AF6" i="5"/>
  <c r="AG6" i="5"/>
  <c r="AH6" i="5"/>
  <c r="AI6" i="5"/>
  <c r="BA6" i="5"/>
  <c r="BB6" i="5"/>
  <c r="BC6" i="5"/>
  <c r="BD6" i="5"/>
  <c r="BE6" i="5"/>
  <c r="BF6" i="5"/>
  <c r="BG6" i="5"/>
  <c r="B8" i="5"/>
  <c r="I8" i="5"/>
  <c r="A9" i="5"/>
  <c r="A10" i="5" s="1"/>
  <c r="C10" i="5" s="1"/>
  <c r="BM9" i="5"/>
  <c r="BM10" i="5"/>
  <c r="BM11" i="5"/>
  <c r="BM12" i="5"/>
  <c r="BM13" i="5"/>
  <c r="BM14" i="5"/>
  <c r="BM15" i="5"/>
  <c r="BM16" i="5"/>
  <c r="BM17" i="5"/>
  <c r="BM18" i="5"/>
  <c r="BM19" i="5"/>
  <c r="BM20" i="5"/>
  <c r="BM21" i="5"/>
  <c r="BM22" i="5"/>
  <c r="BM23" i="5"/>
  <c r="BM24" i="5"/>
  <c r="A25" i="5"/>
  <c r="B27" i="5"/>
  <c r="I27" i="5"/>
  <c r="A28" i="5"/>
  <c r="A29" i="5" s="1"/>
  <c r="N29" i="5" s="1"/>
  <c r="N86" i="5" s="1"/>
  <c r="BM28" i="5"/>
  <c r="BM29" i="5"/>
  <c r="BM30" i="5"/>
  <c r="BM31" i="5"/>
  <c r="BM32" i="5"/>
  <c r="BM33" i="5"/>
  <c r="BM34" i="5"/>
  <c r="BM35" i="5"/>
  <c r="BM36" i="5"/>
  <c r="BM37" i="5"/>
  <c r="BM38" i="5"/>
  <c r="BM39" i="5"/>
  <c r="BM40" i="5"/>
  <c r="BM41" i="5"/>
  <c r="BM42" i="5"/>
  <c r="BM43" i="5"/>
  <c r="A44" i="5"/>
  <c r="B46" i="5"/>
  <c r="I46" i="5"/>
  <c r="A47" i="5"/>
  <c r="N47" i="5" s="1"/>
  <c r="N104" i="5" s="1"/>
  <c r="BM47" i="5"/>
  <c r="BM48" i="5"/>
  <c r="BM49" i="5"/>
  <c r="BM50" i="5"/>
  <c r="BM51" i="5"/>
  <c r="BM52" i="5"/>
  <c r="BM53" i="5"/>
  <c r="BM54" i="5"/>
  <c r="BM55" i="5"/>
  <c r="BM56" i="5"/>
  <c r="BM57" i="5"/>
  <c r="BM58" i="5"/>
  <c r="BM59" i="5"/>
  <c r="BM60" i="5"/>
  <c r="BM61" i="5"/>
  <c r="BM62" i="5"/>
  <c r="A63" i="5"/>
  <c r="B65" i="5"/>
  <c r="I65" i="5"/>
  <c r="A66" i="5"/>
  <c r="A67" i="5" s="1"/>
  <c r="BM66" i="5"/>
  <c r="BM67" i="5"/>
  <c r="BM68" i="5"/>
  <c r="BM69" i="5"/>
  <c r="BM70" i="5"/>
  <c r="BM71" i="5"/>
  <c r="BM72" i="5"/>
  <c r="BM73" i="5"/>
  <c r="BM74" i="5"/>
  <c r="BM75" i="5"/>
  <c r="BM76" i="5"/>
  <c r="BM77" i="5"/>
  <c r="BM78" i="5"/>
  <c r="BM79" i="5"/>
  <c r="BM80" i="5"/>
  <c r="BM81" i="5"/>
  <c r="A82" i="5"/>
  <c r="B84" i="5"/>
  <c r="I84" i="5"/>
  <c r="A85" i="5"/>
  <c r="C85" i="5" s="1"/>
  <c r="BM85" i="5"/>
  <c r="BM86" i="5"/>
  <c r="BM87" i="5"/>
  <c r="BM88" i="5"/>
  <c r="BM89" i="5"/>
  <c r="BM90" i="5"/>
  <c r="BM91" i="5"/>
  <c r="BM92" i="5"/>
  <c r="BM93" i="5"/>
  <c r="BM94" i="5"/>
  <c r="BM95" i="5"/>
  <c r="BM96" i="5"/>
  <c r="BM97" i="5"/>
  <c r="BM98" i="5"/>
  <c r="BM99" i="5"/>
  <c r="BM100" i="5"/>
  <c r="A101" i="5"/>
  <c r="B103" i="5"/>
  <c r="I103" i="5"/>
  <c r="A104" i="5"/>
  <c r="BL104" i="5" s="1"/>
  <c r="BM104" i="5"/>
  <c r="BM105" i="5"/>
  <c r="BM106" i="5"/>
  <c r="BM107" i="5"/>
  <c r="BM108" i="5"/>
  <c r="BM109" i="5"/>
  <c r="BM110" i="5"/>
  <c r="BM111" i="5"/>
  <c r="BM112" i="5"/>
  <c r="BM113" i="5"/>
  <c r="BM114" i="5"/>
  <c r="BM115" i="5"/>
  <c r="BM116" i="5"/>
  <c r="BM117" i="5"/>
  <c r="BM118" i="5"/>
  <c r="BM119" i="5"/>
  <c r="A120" i="5"/>
  <c r="B122" i="5"/>
  <c r="I122" i="5"/>
  <c r="A123" i="5"/>
  <c r="C123" i="5" s="1"/>
  <c r="BM123" i="5"/>
  <c r="N124" i="5"/>
  <c r="N125" i="5" s="1"/>
  <c r="N126" i="5" s="1"/>
  <c r="N127" i="5" s="1"/>
  <c r="N128" i="5" s="1"/>
  <c r="N129" i="5" s="1"/>
  <c r="N130" i="5" s="1"/>
  <c r="N131" i="5" s="1"/>
  <c r="N132" i="5" s="1"/>
  <c r="BM124" i="5"/>
  <c r="BM125" i="5"/>
  <c r="BM126" i="5"/>
  <c r="BM127" i="5"/>
  <c r="BM128" i="5"/>
  <c r="BM129" i="5"/>
  <c r="BM130" i="5"/>
  <c r="BM131" i="5"/>
  <c r="BM132" i="5"/>
  <c r="A133" i="5"/>
  <c r="B135" i="5"/>
  <c r="I135" i="5"/>
  <c r="A136" i="5"/>
  <c r="A137" i="5" s="1"/>
  <c r="C137" i="5" s="1"/>
  <c r="BM136" i="5"/>
  <c r="N137" i="5"/>
  <c r="N138" i="5" s="1"/>
  <c r="N139" i="5" s="1"/>
  <c r="N140" i="5" s="1"/>
  <c r="N141" i="5" s="1"/>
  <c r="N143" i="5" s="1"/>
  <c r="N145" i="5" s="1"/>
  <c r="BM137" i="5"/>
  <c r="BM138" i="5"/>
  <c r="BM139" i="5"/>
  <c r="BM140" i="5"/>
  <c r="BM141" i="5"/>
  <c r="BM142" i="5"/>
  <c r="BM143" i="5"/>
  <c r="BM144" i="5"/>
  <c r="BM145" i="5"/>
  <c r="A146" i="5"/>
  <c r="B148" i="5"/>
  <c r="I148" i="5"/>
  <c r="A149" i="5"/>
  <c r="C149" i="5" s="1"/>
  <c r="BM149" i="5"/>
  <c r="N150" i="5"/>
  <c r="N151" i="5" s="1"/>
  <c r="N152" i="5" s="1"/>
  <c r="N153" i="5" s="1"/>
  <c r="N154" i="5" s="1"/>
  <c r="N155" i="5" s="1"/>
  <c r="N156" i="5" s="1"/>
  <c r="N157" i="5" s="1"/>
  <c r="N158" i="5" s="1"/>
  <c r="BM150" i="5"/>
  <c r="BM151" i="5"/>
  <c r="BM152" i="5"/>
  <c r="BM153" i="5"/>
  <c r="BM154" i="5"/>
  <c r="BM155" i="5"/>
  <c r="BM156" i="5"/>
  <c r="BM157" i="5"/>
  <c r="BM158" i="5"/>
  <c r="A159" i="5"/>
  <c r="B161" i="5"/>
  <c r="I161" i="5"/>
  <c r="A162" i="5"/>
  <c r="BL162" i="5" s="1"/>
  <c r="BM162" i="5"/>
  <c r="N163" i="5"/>
  <c r="N164" i="5" s="1"/>
  <c r="BM163" i="5"/>
  <c r="BM164" i="5"/>
  <c r="BM165" i="5"/>
  <c r="BM166" i="5"/>
  <c r="BM167" i="5"/>
  <c r="BM168" i="5"/>
  <c r="BM169" i="5"/>
  <c r="BM170" i="5"/>
  <c r="BM171" i="5"/>
  <c r="A172" i="5"/>
  <c r="B174" i="5"/>
  <c r="I174" i="5"/>
  <c r="A175" i="5"/>
  <c r="A176" i="5" s="1"/>
  <c r="A177" i="5" s="1"/>
  <c r="A178" i="5" s="1"/>
  <c r="C178" i="5" s="1"/>
  <c r="BM175" i="5"/>
  <c r="BM176" i="5"/>
  <c r="BM177" i="5"/>
  <c r="BM178" i="5"/>
  <c r="BM179" i="5"/>
  <c r="N180" i="5"/>
  <c r="BM180" i="5"/>
  <c r="BM181" i="5"/>
  <c r="BM182" i="5"/>
  <c r="BM183" i="5"/>
  <c r="BM184" i="5"/>
  <c r="A185" i="5"/>
  <c r="B187" i="5"/>
  <c r="I187" i="5"/>
  <c r="A188" i="5"/>
  <c r="A189" i="5" s="1"/>
  <c r="C189" i="5" s="1"/>
  <c r="BM188" i="5"/>
  <c r="BM189" i="5"/>
  <c r="BM190" i="5"/>
  <c r="BM191" i="5"/>
  <c r="BM192" i="5"/>
  <c r="BM193" i="5"/>
  <c r="BM194" i="5"/>
  <c r="BM195" i="5"/>
  <c r="BM196" i="5"/>
  <c r="BM197" i="5"/>
  <c r="A198" i="5"/>
  <c r="B200" i="5"/>
  <c r="I200" i="5"/>
  <c r="A201" i="5"/>
  <c r="BM201" i="5"/>
  <c r="N202" i="5"/>
  <c r="BM202" i="5"/>
  <c r="N203" i="5"/>
  <c r="BM203" i="5"/>
  <c r="BM204" i="5"/>
  <c r="BM205" i="5"/>
  <c r="BM206" i="5"/>
  <c r="BM207" i="5"/>
  <c r="BM208" i="5"/>
  <c r="BM209" i="5"/>
  <c r="BM210" i="5"/>
  <c r="A211" i="5"/>
  <c r="D43" i="10"/>
  <c r="D46" i="10"/>
  <c r="D47" i="10"/>
  <c r="D48" i="10"/>
  <c r="D49" i="10"/>
  <c r="D50" i="10"/>
  <c r="D51" i="10"/>
  <c r="D52" i="10"/>
  <c r="D53" i="10"/>
  <c r="D54" i="10"/>
  <c r="D55" i="10"/>
  <c r="D57" i="10"/>
  <c r="D60" i="10"/>
  <c r="D61" i="10"/>
  <c r="D62" i="10"/>
  <c r="D63" i="10"/>
  <c r="D64" i="10"/>
  <c r="D65" i="10"/>
  <c r="D66" i="10"/>
  <c r="D67" i="10"/>
  <c r="D68" i="10"/>
  <c r="D69" i="10"/>
  <c r="D71" i="10"/>
  <c r="D74" i="10"/>
  <c r="D79" i="10"/>
  <c r="D85" i="10"/>
  <c r="D88" i="10"/>
  <c r="D89" i="10"/>
  <c r="D90" i="10"/>
  <c r="D91" i="10"/>
  <c r="D92" i="10"/>
  <c r="D93" i="10"/>
  <c r="D94" i="10"/>
  <c r="D95" i="10"/>
  <c r="D96" i="10"/>
  <c r="D97" i="10"/>
  <c r="D99" i="10"/>
  <c r="D102" i="10"/>
  <c r="D103" i="10"/>
  <c r="D104" i="10"/>
  <c r="D105" i="10"/>
  <c r="D106" i="10"/>
  <c r="D107" i="10"/>
  <c r="D108" i="10"/>
  <c r="D109" i="10"/>
  <c r="D110" i="10"/>
  <c r="D111" i="10"/>
  <c r="D113" i="10"/>
  <c r="D116" i="10"/>
  <c r="D117" i="10"/>
  <c r="D118" i="10"/>
  <c r="D119" i="10"/>
  <c r="D120" i="10"/>
  <c r="D121" i="10"/>
  <c r="D122" i="10"/>
  <c r="D123" i="10"/>
  <c r="D124" i="10"/>
  <c r="D125" i="10"/>
  <c r="D127" i="10"/>
  <c r="D130" i="10"/>
  <c r="D131" i="10"/>
  <c r="D132" i="10"/>
  <c r="D133" i="10"/>
  <c r="D134" i="10"/>
  <c r="D135" i="10"/>
  <c r="D136" i="10"/>
  <c r="D137" i="10"/>
  <c r="D138" i="10"/>
  <c r="D139" i="10"/>
  <c r="BL177" i="5"/>
  <c r="AB1" i="5"/>
  <c r="AN2" i="5"/>
  <c r="AZ1" i="5"/>
  <c r="Q3" i="5"/>
  <c r="R1" i="5"/>
  <c r="AB2" i="5"/>
  <c r="AQ1" i="5"/>
  <c r="Q1" i="5"/>
  <c r="AP1" i="5"/>
  <c r="P1" i="5"/>
  <c r="AO3" i="5"/>
  <c r="BA1" i="5"/>
  <c r="AZ2" i="5"/>
  <c r="P2" i="5"/>
  <c r="AN1" i="5"/>
  <c r="BL188" i="5" l="1"/>
  <c r="BN351" i="5"/>
  <c r="A300" i="5"/>
  <c r="C299" i="5"/>
  <c r="BL299" i="5"/>
  <c r="BL319" i="5"/>
  <c r="A320" i="5"/>
  <c r="C319" i="5"/>
  <c r="BN302" i="5"/>
  <c r="BN321" i="5"/>
  <c r="BN281" i="5"/>
  <c r="A281" i="5"/>
  <c r="C280" i="5"/>
  <c r="BL280" i="5"/>
  <c r="C177" i="5"/>
  <c r="A105" i="5"/>
  <c r="C105" i="5" s="1"/>
  <c r="C176" i="5"/>
  <c r="BL176" i="5"/>
  <c r="C175" i="5"/>
  <c r="BL149" i="5"/>
  <c r="C188" i="5"/>
  <c r="A150" i="5"/>
  <c r="A151" i="5" s="1"/>
  <c r="C151" i="5" s="1"/>
  <c r="A48" i="5"/>
  <c r="C48" i="5" s="1"/>
  <c r="BL123" i="5"/>
  <c r="N9" i="5"/>
  <c r="N66" i="5" s="1"/>
  <c r="C9" i="5"/>
  <c r="BN219" i="5"/>
  <c r="N257" i="5"/>
  <c r="N314" i="5" s="1"/>
  <c r="BL257" i="5"/>
  <c r="C257" i="5"/>
  <c r="A258" i="5"/>
  <c r="BN239" i="5"/>
  <c r="C237" i="5"/>
  <c r="A238" i="5"/>
  <c r="BL237" i="5"/>
  <c r="N237" i="5"/>
  <c r="N294" i="5" s="1"/>
  <c r="BL218" i="5"/>
  <c r="C218" i="5"/>
  <c r="A219" i="5"/>
  <c r="N218" i="5"/>
  <c r="N275" i="5" s="1"/>
  <c r="BN257" i="5"/>
  <c r="C28" i="5"/>
  <c r="A86" i="5"/>
  <c r="C86" i="5" s="1"/>
  <c r="C47" i="5"/>
  <c r="BL29" i="5"/>
  <c r="BL85" i="5"/>
  <c r="BL28" i="5"/>
  <c r="C136" i="5"/>
  <c r="A124" i="5"/>
  <c r="C124" i="5" s="1"/>
  <c r="BL136" i="5"/>
  <c r="BL9" i="5"/>
  <c r="N28" i="5"/>
  <c r="N85" i="5" s="1"/>
  <c r="AF4" i="5"/>
  <c r="AS4" i="5"/>
  <c r="BL66" i="5"/>
  <c r="BL175" i="5"/>
  <c r="BL201" i="5"/>
  <c r="C201" i="5"/>
  <c r="BC4" i="5"/>
  <c r="C66" i="5"/>
  <c r="S4" i="5"/>
  <c r="BL67" i="5"/>
  <c r="C67" i="5"/>
  <c r="A202" i="5"/>
  <c r="A30" i="5"/>
  <c r="C29" i="5"/>
  <c r="A11" i="5"/>
  <c r="N10" i="5"/>
  <c r="N67" i="5" s="1"/>
  <c r="BL10" i="5"/>
  <c r="BL189" i="5"/>
  <c r="A190" i="5"/>
  <c r="A179" i="5"/>
  <c r="BL178" i="5"/>
  <c r="A68" i="5"/>
  <c r="A163" i="5"/>
  <c r="C162" i="5"/>
  <c r="BL137" i="5"/>
  <c r="A138" i="5"/>
  <c r="C104" i="5"/>
  <c r="BL47" i="5"/>
  <c r="BB3" i="5"/>
  <c r="P362" i="5"/>
  <c r="AN361" i="5"/>
  <c r="P358" i="5"/>
  <c r="P359" i="5"/>
  <c r="P363" i="5"/>
  <c r="AB358" i="5"/>
  <c r="AB360" i="5"/>
  <c r="AB359" i="5"/>
  <c r="AC3" i="5"/>
  <c r="AN364" i="5"/>
  <c r="P360" i="5"/>
  <c r="AZ360" i="5"/>
  <c r="AN358" i="5"/>
  <c r="AN359" i="5"/>
  <c r="AZ362" i="5"/>
  <c r="P361" i="5"/>
  <c r="AZ359" i="5"/>
  <c r="AZ355" i="5"/>
  <c r="AZ361" i="5"/>
  <c r="AB355" i="5"/>
  <c r="AB363" i="5"/>
  <c r="AN355" i="5"/>
  <c r="BA3" i="5"/>
  <c r="P364" i="5"/>
  <c r="AQ3" i="5"/>
  <c r="AZ358" i="5"/>
  <c r="AB356" i="5"/>
  <c r="AZ363" i="5"/>
  <c r="AD1" i="5"/>
  <c r="AZ364" i="5"/>
  <c r="AB357" i="5"/>
  <c r="AN360" i="5"/>
  <c r="P356" i="5"/>
  <c r="AB361" i="5"/>
  <c r="AB364" i="5"/>
  <c r="AZ357" i="5"/>
  <c r="P355" i="5"/>
  <c r="P357" i="5"/>
  <c r="AN363" i="5"/>
  <c r="AB362" i="5"/>
  <c r="AN362" i="5"/>
  <c r="AN357" i="5"/>
  <c r="AZ356" i="5"/>
  <c r="AN356" i="5"/>
  <c r="BL150" i="5" l="1"/>
  <c r="N48" i="5"/>
  <c r="N105" i="5" s="1"/>
  <c r="A152" i="5"/>
  <c r="C152" i="5" s="1"/>
  <c r="BL124" i="5"/>
  <c r="A125" i="5"/>
  <c r="BL125" i="5" s="1"/>
  <c r="BL105" i="5"/>
  <c r="BL151" i="5"/>
  <c r="C150" i="5"/>
  <c r="BN303" i="5"/>
  <c r="A282" i="5"/>
  <c r="C281" i="5"/>
  <c r="BL281" i="5"/>
  <c r="BL320" i="5"/>
  <c r="A321" i="5"/>
  <c r="C320" i="5"/>
  <c r="BN282" i="5"/>
  <c r="A301" i="5"/>
  <c r="C300" i="5"/>
  <c r="BL300" i="5"/>
  <c r="BN322" i="5"/>
  <c r="A49" i="5"/>
  <c r="A106" i="5"/>
  <c r="A107" i="5" s="1"/>
  <c r="BL48" i="5"/>
  <c r="N238" i="5"/>
  <c r="N295" i="5" s="1"/>
  <c r="BL238" i="5"/>
  <c r="C238" i="5"/>
  <c r="A239" i="5"/>
  <c r="A259" i="5"/>
  <c r="N258" i="5"/>
  <c r="N315" i="5" s="1"/>
  <c r="BL258" i="5"/>
  <c r="C258" i="5"/>
  <c r="BN220" i="5"/>
  <c r="BN240" i="5"/>
  <c r="A220" i="5"/>
  <c r="N219" i="5"/>
  <c r="N276" i="5" s="1"/>
  <c r="BL219" i="5"/>
  <c r="C219" i="5"/>
  <c r="BN258" i="5"/>
  <c r="BL86" i="5"/>
  <c r="A87" i="5"/>
  <c r="A12" i="5"/>
  <c r="BL11" i="5"/>
  <c r="N11" i="5"/>
  <c r="C11" i="5"/>
  <c r="BD4" i="5"/>
  <c r="AT4" i="5"/>
  <c r="A180" i="5"/>
  <c r="C179" i="5"/>
  <c r="BL179" i="5"/>
  <c r="N30" i="5"/>
  <c r="A31" i="5"/>
  <c r="C30" i="5"/>
  <c r="BL30" i="5"/>
  <c r="C138" i="5"/>
  <c r="A139" i="5"/>
  <c r="BL138" i="5"/>
  <c r="BL190" i="5"/>
  <c r="C190" i="5"/>
  <c r="A191" i="5"/>
  <c r="A203" i="5"/>
  <c r="C202" i="5"/>
  <c r="BL202" i="5"/>
  <c r="AG4" i="5"/>
  <c r="C163" i="5"/>
  <c r="A164" i="5"/>
  <c r="BL163" i="5"/>
  <c r="C68" i="5"/>
  <c r="A69" i="5"/>
  <c r="BL68" i="5"/>
  <c r="T4" i="5"/>
  <c r="P292" i="5"/>
  <c r="P85" i="5"/>
  <c r="AZ234" i="5"/>
  <c r="AN309" i="5"/>
  <c r="AZ316" i="5"/>
  <c r="AC1" i="5"/>
  <c r="AZ29" i="5"/>
  <c r="P188" i="5"/>
  <c r="AZ175" i="5"/>
  <c r="AZ49" i="5"/>
  <c r="AZ280" i="5"/>
  <c r="AZ347" i="5"/>
  <c r="AN9" i="5"/>
  <c r="P346" i="5"/>
  <c r="AZ256" i="5"/>
  <c r="P124" i="5"/>
  <c r="AN333" i="5"/>
  <c r="P47" i="5"/>
  <c r="AZ124" i="5"/>
  <c r="AB291" i="5"/>
  <c r="AZ350" i="5"/>
  <c r="AN349" i="5"/>
  <c r="P279" i="5"/>
  <c r="P312" i="5"/>
  <c r="AZ341" i="5"/>
  <c r="AB162" i="5"/>
  <c r="AZ315" i="5"/>
  <c r="AZ298" i="5"/>
  <c r="AQ359" i="5"/>
  <c r="AZ190" i="5"/>
  <c r="P176" i="5"/>
  <c r="Q358" i="5"/>
  <c r="P341" i="5"/>
  <c r="P163" i="5"/>
  <c r="AN236" i="5"/>
  <c r="P311" i="5"/>
  <c r="AN217" i="5"/>
  <c r="P216" i="5"/>
  <c r="AZ217" i="5"/>
  <c r="AN347" i="5"/>
  <c r="AZ342" i="5"/>
  <c r="P343" i="5"/>
  <c r="AZ319" i="5"/>
  <c r="P68" i="5"/>
  <c r="AN328" i="5"/>
  <c r="AB138" i="5"/>
  <c r="P295" i="5"/>
  <c r="P332" i="5"/>
  <c r="AN124" i="5"/>
  <c r="AZ334" i="5"/>
  <c r="P314" i="5"/>
  <c r="AZ188" i="5"/>
  <c r="AZ215" i="5"/>
  <c r="AB336" i="5"/>
  <c r="AQ358" i="5"/>
  <c r="AN320" i="5"/>
  <c r="P217" i="5"/>
  <c r="Q359" i="5"/>
  <c r="AB280" i="5"/>
  <c r="AB149" i="5"/>
  <c r="AD3" i="5"/>
  <c r="AN345" i="5"/>
  <c r="AN234" i="5"/>
  <c r="AB332" i="5"/>
  <c r="AB217" i="5"/>
  <c r="AZ272" i="5"/>
  <c r="P299" i="5"/>
  <c r="AN291" i="5"/>
  <c r="BA362" i="5"/>
  <c r="AN104" i="5"/>
  <c r="AN237" i="5"/>
  <c r="AB344" i="5"/>
  <c r="P66" i="5"/>
  <c r="P149" i="5"/>
  <c r="AB292" i="5"/>
  <c r="AZ292" i="5"/>
  <c r="AB255" i="5"/>
  <c r="AN149" i="5"/>
  <c r="AN29" i="5"/>
  <c r="AZ343" i="5"/>
  <c r="AZ178" i="5"/>
  <c r="AB188" i="5"/>
  <c r="AZ176" i="5"/>
  <c r="AB124" i="5"/>
  <c r="AN310" i="5"/>
  <c r="P349" i="5"/>
  <c r="AB150" i="5"/>
  <c r="P293" i="5"/>
  <c r="AZ189" i="5"/>
  <c r="P275" i="5"/>
  <c r="AZ299" i="5"/>
  <c r="AN86" i="5"/>
  <c r="AB189" i="5"/>
  <c r="AB320" i="5"/>
  <c r="AB67" i="5"/>
  <c r="AN68" i="5"/>
  <c r="P29" i="5"/>
  <c r="Q356" i="5"/>
  <c r="AB237" i="5"/>
  <c r="AN178" i="5"/>
  <c r="AN315" i="5"/>
  <c r="AB316" i="5"/>
  <c r="AN255" i="5"/>
  <c r="AB29" i="5"/>
  <c r="Q357" i="5"/>
  <c r="AB298" i="5"/>
  <c r="AR3" i="5"/>
  <c r="P344" i="5"/>
  <c r="AE1" i="5"/>
  <c r="P290" i="5"/>
  <c r="AN177" i="5"/>
  <c r="AB337" i="5"/>
  <c r="AN276" i="5"/>
  <c r="AZ348" i="5"/>
  <c r="AB9" i="5"/>
  <c r="AN334" i="5"/>
  <c r="AB341" i="5"/>
  <c r="AN293" i="5"/>
  <c r="AB236" i="5"/>
  <c r="AN47" i="5"/>
  <c r="P30" i="5"/>
  <c r="AB329" i="5"/>
  <c r="AN295" i="5"/>
  <c r="AN218" i="5"/>
  <c r="AN189" i="5"/>
  <c r="Q360" i="5"/>
  <c r="AQ360" i="5"/>
  <c r="P48" i="5"/>
  <c r="AN150" i="5"/>
  <c r="P309" i="5"/>
  <c r="AN330" i="5"/>
  <c r="AZ10" i="5"/>
  <c r="AN294" i="5"/>
  <c r="AN105" i="5"/>
  <c r="AZ136" i="5"/>
  <c r="AB281" i="5"/>
  <c r="AB233" i="5"/>
  <c r="AB349" i="5"/>
  <c r="AB328" i="5"/>
  <c r="AN48" i="5"/>
  <c r="P150" i="5"/>
  <c r="AZ255" i="5"/>
  <c r="P271" i="5"/>
  <c r="P342" i="5"/>
  <c r="AB68" i="5"/>
  <c r="AZ337" i="5"/>
  <c r="AZ349" i="5"/>
  <c r="AZ48" i="5"/>
  <c r="P331" i="5"/>
  <c r="AZ68" i="5"/>
  <c r="AZ233" i="5"/>
  <c r="AB254" i="5"/>
  <c r="AB201" i="5"/>
  <c r="AB175" i="5"/>
  <c r="AN332" i="5"/>
  <c r="P294" i="5"/>
  <c r="AZ252" i="5"/>
  <c r="AB273" i="5"/>
  <c r="AN233" i="5"/>
  <c r="P123" i="5"/>
  <c r="P272" i="5"/>
  <c r="AZ9" i="5"/>
  <c r="AZ257" i="5"/>
  <c r="AZ47" i="5"/>
  <c r="AB315" i="5"/>
  <c r="AB314" i="5"/>
  <c r="AB85" i="5"/>
  <c r="AZ328" i="5"/>
  <c r="P350" i="5"/>
  <c r="AZ311" i="5"/>
  <c r="AQ356" i="5"/>
  <c r="AN30" i="5"/>
  <c r="AN278" i="5"/>
  <c r="AN329" i="5"/>
  <c r="P337" i="5"/>
  <c r="P296" i="5"/>
  <c r="AN344" i="5"/>
  <c r="AZ296" i="5"/>
  <c r="AZ300" i="5"/>
  <c r="AN331" i="5"/>
  <c r="AN162" i="5"/>
  <c r="P297" i="5"/>
  <c r="AZ295" i="5"/>
  <c r="P317" i="5"/>
  <c r="Q362" i="5"/>
  <c r="P236" i="5"/>
  <c r="R3" i="5"/>
  <c r="AN277" i="5"/>
  <c r="P137" i="5"/>
  <c r="AZ312" i="5"/>
  <c r="AZ330" i="5"/>
  <c r="AZ318" i="5"/>
  <c r="AZ179" i="5"/>
  <c r="P298" i="5"/>
  <c r="P86" i="5"/>
  <c r="AQ355" i="5"/>
  <c r="AB252" i="5"/>
  <c r="AN275" i="5"/>
  <c r="AB317" i="5"/>
  <c r="P218" i="5"/>
  <c r="AB274" i="5"/>
  <c r="AZ163" i="5"/>
  <c r="AB319" i="5"/>
  <c r="AZ137" i="5"/>
  <c r="BA358" i="5"/>
  <c r="AB334" i="5"/>
  <c r="AB293" i="5"/>
  <c r="AN348" i="5"/>
  <c r="AB290" i="5"/>
  <c r="P162" i="5"/>
  <c r="AN176" i="5"/>
  <c r="AN66" i="5"/>
  <c r="P254" i="5"/>
  <c r="AB279" i="5"/>
  <c r="BA356" i="5"/>
  <c r="AB47" i="5"/>
  <c r="AB176" i="5"/>
  <c r="AN235" i="5"/>
  <c r="AN319" i="5"/>
  <c r="AN290" i="5"/>
  <c r="Q363" i="5"/>
  <c r="AZ345" i="5"/>
  <c r="AB234" i="5"/>
  <c r="AB313" i="5"/>
  <c r="BB1" i="5"/>
  <c r="AZ177" i="5"/>
  <c r="AZ235" i="5"/>
  <c r="AZ278" i="5"/>
  <c r="AB123" i="5"/>
  <c r="AR1" i="5"/>
  <c r="AN300" i="5"/>
  <c r="AB28" i="5"/>
  <c r="AQ363" i="5"/>
  <c r="AN317" i="5"/>
  <c r="AB310" i="5"/>
  <c r="P179" i="5"/>
  <c r="AN335" i="5"/>
  <c r="P328" i="5"/>
  <c r="P280" i="5"/>
  <c r="AN280" i="5"/>
  <c r="P276" i="5"/>
  <c r="AZ236" i="5"/>
  <c r="AB331" i="5"/>
  <c r="AZ344" i="5"/>
  <c r="AN201" i="5"/>
  <c r="AZ277" i="5"/>
  <c r="AB312" i="5"/>
  <c r="AB218" i="5"/>
  <c r="AB178" i="5"/>
  <c r="AZ293" i="5"/>
  <c r="AZ216" i="5"/>
  <c r="AN273" i="5"/>
  <c r="P28" i="5"/>
  <c r="AN296" i="5"/>
  <c r="AZ297" i="5"/>
  <c r="AZ273" i="5"/>
  <c r="AZ66" i="5"/>
  <c r="AN312" i="5"/>
  <c r="AB296" i="5"/>
  <c r="P175" i="5"/>
  <c r="AZ150" i="5"/>
  <c r="AB330" i="5"/>
  <c r="AN314" i="5"/>
  <c r="AB333" i="5"/>
  <c r="AN136" i="5"/>
  <c r="Q361" i="5"/>
  <c r="AZ275" i="5"/>
  <c r="P215" i="5"/>
  <c r="AB345" i="5"/>
  <c r="AZ201" i="5"/>
  <c r="P319" i="5"/>
  <c r="P136" i="5"/>
  <c r="AN11" i="5"/>
  <c r="AB295" i="5"/>
  <c r="P320" i="5"/>
  <c r="AZ274" i="5"/>
  <c r="P281" i="5"/>
  <c r="Q364" i="5"/>
  <c r="AN299" i="5"/>
  <c r="AP3" i="5"/>
  <c r="AB347" i="5"/>
  <c r="AN318" i="5"/>
  <c r="P234" i="5"/>
  <c r="AB299" i="5"/>
  <c r="P10" i="5"/>
  <c r="AB309" i="5"/>
  <c r="P278" i="5"/>
  <c r="AN179" i="5"/>
  <c r="AZ335" i="5"/>
  <c r="P316" i="5"/>
  <c r="AQ362" i="5"/>
  <c r="AN188" i="5"/>
  <c r="AZ85" i="5"/>
  <c r="AZ104" i="5"/>
  <c r="AZ314" i="5"/>
  <c r="AZ317" i="5"/>
  <c r="AN281" i="5"/>
  <c r="BA363" i="5"/>
  <c r="P336" i="5"/>
  <c r="AN175" i="5"/>
  <c r="AZ237" i="5"/>
  <c r="AB48" i="5"/>
  <c r="AQ361" i="5"/>
  <c r="AB276" i="5"/>
  <c r="AN216" i="5"/>
  <c r="AB177" i="5"/>
  <c r="AN257" i="5"/>
  <c r="AB318" i="5"/>
  <c r="AN297" i="5"/>
  <c r="AB86" i="5"/>
  <c r="P334" i="5"/>
  <c r="P310" i="5"/>
  <c r="AB278" i="5"/>
  <c r="P347" i="5"/>
  <c r="AZ310" i="5"/>
  <c r="P300" i="5"/>
  <c r="AN137" i="5"/>
  <c r="AZ214" i="5"/>
  <c r="AB300" i="5"/>
  <c r="AB275" i="5"/>
  <c r="P201" i="5"/>
  <c r="AZ218" i="5"/>
  <c r="BA359" i="5"/>
  <c r="P348" i="5"/>
  <c r="AN298" i="5"/>
  <c r="AB215" i="5"/>
  <c r="P189" i="5"/>
  <c r="AZ331" i="5"/>
  <c r="P233" i="5"/>
  <c r="P333" i="5"/>
  <c r="AQ357" i="5"/>
  <c r="AB137" i="5"/>
  <c r="AO1" i="5"/>
  <c r="AN316" i="5"/>
  <c r="AB346" i="5"/>
  <c r="AN342" i="5"/>
  <c r="AN313" i="5"/>
  <c r="AN274" i="5"/>
  <c r="AZ290" i="5"/>
  <c r="AB256" i="5"/>
  <c r="AB66" i="5"/>
  <c r="AN311" i="5"/>
  <c r="AZ291" i="5"/>
  <c r="AB294" i="5"/>
  <c r="P104" i="5"/>
  <c r="AN350" i="5"/>
  <c r="AN28" i="5"/>
  <c r="AN337" i="5"/>
  <c r="AB179" i="5"/>
  <c r="AZ28" i="5"/>
  <c r="AN190" i="5"/>
  <c r="P178" i="5"/>
  <c r="AB350" i="5"/>
  <c r="BA357" i="5"/>
  <c r="Q355" i="5"/>
  <c r="AB277" i="5"/>
  <c r="P255" i="5"/>
  <c r="AZ294" i="5"/>
  <c r="AN256" i="5"/>
  <c r="AN271" i="5"/>
  <c r="AZ162" i="5"/>
  <c r="AB214" i="5"/>
  <c r="P257" i="5"/>
  <c r="P329" i="5"/>
  <c r="AB342" i="5"/>
  <c r="AB202" i="5"/>
  <c r="P190" i="5"/>
  <c r="AE3" i="5"/>
  <c r="AN214" i="5"/>
  <c r="AN343" i="5"/>
  <c r="AB104" i="5"/>
  <c r="AZ123" i="5"/>
  <c r="AB253" i="5"/>
  <c r="AN67" i="5"/>
  <c r="AB11" i="5"/>
  <c r="AB216" i="5"/>
  <c r="BA364" i="5"/>
  <c r="P318" i="5"/>
  <c r="AZ320" i="5"/>
  <c r="AB136" i="5"/>
  <c r="AB335" i="5"/>
  <c r="AN215" i="5"/>
  <c r="AN163" i="5"/>
  <c r="BA355" i="5"/>
  <c r="AB49" i="5"/>
  <c r="AN123" i="5"/>
  <c r="P256" i="5"/>
  <c r="AB343" i="5"/>
  <c r="AB10" i="5"/>
  <c r="AN254" i="5"/>
  <c r="AZ279" i="5"/>
  <c r="AN341" i="5"/>
  <c r="AZ276" i="5"/>
  <c r="AB105" i="5"/>
  <c r="P214" i="5"/>
  <c r="P235" i="5"/>
  <c r="P291" i="5"/>
  <c r="AZ281" i="5"/>
  <c r="AB272" i="5"/>
  <c r="P277" i="5"/>
  <c r="AN336" i="5"/>
  <c r="P252" i="5"/>
  <c r="AB297" i="5"/>
  <c r="AB163" i="5"/>
  <c r="P330" i="5"/>
  <c r="P9" i="5"/>
  <c r="AZ329" i="5"/>
  <c r="AB348" i="5"/>
  <c r="P274" i="5"/>
  <c r="AN10" i="5"/>
  <c r="AZ254" i="5"/>
  <c r="P253" i="5"/>
  <c r="P345" i="5"/>
  <c r="AN272" i="5"/>
  <c r="AN253" i="5"/>
  <c r="P67" i="5"/>
  <c r="BA360" i="5"/>
  <c r="AN279" i="5"/>
  <c r="AZ105" i="5"/>
  <c r="AZ336" i="5"/>
  <c r="AN292" i="5"/>
  <c r="AB311" i="5"/>
  <c r="P237" i="5"/>
  <c r="P273" i="5"/>
  <c r="AZ149" i="5"/>
  <c r="AZ332" i="5"/>
  <c r="BA361" i="5"/>
  <c r="AB257" i="5"/>
  <c r="AN85" i="5"/>
  <c r="AQ364" i="5"/>
  <c r="AZ346" i="5"/>
  <c r="AZ309" i="5"/>
  <c r="AB271" i="5"/>
  <c r="P315" i="5"/>
  <c r="AZ67" i="5"/>
  <c r="P313" i="5"/>
  <c r="AN346" i="5"/>
  <c r="AN252" i="5"/>
  <c r="AZ30" i="5"/>
  <c r="P105" i="5"/>
  <c r="AZ253" i="5"/>
  <c r="AZ333" i="5"/>
  <c r="AZ271" i="5"/>
  <c r="P335" i="5"/>
  <c r="AZ313" i="5"/>
  <c r="P177" i="5"/>
  <c r="AB235" i="5"/>
  <c r="AZ86" i="5"/>
  <c r="C125" i="5" l="1"/>
  <c r="A126" i="5"/>
  <c r="C126" i="5" s="1"/>
  <c r="AR365" i="5"/>
  <c r="AR351" i="5"/>
  <c r="AR338" i="5"/>
  <c r="AR211" i="5"/>
  <c r="AR198" i="5"/>
  <c r="AR185" i="5"/>
  <c r="AR325" i="5"/>
  <c r="AR306" i="5"/>
  <c r="AR287" i="5"/>
  <c r="AR268" i="5"/>
  <c r="AR249" i="5"/>
  <c r="AR230" i="5"/>
  <c r="AR120" i="5"/>
  <c r="AR101" i="5"/>
  <c r="AR82" i="5"/>
  <c r="AR63" i="5"/>
  <c r="AR44" i="5"/>
  <c r="AR25" i="5"/>
  <c r="AR159" i="5"/>
  <c r="AR146" i="5"/>
  <c r="AR133" i="5"/>
  <c r="AR172" i="5"/>
  <c r="BL152" i="5"/>
  <c r="A153" i="5"/>
  <c r="BL153" i="5" s="1"/>
  <c r="C106" i="5"/>
  <c r="AQ365" i="5"/>
  <c r="Q365" i="5"/>
  <c r="BA365" i="5"/>
  <c r="AR364" i="5"/>
  <c r="AR363" i="5"/>
  <c r="AR362" i="5"/>
  <c r="AR356" i="5"/>
  <c r="AR355" i="5"/>
  <c r="AR361" i="5"/>
  <c r="AR360" i="5"/>
  <c r="AR357" i="5"/>
  <c r="AR359" i="5"/>
  <c r="AR358" i="5"/>
  <c r="AZ151" i="5"/>
  <c r="AZ152" i="5" s="1"/>
  <c r="AZ153" i="5" s="1"/>
  <c r="AN151" i="5"/>
  <c r="AN152" i="5" s="1"/>
  <c r="AN153" i="5" s="1"/>
  <c r="P151" i="5"/>
  <c r="P152" i="5" s="1"/>
  <c r="P153" i="5" s="1"/>
  <c r="AB151" i="5"/>
  <c r="AB152" i="5" s="1"/>
  <c r="AB153" i="5" s="1"/>
  <c r="BL106" i="5"/>
  <c r="BL321" i="5"/>
  <c r="A322" i="5"/>
  <c r="C321" i="5"/>
  <c r="BL282" i="5"/>
  <c r="A283" i="5"/>
  <c r="C282" i="5"/>
  <c r="BL301" i="5"/>
  <c r="A302" i="5"/>
  <c r="C301" i="5"/>
  <c r="BN323" i="5"/>
  <c r="BN283" i="5"/>
  <c r="BN304" i="5"/>
  <c r="C49" i="5"/>
  <c r="BL49" i="5"/>
  <c r="A50" i="5"/>
  <c r="BL50" i="5" s="1"/>
  <c r="N49" i="5"/>
  <c r="N106" i="5" s="1"/>
  <c r="BN259" i="5"/>
  <c r="BL259" i="5"/>
  <c r="A260" i="5"/>
  <c r="N259" i="5"/>
  <c r="N316" i="5" s="1"/>
  <c r="C259" i="5"/>
  <c r="A221" i="5"/>
  <c r="N220" i="5"/>
  <c r="N277" i="5" s="1"/>
  <c r="BL220" i="5"/>
  <c r="C220" i="5"/>
  <c r="BN241" i="5"/>
  <c r="BN221" i="5"/>
  <c r="C239" i="5"/>
  <c r="A240" i="5"/>
  <c r="N239" i="5"/>
  <c r="N296" i="5" s="1"/>
  <c r="BL239" i="5"/>
  <c r="N50" i="5"/>
  <c r="N107" i="5" s="1"/>
  <c r="BL87" i="5"/>
  <c r="A88" i="5"/>
  <c r="C87" i="5"/>
  <c r="N87" i="5"/>
  <c r="U4" i="5"/>
  <c r="BE4" i="5"/>
  <c r="A204" i="5"/>
  <c r="C203" i="5"/>
  <c r="BL203" i="5"/>
  <c r="A140" i="5"/>
  <c r="BL139" i="5"/>
  <c r="C139" i="5"/>
  <c r="A181" i="5"/>
  <c r="C180" i="5"/>
  <c r="BL180" i="5"/>
  <c r="BL126" i="5"/>
  <c r="A108" i="5"/>
  <c r="BL107" i="5"/>
  <c r="C107" i="5"/>
  <c r="A70" i="5"/>
  <c r="C69" i="5"/>
  <c r="BL69" i="5"/>
  <c r="C164" i="5"/>
  <c r="BL164" i="5"/>
  <c r="A165" i="5"/>
  <c r="N68" i="5"/>
  <c r="AH4" i="5"/>
  <c r="AU4" i="5"/>
  <c r="A192" i="5"/>
  <c r="BL191" i="5"/>
  <c r="C191" i="5"/>
  <c r="BL31" i="5"/>
  <c r="A32" i="5"/>
  <c r="N31" i="5"/>
  <c r="C31" i="5"/>
  <c r="BL12" i="5"/>
  <c r="N12" i="5"/>
  <c r="A13" i="5"/>
  <c r="C12" i="5"/>
  <c r="AE359" i="5"/>
  <c r="BA274" i="5"/>
  <c r="Q329" i="5"/>
  <c r="AQ328" i="5"/>
  <c r="AO360" i="5"/>
  <c r="Q272" i="5"/>
  <c r="BB361" i="5"/>
  <c r="BA345" i="5"/>
  <c r="AD361" i="5"/>
  <c r="AO362" i="5"/>
  <c r="BB362" i="5"/>
  <c r="AC363" i="5"/>
  <c r="AP362" i="5"/>
  <c r="R355" i="5"/>
  <c r="BA237" i="5"/>
  <c r="R360" i="5"/>
  <c r="AQ344" i="5"/>
  <c r="AD364" i="5"/>
  <c r="AQ237" i="5"/>
  <c r="BA290" i="5"/>
  <c r="AD355" i="5"/>
  <c r="R361" i="5"/>
  <c r="AO357" i="5"/>
  <c r="R358" i="5"/>
  <c r="AP356" i="5"/>
  <c r="AQ297" i="5"/>
  <c r="AN49" i="5"/>
  <c r="P125" i="5"/>
  <c r="BA234" i="5"/>
  <c r="AC355" i="5"/>
  <c r="AO356" i="5"/>
  <c r="R356" i="5"/>
  <c r="AQ320" i="5"/>
  <c r="BA253" i="5"/>
  <c r="Q253" i="5"/>
  <c r="BA300" i="5"/>
  <c r="AP355" i="5"/>
  <c r="R363" i="5"/>
  <c r="P106" i="5"/>
  <c r="AC358" i="5"/>
  <c r="AN125" i="5"/>
  <c r="AQ277" i="5"/>
  <c r="AE356" i="5"/>
  <c r="R362" i="5"/>
  <c r="AD356" i="5"/>
  <c r="AP363" i="5"/>
  <c r="Q320" i="5"/>
  <c r="AQ281" i="5"/>
  <c r="R357" i="5"/>
  <c r="AP358" i="5"/>
  <c r="AC364" i="5"/>
  <c r="BB356" i="5"/>
  <c r="AE362" i="5"/>
  <c r="AO355" i="5"/>
  <c r="AC360" i="5"/>
  <c r="Q233" i="5"/>
  <c r="BA257" i="5"/>
  <c r="AD359" i="5"/>
  <c r="BA334" i="5"/>
  <c r="AD358" i="5"/>
  <c r="AZ106" i="5"/>
  <c r="BA255" i="5"/>
  <c r="AQ253" i="5"/>
  <c r="AC356" i="5"/>
  <c r="AE363" i="5"/>
  <c r="Q343" i="5"/>
  <c r="AP361" i="5"/>
  <c r="AP357" i="5"/>
  <c r="BA347" i="5"/>
  <c r="BB363" i="5"/>
  <c r="AD362" i="5"/>
  <c r="AQ234" i="5"/>
  <c r="Q252" i="5"/>
  <c r="AE358" i="5"/>
  <c r="AO359" i="5"/>
  <c r="AE361" i="5"/>
  <c r="R364" i="5"/>
  <c r="BB359" i="5"/>
  <c r="Q278" i="5"/>
  <c r="AO361" i="5"/>
  <c r="R359" i="5"/>
  <c r="BA299" i="5"/>
  <c r="AC361" i="5"/>
  <c r="AD360" i="5"/>
  <c r="AO364" i="5"/>
  <c r="AE355" i="5"/>
  <c r="AQ214" i="5"/>
  <c r="AC362" i="5"/>
  <c r="AQ274" i="5"/>
  <c r="AQ333" i="5"/>
  <c r="BB358" i="5"/>
  <c r="AO358" i="5"/>
  <c r="BB364" i="5"/>
  <c r="AD357" i="5"/>
  <c r="BA280" i="5"/>
  <c r="BB360" i="5"/>
  <c r="Q277" i="5"/>
  <c r="AB106" i="5"/>
  <c r="AD363" i="5"/>
  <c r="AP359" i="5"/>
  <c r="AC357" i="5"/>
  <c r="AP360" i="5"/>
  <c r="AC359" i="5"/>
  <c r="AN106" i="5"/>
  <c r="AE364" i="5"/>
  <c r="AO363" i="5"/>
  <c r="BB357" i="5"/>
  <c r="AP364" i="5"/>
  <c r="AE357" i="5"/>
  <c r="BA335" i="5"/>
  <c r="Q255" i="5"/>
  <c r="P49" i="5"/>
  <c r="BB355" i="5"/>
  <c r="AE360" i="5"/>
  <c r="A127" i="5" l="1"/>
  <c r="BL127" i="5" s="1"/>
  <c r="C153" i="5"/>
  <c r="A154" i="5"/>
  <c r="BL154" i="5" s="1"/>
  <c r="AD365" i="5"/>
  <c r="AE365" i="5"/>
  <c r="BB365" i="5"/>
  <c r="R365" i="5"/>
  <c r="AO365" i="5"/>
  <c r="AP365" i="5"/>
  <c r="AC365" i="5"/>
  <c r="AC366" i="5" s="1"/>
  <c r="C50" i="5"/>
  <c r="A51" i="5"/>
  <c r="C51" i="5" s="1"/>
  <c r="BL322" i="5"/>
  <c r="C322" i="5"/>
  <c r="A323" i="5"/>
  <c r="BN324" i="5"/>
  <c r="A284" i="5"/>
  <c r="C283" i="5"/>
  <c r="BL283" i="5"/>
  <c r="BL302" i="5"/>
  <c r="A303" i="5"/>
  <c r="C302" i="5"/>
  <c r="BN305" i="5"/>
  <c r="BN284" i="5"/>
  <c r="BL221" i="5"/>
  <c r="C221" i="5"/>
  <c r="A222" i="5"/>
  <c r="N221" i="5"/>
  <c r="N278" i="5" s="1"/>
  <c r="A261" i="5"/>
  <c r="N260" i="5"/>
  <c r="N317" i="5" s="1"/>
  <c r="BL260" i="5"/>
  <c r="C260" i="5"/>
  <c r="BN222" i="5"/>
  <c r="BN242" i="5"/>
  <c r="BN260" i="5"/>
  <c r="N240" i="5"/>
  <c r="N297" i="5" s="1"/>
  <c r="BL240" i="5"/>
  <c r="C240" i="5"/>
  <c r="A241" i="5"/>
  <c r="C88" i="5"/>
  <c r="A89" i="5"/>
  <c r="BL88" i="5"/>
  <c r="C181" i="5"/>
  <c r="A182" i="5"/>
  <c r="BL181" i="5"/>
  <c r="BF4" i="5"/>
  <c r="C13" i="5"/>
  <c r="N13" i="5"/>
  <c r="BL13" i="5"/>
  <c r="A14" i="5"/>
  <c r="N88" i="5"/>
  <c r="A166" i="5"/>
  <c r="BL165" i="5"/>
  <c r="C165" i="5"/>
  <c r="A109" i="5"/>
  <c r="BL108" i="5"/>
  <c r="C108" i="5"/>
  <c r="N69" i="5"/>
  <c r="BL32" i="5"/>
  <c r="N32" i="5"/>
  <c r="A33" i="5"/>
  <c r="C32" i="5"/>
  <c r="C192" i="5"/>
  <c r="BL192" i="5"/>
  <c r="A193" i="5"/>
  <c r="AI4" i="5"/>
  <c r="BL70" i="5"/>
  <c r="C70" i="5"/>
  <c r="A71" i="5"/>
  <c r="V4" i="5"/>
  <c r="A205" i="5"/>
  <c r="C204" i="5"/>
  <c r="BL204" i="5"/>
  <c r="AV4" i="5"/>
  <c r="AW4" i="5" s="1"/>
  <c r="A128" i="5"/>
  <c r="BL140" i="5"/>
  <c r="C140" i="5"/>
  <c r="A141" i="5"/>
  <c r="C127" i="5" l="1"/>
  <c r="C154" i="5"/>
  <c r="A155" i="5"/>
  <c r="AD366" i="5"/>
  <c r="BL51" i="5"/>
  <c r="N51" i="5"/>
  <c r="N108" i="5" s="1"/>
  <c r="A52" i="5"/>
  <c r="C52" i="5" s="1"/>
  <c r="BN306" i="5"/>
  <c r="BN325" i="5"/>
  <c r="A324" i="5"/>
  <c r="C323" i="5"/>
  <c r="BL323" i="5"/>
  <c r="C303" i="5"/>
  <c r="A304" i="5"/>
  <c r="BL303" i="5"/>
  <c r="A285" i="5"/>
  <c r="C284" i="5"/>
  <c r="BL284" i="5"/>
  <c r="BN285" i="5"/>
  <c r="AX4" i="5"/>
  <c r="BN243" i="5"/>
  <c r="BN223" i="5"/>
  <c r="A262" i="5"/>
  <c r="BL261" i="5"/>
  <c r="C261" i="5"/>
  <c r="N261" i="5"/>
  <c r="N318" i="5" s="1"/>
  <c r="A223" i="5"/>
  <c r="N222" i="5"/>
  <c r="N279" i="5" s="1"/>
  <c r="BL222" i="5"/>
  <c r="C222" i="5"/>
  <c r="A242" i="5"/>
  <c r="N241" i="5"/>
  <c r="N298" i="5" s="1"/>
  <c r="BL241" i="5"/>
  <c r="C241" i="5"/>
  <c r="BN261" i="5"/>
  <c r="A90" i="5"/>
  <c r="C89" i="5"/>
  <c r="BL89" i="5"/>
  <c r="A53" i="5"/>
  <c r="BL193" i="5"/>
  <c r="C193" i="5"/>
  <c r="A194" i="5"/>
  <c r="C33" i="5"/>
  <c r="A34" i="5"/>
  <c r="BL33" i="5"/>
  <c r="N33" i="5"/>
  <c r="BL141" i="5"/>
  <c r="C141" i="5"/>
  <c r="A142" i="5"/>
  <c r="N89" i="5"/>
  <c r="BG4" i="5"/>
  <c r="C182" i="5"/>
  <c r="A183" i="5"/>
  <c r="BL182" i="5"/>
  <c r="BL128" i="5"/>
  <c r="A129" i="5"/>
  <c r="C128" i="5"/>
  <c r="A72" i="5"/>
  <c r="C71" i="5"/>
  <c r="BL71" i="5"/>
  <c r="A167" i="5"/>
  <c r="C166" i="5"/>
  <c r="BL166" i="5"/>
  <c r="W4" i="5"/>
  <c r="BL109" i="5"/>
  <c r="A110" i="5"/>
  <c r="C109" i="5"/>
  <c r="A15" i="5"/>
  <c r="BL14" i="5"/>
  <c r="C14" i="5"/>
  <c r="N14" i="5"/>
  <c r="N70" i="5"/>
  <c r="BL205" i="5"/>
  <c r="A206" i="5"/>
  <c r="C205" i="5"/>
  <c r="AJ4" i="5"/>
  <c r="AK4" i="5" s="1"/>
  <c r="AR235" i="5"/>
  <c r="AR328" i="5"/>
  <c r="AR254" i="5"/>
  <c r="AR10" i="5"/>
  <c r="AR150" i="5"/>
  <c r="AR179" i="5"/>
  <c r="AR136" i="5"/>
  <c r="AR124" i="5"/>
  <c r="AR201" i="5"/>
  <c r="AR276" i="5"/>
  <c r="AR293" i="5"/>
  <c r="AR49" i="5"/>
  <c r="AR163" i="5"/>
  <c r="AR331" i="5"/>
  <c r="AR345" i="5"/>
  <c r="AR9" i="5"/>
  <c r="AR214" i="5"/>
  <c r="AR281" i="5"/>
  <c r="AR317" i="5"/>
  <c r="AR279" i="5"/>
  <c r="AR105" i="5"/>
  <c r="AR233" i="5"/>
  <c r="AR236" i="5"/>
  <c r="AR315" i="5"/>
  <c r="AR278" i="5"/>
  <c r="AR275" i="5"/>
  <c r="AR336" i="5"/>
  <c r="AR292" i="5"/>
  <c r="AR311" i="5"/>
  <c r="AR334" i="5"/>
  <c r="AR349" i="5"/>
  <c r="AR309" i="5"/>
  <c r="AR299" i="5"/>
  <c r="AR310" i="5"/>
  <c r="AR151" i="5"/>
  <c r="AR217" i="5"/>
  <c r="AR149" i="5"/>
  <c r="AR319" i="5"/>
  <c r="AR86" i="5"/>
  <c r="AR316" i="5"/>
  <c r="AR335" i="5"/>
  <c r="AR215" i="5"/>
  <c r="AR175" i="5"/>
  <c r="AR139" i="5"/>
  <c r="AR188" i="5"/>
  <c r="AR314" i="5"/>
  <c r="AR123" i="5"/>
  <c r="AR330" i="5"/>
  <c r="AR341" i="5"/>
  <c r="AR312" i="5"/>
  <c r="AR291" i="5"/>
  <c r="AR255" i="5"/>
  <c r="AR333" i="5"/>
  <c r="AR290" i="5"/>
  <c r="AR48" i="5"/>
  <c r="AR190" i="5"/>
  <c r="AR152" i="5"/>
  <c r="AR346" i="5"/>
  <c r="AR297" i="5"/>
  <c r="AR47" i="5"/>
  <c r="AR342" i="5"/>
  <c r="AR313" i="5"/>
  <c r="AR162" i="5"/>
  <c r="AR320" i="5"/>
  <c r="AR321" i="5"/>
  <c r="AR11" i="5"/>
  <c r="AR234" i="5"/>
  <c r="AR178" i="5"/>
  <c r="AR252" i="5"/>
  <c r="AR277" i="5"/>
  <c r="AR298" i="5"/>
  <c r="AR257" i="5"/>
  <c r="AR69" i="5"/>
  <c r="AR283" i="5"/>
  <c r="AR347" i="5"/>
  <c r="AR253" i="5"/>
  <c r="AR350" i="5"/>
  <c r="AR67" i="5"/>
  <c r="AR106" i="5"/>
  <c r="AR271" i="5"/>
  <c r="AR280" i="5"/>
  <c r="AR272" i="5"/>
  <c r="AR303" i="5"/>
  <c r="AR332" i="5"/>
  <c r="AR177" i="5"/>
  <c r="AR104" i="5"/>
  <c r="AR66" i="5"/>
  <c r="AR137" i="5"/>
  <c r="AR191" i="5"/>
  <c r="AR344" i="5"/>
  <c r="AR107" i="5"/>
  <c r="AR295" i="5"/>
  <c r="AR237" i="5"/>
  <c r="AR202" i="5"/>
  <c r="AR256" i="5"/>
  <c r="AR348" i="5"/>
  <c r="AR300" i="5"/>
  <c r="AR337" i="5"/>
  <c r="AR28" i="5"/>
  <c r="AR30" i="5"/>
  <c r="AR296" i="5"/>
  <c r="AR259" i="5"/>
  <c r="AR301" i="5"/>
  <c r="AR294" i="5"/>
  <c r="AR153" i="5"/>
  <c r="AR274" i="5"/>
  <c r="AR218" i="5"/>
  <c r="AR176" i="5"/>
  <c r="AR302" i="5"/>
  <c r="AR216" i="5"/>
  <c r="AR68" i="5"/>
  <c r="AR85" i="5"/>
  <c r="AR125" i="5"/>
  <c r="AR273" i="5"/>
  <c r="AR282" i="5"/>
  <c r="AR329" i="5"/>
  <c r="AR318" i="5"/>
  <c r="AR322" i="5"/>
  <c r="AR241" i="5"/>
  <c r="AR154" i="5"/>
  <c r="AR260" i="5"/>
  <c r="AR189" i="5"/>
  <c r="AR29" i="5"/>
  <c r="AR240" i="5"/>
  <c r="AR126" i="5"/>
  <c r="AR203" i="5"/>
  <c r="AR164" i="5"/>
  <c r="AR343" i="5"/>
  <c r="AR323" i="5"/>
  <c r="AR12" i="5"/>
  <c r="AR239" i="5"/>
  <c r="AR88" i="5"/>
  <c r="A156" i="5" l="1"/>
  <c r="A157" i="5" s="1"/>
  <c r="C155" i="5"/>
  <c r="BL155" i="5"/>
  <c r="AR258" i="5"/>
  <c r="AR222" i="5"/>
  <c r="N52" i="5"/>
  <c r="N109" i="5" s="1"/>
  <c r="BL52" i="5"/>
  <c r="C324" i="5"/>
  <c r="BL324" i="5"/>
  <c r="BL304" i="5"/>
  <c r="C304" i="5"/>
  <c r="A305" i="5"/>
  <c r="A286" i="5"/>
  <c r="BL285" i="5"/>
  <c r="C285" i="5"/>
  <c r="BN286" i="5"/>
  <c r="AY4" i="5"/>
  <c r="AL4" i="5"/>
  <c r="BN224" i="5"/>
  <c r="BN244" i="5"/>
  <c r="BL262" i="5"/>
  <c r="C262" i="5"/>
  <c r="A263" i="5"/>
  <c r="N262" i="5"/>
  <c r="N319" i="5" s="1"/>
  <c r="BN262" i="5"/>
  <c r="N242" i="5"/>
  <c r="N299" i="5" s="1"/>
  <c r="A243" i="5"/>
  <c r="BL242" i="5"/>
  <c r="C242" i="5"/>
  <c r="C223" i="5"/>
  <c r="A224" i="5"/>
  <c r="N223" i="5"/>
  <c r="N280" i="5" s="1"/>
  <c r="BL223" i="5"/>
  <c r="N53" i="5"/>
  <c r="N110" i="5" s="1"/>
  <c r="BL53" i="5"/>
  <c r="A54" i="5"/>
  <c r="C53" i="5"/>
  <c r="BL90" i="5"/>
  <c r="A91" i="5"/>
  <c r="C90" i="5"/>
  <c r="A207" i="5"/>
  <c r="BL206" i="5"/>
  <c r="C206" i="5"/>
  <c r="C15" i="5"/>
  <c r="BL15" i="5"/>
  <c r="A16" i="5"/>
  <c r="N15" i="5"/>
  <c r="BL183" i="5"/>
  <c r="C183" i="5"/>
  <c r="A184" i="5"/>
  <c r="A130" i="5"/>
  <c r="C129" i="5"/>
  <c r="BL129" i="5"/>
  <c r="X4" i="5"/>
  <c r="Y4" i="5" s="1"/>
  <c r="Z4" i="5" s="1"/>
  <c r="BL167" i="5"/>
  <c r="A168" i="5"/>
  <c r="C167" i="5"/>
  <c r="N90" i="5"/>
  <c r="A195" i="5"/>
  <c r="BL194" i="5"/>
  <c r="C194" i="5"/>
  <c r="N71" i="5"/>
  <c r="BL142" i="5"/>
  <c r="C142" i="5"/>
  <c r="A143" i="5"/>
  <c r="BL72" i="5"/>
  <c r="A73" i="5"/>
  <c r="C72" i="5"/>
  <c r="BH4" i="5"/>
  <c r="BI4" i="5" s="1"/>
  <c r="C34" i="5"/>
  <c r="BL34" i="5"/>
  <c r="A35" i="5"/>
  <c r="N34" i="5"/>
  <c r="BL110" i="5"/>
  <c r="C110" i="5"/>
  <c r="A111" i="5"/>
  <c r="AR220" i="5"/>
  <c r="AR138" i="5"/>
  <c r="AR13" i="5"/>
  <c r="AR181" i="5"/>
  <c r="AR204" i="5"/>
  <c r="AR89" i="5"/>
  <c r="AR261" i="5"/>
  <c r="AR284" i="5"/>
  <c r="AR285" i="5"/>
  <c r="AR31" i="5"/>
  <c r="AR32" i="5"/>
  <c r="AR180" i="5"/>
  <c r="AR219" i="5"/>
  <c r="AR221" i="5"/>
  <c r="AR51" i="5"/>
  <c r="AR324" i="5"/>
  <c r="AR52" i="5"/>
  <c r="AR70" i="5"/>
  <c r="AR87" i="5"/>
  <c r="AR304" i="5"/>
  <c r="AR50" i="5"/>
  <c r="AB155" i="5"/>
  <c r="P155" i="5"/>
  <c r="BL156" i="5" l="1"/>
  <c r="C156" i="5"/>
  <c r="BJ4" i="5"/>
  <c r="BL286" i="5"/>
  <c r="C286" i="5"/>
  <c r="C305" i="5"/>
  <c r="BL305" i="5"/>
  <c r="BN287" i="5"/>
  <c r="AM4" i="5"/>
  <c r="AA4" i="5"/>
  <c r="BL243" i="5"/>
  <c r="N243" i="5"/>
  <c r="N300" i="5" s="1"/>
  <c r="C243" i="5"/>
  <c r="A244" i="5"/>
  <c r="BN263" i="5"/>
  <c r="BN245" i="5"/>
  <c r="N224" i="5"/>
  <c r="N281" i="5" s="1"/>
  <c r="A225" i="5"/>
  <c r="C224" i="5"/>
  <c r="BL224" i="5"/>
  <c r="A264" i="5"/>
  <c r="N263" i="5"/>
  <c r="N320" i="5" s="1"/>
  <c r="C263" i="5"/>
  <c r="BL263" i="5"/>
  <c r="BN225" i="5"/>
  <c r="C91" i="5"/>
  <c r="BL91" i="5"/>
  <c r="A92" i="5"/>
  <c r="A55" i="5"/>
  <c r="N54" i="5"/>
  <c r="N111" i="5" s="1"/>
  <c r="C54" i="5"/>
  <c r="BL54" i="5"/>
  <c r="C111" i="5"/>
  <c r="A112" i="5"/>
  <c r="BL111" i="5"/>
  <c r="N91" i="5"/>
  <c r="C184" i="5"/>
  <c r="BL184" i="5"/>
  <c r="N16" i="5"/>
  <c r="BL16" i="5"/>
  <c r="C16" i="5"/>
  <c r="A17" i="5"/>
  <c r="A158" i="5"/>
  <c r="C157" i="5"/>
  <c r="BL157" i="5"/>
  <c r="C35" i="5"/>
  <c r="BL35" i="5"/>
  <c r="A36" i="5"/>
  <c r="N35" i="5"/>
  <c r="A131" i="5"/>
  <c r="C130" i="5"/>
  <c r="BL130" i="5"/>
  <c r="A144" i="5"/>
  <c r="C143" i="5"/>
  <c r="BL143" i="5"/>
  <c r="A208" i="5"/>
  <c r="BL207" i="5"/>
  <c r="C207" i="5"/>
  <c r="N72" i="5"/>
  <c r="BL73" i="5"/>
  <c r="C73" i="5"/>
  <c r="A74" i="5"/>
  <c r="C195" i="5"/>
  <c r="A196" i="5"/>
  <c r="BL195" i="5"/>
  <c r="BL168" i="5"/>
  <c r="A169" i="5"/>
  <c r="C168" i="5"/>
  <c r="AR305" i="5"/>
  <c r="AR286" i="5"/>
  <c r="BK4" i="5" l="1"/>
  <c r="BN246" i="5"/>
  <c r="N244" i="5"/>
  <c r="N301" i="5" s="1"/>
  <c r="BL244" i="5"/>
  <c r="C244" i="5"/>
  <c r="A245" i="5"/>
  <c r="BN264" i="5"/>
  <c r="N225" i="5"/>
  <c r="N282" i="5" s="1"/>
  <c r="C225" i="5"/>
  <c r="A226" i="5"/>
  <c r="BL225" i="5"/>
  <c r="BN226" i="5"/>
  <c r="C264" i="5"/>
  <c r="N264" i="5"/>
  <c r="N321" i="5" s="1"/>
  <c r="BL264" i="5"/>
  <c r="A265" i="5"/>
  <c r="BL55" i="5"/>
  <c r="C55" i="5"/>
  <c r="N55" i="5"/>
  <c r="N112" i="5" s="1"/>
  <c r="A56" i="5"/>
  <c r="C92" i="5"/>
  <c r="A93" i="5"/>
  <c r="BL92" i="5"/>
  <c r="N73" i="5"/>
  <c r="N92" i="5"/>
  <c r="C208" i="5"/>
  <c r="A209" i="5"/>
  <c r="BL208" i="5"/>
  <c r="C196" i="5"/>
  <c r="A197" i="5"/>
  <c r="BL196" i="5"/>
  <c r="A75" i="5"/>
  <c r="BL74" i="5"/>
  <c r="C74" i="5"/>
  <c r="C131" i="5"/>
  <c r="BL131" i="5"/>
  <c r="A132" i="5"/>
  <c r="N36" i="5"/>
  <c r="A37" i="5"/>
  <c r="C36" i="5"/>
  <c r="BL36" i="5"/>
  <c r="BL169" i="5"/>
  <c r="A170" i="5"/>
  <c r="C169" i="5"/>
  <c r="C158" i="5"/>
  <c r="BL158" i="5"/>
  <c r="N17" i="5"/>
  <c r="C17" i="5"/>
  <c r="BL17" i="5"/>
  <c r="A18" i="5"/>
  <c r="BL112" i="5"/>
  <c r="A113" i="5"/>
  <c r="C112" i="5"/>
  <c r="C144" i="5"/>
  <c r="BL144" i="5"/>
  <c r="A145" i="5"/>
  <c r="AR165" i="5"/>
  <c r="AR155" i="5"/>
  <c r="AR192" i="5"/>
  <c r="AR108" i="5"/>
  <c r="AR263" i="5"/>
  <c r="AR238" i="5"/>
  <c r="AR242" i="5"/>
  <c r="AR91" i="5"/>
  <c r="AR243" i="5"/>
  <c r="AR127" i="5"/>
  <c r="AR140" i="5"/>
  <c r="AR205" i="5"/>
  <c r="AR262" i="5"/>
  <c r="AR223" i="5"/>
  <c r="AR244" i="5"/>
  <c r="AR224" i="5"/>
  <c r="AR109" i="5" l="1"/>
  <c r="BL226" i="5"/>
  <c r="C226" i="5"/>
  <c r="N226" i="5"/>
  <c r="N283" i="5" s="1"/>
  <c r="A227" i="5"/>
  <c r="BN247" i="5"/>
  <c r="BN265" i="5"/>
  <c r="A246" i="5"/>
  <c r="N245" i="5"/>
  <c r="N302" i="5" s="1"/>
  <c r="BL245" i="5"/>
  <c r="C245" i="5"/>
  <c r="N265" i="5"/>
  <c r="N322" i="5" s="1"/>
  <c r="BL265" i="5"/>
  <c r="C265" i="5"/>
  <c r="A266" i="5"/>
  <c r="BN227" i="5"/>
  <c r="C93" i="5"/>
  <c r="BL93" i="5"/>
  <c r="A94" i="5"/>
  <c r="N56" i="5"/>
  <c r="N113" i="5" s="1"/>
  <c r="BL56" i="5"/>
  <c r="C56" i="5"/>
  <c r="A57" i="5"/>
  <c r="N18" i="5"/>
  <c r="C18" i="5"/>
  <c r="BL18" i="5"/>
  <c r="A19" i="5"/>
  <c r="C145" i="5"/>
  <c r="BL145" i="5"/>
  <c r="C132" i="5"/>
  <c r="BL132" i="5"/>
  <c r="C113" i="5"/>
  <c r="BL113" i="5"/>
  <c r="A114" i="5"/>
  <c r="C170" i="5"/>
  <c r="A171" i="5"/>
  <c r="BL170" i="5"/>
  <c r="A38" i="5"/>
  <c r="N37" i="5"/>
  <c r="C37" i="5"/>
  <c r="BL37" i="5"/>
  <c r="BL197" i="5"/>
  <c r="C197" i="5"/>
  <c r="N74" i="5"/>
  <c r="N93" i="5"/>
  <c r="A210" i="5"/>
  <c r="C209" i="5"/>
  <c r="BL209" i="5"/>
  <c r="C75" i="5"/>
  <c r="BL75" i="5"/>
  <c r="A76" i="5"/>
  <c r="AR128" i="5"/>
  <c r="AR53" i="5"/>
  <c r="AR225" i="5"/>
  <c r="BL246" i="5" l="1"/>
  <c r="C246" i="5"/>
  <c r="A247" i="5"/>
  <c r="N246" i="5"/>
  <c r="N303" i="5" s="1"/>
  <c r="BN266" i="5"/>
  <c r="BN248" i="5"/>
  <c r="A267" i="5"/>
  <c r="N266" i="5"/>
  <c r="N323" i="5" s="1"/>
  <c r="BL266" i="5"/>
  <c r="C266" i="5"/>
  <c r="BN228" i="5"/>
  <c r="A228" i="5"/>
  <c r="N227" i="5"/>
  <c r="N284" i="5" s="1"/>
  <c r="BL227" i="5"/>
  <c r="C227" i="5"/>
  <c r="N57" i="5"/>
  <c r="N114" i="5" s="1"/>
  <c r="A58" i="5"/>
  <c r="BL57" i="5"/>
  <c r="C57" i="5"/>
  <c r="C94" i="5"/>
  <c r="BL94" i="5"/>
  <c r="A95" i="5"/>
  <c r="C114" i="5"/>
  <c r="A115" i="5"/>
  <c r="BL114" i="5"/>
  <c r="BL19" i="5"/>
  <c r="C19" i="5"/>
  <c r="N19" i="5"/>
  <c r="A20" i="5"/>
  <c r="A77" i="5"/>
  <c r="C76" i="5"/>
  <c r="BL76" i="5"/>
  <c r="BL210" i="5"/>
  <c r="C210" i="5"/>
  <c r="C171" i="5"/>
  <c r="BL171" i="5"/>
  <c r="N75" i="5"/>
  <c r="BL38" i="5"/>
  <c r="N38" i="5"/>
  <c r="C38" i="5"/>
  <c r="A39" i="5"/>
  <c r="N94" i="5"/>
  <c r="AR90" i="5"/>
  <c r="AR182" i="5"/>
  <c r="AR264" i="5"/>
  <c r="AR226" i="5"/>
  <c r="AR266" i="5" l="1"/>
  <c r="BL267" i="5"/>
  <c r="C267" i="5"/>
  <c r="N267" i="5"/>
  <c r="N324" i="5" s="1"/>
  <c r="BN229" i="5"/>
  <c r="A248" i="5"/>
  <c r="N247" i="5"/>
  <c r="N304" i="5" s="1"/>
  <c r="BL247" i="5"/>
  <c r="C247" i="5"/>
  <c r="C228" i="5"/>
  <c r="A229" i="5"/>
  <c r="N228" i="5"/>
  <c r="N285" i="5" s="1"/>
  <c r="BL228" i="5"/>
  <c r="BN249" i="5"/>
  <c r="BN267" i="5"/>
  <c r="A96" i="5"/>
  <c r="C95" i="5"/>
  <c r="BL95" i="5"/>
  <c r="N58" i="5"/>
  <c r="N115" i="5" s="1"/>
  <c r="A59" i="5"/>
  <c r="BL58" i="5"/>
  <c r="C58" i="5"/>
  <c r="BL20" i="5"/>
  <c r="A21" i="5"/>
  <c r="C20" i="5"/>
  <c r="N20" i="5"/>
  <c r="N76" i="5"/>
  <c r="BL77" i="5"/>
  <c r="C77" i="5"/>
  <c r="A78" i="5"/>
  <c r="C115" i="5"/>
  <c r="A116" i="5"/>
  <c r="BL115" i="5"/>
  <c r="N39" i="5"/>
  <c r="BL39" i="5"/>
  <c r="A40" i="5"/>
  <c r="C39" i="5"/>
  <c r="N95" i="5"/>
  <c r="AR245" i="5"/>
  <c r="AR246" i="5"/>
  <c r="AR227" i="5"/>
  <c r="AR265" i="5"/>
  <c r="AR267" i="5"/>
  <c r="AR247" i="5"/>
  <c r="AR228" i="5" l="1"/>
  <c r="BN230" i="5"/>
  <c r="BN268" i="5"/>
  <c r="N229" i="5"/>
  <c r="N286" i="5" s="1"/>
  <c r="BL229" i="5"/>
  <c r="C229" i="5"/>
  <c r="BL248" i="5"/>
  <c r="C248" i="5"/>
  <c r="N248" i="5"/>
  <c r="N305" i="5" s="1"/>
  <c r="C59" i="5"/>
  <c r="N59" i="5"/>
  <c r="N116" i="5" s="1"/>
  <c r="BL59" i="5"/>
  <c r="A60" i="5"/>
  <c r="BL96" i="5"/>
  <c r="A97" i="5"/>
  <c r="C96" i="5"/>
  <c r="N96" i="5"/>
  <c r="N77" i="5"/>
  <c r="BL40" i="5"/>
  <c r="C40" i="5"/>
  <c r="N40" i="5"/>
  <c r="A41" i="5"/>
  <c r="C78" i="5"/>
  <c r="BL78" i="5"/>
  <c r="A79" i="5"/>
  <c r="C21" i="5"/>
  <c r="A22" i="5"/>
  <c r="N21" i="5"/>
  <c r="BL21" i="5"/>
  <c r="C116" i="5"/>
  <c r="A117" i="5"/>
  <c r="BL116" i="5"/>
  <c r="AR248" i="5"/>
  <c r="AR229" i="5"/>
  <c r="C97" i="5" l="1"/>
  <c r="BL97" i="5"/>
  <c r="A98" i="5"/>
  <c r="N60" i="5"/>
  <c r="N117" i="5" s="1"/>
  <c r="A61" i="5"/>
  <c r="C60" i="5"/>
  <c r="BL60" i="5"/>
  <c r="A118" i="5"/>
  <c r="BL117" i="5"/>
  <c r="C117" i="5"/>
  <c r="A42" i="5"/>
  <c r="BL41" i="5"/>
  <c r="C41" i="5"/>
  <c r="N41" i="5"/>
  <c r="N97" i="5"/>
  <c r="N78" i="5"/>
  <c r="BL22" i="5"/>
  <c r="N22" i="5"/>
  <c r="A23" i="5"/>
  <c r="C22" i="5"/>
  <c r="A80" i="5"/>
  <c r="C79" i="5"/>
  <c r="BL79" i="5"/>
  <c r="N61" i="5" l="1"/>
  <c r="N118" i="5" s="1"/>
  <c r="A62" i="5"/>
  <c r="C61" i="5"/>
  <c r="BL61" i="5"/>
  <c r="BL98" i="5"/>
  <c r="C98" i="5"/>
  <c r="A99" i="5"/>
  <c r="BL118" i="5"/>
  <c r="C118" i="5"/>
  <c r="A119" i="5"/>
  <c r="BL80" i="5"/>
  <c r="A81" i="5"/>
  <c r="C80" i="5"/>
  <c r="A43" i="5"/>
  <c r="BL42" i="5"/>
  <c r="N42" i="5"/>
  <c r="C42" i="5"/>
  <c r="A24" i="5"/>
  <c r="C23" i="5"/>
  <c r="BL23" i="5"/>
  <c r="N23" i="5"/>
  <c r="N79" i="5"/>
  <c r="N98" i="5"/>
  <c r="C99" i="5" l="1"/>
  <c r="BL99" i="5"/>
  <c r="A100" i="5"/>
  <c r="BL62" i="5"/>
  <c r="C62" i="5"/>
  <c r="N62" i="5"/>
  <c r="N119" i="5" s="1"/>
  <c r="N80" i="5"/>
  <c r="C81" i="5"/>
  <c r="BL81" i="5"/>
  <c r="N99" i="5"/>
  <c r="N24" i="5"/>
  <c r="BL24" i="5"/>
  <c r="C24" i="5"/>
  <c r="N43" i="5"/>
  <c r="BL43" i="5"/>
  <c r="C43" i="5"/>
  <c r="C119" i="5"/>
  <c r="BL119" i="5"/>
  <c r="N100" i="5" l="1"/>
  <c r="N81" i="5"/>
  <c r="C100" i="5" l="1"/>
  <c r="BL100" i="5"/>
  <c r="AR193" i="5" l="1"/>
  <c r="AR71" i="5"/>
  <c r="AR156" i="5"/>
  <c r="AR183" i="5"/>
  <c r="AR141" i="5"/>
  <c r="AR167" i="5"/>
  <c r="AR54" i="5"/>
  <c r="AR14" i="5"/>
  <c r="AR142" i="5"/>
  <c r="AR166" i="5"/>
  <c r="AR33" i="5"/>
  <c r="AR110" i="5"/>
  <c r="AR206" i="5"/>
  <c r="AR72" i="5"/>
  <c r="AR55" i="5"/>
  <c r="AR194" i="5"/>
  <c r="AR15" i="5" l="1"/>
  <c r="AR129" i="5"/>
  <c r="AR92" i="5"/>
  <c r="AR34" i="5"/>
  <c r="AR157" i="5" l="1"/>
  <c r="AR117" i="5"/>
  <c r="AR62" i="5"/>
  <c r="AR99" i="5"/>
  <c r="AR145" i="5"/>
  <c r="AR171" i="5"/>
  <c r="AR73" i="5"/>
  <c r="AR57" i="5"/>
  <c r="AR93" i="5"/>
  <c r="AR74" i="5"/>
  <c r="AR79" i="5"/>
  <c r="AR210" i="5"/>
  <c r="AR20" i="5"/>
  <c r="AR132" i="5"/>
  <c r="AR208" i="5"/>
  <c r="AR170" i="5"/>
  <c r="AR94" i="5"/>
  <c r="AR60" i="5"/>
  <c r="AR24" i="5"/>
  <c r="AR42" i="5"/>
  <c r="AR37" i="5"/>
  <c r="AR118" i="5"/>
  <c r="AR100" i="5"/>
  <c r="AR114" i="5"/>
  <c r="AR96" i="5"/>
  <c r="AR168" i="5"/>
  <c r="AR17" i="5"/>
  <c r="AR98" i="5"/>
  <c r="AR158" i="5"/>
  <c r="AR43" i="5"/>
  <c r="AR197" i="5"/>
  <c r="AR23" i="5"/>
  <c r="AR143" i="5"/>
  <c r="AR61" i="5"/>
  <c r="AR58" i="5"/>
  <c r="AR39" i="5"/>
  <c r="AR130" i="5"/>
  <c r="AR144" i="5"/>
  <c r="AR116" i="5"/>
  <c r="AR78" i="5"/>
  <c r="AR119" i="5"/>
  <c r="AR207" i="5"/>
  <c r="AR209" i="5"/>
  <c r="AR76" i="5"/>
  <c r="AR18" i="5"/>
  <c r="AR19" i="5"/>
  <c r="AR184" i="5"/>
  <c r="AR41" i="5"/>
  <c r="AR81" i="5"/>
  <c r="AR38" i="5"/>
  <c r="AR35" i="5"/>
  <c r="AR111" i="5"/>
  <c r="AR36" i="5"/>
  <c r="AR22" i="5"/>
  <c r="AR97" i="5"/>
  <c r="AR113" i="5"/>
  <c r="AR21" i="5"/>
  <c r="AR196" i="5"/>
  <c r="AR112" i="5"/>
  <c r="AR40" i="5"/>
  <c r="AR75" i="5" l="1"/>
  <c r="AR59" i="5"/>
  <c r="AR80" i="5"/>
  <c r="AR16" i="5"/>
  <c r="AR131" i="5"/>
  <c r="AR95" i="5"/>
  <c r="AR56" i="5"/>
  <c r="AR195" i="5"/>
  <c r="AR169" i="5"/>
  <c r="AR77" i="5"/>
  <c r="AR115" i="5"/>
  <c r="P156" i="5" l="1"/>
  <c r="AB156" i="5"/>
  <c r="AB157" i="5" l="1"/>
  <c r="P157" i="5"/>
  <c r="P158" i="5" l="1"/>
  <c r="AB158" i="5"/>
  <c r="BI3" i="5"/>
  <c r="P282" i="5"/>
  <c r="AQ49" i="5"/>
  <c r="AN110" i="5"/>
  <c r="AE349" i="5"/>
  <c r="Q163" i="5"/>
  <c r="AD294" i="5"/>
  <c r="R277" i="5"/>
  <c r="AB238" i="5"/>
  <c r="Q292" i="5"/>
  <c r="AB264" i="5"/>
  <c r="AP253" i="5"/>
  <c r="Q158" i="5"/>
  <c r="AN39" i="5"/>
  <c r="BH3" i="5"/>
  <c r="Q157" i="5"/>
  <c r="AZ53" i="5"/>
  <c r="AQ300" i="5"/>
  <c r="AZ171" i="5"/>
  <c r="BB319" i="5"/>
  <c r="R255" i="5"/>
  <c r="BB49" i="5"/>
  <c r="AQ293" i="5"/>
  <c r="BE1" i="5"/>
  <c r="AQ104" i="5"/>
  <c r="AP334" i="5"/>
  <c r="AZ242" i="5"/>
  <c r="AN69" i="5"/>
  <c r="AD290" i="5"/>
  <c r="AN119" i="5"/>
  <c r="AB14" i="5"/>
  <c r="BA312" i="5"/>
  <c r="BA292" i="5"/>
  <c r="AC179" i="5"/>
  <c r="P239" i="5"/>
  <c r="AN12" i="5"/>
  <c r="AD163" i="5"/>
  <c r="P118" i="5"/>
  <c r="AB59" i="5"/>
  <c r="AE123" i="5"/>
  <c r="AQ312" i="5"/>
  <c r="AB87" i="5"/>
  <c r="BA330" i="5"/>
  <c r="BA136" i="5"/>
  <c r="AP329" i="5"/>
  <c r="AN111" i="5"/>
  <c r="AQ11" i="5"/>
  <c r="AQ105" i="5"/>
  <c r="AB37" i="5"/>
  <c r="AO281" i="5"/>
  <c r="AO273" i="5"/>
  <c r="R272" i="5"/>
  <c r="AP298" i="5"/>
  <c r="Q341" i="5"/>
  <c r="Q295" i="5"/>
  <c r="AB143" i="5"/>
  <c r="AZ12" i="5"/>
  <c r="P129" i="5"/>
  <c r="AN109" i="5"/>
  <c r="AC290" i="5"/>
  <c r="BB316" i="5"/>
  <c r="AE256" i="5"/>
  <c r="AN56" i="5"/>
  <c r="AC329" i="5"/>
  <c r="AE275" i="5"/>
  <c r="AN22" i="5"/>
  <c r="BB149" i="5"/>
  <c r="AZ239" i="5"/>
  <c r="AP254" i="5"/>
  <c r="P262" i="5"/>
  <c r="BA318" i="5"/>
  <c r="Q47" i="5"/>
  <c r="AN145" i="5"/>
  <c r="AD295" i="5"/>
  <c r="AE234" i="5"/>
  <c r="BA272" i="5"/>
  <c r="AB301" i="5"/>
  <c r="BB310" i="5"/>
  <c r="P55" i="5"/>
  <c r="R67" i="5"/>
  <c r="AP276" i="5"/>
  <c r="AO29" i="5"/>
  <c r="AZ92" i="5"/>
  <c r="AN78" i="5"/>
  <c r="AE310" i="5"/>
  <c r="AZ76" i="5"/>
  <c r="AO149" i="5"/>
  <c r="AB240" i="5"/>
  <c r="R158" i="5"/>
  <c r="AC312" i="5"/>
  <c r="AN55" i="5"/>
  <c r="AO216" i="5"/>
  <c r="BA235" i="5"/>
  <c r="AZ69" i="5"/>
  <c r="P114" i="5"/>
  <c r="AA3" i="5"/>
  <c r="AB15" i="5"/>
  <c r="AB119" i="5"/>
  <c r="P13" i="5"/>
  <c r="AO272" i="5"/>
  <c r="BB162" i="5"/>
  <c r="BB235" i="5"/>
  <c r="AO280" i="5"/>
  <c r="Y1" i="5"/>
  <c r="AD317" i="5"/>
  <c r="AN221" i="5"/>
  <c r="AC300" i="5"/>
  <c r="AN193" i="5"/>
  <c r="P242" i="5"/>
  <c r="P263" i="5"/>
  <c r="AO291" i="5"/>
  <c r="AC236" i="5"/>
  <c r="AD155" i="5"/>
  <c r="AP179" i="5"/>
  <c r="AC10" i="5"/>
  <c r="AB110" i="5"/>
  <c r="Q85" i="5"/>
  <c r="AD189" i="5"/>
  <c r="AO331" i="5"/>
  <c r="AT3" i="5"/>
  <c r="AZ114" i="5"/>
  <c r="P304" i="5"/>
  <c r="AZ285" i="5"/>
  <c r="BK3" i="5"/>
  <c r="AD47" i="5"/>
  <c r="AP201" i="5"/>
  <c r="AO104" i="5"/>
  <c r="AZ170" i="5"/>
  <c r="R311" i="5"/>
  <c r="R331" i="5"/>
  <c r="AZ128" i="5"/>
  <c r="AO317" i="5"/>
  <c r="BB66" i="5"/>
  <c r="P191" i="5"/>
  <c r="AN304" i="5"/>
  <c r="AC271" i="5"/>
  <c r="Q300" i="5"/>
  <c r="BA201" i="5"/>
  <c r="AE313" i="5"/>
  <c r="BB124" i="5"/>
  <c r="Q299" i="5"/>
  <c r="BA295" i="5"/>
  <c r="AO309" i="5"/>
  <c r="AB91" i="5"/>
  <c r="AN127" i="5"/>
  <c r="Z1" i="5"/>
  <c r="AP328" i="5"/>
  <c r="P112" i="5"/>
  <c r="P210" i="5"/>
  <c r="AN93" i="5"/>
  <c r="AZ38" i="5"/>
  <c r="AP11" i="5"/>
  <c r="R253" i="5"/>
  <c r="AP47" i="5"/>
  <c r="AB126" i="5"/>
  <c r="AB76" i="5"/>
  <c r="AD293" i="5"/>
  <c r="AQ236" i="5"/>
  <c r="AZ164" i="5"/>
  <c r="R300" i="5"/>
  <c r="AQ252" i="5"/>
  <c r="AC272" i="5"/>
  <c r="P117" i="5"/>
  <c r="BA273" i="5"/>
  <c r="Q312" i="5"/>
  <c r="R153" i="5"/>
  <c r="R334" i="5"/>
  <c r="AQ276" i="5"/>
  <c r="AZ52" i="5"/>
  <c r="AN324" i="5"/>
  <c r="Q124" i="5"/>
  <c r="AD346" i="5"/>
  <c r="BF3" i="5"/>
  <c r="AD291" i="5"/>
  <c r="AN302" i="5"/>
  <c r="AN262" i="5"/>
  <c r="AD85" i="5"/>
  <c r="AN210" i="5"/>
  <c r="AC86" i="5"/>
  <c r="AQ278" i="5"/>
  <c r="AD313" i="5"/>
  <c r="AB128" i="5"/>
  <c r="AK1" i="5"/>
  <c r="Q317" i="5"/>
  <c r="BB215" i="5"/>
  <c r="P19" i="5"/>
  <c r="V3" i="5"/>
  <c r="AQ347" i="5"/>
  <c r="P51" i="5"/>
  <c r="Q51" i="5" s="1"/>
  <c r="AP136" i="5"/>
  <c r="Q311" i="5"/>
  <c r="AZ155" i="5"/>
  <c r="BB237" i="5"/>
  <c r="AO328" i="5"/>
  <c r="R315" i="5"/>
  <c r="AB195" i="5"/>
  <c r="AZ321" i="5"/>
  <c r="AC85" i="5"/>
  <c r="Q151" i="5"/>
  <c r="AC320" i="5"/>
  <c r="Q215" i="5"/>
  <c r="AE218" i="5"/>
  <c r="AE188" i="5"/>
  <c r="AQ233" i="5"/>
  <c r="Q314" i="5"/>
  <c r="AD124" i="5"/>
  <c r="AO277" i="5"/>
  <c r="Q318" i="5"/>
  <c r="AS1" i="5"/>
  <c r="Q29" i="5"/>
  <c r="AQ299" i="5"/>
  <c r="AD301" i="5"/>
  <c r="R214" i="5"/>
  <c r="Q298" i="5"/>
  <c r="AO252" i="5"/>
  <c r="R218" i="5"/>
  <c r="BD1" i="5"/>
  <c r="P98" i="5"/>
  <c r="Q153" i="5"/>
  <c r="Q188" i="5"/>
  <c r="AN139" i="5"/>
  <c r="Q276" i="5"/>
  <c r="AP349" i="5"/>
  <c r="P35" i="5"/>
  <c r="AZ108" i="5"/>
  <c r="AY1" i="5"/>
  <c r="AD342" i="5"/>
  <c r="AC218" i="5"/>
  <c r="AE153" i="5"/>
  <c r="AE301" i="5"/>
  <c r="P165" i="5"/>
  <c r="AQ329" i="5"/>
  <c r="W1" i="5"/>
  <c r="AZ207" i="5"/>
  <c r="AE66" i="5"/>
  <c r="AN141" i="5"/>
  <c r="BB273" i="5"/>
  <c r="R332" i="5"/>
  <c r="AO175" i="5"/>
  <c r="AC350" i="5"/>
  <c r="AC237" i="5"/>
  <c r="AN203" i="5"/>
  <c r="AQ203" i="5" s="1"/>
  <c r="AE177" i="5"/>
  <c r="R335" i="5"/>
  <c r="AN38" i="5"/>
  <c r="AZ40" i="5"/>
  <c r="AB39" i="5"/>
  <c r="AP234" i="5"/>
  <c r="AN169" i="5"/>
  <c r="BC1" i="5"/>
  <c r="AO254" i="5"/>
  <c r="AQ280" i="5"/>
  <c r="Q216" i="5"/>
  <c r="AO153" i="5"/>
  <c r="AN182" i="5"/>
  <c r="AE236" i="5"/>
  <c r="AD333" i="5"/>
  <c r="AC150" i="5"/>
  <c r="AQ68" i="5"/>
  <c r="AQ311" i="5"/>
  <c r="AZ60" i="5"/>
  <c r="AE344" i="5"/>
  <c r="AZ17" i="5"/>
  <c r="AE341" i="5"/>
  <c r="AE252" i="5"/>
  <c r="AC28" i="5"/>
  <c r="AP175" i="5"/>
  <c r="BB153" i="5"/>
  <c r="AO316" i="5"/>
  <c r="AB108" i="5"/>
  <c r="BJ1" i="5"/>
  <c r="AD319" i="5"/>
  <c r="AN97" i="5"/>
  <c r="AP97" i="5" s="1"/>
  <c r="BA271" i="5"/>
  <c r="P20" i="5"/>
  <c r="AC138" i="5"/>
  <c r="AP294" i="5"/>
  <c r="AD158" i="5"/>
  <c r="AE136" i="5"/>
  <c r="AQ313" i="5"/>
  <c r="BA328" i="5"/>
  <c r="AZ77" i="5"/>
  <c r="Q350" i="5"/>
  <c r="AO86" i="5"/>
  <c r="P202" i="5"/>
  <c r="P115" i="5"/>
  <c r="AN81" i="5"/>
  <c r="BB190" i="5"/>
  <c r="AB111" i="5"/>
  <c r="Q309" i="5"/>
  <c r="AO257" i="5"/>
  <c r="AZ93" i="5"/>
  <c r="AB77" i="5"/>
  <c r="P94" i="5"/>
  <c r="AN34" i="5"/>
  <c r="AB258" i="5"/>
  <c r="AD258" i="5" s="1"/>
  <c r="AB40" i="5"/>
  <c r="AZ51" i="5"/>
  <c r="X1" i="5"/>
  <c r="Q273" i="5"/>
  <c r="R124" i="5"/>
  <c r="AQ153" i="5"/>
  <c r="AN40" i="5"/>
  <c r="Q189" i="5"/>
  <c r="AN204" i="5"/>
  <c r="AD271" i="5"/>
  <c r="AP176" i="5"/>
  <c r="AZ167" i="5"/>
  <c r="BB167" i="5" s="1"/>
  <c r="AC254" i="5"/>
  <c r="AC331" i="5"/>
  <c r="AN202" i="5"/>
  <c r="AE157" i="5"/>
  <c r="AZ50" i="5"/>
  <c r="AP345" i="5"/>
  <c r="AP280" i="5"/>
  <c r="AD273" i="5"/>
  <c r="AQ254" i="5"/>
  <c r="P90" i="5"/>
  <c r="R28" i="5"/>
  <c r="AQ189" i="5"/>
  <c r="AE9" i="5"/>
  <c r="AQ275" i="5"/>
  <c r="AN229" i="5"/>
  <c r="AZ194" i="5"/>
  <c r="Q48" i="5"/>
  <c r="R297" i="5"/>
  <c r="AC348" i="5"/>
  <c r="AE86" i="5"/>
  <c r="Q342" i="5"/>
  <c r="Q218" i="5"/>
  <c r="AN21" i="5"/>
  <c r="AD257" i="5"/>
  <c r="Q347" i="5"/>
  <c r="R342" i="5"/>
  <c r="BB350" i="5"/>
  <c r="AC106" i="5"/>
  <c r="AE137" i="5"/>
  <c r="AB197" i="5"/>
  <c r="AE334" i="5"/>
  <c r="R233" i="5"/>
  <c r="P52" i="5"/>
  <c r="AO127" i="5"/>
  <c r="AC149" i="5"/>
  <c r="AC104" i="5"/>
  <c r="AN23" i="5"/>
  <c r="P33" i="5"/>
  <c r="AZ70" i="5"/>
  <c r="AN75" i="5"/>
  <c r="AP162" i="5"/>
  <c r="AN117" i="5"/>
  <c r="AZ35" i="5"/>
  <c r="AB70" i="5"/>
  <c r="AE217" i="5"/>
  <c r="AN166" i="5"/>
  <c r="BB151" i="5"/>
  <c r="AQ349" i="5"/>
  <c r="AW3" i="5"/>
  <c r="R257" i="5"/>
  <c r="AN61" i="5"/>
  <c r="AO334" i="5"/>
  <c r="AN58" i="5"/>
  <c r="Q234" i="5"/>
  <c r="AE280" i="5"/>
  <c r="P116" i="5"/>
  <c r="AO274" i="5"/>
  <c r="AO314" i="5"/>
  <c r="AZ219" i="5"/>
  <c r="AQ188" i="5"/>
  <c r="AZ322" i="5"/>
  <c r="AO203" i="5"/>
  <c r="AZ127" i="5"/>
  <c r="R10" i="5"/>
  <c r="AC275" i="5"/>
  <c r="AP331" i="5"/>
  <c r="AO201" i="5"/>
  <c r="AO332" i="5"/>
  <c r="AP85" i="5"/>
  <c r="AE235" i="5"/>
  <c r="AZ21" i="5"/>
  <c r="BB21" i="5" s="1"/>
  <c r="AC156" i="5"/>
  <c r="AE85" i="5"/>
  <c r="AO178" i="5"/>
  <c r="AN80" i="5"/>
  <c r="AO190" i="5"/>
  <c r="P53" i="5"/>
  <c r="BB342" i="5"/>
  <c r="Q201" i="5"/>
  <c r="AB88" i="5"/>
  <c r="AB303" i="5"/>
  <c r="Q310" i="5"/>
  <c r="AZ184" i="5"/>
  <c r="AD331" i="5"/>
  <c r="AQ29" i="5"/>
  <c r="AZ241" i="5"/>
  <c r="AE202" i="5"/>
  <c r="R66" i="5"/>
  <c r="P57" i="5"/>
  <c r="AB228" i="5"/>
  <c r="R314" i="5"/>
  <c r="AQ66" i="5"/>
  <c r="AP104" i="5"/>
  <c r="AC342" i="5"/>
  <c r="AP38" i="5"/>
  <c r="AZ182" i="5"/>
  <c r="AP149" i="5"/>
  <c r="Q176" i="5"/>
  <c r="BB275" i="5"/>
  <c r="AE336" i="5"/>
  <c r="P248" i="5"/>
  <c r="AJ1" i="5"/>
  <c r="AC111" i="5"/>
  <c r="AQ30" i="5"/>
  <c r="BB252" i="5"/>
  <c r="Q275" i="5"/>
  <c r="AD299" i="5"/>
  <c r="AB170" i="5"/>
  <c r="AB219" i="5"/>
  <c r="AD312" i="5"/>
  <c r="AZ14" i="5"/>
  <c r="P246" i="5"/>
  <c r="P303" i="5"/>
  <c r="Z3" i="5"/>
  <c r="P11" i="5"/>
  <c r="Q297" i="5"/>
  <c r="Q137" i="5"/>
  <c r="AC29" i="5"/>
  <c r="AN244" i="5"/>
  <c r="AZ283" i="5"/>
  <c r="AE309" i="5"/>
  <c r="AB260" i="5"/>
  <c r="AO336" i="5"/>
  <c r="BG1" i="5"/>
  <c r="AO318" i="5"/>
  <c r="BB335" i="5"/>
  <c r="AZ168" i="5"/>
  <c r="Q330" i="5"/>
  <c r="BB163" i="5"/>
  <c r="P283" i="5"/>
  <c r="R283" i="5" s="1"/>
  <c r="AC155" i="5"/>
  <c r="AE291" i="5"/>
  <c r="AO214" i="5"/>
  <c r="P131" i="5"/>
  <c r="AZ116" i="5"/>
  <c r="Q86" i="5"/>
  <c r="AZ19" i="5"/>
  <c r="AN170" i="5"/>
  <c r="R51" i="5"/>
  <c r="AE347" i="5"/>
  <c r="AB41" i="5"/>
  <c r="BB349" i="5"/>
  <c r="AC273" i="5"/>
  <c r="AP314" i="5"/>
  <c r="AP152" i="5"/>
  <c r="AU1" i="5"/>
  <c r="AZ244" i="5"/>
  <c r="R155" i="5"/>
  <c r="AO188" i="5"/>
  <c r="AO329" i="5"/>
  <c r="AP124" i="5"/>
  <c r="P181" i="5"/>
  <c r="AN303" i="5"/>
  <c r="AP309" i="5"/>
  <c r="AZ210" i="5"/>
  <c r="AB262" i="5"/>
  <c r="AB56" i="5"/>
  <c r="AN41" i="5"/>
  <c r="P154" i="5"/>
  <c r="Q274" i="5"/>
  <c r="AN283" i="5"/>
  <c r="AE277" i="5"/>
  <c r="AD336" i="5"/>
  <c r="AN94" i="5"/>
  <c r="AZ142" i="5"/>
  <c r="AB22" i="5"/>
  <c r="BG3" i="5"/>
  <c r="AC87" i="5"/>
  <c r="Q296" i="5"/>
  <c r="AB205" i="5"/>
  <c r="AD153" i="5"/>
  <c r="BA86" i="5"/>
  <c r="BA281" i="5"/>
  <c r="AD234" i="5"/>
  <c r="R254" i="5"/>
  <c r="AP312" i="5"/>
  <c r="AN128" i="5"/>
  <c r="AX1" i="5"/>
  <c r="AB127" i="5"/>
  <c r="AD127" i="5" s="1"/>
  <c r="AD256" i="5"/>
  <c r="AO10" i="5"/>
  <c r="P183" i="5"/>
  <c r="AZ139" i="5"/>
  <c r="BB256" i="5"/>
  <c r="BA178" i="5"/>
  <c r="R344" i="5"/>
  <c r="Q336" i="5"/>
  <c r="AB79" i="5"/>
  <c r="AD79" i="5" s="1"/>
  <c r="AD345" i="5"/>
  <c r="P145" i="5"/>
  <c r="BB219" i="5"/>
  <c r="AE278" i="5"/>
  <c r="BB85" i="5"/>
  <c r="AE279" i="5"/>
  <c r="R295" i="5"/>
  <c r="P264" i="5"/>
  <c r="AD318" i="5"/>
  <c r="AB223" i="5"/>
  <c r="AE223" i="5" s="1"/>
  <c r="AO349" i="5"/>
  <c r="AC313" i="5"/>
  <c r="P34" i="5"/>
  <c r="P220" i="5"/>
  <c r="Q67" i="5"/>
  <c r="AZ129" i="5"/>
  <c r="AQ335" i="5"/>
  <c r="R328" i="5"/>
  <c r="T1" i="5"/>
  <c r="AC277" i="5"/>
  <c r="BA162" i="5"/>
  <c r="P192" i="5"/>
  <c r="BB214" i="5"/>
  <c r="AZ13" i="5"/>
  <c r="AQ279" i="5"/>
  <c r="AD300" i="5"/>
  <c r="Q344" i="5"/>
  <c r="AE300" i="5"/>
  <c r="AZ247" i="5"/>
  <c r="BB236" i="5"/>
  <c r="AD177" i="5"/>
  <c r="AQ28" i="5"/>
  <c r="AQ292" i="5"/>
  <c r="AD328" i="5"/>
  <c r="BA188" i="5"/>
  <c r="AN220" i="5"/>
  <c r="AC253" i="5"/>
  <c r="AC343" i="5"/>
  <c r="AB305" i="5"/>
  <c r="AO312" i="5"/>
  <c r="AO292" i="5"/>
  <c r="AB248" i="5"/>
  <c r="AB97" i="5"/>
  <c r="AD236" i="5"/>
  <c r="AZ100" i="5"/>
  <c r="BB233" i="5"/>
  <c r="AP277" i="5"/>
  <c r="AP275" i="5"/>
  <c r="R316" i="5"/>
  <c r="AE215" i="5"/>
  <c r="P99" i="5"/>
  <c r="AO295" i="5"/>
  <c r="AB115" i="5"/>
  <c r="AB168" i="5"/>
  <c r="AQ235" i="5"/>
  <c r="AC293" i="5"/>
  <c r="AO342" i="5"/>
  <c r="AQ150" i="5"/>
  <c r="AZ90" i="5"/>
  <c r="AN144" i="5"/>
  <c r="AZ126" i="5"/>
  <c r="P107" i="5"/>
  <c r="Q107" i="5" s="1"/>
  <c r="AQ86" i="5"/>
  <c r="BA171" i="5"/>
  <c r="AN142" i="5"/>
  <c r="AZ130" i="5"/>
  <c r="BA149" i="5"/>
  <c r="AD314" i="5"/>
  <c r="R235" i="5"/>
  <c r="AB130" i="5"/>
  <c r="AC202" i="5"/>
  <c r="AQ137" i="5"/>
  <c r="AZ169" i="5"/>
  <c r="AN88" i="5"/>
  <c r="AE345" i="5"/>
  <c r="AP310" i="5"/>
  <c r="AD179" i="5"/>
  <c r="AC105" i="5"/>
  <c r="AZ37" i="5"/>
  <c r="AZ91" i="5"/>
  <c r="Q123" i="5"/>
  <c r="AC328" i="5"/>
  <c r="AN108" i="5"/>
  <c r="AN264" i="5"/>
  <c r="P208" i="5"/>
  <c r="AE219" i="5"/>
  <c r="AB62" i="5"/>
  <c r="R217" i="5"/>
  <c r="AP295" i="5"/>
  <c r="AB304" i="5"/>
  <c r="P132" i="5"/>
  <c r="P286" i="5"/>
  <c r="AE254" i="5"/>
  <c r="R201" i="5"/>
  <c r="AC276" i="5"/>
  <c r="AC281" i="5"/>
  <c r="BB278" i="5"/>
  <c r="AN241" i="5"/>
  <c r="AP257" i="5"/>
  <c r="AO152" i="5"/>
  <c r="BB217" i="5"/>
  <c r="BA68" i="5"/>
  <c r="AN180" i="5"/>
  <c r="AD137" i="5"/>
  <c r="AZ243" i="5"/>
  <c r="BB281" i="5"/>
  <c r="AE149" i="5"/>
  <c r="AE106" i="5"/>
  <c r="AN13" i="5"/>
  <c r="AC47" i="5"/>
  <c r="AB209" i="5"/>
  <c r="BB346" i="5"/>
  <c r="AC214" i="5"/>
  <c r="BA85" i="5"/>
  <c r="AQ201" i="5"/>
  <c r="AZ75" i="5"/>
  <c r="AP235" i="5"/>
  <c r="P14" i="5"/>
  <c r="AN112" i="5"/>
  <c r="P166" i="5"/>
  <c r="P88" i="5"/>
  <c r="AB61" i="5"/>
  <c r="AN53" i="5"/>
  <c r="AB242" i="5"/>
  <c r="AB18" i="5"/>
  <c r="AN209" i="5"/>
  <c r="AQ175" i="5"/>
  <c r="AZ42" i="5"/>
  <c r="AB267" i="5"/>
  <c r="AZ263" i="5"/>
  <c r="AE297" i="5"/>
  <c r="AZ131" i="5"/>
  <c r="Q334" i="5"/>
  <c r="P167" i="5"/>
  <c r="AD330" i="5"/>
  <c r="P193" i="5"/>
  <c r="AB244" i="5"/>
  <c r="AC244" i="5" s="1"/>
  <c r="R333" i="5"/>
  <c r="P61" i="5"/>
  <c r="AC61" i="5"/>
  <c r="AB171" i="5"/>
  <c r="AC152" i="5"/>
  <c r="AD149" i="5"/>
  <c r="BE3" i="5"/>
  <c r="AE233" i="5"/>
  <c r="AD188" i="5"/>
  <c r="Q291" i="5"/>
  <c r="AC177" i="5"/>
  <c r="P62" i="5"/>
  <c r="BA67" i="5"/>
  <c r="AZ240" i="5"/>
  <c r="BB331" i="5"/>
  <c r="Q9" i="5"/>
  <c r="AE272" i="5"/>
  <c r="AQ151" i="5"/>
  <c r="AB36" i="5"/>
  <c r="AZ205" i="5"/>
  <c r="P227" i="5"/>
  <c r="Q227" i="5" s="1"/>
  <c r="AB93" i="5"/>
  <c r="AE93" i="5" s="1"/>
  <c r="P228" i="5"/>
  <c r="Q28" i="5"/>
  <c r="AD349" i="5"/>
  <c r="AP49" i="5"/>
  <c r="AC336" i="5"/>
  <c r="AN243" i="5"/>
  <c r="AZ203" i="5"/>
  <c r="P60" i="5"/>
  <c r="AZ87" i="5"/>
  <c r="AO85" i="5"/>
  <c r="AO310" i="5"/>
  <c r="AE328" i="5"/>
  <c r="AQ255" i="5"/>
  <c r="BB341" i="5"/>
  <c r="AP350" i="5"/>
  <c r="AZ56" i="5"/>
  <c r="R149" i="5"/>
  <c r="AQ124" i="5"/>
  <c r="AC49" i="5"/>
  <c r="AE179" i="5"/>
  <c r="P37" i="5"/>
  <c r="BB14" i="5"/>
  <c r="AN195" i="5"/>
  <c r="AH3" i="5"/>
  <c r="AC189" i="5"/>
  <c r="AC279" i="5"/>
  <c r="AN72" i="5"/>
  <c r="AD276" i="5"/>
  <c r="AP106" i="5"/>
  <c r="Q257" i="5"/>
  <c r="AO271" i="5"/>
  <c r="AZ221" i="5"/>
  <c r="P241" i="5"/>
  <c r="P15" i="5"/>
  <c r="R106" i="5"/>
  <c r="AC151" i="5"/>
  <c r="P204" i="5"/>
  <c r="AF1" i="5"/>
  <c r="AB107" i="5"/>
  <c r="BA344" i="5"/>
  <c r="AN258" i="5"/>
  <c r="AC278" i="5"/>
  <c r="BB337" i="5"/>
  <c r="AN226" i="5"/>
  <c r="Q99" i="5"/>
  <c r="AO163" i="5"/>
  <c r="R48" i="5"/>
  <c r="AQ106" i="5"/>
  <c r="R278" i="5"/>
  <c r="AB220" i="5"/>
  <c r="AN259" i="5"/>
  <c r="R299" i="5"/>
  <c r="AC337" i="5"/>
  <c r="AP311" i="5"/>
  <c r="AP123" i="5"/>
  <c r="AQ119" i="5"/>
  <c r="P72" i="5"/>
  <c r="AZ72" i="5"/>
  <c r="R30" i="5"/>
  <c r="P113" i="5"/>
  <c r="AE317" i="5"/>
  <c r="AB140" i="5"/>
  <c r="R177" i="5"/>
  <c r="AE10" i="5"/>
  <c r="AQ136" i="5"/>
  <c r="AP190" i="5"/>
  <c r="AE348" i="5"/>
  <c r="AP29" i="5"/>
  <c r="AB183" i="5"/>
  <c r="Q254" i="5"/>
  <c r="AN206" i="5"/>
  <c r="R271" i="5"/>
  <c r="BA331" i="5"/>
  <c r="Q125" i="5"/>
  <c r="BA310" i="5"/>
  <c r="Q333" i="5"/>
  <c r="R237" i="5"/>
  <c r="AB125" i="5"/>
  <c r="AB141" i="5"/>
  <c r="BA219" i="5"/>
  <c r="P240" i="5"/>
  <c r="BA9" i="5"/>
  <c r="AQ291" i="5"/>
  <c r="AZ259" i="5"/>
  <c r="R309" i="5"/>
  <c r="AN20" i="5"/>
  <c r="AN224" i="5"/>
  <c r="P79" i="5"/>
  <c r="AW1" i="5"/>
  <c r="X3" i="5"/>
  <c r="AE163" i="5"/>
  <c r="AC349" i="5"/>
  <c r="AN219" i="5"/>
  <c r="AO348" i="5"/>
  <c r="AN70" i="5"/>
  <c r="AZ33" i="5"/>
  <c r="AD175" i="5"/>
  <c r="AQ179" i="5"/>
  <c r="AQ316" i="5"/>
  <c r="AP346" i="5"/>
  <c r="BA314" i="5"/>
  <c r="AE255" i="5"/>
  <c r="AP217" i="5"/>
  <c r="AZ74" i="5"/>
  <c r="AZ36" i="5"/>
  <c r="AN15" i="5"/>
  <c r="AO256" i="5"/>
  <c r="AB167" i="5"/>
  <c r="R292" i="5"/>
  <c r="AB96" i="5"/>
  <c r="AD86" i="5"/>
  <c r="BB136" i="5"/>
  <c r="AO47" i="5"/>
  <c r="AD274" i="5"/>
  <c r="AD215" i="5"/>
  <c r="AE276" i="5"/>
  <c r="AO151" i="5"/>
  <c r="R341" i="5"/>
  <c r="Q136" i="5"/>
  <c r="AN37" i="5"/>
  <c r="AQ256" i="5"/>
  <c r="AD343" i="5"/>
  <c r="AD151" i="5"/>
  <c r="AB90" i="5"/>
  <c r="AZ62" i="5"/>
  <c r="AV3" i="5"/>
  <c r="AZ304" i="5"/>
  <c r="AC178" i="5"/>
  <c r="BB150" i="5"/>
  <c r="AO119" i="5"/>
  <c r="P76" i="5"/>
  <c r="AE151" i="5"/>
  <c r="AB30" i="5"/>
  <c r="AB181" i="5"/>
  <c r="BA216" i="5"/>
  <c r="AQ217" i="5"/>
  <c r="AD201" i="5"/>
  <c r="AP341" i="5"/>
  <c r="R68" i="5"/>
  <c r="R105" i="5"/>
  <c r="BF1" i="5"/>
  <c r="AD219" i="5"/>
  <c r="AE271" i="5"/>
  <c r="AN107" i="5"/>
  <c r="BB347" i="5"/>
  <c r="AP256" i="5"/>
  <c r="AB34" i="5"/>
  <c r="BJ3" i="5"/>
  <c r="BA30" i="5"/>
  <c r="AZ112" i="5"/>
  <c r="AZ209" i="5"/>
  <c r="BB334" i="5"/>
  <c r="P73" i="5"/>
  <c r="AD334" i="5"/>
  <c r="AE68" i="5"/>
  <c r="AO275" i="5"/>
  <c r="P206" i="5"/>
  <c r="AZ81" i="5"/>
  <c r="BB170" i="5"/>
  <c r="Q30" i="5"/>
  <c r="AC9" i="5"/>
  <c r="AE260" i="5"/>
  <c r="AN138" i="5"/>
  <c r="AQ176" i="5"/>
  <c r="AB166" i="5"/>
  <c r="AE166" i="5" s="1"/>
  <c r="AN118" i="5"/>
  <c r="AN154" i="5"/>
  <c r="AB53" i="5"/>
  <c r="R47" i="5"/>
  <c r="P219" i="5"/>
  <c r="AD217" i="5"/>
  <c r="BB234" i="5"/>
  <c r="AP315" i="5"/>
  <c r="BA47" i="5"/>
  <c r="R29" i="5"/>
  <c r="BA304" i="5"/>
  <c r="AN114" i="5"/>
  <c r="AP137" i="5"/>
  <c r="BB300" i="5"/>
  <c r="BB311" i="5"/>
  <c r="AP344" i="5"/>
  <c r="AD278" i="5"/>
  <c r="AP69" i="5"/>
  <c r="BB137" i="5"/>
  <c r="AD297" i="5"/>
  <c r="Q179" i="5"/>
  <c r="BB332" i="5"/>
  <c r="BA153" i="5"/>
  <c r="AZ89" i="5"/>
  <c r="AN140" i="5"/>
  <c r="AP296" i="5"/>
  <c r="AC235" i="5"/>
  <c r="AN77" i="5"/>
  <c r="BC3" i="5"/>
  <c r="AP318" i="5"/>
  <c r="R9" i="5"/>
  <c r="AD150" i="5"/>
  <c r="AP292" i="5"/>
  <c r="AB169" i="5"/>
  <c r="AJ3" i="5"/>
  <c r="AB33" i="5"/>
  <c r="BA12" i="5"/>
  <c r="R273" i="5"/>
  <c r="BH1" i="5"/>
  <c r="R345" i="5"/>
  <c r="Q335" i="5"/>
  <c r="P139" i="5"/>
  <c r="AB58" i="5"/>
  <c r="AD281" i="5"/>
  <c r="AO236" i="5"/>
  <c r="R216" i="5"/>
  <c r="AZ31" i="5"/>
  <c r="R162" i="5"/>
  <c r="AD9" i="5"/>
  <c r="R337" i="5"/>
  <c r="BB291" i="5"/>
  <c r="P93" i="5"/>
  <c r="AG3" i="5"/>
  <c r="AC298" i="5"/>
  <c r="Q332" i="5"/>
  <c r="Y3" i="5"/>
  <c r="AQ177" i="5"/>
  <c r="AZ302" i="5"/>
  <c r="Q349" i="5"/>
  <c r="AO30" i="5"/>
  <c r="AB246" i="5"/>
  <c r="Q183" i="5"/>
  <c r="R294" i="5"/>
  <c r="AZ208" i="5"/>
  <c r="BB208" i="5" s="1"/>
  <c r="AN323" i="5"/>
  <c r="AC294" i="5"/>
  <c r="AB24" i="5"/>
  <c r="R346" i="5"/>
  <c r="AD332" i="5"/>
  <c r="AB261" i="5"/>
  <c r="AO296" i="5"/>
  <c r="AE189" i="5"/>
  <c r="P17" i="5"/>
  <c r="P169" i="5"/>
  <c r="AC176" i="5"/>
  <c r="BA342" i="5"/>
  <c r="Q150" i="5"/>
  <c r="AB55" i="5"/>
  <c r="AB19" i="5"/>
  <c r="AD252" i="5"/>
  <c r="AC137" i="5"/>
  <c r="AE47" i="5"/>
  <c r="AZ132" i="5"/>
  <c r="R348" i="5"/>
  <c r="AQ350" i="5"/>
  <c r="AZ55" i="5"/>
  <c r="AB224" i="5"/>
  <c r="AZ193" i="5"/>
  <c r="BA349" i="5"/>
  <c r="AZ54" i="5"/>
  <c r="AN321" i="5"/>
  <c r="AP343" i="5"/>
  <c r="W3" i="5"/>
  <c r="AE175" i="5"/>
  <c r="AZ206" i="5"/>
  <c r="AP215" i="5"/>
  <c r="BB176" i="5"/>
  <c r="U3" i="5"/>
  <c r="AD298" i="5"/>
  <c r="R256" i="5"/>
  <c r="AD216" i="5"/>
  <c r="P109" i="5"/>
  <c r="AC188" i="5"/>
  <c r="AE273" i="5"/>
  <c r="AQ345" i="5"/>
  <c r="AE293" i="5"/>
  <c r="AO315" i="5"/>
  <c r="AE299" i="5"/>
  <c r="AZ303" i="5"/>
  <c r="BA303" i="5" s="1"/>
  <c r="R298" i="5"/>
  <c r="BA123" i="5"/>
  <c r="AC318" i="5"/>
  <c r="AP177" i="5"/>
  <c r="AZ154" i="5"/>
  <c r="AB16" i="5"/>
  <c r="AC16" i="5" s="1"/>
  <c r="AZ261" i="5"/>
  <c r="AQ317" i="5"/>
  <c r="AB154" i="5"/>
  <c r="AC154" i="5" s="1"/>
  <c r="BI1" i="5"/>
  <c r="Q162" i="5"/>
  <c r="Q281" i="5"/>
  <c r="Q293" i="5"/>
  <c r="AP291" i="5"/>
  <c r="AD130" i="5"/>
  <c r="BB68" i="5"/>
  <c r="AD11" i="5"/>
  <c r="AD279" i="5"/>
  <c r="AD335" i="5"/>
  <c r="AB184" i="5"/>
  <c r="AE105" i="5"/>
  <c r="AZ143" i="5"/>
  <c r="AD344" i="5"/>
  <c r="BA151" i="5"/>
  <c r="AZ111" i="5"/>
  <c r="AZ265" i="5"/>
  <c r="AO319" i="5"/>
  <c r="AB42" i="5"/>
  <c r="AE337" i="5"/>
  <c r="Q178" i="5"/>
  <c r="AB222" i="5"/>
  <c r="P80" i="5"/>
  <c r="Q49" i="5"/>
  <c r="BA341" i="5"/>
  <c r="R189" i="5"/>
  <c r="AD296" i="5"/>
  <c r="BB292" i="5"/>
  <c r="AD237" i="5"/>
  <c r="BA177" i="5"/>
  <c r="AE154" i="5"/>
  <c r="P22" i="5"/>
  <c r="AB208" i="5"/>
  <c r="AZ118" i="5"/>
  <c r="BB178" i="5"/>
  <c r="AN207" i="5"/>
  <c r="P195" i="5"/>
  <c r="AE316" i="5"/>
  <c r="Q346" i="5"/>
  <c r="AN126" i="5"/>
  <c r="AD10" i="5"/>
  <c r="P126" i="5"/>
  <c r="BK1" i="5"/>
  <c r="AB259" i="5"/>
  <c r="AN191" i="5"/>
  <c r="AC291" i="5"/>
  <c r="AP30" i="5"/>
  <c r="P305" i="5"/>
  <c r="AZ284" i="5"/>
  <c r="R85" i="5"/>
  <c r="BB329" i="5"/>
  <c r="P95" i="5"/>
  <c r="AD262" i="5"/>
  <c r="AD176" i="5"/>
  <c r="AP34" i="5"/>
  <c r="R330" i="5"/>
  <c r="AN205" i="5"/>
  <c r="AD311" i="5"/>
  <c r="BB131" i="5"/>
  <c r="AQ332" i="5"/>
  <c r="BA319" i="5"/>
  <c r="R183" i="5"/>
  <c r="AO176" i="5"/>
  <c r="AB239" i="5"/>
  <c r="BA189" i="5"/>
  <c r="AD119" i="5"/>
  <c r="AZ282" i="5"/>
  <c r="BA168" i="5"/>
  <c r="AC280" i="5"/>
  <c r="AP336" i="5"/>
  <c r="AZ248" i="5"/>
  <c r="P23" i="5"/>
  <c r="AV1" i="5"/>
  <c r="AB129" i="5"/>
  <c r="R104" i="5"/>
  <c r="R349" i="5"/>
  <c r="AE342" i="5"/>
  <c r="AN197" i="5"/>
  <c r="AB31" i="5"/>
  <c r="BA320" i="5"/>
  <c r="AD66" i="5"/>
  <c r="AC233" i="5"/>
  <c r="BA179" i="5"/>
  <c r="Q156" i="5"/>
  <c r="AN267" i="5"/>
  <c r="AC234" i="5"/>
  <c r="AN76" i="5"/>
  <c r="R202" i="5"/>
  <c r="BA275" i="5"/>
  <c r="Q345" i="5"/>
  <c r="BA294" i="5"/>
  <c r="R188" i="5"/>
  <c r="AQ85" i="5"/>
  <c r="AZ144" i="5"/>
  <c r="AP68" i="5"/>
  <c r="P229" i="5"/>
  <c r="AB192" i="5"/>
  <c r="AZ196" i="5"/>
  <c r="AE315" i="5"/>
  <c r="P302" i="5"/>
  <c r="AN19" i="5"/>
  <c r="AO313" i="5"/>
  <c r="AB94" i="5"/>
  <c r="AQ318" i="5"/>
  <c r="R329" i="5"/>
  <c r="AN181" i="5"/>
  <c r="AB323" i="5"/>
  <c r="AE158" i="5"/>
  <c r="AO38" i="5"/>
  <c r="T3" i="5"/>
  <c r="R125" i="5"/>
  <c r="BB189" i="5"/>
  <c r="AC157" i="5"/>
  <c r="AO162" i="5"/>
  <c r="P266" i="5"/>
  <c r="AQ304" i="5"/>
  <c r="AE296" i="5"/>
  <c r="AN246" i="5"/>
  <c r="BB218" i="5"/>
  <c r="AO347" i="5"/>
  <c r="AE62" i="5"/>
  <c r="R252" i="5"/>
  <c r="AN322" i="5"/>
  <c r="AN16" i="5"/>
  <c r="AO346" i="5"/>
  <c r="P171" i="5"/>
  <c r="AE274" i="5"/>
  <c r="AB35" i="5"/>
  <c r="AN36" i="5"/>
  <c r="Q114" i="5"/>
  <c r="AZ99" i="5"/>
  <c r="AQ271" i="5"/>
  <c r="AE94" i="5"/>
  <c r="BA265" i="5"/>
  <c r="AQ144" i="5"/>
  <c r="P92" i="5"/>
  <c r="BA333" i="5"/>
  <c r="AD310" i="5"/>
  <c r="AC323" i="5"/>
  <c r="AN285" i="5"/>
  <c r="R73" i="5"/>
  <c r="R236" i="5"/>
  <c r="AN51" i="5"/>
  <c r="BA106" i="5"/>
  <c r="AP108" i="5"/>
  <c r="AD320" i="5"/>
  <c r="AE350" i="5"/>
  <c r="AQ302" i="5"/>
  <c r="Q302" i="5"/>
  <c r="AQ69" i="5"/>
  <c r="AD49" i="5"/>
  <c r="BA70" i="5"/>
  <c r="AE181" i="5"/>
  <c r="AD239" i="5"/>
  <c r="AP273" i="5"/>
  <c r="AZ192" i="5"/>
  <c r="AD39" i="5"/>
  <c r="BB13" i="5"/>
  <c r="AQ272" i="5"/>
  <c r="AN18" i="5"/>
  <c r="Q152" i="5"/>
  <c r="AO21" i="5"/>
  <c r="AE16" i="5"/>
  <c r="AD228" i="5"/>
  <c r="AO105" i="5"/>
  <c r="P140" i="5"/>
  <c r="AO76" i="5"/>
  <c r="AP114" i="5"/>
  <c r="BA332" i="5"/>
  <c r="BB257" i="5"/>
  <c r="BB177" i="5"/>
  <c r="AC335" i="5"/>
  <c r="R208" i="5"/>
  <c r="R318" i="5"/>
  <c r="AC256" i="5"/>
  <c r="AD348" i="5"/>
  <c r="AE253" i="5"/>
  <c r="AE295" i="5"/>
  <c r="P265" i="5"/>
  <c r="AZ180" i="5"/>
  <c r="AO337" i="5"/>
  <c r="R336" i="5"/>
  <c r="AO335" i="5"/>
  <c r="AO202" i="5"/>
  <c r="AN60" i="5"/>
  <c r="P100" i="5"/>
  <c r="BA346" i="5"/>
  <c r="BB104" i="5"/>
  <c r="AO124" i="5"/>
  <c r="AC332" i="5"/>
  <c r="AP272" i="5"/>
  <c r="BB10" i="5"/>
  <c r="BA104" i="5"/>
  <c r="AN167" i="5"/>
  <c r="BB201" i="5"/>
  <c r="BB277" i="5"/>
  <c r="BA348" i="5"/>
  <c r="AZ43" i="5"/>
  <c r="AO215" i="5"/>
  <c r="AZ223" i="5"/>
  <c r="AE156" i="5"/>
  <c r="AN263" i="5"/>
  <c r="P24" i="5"/>
  <c r="Q93" i="5"/>
  <c r="AP332" i="5"/>
  <c r="R280" i="5"/>
  <c r="Q105" i="5"/>
  <c r="R136" i="5"/>
  <c r="AQ67" i="5"/>
  <c r="P127" i="5"/>
  <c r="AE237" i="5"/>
  <c r="AQ125" i="5"/>
  <c r="BA137" i="5"/>
  <c r="AB95" i="5"/>
  <c r="Q19" i="5"/>
  <c r="AB225" i="5"/>
  <c r="AO311" i="5"/>
  <c r="AQ348" i="5"/>
  <c r="BA256" i="5"/>
  <c r="AB227" i="5"/>
  <c r="AB302" i="5"/>
  <c r="AN33" i="5"/>
  <c r="AN130" i="5"/>
  <c r="R79" i="5"/>
  <c r="AZ73" i="5"/>
  <c r="AC296" i="5"/>
  <c r="Q80" i="5"/>
  <c r="AE178" i="5"/>
  <c r="AP189" i="5"/>
  <c r="AD157" i="5"/>
  <c r="AP237" i="5"/>
  <c r="R343" i="5"/>
  <c r="AO67" i="5"/>
  <c r="AN184" i="5"/>
  <c r="AP290" i="5"/>
  <c r="AD315" i="5"/>
  <c r="AN74" i="5"/>
  <c r="AO278" i="5"/>
  <c r="BB33" i="5"/>
  <c r="AE257" i="5"/>
  <c r="AQ290" i="5"/>
  <c r="AE216" i="5"/>
  <c r="AQ48" i="5"/>
  <c r="AD316" i="5"/>
  <c r="AQ257" i="5"/>
  <c r="AE242" i="5"/>
  <c r="AE240" i="5"/>
  <c r="BB31" i="5"/>
  <c r="AX3" i="5"/>
  <c r="AE195" i="5"/>
  <c r="AP56" i="5"/>
  <c r="BB328" i="5"/>
  <c r="AP93" i="5"/>
  <c r="AE346" i="5"/>
  <c r="Q13" i="5"/>
  <c r="P21" i="5"/>
  <c r="AP142" i="5"/>
  <c r="AP167" i="5"/>
  <c r="AQ72" i="5"/>
  <c r="AP117" i="5"/>
  <c r="BB318" i="5"/>
  <c r="AG1" i="5"/>
  <c r="R190" i="5"/>
  <c r="AP112" i="5"/>
  <c r="BA75" i="5"/>
  <c r="AO66" i="5"/>
  <c r="AQ20" i="5"/>
  <c r="R210" i="5"/>
  <c r="AQ244" i="5"/>
  <c r="AQ163" i="5"/>
  <c r="P225" i="5"/>
  <c r="R113" i="5"/>
  <c r="AL3" i="5"/>
  <c r="AZ204" i="5"/>
  <c r="AO263" i="5"/>
  <c r="AP66" i="5"/>
  <c r="AP153" i="5"/>
  <c r="Q113" i="5"/>
  <c r="AC96" i="5"/>
  <c r="AO170" i="5"/>
  <c r="BA89" i="5"/>
  <c r="AC22" i="5"/>
  <c r="AP236" i="5"/>
  <c r="R276" i="5"/>
  <c r="AB109" i="5"/>
  <c r="AB194" i="5"/>
  <c r="BA176" i="5"/>
  <c r="BA48" i="5"/>
  <c r="BA203" i="5"/>
  <c r="Q214" i="5"/>
  <c r="P81" i="5"/>
  <c r="BA217" i="5"/>
  <c r="AZ115" i="5"/>
  <c r="AN155" i="5"/>
  <c r="AB282" i="5"/>
  <c r="AN305" i="5"/>
  <c r="AO177" i="5"/>
  <c r="R154" i="5"/>
  <c r="P301" i="5"/>
  <c r="AB132" i="5"/>
  <c r="AB324" i="5"/>
  <c r="AZ16" i="5"/>
  <c r="Q280" i="5"/>
  <c r="P322" i="5"/>
  <c r="AQ215" i="5"/>
  <c r="R178" i="5"/>
  <c r="AC258" i="5"/>
  <c r="AZ98" i="5"/>
  <c r="AN238" i="5"/>
  <c r="AD254" i="5"/>
  <c r="BA29" i="5"/>
  <c r="AN223" i="5"/>
  <c r="AZ32" i="5"/>
  <c r="AZ79" i="5"/>
  <c r="R157" i="5"/>
  <c r="AN222" i="5"/>
  <c r="AD29" i="5"/>
  <c r="P18" i="5"/>
  <c r="AO350" i="5"/>
  <c r="P40" i="5"/>
  <c r="Q66" i="5"/>
  <c r="R163" i="5"/>
  <c r="BA276" i="5"/>
  <c r="AE61" i="5"/>
  <c r="AZ267" i="5"/>
  <c r="Q20" i="5"/>
  <c r="AP278" i="5"/>
  <c r="AN196" i="5"/>
  <c r="AB182" i="5"/>
  <c r="AC217" i="5"/>
  <c r="BB309" i="5"/>
  <c r="AB50" i="5"/>
  <c r="AD214" i="5"/>
  <c r="AQ298" i="5"/>
  <c r="AC48" i="5"/>
  <c r="AO209" i="5"/>
  <c r="BA49" i="5"/>
  <c r="AQ93" i="5"/>
  <c r="R156" i="5"/>
  <c r="AP274" i="5"/>
  <c r="AP335" i="5"/>
  <c r="R320" i="5"/>
  <c r="AB247" i="5"/>
  <c r="P91" i="5"/>
  <c r="AQ342" i="5"/>
  <c r="AB210" i="5"/>
  <c r="AD210" i="5" s="1"/>
  <c r="AN62" i="5"/>
  <c r="AB114" i="5"/>
  <c r="AP319" i="5"/>
  <c r="Q315" i="5"/>
  <c r="AE311" i="5"/>
  <c r="AO189" i="5"/>
  <c r="AZ15" i="5"/>
  <c r="AZ23" i="5"/>
  <c r="AN99" i="5"/>
  <c r="AP99" i="5" s="1"/>
  <c r="AC158" i="5"/>
  <c r="AO68" i="5"/>
  <c r="AB116" i="5"/>
  <c r="R347" i="5"/>
  <c r="AN116" i="5"/>
  <c r="Q263" i="5"/>
  <c r="AP303" i="5"/>
  <c r="BB144" i="5"/>
  <c r="BB15" i="5"/>
  <c r="BB263" i="5"/>
  <c r="AC126" i="5"/>
  <c r="BB92" i="5"/>
  <c r="AE114" i="5"/>
  <c r="AC247" i="5"/>
  <c r="Q118" i="5"/>
  <c r="AQ182" i="5"/>
  <c r="AD292" i="5"/>
  <c r="AP348" i="5"/>
  <c r="AB164" i="5"/>
  <c r="AQ109" i="5"/>
  <c r="Q166" i="5"/>
  <c r="AP151" i="5"/>
  <c r="BB142" i="5"/>
  <c r="AQ241" i="5"/>
  <c r="BA139" i="5"/>
  <c r="P184" i="5"/>
  <c r="AE329" i="5"/>
  <c r="BA194" i="5"/>
  <c r="AC79" i="5"/>
  <c r="AC262" i="5"/>
  <c r="AO106" i="5"/>
  <c r="Q301" i="5"/>
  <c r="BB100" i="5"/>
  <c r="AO93" i="5"/>
  <c r="AB92" i="5"/>
  <c r="AD240" i="5"/>
  <c r="Q10" i="5"/>
  <c r="P36" i="5"/>
  <c r="AC132" i="5"/>
  <c r="AD166" i="5"/>
  <c r="AP140" i="5"/>
  <c r="BB295" i="5"/>
  <c r="R191" i="5"/>
  <c r="AZ11" i="5"/>
  <c r="AN194" i="5"/>
  <c r="AZ245" i="5"/>
  <c r="BA42" i="5"/>
  <c r="AQ139" i="5"/>
  <c r="P224" i="5"/>
  <c r="AN57" i="5"/>
  <c r="AQ57" i="5" s="1"/>
  <c r="AD350" i="5"/>
  <c r="AO299" i="5"/>
  <c r="R76" i="5"/>
  <c r="P43" i="5"/>
  <c r="Q43" i="5" s="1"/>
  <c r="AB206" i="5"/>
  <c r="AD37" i="5"/>
  <c r="AQ220" i="5"/>
  <c r="AD171" i="5"/>
  <c r="R166" i="5"/>
  <c r="BB298" i="5"/>
  <c r="AQ166" i="5"/>
  <c r="BA336" i="5"/>
  <c r="R274" i="5"/>
  <c r="AO300" i="5"/>
  <c r="AE11" i="5"/>
  <c r="P197" i="5"/>
  <c r="R197" i="5" s="1"/>
  <c r="AQ149" i="5"/>
  <c r="AO276" i="5"/>
  <c r="BB293" i="5"/>
  <c r="Q175" i="5"/>
  <c r="P284" i="5"/>
  <c r="AB112" i="5"/>
  <c r="BB315" i="5"/>
  <c r="AD56" i="5"/>
  <c r="AQ319" i="5"/>
  <c r="BB313" i="5"/>
  <c r="AQ152" i="5"/>
  <c r="P142" i="5"/>
  <c r="R142" i="5" s="1"/>
  <c r="AB243" i="5"/>
  <c r="AE243" i="5" s="1"/>
  <c r="AZ117" i="5"/>
  <c r="BB117" i="5" s="1"/>
  <c r="P238" i="5"/>
  <c r="AZ61" i="5"/>
  <c r="R312" i="5"/>
  <c r="U1" i="5"/>
  <c r="AC67" i="5"/>
  <c r="P170" i="5"/>
  <c r="AO283" i="5"/>
  <c r="P267" i="5"/>
  <c r="AB98" i="5"/>
  <c r="AZ59" i="5"/>
  <c r="BA59" i="5" s="1"/>
  <c r="BA311" i="5"/>
  <c r="BA252" i="5"/>
  <c r="AB43" i="5"/>
  <c r="P138" i="5"/>
  <c r="R239" i="5"/>
  <c r="AB80" i="5"/>
  <c r="AO169" i="5"/>
  <c r="AO330" i="5"/>
  <c r="R234" i="5"/>
  <c r="AD341" i="5"/>
  <c r="AO237" i="5"/>
  <c r="AC123" i="5"/>
  <c r="AN35" i="5"/>
  <c r="R319" i="5"/>
  <c r="AD347" i="5"/>
  <c r="P41" i="5"/>
  <c r="Q41" i="5" s="1"/>
  <c r="AC319" i="5"/>
  <c r="AN168" i="5"/>
  <c r="AB322" i="5"/>
  <c r="BA124" i="5"/>
  <c r="AO137" i="5"/>
  <c r="AZ34" i="5"/>
  <c r="AD28" i="5"/>
  <c r="AN286" i="5"/>
  <c r="AC201" i="5"/>
  <c r="AE19" i="5"/>
  <c r="P97" i="5"/>
  <c r="Q319" i="5"/>
  <c r="R138" i="5"/>
  <c r="AD272" i="5"/>
  <c r="AQ336" i="5"/>
  <c r="Q53" i="5"/>
  <c r="AE107" i="5"/>
  <c r="AD242" i="5"/>
  <c r="BA279" i="5"/>
  <c r="R139" i="5"/>
  <c r="AD108" i="5"/>
  <c r="AP283" i="5"/>
  <c r="AD304" i="5"/>
  <c r="AQ10" i="5"/>
  <c r="AO13" i="5"/>
  <c r="AP36" i="5"/>
  <c r="BB30" i="5"/>
  <c r="AY3" i="5"/>
  <c r="P261" i="5"/>
  <c r="AO142" i="5"/>
  <c r="AP202" i="5"/>
  <c r="AB131" i="5"/>
  <c r="AO77" i="5"/>
  <c r="AC184" i="5"/>
  <c r="AB118" i="5"/>
  <c r="Q184" i="5"/>
  <c r="AO184" i="5"/>
  <c r="Q195" i="5"/>
  <c r="AE118" i="5"/>
  <c r="AC162" i="5"/>
  <c r="AC98" i="5"/>
  <c r="AD94" i="5"/>
  <c r="AD195" i="5"/>
  <c r="AZ97" i="5"/>
  <c r="BD3" i="5"/>
  <c r="AD62" i="5"/>
  <c r="P31" i="5"/>
  <c r="P75" i="5"/>
  <c r="AN90" i="5"/>
  <c r="AE182" i="5"/>
  <c r="AP205" i="5"/>
  <c r="R171" i="5"/>
  <c r="R91" i="5"/>
  <c r="AP170" i="5"/>
  <c r="AE162" i="5"/>
  <c r="AQ38" i="5"/>
  <c r="AO49" i="5"/>
  <c r="AO324" i="5"/>
  <c r="AE170" i="5"/>
  <c r="BA190" i="5"/>
  <c r="R123" i="5"/>
  <c r="AZ224" i="5"/>
  <c r="AD223" i="5"/>
  <c r="AB145" i="5"/>
  <c r="BB336" i="5"/>
  <c r="AN132" i="5"/>
  <c r="BA214" i="5"/>
  <c r="AB78" i="5"/>
  <c r="AC78" i="5" s="1"/>
  <c r="AE320" i="5"/>
  <c r="BA316" i="5"/>
  <c r="AN50" i="5"/>
  <c r="AQ111" i="5"/>
  <c r="R175" i="5"/>
  <c r="BB299" i="5"/>
  <c r="AN165" i="5"/>
  <c r="AO165" i="5" s="1"/>
  <c r="AP281" i="5"/>
  <c r="AZ41" i="5"/>
  <c r="AQ258" i="5"/>
  <c r="AD152" i="5"/>
  <c r="AQ337" i="5"/>
  <c r="AP178" i="5"/>
  <c r="BB188" i="5"/>
  <c r="AZ88" i="5"/>
  <c r="BA277" i="5"/>
  <c r="AD97" i="5"/>
  <c r="AD123" i="5"/>
  <c r="AZ18" i="5"/>
  <c r="AC315" i="5"/>
  <c r="AE335" i="5"/>
  <c r="AN282" i="5"/>
  <c r="AB38" i="5"/>
  <c r="BB47" i="5"/>
  <c r="P324" i="5"/>
  <c r="BB345" i="5"/>
  <c r="AE259" i="5"/>
  <c r="P56" i="5"/>
  <c r="AP279" i="5"/>
  <c r="Q271" i="5"/>
  <c r="AE124" i="5"/>
  <c r="AZ107" i="5"/>
  <c r="AP166" i="5"/>
  <c r="BB106" i="5"/>
  <c r="AN100" i="5"/>
  <c r="BB280" i="5"/>
  <c r="BB348" i="5"/>
  <c r="AN89" i="5"/>
  <c r="AB21" i="5"/>
  <c r="R215" i="5"/>
  <c r="BB111" i="5"/>
  <c r="AN42" i="5"/>
  <c r="AQ42" i="5" s="1"/>
  <c r="BB317" i="5"/>
  <c r="AC292" i="5"/>
  <c r="P321" i="5"/>
  <c r="AN208" i="5"/>
  <c r="AN228" i="5"/>
  <c r="AO195" i="5"/>
  <c r="Q337" i="5"/>
  <c r="BA296" i="5"/>
  <c r="AZ141" i="5"/>
  <c r="AB191" i="5"/>
  <c r="BB344" i="5"/>
  <c r="BA278" i="5"/>
  <c r="BB216" i="5"/>
  <c r="P260" i="5"/>
  <c r="BA10" i="5"/>
  <c r="AZ258" i="5"/>
  <c r="BB105" i="5"/>
  <c r="P244" i="5"/>
  <c r="P42" i="5"/>
  <c r="Q279" i="5"/>
  <c r="AQ9" i="5"/>
  <c r="BB274" i="5"/>
  <c r="BB343" i="5"/>
  <c r="AB229" i="5"/>
  <c r="P222" i="5"/>
  <c r="BA175" i="5"/>
  <c r="BA73" i="5"/>
  <c r="R192" i="5"/>
  <c r="BA16" i="5"/>
  <c r="AE262" i="5"/>
  <c r="AN113" i="5"/>
  <c r="AB180" i="5"/>
  <c r="AO253" i="5"/>
  <c r="Q304" i="5"/>
  <c r="AP203" i="5"/>
  <c r="AE111" i="5"/>
  <c r="Q149" i="5"/>
  <c r="AB69" i="5"/>
  <c r="AO220" i="5"/>
  <c r="BA221" i="5"/>
  <c r="AP42" i="5"/>
  <c r="AN131" i="5"/>
  <c r="R301" i="5"/>
  <c r="AE292" i="5"/>
  <c r="AC295" i="5"/>
  <c r="AD61" i="5"/>
  <c r="AD337" i="5"/>
  <c r="AC68" i="5"/>
  <c r="R34" i="5"/>
  <c r="BA309" i="5"/>
  <c r="AZ246" i="5"/>
  <c r="AO286" i="5"/>
  <c r="AO191" i="5"/>
  <c r="Q246" i="5"/>
  <c r="AB245" i="5"/>
  <c r="Q177" i="5"/>
  <c r="AC206" i="5"/>
  <c r="BA98" i="5"/>
  <c r="AZ183" i="5"/>
  <c r="Q116" i="5"/>
  <c r="R265" i="5"/>
  <c r="AP138" i="5"/>
  <c r="AC195" i="5"/>
  <c r="AZ305" i="5"/>
  <c r="AB54" i="5"/>
  <c r="AO255" i="5"/>
  <c r="AO320" i="5"/>
  <c r="Q155" i="5"/>
  <c r="AN79" i="5"/>
  <c r="AO333" i="5"/>
  <c r="AB196" i="5"/>
  <c r="BA313" i="5"/>
  <c r="AB13" i="5"/>
  <c r="AD67" i="5"/>
  <c r="AZ145" i="5"/>
  <c r="BB145" i="5" s="1"/>
  <c r="AN284" i="5"/>
  <c r="P70" i="5"/>
  <c r="R70" i="5" s="1"/>
  <c r="R150" i="5"/>
  <c r="AH1" i="5"/>
  <c r="AI3" i="5"/>
  <c r="AB142" i="5"/>
  <c r="AN87" i="5"/>
  <c r="Q104" i="5"/>
  <c r="AP193" i="5"/>
  <c r="AN265" i="5"/>
  <c r="AE298" i="5"/>
  <c r="AB71" i="5"/>
  <c r="AC71" i="5" s="1"/>
  <c r="AD104" i="5"/>
  <c r="P143" i="5"/>
  <c r="R143" i="5" s="1"/>
  <c r="BB54" i="5"/>
  <c r="AC330" i="5"/>
  <c r="AP337" i="5"/>
  <c r="AC274" i="5"/>
  <c r="AZ138" i="5"/>
  <c r="AE48" i="5"/>
  <c r="P243" i="5"/>
  <c r="R243" i="5" s="1"/>
  <c r="P285" i="5"/>
  <c r="AC196" i="5"/>
  <c r="P168" i="5"/>
  <c r="BB271" i="5"/>
  <c r="AZ22" i="5"/>
  <c r="AD277" i="5"/>
  <c r="P164" i="5"/>
  <c r="P226" i="5"/>
  <c r="R226" i="5" s="1"/>
  <c r="AC136" i="5"/>
  <c r="AO343" i="5"/>
  <c r="AZ165" i="5"/>
  <c r="AB193" i="5"/>
  <c r="AB52" i="5"/>
  <c r="AO117" i="5"/>
  <c r="AZ202" i="5"/>
  <c r="AB32" i="5"/>
  <c r="AQ47" i="5"/>
  <c r="AC77" i="5"/>
  <c r="AO179" i="5"/>
  <c r="AC311" i="5"/>
  <c r="Q331" i="5"/>
  <c r="AO136" i="5"/>
  <c r="AE28" i="5"/>
  <c r="AO279" i="5"/>
  <c r="AP293" i="5"/>
  <c r="AB144" i="5"/>
  <c r="AE144" i="5" s="1"/>
  <c r="BA315" i="5"/>
  <c r="BB61" i="5"/>
  <c r="AN239" i="5"/>
  <c r="AQ239" i="5" s="1"/>
  <c r="P110" i="5"/>
  <c r="AD309" i="5"/>
  <c r="AC11" i="5"/>
  <c r="AN143" i="5"/>
  <c r="AC341" i="5"/>
  <c r="AP313" i="5"/>
  <c r="AQ294" i="5"/>
  <c r="AZ181" i="5"/>
  <c r="Q224" i="5"/>
  <c r="BB38" i="5"/>
  <c r="AB17" i="5"/>
  <c r="AN183" i="5"/>
  <c r="AP299" i="5"/>
  <c r="AC41" i="5"/>
  <c r="AD178" i="5"/>
  <c r="AD59" i="5"/>
  <c r="AZ58" i="5"/>
  <c r="AP195" i="5"/>
  <c r="AB321" i="5"/>
  <c r="AD125" i="5"/>
  <c r="R241" i="5"/>
  <c r="AZ20" i="5"/>
  <c r="P205" i="5"/>
  <c r="AD197" i="5"/>
  <c r="AC128" i="5"/>
  <c r="BB62" i="5"/>
  <c r="BA329" i="5"/>
  <c r="P221" i="5"/>
  <c r="R43" i="5"/>
  <c r="AE59" i="5"/>
  <c r="P87" i="5"/>
  <c r="Q87" i="5" s="1"/>
  <c r="AO298" i="5"/>
  <c r="AP330" i="5"/>
  <c r="Q81" i="5"/>
  <c r="AE138" i="5"/>
  <c r="BA141" i="5"/>
  <c r="AC344" i="5"/>
  <c r="AP316" i="5"/>
  <c r="AC225" i="5"/>
  <c r="AB113" i="5"/>
  <c r="AD264" i="5"/>
  <c r="BB290" i="5"/>
  <c r="BB52" i="5"/>
  <c r="R117" i="5"/>
  <c r="R321" i="5"/>
  <c r="R80" i="5"/>
  <c r="AO221" i="5"/>
  <c r="AO285" i="5"/>
  <c r="AQ190" i="5"/>
  <c r="AO100" i="5"/>
  <c r="BB312" i="5"/>
  <c r="AD275" i="5"/>
  <c r="Q348" i="5"/>
  <c r="R132" i="5"/>
  <c r="BB207" i="5"/>
  <c r="AD96" i="5"/>
  <c r="R176" i="5"/>
  <c r="AC346" i="5"/>
  <c r="BA202" i="5"/>
  <c r="BA184" i="5"/>
  <c r="BB56" i="5"/>
  <c r="AB284" i="5"/>
  <c r="AO111" i="5"/>
  <c r="AO16" i="5"/>
  <c r="AB23" i="5"/>
  <c r="AQ296" i="5"/>
  <c r="AO123" i="5"/>
  <c r="AP300" i="5"/>
  <c r="BA298" i="5"/>
  <c r="AN32" i="5"/>
  <c r="AQ32" i="5" s="1"/>
  <c r="AE333" i="5"/>
  <c r="AB57" i="5"/>
  <c r="AC57" i="5" s="1"/>
  <c r="AP214" i="5"/>
  <c r="P39" i="5"/>
  <c r="AQ295" i="5"/>
  <c r="BB253" i="5"/>
  <c r="Q190" i="5"/>
  <c r="AE29" i="5"/>
  <c r="AZ238" i="5"/>
  <c r="BA238" i="5" s="1"/>
  <c r="BB67" i="5"/>
  <c r="AC175" i="5"/>
  <c r="Q79" i="5"/>
  <c r="AZ95" i="5"/>
  <c r="P141" i="5"/>
  <c r="BA285" i="5"/>
  <c r="AQ55" i="5"/>
  <c r="AE343" i="5"/>
  <c r="AC345" i="5"/>
  <c r="AQ178" i="5"/>
  <c r="AN92" i="5"/>
  <c r="AD106" i="5"/>
  <c r="AN227" i="5"/>
  <c r="AZ301" i="5"/>
  <c r="BA301" i="5" s="1"/>
  <c r="AN31" i="5"/>
  <c r="AZ220" i="5"/>
  <c r="AB241" i="5"/>
  <c r="P323" i="5"/>
  <c r="AN260" i="5"/>
  <c r="AO260" i="5" s="1"/>
  <c r="Q167" i="5"/>
  <c r="AQ315" i="5"/>
  <c r="P245" i="5"/>
  <c r="R86" i="5"/>
  <c r="AE31" i="5"/>
  <c r="BB255" i="5"/>
  <c r="BB152" i="5"/>
  <c r="AE222" i="5"/>
  <c r="AD259" i="5"/>
  <c r="P182" i="5"/>
  <c r="AN225" i="5"/>
  <c r="BB9" i="5"/>
  <c r="AP105" i="5"/>
  <c r="AP9" i="5"/>
  <c r="AC257" i="5"/>
  <c r="AZ24" i="5"/>
  <c r="P130" i="5"/>
  <c r="Q130" i="5" s="1"/>
  <c r="BB86" i="5"/>
  <c r="Q68" i="5"/>
  <c r="BA241" i="5"/>
  <c r="P50" i="5"/>
  <c r="Q50" i="5" s="1"/>
  <c r="BB259" i="5"/>
  <c r="AO345" i="5"/>
  <c r="AM3" i="5"/>
  <c r="AP317" i="5"/>
  <c r="AZ197" i="5"/>
  <c r="BA254" i="5"/>
  <c r="BB179" i="5"/>
  <c r="AN52" i="5"/>
  <c r="AQ52" i="5" s="1"/>
  <c r="AE150" i="5"/>
  <c r="R293" i="5"/>
  <c r="AC316" i="5"/>
  <c r="AO48" i="5"/>
  <c r="AP70" i="5"/>
  <c r="AZ109" i="5"/>
  <c r="AQ127" i="5"/>
  <c r="R100" i="5"/>
  <c r="AD246" i="5"/>
  <c r="AE104" i="5"/>
  <c r="AP15" i="5"/>
  <c r="AB286" i="5"/>
  <c r="AE286" i="5" s="1"/>
  <c r="AE24" i="5"/>
  <c r="BB196" i="5"/>
  <c r="AO197" i="5"/>
  <c r="R240" i="5"/>
  <c r="AN248" i="5"/>
  <c r="AD194" i="5"/>
  <c r="AE128" i="5"/>
  <c r="BB139" i="5"/>
  <c r="BB276" i="5"/>
  <c r="AQ50" i="5"/>
  <c r="AP21" i="5"/>
  <c r="BB23" i="5"/>
  <c r="AP100" i="5"/>
  <c r="AD162" i="5"/>
  <c r="AP182" i="5"/>
  <c r="AP125" i="5"/>
  <c r="AP252" i="5"/>
  <c r="BB294" i="5"/>
  <c r="BA17" i="5"/>
  <c r="P96" i="5"/>
  <c r="AQ112" i="5"/>
  <c r="Q204" i="5"/>
  <c r="AO290" i="5"/>
  <c r="AE201" i="5"/>
  <c r="R81" i="5"/>
  <c r="AD24" i="5"/>
  <c r="BA37" i="5"/>
  <c r="AE78" i="5"/>
  <c r="Q282" i="5"/>
  <c r="AO193" i="5"/>
  <c r="BA247" i="5"/>
  <c r="AP61" i="5"/>
  <c r="AB100" i="5"/>
  <c r="AO114" i="5"/>
  <c r="Q202" i="5"/>
  <c r="AZ71" i="5"/>
  <c r="BA105" i="5"/>
  <c r="AP109" i="5"/>
  <c r="AZ119" i="5"/>
  <c r="AD184" i="5"/>
  <c r="BB127" i="5"/>
  <c r="AD41" i="5"/>
  <c r="AP262" i="5"/>
  <c r="AO108" i="5"/>
  <c r="AP264" i="5"/>
  <c r="AE115" i="5"/>
  <c r="R41" i="5"/>
  <c r="AO294" i="5"/>
  <c r="BA322" i="5"/>
  <c r="AD241" i="5"/>
  <c r="AP324" i="5"/>
  <c r="BB314" i="5"/>
  <c r="AD202" i="5"/>
  <c r="AZ324" i="5"/>
  <c r="BB324" i="5" s="1"/>
  <c r="P12" i="5"/>
  <c r="Q12" i="5" s="1"/>
  <c r="AE330" i="5"/>
  <c r="P77" i="5"/>
  <c r="AZ286" i="5"/>
  <c r="BA286" i="5" s="1"/>
  <c r="AC246" i="5"/>
  <c r="AD40" i="5"/>
  <c r="BB175" i="5"/>
  <c r="AZ191" i="5"/>
  <c r="AP67" i="5"/>
  <c r="AN245" i="5"/>
  <c r="AQ245" i="5" s="1"/>
  <c r="AB203" i="5"/>
  <c r="AD203" i="5" s="1"/>
  <c r="Q236" i="5"/>
  <c r="AE155" i="5"/>
  <c r="P69" i="5"/>
  <c r="AA1" i="5"/>
  <c r="BA152" i="5"/>
  <c r="AC299" i="5"/>
  <c r="BA111" i="5"/>
  <c r="P32" i="5"/>
  <c r="AQ273" i="5"/>
  <c r="BA218" i="5"/>
  <c r="AQ218" i="5"/>
  <c r="AP333" i="5"/>
  <c r="BA215" i="5"/>
  <c r="AC309" i="5"/>
  <c r="AD329" i="5"/>
  <c r="P223" i="5"/>
  <c r="BA337" i="5"/>
  <c r="AN240" i="5"/>
  <c r="AZ80" i="5"/>
  <c r="BA80" i="5" s="1"/>
  <c r="P259" i="5"/>
  <c r="R17" i="5"/>
  <c r="BB261" i="5"/>
  <c r="AE40" i="5"/>
  <c r="AZ266" i="5"/>
  <c r="BB266" i="5" s="1"/>
  <c r="BA350" i="5"/>
  <c r="P180" i="5"/>
  <c r="AC163" i="5"/>
  <c r="P108" i="5"/>
  <c r="S3" i="5"/>
  <c r="AB72" i="5"/>
  <c r="Q57" i="5"/>
  <c r="BB123" i="5"/>
  <c r="AO234" i="5"/>
  <c r="P203" i="5"/>
  <c r="AO150" i="5"/>
  <c r="AC314" i="5"/>
  <c r="BB272" i="5"/>
  <c r="BB48" i="5"/>
  <c r="AN301" i="5"/>
  <c r="AP301" i="5" s="1"/>
  <c r="BA317" i="5"/>
  <c r="AQ123" i="5"/>
  <c r="BB279" i="5"/>
  <c r="AZ229" i="5"/>
  <c r="AP233" i="5"/>
  <c r="R296" i="5"/>
  <c r="AE331" i="5"/>
  <c r="AC310" i="5"/>
  <c r="BB254" i="5"/>
  <c r="AQ216" i="5"/>
  <c r="Q228" i="5"/>
  <c r="AO9" i="5"/>
  <c r="Q235" i="5"/>
  <c r="AC252" i="5"/>
  <c r="AB207" i="5"/>
  <c r="AC207" i="5" s="1"/>
  <c r="BB28" i="5"/>
  <c r="AE319" i="5"/>
  <c r="AD244" i="5"/>
  <c r="AD280" i="5"/>
  <c r="P74" i="5"/>
  <c r="BA242" i="5"/>
  <c r="P59" i="5"/>
  <c r="Q76" i="5"/>
  <c r="R141" i="5"/>
  <c r="BA36" i="5"/>
  <c r="BB193" i="5"/>
  <c r="Q109" i="5"/>
  <c r="BB248" i="5"/>
  <c r="AO130" i="5"/>
  <c r="Q313" i="5"/>
  <c r="AD141" i="5"/>
  <c r="AD267" i="5"/>
  <c r="AE17" i="5"/>
  <c r="R59" i="5"/>
  <c r="AQ314" i="5"/>
  <c r="AB81" i="5"/>
  <c r="AZ57" i="5"/>
  <c r="AE281" i="5"/>
  <c r="Q35" i="5"/>
  <c r="AE197" i="5"/>
  <c r="AC95" i="5"/>
  <c r="AZ166" i="5"/>
  <c r="AQ33" i="5"/>
  <c r="BA18" i="5"/>
  <c r="AC153" i="5"/>
  <c r="P71" i="5"/>
  <c r="AC166" i="5"/>
  <c r="AD156" i="5"/>
  <c r="AO341" i="5"/>
  <c r="AE113" i="5"/>
  <c r="AQ165" i="5"/>
  <c r="Q217" i="5"/>
  <c r="AC108" i="5"/>
  <c r="AC260" i="5"/>
  <c r="BA21" i="5"/>
  <c r="AC14" i="5"/>
  <c r="P16" i="5"/>
  <c r="Q265" i="5"/>
  <c r="P247" i="5"/>
  <c r="AQ331" i="5"/>
  <c r="AC171" i="5"/>
  <c r="R75" i="5"/>
  <c r="AO205" i="5"/>
  <c r="AD142" i="5"/>
  <c r="AE169" i="5"/>
  <c r="AE14" i="5"/>
  <c r="AP51" i="5"/>
  <c r="AP322" i="5"/>
  <c r="BB164" i="5"/>
  <c r="AZ225" i="5"/>
  <c r="BB283" i="5"/>
  <c r="AO265" i="5"/>
  <c r="BB87" i="5"/>
  <c r="R248" i="5"/>
  <c r="AQ140" i="5"/>
  <c r="Q40" i="5"/>
  <c r="AT1" i="5"/>
  <c r="AO238" i="5"/>
  <c r="AO125" i="5"/>
  <c r="AP342" i="5"/>
  <c r="BA66" i="5"/>
  <c r="AQ343" i="5"/>
  <c r="Q316" i="5"/>
  <c r="BB246" i="5"/>
  <c r="AP216" i="5"/>
  <c r="AZ113" i="5"/>
  <c r="AP347" i="5"/>
  <c r="AE246" i="5"/>
  <c r="Q259" i="5"/>
  <c r="BA28" i="5"/>
  <c r="AE194" i="5"/>
  <c r="Q192" i="5"/>
  <c r="AP240" i="5"/>
  <c r="AO297" i="5"/>
  <c r="AB75" i="5"/>
  <c r="AP10" i="5"/>
  <c r="AE88" i="5"/>
  <c r="AE34" i="5"/>
  <c r="AC208" i="5"/>
  <c r="AZ94" i="5"/>
  <c r="AP141" i="5"/>
  <c r="AQ207" i="5"/>
  <c r="R74" i="5"/>
  <c r="AQ162" i="5"/>
  <c r="BA33" i="5"/>
  <c r="AE72" i="5"/>
  <c r="AD42" i="5"/>
  <c r="R56" i="5"/>
  <c r="BA108" i="5"/>
  <c r="R108" i="5"/>
  <c r="AE91" i="5"/>
  <c r="AQ21" i="5"/>
  <c r="BB60" i="5"/>
  <c r="AE97" i="5"/>
  <c r="BA91" i="5"/>
  <c r="AP78" i="5"/>
  <c r="AD247" i="5"/>
  <c r="BB182" i="5"/>
  <c r="AO155" i="5"/>
  <c r="AE49" i="5"/>
  <c r="AE108" i="5"/>
  <c r="Q206" i="5"/>
  <c r="R32" i="5"/>
  <c r="AE50" i="5"/>
  <c r="AQ204" i="5"/>
  <c r="BB169" i="5"/>
  <c r="Q226" i="5"/>
  <c r="AE23" i="5"/>
  <c r="AN242" i="5"/>
  <c r="AO226" i="5"/>
  <c r="BA138" i="5"/>
  <c r="R225" i="5"/>
  <c r="AC53" i="5"/>
  <c r="Q98" i="5"/>
  <c r="AD110" i="5"/>
  <c r="AB73" i="5"/>
  <c r="AC131" i="5"/>
  <c r="AD53" i="5"/>
  <c r="R23" i="5"/>
  <c r="BB285" i="5"/>
  <c r="AC255" i="5"/>
  <c r="AC181" i="5"/>
  <c r="Q15" i="5"/>
  <c r="AD114" i="5"/>
  <c r="AD116" i="5"/>
  <c r="AQ92" i="5"/>
  <c r="BA40" i="5"/>
  <c r="AB89" i="5"/>
  <c r="BA244" i="5"/>
  <c r="AD87" i="5"/>
  <c r="AO57" i="5"/>
  <c r="AC91" i="5"/>
  <c r="AE248" i="5"/>
  <c r="AD260" i="5"/>
  <c r="AD224" i="5"/>
  <c r="AP321" i="5"/>
  <c r="BA52" i="5"/>
  <c r="AD17" i="5"/>
  <c r="AD92" i="5"/>
  <c r="AO79" i="5"/>
  <c r="AO58" i="5"/>
  <c r="AP259" i="5"/>
  <c r="AD206" i="5"/>
  <c r="AQ126" i="5"/>
  <c r="AB20" i="5"/>
  <c r="AC242" i="5"/>
  <c r="R227" i="5"/>
  <c r="Q193" i="5"/>
  <c r="BB81" i="5"/>
  <c r="BA305" i="5"/>
  <c r="R62" i="5"/>
  <c r="BB220" i="5"/>
  <c r="AQ77" i="5"/>
  <c r="Q210" i="5"/>
  <c r="BB238" i="5"/>
  <c r="P196" i="5"/>
  <c r="AQ219" i="5"/>
  <c r="AQ70" i="5"/>
  <c r="AQ334" i="5"/>
  <c r="AC129" i="5"/>
  <c r="AE132" i="5"/>
  <c r="BB128" i="5"/>
  <c r="BB40" i="5"/>
  <c r="AZ264" i="5"/>
  <c r="AC302" i="5"/>
  <c r="AQ39" i="5"/>
  <c r="AO35" i="5"/>
  <c r="BB305" i="5"/>
  <c r="R39" i="5"/>
  <c r="AD68" i="5"/>
  <c r="BA130" i="5"/>
  <c r="AC115" i="5"/>
  <c r="AO241" i="5"/>
  <c r="AD22" i="5"/>
  <c r="AQ221" i="5"/>
  <c r="BB55" i="5"/>
  <c r="AP255" i="5"/>
  <c r="Q61" i="5"/>
  <c r="AD88" i="5"/>
  <c r="R267" i="5"/>
  <c r="AE54" i="5"/>
  <c r="AP39" i="5"/>
  <c r="Q294" i="5"/>
  <c r="AN43" i="5"/>
  <c r="AP127" i="5"/>
  <c r="AQ228" i="5"/>
  <c r="AQ94" i="5"/>
  <c r="AO225" i="5"/>
  <c r="AP226" i="5"/>
  <c r="BB223" i="5"/>
  <c r="AO145" i="5"/>
  <c r="AD38" i="5"/>
  <c r="AQ89" i="5"/>
  <c r="AN129" i="5"/>
  <c r="AP129" i="5" s="1"/>
  <c r="AL1" i="5"/>
  <c r="AC224" i="5"/>
  <c r="AE77" i="5"/>
  <c r="R223" i="5"/>
  <c r="AE33" i="5"/>
  <c r="AQ267" i="5"/>
  <c r="AQ138" i="5"/>
  <c r="AE220" i="5"/>
  <c r="R99" i="5"/>
  <c r="R96" i="5"/>
  <c r="BA55" i="5"/>
  <c r="AP48" i="5"/>
  <c r="AO304" i="5"/>
  <c r="AD138" i="5"/>
  <c r="AB265" i="5"/>
  <c r="R170" i="5"/>
  <c r="Q245" i="5"/>
  <c r="Q240" i="5"/>
  <c r="AD13" i="5"/>
  <c r="Q205" i="5"/>
  <c r="BA23" i="5"/>
  <c r="AE140" i="5"/>
  <c r="Q39" i="5"/>
  <c r="AO302" i="5"/>
  <c r="Q328" i="5"/>
  <c r="AO75" i="5"/>
  <c r="BB70" i="5"/>
  <c r="AC223" i="5"/>
  <c r="AE87" i="5"/>
  <c r="BA236" i="5"/>
  <c r="AE53" i="5"/>
  <c r="AN95" i="5"/>
  <c r="AE41" i="5"/>
  <c r="AC248" i="5"/>
  <c r="AD154" i="5"/>
  <c r="Q42" i="5"/>
  <c r="AQ79" i="5"/>
  <c r="AD207" i="5"/>
  <c r="AP271" i="5"/>
  <c r="AQ51" i="5"/>
  <c r="BA154" i="5"/>
  <c r="AC21" i="5"/>
  <c r="AK3" i="5"/>
  <c r="AE18" i="5"/>
  <c r="AQ128" i="5"/>
  <c r="AO15" i="5"/>
  <c r="AP128" i="5"/>
  <c r="AQ40" i="5"/>
  <c r="AQ132" i="5"/>
  <c r="AO23" i="5"/>
  <c r="AP209" i="5"/>
  <c r="BA291" i="5"/>
  <c r="BA248" i="5"/>
  <c r="AN54" i="5"/>
  <c r="AC347" i="5"/>
  <c r="AQ210" i="5"/>
  <c r="AQ229" i="5"/>
  <c r="AE89" i="5"/>
  <c r="AE36" i="5"/>
  <c r="Q16" i="5"/>
  <c r="AD322" i="5"/>
  <c r="AQ74" i="5"/>
  <c r="AE141" i="5"/>
  <c r="AD32" i="5"/>
  <c r="AQ324" i="5"/>
  <c r="BA321" i="5"/>
  <c r="AP224" i="5"/>
  <c r="Q238" i="5"/>
  <c r="R114" i="5"/>
  <c r="BA34" i="5"/>
  <c r="R244" i="5"/>
  <c r="AD205" i="5"/>
  <c r="AE241" i="5"/>
  <c r="Q286" i="5"/>
  <c r="AD98" i="5"/>
  <c r="AQ56" i="5"/>
  <c r="AD20" i="5"/>
  <c r="AB204" i="5"/>
  <c r="AC321" i="5"/>
  <c r="BB320" i="5"/>
  <c r="AQ13" i="5"/>
  <c r="AQ301" i="5"/>
  <c r="BB36" i="5"/>
  <c r="R97" i="5"/>
  <c r="AD303" i="5"/>
  <c r="AQ265" i="5"/>
  <c r="BB76" i="5"/>
  <c r="AP50" i="5"/>
  <c r="BB71" i="5"/>
  <c r="AQ90" i="5"/>
  <c r="BA114" i="5"/>
  <c r="AD193" i="5"/>
  <c r="AQ78" i="5"/>
  <c r="BB240" i="5"/>
  <c r="BB141" i="5"/>
  <c r="R22" i="5"/>
  <c r="Q191" i="5"/>
  <c r="BB95" i="5"/>
  <c r="AD136" i="5"/>
  <c r="AE70" i="5"/>
  <c r="BB11" i="5"/>
  <c r="AB74" i="5"/>
  <c r="BA118" i="5"/>
  <c r="AP163" i="5"/>
  <c r="AD48" i="5"/>
  <c r="AQ81" i="5"/>
  <c r="AE192" i="5"/>
  <c r="Q97" i="5"/>
  <c r="AD233" i="5"/>
  <c r="BB302" i="5"/>
  <c r="BB12" i="5"/>
  <c r="AO194" i="5"/>
  <c r="AP88" i="5"/>
  <c r="AZ195" i="5"/>
  <c r="AP245" i="5"/>
  <c r="Q126" i="5"/>
  <c r="AP16" i="5"/>
  <c r="AN98" i="5"/>
  <c r="AC66" i="5"/>
  <c r="AQ12" i="5"/>
  <c r="AC215" i="5"/>
  <c r="BB17" i="5"/>
  <c r="AB190" i="5"/>
  <c r="AZ227" i="5"/>
  <c r="AP92" i="5"/>
  <c r="AC229" i="5"/>
  <c r="AC76" i="5"/>
  <c r="AP302" i="5"/>
  <c r="AE71" i="5"/>
  <c r="AD43" i="5"/>
  <c r="P111" i="5"/>
  <c r="AD229" i="5"/>
  <c r="AD286" i="5"/>
  <c r="AP297" i="5"/>
  <c r="R57" i="5"/>
  <c r="AO235" i="5"/>
  <c r="AC42" i="5"/>
  <c r="AE203" i="5"/>
  <c r="AP76" i="5"/>
  <c r="AQ321" i="5"/>
  <c r="AD181" i="5"/>
  <c r="AO87" i="5"/>
  <c r="BB35" i="5"/>
  <c r="R281" i="5"/>
  <c r="P128" i="5"/>
  <c r="AE208" i="5"/>
  <c r="AC127" i="5"/>
  <c r="BB243" i="5"/>
  <c r="Q69" i="5"/>
  <c r="BA50" i="5"/>
  <c r="AE314" i="5"/>
  <c r="BA204" i="5"/>
  <c r="AE81" i="5"/>
  <c r="Q60" i="5"/>
  <c r="AO129" i="5"/>
  <c r="AO267" i="5"/>
  <c r="AP320" i="5"/>
  <c r="AD243" i="5"/>
  <c r="AO81" i="5"/>
  <c r="AC110" i="5"/>
  <c r="AZ226" i="5"/>
  <c r="AQ107" i="5"/>
  <c r="AC81" i="5"/>
  <c r="AC261" i="5"/>
  <c r="BA131" i="5"/>
  <c r="AC227" i="5"/>
  <c r="AD100" i="5"/>
  <c r="AC243" i="5"/>
  <c r="AC144" i="5"/>
  <c r="AD169" i="5"/>
  <c r="AB221" i="5"/>
  <c r="AD221" i="5" s="1"/>
  <c r="BA74" i="5"/>
  <c r="AO56" i="5"/>
  <c r="AD74" i="5"/>
  <c r="BA14" i="5"/>
  <c r="AD220" i="5"/>
  <c r="Q237" i="5"/>
  <c r="AC32" i="5"/>
  <c r="Q11" i="5"/>
  <c r="AP305" i="5"/>
  <c r="R145" i="5"/>
  <c r="AN164" i="5"/>
  <c r="Q132" i="5"/>
  <c r="BA182" i="5"/>
  <c r="Q181" i="5"/>
  <c r="Q164" i="5"/>
  <c r="Q100" i="5"/>
  <c r="AB283" i="5"/>
  <c r="AO182" i="5"/>
  <c r="AD126" i="5"/>
  <c r="BB183" i="5"/>
  <c r="AC62" i="5"/>
  <c r="AQ238" i="5"/>
  <c r="AD180" i="5"/>
  <c r="BB138" i="5"/>
  <c r="R52" i="5"/>
  <c r="Q290" i="5"/>
  <c r="R264" i="5"/>
  <c r="R118" i="5"/>
  <c r="Q165" i="5"/>
  <c r="AQ284" i="5"/>
  <c r="AP168" i="5"/>
  <c r="AB285" i="5"/>
  <c r="AO245" i="5"/>
  <c r="AP222" i="5"/>
  <c r="BA209" i="5"/>
  <c r="AO18" i="5"/>
  <c r="AQ226" i="5"/>
  <c r="AQ108" i="5"/>
  <c r="AO168" i="5"/>
  <c r="AN71" i="5"/>
  <c r="AP71" i="5" s="1"/>
  <c r="AP55" i="5"/>
  <c r="AO126" i="5"/>
  <c r="R69" i="5"/>
  <c r="AB117" i="5"/>
  <c r="AN91" i="5"/>
  <c r="AO282" i="5"/>
  <c r="R245" i="5"/>
  <c r="AO94" i="5"/>
  <c r="Q220" i="5"/>
  <c r="P78" i="5"/>
  <c r="AC228" i="5"/>
  <c r="AE184" i="5"/>
  <c r="AS3" i="5"/>
  <c r="AC216" i="5"/>
  <c r="AU3" i="5"/>
  <c r="AO222" i="5"/>
  <c r="BA343" i="5"/>
  <c r="AQ60" i="5"/>
  <c r="AQ264" i="5"/>
  <c r="AQ97" i="5"/>
  <c r="AE238" i="5"/>
  <c r="AD261" i="5"/>
  <c r="AD129" i="5"/>
  <c r="AP181" i="5"/>
  <c r="BA293" i="5"/>
  <c r="AP86" i="5"/>
  <c r="BA193" i="5"/>
  <c r="AQ285" i="5"/>
  <c r="AP53" i="5"/>
  <c r="AQ194" i="5"/>
  <c r="AE13" i="5"/>
  <c r="AN96" i="5"/>
  <c r="AO11" i="5"/>
  <c r="P119" i="5"/>
  <c r="P209" i="5"/>
  <c r="AP184" i="5"/>
  <c r="AE168" i="5"/>
  <c r="AE58" i="5"/>
  <c r="Q284" i="5"/>
  <c r="BB197" i="5"/>
  <c r="AZ125" i="5"/>
  <c r="BB125" i="5" s="1"/>
  <c r="AE284" i="5"/>
  <c r="AP31" i="5"/>
  <c r="AO69" i="5"/>
  <c r="BB297" i="5"/>
  <c r="AE30" i="5"/>
  <c r="AD209" i="5"/>
  <c r="Q24" i="5"/>
  <c r="AE55" i="5"/>
  <c r="AQ117" i="5"/>
  <c r="AP225" i="5"/>
  <c r="AP87" i="5"/>
  <c r="AE332" i="5"/>
  <c r="BB322" i="5"/>
  <c r="AN261" i="5"/>
  <c r="BA169" i="5"/>
  <c r="AP267" i="5"/>
  <c r="Q221" i="5"/>
  <c r="AC239" i="5"/>
  <c r="AQ142" i="5"/>
  <c r="AO229" i="5"/>
  <c r="R313" i="5"/>
  <c r="BA129" i="5"/>
  <c r="AQ263" i="5"/>
  <c r="AO60" i="5"/>
  <c r="AD75" i="5"/>
  <c r="AE76" i="5"/>
  <c r="AE180" i="5"/>
  <c r="AQ99" i="5"/>
  <c r="AP145" i="5"/>
  <c r="R279" i="5"/>
  <c r="AE35" i="5"/>
  <c r="AQ346" i="5"/>
  <c r="AQ145" i="5"/>
  <c r="R95" i="5"/>
  <c r="AD323" i="5"/>
  <c r="R228" i="5"/>
  <c r="AQ209" i="5"/>
  <c r="AE142" i="5"/>
  <c r="AZ260" i="5"/>
  <c r="AD112" i="5"/>
  <c r="AD109" i="5"/>
  <c r="BB284" i="5"/>
  <c r="BB166" i="5"/>
  <c r="AE267" i="5"/>
  <c r="AO42" i="5"/>
  <c r="AE304" i="5"/>
  <c r="AO167" i="5"/>
  <c r="AC89" i="5"/>
  <c r="BB90" i="5"/>
  <c r="AC194" i="5"/>
  <c r="AE210" i="5"/>
  <c r="AP41" i="5"/>
  <c r="R111" i="5"/>
  <c r="AP113" i="5"/>
  <c r="AE164" i="5"/>
  <c r="BB79" i="5"/>
  <c r="BA197" i="5"/>
  <c r="AE74" i="5"/>
  <c r="AE282" i="5"/>
  <c r="AQ22" i="5"/>
  <c r="AZ140" i="5"/>
  <c r="AQ191" i="5"/>
  <c r="R275" i="5"/>
  <c r="R152" i="5"/>
  <c r="AP221" i="5"/>
  <c r="AE207" i="5"/>
  <c r="AZ222" i="5"/>
  <c r="BB222" i="5" s="1"/>
  <c r="BA107" i="5"/>
  <c r="AP12" i="5"/>
  <c r="BA196" i="5"/>
  <c r="AO32" i="5"/>
  <c r="AO20" i="5"/>
  <c r="P38" i="5"/>
  <c r="AQ224" i="5"/>
  <c r="BA81" i="5"/>
  <c r="AO40" i="5"/>
  <c r="AQ154" i="5"/>
  <c r="AE290" i="5"/>
  <c r="Q208" i="5"/>
  <c r="BA302" i="5"/>
  <c r="AE227" i="5"/>
  <c r="AO262" i="5"/>
  <c r="AO208" i="5"/>
  <c r="BA143" i="5"/>
  <c r="AZ78" i="5"/>
  <c r="BA78" i="5" s="1"/>
  <c r="AE39" i="5"/>
  <c r="AO53" i="5"/>
  <c r="BA181" i="5"/>
  <c r="R112" i="5"/>
  <c r="AE110" i="5"/>
  <c r="BB244" i="5"/>
  <c r="R246" i="5"/>
  <c r="AO128" i="5"/>
  <c r="AQ19" i="5"/>
  <c r="AC54" i="5"/>
  <c r="AB165" i="5"/>
  <c r="P58" i="5"/>
  <c r="Q58" i="5" s="1"/>
  <c r="BB50" i="5"/>
  <c r="R310" i="5"/>
  <c r="AD113" i="5"/>
  <c r="BB116" i="5"/>
  <c r="AE312" i="5"/>
  <c r="AZ96" i="5"/>
  <c r="BA96" i="5" s="1"/>
  <c r="AC124" i="5"/>
  <c r="BB194" i="5"/>
  <c r="AP43" i="5"/>
  <c r="AC116" i="5"/>
  <c r="AO323" i="5"/>
  <c r="BA180" i="5"/>
  <c r="AO248" i="5"/>
  <c r="AO34" i="5"/>
  <c r="BA266" i="5"/>
  <c r="AC88" i="5"/>
  <c r="BA69" i="5"/>
  <c r="BB225" i="5"/>
  <c r="AQ88" i="5"/>
  <c r="BA155" i="5"/>
  <c r="AQ75" i="5"/>
  <c r="BB77" i="5"/>
  <c r="BB114" i="5"/>
  <c r="AE38" i="5"/>
  <c r="AQ130" i="5"/>
  <c r="P207" i="5"/>
  <c r="BB32" i="5"/>
  <c r="BA31" i="5"/>
  <c r="AC240" i="5"/>
  <c r="AC15" i="5"/>
  <c r="R16" i="5"/>
  <c r="Q18" i="5"/>
  <c r="AQ262" i="5"/>
  <c r="AC93" i="5"/>
  <c r="AC56" i="5"/>
  <c r="AO110" i="5"/>
  <c r="AQ305" i="5"/>
  <c r="AP242" i="5"/>
  <c r="AM1" i="5"/>
  <c r="Q182" i="5"/>
  <c r="BA282" i="5"/>
  <c r="BB224" i="5"/>
  <c r="AQ222" i="5"/>
  <c r="R290" i="5"/>
  <c r="Q74" i="5"/>
  <c r="AO74" i="5"/>
  <c r="AO210" i="5"/>
  <c r="BB155" i="5"/>
  <c r="Q285" i="5"/>
  <c r="AO180" i="5"/>
  <c r="R33" i="5"/>
  <c r="AP196" i="5"/>
  <c r="AE318" i="5"/>
  <c r="AD143" i="5"/>
  <c r="Q14" i="5"/>
  <c r="AQ223" i="5"/>
  <c r="BB72" i="5"/>
  <c r="AO113" i="5"/>
  <c r="AP150" i="5"/>
  <c r="AB99" i="5"/>
  <c r="AQ193" i="5"/>
  <c r="BA210" i="5"/>
  <c r="BB41" i="5"/>
  <c r="AC140" i="5"/>
  <c r="AC20" i="5"/>
  <c r="AQ286" i="5"/>
  <c r="Q34" i="5"/>
  <c r="V1" i="5"/>
  <c r="R322" i="5"/>
  <c r="AE152" i="5"/>
  <c r="AE21" i="5"/>
  <c r="AP218" i="5"/>
  <c r="R304" i="5"/>
  <c r="AO50" i="5"/>
  <c r="AQ195" i="5"/>
  <c r="AD55" i="5"/>
  <c r="R49" i="5"/>
  <c r="BA164" i="5"/>
  <c r="AC112" i="5"/>
  <c r="AB60" i="5"/>
  <c r="AD131" i="5"/>
  <c r="AE294" i="5"/>
  <c r="Q256" i="5"/>
  <c r="AQ167" i="5"/>
  <c r="BB333" i="5"/>
  <c r="Q62" i="5"/>
  <c r="AP90" i="5"/>
  <c r="AC113" i="5"/>
  <c r="AE323" i="5"/>
  <c r="AP286" i="5"/>
  <c r="AF3" i="5"/>
  <c r="AC286" i="5"/>
  <c r="AP40" i="5"/>
  <c r="AP94" i="5"/>
  <c r="AQ243" i="5"/>
  <c r="BA116" i="5"/>
  <c r="AQ169" i="5"/>
  <c r="AQ282" i="5"/>
  <c r="Q262" i="5"/>
  <c r="BA166" i="5"/>
  <c r="BA53" i="5"/>
  <c r="AC36" i="5"/>
  <c r="AZ262" i="5"/>
  <c r="AO70" i="5"/>
  <c r="AZ110" i="5"/>
  <c r="AO28" i="5"/>
  <c r="AO72" i="5"/>
  <c r="AP22" i="5"/>
  <c r="AN73" i="5"/>
  <c r="AD91" i="5"/>
  <c r="BB74" i="5"/>
  <c r="AD182" i="5"/>
  <c r="AD34" i="5"/>
  <c r="AP191" i="5"/>
  <c r="BA77" i="5"/>
  <c r="AP96" i="5"/>
  <c r="AO131" i="5"/>
  <c r="BB113" i="5"/>
  <c r="AD80" i="5"/>
  <c r="AC94" i="5"/>
  <c r="BA144" i="5"/>
  <c r="AE95" i="5"/>
  <c r="BA127" i="5"/>
  <c r="AO218" i="5"/>
  <c r="AE229" i="5"/>
  <c r="AE176" i="5"/>
  <c r="AD253" i="5"/>
  <c r="AE244" i="5"/>
  <c r="AC114" i="5"/>
  <c r="AQ110" i="5"/>
  <c r="Q222" i="5"/>
  <c r="AC324" i="5"/>
  <c r="Q129" i="5"/>
  <c r="BA58" i="5"/>
  <c r="AC43" i="5"/>
  <c r="R282" i="5"/>
  <c r="BB24" i="5"/>
  <c r="AC267" i="5"/>
  <c r="AP207" i="5"/>
  <c r="AI1" i="5"/>
  <c r="BB154" i="5"/>
  <c r="R60" i="5"/>
  <c r="AP208" i="5"/>
  <c r="AQ310" i="5"/>
  <c r="P258" i="5"/>
  <c r="AO92" i="5"/>
  <c r="AN247" i="5"/>
  <c r="AQ303" i="5"/>
  <c r="R263" i="5"/>
  <c r="P194" i="5"/>
  <c r="AC23" i="5"/>
  <c r="AC192" i="5"/>
  <c r="AC74" i="5"/>
  <c r="AQ35" i="5"/>
  <c r="Q145" i="5"/>
  <c r="R14" i="5"/>
  <c r="AO62" i="5"/>
  <c r="Q127" i="5"/>
  <c r="Q117" i="5"/>
  <c r="BA246" i="5"/>
  <c r="AO217" i="5"/>
  <c r="R285" i="5"/>
  <c r="BB221" i="5"/>
  <c r="Q21" i="5"/>
  <c r="Q17" i="5"/>
  <c r="BB260" i="5"/>
  <c r="Q324" i="5"/>
  <c r="BB58" i="5"/>
  <c r="AB266" i="5"/>
  <c r="AP79" i="5"/>
  <c r="AC305" i="5"/>
  <c r="AO33" i="5"/>
  <c r="AQ95" i="5"/>
  <c r="AO242" i="5"/>
  <c r="AC238" i="5"/>
  <c r="AE322" i="5"/>
  <c r="AZ228" i="5"/>
  <c r="AO89" i="5"/>
  <c r="AD265" i="5"/>
  <c r="R20" i="5"/>
  <c r="R93" i="5"/>
  <c r="AP28" i="5"/>
  <c r="BB321" i="5"/>
  <c r="AN59" i="5"/>
  <c r="AQ240" i="5"/>
  <c r="AC141" i="5"/>
  <c r="AP130" i="5"/>
  <c r="AQ309" i="5"/>
  <c r="AC317" i="5"/>
  <c r="R179" i="5"/>
  <c r="AB12" i="5"/>
  <c r="AC301" i="5"/>
  <c r="AQ341" i="5"/>
  <c r="BB304" i="5"/>
  <c r="S1" i="5"/>
  <c r="AO97" i="5"/>
  <c r="R220" i="5"/>
  <c r="AP58" i="5"/>
  <c r="AQ116" i="5"/>
  <c r="AN171" i="5"/>
  <c r="AD255" i="5"/>
  <c r="R317" i="5"/>
  <c r="AC264" i="5"/>
  <c r="AC130" i="5"/>
  <c r="AD105" i="5"/>
  <c r="AO259" i="5"/>
  <c r="AD225" i="5"/>
  <c r="Q55" i="5"/>
  <c r="BB57" i="5"/>
  <c r="AP107" i="5"/>
  <c r="AP206" i="5"/>
  <c r="AE32" i="5"/>
  <c r="BA112" i="5"/>
  <c r="AZ39" i="5"/>
  <c r="BB39" i="5" s="1"/>
  <c r="AE57" i="5"/>
  <c r="AD36" i="5"/>
  <c r="Q323" i="5"/>
  <c r="AN17" i="5"/>
  <c r="AQ17" i="5" s="1"/>
  <c r="BA167" i="5"/>
  <c r="AD78" i="5"/>
  <c r="AP17" i="5"/>
  <c r="AC241" i="5"/>
  <c r="AD12" i="5"/>
  <c r="AQ98" i="5"/>
  <c r="AQ100" i="5"/>
  <c r="AC297" i="5"/>
  <c r="AQ196" i="5"/>
  <c r="AO141" i="5"/>
  <c r="AQ202" i="5"/>
  <c r="AP188" i="5"/>
  <c r="AC70" i="5"/>
  <c r="AD235" i="5"/>
  <c r="AE258" i="5"/>
  <c r="R126" i="5"/>
  <c r="AO37" i="5"/>
  <c r="AN24" i="5"/>
  <c r="AO55" i="5"/>
  <c r="AO132" i="5"/>
  <c r="AE228" i="5"/>
  <c r="BB115" i="5"/>
  <c r="AP20" i="5"/>
  <c r="AC190" i="5"/>
  <c r="Q75" i="5"/>
  <c r="AE127" i="5"/>
  <c r="BA132" i="5"/>
  <c r="R350" i="5"/>
  <c r="AO207" i="5"/>
  <c r="R87" i="5"/>
  <c r="R55" i="5"/>
  <c r="AC282" i="5"/>
  <c r="AQ225" i="5"/>
  <c r="AQ322" i="5"/>
  <c r="R13" i="5"/>
  <c r="AO239" i="5"/>
  <c r="AD58" i="5"/>
  <c r="BB296" i="5"/>
  <c r="Q140" i="5"/>
  <c r="Q59" i="5"/>
  <c r="BB239" i="5"/>
  <c r="AE96" i="5"/>
  <c r="AD191" i="5"/>
  <c r="Q243" i="5"/>
  <c r="AP263" i="5"/>
  <c r="AC203" i="5"/>
  <c r="AO258" i="5"/>
  <c r="AC322" i="5"/>
  <c r="AE116" i="5"/>
  <c r="AB263" i="5"/>
  <c r="R224" i="5"/>
  <c r="AD69" i="5"/>
  <c r="R229" i="5"/>
  <c r="R182" i="5"/>
  <c r="AD14" i="5"/>
  <c r="AE112" i="5"/>
  <c r="BA205" i="5"/>
  <c r="AD282" i="5"/>
  <c r="AP119" i="5"/>
  <c r="BB16" i="5"/>
  <c r="BB43" i="5"/>
  <c r="AD52" i="5"/>
  <c r="Q119" i="5"/>
  <c r="Q258" i="5"/>
  <c r="AD248" i="5"/>
  <c r="BA165" i="5"/>
  <c r="BA13" i="5"/>
  <c r="AO138" i="5"/>
  <c r="BA22" i="5"/>
  <c r="AD18" i="5"/>
  <c r="BB69" i="5"/>
  <c r="AE221" i="5"/>
  <c r="AB51" i="5"/>
  <c r="AD222" i="5"/>
  <c r="AB226" i="5"/>
  <c r="AO139" i="5"/>
  <c r="AP284" i="5"/>
  <c r="AC109" i="5"/>
  <c r="BA20" i="5"/>
  <c r="R180" i="5"/>
  <c r="R50" i="5"/>
  <c r="AD33" i="5"/>
  <c r="AC30" i="5"/>
  <c r="BA150" i="5"/>
  <c r="Q154" i="5"/>
  <c r="AD70" i="5"/>
  <c r="R94" i="5"/>
  <c r="AC209" i="5"/>
  <c r="BA297" i="5"/>
  <c r="AN14" i="5"/>
  <c r="BA19" i="5"/>
  <c r="AQ170" i="5"/>
  <c r="AC333" i="5"/>
  <c r="AN266" i="5"/>
  <c r="BB205" i="5"/>
  <c r="BA206" i="5"/>
  <c r="AC97" i="5"/>
  <c r="BA54" i="5"/>
  <c r="AQ53" i="5"/>
  <c r="AC334" i="5"/>
  <c r="AQ80" i="5"/>
  <c r="Q169" i="5"/>
  <c r="AO80" i="5"/>
  <c r="P89" i="5"/>
  <c r="Q89" i="5" s="1"/>
  <c r="AO321" i="5"/>
  <c r="BA93" i="5"/>
  <c r="Q283" i="5"/>
  <c r="AP80" i="5"/>
  <c r="BA239" i="5"/>
  <c r="BB34" i="5"/>
  <c r="BB75" i="5"/>
  <c r="R88" i="5"/>
  <c r="BA224" i="5"/>
  <c r="R130" i="5"/>
  <c r="AO12" i="5"/>
  <c r="Q138" i="5"/>
  <c r="R203" i="5"/>
  <c r="AE80" i="5"/>
  <c r="AC80" i="5"/>
  <c r="AD218" i="5"/>
  <c r="AE79" i="5"/>
  <c r="AC24" i="5"/>
  <c r="R323" i="5"/>
  <c r="R129" i="5"/>
  <c r="AP323" i="5"/>
  <c r="BB181" i="5"/>
  <c r="AD50" i="5"/>
  <c r="AP144" i="5"/>
  <c r="AE37" i="5"/>
  <c r="AQ260" i="5"/>
  <c r="AQ155" i="5"/>
  <c r="AC100" i="5"/>
  <c r="AC13" i="5"/>
  <c r="Q110" i="5"/>
  <c r="R18" i="5"/>
  <c r="AB139" i="5"/>
  <c r="AE139" i="5" s="1"/>
  <c r="R169" i="5"/>
  <c r="AD30" i="5"/>
  <c r="AC125" i="5"/>
  <c r="BA61" i="5"/>
  <c r="AQ18" i="5"/>
  <c r="BA233" i="5"/>
  <c r="Q180" i="5"/>
  <c r="AC197" i="5"/>
  <c r="AQ62" i="5"/>
  <c r="R127" i="5"/>
  <c r="Q106" i="5"/>
  <c r="BB98" i="5"/>
  <c r="AC55" i="5"/>
  <c r="BA245" i="5"/>
  <c r="AE43" i="5"/>
  <c r="AE214" i="5"/>
  <c r="AD57" i="5"/>
  <c r="BB229" i="5"/>
  <c r="R305" i="5"/>
  <c r="AP139" i="5"/>
  <c r="AC31" i="5"/>
  <c r="AE130" i="5"/>
  <c r="AQ31" i="5"/>
  <c r="R77" i="5"/>
  <c r="BA99" i="5"/>
  <c r="AC265" i="5"/>
  <c r="AE15" i="5"/>
  <c r="AC38" i="5"/>
  <c r="AO22" i="5"/>
  <c r="Q37" i="5"/>
  <c r="AO344" i="5"/>
  <c r="AP244" i="5"/>
  <c r="R291" i="5"/>
  <c r="AO303" i="5"/>
  <c r="AD283" i="5"/>
  <c r="AN192" i="5"/>
  <c r="AE239" i="5"/>
  <c r="AO39" i="5"/>
  <c r="AP35" i="5"/>
  <c r="AD266" i="5"/>
  <c r="AQ184" i="5"/>
  <c r="AQ61" i="5"/>
  <c r="AE92" i="5"/>
  <c r="P144" i="5"/>
  <c r="AC39" i="5"/>
  <c r="AP228" i="5"/>
  <c r="AQ330" i="5"/>
  <c r="Q31" i="5"/>
  <c r="AP19" i="5"/>
  <c r="R115" i="5"/>
  <c r="AD168" i="5"/>
  <c r="AP89" i="5"/>
  <c r="AQ205" i="5"/>
  <c r="AP155" i="5"/>
  <c r="AE20" i="5"/>
  <c r="BB242" i="5"/>
  <c r="BB107" i="5"/>
  <c r="R302" i="5"/>
  <c r="AP238" i="5"/>
  <c r="R90" i="5"/>
  <c r="AQ36" i="5"/>
  <c r="R151" i="5"/>
  <c r="AE119" i="5"/>
  <c r="AO78" i="5"/>
  <c r="AO293" i="5"/>
  <c r="Q88" i="5"/>
  <c r="AC266" i="5"/>
  <c r="AO17" i="5"/>
  <c r="AQ58" i="5"/>
  <c r="BA227" i="5"/>
  <c r="BB192" i="5"/>
  <c r="AC58" i="5"/>
  <c r="BA43" i="5"/>
  <c r="BA207" i="5"/>
  <c r="Q112" i="5"/>
  <c r="BB93" i="5"/>
  <c r="AC75" i="5"/>
  <c r="AQ87" i="5"/>
  <c r="AC59" i="5"/>
  <c r="BB143" i="5"/>
  <c r="AP304" i="5"/>
  <c r="AO88" i="5"/>
  <c r="AE245" i="5"/>
  <c r="AP57" i="5"/>
  <c r="AC169" i="5"/>
  <c r="AD90" i="5"/>
  <c r="AC107" i="5"/>
  <c r="AO52" i="5"/>
  <c r="R247" i="5"/>
  <c r="AQ91" i="5"/>
  <c r="AP261" i="5"/>
  <c r="AP192" i="5"/>
  <c r="AE285" i="5"/>
  <c r="AE165" i="5"/>
  <c r="AQ192" i="5"/>
  <c r="AC51" i="5"/>
  <c r="R40" i="5"/>
  <c r="AP246" i="5"/>
  <c r="AD139" i="5"/>
  <c r="AE51" i="5"/>
  <c r="AC165" i="5"/>
  <c r="BA226" i="5"/>
  <c r="AQ131" i="5"/>
  <c r="Q196" i="5"/>
  <c r="AP169" i="5"/>
  <c r="AD245" i="5"/>
  <c r="AC219" i="5"/>
  <c r="AQ261" i="5"/>
  <c r="AP81" i="5"/>
  <c r="R206" i="5"/>
  <c r="AQ197" i="5"/>
  <c r="AD35" i="5"/>
  <c r="AO183" i="5"/>
  <c r="AP95" i="5"/>
  <c r="AP118" i="5"/>
  <c r="AC183" i="5"/>
  <c r="AE143" i="5"/>
  <c r="AE263" i="5"/>
  <c r="AD99" i="5"/>
  <c r="AQ54" i="5"/>
  <c r="AD192" i="5"/>
  <c r="BA87" i="5"/>
  <c r="AD144" i="5"/>
  <c r="AQ23" i="5"/>
  <c r="Q144" i="5"/>
  <c r="R58" i="5"/>
  <c r="AO322" i="5"/>
  <c r="R119" i="5"/>
  <c r="R140" i="5"/>
  <c r="BA95" i="5"/>
  <c r="AP33" i="5"/>
  <c r="AP37" i="5"/>
  <c r="AP74" i="5"/>
  <c r="AQ208" i="5"/>
  <c r="AQ183" i="5"/>
  <c r="AP62" i="5"/>
  <c r="BB203" i="5"/>
  <c r="AQ206" i="5"/>
  <c r="BA240" i="5"/>
  <c r="R193" i="5"/>
  <c r="AP72" i="5"/>
  <c r="R219" i="5"/>
  <c r="BB19" i="5"/>
  <c r="AP110" i="5"/>
  <c r="AO112" i="5"/>
  <c r="Q242" i="5"/>
  <c r="Q266" i="5"/>
  <c r="Q247" i="5"/>
  <c r="AO261" i="5"/>
  <c r="R116" i="5"/>
  <c r="AE261" i="5"/>
  <c r="AO59" i="5"/>
  <c r="AC204" i="5"/>
  <c r="AQ59" i="5"/>
  <c r="R109" i="5"/>
  <c r="Q171" i="5"/>
  <c r="AC99" i="5"/>
  <c r="AQ323" i="5"/>
  <c r="AE99" i="5"/>
  <c r="BA267" i="5"/>
  <c r="AO118" i="5"/>
  <c r="BB22" i="5"/>
  <c r="AO99" i="5"/>
  <c r="AD140" i="5"/>
  <c r="AE266" i="5"/>
  <c r="BA94" i="5"/>
  <c r="AC142" i="5"/>
  <c r="AE22" i="5"/>
  <c r="AN115" i="5"/>
  <c r="R131" i="5"/>
  <c r="BA79" i="5"/>
  <c r="AC221" i="5"/>
  <c r="BA264" i="5"/>
  <c r="R137" i="5"/>
  <c r="Q209" i="5"/>
  <c r="AE100" i="5"/>
  <c r="Q33" i="5"/>
  <c r="R89" i="5"/>
  <c r="BB97" i="5"/>
  <c r="Q108" i="5"/>
  <c r="Q168" i="5"/>
  <c r="Q170" i="5"/>
  <c r="AQ15" i="5"/>
  <c r="AD321" i="5"/>
  <c r="R167" i="5"/>
  <c r="Q143" i="5"/>
  <c r="AC17" i="5"/>
  <c r="AE206" i="5"/>
  <c r="Q32" i="5"/>
  <c r="BA324" i="5"/>
  <c r="BA170" i="5"/>
  <c r="BB184" i="5"/>
  <c r="BA38" i="5"/>
  <c r="AE196" i="5"/>
  <c r="AD165" i="5"/>
  <c r="BA228" i="5"/>
  <c r="R196" i="5"/>
  <c r="AC12" i="5"/>
  <c r="BA145" i="5"/>
  <c r="AO227" i="5"/>
  <c r="AP227" i="5"/>
  <c r="AC285" i="5"/>
  <c r="BA128" i="5"/>
  <c r="AE145" i="5"/>
  <c r="AD238" i="5"/>
  <c r="AO301" i="5"/>
  <c r="AQ129" i="5"/>
  <c r="Q225" i="5"/>
  <c r="Q197" i="5"/>
  <c r="AC263" i="5"/>
  <c r="AP219" i="5"/>
  <c r="Q267" i="5"/>
  <c r="AQ248" i="5"/>
  <c r="BB37" i="5"/>
  <c r="AP239" i="5"/>
  <c r="AD93" i="5"/>
  <c r="BA140" i="5"/>
  <c r="BB262" i="5"/>
  <c r="AP241" i="5"/>
  <c r="BA195" i="5"/>
  <c r="BB78" i="5"/>
  <c r="Q95" i="5"/>
  <c r="BB119" i="5"/>
  <c r="AD54" i="5"/>
  <c r="BB264" i="5"/>
  <c r="BA115" i="5"/>
  <c r="AO181" i="5"/>
  <c r="AC284" i="5"/>
  <c r="AP180" i="5"/>
  <c r="BA71" i="5"/>
  <c r="AD21" i="5"/>
  <c r="Q90" i="5"/>
  <c r="BB126" i="5"/>
  <c r="R181" i="5"/>
  <c r="AD16" i="5"/>
  <c r="BA62" i="5"/>
  <c r="BB171" i="5"/>
  <c r="Q248" i="5"/>
  <c r="AD23" i="5"/>
  <c r="BA88" i="5"/>
  <c r="AO246" i="5"/>
  <c r="AE73" i="5"/>
  <c r="AQ115" i="5"/>
  <c r="BA110" i="5"/>
  <c r="BA220" i="5"/>
  <c r="AE12" i="5"/>
  <c r="AD107" i="5"/>
  <c r="BB29" i="5"/>
  <c r="BA229" i="5"/>
  <c r="BB94" i="5"/>
  <c r="AD19" i="5"/>
  <c r="AC52" i="5"/>
  <c r="AO95" i="5"/>
  <c r="AO109" i="5"/>
  <c r="BB42" i="5"/>
  <c r="AC69" i="5"/>
  <c r="AO107" i="5"/>
  <c r="AZ323" i="5"/>
  <c r="AD15" i="5"/>
  <c r="AE264" i="5"/>
  <c r="AO206" i="5"/>
  <c r="AD73" i="5"/>
  <c r="AD115" i="5"/>
  <c r="AC205" i="5"/>
  <c r="AC283" i="5"/>
  <c r="BA32" i="5"/>
  <c r="Q322" i="5"/>
  <c r="AP248" i="5"/>
  <c r="R21" i="5"/>
  <c r="Q71" i="5"/>
  <c r="AO219" i="5"/>
  <c r="BB180" i="5"/>
  <c r="BA225" i="5"/>
  <c r="Q77" i="5"/>
  <c r="AD227" i="5"/>
  <c r="AP111" i="5"/>
  <c r="BA76" i="5"/>
  <c r="R11" i="5"/>
  <c r="R262" i="5"/>
  <c r="R165" i="5"/>
  <c r="R12" i="5"/>
  <c r="AD167" i="5"/>
  <c r="R92" i="5"/>
  <c r="R259" i="5"/>
  <c r="AP223" i="5"/>
  <c r="BB109" i="5"/>
  <c r="AQ71" i="5"/>
  <c r="BB110" i="5"/>
  <c r="AQ227" i="5"/>
  <c r="Q264" i="5"/>
  <c r="BA51" i="5"/>
  <c r="BB323" i="5"/>
  <c r="AO91" i="5"/>
  <c r="BB330" i="5"/>
  <c r="BA119" i="5"/>
  <c r="Q78" i="5"/>
  <c r="AC168" i="5"/>
  <c r="AD226" i="5"/>
  <c r="AO192" i="5"/>
  <c r="AE67" i="5"/>
  <c r="AC143" i="5"/>
  <c r="AD51" i="5"/>
  <c r="P54" i="5"/>
  <c r="BA90" i="5"/>
  <c r="R110" i="5"/>
  <c r="AO305" i="5"/>
  <c r="AO196" i="5"/>
  <c r="Q94" i="5"/>
  <c r="AO233" i="5"/>
  <c r="AQ118" i="5"/>
  <c r="AO14" i="5"/>
  <c r="BA223" i="5"/>
  <c r="AE125" i="5"/>
  <c r="AP77" i="5"/>
  <c r="AO247" i="5"/>
  <c r="BA262" i="5"/>
  <c r="BB301" i="5"/>
  <c r="R35" i="5"/>
  <c r="AQ41" i="5"/>
  <c r="AP285" i="5"/>
  <c r="R286" i="5"/>
  <c r="AP54" i="5"/>
  <c r="R238" i="5"/>
  <c r="BA113" i="5"/>
  <c r="R53" i="5"/>
  <c r="BA60" i="5"/>
  <c r="BA100" i="5"/>
  <c r="AD128" i="5"/>
  <c r="R19" i="5"/>
  <c r="AO164" i="5"/>
  <c r="AE224" i="5"/>
  <c r="Q128" i="5"/>
  <c r="AC40" i="5"/>
  <c r="BB91" i="5"/>
  <c r="AE42" i="5"/>
  <c r="BB59" i="5"/>
  <c r="AQ37" i="5"/>
  <c r="BA97" i="5"/>
  <c r="Q305" i="5"/>
  <c r="AD302" i="5"/>
  <c r="Q303" i="5"/>
  <c r="AO224" i="5"/>
  <c r="AD72" i="5"/>
  <c r="AP164" i="5"/>
  <c r="AE109" i="5"/>
  <c r="BA284" i="5"/>
  <c r="AC180" i="5"/>
  <c r="Q36" i="5"/>
  <c r="AO36" i="5"/>
  <c r="BB165" i="5"/>
  <c r="AE69" i="5"/>
  <c r="AP132" i="5"/>
  <c r="AC304" i="5"/>
  <c r="BB20" i="5"/>
  <c r="R261" i="5"/>
  <c r="AO143" i="5"/>
  <c r="R184" i="5"/>
  <c r="Q22" i="5"/>
  <c r="AD183" i="5"/>
  <c r="BA39" i="5"/>
  <c r="AC33" i="5"/>
  <c r="R38" i="5"/>
  <c r="AP204" i="5"/>
  <c r="AD285" i="5"/>
  <c r="AP143" i="5"/>
  <c r="BB245" i="5"/>
  <c r="R207" i="5"/>
  <c r="Q72" i="5"/>
  <c r="Q111" i="5"/>
  <c r="R204" i="5"/>
  <c r="AE204" i="5"/>
  <c r="AD71" i="5"/>
  <c r="BA192" i="5"/>
  <c r="AC34" i="5"/>
  <c r="Q23" i="5"/>
  <c r="AO41" i="5"/>
  <c r="AD117" i="5"/>
  <c r="BA163" i="5"/>
  <c r="AC170" i="5"/>
  <c r="AD305" i="5"/>
  <c r="AO90" i="5"/>
  <c r="BB96" i="5"/>
  <c r="AO43" i="5"/>
  <c r="AE98" i="5"/>
  <c r="Q54" i="5"/>
  <c r="BB99" i="5"/>
  <c r="AO61" i="5"/>
  <c r="R42" i="5"/>
  <c r="R72" i="5"/>
  <c r="R195" i="5"/>
  <c r="Q203" i="5"/>
  <c r="Q194" i="5"/>
  <c r="AP98" i="5"/>
  <c r="AD77" i="5"/>
  <c r="BB108" i="5"/>
  <c r="BB206" i="5"/>
  <c r="AO264" i="5"/>
  <c r="AC245" i="5"/>
  <c r="Q142" i="5"/>
  <c r="AQ113" i="5"/>
  <c r="AO223" i="5"/>
  <c r="Q70" i="5"/>
  <c r="R128" i="5"/>
  <c r="AO19" i="5"/>
  <c r="BA323" i="5"/>
  <c r="R36" i="5"/>
  <c r="AC35" i="5"/>
  <c r="R205" i="5"/>
  <c r="R324" i="5"/>
  <c r="R266" i="5"/>
  <c r="AD31" i="5"/>
  <c r="AD81" i="5"/>
  <c r="AP91" i="5"/>
  <c r="AE131" i="5"/>
  <c r="AO284" i="5"/>
  <c r="R221" i="5"/>
  <c r="AO71" i="5"/>
  <c r="BA57" i="5"/>
  <c r="AD196" i="5"/>
  <c r="AO171" i="5"/>
  <c r="BB80" i="5"/>
  <c r="Q207" i="5"/>
  <c r="BA222" i="5"/>
  <c r="BB286" i="5"/>
  <c r="BB204" i="5"/>
  <c r="AP52" i="5"/>
  <c r="BB73" i="5"/>
  <c r="BB228" i="5"/>
  <c r="AO73" i="5"/>
  <c r="Q229" i="5"/>
  <c r="R24" i="5"/>
  <c r="AP260" i="5"/>
  <c r="BB267" i="5"/>
  <c r="BB202" i="5"/>
  <c r="AO240" i="5"/>
  <c r="R164" i="5"/>
  <c r="Q56" i="5"/>
  <c r="AE247" i="5"/>
  <c r="Q223" i="5"/>
  <c r="AC139" i="5"/>
  <c r="R284" i="5"/>
  <c r="Q321" i="5"/>
  <c r="AP197" i="5"/>
  <c r="AD204" i="5"/>
  <c r="Q141" i="5"/>
  <c r="AP266" i="5"/>
  <c r="AE225" i="5"/>
  <c r="BB88" i="5"/>
  <c r="AP131" i="5"/>
  <c r="AQ16" i="5"/>
  <c r="AP165" i="5"/>
  <c r="AE129" i="5"/>
  <c r="R78" i="5"/>
  <c r="AQ246" i="5"/>
  <c r="Q139" i="5"/>
  <c r="AQ164" i="5"/>
  <c r="BA41" i="5"/>
  <c r="AP59" i="5"/>
  <c r="BA183" i="5"/>
  <c r="AE209" i="5"/>
  <c r="R209" i="5"/>
  <c r="AO228" i="5"/>
  <c r="AQ283" i="5"/>
  <c r="BB89" i="5"/>
  <c r="AQ141" i="5"/>
  <c r="AP23" i="5"/>
  <c r="BB265" i="5"/>
  <c r="BB303" i="5"/>
  <c r="AQ114" i="5"/>
  <c r="BA243" i="5"/>
  <c r="AE56" i="5"/>
  <c r="AE205" i="5"/>
  <c r="BA72" i="5"/>
  <c r="BB282" i="5"/>
  <c r="AC259" i="5"/>
  <c r="AP75" i="5"/>
  <c r="BA117" i="5"/>
  <c r="BB18" i="5"/>
  <c r="AC119" i="5"/>
  <c r="AP32" i="5"/>
  <c r="BB118" i="5"/>
  <c r="AD89" i="5"/>
  <c r="AD132" i="5"/>
  <c r="AC19" i="5"/>
  <c r="R107" i="5"/>
  <c r="AC210" i="5"/>
  <c r="AC50" i="5"/>
  <c r="AO166" i="5"/>
  <c r="AC220" i="5"/>
  <c r="AD111" i="5"/>
  <c r="AC73" i="5"/>
  <c r="BA35" i="5"/>
  <c r="BB226" i="5"/>
  <c r="BA125" i="5"/>
  <c r="AD95" i="5"/>
  <c r="BB168" i="5"/>
  <c r="Q73" i="5"/>
  <c r="AO140" i="5"/>
  <c r="R303" i="5"/>
  <c r="AC222" i="5"/>
  <c r="BB210" i="5"/>
  <c r="R98" i="5"/>
  <c r="AE171" i="5"/>
  <c r="Q131" i="5"/>
  <c r="BB51" i="5"/>
  <c r="BA208" i="5"/>
  <c r="AC18" i="5"/>
  <c r="AP13" i="5"/>
  <c r="AD208" i="5"/>
  <c r="AQ259" i="5"/>
  <c r="R37" i="5"/>
  <c r="BB247" i="5"/>
  <c r="BA109" i="5"/>
  <c r="BB130" i="5"/>
  <c r="Q52" i="5"/>
  <c r="AP126" i="5"/>
  <c r="AO244" i="5"/>
  <c r="AD170" i="5"/>
  <c r="R15" i="5"/>
  <c r="BA24" i="5"/>
  <c r="BB132" i="5"/>
  <c r="AD76" i="5"/>
  <c r="AE126" i="5"/>
  <c r="R242" i="5"/>
  <c r="BA263" i="5"/>
  <c r="BA259" i="5"/>
  <c r="Q241" i="5"/>
  <c r="R61" i="5"/>
  <c r="AP210" i="5"/>
  <c r="BA283" i="5"/>
  <c r="AC303" i="5"/>
  <c r="AO243" i="5"/>
  <c r="AP243" i="5"/>
  <c r="AE167" i="5"/>
  <c r="AC167" i="5"/>
  <c r="AC90" i="5"/>
  <c r="AO154" i="5"/>
  <c r="AD324" i="5"/>
  <c r="AP116" i="5"/>
  <c r="AD164" i="5"/>
  <c r="AC118" i="5"/>
  <c r="AD145" i="5"/>
  <c r="AC145" i="5"/>
  <c r="AC191" i="5"/>
  <c r="AE191" i="5"/>
  <c r="R260" i="5"/>
  <c r="Q260" i="5"/>
  <c r="BB258" i="5"/>
  <c r="AE193" i="5"/>
  <c r="BB191" i="5"/>
  <c r="BA191" i="5"/>
  <c r="AE190" i="5"/>
  <c r="AC117" i="5"/>
  <c r="AQ96" i="5"/>
  <c r="AO96" i="5"/>
  <c r="AD60" i="5"/>
  <c r="AC60" i="5"/>
  <c r="AE60" i="5"/>
  <c r="AP73" i="5"/>
  <c r="AQ73" i="5"/>
  <c r="AP247" i="5"/>
  <c r="AP171" i="5"/>
  <c r="AQ171" i="5"/>
  <c r="AO24" i="5"/>
  <c r="AP24" i="5"/>
  <c r="AQ24" i="5"/>
  <c r="AC226" i="5"/>
  <c r="AE226" i="5"/>
  <c r="AP14" i="5"/>
  <c r="AQ14" i="5"/>
  <c r="AO266" i="5"/>
  <c r="AQ266" i="5"/>
  <c r="AP115" i="5"/>
  <c r="AO115" i="5"/>
  <c r="AO249" i="5" l="1"/>
  <c r="AE230" i="5"/>
  <c r="BA249" i="5"/>
  <c r="AQ351" i="5"/>
  <c r="AQ325" i="5"/>
  <c r="AP44" i="5"/>
  <c r="AF92" i="5"/>
  <c r="AF117" i="5"/>
  <c r="AF279" i="5"/>
  <c r="AF264" i="5"/>
  <c r="AF150" i="5"/>
  <c r="AF266" i="5"/>
  <c r="AF240" i="5"/>
  <c r="AF330" i="5"/>
  <c r="AF126" i="5"/>
  <c r="AF87" i="5"/>
  <c r="AF191" i="5"/>
  <c r="AF175" i="5"/>
  <c r="AF245" i="5"/>
  <c r="AF272" i="5"/>
  <c r="AF158" i="5"/>
  <c r="AF78" i="5"/>
  <c r="AF94" i="5"/>
  <c r="AF310" i="5"/>
  <c r="AF320" i="5"/>
  <c r="AF61" i="5"/>
  <c r="AF142" i="5"/>
  <c r="AF261" i="5"/>
  <c r="AF238" i="5"/>
  <c r="AF105" i="5"/>
  <c r="AF253" i="5"/>
  <c r="AF136" i="5"/>
  <c r="AF97" i="5"/>
  <c r="AF17" i="5"/>
  <c r="AF23" i="5"/>
  <c r="AF166" i="5"/>
  <c r="AF43" i="5"/>
  <c r="AF28" i="5"/>
  <c r="AF74" i="5"/>
  <c r="AF349" i="5"/>
  <c r="AF355" i="5"/>
  <c r="AF9" i="5"/>
  <c r="AF235" i="5"/>
  <c r="AF68" i="5"/>
  <c r="AF255" i="5"/>
  <c r="AF109" i="5"/>
  <c r="AF165" i="5"/>
  <c r="AF11" i="5"/>
  <c r="AF13" i="5"/>
  <c r="AF292" i="5"/>
  <c r="AF362" i="5"/>
  <c r="AF149" i="5"/>
  <c r="AF106" i="5"/>
  <c r="AF54" i="5"/>
  <c r="AF89" i="5"/>
  <c r="AF141" i="5"/>
  <c r="AF38" i="5"/>
  <c r="AF297" i="5"/>
  <c r="AF62" i="5"/>
  <c r="AF140" i="5"/>
  <c r="AF203" i="5"/>
  <c r="AF16" i="5"/>
  <c r="AF18" i="5"/>
  <c r="AF319" i="5"/>
  <c r="AF100" i="5"/>
  <c r="AF345" i="5"/>
  <c r="AF72" i="5"/>
  <c r="AF229" i="5"/>
  <c r="AF295" i="5"/>
  <c r="AF69" i="5"/>
  <c r="AF291" i="5"/>
  <c r="AF153" i="5"/>
  <c r="AF48" i="5"/>
  <c r="AF19" i="5"/>
  <c r="AF312" i="5"/>
  <c r="AF361" i="5"/>
  <c r="AF360" i="5"/>
  <c r="AF56" i="5"/>
  <c r="AF34" i="5"/>
  <c r="AF183" i="5"/>
  <c r="AF30" i="5"/>
  <c r="AF104" i="5"/>
  <c r="AF179" i="5"/>
  <c r="AF363" i="5"/>
  <c r="AF128" i="5"/>
  <c r="AF317" i="5"/>
  <c r="AF119" i="5"/>
  <c r="AF81" i="5"/>
  <c r="AF208" i="5"/>
  <c r="AF350" i="5"/>
  <c r="AF181" i="5"/>
  <c r="AF296" i="5"/>
  <c r="AF164" i="5"/>
  <c r="AF53" i="5"/>
  <c r="AF180" i="5"/>
  <c r="AF195" i="5"/>
  <c r="AF281" i="5"/>
  <c r="AF242" i="5"/>
  <c r="AF71" i="5"/>
  <c r="AF257" i="5"/>
  <c r="AF222" i="5"/>
  <c r="AF88" i="5"/>
  <c r="AF234" i="5"/>
  <c r="AF131" i="5"/>
  <c r="AF114" i="5"/>
  <c r="AF80" i="5"/>
  <c r="AF98" i="5"/>
  <c r="AF216" i="5"/>
  <c r="AF233" i="5"/>
  <c r="AF304" i="5"/>
  <c r="AF42" i="5"/>
  <c r="AF29" i="5"/>
  <c r="AF178" i="5"/>
  <c r="AF184" i="5"/>
  <c r="AF77" i="5"/>
  <c r="AF196" i="5"/>
  <c r="AF221" i="5"/>
  <c r="AF300" i="5"/>
  <c r="AF36" i="5"/>
  <c r="AF177" i="5"/>
  <c r="AF299" i="5"/>
  <c r="AF341" i="5"/>
  <c r="AF138" i="5"/>
  <c r="AF99" i="5"/>
  <c r="AF85" i="5"/>
  <c r="AF237" i="5"/>
  <c r="AF21" i="5"/>
  <c r="AF294" i="5"/>
  <c r="AF41" i="5"/>
  <c r="AF14" i="5"/>
  <c r="AF246" i="5"/>
  <c r="AF262" i="5"/>
  <c r="AF59" i="5"/>
  <c r="AF20" i="5"/>
  <c r="AF236" i="5"/>
  <c r="AF162" i="5"/>
  <c r="AF359" i="5"/>
  <c r="AF33" i="5"/>
  <c r="AF280" i="5"/>
  <c r="AF324" i="5"/>
  <c r="AF202" i="5"/>
  <c r="AF321" i="5"/>
  <c r="AF96" i="5"/>
  <c r="AF194" i="5"/>
  <c r="AF90" i="5"/>
  <c r="AF239" i="5"/>
  <c r="AF277" i="5"/>
  <c r="AF124" i="5"/>
  <c r="AF275" i="5"/>
  <c r="AF344" i="5"/>
  <c r="AF214" i="5"/>
  <c r="AF12" i="5"/>
  <c r="AF155" i="5"/>
  <c r="AF123" i="5"/>
  <c r="AF204" i="5"/>
  <c r="AF60" i="5"/>
  <c r="AF343" i="5"/>
  <c r="AF73" i="5"/>
  <c r="AF152" i="5"/>
  <c r="AF283" i="5"/>
  <c r="AF273" i="5"/>
  <c r="AF284" i="5"/>
  <c r="AF49" i="5"/>
  <c r="AF293" i="5"/>
  <c r="AF154" i="5"/>
  <c r="AF348" i="5"/>
  <c r="AF197" i="5"/>
  <c r="AF314" i="5"/>
  <c r="AF15" i="5"/>
  <c r="AF110" i="5"/>
  <c r="AF252" i="5"/>
  <c r="AF40" i="5"/>
  <c r="AF286" i="5"/>
  <c r="AF139" i="5"/>
  <c r="AF189" i="5"/>
  <c r="AF347" i="5"/>
  <c r="AF168" i="5"/>
  <c r="AF50" i="5"/>
  <c r="AF219" i="5"/>
  <c r="AF206" i="5"/>
  <c r="AF316" i="5"/>
  <c r="AF188" i="5"/>
  <c r="AF10" i="5"/>
  <c r="AF254" i="5"/>
  <c r="AF209" i="5"/>
  <c r="AF217" i="5"/>
  <c r="AF271" i="5"/>
  <c r="AF227" i="5"/>
  <c r="AF47" i="5"/>
  <c r="AF364" i="5"/>
  <c r="AF248" i="5"/>
  <c r="AF130" i="5"/>
  <c r="AF282" i="5"/>
  <c r="AF169" i="5"/>
  <c r="AF116" i="5"/>
  <c r="AF303" i="5"/>
  <c r="AF313" i="5"/>
  <c r="AF342" i="5"/>
  <c r="AF225" i="5"/>
  <c r="AF228" i="5"/>
  <c r="AF322" i="5"/>
  <c r="AF302" i="5"/>
  <c r="AF210" i="5"/>
  <c r="AF224" i="5"/>
  <c r="AF356" i="5"/>
  <c r="AF285" i="5"/>
  <c r="AF112" i="5"/>
  <c r="AF57" i="5"/>
  <c r="AF108" i="5"/>
  <c r="AF190" i="5"/>
  <c r="AF309" i="5"/>
  <c r="AF334" i="5"/>
  <c r="AF132" i="5"/>
  <c r="AF22" i="5"/>
  <c r="AF260" i="5"/>
  <c r="AF335" i="5"/>
  <c r="AF274" i="5"/>
  <c r="AF298" i="5"/>
  <c r="AF223" i="5"/>
  <c r="AF35" i="5"/>
  <c r="AF207" i="5"/>
  <c r="AF226" i="5"/>
  <c r="AF76" i="5"/>
  <c r="AF218" i="5"/>
  <c r="AF220" i="5"/>
  <c r="AF215" i="5"/>
  <c r="AF290" i="5"/>
  <c r="AF265" i="5"/>
  <c r="AF125" i="5"/>
  <c r="AF315" i="5"/>
  <c r="AF256" i="5"/>
  <c r="AF156" i="5"/>
  <c r="AF267" i="5"/>
  <c r="AF201" i="5"/>
  <c r="AF259" i="5"/>
  <c r="AF111" i="5"/>
  <c r="AF247" i="5"/>
  <c r="AF37" i="5"/>
  <c r="AF331" i="5"/>
  <c r="AF115" i="5"/>
  <c r="AF182" i="5"/>
  <c r="AF193" i="5"/>
  <c r="AF263" i="5"/>
  <c r="AF145" i="5"/>
  <c r="AF358" i="5"/>
  <c r="AF70" i="5"/>
  <c r="AF301" i="5"/>
  <c r="AF79" i="5"/>
  <c r="AF278" i="5"/>
  <c r="AF32" i="5"/>
  <c r="AF66" i="5"/>
  <c r="AF243" i="5"/>
  <c r="AF318" i="5"/>
  <c r="AF143" i="5"/>
  <c r="AF329" i="5"/>
  <c r="AF171" i="5"/>
  <c r="AF328" i="5"/>
  <c r="AF333" i="5"/>
  <c r="AF192" i="5"/>
  <c r="AF113" i="5"/>
  <c r="AF157" i="5"/>
  <c r="AF107" i="5"/>
  <c r="AF205" i="5"/>
  <c r="AF129" i="5"/>
  <c r="AF24" i="5"/>
  <c r="AF91" i="5"/>
  <c r="AF86" i="5"/>
  <c r="AF144" i="5"/>
  <c r="AF137" i="5"/>
  <c r="AF95" i="5"/>
  <c r="AF39" i="5"/>
  <c r="AF167" i="5"/>
  <c r="AF67" i="5"/>
  <c r="AF127" i="5"/>
  <c r="AF305" i="5"/>
  <c r="AF176" i="5"/>
  <c r="AF337" i="5"/>
  <c r="AF52" i="5"/>
  <c r="AF93" i="5"/>
  <c r="AF244" i="5"/>
  <c r="AF55" i="5"/>
  <c r="AF31" i="5"/>
  <c r="AF311" i="5"/>
  <c r="AF75" i="5"/>
  <c r="AF163" i="5"/>
  <c r="AF58" i="5"/>
  <c r="AF118" i="5"/>
  <c r="AF336" i="5"/>
  <c r="AF258" i="5"/>
  <c r="AF151" i="5"/>
  <c r="AF332" i="5"/>
  <c r="AF357" i="5"/>
  <c r="AF241" i="5"/>
  <c r="AF323" i="5"/>
  <c r="AF51" i="5"/>
  <c r="AF170" i="5"/>
  <c r="AF276" i="5"/>
  <c r="AF346" i="5"/>
  <c r="R306" i="5"/>
  <c r="Q306" i="5"/>
  <c r="AD249" i="5"/>
  <c r="AD146" i="5"/>
  <c r="BA306" i="5"/>
  <c r="Q338" i="5"/>
  <c r="BA44" i="5"/>
  <c r="BA82" i="5"/>
  <c r="AO351" i="5"/>
  <c r="BB44" i="5"/>
  <c r="AC268" i="5"/>
  <c r="AO25" i="5"/>
  <c r="AP249" i="5"/>
  <c r="AQ133" i="5"/>
  <c r="AC325" i="5"/>
  <c r="BB185" i="5"/>
  <c r="AE211" i="5"/>
  <c r="AO306" i="5"/>
  <c r="AD172" i="5"/>
  <c r="BB25" i="5"/>
  <c r="AO133" i="5"/>
  <c r="BB306" i="5"/>
  <c r="AC351" i="5"/>
  <c r="AD325" i="5"/>
  <c r="AE44" i="5"/>
  <c r="AQ63" i="5"/>
  <c r="AC146" i="5"/>
  <c r="BB287" i="5"/>
  <c r="BA325" i="5"/>
  <c r="Q159" i="5"/>
  <c r="BA185" i="5"/>
  <c r="AQ25" i="5"/>
  <c r="Q287" i="5"/>
  <c r="AD133" i="5"/>
  <c r="R185" i="5"/>
  <c r="BA230" i="5"/>
  <c r="R133" i="5"/>
  <c r="AE172" i="5"/>
  <c r="BD361" i="5"/>
  <c r="BD292" i="5"/>
  <c r="BD59" i="5"/>
  <c r="BD198" i="5"/>
  <c r="BD334" i="5"/>
  <c r="BD303" i="5"/>
  <c r="BD18" i="5"/>
  <c r="BD226" i="5"/>
  <c r="BD207" i="5"/>
  <c r="BD227" i="5"/>
  <c r="BD29" i="5"/>
  <c r="BD201" i="5"/>
  <c r="BD315" i="5"/>
  <c r="BD178" i="5"/>
  <c r="BD133" i="5"/>
  <c r="BD43" i="5"/>
  <c r="BD31" i="5"/>
  <c r="BD281" i="5"/>
  <c r="BD30" i="5"/>
  <c r="BD125" i="5"/>
  <c r="BD293" i="5"/>
  <c r="BD242" i="5"/>
  <c r="BD306" i="5"/>
  <c r="BD175" i="5"/>
  <c r="BD219" i="5"/>
  <c r="BD33" i="5"/>
  <c r="BD112" i="5"/>
  <c r="BD216" i="5"/>
  <c r="BD221" i="5"/>
  <c r="BD238" i="5"/>
  <c r="BD272" i="5"/>
  <c r="BD204" i="5"/>
  <c r="BD246" i="5"/>
  <c r="BD44" i="5"/>
  <c r="BD179" i="5"/>
  <c r="BD338" i="5"/>
  <c r="BD324" i="5"/>
  <c r="BD356" i="5"/>
  <c r="BD206" i="5"/>
  <c r="BD256" i="5"/>
  <c r="BD257" i="5"/>
  <c r="BD85" i="5"/>
  <c r="BD143" i="5"/>
  <c r="BD182" i="5"/>
  <c r="BD195" i="5"/>
  <c r="BD329" i="5"/>
  <c r="BD283" i="5"/>
  <c r="BD287" i="5"/>
  <c r="BD252" i="5"/>
  <c r="BD301" i="5"/>
  <c r="BD341" i="5"/>
  <c r="BD151" i="5"/>
  <c r="BD114" i="5"/>
  <c r="BD332" i="5"/>
  <c r="BD16" i="5"/>
  <c r="BD280" i="5"/>
  <c r="BD108" i="5"/>
  <c r="BD243" i="5"/>
  <c r="BD229" i="5"/>
  <c r="BD267" i="5"/>
  <c r="BD342" i="5"/>
  <c r="BD310" i="5"/>
  <c r="BD260" i="5"/>
  <c r="BD163" i="5"/>
  <c r="BD343" i="5"/>
  <c r="BD263" i="5"/>
  <c r="BD32" i="5"/>
  <c r="BD299" i="5"/>
  <c r="BD63" i="5"/>
  <c r="BD313" i="5"/>
  <c r="BD96" i="5"/>
  <c r="BD61" i="5"/>
  <c r="BD211" i="5"/>
  <c r="BD235" i="5"/>
  <c r="BD170" i="5"/>
  <c r="BD156" i="5"/>
  <c r="BD337" i="5"/>
  <c r="BD76" i="5"/>
  <c r="BD218" i="5"/>
  <c r="BD336" i="5"/>
  <c r="BD254" i="5"/>
  <c r="BD362" i="5"/>
  <c r="BD225" i="5"/>
  <c r="BD184" i="5"/>
  <c r="BD120" i="5"/>
  <c r="BD119" i="5"/>
  <c r="BD245" i="5"/>
  <c r="BD319" i="5"/>
  <c r="BD99" i="5"/>
  <c r="BD286" i="5"/>
  <c r="BD297" i="5"/>
  <c r="BD89" i="5"/>
  <c r="BD345" i="5"/>
  <c r="BD268" i="5"/>
  <c r="BD309" i="5"/>
  <c r="BD177" i="5"/>
  <c r="BD290" i="5"/>
  <c r="BD274" i="5"/>
  <c r="BD325" i="5"/>
  <c r="BD223" i="5"/>
  <c r="BD357" i="5"/>
  <c r="BD144" i="5"/>
  <c r="BD48" i="5"/>
  <c r="BD265" i="5"/>
  <c r="BD100" i="5"/>
  <c r="BD180" i="5"/>
  <c r="BD220" i="5"/>
  <c r="BD194" i="5"/>
  <c r="BD240" i="5"/>
  <c r="BD239" i="5"/>
  <c r="BD9" i="5"/>
  <c r="BD28" i="5"/>
  <c r="BD152" i="5"/>
  <c r="BD222" i="5"/>
  <c r="BD350" i="5"/>
  <c r="BD115" i="5"/>
  <c r="BD203" i="5"/>
  <c r="BD316" i="5"/>
  <c r="BD323" i="5"/>
  <c r="BD244" i="5"/>
  <c r="BD86" i="5"/>
  <c r="BD347" i="5"/>
  <c r="BD10" i="5"/>
  <c r="BD23" i="5"/>
  <c r="BD176" i="5"/>
  <c r="BD230" i="5"/>
  <c r="BD111" i="5"/>
  <c r="BD39" i="5"/>
  <c r="BD128" i="5"/>
  <c r="BD78" i="5"/>
  <c r="BD209" i="5"/>
  <c r="BD320" i="5"/>
  <c r="BD149" i="5"/>
  <c r="BD153" i="5"/>
  <c r="BD284" i="5"/>
  <c r="BD130" i="5"/>
  <c r="BD53" i="5"/>
  <c r="BD116" i="5"/>
  <c r="BD92" i="5"/>
  <c r="BD81" i="5"/>
  <c r="BD113" i="5"/>
  <c r="BD205" i="5"/>
  <c r="BD295" i="5"/>
  <c r="BD363" i="5"/>
  <c r="BD35" i="5"/>
  <c r="BD41" i="5"/>
  <c r="BD98" i="5"/>
  <c r="BD359" i="5"/>
  <c r="BD162" i="5"/>
  <c r="BD58" i="5"/>
  <c r="BD131" i="5"/>
  <c r="BD42" i="5"/>
  <c r="BD302" i="5"/>
  <c r="BD88" i="5"/>
  <c r="BD107" i="5"/>
  <c r="BD68" i="5"/>
  <c r="BD137" i="5"/>
  <c r="BD54" i="5"/>
  <c r="BD351" i="5"/>
  <c r="BD291" i="5"/>
  <c r="BD127" i="5"/>
  <c r="BD93" i="5"/>
  <c r="BD166" i="5"/>
  <c r="BD90" i="5"/>
  <c r="BD105" i="5"/>
  <c r="BD358" i="5"/>
  <c r="BD157" i="5"/>
  <c r="BD330" i="5"/>
  <c r="BD140" i="5"/>
  <c r="BD40" i="5"/>
  <c r="BD285" i="5"/>
  <c r="BD132" i="5"/>
  <c r="BD104" i="5"/>
  <c r="BD314" i="5"/>
  <c r="BD67" i="5"/>
  <c r="BD241" i="5"/>
  <c r="BD321" i="5"/>
  <c r="BD193" i="5"/>
  <c r="BD312" i="5"/>
  <c r="BD75" i="5"/>
  <c r="BD300" i="5"/>
  <c r="BD12" i="5"/>
  <c r="BD266" i="5"/>
  <c r="BD25" i="5"/>
  <c r="BD311" i="5"/>
  <c r="BD145" i="5"/>
  <c r="BD24" i="5"/>
  <c r="BD69" i="5"/>
  <c r="BD164" i="5"/>
  <c r="BD202" i="5"/>
  <c r="BD192" i="5"/>
  <c r="BD11" i="5"/>
  <c r="BD37" i="5"/>
  <c r="BD279" i="5"/>
  <c r="BD72" i="5"/>
  <c r="BD142" i="5"/>
  <c r="BD129" i="5"/>
  <c r="BD138" i="5"/>
  <c r="BD167" i="5"/>
  <c r="BD335" i="5"/>
  <c r="BD155" i="5"/>
  <c r="BD117" i="5"/>
  <c r="BD17" i="5"/>
  <c r="BD74" i="5"/>
  <c r="BD51" i="5"/>
  <c r="BD282" i="5"/>
  <c r="BD159" i="5"/>
  <c r="BD126" i="5"/>
  <c r="BD304" i="5"/>
  <c r="BD14" i="5"/>
  <c r="BD228" i="5"/>
  <c r="BD172" i="5"/>
  <c r="BD305" i="5"/>
  <c r="BD196" i="5"/>
  <c r="BD364" i="5"/>
  <c r="BD70" i="5"/>
  <c r="BD158" i="5"/>
  <c r="BD141" i="5"/>
  <c r="BD55" i="5"/>
  <c r="BD249" i="5"/>
  <c r="BD15" i="5"/>
  <c r="BD333" i="5"/>
  <c r="BD106" i="5"/>
  <c r="BD66" i="5"/>
  <c r="BD97" i="5"/>
  <c r="BD136" i="5"/>
  <c r="BD189" i="5"/>
  <c r="BD233" i="5"/>
  <c r="BD183" i="5"/>
  <c r="BD146" i="5"/>
  <c r="BD348" i="5"/>
  <c r="BD208" i="5"/>
  <c r="BD214" i="5"/>
  <c r="BD185" i="5"/>
  <c r="BD262" i="5"/>
  <c r="BD255" i="5"/>
  <c r="BD294" i="5"/>
  <c r="BD191" i="5"/>
  <c r="BD259" i="5"/>
  <c r="BD258" i="5"/>
  <c r="BD168" i="5"/>
  <c r="BD49" i="5"/>
  <c r="BD56" i="5"/>
  <c r="BD36" i="5"/>
  <c r="BD50" i="5"/>
  <c r="BD154" i="5"/>
  <c r="BD355" i="5"/>
  <c r="BD150" i="5"/>
  <c r="BD34" i="5"/>
  <c r="BD190" i="5"/>
  <c r="BD95" i="5"/>
  <c r="BD101" i="5"/>
  <c r="BD38" i="5"/>
  <c r="BD273" i="5"/>
  <c r="BD276" i="5"/>
  <c r="BD318" i="5"/>
  <c r="BD79" i="5"/>
  <c r="BD118" i="5"/>
  <c r="BD365" i="5"/>
  <c r="BD20" i="5"/>
  <c r="BD217" i="5"/>
  <c r="BD237" i="5"/>
  <c r="BD60" i="5"/>
  <c r="BD109" i="5"/>
  <c r="BD171" i="5"/>
  <c r="BD298" i="5"/>
  <c r="BD82" i="5"/>
  <c r="BD236" i="5"/>
  <c r="BD271" i="5"/>
  <c r="BD22" i="5"/>
  <c r="BD331" i="5"/>
  <c r="BD13" i="5"/>
  <c r="BD215" i="5"/>
  <c r="BD261" i="5"/>
  <c r="BD77" i="5"/>
  <c r="BD197" i="5"/>
  <c r="BD234" i="5"/>
  <c r="BD91" i="5"/>
  <c r="BD188" i="5"/>
  <c r="BD224" i="5"/>
  <c r="BD349" i="5"/>
  <c r="BD80" i="5"/>
  <c r="BD360" i="5"/>
  <c r="BD275" i="5"/>
  <c r="BD328" i="5"/>
  <c r="BD322" i="5"/>
  <c r="BD87" i="5"/>
  <c r="BD124" i="5"/>
  <c r="BD264" i="5"/>
  <c r="BD52" i="5"/>
  <c r="BD296" i="5"/>
  <c r="BD110" i="5"/>
  <c r="BD62" i="5"/>
  <c r="BD47" i="5"/>
  <c r="BD248" i="5"/>
  <c r="BD57" i="5"/>
  <c r="BD344" i="5"/>
  <c r="BD277" i="5"/>
  <c r="BD19" i="5"/>
  <c r="BD71" i="5"/>
  <c r="BD123" i="5"/>
  <c r="BD169" i="5"/>
  <c r="BD21" i="5"/>
  <c r="BD165" i="5"/>
  <c r="BD253" i="5"/>
  <c r="BD317" i="5"/>
  <c r="BD346" i="5"/>
  <c r="BD181" i="5"/>
  <c r="BD210" i="5"/>
  <c r="BD73" i="5"/>
  <c r="BD94" i="5"/>
  <c r="BD139" i="5"/>
  <c r="BD278" i="5"/>
  <c r="BD247" i="5"/>
  <c r="AC211" i="5"/>
  <c r="AD44" i="5"/>
  <c r="AC133" i="5"/>
  <c r="AD351" i="5"/>
  <c r="Q185" i="5"/>
  <c r="AD230" i="5"/>
  <c r="BB325" i="5"/>
  <c r="Q82" i="5"/>
  <c r="AQ230" i="5"/>
  <c r="AN156" i="5"/>
  <c r="AP82" i="5"/>
  <c r="AO82" i="5"/>
  <c r="BB338" i="5"/>
  <c r="AQ306" i="5"/>
  <c r="AP306" i="5"/>
  <c r="BA120" i="5"/>
  <c r="AQ287" i="5"/>
  <c r="AO172" i="5"/>
  <c r="T119" i="5"/>
  <c r="T106" i="5"/>
  <c r="T125" i="5"/>
  <c r="T349" i="5"/>
  <c r="T68" i="5"/>
  <c r="T347" i="5"/>
  <c r="T94" i="5"/>
  <c r="T48" i="5"/>
  <c r="T243" i="5"/>
  <c r="T305" i="5"/>
  <c r="T77" i="5"/>
  <c r="T224" i="5"/>
  <c r="T282" i="5"/>
  <c r="T81" i="5"/>
  <c r="T32" i="5"/>
  <c r="T257" i="5"/>
  <c r="T80" i="5"/>
  <c r="T362" i="5"/>
  <c r="T137" i="5"/>
  <c r="T71" i="5"/>
  <c r="T95" i="5"/>
  <c r="T124" i="5"/>
  <c r="T143" i="5"/>
  <c r="T190" i="5"/>
  <c r="T278" i="5"/>
  <c r="T259" i="5"/>
  <c r="T138" i="5"/>
  <c r="T19" i="5"/>
  <c r="T345" i="5"/>
  <c r="T115" i="5"/>
  <c r="T34" i="5"/>
  <c r="T10" i="5"/>
  <c r="T247" i="5"/>
  <c r="T51" i="5"/>
  <c r="T298" i="5"/>
  <c r="T304" i="5"/>
  <c r="T279" i="5"/>
  <c r="T203" i="5"/>
  <c r="T335" i="5"/>
  <c r="T57" i="5"/>
  <c r="T341" i="5"/>
  <c r="T108" i="5"/>
  <c r="T179" i="5"/>
  <c r="T235" i="5"/>
  <c r="T116" i="5"/>
  <c r="T69" i="5"/>
  <c r="T272" i="5"/>
  <c r="T72" i="5"/>
  <c r="T322" i="5"/>
  <c r="T136" i="5"/>
  <c r="T13" i="5"/>
  <c r="T317" i="5"/>
  <c r="T264" i="5"/>
  <c r="T93" i="5"/>
  <c r="T217" i="5"/>
  <c r="T113" i="5"/>
  <c r="T342" i="5"/>
  <c r="T260" i="5"/>
  <c r="T205" i="5"/>
  <c r="T62" i="5"/>
  <c r="T90" i="5"/>
  <c r="T191" i="5"/>
  <c r="T258" i="5"/>
  <c r="T78" i="5"/>
  <c r="T76" i="5"/>
  <c r="T241" i="5"/>
  <c r="T59" i="5"/>
  <c r="T297" i="5"/>
  <c r="T208" i="5"/>
  <c r="T180" i="5"/>
  <c r="T337" i="5"/>
  <c r="T348" i="5"/>
  <c r="T142" i="5"/>
  <c r="T162" i="5"/>
  <c r="T141" i="5"/>
  <c r="T201" i="5"/>
  <c r="T128" i="5"/>
  <c r="T316" i="5"/>
  <c r="T70" i="5"/>
  <c r="T37" i="5"/>
  <c r="T360" i="5"/>
  <c r="T91" i="5"/>
  <c r="T318" i="5"/>
  <c r="T15" i="5"/>
  <c r="T177" i="5"/>
  <c r="T221" i="5"/>
  <c r="T154" i="5"/>
  <c r="T157" i="5"/>
  <c r="T18" i="5"/>
  <c r="T196" i="5"/>
  <c r="T214" i="5"/>
  <c r="T238" i="5"/>
  <c r="T149" i="5"/>
  <c r="T53" i="5"/>
  <c r="T92" i="5"/>
  <c r="T156" i="5"/>
  <c r="T219" i="5"/>
  <c r="T99" i="5"/>
  <c r="T33" i="5"/>
  <c r="T118" i="5"/>
  <c r="T204" i="5"/>
  <c r="T158" i="5"/>
  <c r="T312" i="5"/>
  <c r="T29" i="5"/>
  <c r="T144" i="5"/>
  <c r="T98" i="5"/>
  <c r="T170" i="5"/>
  <c r="T216" i="5"/>
  <c r="T280" i="5"/>
  <c r="T178" i="5"/>
  <c r="T104" i="5"/>
  <c r="T153" i="5"/>
  <c r="T166" i="5"/>
  <c r="T23" i="5"/>
  <c r="T184" i="5"/>
  <c r="T75" i="5"/>
  <c r="T130" i="5"/>
  <c r="T109" i="5"/>
  <c r="T188" i="5"/>
  <c r="T145" i="5"/>
  <c r="T218" i="5"/>
  <c r="T40" i="5"/>
  <c r="T152" i="5"/>
  <c r="T189" i="5"/>
  <c r="T38" i="5"/>
  <c r="T16" i="5"/>
  <c r="T252" i="5"/>
  <c r="T292" i="5"/>
  <c r="T206" i="5"/>
  <c r="T334" i="5"/>
  <c r="T107" i="5"/>
  <c r="T225" i="5"/>
  <c r="T195" i="5"/>
  <c r="T131" i="5"/>
  <c r="T183" i="5"/>
  <c r="T320" i="5"/>
  <c r="T110" i="5"/>
  <c r="T56" i="5"/>
  <c r="T14" i="5"/>
  <c r="T35" i="5"/>
  <c r="T11" i="5"/>
  <c r="T55" i="5"/>
  <c r="T273" i="5"/>
  <c r="T234" i="5"/>
  <c r="T330" i="5"/>
  <c r="T114" i="5"/>
  <c r="T261" i="5"/>
  <c r="T228" i="5"/>
  <c r="T155" i="5"/>
  <c r="T96" i="5"/>
  <c r="T175" i="5"/>
  <c r="T61" i="5"/>
  <c r="T355" i="5"/>
  <c r="T222" i="5"/>
  <c r="T332" i="5"/>
  <c r="T220" i="5"/>
  <c r="T293" i="5"/>
  <c r="T300" i="5"/>
  <c r="T36" i="5"/>
  <c r="T302" i="5"/>
  <c r="T295" i="5"/>
  <c r="T52" i="5"/>
  <c r="T150" i="5"/>
  <c r="T88" i="5"/>
  <c r="T313" i="5"/>
  <c r="T39" i="5"/>
  <c r="T245" i="5"/>
  <c r="T291" i="5"/>
  <c r="T237" i="5"/>
  <c r="T281" i="5"/>
  <c r="T123" i="5"/>
  <c r="T100" i="5"/>
  <c r="T363" i="5"/>
  <c r="T9" i="5"/>
  <c r="T165" i="5"/>
  <c r="T244" i="5"/>
  <c r="T129" i="5"/>
  <c r="T303" i="5"/>
  <c r="T181" i="5"/>
  <c r="T233" i="5"/>
  <c r="T331" i="5"/>
  <c r="T229" i="5"/>
  <c r="T73" i="5"/>
  <c r="T344" i="5"/>
  <c r="T127" i="5"/>
  <c r="T79" i="5"/>
  <c r="T361" i="5"/>
  <c r="T17" i="5"/>
  <c r="T89" i="5"/>
  <c r="T67" i="5"/>
  <c r="T126" i="5"/>
  <c r="T254" i="5"/>
  <c r="T227" i="5"/>
  <c r="T311" i="5"/>
  <c r="T197" i="5"/>
  <c r="T164" i="5"/>
  <c r="T267" i="5"/>
  <c r="T274" i="5"/>
  <c r="T309" i="5"/>
  <c r="T356" i="5"/>
  <c r="T294" i="5"/>
  <c r="T314" i="5"/>
  <c r="T265" i="5"/>
  <c r="T283" i="5"/>
  <c r="T358" i="5"/>
  <c r="T323" i="5"/>
  <c r="T299" i="5"/>
  <c r="T271" i="5"/>
  <c r="T207" i="5"/>
  <c r="T42" i="5"/>
  <c r="T255" i="5"/>
  <c r="T328" i="5"/>
  <c r="T333" i="5"/>
  <c r="T60" i="5"/>
  <c r="T176" i="5"/>
  <c r="T346" i="5"/>
  <c r="T30" i="5"/>
  <c r="T163" i="5"/>
  <c r="T277" i="5"/>
  <c r="T74" i="5"/>
  <c r="T315" i="5"/>
  <c r="T253" i="5"/>
  <c r="T169" i="5"/>
  <c r="T20" i="5"/>
  <c r="T319" i="5"/>
  <c r="T310" i="5"/>
  <c r="T296" i="5"/>
  <c r="T97" i="5"/>
  <c r="T12" i="5"/>
  <c r="T350" i="5"/>
  <c r="T54" i="5"/>
  <c r="T284" i="5"/>
  <c r="T223" i="5"/>
  <c r="T50" i="5"/>
  <c r="T31" i="5"/>
  <c r="T132" i="5"/>
  <c r="T105" i="5"/>
  <c r="T343" i="5"/>
  <c r="T240" i="5"/>
  <c r="T263" i="5"/>
  <c r="T202" i="5"/>
  <c r="T21" i="5"/>
  <c r="T364" i="5"/>
  <c r="T248" i="5"/>
  <c r="T86" i="5"/>
  <c r="T275" i="5"/>
  <c r="T171" i="5"/>
  <c r="T226" i="5"/>
  <c r="T66" i="5"/>
  <c r="T117" i="5"/>
  <c r="T58" i="5"/>
  <c r="T286" i="5"/>
  <c r="T22" i="5"/>
  <c r="T167" i="5"/>
  <c r="T209" i="5"/>
  <c r="T139" i="5"/>
  <c r="T359" i="5"/>
  <c r="T28" i="5"/>
  <c r="T85" i="5"/>
  <c r="T285" i="5"/>
  <c r="T242" i="5"/>
  <c r="T194" i="5"/>
  <c r="T151" i="5"/>
  <c r="T168" i="5"/>
  <c r="T215" i="5"/>
  <c r="T41" i="5"/>
  <c r="T256" i="5"/>
  <c r="T329" i="5"/>
  <c r="T87" i="5"/>
  <c r="T262" i="5"/>
  <c r="T49" i="5"/>
  <c r="T210" i="5"/>
  <c r="T246" i="5"/>
  <c r="T266" i="5"/>
  <c r="T193" i="5"/>
  <c r="T321" i="5"/>
  <c r="T192" i="5"/>
  <c r="T357" i="5"/>
  <c r="T47" i="5"/>
  <c r="T324" i="5"/>
  <c r="T276" i="5"/>
  <c r="T239" i="5"/>
  <c r="T336" i="5"/>
  <c r="T112" i="5"/>
  <c r="T290" i="5"/>
  <c r="T111" i="5"/>
  <c r="T301" i="5"/>
  <c r="T43" i="5"/>
  <c r="T182" i="5"/>
  <c r="T236" i="5"/>
  <c r="T24" i="5"/>
  <c r="T140" i="5"/>
  <c r="AQ101" i="5"/>
  <c r="AC249" i="5"/>
  <c r="AD82" i="5"/>
  <c r="R120" i="5"/>
  <c r="R101" i="5"/>
  <c r="BA351" i="5"/>
  <c r="Q172" i="5"/>
  <c r="AD25" i="5"/>
  <c r="R25" i="5"/>
  <c r="AC25" i="5"/>
  <c r="AP351" i="5"/>
  <c r="AD211" i="5"/>
  <c r="Q146" i="5"/>
  <c r="R351" i="5"/>
  <c r="AD185" i="5"/>
  <c r="R325" i="5"/>
  <c r="R287" i="5"/>
  <c r="AP133" i="5"/>
  <c r="AO287" i="5"/>
  <c r="R159" i="5"/>
  <c r="BB351" i="5"/>
  <c r="AE338" i="5"/>
  <c r="Q25" i="5"/>
  <c r="AE249" i="5"/>
  <c r="AD159" i="5"/>
  <c r="AQ211" i="5"/>
  <c r="AC230" i="5"/>
  <c r="AC63" i="5"/>
  <c r="AE159" i="5"/>
  <c r="R211" i="5"/>
  <c r="AC338" i="5"/>
  <c r="Q133" i="5"/>
  <c r="BA198" i="5"/>
  <c r="AD338" i="5"/>
  <c r="BA172" i="5"/>
  <c r="R338" i="5"/>
  <c r="BB101" i="5"/>
  <c r="AP325" i="5"/>
  <c r="AO198" i="5"/>
  <c r="AO230" i="5"/>
  <c r="BB268" i="5"/>
  <c r="AP120" i="5"/>
  <c r="Q211" i="5"/>
  <c r="AP101" i="5"/>
  <c r="AQ198" i="5"/>
  <c r="AP172" i="5"/>
  <c r="AC120" i="5"/>
  <c r="AC159" i="5"/>
  <c r="AC160" i="5" s="1"/>
  <c r="R249" i="5"/>
  <c r="AD250" i="5" s="1"/>
  <c r="AE25" i="5"/>
  <c r="Q325" i="5"/>
  <c r="AC326" i="5" s="1"/>
  <c r="BA338" i="5"/>
  <c r="AE146" i="5"/>
  <c r="BA287" i="5"/>
  <c r="AE351" i="5"/>
  <c r="AO185" i="5"/>
  <c r="AQ338" i="5"/>
  <c r="Q198" i="5"/>
  <c r="AO268" i="5"/>
  <c r="AE198" i="5"/>
  <c r="AO338" i="5"/>
  <c r="AZ156" i="5"/>
  <c r="AP146" i="5"/>
  <c r="AD101" i="5"/>
  <c r="BF85" i="5"/>
  <c r="BF208" i="5"/>
  <c r="BF41" i="5"/>
  <c r="BF333" i="5"/>
  <c r="BF191" i="5"/>
  <c r="BF52" i="5"/>
  <c r="BF176" i="5"/>
  <c r="BF106" i="5"/>
  <c r="BF29" i="5"/>
  <c r="BF299" i="5"/>
  <c r="BF175" i="5"/>
  <c r="BF110" i="5"/>
  <c r="BF11" i="5"/>
  <c r="BF17" i="5"/>
  <c r="BF170" i="5"/>
  <c r="BF90" i="5"/>
  <c r="BF92" i="5"/>
  <c r="BF71" i="5"/>
  <c r="BF204" i="5"/>
  <c r="BF179" i="5"/>
  <c r="BF33" i="5"/>
  <c r="BF207" i="5"/>
  <c r="BF255" i="5"/>
  <c r="BF80" i="5"/>
  <c r="BF217" i="5"/>
  <c r="BF265" i="5"/>
  <c r="BF153" i="5"/>
  <c r="BF218" i="5"/>
  <c r="BF309" i="5"/>
  <c r="BF130" i="5"/>
  <c r="BF316" i="5"/>
  <c r="BF311" i="5"/>
  <c r="BF154" i="5"/>
  <c r="BF312" i="5"/>
  <c r="BF317" i="5"/>
  <c r="BF182" i="5"/>
  <c r="BF215" i="5"/>
  <c r="BF235" i="5"/>
  <c r="BF18" i="5"/>
  <c r="BF258" i="5"/>
  <c r="BF275" i="5"/>
  <c r="BF356" i="5"/>
  <c r="BF10" i="5"/>
  <c r="BF104" i="5"/>
  <c r="BF243" i="5"/>
  <c r="BF53" i="5"/>
  <c r="BF9" i="5"/>
  <c r="BF66" i="5"/>
  <c r="BF263" i="5"/>
  <c r="BF31" i="5"/>
  <c r="BF21" i="5"/>
  <c r="BF144" i="5"/>
  <c r="BF321" i="5"/>
  <c r="BF361" i="5"/>
  <c r="BF149" i="5"/>
  <c r="BF155" i="5"/>
  <c r="BF137" i="5"/>
  <c r="BF335" i="5"/>
  <c r="BF42" i="5"/>
  <c r="BF100" i="5"/>
  <c r="BF324" i="5"/>
  <c r="BF56" i="5"/>
  <c r="BF28" i="5"/>
  <c r="BF314" i="5"/>
  <c r="BF329" i="5"/>
  <c r="BF112" i="5"/>
  <c r="BF271" i="5"/>
  <c r="BF188" i="5"/>
  <c r="BF334" i="5"/>
  <c r="BF300" i="5"/>
  <c r="BF89" i="5"/>
  <c r="BF86" i="5"/>
  <c r="BF141" i="5"/>
  <c r="BF220" i="5"/>
  <c r="BF168" i="5"/>
  <c r="BF40" i="5"/>
  <c r="BF319" i="5"/>
  <c r="BF248" i="5"/>
  <c r="BF293" i="5"/>
  <c r="BF343" i="5"/>
  <c r="BF62" i="5"/>
  <c r="BF295" i="5"/>
  <c r="BF276" i="5"/>
  <c r="BF350" i="5"/>
  <c r="BF233" i="5"/>
  <c r="BF252" i="5"/>
  <c r="BF123" i="5"/>
  <c r="BF223" i="5"/>
  <c r="BF22" i="5"/>
  <c r="BF193" i="5"/>
  <c r="BF107" i="5"/>
  <c r="BF256" i="5"/>
  <c r="BF222" i="5"/>
  <c r="BF355" i="5"/>
  <c r="BF163" i="5"/>
  <c r="BF280" i="5"/>
  <c r="BF221" i="5"/>
  <c r="BF81" i="5"/>
  <c r="BF259" i="5"/>
  <c r="BF78" i="5"/>
  <c r="BF192" i="5"/>
  <c r="BF224" i="5"/>
  <c r="BF254" i="5"/>
  <c r="BF359" i="5"/>
  <c r="BF136" i="5"/>
  <c r="BF96" i="5"/>
  <c r="BF142" i="5"/>
  <c r="BF50" i="5"/>
  <c r="BF260" i="5"/>
  <c r="BF48" i="5"/>
  <c r="BF347" i="5"/>
  <c r="BF328" i="5"/>
  <c r="BF291" i="5"/>
  <c r="BF234" i="5"/>
  <c r="BF341" i="5"/>
  <c r="BF301" i="5"/>
  <c r="BF167" i="5"/>
  <c r="BF358" i="5"/>
  <c r="BF342" i="5"/>
  <c r="BF210" i="5"/>
  <c r="BF24" i="5"/>
  <c r="BF272" i="5"/>
  <c r="BF13" i="5"/>
  <c r="BF344" i="5"/>
  <c r="BF93" i="5"/>
  <c r="BF94" i="5"/>
  <c r="BF196" i="5"/>
  <c r="BF194" i="5"/>
  <c r="BF236" i="5"/>
  <c r="BF111" i="5"/>
  <c r="BF115" i="5"/>
  <c r="BF152" i="5"/>
  <c r="BF297" i="5"/>
  <c r="BF303" i="5"/>
  <c r="BF239" i="5"/>
  <c r="BF322" i="5"/>
  <c r="BF266" i="5"/>
  <c r="BF290" i="5"/>
  <c r="BF55" i="5"/>
  <c r="BF68" i="5"/>
  <c r="BF304" i="5"/>
  <c r="BF108" i="5"/>
  <c r="BF257" i="5"/>
  <c r="BF118" i="5"/>
  <c r="BF226" i="5"/>
  <c r="BF225" i="5"/>
  <c r="BF32" i="5"/>
  <c r="BF127" i="5"/>
  <c r="BF202" i="5"/>
  <c r="BF99" i="5"/>
  <c r="BF43" i="5"/>
  <c r="BF67" i="5"/>
  <c r="BF346" i="5"/>
  <c r="BF34" i="5"/>
  <c r="BF345" i="5"/>
  <c r="BF162" i="5"/>
  <c r="BF286" i="5"/>
  <c r="BF227" i="5"/>
  <c r="BF16" i="5"/>
  <c r="BF61" i="5"/>
  <c r="BF114" i="5"/>
  <c r="BF313" i="5"/>
  <c r="BF281" i="5"/>
  <c r="BF169" i="5"/>
  <c r="BF284" i="5"/>
  <c r="BF180" i="5"/>
  <c r="BF59" i="5"/>
  <c r="BF69" i="5"/>
  <c r="BF274" i="5"/>
  <c r="BF139" i="5"/>
  <c r="BF242" i="5"/>
  <c r="BF310" i="5"/>
  <c r="BF197" i="5"/>
  <c r="BF158" i="5"/>
  <c r="BF47" i="5"/>
  <c r="BF229" i="5"/>
  <c r="BF35" i="5"/>
  <c r="BF292" i="5"/>
  <c r="BF189" i="5"/>
  <c r="BF241" i="5"/>
  <c r="BF87" i="5"/>
  <c r="BF294" i="5"/>
  <c r="BF331" i="5"/>
  <c r="BF105" i="5"/>
  <c r="BF228" i="5"/>
  <c r="BF15" i="5"/>
  <c r="BF165" i="5"/>
  <c r="BF283" i="5"/>
  <c r="BF296" i="5"/>
  <c r="BF171" i="5"/>
  <c r="BF209" i="5"/>
  <c r="BF60" i="5"/>
  <c r="BF36" i="5"/>
  <c r="BF348" i="5"/>
  <c r="BF49" i="5"/>
  <c r="BF117" i="5"/>
  <c r="BF164" i="5"/>
  <c r="BF349" i="5"/>
  <c r="BF318" i="5"/>
  <c r="BF97" i="5"/>
  <c r="BF128" i="5"/>
  <c r="BF143" i="5"/>
  <c r="BF247" i="5"/>
  <c r="BF140" i="5"/>
  <c r="BF124" i="5"/>
  <c r="BF23" i="5"/>
  <c r="BF363" i="5"/>
  <c r="BF178" i="5"/>
  <c r="BF279" i="5"/>
  <c r="BF362" i="5"/>
  <c r="BF88" i="5"/>
  <c r="BF70" i="5"/>
  <c r="BF75" i="5"/>
  <c r="BF238" i="5"/>
  <c r="BF201" i="5"/>
  <c r="BF77" i="5"/>
  <c r="BF320" i="5"/>
  <c r="BF206" i="5"/>
  <c r="BF125" i="5"/>
  <c r="BF336" i="5"/>
  <c r="BF364" i="5"/>
  <c r="BF305" i="5"/>
  <c r="BF253" i="5"/>
  <c r="BF79" i="5"/>
  <c r="BF195" i="5"/>
  <c r="BF129" i="5"/>
  <c r="BF278" i="5"/>
  <c r="BF216" i="5"/>
  <c r="BF57" i="5"/>
  <c r="BF240" i="5"/>
  <c r="BF246" i="5"/>
  <c r="BF151" i="5"/>
  <c r="BF177" i="5"/>
  <c r="BF138" i="5"/>
  <c r="BF73" i="5"/>
  <c r="BF302" i="5"/>
  <c r="BF58" i="5"/>
  <c r="BF203" i="5"/>
  <c r="BF150" i="5"/>
  <c r="BF298" i="5"/>
  <c r="BF145" i="5"/>
  <c r="BF76" i="5"/>
  <c r="BF12" i="5"/>
  <c r="BF181" i="5"/>
  <c r="BF205" i="5"/>
  <c r="BF357" i="5"/>
  <c r="BF214" i="5"/>
  <c r="BF332" i="5"/>
  <c r="BF14" i="5"/>
  <c r="BF337" i="5"/>
  <c r="BF51" i="5"/>
  <c r="BF119" i="5"/>
  <c r="BF261" i="5"/>
  <c r="BF323" i="5"/>
  <c r="BF74" i="5"/>
  <c r="BF132" i="5"/>
  <c r="BF72" i="5"/>
  <c r="BF157" i="5"/>
  <c r="BF330" i="5"/>
  <c r="BF113" i="5"/>
  <c r="BF39" i="5"/>
  <c r="BF315" i="5"/>
  <c r="BF267" i="5"/>
  <c r="BF237" i="5"/>
  <c r="BF190" i="5"/>
  <c r="BF282" i="5"/>
  <c r="BF131" i="5"/>
  <c r="BF285" i="5"/>
  <c r="BF54" i="5"/>
  <c r="BF273" i="5"/>
  <c r="BF183" i="5"/>
  <c r="BF244" i="5"/>
  <c r="BF98" i="5"/>
  <c r="BF30" i="5"/>
  <c r="BF264" i="5"/>
  <c r="BF20" i="5"/>
  <c r="BF166" i="5"/>
  <c r="BF245" i="5"/>
  <c r="BF262" i="5"/>
  <c r="BF116" i="5"/>
  <c r="BF156" i="5"/>
  <c r="BF95" i="5"/>
  <c r="BF19" i="5"/>
  <c r="BF126" i="5"/>
  <c r="BF184" i="5"/>
  <c r="BF277" i="5"/>
  <c r="BF37" i="5"/>
  <c r="BF360" i="5"/>
  <c r="BF109" i="5"/>
  <c r="BF219" i="5"/>
  <c r="BF91" i="5"/>
  <c r="BF38" i="5"/>
  <c r="AQ268" i="5"/>
  <c r="AP338" i="5"/>
  <c r="AO325" i="5"/>
  <c r="BA211" i="5"/>
  <c r="AC287" i="5"/>
  <c r="AC288" i="5" s="1"/>
  <c r="BB82" i="5"/>
  <c r="AP211" i="5"/>
  <c r="AD63" i="5"/>
  <c r="AT97" i="5"/>
  <c r="AT109" i="5"/>
  <c r="AT128" i="5"/>
  <c r="AT304" i="5"/>
  <c r="AT253" i="5"/>
  <c r="AT41" i="5"/>
  <c r="AT364" i="5"/>
  <c r="AT220" i="5"/>
  <c r="AT206" i="5"/>
  <c r="AT301" i="5"/>
  <c r="AT361" i="5"/>
  <c r="AT207" i="5"/>
  <c r="AT176" i="5"/>
  <c r="AT293" i="5"/>
  <c r="AT274" i="5"/>
  <c r="AT18" i="5"/>
  <c r="AT89" i="5"/>
  <c r="AT132" i="5"/>
  <c r="AT204" i="5"/>
  <c r="AT167" i="5"/>
  <c r="AT43" i="5"/>
  <c r="AT9" i="5"/>
  <c r="AT127" i="5"/>
  <c r="AT264" i="5"/>
  <c r="AT81" i="5"/>
  <c r="AT319" i="5"/>
  <c r="AT333" i="5"/>
  <c r="AT57" i="5"/>
  <c r="AT318" i="5"/>
  <c r="AT115" i="5"/>
  <c r="AT247" i="5"/>
  <c r="AT30" i="5"/>
  <c r="AT278" i="5"/>
  <c r="AT223" i="5"/>
  <c r="AT149" i="5"/>
  <c r="AT331" i="5"/>
  <c r="AT332" i="5"/>
  <c r="AT40" i="5"/>
  <c r="AT74" i="5"/>
  <c r="AT323" i="5"/>
  <c r="AT169" i="5"/>
  <c r="AT95" i="5"/>
  <c r="AT190" i="5"/>
  <c r="AT263" i="5"/>
  <c r="AT168" i="5"/>
  <c r="AT180" i="5"/>
  <c r="AT349" i="5"/>
  <c r="AT205" i="5"/>
  <c r="AT93" i="5"/>
  <c r="AT236" i="5"/>
  <c r="AT363" i="5"/>
  <c r="AT126" i="5"/>
  <c r="AT19" i="5"/>
  <c r="AT342" i="5"/>
  <c r="AT317" i="5"/>
  <c r="AT123" i="5"/>
  <c r="AT34" i="5"/>
  <c r="AT112" i="5"/>
  <c r="AT192" i="5"/>
  <c r="AT31" i="5"/>
  <c r="AT302" i="5"/>
  <c r="AT151" i="5"/>
  <c r="AT315" i="5"/>
  <c r="AT39" i="5"/>
  <c r="AT118" i="5"/>
  <c r="AT24" i="5"/>
  <c r="AT234" i="5"/>
  <c r="AT271" i="5"/>
  <c r="AT177" i="5"/>
  <c r="AT183" i="5"/>
  <c r="AT362" i="5"/>
  <c r="AT29" i="5"/>
  <c r="AT286" i="5"/>
  <c r="AT50" i="5"/>
  <c r="AT33" i="5"/>
  <c r="AT254" i="5"/>
  <c r="AT67" i="5"/>
  <c r="AT299" i="5"/>
  <c r="AT222" i="5"/>
  <c r="AT80" i="5"/>
  <c r="AT214" i="5"/>
  <c r="AT153" i="5"/>
  <c r="AT11" i="5"/>
  <c r="AT276" i="5"/>
  <c r="AT320" i="5"/>
  <c r="AT277" i="5"/>
  <c r="AT49" i="5"/>
  <c r="AT201" i="5"/>
  <c r="AT266" i="5"/>
  <c r="AT68" i="5"/>
  <c r="AT14" i="5"/>
  <c r="AT76" i="5"/>
  <c r="AT297" i="5"/>
  <c r="AT260" i="5"/>
  <c r="AT225" i="5"/>
  <c r="AT116" i="5"/>
  <c r="AT242" i="5"/>
  <c r="AT216" i="5"/>
  <c r="AT21" i="5"/>
  <c r="AT108" i="5"/>
  <c r="AT99" i="5"/>
  <c r="AT312" i="5"/>
  <c r="AT259" i="5"/>
  <c r="AT273" i="5"/>
  <c r="AT114" i="5"/>
  <c r="AT193" i="5"/>
  <c r="AT13" i="5"/>
  <c r="AT113" i="5"/>
  <c r="AT217" i="5"/>
  <c r="AT70" i="5"/>
  <c r="AT166" i="5"/>
  <c r="AT348" i="5"/>
  <c r="AT235" i="5"/>
  <c r="AT37" i="5"/>
  <c r="AT294" i="5"/>
  <c r="AT224" i="5"/>
  <c r="AT334" i="5"/>
  <c r="AT131" i="5"/>
  <c r="AT237" i="5"/>
  <c r="AT336" i="5"/>
  <c r="AT54" i="5"/>
  <c r="AT105" i="5"/>
  <c r="AT22" i="5"/>
  <c r="AT316" i="5"/>
  <c r="AT239" i="5"/>
  <c r="AT296" i="5"/>
  <c r="AT255" i="5"/>
  <c r="AT246" i="5"/>
  <c r="AT20" i="5"/>
  <c r="AT10" i="5"/>
  <c r="AT241" i="5"/>
  <c r="AT290" i="5"/>
  <c r="AT62" i="5"/>
  <c r="AT91" i="5"/>
  <c r="AT47" i="5"/>
  <c r="AT347" i="5"/>
  <c r="AT110" i="5"/>
  <c r="AT262" i="5"/>
  <c r="AT104" i="5"/>
  <c r="AT117" i="5"/>
  <c r="AT218" i="5"/>
  <c r="AT191" i="5"/>
  <c r="AT165" i="5"/>
  <c r="AT12" i="5"/>
  <c r="AT281" i="5"/>
  <c r="AT197" i="5"/>
  <c r="AT360" i="5"/>
  <c r="AT60" i="5"/>
  <c r="AT238" i="5"/>
  <c r="AT162" i="5"/>
  <c r="AT252" i="5"/>
  <c r="AT150" i="5"/>
  <c r="AT55" i="5"/>
  <c r="AT265" i="5"/>
  <c r="AT195" i="5"/>
  <c r="AT78" i="5"/>
  <c r="AT107" i="5"/>
  <c r="AT178" i="5"/>
  <c r="AT227" i="5"/>
  <c r="AT66" i="5"/>
  <c r="AT309" i="5"/>
  <c r="AT72" i="5"/>
  <c r="AT194" i="5"/>
  <c r="AT335" i="5"/>
  <c r="AT157" i="5"/>
  <c r="AT88" i="5"/>
  <c r="AT94" i="5"/>
  <c r="AT90" i="5"/>
  <c r="AT48" i="5"/>
  <c r="AT163" i="5"/>
  <c r="AT130" i="5"/>
  <c r="AT75" i="5"/>
  <c r="AT355" i="5"/>
  <c r="AT156" i="5"/>
  <c r="AT106" i="5"/>
  <c r="AT98" i="5"/>
  <c r="AT267" i="5"/>
  <c r="AT32" i="5"/>
  <c r="AT38" i="5"/>
  <c r="AT184" i="5"/>
  <c r="AT243" i="5"/>
  <c r="AT111" i="5"/>
  <c r="AT181" i="5"/>
  <c r="AT58" i="5"/>
  <c r="AT210" i="5"/>
  <c r="AT69" i="5"/>
  <c r="AT28" i="5"/>
  <c r="AT284" i="5"/>
  <c r="AT158" i="5"/>
  <c r="AT85" i="5"/>
  <c r="AT258" i="5"/>
  <c r="AT311" i="5"/>
  <c r="AT179" i="5"/>
  <c r="AT77" i="5"/>
  <c r="AT322" i="5"/>
  <c r="AT209" i="5"/>
  <c r="AT257" i="5"/>
  <c r="AT282" i="5"/>
  <c r="AT303" i="5"/>
  <c r="AT71" i="5"/>
  <c r="AT300" i="5"/>
  <c r="AT125" i="5"/>
  <c r="AT324" i="5"/>
  <c r="AT87" i="5"/>
  <c r="AT233" i="5"/>
  <c r="AT17" i="5"/>
  <c r="AT53" i="5"/>
  <c r="AT203" i="5"/>
  <c r="AT285" i="5"/>
  <c r="AT292" i="5"/>
  <c r="AT155" i="5"/>
  <c r="AT298" i="5"/>
  <c r="AT310" i="5"/>
  <c r="AT305" i="5"/>
  <c r="AT244" i="5"/>
  <c r="AT329" i="5"/>
  <c r="AT279" i="5"/>
  <c r="AT96" i="5"/>
  <c r="AT119" i="5"/>
  <c r="AT295" i="5"/>
  <c r="AT170" i="5"/>
  <c r="AT152" i="5"/>
  <c r="AT100" i="5"/>
  <c r="AT345" i="5"/>
  <c r="AT337" i="5"/>
  <c r="AT350" i="5"/>
  <c r="AT261" i="5"/>
  <c r="AT280" i="5"/>
  <c r="AT79" i="5"/>
  <c r="AT36" i="5"/>
  <c r="AT341" i="5"/>
  <c r="AT208" i="5"/>
  <c r="AT196" i="5"/>
  <c r="AT86" i="5"/>
  <c r="AT272" i="5"/>
  <c r="AT221" i="5"/>
  <c r="AT164" i="5"/>
  <c r="AT175" i="5"/>
  <c r="AT343" i="5"/>
  <c r="AT188" i="5"/>
  <c r="AT275" i="5"/>
  <c r="AT15" i="5"/>
  <c r="AT35" i="5"/>
  <c r="AT226" i="5"/>
  <c r="AT228" i="5"/>
  <c r="AT56" i="5"/>
  <c r="AT182" i="5"/>
  <c r="AT245" i="5"/>
  <c r="AT313" i="5"/>
  <c r="AT154" i="5"/>
  <c r="AT215" i="5"/>
  <c r="AT358" i="5"/>
  <c r="AT357" i="5"/>
  <c r="AT202" i="5"/>
  <c r="AT346" i="5"/>
  <c r="AT73" i="5"/>
  <c r="AT59" i="5"/>
  <c r="AT171" i="5"/>
  <c r="AT321" i="5"/>
  <c r="AT314" i="5"/>
  <c r="AT359" i="5"/>
  <c r="AT240" i="5"/>
  <c r="AT129" i="5"/>
  <c r="AT330" i="5"/>
  <c r="AT42" i="5"/>
  <c r="AT189" i="5"/>
  <c r="AT92" i="5"/>
  <c r="AT328" i="5"/>
  <c r="AT52" i="5"/>
  <c r="AT356" i="5"/>
  <c r="AT248" i="5"/>
  <c r="AT23" i="5"/>
  <c r="AT291" i="5"/>
  <c r="AT344" i="5"/>
  <c r="AT256" i="5"/>
  <c r="AT283" i="5"/>
  <c r="AT16" i="5"/>
  <c r="AT124" i="5"/>
  <c r="AT219" i="5"/>
  <c r="AT61" i="5"/>
  <c r="AT51" i="5"/>
  <c r="AT229" i="5"/>
  <c r="BB172" i="5"/>
  <c r="Q63" i="5"/>
  <c r="AC306" i="5"/>
  <c r="AC307" i="5" s="1"/>
  <c r="Q351" i="5"/>
  <c r="AE133" i="5"/>
  <c r="AD306" i="5"/>
  <c r="AD307" i="5" s="1"/>
  <c r="AQ120" i="5"/>
  <c r="AS328" i="5"/>
  <c r="AS180" i="5"/>
  <c r="AS35" i="5"/>
  <c r="AS24" i="5"/>
  <c r="AS220" i="5"/>
  <c r="AS222" i="5"/>
  <c r="AS16" i="5"/>
  <c r="AS355" i="5"/>
  <c r="AS341" i="5"/>
  <c r="AS183" i="5"/>
  <c r="AS302" i="5"/>
  <c r="AS179" i="5"/>
  <c r="AS359" i="5"/>
  <c r="AS364" i="5"/>
  <c r="AS207" i="5"/>
  <c r="AS13" i="5"/>
  <c r="AS87" i="5"/>
  <c r="AS41" i="5"/>
  <c r="AS290" i="5"/>
  <c r="AS248" i="5"/>
  <c r="AS260" i="5"/>
  <c r="AS164" i="5"/>
  <c r="AS96" i="5"/>
  <c r="AS360" i="5"/>
  <c r="AS111" i="5"/>
  <c r="AS202" i="5"/>
  <c r="AS139" i="5"/>
  <c r="AS70" i="5"/>
  <c r="AS337" i="5"/>
  <c r="AS188" i="5"/>
  <c r="AS281" i="5"/>
  <c r="AS73" i="5"/>
  <c r="AS294" i="5"/>
  <c r="AS156" i="5"/>
  <c r="AS98" i="5"/>
  <c r="AS201" i="5"/>
  <c r="AS91" i="5"/>
  <c r="AO54" i="5"/>
  <c r="AK150" i="5"/>
  <c r="AK112" i="5"/>
  <c r="AK12" i="5"/>
  <c r="AK9" i="5"/>
  <c r="AK37" i="5"/>
  <c r="AK109" i="5"/>
  <c r="AK196" i="5"/>
  <c r="AK241" i="5"/>
  <c r="AK155" i="5"/>
  <c r="AK74" i="5"/>
  <c r="AK66" i="5"/>
  <c r="AK143" i="5"/>
  <c r="AK255" i="5"/>
  <c r="AK107" i="5"/>
  <c r="AK243" i="5"/>
  <c r="AK53" i="5"/>
  <c r="AK126" i="5"/>
  <c r="AK321" i="5"/>
  <c r="AK309" i="5"/>
  <c r="AK87" i="5"/>
  <c r="AK290" i="5"/>
  <c r="AK252" i="5"/>
  <c r="AK138" i="5"/>
  <c r="AK214" i="5"/>
  <c r="AK137" i="5"/>
  <c r="AK171" i="5"/>
  <c r="AK35" i="5"/>
  <c r="AK131" i="5"/>
  <c r="AK24" i="5"/>
  <c r="AK197" i="5"/>
  <c r="AK98" i="5"/>
  <c r="AK100" i="5"/>
  <c r="AK88" i="5"/>
  <c r="AK222" i="5"/>
  <c r="AK260" i="5"/>
  <c r="AK295" i="5"/>
  <c r="AK78" i="5"/>
  <c r="AQ43" i="5"/>
  <c r="S62" i="5"/>
  <c r="S55" i="5"/>
  <c r="S203" i="5"/>
  <c r="S317" i="5"/>
  <c r="S314" i="5"/>
  <c r="S183" i="5"/>
  <c r="S219" i="5"/>
  <c r="S140" i="5"/>
  <c r="S130" i="5"/>
  <c r="S267" i="5"/>
  <c r="S59" i="5"/>
  <c r="S78" i="5"/>
  <c r="S295" i="5"/>
  <c r="S93" i="5"/>
  <c r="S355" i="5"/>
  <c r="S215" i="5"/>
  <c r="S304" i="5"/>
  <c r="S217" i="5"/>
  <c r="S313" i="5"/>
  <c r="S181" i="5"/>
  <c r="S190" i="5"/>
  <c r="S253" i="5"/>
  <c r="S119" i="5"/>
  <c r="S88" i="5"/>
  <c r="S297" i="5"/>
  <c r="S15" i="5"/>
  <c r="S191" i="5"/>
  <c r="S180" i="5"/>
  <c r="S113" i="5"/>
  <c r="S318" i="5"/>
  <c r="S23" i="5"/>
  <c r="S128" i="5"/>
  <c r="S303" i="5"/>
  <c r="S239" i="5"/>
  <c r="S227" i="5"/>
  <c r="S320" i="5"/>
  <c r="AM153" i="5"/>
  <c r="AM125" i="5"/>
  <c r="AM164" i="5"/>
  <c r="AM70" i="5"/>
  <c r="AM281" i="5"/>
  <c r="AM166" i="5"/>
  <c r="AM258" i="5"/>
  <c r="AM275" i="5"/>
  <c r="AM243" i="5"/>
  <c r="AM320" i="5"/>
  <c r="AM359" i="5"/>
  <c r="AM130" i="5"/>
  <c r="AM168" i="5"/>
  <c r="AM55" i="5"/>
  <c r="AM48" i="5"/>
  <c r="AM111" i="5"/>
  <c r="AM341" i="5"/>
  <c r="AM293" i="5"/>
  <c r="AM311" i="5"/>
  <c r="AM204" i="5"/>
  <c r="AM331" i="5"/>
  <c r="AM208" i="5"/>
  <c r="R54" i="5"/>
  <c r="R194" i="5"/>
  <c r="BB140" i="5"/>
  <c r="AS361" i="5"/>
  <c r="AS67" i="5"/>
  <c r="AS163" i="5"/>
  <c r="AS345" i="5"/>
  <c r="AS107" i="5"/>
  <c r="AS10" i="5"/>
  <c r="AS113" i="5"/>
  <c r="AS305" i="5"/>
  <c r="AS191" i="5"/>
  <c r="AS166" i="5"/>
  <c r="AS272" i="5"/>
  <c r="AS350" i="5"/>
  <c r="AS349" i="5"/>
  <c r="AS92" i="5"/>
  <c r="AS106" i="5"/>
  <c r="AS297" i="5"/>
  <c r="AS79" i="5"/>
  <c r="AS118" i="5"/>
  <c r="AS314" i="5"/>
  <c r="AS51" i="5"/>
  <c r="AS165" i="5"/>
  <c r="AS119" i="5"/>
  <c r="AS210" i="5"/>
  <c r="AS284" i="5"/>
  <c r="AS50" i="5"/>
  <c r="AS348" i="5"/>
  <c r="AS228" i="5"/>
  <c r="AS197" i="5"/>
  <c r="AS346" i="5"/>
  <c r="AS93" i="5"/>
  <c r="AS342" i="5"/>
  <c r="AS316" i="5"/>
  <c r="AS15" i="5"/>
  <c r="AS178" i="5"/>
  <c r="AS54" i="5"/>
  <c r="AS256" i="5"/>
  <c r="BB195" i="5"/>
  <c r="AK240" i="5"/>
  <c r="AK142" i="5"/>
  <c r="AK99" i="5"/>
  <c r="AK81" i="5"/>
  <c r="AK59" i="5"/>
  <c r="AK244" i="5"/>
  <c r="AK310" i="5"/>
  <c r="AK93" i="5"/>
  <c r="AK194" i="5"/>
  <c r="AK56" i="5"/>
  <c r="AK49" i="5"/>
  <c r="AK165" i="5"/>
  <c r="AK301" i="5"/>
  <c r="AK97" i="5"/>
  <c r="AK129" i="5"/>
  <c r="AK283" i="5"/>
  <c r="AK226" i="5"/>
  <c r="AK247" i="5"/>
  <c r="AK291" i="5"/>
  <c r="AK256" i="5"/>
  <c r="AK23" i="5"/>
  <c r="AK163" i="5"/>
  <c r="AK183" i="5"/>
  <c r="AK209" i="5"/>
  <c r="AK357" i="5"/>
  <c r="AK47" i="5"/>
  <c r="AK292" i="5"/>
  <c r="AK68" i="5"/>
  <c r="AK36" i="5"/>
  <c r="AK266" i="5"/>
  <c r="AK195" i="5"/>
  <c r="AK336" i="5"/>
  <c r="AK166" i="5"/>
  <c r="AK322" i="5"/>
  <c r="AK314" i="5"/>
  <c r="AK153" i="5"/>
  <c r="AK218" i="5"/>
  <c r="AC72" i="5"/>
  <c r="S115" i="5"/>
  <c r="S166" i="5"/>
  <c r="S331" i="5"/>
  <c r="S315" i="5"/>
  <c r="S337" i="5"/>
  <c r="S350" i="5"/>
  <c r="S345" i="5"/>
  <c r="S91" i="5"/>
  <c r="S221" i="5"/>
  <c r="S165" i="5"/>
  <c r="S283" i="5"/>
  <c r="S117" i="5"/>
  <c r="S90" i="5"/>
  <c r="S247" i="5"/>
  <c r="S192" i="5"/>
  <c r="S333" i="5"/>
  <c r="S116" i="5"/>
  <c r="S73" i="5"/>
  <c r="S154" i="5"/>
  <c r="S143" i="5"/>
  <c r="S10" i="5"/>
  <c r="S341" i="5"/>
  <c r="S14" i="5"/>
  <c r="S238" i="5"/>
  <c r="S19" i="5"/>
  <c r="S34" i="5"/>
  <c r="S223" i="5"/>
  <c r="S71" i="5"/>
  <c r="S53" i="5"/>
  <c r="S118" i="5"/>
  <c r="S281" i="5"/>
  <c r="S266" i="5"/>
  <c r="S344" i="5"/>
  <c r="S216" i="5"/>
  <c r="S276" i="5"/>
  <c r="S310" i="5"/>
  <c r="AM73" i="5"/>
  <c r="AM60" i="5"/>
  <c r="AM167" i="5"/>
  <c r="AM188" i="5"/>
  <c r="AM252" i="5"/>
  <c r="AM66" i="5"/>
  <c r="AM124" i="5"/>
  <c r="AM254" i="5"/>
  <c r="AM348" i="5"/>
  <c r="AM202" i="5"/>
  <c r="AM309" i="5"/>
  <c r="AM113" i="5"/>
  <c r="AM118" i="5"/>
  <c r="AM71" i="5"/>
  <c r="AM23" i="5"/>
  <c r="AM89" i="5"/>
  <c r="AM114" i="5"/>
  <c r="AM52" i="5"/>
  <c r="AM156" i="5"/>
  <c r="AM206" i="5"/>
  <c r="AM47" i="5"/>
  <c r="AM53" i="5"/>
  <c r="AQ247" i="5"/>
  <c r="AS52" i="5"/>
  <c r="AS347" i="5"/>
  <c r="AS138" i="5"/>
  <c r="AS239" i="5"/>
  <c r="AS291" i="5"/>
  <c r="AS296" i="5"/>
  <c r="AS322" i="5"/>
  <c r="AS334" i="5"/>
  <c r="AS74" i="5"/>
  <c r="AS323" i="5"/>
  <c r="AS304" i="5"/>
  <c r="AS226" i="5"/>
  <c r="AS108" i="5"/>
  <c r="AS57" i="5"/>
  <c r="AS23" i="5"/>
  <c r="AS175" i="5"/>
  <c r="AS43" i="5"/>
  <c r="AS69" i="5"/>
  <c r="AS253" i="5"/>
  <c r="AS49" i="5"/>
  <c r="AS240" i="5"/>
  <c r="AS209" i="5"/>
  <c r="AS19" i="5"/>
  <c r="AS258" i="5"/>
  <c r="AS286" i="5"/>
  <c r="AS144" i="5"/>
  <c r="AS243" i="5"/>
  <c r="AS39" i="5"/>
  <c r="AS245" i="5"/>
  <c r="AS336" i="5"/>
  <c r="AS242" i="5"/>
  <c r="AS137" i="5"/>
  <c r="AS152" i="5"/>
  <c r="AS320" i="5"/>
  <c r="AS344" i="5"/>
  <c r="AS298" i="5"/>
  <c r="AE283" i="5"/>
  <c r="BB227" i="5"/>
  <c r="AK215" i="5"/>
  <c r="AK132" i="5"/>
  <c r="AK30" i="5"/>
  <c r="AK167" i="5"/>
  <c r="AK331" i="5"/>
  <c r="AK343" i="5"/>
  <c r="AK360" i="5"/>
  <c r="AK157" i="5"/>
  <c r="AK156" i="5"/>
  <c r="AK315" i="5"/>
  <c r="AK190" i="5"/>
  <c r="AK168" i="5"/>
  <c r="AK297" i="5"/>
  <c r="AK208" i="5"/>
  <c r="AK261" i="5"/>
  <c r="AK280" i="5"/>
  <c r="AK246" i="5"/>
  <c r="AK179" i="5"/>
  <c r="AK364" i="5"/>
  <c r="AK115" i="5"/>
  <c r="AK313" i="5"/>
  <c r="AK296" i="5"/>
  <c r="AK180" i="5"/>
  <c r="AK242" i="5"/>
  <c r="AK19" i="5"/>
  <c r="AK229" i="5"/>
  <c r="AK90" i="5"/>
  <c r="AK130" i="5"/>
  <c r="AK216" i="5"/>
  <c r="AK263" i="5"/>
  <c r="AK350" i="5"/>
  <c r="AK62" i="5"/>
  <c r="AK39" i="5"/>
  <c r="AK271" i="5"/>
  <c r="AK71" i="5"/>
  <c r="AK125" i="5"/>
  <c r="AE265" i="5"/>
  <c r="S37" i="5"/>
  <c r="S257" i="5"/>
  <c r="S20" i="5"/>
  <c r="S167" i="5"/>
  <c r="S292" i="5"/>
  <c r="S137" i="5"/>
  <c r="S92" i="5"/>
  <c r="S324" i="5"/>
  <c r="S139" i="5"/>
  <c r="S244" i="5"/>
  <c r="S66" i="5"/>
  <c r="S85" i="5"/>
  <c r="S51" i="5"/>
  <c r="S291" i="5"/>
  <c r="S96" i="5"/>
  <c r="S123" i="5"/>
  <c r="S182" i="5"/>
  <c r="S52" i="5"/>
  <c r="S145" i="5"/>
  <c r="S228" i="5"/>
  <c r="S40" i="5"/>
  <c r="S309" i="5"/>
  <c r="S358" i="5"/>
  <c r="S209" i="5"/>
  <c r="S158" i="5"/>
  <c r="S278" i="5"/>
  <c r="S42" i="5"/>
  <c r="S58" i="5"/>
  <c r="S75" i="5"/>
  <c r="S188" i="5"/>
  <c r="S67" i="5"/>
  <c r="S305" i="5"/>
  <c r="S136" i="5"/>
  <c r="S293" i="5"/>
  <c r="S54" i="5"/>
  <c r="S12" i="5"/>
  <c r="S357" i="5"/>
  <c r="AM80" i="5"/>
  <c r="AM239" i="5"/>
  <c r="AM240" i="5"/>
  <c r="AM197" i="5"/>
  <c r="AM263" i="5"/>
  <c r="AM285" i="5"/>
  <c r="AM337" i="5"/>
  <c r="AM290" i="5"/>
  <c r="AM57" i="5"/>
  <c r="AM86" i="5"/>
  <c r="AM234" i="5"/>
  <c r="AM137" i="5"/>
  <c r="AM74" i="5"/>
  <c r="AM107" i="5"/>
  <c r="AM9" i="5"/>
  <c r="AM75" i="5"/>
  <c r="AM179" i="5"/>
  <c r="AM91" i="5"/>
  <c r="AM261" i="5"/>
  <c r="AM322" i="5"/>
  <c r="AS204" i="5"/>
  <c r="AS190" i="5"/>
  <c r="AS61" i="5"/>
  <c r="AS205" i="5"/>
  <c r="AS257" i="5"/>
  <c r="AS244" i="5"/>
  <c r="AS234" i="5"/>
  <c r="AS262" i="5"/>
  <c r="AS247" i="5"/>
  <c r="AS171" i="5"/>
  <c r="AS189" i="5"/>
  <c r="AS331" i="5"/>
  <c r="AS131" i="5"/>
  <c r="AS295" i="5"/>
  <c r="AS313" i="5"/>
  <c r="AS136" i="5"/>
  <c r="AS216" i="5"/>
  <c r="AS215" i="5"/>
  <c r="AS97" i="5"/>
  <c r="AS167" i="5"/>
  <c r="AS261" i="5"/>
  <c r="AS275" i="5"/>
  <c r="AS115" i="5"/>
  <c r="AS324" i="5"/>
  <c r="AS335" i="5"/>
  <c r="AS329" i="5"/>
  <c r="AS303" i="5"/>
  <c r="AS77" i="5"/>
  <c r="AS193" i="5"/>
  <c r="AS127" i="5"/>
  <c r="AS293" i="5"/>
  <c r="AS58" i="5"/>
  <c r="AS229" i="5"/>
  <c r="AS29" i="5"/>
  <c r="AS252" i="5"/>
  <c r="AS170" i="5"/>
  <c r="AD190" i="5"/>
  <c r="AK347" i="5"/>
  <c r="AK141" i="5"/>
  <c r="AK108" i="5"/>
  <c r="AK224" i="5"/>
  <c r="AK145" i="5"/>
  <c r="AK124" i="5"/>
  <c r="AK189" i="5"/>
  <c r="AK318" i="5"/>
  <c r="AK15" i="5"/>
  <c r="AK176" i="5"/>
  <c r="AK89" i="5"/>
  <c r="AK207" i="5"/>
  <c r="AK34" i="5"/>
  <c r="AK31" i="5"/>
  <c r="AK152" i="5"/>
  <c r="AK286" i="5"/>
  <c r="AK205" i="5"/>
  <c r="AK225" i="5"/>
  <c r="AK304" i="5"/>
  <c r="AK77" i="5"/>
  <c r="AK257" i="5"/>
  <c r="AK43" i="5"/>
  <c r="AK276" i="5"/>
  <c r="AK60" i="5"/>
  <c r="AK345" i="5"/>
  <c r="AK113" i="5"/>
  <c r="AK58" i="5"/>
  <c r="AK72" i="5"/>
  <c r="AK51" i="5"/>
  <c r="AK32" i="5"/>
  <c r="AK332" i="5"/>
  <c r="AK274" i="5"/>
  <c r="AK223" i="5"/>
  <c r="AK262" i="5"/>
  <c r="AK91" i="5"/>
  <c r="AK136" i="5"/>
  <c r="S336" i="5"/>
  <c r="S68" i="5"/>
  <c r="S49" i="5"/>
  <c r="S359" i="5"/>
  <c r="S125" i="5"/>
  <c r="S184" i="5"/>
  <c r="S17" i="5"/>
  <c r="S98" i="5"/>
  <c r="S39" i="5"/>
  <c r="S346" i="5"/>
  <c r="S290" i="5"/>
  <c r="S356" i="5"/>
  <c r="S360" i="5"/>
  <c r="S236" i="5"/>
  <c r="S13" i="5"/>
  <c r="S274" i="5"/>
  <c r="S301" i="5"/>
  <c r="S240" i="5"/>
  <c r="S24" i="5"/>
  <c r="S107" i="5"/>
  <c r="S214" i="5"/>
  <c r="S272" i="5"/>
  <c r="S97" i="5"/>
  <c r="S112" i="5"/>
  <c r="S206" i="5"/>
  <c r="S76" i="5"/>
  <c r="S95" i="5"/>
  <c r="S81" i="5"/>
  <c r="S127" i="5"/>
  <c r="S31" i="5"/>
  <c r="S316" i="5"/>
  <c r="S149" i="5"/>
  <c r="S241" i="5"/>
  <c r="S224" i="5"/>
  <c r="S233" i="5"/>
  <c r="S332" i="5"/>
  <c r="S202" i="5"/>
  <c r="R258" i="5"/>
  <c r="Q38" i="5"/>
  <c r="AS155" i="5"/>
  <c r="AS266" i="5"/>
  <c r="AS78" i="5"/>
  <c r="AS162" i="5"/>
  <c r="AS20" i="5"/>
  <c r="AS362" i="5"/>
  <c r="AS309" i="5"/>
  <c r="AS282" i="5"/>
  <c r="AS56" i="5"/>
  <c r="AS259" i="5"/>
  <c r="AS223" i="5"/>
  <c r="AS71" i="5"/>
  <c r="AS356" i="5"/>
  <c r="AS330" i="5"/>
  <c r="AS109" i="5"/>
  <c r="AS181" i="5"/>
  <c r="AS236" i="5"/>
  <c r="AS30" i="5"/>
  <c r="AS72" i="5"/>
  <c r="AS194" i="5"/>
  <c r="AS94" i="5"/>
  <c r="AS11" i="5"/>
  <c r="AS233" i="5"/>
  <c r="AS130" i="5"/>
  <c r="AS114" i="5"/>
  <c r="AS143" i="5"/>
  <c r="AS265" i="5"/>
  <c r="AS116" i="5"/>
  <c r="AS145" i="5"/>
  <c r="AS310" i="5"/>
  <c r="AS317" i="5"/>
  <c r="AS285" i="5"/>
  <c r="AS88" i="5"/>
  <c r="AS318" i="5"/>
  <c r="AS22" i="5"/>
  <c r="AS117" i="5"/>
  <c r="AK57" i="5"/>
  <c r="AK118" i="5"/>
  <c r="AK323" i="5"/>
  <c r="AK341" i="5"/>
  <c r="AK28" i="5"/>
  <c r="AK361" i="5"/>
  <c r="AK193" i="5"/>
  <c r="AK188" i="5"/>
  <c r="AK73" i="5"/>
  <c r="AK284" i="5"/>
  <c r="AK228" i="5"/>
  <c r="AK40" i="5"/>
  <c r="AK258" i="5"/>
  <c r="AK235" i="5"/>
  <c r="AK61" i="5"/>
  <c r="AK204" i="5"/>
  <c r="AK80" i="5"/>
  <c r="AK210" i="5"/>
  <c r="AK335" i="5"/>
  <c r="AK17" i="5"/>
  <c r="AK272" i="5"/>
  <c r="AK13" i="5"/>
  <c r="AK248" i="5"/>
  <c r="AK320" i="5"/>
  <c r="AK265" i="5"/>
  <c r="AK221" i="5"/>
  <c r="AK192" i="5"/>
  <c r="AK10" i="5"/>
  <c r="AK114" i="5"/>
  <c r="AK293" i="5"/>
  <c r="AK94" i="5"/>
  <c r="AK86" i="5"/>
  <c r="AK50" i="5"/>
  <c r="AK151" i="5"/>
  <c r="AK206" i="5"/>
  <c r="AK254" i="5"/>
  <c r="AQ242" i="5"/>
  <c r="S265" i="5"/>
  <c r="S29" i="5"/>
  <c r="S271" i="5"/>
  <c r="S109" i="5"/>
  <c r="S321" i="5"/>
  <c r="S153" i="5"/>
  <c r="S28" i="5"/>
  <c r="S164" i="5"/>
  <c r="S70" i="5"/>
  <c r="S362" i="5"/>
  <c r="S261" i="5"/>
  <c r="S38" i="5"/>
  <c r="S328" i="5"/>
  <c r="S152" i="5"/>
  <c r="S294" i="5"/>
  <c r="S208" i="5"/>
  <c r="S259" i="5"/>
  <c r="S204" i="5"/>
  <c r="S100" i="5"/>
  <c r="S126" i="5"/>
  <c r="S106" i="5"/>
  <c r="S30" i="5"/>
  <c r="S311" i="5"/>
  <c r="S218" i="5"/>
  <c r="S60" i="5"/>
  <c r="S72" i="5"/>
  <c r="S284" i="5"/>
  <c r="S131" i="5"/>
  <c r="S194" i="5"/>
  <c r="S254" i="5"/>
  <c r="S114" i="5"/>
  <c r="S79" i="5"/>
  <c r="S89" i="5"/>
  <c r="S210" i="5"/>
  <c r="S300" i="5"/>
  <c r="S243" i="5"/>
  <c r="S302" i="5"/>
  <c r="Q96" i="5"/>
  <c r="AM72" i="5"/>
  <c r="AM201" i="5"/>
  <c r="AM361" i="5"/>
  <c r="AM343" i="5"/>
  <c r="AM355" i="5"/>
  <c r="AM278" i="5"/>
  <c r="AM41" i="5"/>
  <c r="AM184" i="5"/>
  <c r="AM16" i="5"/>
  <c r="AM241" i="5"/>
  <c r="AM219" i="5"/>
  <c r="AM191" i="5"/>
  <c r="AM194" i="5"/>
  <c r="AM305" i="5"/>
  <c r="AM42" i="5"/>
  <c r="AM88" i="5"/>
  <c r="AM190" i="5"/>
  <c r="AM22" i="5"/>
  <c r="AM283" i="5"/>
  <c r="AM301" i="5"/>
  <c r="AM85" i="5"/>
  <c r="AM123" i="5"/>
  <c r="AM97" i="5"/>
  <c r="R144" i="5"/>
  <c r="AD263" i="5"/>
  <c r="AS32" i="5"/>
  <c r="AS263" i="5"/>
  <c r="AS151" i="5"/>
  <c r="AS238" i="5"/>
  <c r="AS110" i="5"/>
  <c r="AS182" i="5"/>
  <c r="AS301" i="5"/>
  <c r="AS81" i="5"/>
  <c r="AS124" i="5"/>
  <c r="AS18" i="5"/>
  <c r="AS34" i="5"/>
  <c r="AS319" i="5"/>
  <c r="AS12" i="5"/>
  <c r="AS28" i="5"/>
  <c r="AS176" i="5"/>
  <c r="AS241" i="5"/>
  <c r="AS62" i="5"/>
  <c r="AS36" i="5"/>
  <c r="AS125" i="5"/>
  <c r="AS168" i="5"/>
  <c r="AS254" i="5"/>
  <c r="AS196" i="5"/>
  <c r="AS311" i="5"/>
  <c r="AS140" i="5"/>
  <c r="AS68" i="5"/>
  <c r="AS21" i="5"/>
  <c r="AS17" i="5"/>
  <c r="AS9" i="5"/>
  <c r="AS53" i="5"/>
  <c r="AS154" i="5"/>
  <c r="AS104" i="5"/>
  <c r="AS129" i="5"/>
  <c r="AS227" i="5"/>
  <c r="AS264" i="5"/>
  <c r="AS153" i="5"/>
  <c r="AS333" i="5"/>
  <c r="AK92" i="5"/>
  <c r="AK110" i="5"/>
  <c r="AK75" i="5"/>
  <c r="AK312" i="5"/>
  <c r="AK42" i="5"/>
  <c r="AK175" i="5"/>
  <c r="AK236" i="5"/>
  <c r="AK359" i="5"/>
  <c r="AK238" i="5"/>
  <c r="AK164" i="5"/>
  <c r="AK355" i="5"/>
  <c r="AK219" i="5"/>
  <c r="AK55" i="5"/>
  <c r="AK245" i="5"/>
  <c r="AK349" i="5"/>
  <c r="AK48" i="5"/>
  <c r="AK201" i="5"/>
  <c r="AK96" i="5"/>
  <c r="AK149" i="5"/>
  <c r="AK191" i="5"/>
  <c r="AK278" i="5"/>
  <c r="AK356" i="5"/>
  <c r="AK233" i="5"/>
  <c r="AK281" i="5"/>
  <c r="AK170" i="5"/>
  <c r="AK184" i="5"/>
  <c r="AK29" i="5"/>
  <c r="AK11" i="5"/>
  <c r="AK362" i="5"/>
  <c r="AK328" i="5"/>
  <c r="AK239" i="5"/>
  <c r="AK330" i="5"/>
  <c r="AK154" i="5"/>
  <c r="AK302" i="5"/>
  <c r="AK342" i="5"/>
  <c r="AK140" i="5"/>
  <c r="AS33" i="5"/>
  <c r="AS218" i="5"/>
  <c r="AS292" i="5"/>
  <c r="AS235" i="5"/>
  <c r="AS142" i="5"/>
  <c r="AS86" i="5"/>
  <c r="AS192" i="5"/>
  <c r="AS237" i="5"/>
  <c r="AS105" i="5"/>
  <c r="AS150" i="5"/>
  <c r="AS343" i="5"/>
  <c r="AS141" i="5"/>
  <c r="AS85" i="5"/>
  <c r="AS279" i="5"/>
  <c r="AS38" i="5"/>
  <c r="AS332" i="5"/>
  <c r="AS123" i="5"/>
  <c r="AS283" i="5"/>
  <c r="AS99" i="5"/>
  <c r="AS132" i="5"/>
  <c r="AS59" i="5"/>
  <c r="AS112" i="5"/>
  <c r="AS299" i="5"/>
  <c r="AS255" i="5"/>
  <c r="AS89" i="5"/>
  <c r="AS312" i="5"/>
  <c r="AS358" i="5"/>
  <c r="AS277" i="5"/>
  <c r="AS276" i="5"/>
  <c r="AS274" i="5"/>
  <c r="AS169" i="5"/>
  <c r="AS225" i="5"/>
  <c r="AS195" i="5"/>
  <c r="AS271" i="5"/>
  <c r="AS267" i="5"/>
  <c r="AS47" i="5"/>
  <c r="AK18" i="5"/>
  <c r="AK105" i="5"/>
  <c r="AK181" i="5"/>
  <c r="AK85" i="5"/>
  <c r="AK158" i="5"/>
  <c r="AK300" i="5"/>
  <c r="AK298" i="5"/>
  <c r="AK67" i="5"/>
  <c r="AK227" i="5"/>
  <c r="AK334" i="5"/>
  <c r="AK202" i="5"/>
  <c r="AK21" i="5"/>
  <c r="AK106" i="5"/>
  <c r="AK299" i="5"/>
  <c r="AK217" i="5"/>
  <c r="AK264" i="5"/>
  <c r="AK95" i="5"/>
  <c r="AK104" i="5"/>
  <c r="AK41" i="5"/>
  <c r="AK273" i="5"/>
  <c r="AK16" i="5"/>
  <c r="AK311" i="5"/>
  <c r="AK358" i="5"/>
  <c r="AK277" i="5"/>
  <c r="AK69" i="5"/>
  <c r="AK123" i="5"/>
  <c r="AK324" i="5"/>
  <c r="AK119" i="5"/>
  <c r="AK20" i="5"/>
  <c r="AK22" i="5"/>
  <c r="AK267" i="5"/>
  <c r="AK14" i="5"/>
  <c r="AK285" i="5"/>
  <c r="AK128" i="5"/>
  <c r="AK144" i="5"/>
  <c r="AK337" i="5"/>
  <c r="AK52" i="5"/>
  <c r="S48" i="5"/>
  <c r="S260" i="5"/>
  <c r="S169" i="5"/>
  <c r="S108" i="5"/>
  <c r="S364" i="5"/>
  <c r="S252" i="5"/>
  <c r="S334" i="5"/>
  <c r="S110" i="5"/>
  <c r="S18" i="5"/>
  <c r="S171" i="5"/>
  <c r="S86" i="5"/>
  <c r="S144" i="5"/>
  <c r="S226" i="5"/>
  <c r="S155" i="5"/>
  <c r="S80" i="5"/>
  <c r="S256" i="5"/>
  <c r="S273" i="5"/>
  <c r="S225" i="5"/>
  <c r="S129" i="5"/>
  <c r="S193" i="5"/>
  <c r="S264" i="5"/>
  <c r="S329" i="5"/>
  <c r="S248" i="5"/>
  <c r="S262" i="5"/>
  <c r="S205" i="5"/>
  <c r="S258" i="5"/>
  <c r="S285" i="5"/>
  <c r="S280" i="5"/>
  <c r="S124" i="5"/>
  <c r="S178" i="5"/>
  <c r="S104" i="5"/>
  <c r="S342" i="5"/>
  <c r="S322" i="5"/>
  <c r="S163" i="5"/>
  <c r="S22" i="5"/>
  <c r="S176" i="5"/>
  <c r="AM255" i="5"/>
  <c r="AM33" i="5"/>
  <c r="AM165" i="5"/>
  <c r="AM98" i="5"/>
  <c r="AM266" i="5"/>
  <c r="AM68" i="5"/>
  <c r="AM132" i="5"/>
  <c r="AM99" i="5"/>
  <c r="AM221" i="5"/>
  <c r="AM313" i="5"/>
  <c r="AM69" i="5"/>
  <c r="AM262" i="5"/>
  <c r="AM17" i="5"/>
  <c r="AM228" i="5"/>
  <c r="AM272" i="5"/>
  <c r="AM79" i="5"/>
  <c r="AM157" i="5"/>
  <c r="AM347" i="5"/>
  <c r="AM56" i="5"/>
  <c r="AM245" i="5"/>
  <c r="AM58" i="5"/>
  <c r="AM24" i="5"/>
  <c r="AM282" i="5"/>
  <c r="AS321" i="5"/>
  <c r="AS184" i="5"/>
  <c r="AS128" i="5"/>
  <c r="AS100" i="5"/>
  <c r="AS221" i="5"/>
  <c r="AK294" i="5"/>
  <c r="AK344" i="5"/>
  <c r="AK70" i="5"/>
  <c r="AK303" i="5"/>
  <c r="AK182" i="5"/>
  <c r="S347" i="5"/>
  <c r="S157" i="5"/>
  <c r="S189" i="5"/>
  <c r="S94" i="5"/>
  <c r="S201" i="5"/>
  <c r="S170" i="5"/>
  <c r="S132" i="5"/>
  <c r="S343" i="5"/>
  <c r="S229" i="5"/>
  <c r="AM242" i="5"/>
  <c r="AM144" i="5"/>
  <c r="AM129" i="5"/>
  <c r="AM217" i="5"/>
  <c r="AM323" i="5"/>
  <c r="AM93" i="5"/>
  <c r="AM31" i="5"/>
  <c r="AM105" i="5"/>
  <c r="AM90" i="5"/>
  <c r="AM328" i="5"/>
  <c r="AM227" i="5"/>
  <c r="AM54" i="5"/>
  <c r="AM257" i="5"/>
  <c r="AM81" i="5"/>
  <c r="AM279" i="5"/>
  <c r="AM140" i="5"/>
  <c r="AM36" i="5"/>
  <c r="AM141" i="5"/>
  <c r="AM61" i="5"/>
  <c r="AM330" i="5"/>
  <c r="AM299" i="5"/>
  <c r="AM196" i="5"/>
  <c r="AM171" i="5"/>
  <c r="AD284" i="5"/>
  <c r="AQ143" i="5"/>
  <c r="R222" i="5"/>
  <c r="AY112" i="5"/>
  <c r="AY181" i="5"/>
  <c r="AY256" i="5"/>
  <c r="AY33" i="5"/>
  <c r="AY69" i="5"/>
  <c r="AY9" i="5"/>
  <c r="AY165" i="5"/>
  <c r="AY284" i="5"/>
  <c r="AY201" i="5"/>
  <c r="AY252" i="5"/>
  <c r="AY49" i="5"/>
  <c r="AY364" i="5"/>
  <c r="AY345" i="5"/>
  <c r="AY163" i="5"/>
  <c r="AY30" i="5"/>
  <c r="AY300" i="5"/>
  <c r="AY330" i="5"/>
  <c r="AY107" i="5"/>
  <c r="AY13" i="5"/>
  <c r="AY315" i="5"/>
  <c r="AY28" i="5"/>
  <c r="AY348" i="5"/>
  <c r="AY208" i="5"/>
  <c r="AY333" i="5"/>
  <c r="AY336" i="5"/>
  <c r="AY350" i="5"/>
  <c r="AY360" i="5"/>
  <c r="AY19" i="5"/>
  <c r="AY88" i="5"/>
  <c r="AY36" i="5"/>
  <c r="AY207" i="5"/>
  <c r="AY12" i="5"/>
  <c r="AY314" i="5"/>
  <c r="AY141" i="5"/>
  <c r="AY205" i="5"/>
  <c r="AY303" i="5"/>
  <c r="AY313" i="5"/>
  <c r="AL201" i="5"/>
  <c r="AL19" i="5"/>
  <c r="AL92" i="5"/>
  <c r="AL138" i="5"/>
  <c r="AL239" i="5"/>
  <c r="AL62" i="5"/>
  <c r="AL109" i="5"/>
  <c r="AL223" i="5"/>
  <c r="AL73" i="5"/>
  <c r="AL142" i="5"/>
  <c r="AL126" i="5"/>
  <c r="AL178" i="5"/>
  <c r="AL75" i="5"/>
  <c r="AL150" i="5"/>
  <c r="AL116" i="5"/>
  <c r="AL281" i="5"/>
  <c r="AL210" i="5"/>
  <c r="AL262" i="5"/>
  <c r="AL267" i="5"/>
  <c r="AL364" i="5"/>
  <c r="AL255" i="5"/>
  <c r="AL245" i="5"/>
  <c r="AL276" i="5"/>
  <c r="AL127" i="5"/>
  <c r="AL233" i="5"/>
  <c r="AL108" i="5"/>
  <c r="AL124" i="5"/>
  <c r="AL176" i="5"/>
  <c r="AL341" i="5"/>
  <c r="AL58" i="5"/>
  <c r="AL350" i="5"/>
  <c r="AL227" i="5"/>
  <c r="AL77" i="5"/>
  <c r="AL362" i="5"/>
  <c r="AL151" i="5"/>
  <c r="AL69" i="5"/>
  <c r="AL179" i="5"/>
  <c r="AX188" i="5"/>
  <c r="AX322" i="5"/>
  <c r="AX139" i="5"/>
  <c r="AX284" i="5"/>
  <c r="AX131" i="5"/>
  <c r="AX331" i="5"/>
  <c r="AX221" i="5"/>
  <c r="AX295" i="5"/>
  <c r="AX349" i="5"/>
  <c r="AX259" i="5"/>
  <c r="AX225" i="5"/>
  <c r="AX125" i="5"/>
  <c r="AX91" i="5"/>
  <c r="AX85" i="5"/>
  <c r="AX208" i="5"/>
  <c r="AX324" i="5"/>
  <c r="AX357" i="5"/>
  <c r="AX21" i="5"/>
  <c r="AX189" i="5"/>
  <c r="AX110" i="5"/>
  <c r="AX328" i="5"/>
  <c r="AX224" i="5"/>
  <c r="AX345" i="5"/>
  <c r="AX346" i="5"/>
  <c r="AX192" i="5"/>
  <c r="AX141" i="5"/>
  <c r="AX98" i="5"/>
  <c r="AX9" i="5"/>
  <c r="AX130" i="5"/>
  <c r="AX219" i="5"/>
  <c r="AX229" i="5"/>
  <c r="AX179" i="5"/>
  <c r="AX266" i="5"/>
  <c r="AX117" i="5"/>
  <c r="AX330" i="5"/>
  <c r="AX238" i="5"/>
  <c r="AX206" i="5"/>
  <c r="AP18" i="5"/>
  <c r="U360" i="5"/>
  <c r="U53" i="5"/>
  <c r="U59" i="5"/>
  <c r="U294" i="5"/>
  <c r="U219" i="5"/>
  <c r="U245" i="5"/>
  <c r="U271" i="5"/>
  <c r="U259" i="5"/>
  <c r="U275" i="5"/>
  <c r="U81" i="5"/>
  <c r="U318" i="5"/>
  <c r="U21" i="5"/>
  <c r="U349" i="5"/>
  <c r="U184" i="5"/>
  <c r="U79" i="5"/>
  <c r="U67" i="5"/>
  <c r="U332" i="5"/>
  <c r="U95" i="5"/>
  <c r="U71" i="5"/>
  <c r="U126" i="5"/>
  <c r="U107" i="5"/>
  <c r="U155" i="5"/>
  <c r="U282" i="5"/>
  <c r="U111" i="5"/>
  <c r="U9" i="5"/>
  <c r="U77" i="5"/>
  <c r="U328" i="5"/>
  <c r="U39" i="5"/>
  <c r="U254" i="5"/>
  <c r="U125" i="5"/>
  <c r="U234" i="5"/>
  <c r="U304" i="5"/>
  <c r="U256" i="5"/>
  <c r="U285" i="5"/>
  <c r="U47" i="5"/>
  <c r="U114" i="5"/>
  <c r="U104" i="5"/>
  <c r="Y346" i="5"/>
  <c r="Y310" i="5"/>
  <c r="Y341" i="5"/>
  <c r="Y88" i="5"/>
  <c r="Y113" i="5"/>
  <c r="Y252" i="5"/>
  <c r="Y184" i="5"/>
  <c r="Y162" i="5"/>
  <c r="Y259" i="5"/>
  <c r="Y246" i="5"/>
  <c r="Y224" i="5"/>
  <c r="Y91" i="5"/>
  <c r="Y55" i="5"/>
  <c r="Y313" i="5"/>
  <c r="Y23" i="5"/>
  <c r="Y145" i="5"/>
  <c r="Y321" i="5"/>
  <c r="Y188" i="5"/>
  <c r="Y223" i="5"/>
  <c r="Y89" i="5"/>
  <c r="Y112" i="5"/>
  <c r="Y11" i="5"/>
  <c r="Y95" i="5"/>
  <c r="Y155" i="5"/>
  <c r="Y90" i="5"/>
  <c r="Y99" i="5"/>
  <c r="Y349" i="5"/>
  <c r="Y228" i="5"/>
  <c r="Y190" i="5"/>
  <c r="Y247" i="5"/>
  <c r="Y206" i="5"/>
  <c r="Y21" i="5"/>
  <c r="Y177" i="5"/>
  <c r="Y78" i="5"/>
  <c r="Y131" i="5"/>
  <c r="Y267" i="5"/>
  <c r="Y281" i="5"/>
  <c r="AG184" i="5"/>
  <c r="AG344" i="5"/>
  <c r="AG69" i="5"/>
  <c r="AG42" i="5"/>
  <c r="AG276" i="5"/>
  <c r="AG316" i="5"/>
  <c r="AG347" i="5"/>
  <c r="AG302" i="5"/>
  <c r="AG61" i="5"/>
  <c r="AG86" i="5"/>
  <c r="AG263" i="5"/>
  <c r="AG299" i="5"/>
  <c r="AG324" i="5"/>
  <c r="AG176" i="5"/>
  <c r="AG77" i="5"/>
  <c r="AG252" i="5"/>
  <c r="AG355" i="5"/>
  <c r="AG100" i="5"/>
  <c r="AG123" i="5"/>
  <c r="AG246" i="5"/>
  <c r="AG39" i="5"/>
  <c r="AG141" i="5"/>
  <c r="AG216" i="5"/>
  <c r="AG256" i="5"/>
  <c r="AG329" i="5"/>
  <c r="AG225" i="5"/>
  <c r="AG152" i="5"/>
  <c r="AG332" i="5"/>
  <c r="AG220" i="5"/>
  <c r="AG261" i="5"/>
  <c r="AG154" i="5"/>
  <c r="AG158" i="5"/>
  <c r="AG70" i="5"/>
  <c r="AG20" i="5"/>
  <c r="AG40" i="5"/>
  <c r="AG334" i="5"/>
  <c r="AJ279" i="5"/>
  <c r="AJ328" i="5"/>
  <c r="AJ86" i="5"/>
  <c r="AJ259" i="5"/>
  <c r="AJ240" i="5"/>
  <c r="AJ40" i="5"/>
  <c r="AJ32" i="5"/>
  <c r="AJ241" i="5"/>
  <c r="AJ168" i="5"/>
  <c r="AJ209" i="5"/>
  <c r="AJ34" i="5"/>
  <c r="AJ14" i="5"/>
  <c r="AJ293" i="5"/>
  <c r="AJ89" i="5"/>
  <c r="AJ66" i="5"/>
  <c r="AJ229" i="5"/>
  <c r="AJ224" i="5"/>
  <c r="AJ111" i="5"/>
  <c r="AJ11" i="5"/>
  <c r="AJ239" i="5"/>
  <c r="AJ104" i="5"/>
  <c r="AJ75" i="5"/>
  <c r="AJ292" i="5"/>
  <c r="AJ322" i="5"/>
  <c r="AJ149" i="5"/>
  <c r="AJ348" i="5"/>
  <c r="AJ156" i="5"/>
  <c r="AJ139" i="5"/>
  <c r="AJ143" i="5"/>
  <c r="AJ35" i="5"/>
  <c r="AJ74" i="5"/>
  <c r="AJ141" i="5"/>
  <c r="AJ18" i="5"/>
  <c r="AJ21" i="5"/>
  <c r="AJ202" i="5"/>
  <c r="AJ80" i="5"/>
  <c r="AJ223" i="5"/>
  <c r="BC252" i="5"/>
  <c r="BC320" i="5"/>
  <c r="BC214" i="5"/>
  <c r="BC58" i="5"/>
  <c r="BC184" i="5"/>
  <c r="BC350" i="5"/>
  <c r="BC281" i="5"/>
  <c r="BC239" i="5"/>
  <c r="BC139" i="5"/>
  <c r="BC313" i="5"/>
  <c r="AS224" i="5"/>
  <c r="AS217" i="5"/>
  <c r="AS203" i="5"/>
  <c r="AS75" i="5"/>
  <c r="AS66" i="5"/>
  <c r="AK177" i="5"/>
  <c r="AK169" i="5"/>
  <c r="AK319" i="5"/>
  <c r="AK282" i="5"/>
  <c r="AK234" i="5"/>
  <c r="AE75" i="5"/>
  <c r="R71" i="5"/>
  <c r="S87" i="5"/>
  <c r="S32" i="5"/>
  <c r="S175" i="5"/>
  <c r="S312" i="5"/>
  <c r="S47" i="5"/>
  <c r="S275" i="5"/>
  <c r="S16" i="5"/>
  <c r="S105" i="5"/>
  <c r="S363" i="5"/>
  <c r="AM238" i="5"/>
  <c r="AM67" i="5"/>
  <c r="AM151" i="5"/>
  <c r="AM224" i="5"/>
  <c r="AM142" i="5"/>
  <c r="AM265" i="5"/>
  <c r="AM92" i="5"/>
  <c r="AM30" i="5"/>
  <c r="AM162" i="5"/>
  <c r="AM62" i="5"/>
  <c r="AM96" i="5"/>
  <c r="AM329" i="5"/>
  <c r="AM246" i="5"/>
  <c r="AM95" i="5"/>
  <c r="AM87" i="5"/>
  <c r="AM297" i="5"/>
  <c r="AM14" i="5"/>
  <c r="AM315" i="5"/>
  <c r="AM207" i="5"/>
  <c r="AM51" i="5"/>
  <c r="AM11" i="5"/>
  <c r="AM317" i="5"/>
  <c r="AM271" i="5"/>
  <c r="AP282" i="5"/>
  <c r="AY72" i="5"/>
  <c r="AY285" i="5"/>
  <c r="AY265" i="5"/>
  <c r="AY117" i="5"/>
  <c r="AY89" i="5"/>
  <c r="AY144" i="5"/>
  <c r="AY178" i="5"/>
  <c r="AY127" i="5"/>
  <c r="AY216" i="5"/>
  <c r="AY293" i="5"/>
  <c r="AY253" i="5"/>
  <c r="AY224" i="5"/>
  <c r="AY73" i="5"/>
  <c r="AY150" i="5"/>
  <c r="AY304" i="5"/>
  <c r="AY349" i="5"/>
  <c r="AY61" i="5"/>
  <c r="AY196" i="5"/>
  <c r="AY100" i="5"/>
  <c r="AY217" i="5"/>
  <c r="AY123" i="5"/>
  <c r="AY113" i="5"/>
  <c r="AY34" i="5"/>
  <c r="AY361" i="5"/>
  <c r="AY189" i="5"/>
  <c r="AY106" i="5"/>
  <c r="AY302" i="5"/>
  <c r="AY337" i="5"/>
  <c r="AY80" i="5"/>
  <c r="AY153" i="5"/>
  <c r="AY31" i="5"/>
  <c r="AY167" i="5"/>
  <c r="AY15" i="5"/>
  <c r="AY280" i="5"/>
  <c r="AY242" i="5"/>
  <c r="AY55" i="5"/>
  <c r="AY90" i="5"/>
  <c r="AC92" i="5"/>
  <c r="AP156" i="5"/>
  <c r="AO156" i="5"/>
  <c r="AQ156" i="5"/>
  <c r="AL94" i="5"/>
  <c r="AL76" i="5"/>
  <c r="AL189" i="5"/>
  <c r="AL117" i="5"/>
  <c r="AL110" i="5"/>
  <c r="AL67" i="5"/>
  <c r="AL32" i="5"/>
  <c r="AL24" i="5"/>
  <c r="AL49" i="5"/>
  <c r="AL208" i="5"/>
  <c r="AL87" i="5"/>
  <c r="AL180" i="5"/>
  <c r="AL21" i="5"/>
  <c r="AL214" i="5"/>
  <c r="AL285" i="5"/>
  <c r="AL206" i="5"/>
  <c r="AL205" i="5"/>
  <c r="AL332" i="5"/>
  <c r="AL274" i="5"/>
  <c r="AL273" i="5"/>
  <c r="AL182" i="5"/>
  <c r="AL329" i="5"/>
  <c r="AL55" i="5"/>
  <c r="AL310" i="5"/>
  <c r="AL149" i="5"/>
  <c r="AL309" i="5"/>
  <c r="AL195" i="5"/>
  <c r="AL224" i="5"/>
  <c r="AL336" i="5"/>
  <c r="AL156" i="5"/>
  <c r="AL228" i="5"/>
  <c r="AL97" i="5"/>
  <c r="AL114" i="5"/>
  <c r="AL99" i="5"/>
  <c r="AL209" i="5"/>
  <c r="AL301" i="5"/>
  <c r="AL263" i="5"/>
  <c r="AX99" i="5"/>
  <c r="AX39" i="5"/>
  <c r="AX115" i="5"/>
  <c r="AX14" i="5"/>
  <c r="AX321" i="5"/>
  <c r="AX277" i="5"/>
  <c r="AX210" i="5"/>
  <c r="AX56" i="5"/>
  <c r="AX275" i="5"/>
  <c r="AX138" i="5"/>
  <c r="AX53" i="5"/>
  <c r="AX205" i="5"/>
  <c r="AX73" i="5"/>
  <c r="AX136" i="5"/>
  <c r="AX107" i="5"/>
  <c r="AX281" i="5"/>
  <c r="AX341" i="5"/>
  <c r="AX67" i="5"/>
  <c r="AX344" i="5"/>
  <c r="AX38" i="5"/>
  <c r="AX336" i="5"/>
  <c r="AX124" i="5"/>
  <c r="AX290" i="5"/>
  <c r="AX235" i="5"/>
  <c r="AX13" i="5"/>
  <c r="AX216" i="5"/>
  <c r="AX363" i="5"/>
  <c r="AX167" i="5"/>
  <c r="AX126" i="5"/>
  <c r="AX323" i="5"/>
  <c r="AX149" i="5"/>
  <c r="AX285" i="5"/>
  <c r="AX111" i="5"/>
  <c r="AX318" i="5"/>
  <c r="AX226" i="5"/>
  <c r="AX184" i="5"/>
  <c r="AX286" i="5"/>
  <c r="U345" i="5"/>
  <c r="U313" i="5"/>
  <c r="U137" i="5"/>
  <c r="U124" i="5"/>
  <c r="U140" i="5"/>
  <c r="U279" i="5"/>
  <c r="U162" i="5"/>
  <c r="U214" i="5"/>
  <c r="U74" i="5"/>
  <c r="U260" i="5"/>
  <c r="U293" i="5"/>
  <c r="U324" i="5"/>
  <c r="U207" i="5"/>
  <c r="U54" i="5"/>
  <c r="U92" i="5"/>
  <c r="U295" i="5"/>
  <c r="U272" i="5"/>
  <c r="U165" i="5"/>
  <c r="U127" i="5"/>
  <c r="U28" i="5"/>
  <c r="U238" i="5"/>
  <c r="U258" i="5"/>
  <c r="U358" i="5"/>
  <c r="U34" i="5"/>
  <c r="U236" i="5"/>
  <c r="U150" i="5"/>
  <c r="U128" i="5"/>
  <c r="U283" i="5"/>
  <c r="U99" i="5"/>
  <c r="U320" i="5"/>
  <c r="U182" i="5"/>
  <c r="U343" i="5"/>
  <c r="U106" i="5"/>
  <c r="U248" i="5"/>
  <c r="U216" i="5"/>
  <c r="U333" i="5"/>
  <c r="Y136" i="5"/>
  <c r="Y125" i="5"/>
  <c r="Y256" i="5"/>
  <c r="Y154" i="5"/>
  <c r="Y344" i="5"/>
  <c r="Y284" i="5"/>
  <c r="Y192" i="5"/>
  <c r="Y175" i="5"/>
  <c r="Y96" i="5"/>
  <c r="Y237" i="5"/>
  <c r="Y76" i="5"/>
  <c r="Y218" i="5"/>
  <c r="Y309" i="5"/>
  <c r="Y109" i="5"/>
  <c r="Y316" i="5"/>
  <c r="Y324" i="5"/>
  <c r="Y35" i="5"/>
  <c r="Y280" i="5"/>
  <c r="Y221" i="5"/>
  <c r="Y19" i="5"/>
  <c r="Y157" i="5"/>
  <c r="Y323" i="5"/>
  <c r="Y261" i="5"/>
  <c r="Y94" i="5"/>
  <c r="Y75" i="5"/>
  <c r="Y312" i="5"/>
  <c r="Y214" i="5"/>
  <c r="Y337" i="5"/>
  <c r="Y168" i="5"/>
  <c r="Y79" i="5"/>
  <c r="Y298" i="5"/>
  <c r="Y116" i="5"/>
  <c r="Y333" i="5"/>
  <c r="Y48" i="5"/>
  <c r="Y360" i="5"/>
  <c r="Y77" i="5"/>
  <c r="Y336" i="5"/>
  <c r="AG170" i="5"/>
  <c r="AG217" i="5"/>
  <c r="AG29" i="5"/>
  <c r="AG175" i="5"/>
  <c r="AG298" i="5"/>
  <c r="AG206" i="5"/>
  <c r="AG271" i="5"/>
  <c r="AG336" i="5"/>
  <c r="AG17" i="5"/>
  <c r="AG143" i="5"/>
  <c r="AG362" i="5"/>
  <c r="AG132" i="5"/>
  <c r="AG315" i="5"/>
  <c r="AG219" i="5"/>
  <c r="AG343" i="5"/>
  <c r="AG178" i="5"/>
  <c r="AG183" i="5"/>
  <c r="AG262" i="5"/>
  <c r="AG182" i="5"/>
  <c r="AG320" i="5"/>
  <c r="AG226" i="5"/>
  <c r="AG255" i="5"/>
  <c r="AG360" i="5"/>
  <c r="AG117" i="5"/>
  <c r="AG24" i="5"/>
  <c r="AG277" i="5"/>
  <c r="AG111" i="5"/>
  <c r="AG97" i="5"/>
  <c r="AG189" i="5"/>
  <c r="AG162" i="5"/>
  <c r="AG209" i="5"/>
  <c r="AG304" i="5"/>
  <c r="AG333" i="5"/>
  <c r="AG335" i="5"/>
  <c r="AG54" i="5"/>
  <c r="AG12" i="5"/>
  <c r="AJ56" i="5"/>
  <c r="AJ43" i="5"/>
  <c r="AJ69" i="5"/>
  <c r="AJ359" i="5"/>
  <c r="AJ272" i="5"/>
  <c r="AJ150" i="5"/>
  <c r="AJ136" i="5"/>
  <c r="AJ276" i="5"/>
  <c r="AJ280" i="5"/>
  <c r="AJ356" i="5"/>
  <c r="AJ50" i="5"/>
  <c r="AJ105" i="5"/>
  <c r="AJ196" i="5"/>
  <c r="AJ203" i="5"/>
  <c r="AJ33" i="5"/>
  <c r="AJ48" i="5"/>
  <c r="AJ178" i="5"/>
  <c r="AJ247" i="5"/>
  <c r="AJ309" i="5"/>
  <c r="AJ333" i="5"/>
  <c r="AJ15" i="5"/>
  <c r="AJ363" i="5"/>
  <c r="AJ153" i="5"/>
  <c r="AJ290" i="5"/>
  <c r="AJ52" i="5"/>
  <c r="AJ155" i="5"/>
  <c r="AJ81" i="5"/>
  <c r="AJ341" i="5"/>
  <c r="AJ57" i="5"/>
  <c r="AJ93" i="5"/>
  <c r="AJ192" i="5"/>
  <c r="AJ225" i="5"/>
  <c r="AJ87" i="5"/>
  <c r="AJ165" i="5"/>
  <c r="AJ91" i="5"/>
  <c r="AJ127" i="5"/>
  <c r="BC316" i="5"/>
  <c r="BC90" i="5"/>
  <c r="BC36" i="5"/>
  <c r="BC261" i="5"/>
  <c r="BC78" i="5"/>
  <c r="BC311" i="5"/>
  <c r="BC168" i="5"/>
  <c r="BC346" i="5"/>
  <c r="BC254" i="5"/>
  <c r="BC219" i="5"/>
  <c r="BC109" i="5"/>
  <c r="BC141" i="5"/>
  <c r="BC360" i="5"/>
  <c r="BC285" i="5"/>
  <c r="BC72" i="5"/>
  <c r="BC24" i="5"/>
  <c r="BC331" i="5"/>
  <c r="BC194" i="5"/>
  <c r="BC348" i="5"/>
  <c r="BC15" i="5"/>
  <c r="BC99" i="5"/>
  <c r="BC14" i="5"/>
  <c r="BC228" i="5"/>
  <c r="BC23" i="5"/>
  <c r="BC302" i="5"/>
  <c r="BC207" i="5"/>
  <c r="BC117" i="5"/>
  <c r="BC170" i="5"/>
  <c r="BC128" i="5"/>
  <c r="BC300" i="5"/>
  <c r="BC205" i="5"/>
  <c r="BC294" i="5"/>
  <c r="BC226" i="5"/>
  <c r="BC191" i="5"/>
  <c r="BC358" i="5"/>
  <c r="BC195" i="5"/>
  <c r="BJ47" i="5"/>
  <c r="BJ221" i="5"/>
  <c r="BJ61" i="5"/>
  <c r="BJ196" i="5"/>
  <c r="BJ181" i="5"/>
  <c r="BJ111" i="5"/>
  <c r="BJ90" i="5"/>
  <c r="BJ145" i="5"/>
  <c r="BJ244" i="5"/>
  <c r="BJ180" i="5"/>
  <c r="BJ215" i="5"/>
  <c r="BJ56" i="5"/>
  <c r="BJ364" i="5"/>
  <c r="BJ207" i="5"/>
  <c r="BJ312" i="5"/>
  <c r="BJ209" i="5"/>
  <c r="BJ71" i="5"/>
  <c r="BJ204" i="5"/>
  <c r="BJ99" i="5"/>
  <c r="BJ169" i="5"/>
  <c r="BJ143" i="5"/>
  <c r="BJ170" i="5"/>
  <c r="BJ59" i="5"/>
  <c r="BJ218" i="5"/>
  <c r="BJ280" i="5"/>
  <c r="BJ36" i="5"/>
  <c r="BJ93" i="5"/>
  <c r="BJ49" i="5"/>
  <c r="BJ131" i="5"/>
  <c r="BJ214" i="5"/>
  <c r="BJ323" i="5"/>
  <c r="BJ72" i="5"/>
  <c r="BJ58" i="5"/>
  <c r="BJ175" i="5"/>
  <c r="BJ286" i="5"/>
  <c r="BJ14" i="5"/>
  <c r="BJ125" i="5"/>
  <c r="AV74" i="5"/>
  <c r="AV88" i="5"/>
  <c r="AV222" i="5"/>
  <c r="AV15" i="5"/>
  <c r="AV356" i="5"/>
  <c r="AV280" i="5"/>
  <c r="AV48" i="5"/>
  <c r="AV178" i="5"/>
  <c r="AV20" i="5"/>
  <c r="AV274" i="5"/>
  <c r="AV363" i="5"/>
  <c r="AV236" i="5"/>
  <c r="AV334" i="5"/>
  <c r="AV140" i="5"/>
  <c r="AV221" i="5"/>
  <c r="AV94" i="5"/>
  <c r="AV10" i="5"/>
  <c r="AV299" i="5"/>
  <c r="AV219" i="5"/>
  <c r="AV207" i="5"/>
  <c r="AV345" i="5"/>
  <c r="AV300" i="5"/>
  <c r="AS280" i="5"/>
  <c r="AS37" i="5"/>
  <c r="AS315" i="5"/>
  <c r="AS363" i="5"/>
  <c r="AS31" i="5"/>
  <c r="AO98" i="5"/>
  <c r="AK346" i="5"/>
  <c r="AK237" i="5"/>
  <c r="AK116" i="5"/>
  <c r="AK127" i="5"/>
  <c r="AK329" i="5"/>
  <c r="S246" i="5"/>
  <c r="S277" i="5"/>
  <c r="S237" i="5"/>
  <c r="S349" i="5"/>
  <c r="S77" i="5"/>
  <c r="S141" i="5"/>
  <c r="S57" i="5"/>
  <c r="S56" i="5"/>
  <c r="S168" i="5"/>
  <c r="AM117" i="5"/>
  <c r="AM119" i="5"/>
  <c r="AM182" i="5"/>
  <c r="AM13" i="5"/>
  <c r="AM115" i="5"/>
  <c r="AM292" i="5"/>
  <c r="AM296" i="5"/>
  <c r="AM256" i="5"/>
  <c r="AM264" i="5"/>
  <c r="AM350" i="5"/>
  <c r="AM203" i="5"/>
  <c r="AM215" i="5"/>
  <c r="AM344" i="5"/>
  <c r="AM304" i="5"/>
  <c r="AM298" i="5"/>
  <c r="AM233" i="5"/>
  <c r="AM112" i="5"/>
  <c r="AM335" i="5"/>
  <c r="AM259" i="5"/>
  <c r="AM28" i="5"/>
  <c r="AM126" i="5"/>
  <c r="AM210" i="5"/>
  <c r="AM216" i="5"/>
  <c r="AE321" i="5"/>
  <c r="AP265" i="5"/>
  <c r="R31" i="5"/>
  <c r="AY114" i="5"/>
  <c r="AY320" i="5"/>
  <c r="AY218" i="5"/>
  <c r="AY215" i="5"/>
  <c r="AY305" i="5"/>
  <c r="AY24" i="5"/>
  <c r="AY137" i="5"/>
  <c r="AY70" i="5"/>
  <c r="AY290" i="5"/>
  <c r="AY222" i="5"/>
  <c r="AY259" i="5"/>
  <c r="AY297" i="5"/>
  <c r="AY176" i="5"/>
  <c r="AY66" i="5"/>
  <c r="AY341" i="5"/>
  <c r="AY362" i="5"/>
  <c r="AY20" i="5"/>
  <c r="AY202" i="5"/>
  <c r="AY277" i="5"/>
  <c r="AY126" i="5"/>
  <c r="AY62" i="5"/>
  <c r="AY335" i="5"/>
  <c r="AY258" i="5"/>
  <c r="AY171" i="5"/>
  <c r="AY281" i="5"/>
  <c r="AY241" i="5"/>
  <c r="AY356" i="5"/>
  <c r="AY221" i="5"/>
  <c r="AY18" i="5"/>
  <c r="AY175" i="5"/>
  <c r="AY154" i="5"/>
  <c r="AY39" i="5"/>
  <c r="AY131" i="5"/>
  <c r="AY191" i="5"/>
  <c r="AY298" i="5"/>
  <c r="AY23" i="5"/>
  <c r="AY272" i="5"/>
  <c r="AC164" i="5"/>
  <c r="BA15" i="5"/>
  <c r="AL272" i="5"/>
  <c r="AL196" i="5"/>
  <c r="AL266" i="5"/>
  <c r="AL359" i="5"/>
  <c r="AL165" i="5"/>
  <c r="AL9" i="5"/>
  <c r="AL348" i="5"/>
  <c r="AL259" i="5"/>
  <c r="AL330" i="5"/>
  <c r="AL265" i="5"/>
  <c r="AL207" i="5"/>
  <c r="AL361" i="5"/>
  <c r="AL322" i="5"/>
  <c r="AL247" i="5"/>
  <c r="AL81" i="5"/>
  <c r="AL85" i="5"/>
  <c r="AL169" i="5"/>
  <c r="AL132" i="5"/>
  <c r="AL113" i="5"/>
  <c r="AL335" i="5"/>
  <c r="AL28" i="5"/>
  <c r="AL74" i="5"/>
  <c r="AL23" i="5"/>
  <c r="AL34" i="5"/>
  <c r="AL154" i="5"/>
  <c r="AL271" i="5"/>
  <c r="AL344" i="5"/>
  <c r="AL158" i="5"/>
  <c r="AL215" i="5"/>
  <c r="AL119" i="5"/>
  <c r="AL61" i="5"/>
  <c r="AL38" i="5"/>
  <c r="AL188" i="5"/>
  <c r="AL12" i="5"/>
  <c r="AL115" i="5"/>
  <c r="AL363" i="5"/>
  <c r="AL346" i="5"/>
  <c r="AX236" i="5"/>
  <c r="AX279" i="5"/>
  <c r="AX240" i="5"/>
  <c r="AX16" i="5"/>
  <c r="AX215" i="5"/>
  <c r="AX254" i="5"/>
  <c r="AX227" i="5"/>
  <c r="AX263" i="5"/>
  <c r="AX50" i="5"/>
  <c r="AX359" i="5"/>
  <c r="AX93" i="5"/>
  <c r="AX156" i="5"/>
  <c r="AX137" i="5"/>
  <c r="AX164" i="5"/>
  <c r="AX310" i="5"/>
  <c r="AX106" i="5"/>
  <c r="AX66" i="5"/>
  <c r="AX244" i="5"/>
  <c r="AX182" i="5"/>
  <c r="AX262" i="5"/>
  <c r="AX105" i="5"/>
  <c r="AX317" i="5"/>
  <c r="AX273" i="5"/>
  <c r="AX245" i="5"/>
  <c r="AX51" i="5"/>
  <c r="AX92" i="5"/>
  <c r="AX233" i="5"/>
  <c r="AX49" i="5"/>
  <c r="AX81" i="5"/>
  <c r="AX129" i="5"/>
  <c r="AX24" i="5"/>
  <c r="AX68" i="5"/>
  <c r="AX144" i="5"/>
  <c r="AX123" i="5"/>
  <c r="AX40" i="5"/>
  <c r="AX32" i="5"/>
  <c r="AX193" i="5"/>
  <c r="U205" i="5"/>
  <c r="U13" i="5"/>
  <c r="U257" i="5"/>
  <c r="U311" i="5"/>
  <c r="U190" i="5"/>
  <c r="U329" i="5"/>
  <c r="U72" i="5"/>
  <c r="U51" i="5"/>
  <c r="U138" i="5"/>
  <c r="U241" i="5"/>
  <c r="U94" i="5"/>
  <c r="U252" i="5"/>
  <c r="U276" i="5"/>
  <c r="U175" i="5"/>
  <c r="U96" i="5"/>
  <c r="U253" i="5"/>
  <c r="U149" i="5"/>
  <c r="U247" i="5"/>
  <c r="U263" i="5"/>
  <c r="U356" i="5"/>
  <c r="U76" i="5"/>
  <c r="U243" i="5"/>
  <c r="U15" i="5"/>
  <c r="U261" i="5"/>
  <c r="U322" i="5"/>
  <c r="U52" i="5"/>
  <c r="U169" i="5"/>
  <c r="U335" i="5"/>
  <c r="U152" i="5"/>
  <c r="U191" i="5"/>
  <c r="U130" i="5"/>
  <c r="U193" i="5"/>
  <c r="U242" i="5"/>
  <c r="U142" i="5"/>
  <c r="U347" i="5"/>
  <c r="U19" i="5"/>
  <c r="Y291" i="5"/>
  <c r="Y126" i="5"/>
  <c r="Y334" i="5"/>
  <c r="Y241" i="5"/>
  <c r="Y264" i="5"/>
  <c r="Y273" i="5"/>
  <c r="Y85" i="5"/>
  <c r="Y61" i="5"/>
  <c r="Y33" i="5"/>
  <c r="Y299" i="5"/>
  <c r="Y169" i="5"/>
  <c r="Y34" i="5"/>
  <c r="Y216" i="5"/>
  <c r="Y207" i="5"/>
  <c r="Y263" i="5"/>
  <c r="Y217" i="5"/>
  <c r="Y201" i="5"/>
  <c r="Y191" i="5"/>
  <c r="Y176" i="5"/>
  <c r="Y243" i="5"/>
  <c r="Y225" i="5"/>
  <c r="Y227" i="5"/>
  <c r="Y163" i="5"/>
  <c r="Y363" i="5"/>
  <c r="Y171" i="5"/>
  <c r="Y141" i="5"/>
  <c r="Y335" i="5"/>
  <c r="Y72" i="5"/>
  <c r="Y315" i="5"/>
  <c r="Y60" i="5"/>
  <c r="Y220" i="5"/>
  <c r="Y318" i="5"/>
  <c r="Y137" i="5"/>
  <c r="Y182" i="5"/>
  <c r="Y110" i="5"/>
  <c r="Y329" i="5"/>
  <c r="AG301" i="5"/>
  <c r="AG300" i="5"/>
  <c r="AG128" i="5"/>
  <c r="AG311" i="5"/>
  <c r="AG166" i="5"/>
  <c r="AG157" i="5"/>
  <c r="AG313" i="5"/>
  <c r="AG201" i="5"/>
  <c r="AG28" i="5"/>
  <c r="AG279" i="5"/>
  <c r="AG207" i="5"/>
  <c r="AG274" i="5"/>
  <c r="AG221" i="5"/>
  <c r="AG87" i="5"/>
  <c r="AG312" i="5"/>
  <c r="AG36" i="5"/>
  <c r="AG88" i="5"/>
  <c r="AG273" i="5"/>
  <c r="AG94" i="5"/>
  <c r="AG236" i="5"/>
  <c r="AG359" i="5"/>
  <c r="AG286" i="5"/>
  <c r="AG150" i="5"/>
  <c r="AG265" i="5"/>
  <c r="AG93" i="5"/>
  <c r="AG260" i="5"/>
  <c r="AG193" i="5"/>
  <c r="AG43" i="5"/>
  <c r="AG142" i="5"/>
  <c r="AG363" i="5"/>
  <c r="AG223" i="5"/>
  <c r="AG357" i="5"/>
  <c r="AG125" i="5"/>
  <c r="AG107" i="5"/>
  <c r="AG205" i="5"/>
  <c r="AG31" i="5"/>
  <c r="AJ261" i="5"/>
  <c r="AJ286" i="5"/>
  <c r="AJ164" i="5"/>
  <c r="AJ244" i="5"/>
  <c r="AJ36" i="5"/>
  <c r="AJ215" i="5"/>
  <c r="AJ28" i="5"/>
  <c r="AJ107" i="5"/>
  <c r="AJ163" i="5"/>
  <c r="AJ227" i="5"/>
  <c r="AJ364" i="5"/>
  <c r="AJ175" i="5"/>
  <c r="AJ30" i="5"/>
  <c r="AJ331" i="5"/>
  <c r="AJ346" i="5"/>
  <c r="AJ301" i="5"/>
  <c r="AJ248" i="5"/>
  <c r="AJ39" i="5"/>
  <c r="AJ298" i="5"/>
  <c r="AJ219" i="5"/>
  <c r="AJ167" i="5"/>
  <c r="AJ344" i="5"/>
  <c r="AJ170" i="5"/>
  <c r="AJ311" i="5"/>
  <c r="AJ256" i="5"/>
  <c r="AJ334" i="5"/>
  <c r="AJ78" i="5"/>
  <c r="AJ47" i="5"/>
  <c r="AJ158" i="5"/>
  <c r="AJ294" i="5"/>
  <c r="AJ77" i="5"/>
  <c r="AJ283" i="5"/>
  <c r="AJ217" i="5"/>
  <c r="AJ319" i="5"/>
  <c r="AJ144" i="5"/>
  <c r="AJ277" i="5"/>
  <c r="BC142" i="5"/>
  <c r="BC278" i="5"/>
  <c r="BC274" i="5"/>
  <c r="BC237" i="5"/>
  <c r="BC55" i="5"/>
  <c r="BC357" i="5"/>
  <c r="BC176" i="5"/>
  <c r="BC347" i="5"/>
  <c r="BC238" i="5"/>
  <c r="BC17" i="5"/>
  <c r="BC258" i="5"/>
  <c r="BC225" i="5"/>
  <c r="BC182" i="5"/>
  <c r="BC138" i="5"/>
  <c r="BC73" i="5"/>
  <c r="BC12" i="5"/>
  <c r="BC262" i="5"/>
  <c r="BC59" i="5"/>
  <c r="BC175" i="5"/>
  <c r="BC42" i="5"/>
  <c r="BC162" i="5"/>
  <c r="BC189" i="5"/>
  <c r="BC206" i="5"/>
  <c r="BC267" i="5"/>
  <c r="BC255" i="5"/>
  <c r="BC123" i="5"/>
  <c r="BC208" i="5"/>
  <c r="BC319" i="5"/>
  <c r="BC221" i="5"/>
  <c r="BC57" i="5"/>
  <c r="BC299" i="5"/>
  <c r="BC116" i="5"/>
  <c r="BC329" i="5"/>
  <c r="BC178" i="5"/>
  <c r="BC110" i="5"/>
  <c r="BC140" i="5"/>
  <c r="BC87" i="5"/>
  <c r="BJ167" i="5"/>
  <c r="BJ193" i="5"/>
  <c r="BJ43" i="5"/>
  <c r="BJ260" i="5"/>
  <c r="BJ53" i="5"/>
  <c r="BJ248" i="5"/>
  <c r="BJ21" i="5"/>
  <c r="BJ356" i="5"/>
  <c r="BJ290" i="5"/>
  <c r="BJ291" i="5"/>
  <c r="BJ19" i="5"/>
  <c r="BJ285" i="5"/>
  <c r="BJ344" i="5"/>
  <c r="BJ188" i="5"/>
  <c r="BJ259" i="5"/>
  <c r="BJ349" i="5"/>
  <c r="BJ67" i="5"/>
  <c r="BJ237" i="5"/>
  <c r="BJ30" i="5"/>
  <c r="BJ302" i="5"/>
  <c r="BJ190" i="5"/>
  <c r="BJ155" i="5"/>
  <c r="BJ242" i="5"/>
  <c r="BJ219" i="5"/>
  <c r="BJ107" i="5"/>
  <c r="BJ279" i="5"/>
  <c r="BJ132" i="5"/>
  <c r="BJ117" i="5"/>
  <c r="BJ238" i="5"/>
  <c r="BJ31" i="5"/>
  <c r="BJ162" i="5"/>
  <c r="BJ357" i="5"/>
  <c r="BJ136" i="5"/>
  <c r="BJ109" i="5"/>
  <c r="BJ318" i="5"/>
  <c r="BJ28" i="5"/>
  <c r="BJ38" i="5"/>
  <c r="AV59" i="5"/>
  <c r="AV107" i="5"/>
  <c r="AV205" i="5"/>
  <c r="AV314" i="5"/>
  <c r="AV332" i="5"/>
  <c r="AV310" i="5"/>
  <c r="AV241" i="5"/>
  <c r="AV17" i="5"/>
  <c r="AV258" i="5"/>
  <c r="AV129" i="5"/>
  <c r="AV29" i="5"/>
  <c r="AV360" i="5"/>
  <c r="AV99" i="5"/>
  <c r="AV66" i="5"/>
  <c r="AV35" i="5"/>
  <c r="AV293" i="5"/>
  <c r="AV217" i="5"/>
  <c r="AV19" i="5"/>
  <c r="AV166" i="5"/>
  <c r="AV319" i="5"/>
  <c r="AV70" i="5"/>
  <c r="AV256" i="5"/>
  <c r="AV168" i="5"/>
  <c r="AV244" i="5"/>
  <c r="AV226" i="5"/>
  <c r="AV343" i="5"/>
  <c r="AV69" i="5"/>
  <c r="AV206" i="5"/>
  <c r="AV242" i="5"/>
  <c r="AV257" i="5"/>
  <c r="AV259" i="5"/>
  <c r="AV177" i="5"/>
  <c r="AV116" i="5"/>
  <c r="AV164" i="5"/>
  <c r="AV202" i="5"/>
  <c r="AV98" i="5"/>
  <c r="X140" i="5"/>
  <c r="AS14" i="5"/>
  <c r="AS300" i="5"/>
  <c r="AS126" i="5"/>
  <c r="AS246" i="5"/>
  <c r="AE117" i="5"/>
  <c r="AK203" i="5"/>
  <c r="AK76" i="5"/>
  <c r="AK111" i="5"/>
  <c r="AK79" i="5"/>
  <c r="AK333" i="5"/>
  <c r="S9" i="5"/>
  <c r="S162" i="5"/>
  <c r="S142" i="5"/>
  <c r="S99" i="5"/>
  <c r="S279" i="5"/>
  <c r="S348" i="5"/>
  <c r="S61" i="5"/>
  <c r="S35" i="5"/>
  <c r="S177" i="5"/>
  <c r="AM10" i="5"/>
  <c r="AM149" i="5"/>
  <c r="AM205" i="5"/>
  <c r="AM20" i="5"/>
  <c r="AM273" i="5"/>
  <c r="AM294" i="5"/>
  <c r="AM236" i="5"/>
  <c r="AM34" i="5"/>
  <c r="AM189" i="5"/>
  <c r="AM274" i="5"/>
  <c r="AM108" i="5"/>
  <c r="AM214" i="5"/>
  <c r="AM170" i="5"/>
  <c r="AM192" i="5"/>
  <c r="AM77" i="5"/>
  <c r="AM15" i="5"/>
  <c r="AM237" i="5"/>
  <c r="AM244" i="5"/>
  <c r="AM40" i="5"/>
  <c r="AM150" i="5"/>
  <c r="AM128" i="5"/>
  <c r="AM346" i="5"/>
  <c r="AM295" i="5"/>
  <c r="AD118" i="5"/>
  <c r="AY234" i="5"/>
  <c r="AY129" i="5"/>
  <c r="AY246" i="5"/>
  <c r="AY279" i="5"/>
  <c r="AY255" i="5"/>
  <c r="AY194" i="5"/>
  <c r="AY220" i="5"/>
  <c r="AY263" i="5"/>
  <c r="AY329" i="5"/>
  <c r="AY110" i="5"/>
  <c r="AY51" i="5"/>
  <c r="AY229" i="5"/>
  <c r="AY145" i="5"/>
  <c r="AY332" i="5"/>
  <c r="AY37" i="5"/>
  <c r="AY240" i="5"/>
  <c r="AY312" i="5"/>
  <c r="AY278" i="5"/>
  <c r="AY193" i="5"/>
  <c r="AY68" i="5"/>
  <c r="AY152" i="5"/>
  <c r="AY151" i="5"/>
  <c r="AY355" i="5"/>
  <c r="AY50" i="5"/>
  <c r="AY22" i="5"/>
  <c r="AY309" i="5"/>
  <c r="AY156" i="5"/>
  <c r="AY363" i="5"/>
  <c r="AY319" i="5"/>
  <c r="AY109" i="5"/>
  <c r="AY223" i="5"/>
  <c r="AY179" i="5"/>
  <c r="AY14" i="5"/>
  <c r="AY162" i="5"/>
  <c r="AY358" i="5"/>
  <c r="AY283" i="5"/>
  <c r="AY177" i="5"/>
  <c r="AL13" i="5"/>
  <c r="AL241" i="5"/>
  <c r="AL70" i="5"/>
  <c r="AL130" i="5"/>
  <c r="AL80" i="5"/>
  <c r="AL319" i="5"/>
  <c r="AL221" i="5"/>
  <c r="AL10" i="5"/>
  <c r="AL171" i="5"/>
  <c r="AL328" i="5"/>
  <c r="AL193" i="5"/>
  <c r="AL298" i="5"/>
  <c r="AL48" i="5"/>
  <c r="AL140" i="5"/>
  <c r="AL290" i="5"/>
  <c r="AL237" i="5"/>
  <c r="AL42" i="5"/>
  <c r="AL280" i="5"/>
  <c r="AL334" i="5"/>
  <c r="AL257" i="5"/>
  <c r="AL295" i="5"/>
  <c r="AL313" i="5"/>
  <c r="AL218" i="5"/>
  <c r="AL202" i="5"/>
  <c r="AL234" i="5"/>
  <c r="AL331" i="5"/>
  <c r="AL36" i="5"/>
  <c r="AL168" i="5"/>
  <c r="AL31" i="5"/>
  <c r="AL79" i="5"/>
  <c r="AL217" i="5"/>
  <c r="AL183" i="5"/>
  <c r="AL71" i="5"/>
  <c r="AL253" i="5"/>
  <c r="AL197" i="5"/>
  <c r="AL177" i="5"/>
  <c r="AX203" i="5"/>
  <c r="AX303" i="5"/>
  <c r="AX282" i="5"/>
  <c r="AX43" i="5"/>
  <c r="AX253" i="5"/>
  <c r="AX127" i="5"/>
  <c r="AX90" i="5"/>
  <c r="AX207" i="5"/>
  <c r="AX29" i="5"/>
  <c r="AX337" i="5"/>
  <c r="AX88" i="5"/>
  <c r="AX112" i="5"/>
  <c r="AX171" i="5"/>
  <c r="AX11" i="5"/>
  <c r="AX247" i="5"/>
  <c r="AX62" i="5"/>
  <c r="AX86" i="5"/>
  <c r="AX162" i="5"/>
  <c r="AX294" i="5"/>
  <c r="AX217" i="5"/>
  <c r="AX190" i="5"/>
  <c r="AX228" i="5"/>
  <c r="AX335" i="5"/>
  <c r="AX128" i="5"/>
  <c r="AX298" i="5"/>
  <c r="AX348" i="5"/>
  <c r="AX222" i="5"/>
  <c r="AX271" i="5"/>
  <c r="AX218" i="5"/>
  <c r="AX155" i="5"/>
  <c r="AX94" i="5"/>
  <c r="AX48" i="5"/>
  <c r="AX223" i="5"/>
  <c r="AX261" i="5"/>
  <c r="AX300" i="5"/>
  <c r="AX315" i="5"/>
  <c r="AX60" i="5"/>
  <c r="AE302" i="5"/>
  <c r="BA260" i="5"/>
  <c r="AS60" i="5"/>
  <c r="AS273" i="5"/>
  <c r="AS278" i="5"/>
  <c r="AS206" i="5"/>
  <c r="AK305" i="5"/>
  <c r="AK162" i="5"/>
  <c r="AK363" i="5"/>
  <c r="AK33" i="5"/>
  <c r="AK220" i="5"/>
  <c r="S242" i="5"/>
  <c r="S282" i="5"/>
  <c r="S197" i="5"/>
  <c r="S319" i="5"/>
  <c r="S74" i="5"/>
  <c r="S296" i="5"/>
  <c r="S50" i="5"/>
  <c r="S195" i="5"/>
  <c r="S69" i="5"/>
  <c r="AM176" i="5"/>
  <c r="AM364" i="5"/>
  <c r="AM324" i="5"/>
  <c r="AM143" i="5"/>
  <c r="AM247" i="5"/>
  <c r="AM360" i="5"/>
  <c r="AM284" i="5"/>
  <c r="AM138" i="5"/>
  <c r="AM310" i="5"/>
  <c r="AM362" i="5"/>
  <c r="AM50" i="5"/>
  <c r="AM363" i="5"/>
  <c r="AM169" i="5"/>
  <c r="AM321" i="5"/>
  <c r="AM333" i="5"/>
  <c r="AM226" i="5"/>
  <c r="AM280" i="5"/>
  <c r="AM104" i="5"/>
  <c r="AM94" i="5"/>
  <c r="AM286" i="5"/>
  <c r="AM163" i="5"/>
  <c r="AM195" i="5"/>
  <c r="AP183" i="5"/>
  <c r="R168" i="5"/>
  <c r="Q244" i="5"/>
  <c r="AY35" i="5"/>
  <c r="AY301" i="5"/>
  <c r="AY16" i="5"/>
  <c r="AY261" i="5"/>
  <c r="AY52" i="5"/>
  <c r="AY184" i="5"/>
  <c r="AY322" i="5"/>
  <c r="AY236" i="5"/>
  <c r="AY47" i="5"/>
  <c r="AY311" i="5"/>
  <c r="AY343" i="5"/>
  <c r="AY155" i="5"/>
  <c r="AY105" i="5"/>
  <c r="AY204" i="5"/>
  <c r="AY143" i="5"/>
  <c r="AY60" i="5"/>
  <c r="AY108" i="5"/>
  <c r="AY57" i="5"/>
  <c r="AY111" i="5"/>
  <c r="AY328" i="5"/>
  <c r="AY130" i="5"/>
  <c r="AY98" i="5"/>
  <c r="AY136" i="5"/>
  <c r="AY76" i="5"/>
  <c r="AY318" i="5"/>
  <c r="AY38" i="5"/>
  <c r="AY210" i="5"/>
  <c r="AY81" i="5"/>
  <c r="AY180" i="5"/>
  <c r="AY157" i="5"/>
  <c r="AY41" i="5"/>
  <c r="AY71" i="5"/>
  <c r="AY331" i="5"/>
  <c r="AY235" i="5"/>
  <c r="AY316" i="5"/>
  <c r="AY158" i="5"/>
  <c r="AL96" i="5"/>
  <c r="AL317" i="5"/>
  <c r="AL125" i="5"/>
  <c r="AL15" i="5"/>
  <c r="AL226" i="5"/>
  <c r="AL152" i="5"/>
  <c r="AL164" i="5"/>
  <c r="AL18" i="5"/>
  <c r="AL59" i="5"/>
  <c r="AL236" i="5"/>
  <c r="AL235" i="5"/>
  <c r="AL52" i="5"/>
  <c r="AL260" i="5"/>
  <c r="AL56" i="5"/>
  <c r="AL43" i="5"/>
  <c r="AL323" i="5"/>
  <c r="AL47" i="5"/>
  <c r="AL107" i="5"/>
  <c r="AL192" i="5"/>
  <c r="AL254" i="5"/>
  <c r="AL60" i="5"/>
  <c r="AL320" i="5"/>
  <c r="AL175" i="5"/>
  <c r="AL324" i="5"/>
  <c r="AL277" i="5"/>
  <c r="AL256" i="5"/>
  <c r="AL78" i="5"/>
  <c r="AL33" i="5"/>
  <c r="AL244" i="5"/>
  <c r="AL145" i="5"/>
  <c r="AL278" i="5"/>
  <c r="AL162" i="5"/>
  <c r="AL16" i="5"/>
  <c r="AL30" i="5"/>
  <c r="AL181" i="5"/>
  <c r="AL129" i="5"/>
  <c r="AX165" i="5"/>
  <c r="AX143" i="5"/>
  <c r="AX71" i="5"/>
  <c r="AX89" i="5"/>
  <c r="AX119" i="5"/>
  <c r="AX237" i="5"/>
  <c r="AX246" i="5"/>
  <c r="AX258" i="5"/>
  <c r="AX360" i="5"/>
  <c r="AX283" i="5"/>
  <c r="AX78" i="5"/>
  <c r="AX239" i="5"/>
  <c r="AX52" i="5"/>
  <c r="AX332" i="5"/>
  <c r="AX257" i="5"/>
  <c r="AX36" i="5"/>
  <c r="AX10" i="5"/>
  <c r="AX191" i="5"/>
  <c r="AX319" i="5"/>
  <c r="AX314" i="5"/>
  <c r="AX329" i="5"/>
  <c r="AX252" i="5"/>
  <c r="AX342" i="5"/>
  <c r="AX209" i="5"/>
  <c r="AX132" i="5"/>
  <c r="AX274" i="5"/>
  <c r="AX316" i="5"/>
  <c r="AX72" i="5"/>
  <c r="AX97" i="5"/>
  <c r="AX42" i="5"/>
  <c r="AX114" i="5"/>
  <c r="AX220" i="5"/>
  <c r="AX296" i="5"/>
  <c r="AX178" i="5"/>
  <c r="AX355" i="5"/>
  <c r="AX31" i="5"/>
  <c r="AP60" i="5"/>
  <c r="AO51" i="5"/>
  <c r="BA261" i="5"/>
  <c r="U188" i="5"/>
  <c r="U87" i="5"/>
  <c r="U33" i="5"/>
  <c r="U113" i="5"/>
  <c r="U24" i="5"/>
  <c r="U348" i="5"/>
  <c r="U58" i="5"/>
  <c r="U342" i="5"/>
  <c r="U100" i="5"/>
  <c r="U48" i="5"/>
  <c r="U41" i="5"/>
  <c r="U153" i="5"/>
  <c r="U203" i="5"/>
  <c r="U170" i="5"/>
  <c r="U218" i="5"/>
  <c r="U300" i="5"/>
  <c r="U37" i="5"/>
  <c r="U168" i="5"/>
  <c r="U115" i="5"/>
  <c r="U176" i="5"/>
  <c r="U341" i="5"/>
  <c r="U362" i="5"/>
  <c r="U244" i="5"/>
  <c r="U30" i="5"/>
  <c r="U80" i="5"/>
  <c r="U108" i="5"/>
  <c r="U323" i="5"/>
  <c r="U105" i="5"/>
  <c r="U357" i="5"/>
  <c r="U166" i="5"/>
  <c r="U129" i="5"/>
  <c r="U330" i="5"/>
  <c r="U246" i="5"/>
  <c r="U97" i="5"/>
  <c r="U86" i="5"/>
  <c r="U118" i="5"/>
  <c r="Y70" i="5"/>
  <c r="Y183" i="5"/>
  <c r="Y181" i="5"/>
  <c r="Y294" i="5"/>
  <c r="Y304" i="5"/>
  <c r="Y257" i="5"/>
  <c r="Y300" i="5"/>
  <c r="Y138" i="5"/>
  <c r="Y226" i="5"/>
  <c r="Y164" i="5"/>
  <c r="Y115" i="5"/>
  <c r="Y67" i="5"/>
  <c r="Y229" i="5"/>
  <c r="Y66" i="5"/>
  <c r="Y275" i="5"/>
  <c r="Y156" i="5"/>
  <c r="Y295" i="5"/>
  <c r="Y37" i="5"/>
  <c r="Y203" i="5"/>
  <c r="Y197" i="5"/>
  <c r="Y290" i="5"/>
  <c r="Y170" i="5"/>
  <c r="Y144" i="5"/>
  <c r="Y20" i="5"/>
  <c r="Y345" i="5"/>
  <c r="Y29" i="5"/>
  <c r="Y24" i="5"/>
  <c r="Y285" i="5"/>
  <c r="Y292" i="5"/>
  <c r="Y158" i="5"/>
  <c r="Y210" i="5"/>
  <c r="Y52" i="5"/>
  <c r="Y239" i="5"/>
  <c r="Y86" i="5"/>
  <c r="Y40" i="5"/>
  <c r="Y342" i="5"/>
  <c r="AG164" i="5"/>
  <c r="AG214" i="5"/>
  <c r="AG41" i="5"/>
  <c r="AG330" i="5"/>
  <c r="AG11" i="5"/>
  <c r="AG139" i="5"/>
  <c r="AG10" i="5"/>
  <c r="AG106" i="5"/>
  <c r="AG165" i="5"/>
  <c r="AG188" i="5"/>
  <c r="AG110" i="5"/>
  <c r="AG196" i="5"/>
  <c r="AG285" i="5"/>
  <c r="AG203" i="5"/>
  <c r="AG119" i="5"/>
  <c r="AG195" i="5"/>
  <c r="AG67" i="5"/>
  <c r="AG194" i="5"/>
  <c r="AG318" i="5"/>
  <c r="AG124" i="5"/>
  <c r="AG361" i="5"/>
  <c r="AG57" i="5"/>
  <c r="AG155" i="5"/>
  <c r="AG9" i="5"/>
  <c r="AG342" i="5"/>
  <c r="AG282" i="5"/>
  <c r="AG275" i="5"/>
  <c r="AG75" i="5"/>
  <c r="AG115" i="5"/>
  <c r="AG16" i="5"/>
  <c r="AG167" i="5"/>
  <c r="AG229" i="5"/>
  <c r="AG22" i="5"/>
  <c r="AG34" i="5"/>
  <c r="AG151" i="5"/>
  <c r="AG254" i="5"/>
  <c r="AG18" i="5"/>
  <c r="AJ360" i="5"/>
  <c r="AJ336" i="5"/>
  <c r="AJ278" i="5"/>
  <c r="AJ266" i="5"/>
  <c r="AJ362" i="5"/>
  <c r="AJ154" i="5"/>
  <c r="AJ303" i="5"/>
  <c r="AJ99" i="5"/>
  <c r="AJ258" i="5"/>
  <c r="AJ305" i="5"/>
  <c r="AJ24" i="5"/>
  <c r="AJ112" i="5"/>
  <c r="AJ67" i="5"/>
  <c r="AJ205" i="5"/>
  <c r="AJ228" i="5"/>
  <c r="AJ13" i="5"/>
  <c r="AJ291" i="5"/>
  <c r="AJ343" i="5"/>
  <c r="AJ188" i="5"/>
  <c r="AJ349" i="5"/>
  <c r="AJ90" i="5"/>
  <c r="AJ73" i="5"/>
  <c r="AJ314" i="5"/>
  <c r="AJ320" i="5"/>
  <c r="AJ131" i="5"/>
  <c r="AJ119" i="5"/>
  <c r="AJ267" i="5"/>
  <c r="AJ332" i="5"/>
  <c r="AJ193" i="5"/>
  <c r="AJ37" i="5"/>
  <c r="AJ265" i="5"/>
  <c r="AJ179" i="5"/>
  <c r="AJ313" i="5"/>
  <c r="AJ330" i="5"/>
  <c r="AJ243" i="5"/>
  <c r="AJ140" i="5"/>
  <c r="BC91" i="5"/>
  <c r="BC163" i="5"/>
  <c r="BC361" i="5"/>
  <c r="BC204" i="5"/>
  <c r="BC47" i="5"/>
  <c r="BC344" i="5"/>
  <c r="BC202" i="5"/>
  <c r="BC203" i="5"/>
  <c r="BC343" i="5"/>
  <c r="BC77" i="5"/>
  <c r="BC330" i="5"/>
  <c r="BC49" i="5"/>
  <c r="BC13" i="5"/>
  <c r="BC88" i="5"/>
  <c r="BC152" i="5"/>
  <c r="BC54" i="5"/>
  <c r="BC34" i="5"/>
  <c r="BC218" i="5"/>
  <c r="BC60" i="5"/>
  <c r="BC279" i="5"/>
  <c r="BC89" i="5"/>
  <c r="BC145" i="5"/>
  <c r="BC224" i="5"/>
  <c r="BC209" i="5"/>
  <c r="BC113" i="5"/>
  <c r="BC280" i="5"/>
  <c r="BC180" i="5"/>
  <c r="BC292" i="5"/>
  <c r="BC197" i="5"/>
  <c r="BC265" i="5"/>
  <c r="BC155" i="5"/>
  <c r="BC363" i="5"/>
  <c r="BC137" i="5"/>
  <c r="BC263" i="5"/>
  <c r="BC277" i="5"/>
  <c r="BC234" i="5"/>
  <c r="BJ342" i="5"/>
  <c r="BJ281" i="5"/>
  <c r="BJ343" i="5"/>
  <c r="BJ235" i="5"/>
  <c r="BJ267" i="5"/>
  <c r="BJ73" i="5"/>
  <c r="BJ228" i="5"/>
  <c r="BJ324" i="5"/>
  <c r="BJ124" i="5"/>
  <c r="BJ331" i="5"/>
  <c r="BJ22" i="5"/>
  <c r="BJ178" i="5"/>
  <c r="BJ243" i="5"/>
  <c r="BJ272" i="5"/>
  <c r="BJ77" i="5"/>
  <c r="BJ309" i="5"/>
  <c r="BJ264" i="5"/>
  <c r="BJ350" i="5"/>
  <c r="BJ241" i="5"/>
  <c r="BJ276" i="5"/>
  <c r="BJ69" i="5"/>
  <c r="BJ229" i="5"/>
  <c r="BJ332" i="5"/>
  <c r="BJ166" i="5"/>
  <c r="BJ50" i="5"/>
  <c r="BJ24" i="5"/>
  <c r="BJ114" i="5"/>
  <c r="BJ128" i="5"/>
  <c r="BJ123" i="5"/>
  <c r="BJ70" i="5"/>
  <c r="BJ311" i="5"/>
  <c r="BJ105" i="5"/>
  <c r="BJ171" i="5"/>
  <c r="BJ255" i="5"/>
  <c r="BJ183" i="5"/>
  <c r="BJ95" i="5"/>
  <c r="AV246" i="5"/>
  <c r="AV114" i="5"/>
  <c r="AV323" i="5"/>
  <c r="AV330" i="5"/>
  <c r="AV204" i="5"/>
  <c r="AV349" i="5"/>
  <c r="AV38" i="5"/>
  <c r="AV275" i="5"/>
  <c r="AV111" i="5"/>
  <c r="AV317" i="5"/>
  <c r="AV290" i="5"/>
  <c r="AV302" i="5"/>
  <c r="AV322" i="5"/>
  <c r="AV278" i="5"/>
  <c r="AV208" i="5"/>
  <c r="AV362" i="5"/>
  <c r="AV23" i="5"/>
  <c r="AV124" i="5"/>
  <c r="AV130" i="5"/>
  <c r="AV333" i="5"/>
  <c r="AV284" i="5"/>
  <c r="AV143" i="5"/>
  <c r="AV113" i="5"/>
  <c r="AS48" i="5"/>
  <c r="AS80" i="5"/>
  <c r="AS55" i="5"/>
  <c r="AS90" i="5"/>
  <c r="AK38" i="5"/>
  <c r="AK253" i="5"/>
  <c r="AK275" i="5"/>
  <c r="AK178" i="5"/>
  <c r="S207" i="5"/>
  <c r="S36" i="5"/>
  <c r="S222" i="5"/>
  <c r="S234" i="5"/>
  <c r="S196" i="5"/>
  <c r="S330" i="5"/>
  <c r="S255" i="5"/>
  <c r="S151" i="5"/>
  <c r="S335" i="5"/>
  <c r="AM229" i="5"/>
  <c r="AM225" i="5"/>
  <c r="AM356" i="5"/>
  <c r="AM181" i="5"/>
  <c r="AM21" i="5"/>
  <c r="AM18" i="5"/>
  <c r="AM32" i="5"/>
  <c r="AM336" i="5"/>
  <c r="AM303" i="5"/>
  <c r="AM154" i="5"/>
  <c r="AM277" i="5"/>
  <c r="AM235" i="5"/>
  <c r="AM177" i="5"/>
  <c r="AM178" i="5"/>
  <c r="AM223" i="5"/>
  <c r="AM357" i="5"/>
  <c r="AM109" i="5"/>
  <c r="AM35" i="5"/>
  <c r="AM314" i="5"/>
  <c r="AM175" i="5"/>
  <c r="AM267" i="5"/>
  <c r="AM136" i="5"/>
  <c r="BA258" i="5"/>
  <c r="AY282" i="5"/>
  <c r="AY91" i="5"/>
  <c r="AY78" i="5"/>
  <c r="AY233" i="5"/>
  <c r="AY79" i="5"/>
  <c r="AY183" i="5"/>
  <c r="AY86" i="5"/>
  <c r="AY164" i="5"/>
  <c r="AY295" i="5"/>
  <c r="AY56" i="5"/>
  <c r="AY132" i="5"/>
  <c r="AY43" i="5"/>
  <c r="AY275" i="5"/>
  <c r="AY40" i="5"/>
  <c r="AY239" i="5"/>
  <c r="AY227" i="5"/>
  <c r="AY59" i="5"/>
  <c r="AY10" i="5"/>
  <c r="AY260" i="5"/>
  <c r="AY237" i="5"/>
  <c r="AY266" i="5"/>
  <c r="AY166" i="5"/>
  <c r="AY195" i="5"/>
  <c r="AY54" i="5"/>
  <c r="AY192" i="5"/>
  <c r="AY323" i="5"/>
  <c r="AY53" i="5"/>
  <c r="AY321" i="5"/>
  <c r="AY291" i="5"/>
  <c r="AY32" i="5"/>
  <c r="AY190" i="5"/>
  <c r="AY140" i="5"/>
  <c r="AY58" i="5"/>
  <c r="AY273" i="5"/>
  <c r="AY104" i="5"/>
  <c r="AY243" i="5"/>
  <c r="AQ168" i="5"/>
  <c r="AP194" i="5"/>
  <c r="Q91" i="5"/>
  <c r="AC182" i="5"/>
  <c r="AL246" i="5"/>
  <c r="AL72" i="5"/>
  <c r="AL41" i="5"/>
  <c r="AL123" i="5"/>
  <c r="AL293" i="5"/>
  <c r="AL37" i="5"/>
  <c r="AL166" i="5"/>
  <c r="AL345" i="5"/>
  <c r="AL216" i="5"/>
  <c r="AL286" i="5"/>
  <c r="AL279" i="5"/>
  <c r="AL51" i="5"/>
  <c r="AL93" i="5"/>
  <c r="AL95" i="5"/>
  <c r="AL136" i="5"/>
  <c r="AL111" i="5"/>
  <c r="AL91" i="5"/>
  <c r="AL240" i="5"/>
  <c r="AL292" i="5"/>
  <c r="AL343" i="5"/>
  <c r="AL252" i="5"/>
  <c r="AL68" i="5"/>
  <c r="AL184" i="5"/>
  <c r="AL225" i="5"/>
  <c r="AL360" i="5"/>
  <c r="AL264" i="5"/>
  <c r="AL144" i="5"/>
  <c r="AL314" i="5"/>
  <c r="AL66" i="5"/>
  <c r="AL312" i="5"/>
  <c r="AL357" i="5"/>
  <c r="AL333" i="5"/>
  <c r="AL143" i="5"/>
  <c r="AL86" i="5"/>
  <c r="AL347" i="5"/>
  <c r="AL229" i="5"/>
  <c r="AX96" i="5"/>
  <c r="AX37" i="5"/>
  <c r="AX293" i="5"/>
  <c r="AX19" i="5"/>
  <c r="AX241" i="5"/>
  <c r="AX362" i="5"/>
  <c r="AX272" i="5"/>
  <c r="AX195" i="5"/>
  <c r="AX34" i="5"/>
  <c r="AX95" i="5"/>
  <c r="AX301" i="5"/>
  <c r="AX80" i="5"/>
  <c r="AX104" i="5"/>
  <c r="AX35" i="5"/>
  <c r="AX255" i="5"/>
  <c r="AX248" i="5"/>
  <c r="AX194" i="5"/>
  <c r="AX33" i="5"/>
  <c r="AX169" i="5"/>
  <c r="AX361" i="5"/>
  <c r="AX23" i="5"/>
  <c r="AX291" i="5"/>
  <c r="AX79" i="5"/>
  <c r="AX358" i="5"/>
  <c r="AX197" i="5"/>
  <c r="AX108" i="5"/>
  <c r="AX176" i="5"/>
  <c r="AX116" i="5"/>
  <c r="AX18" i="5"/>
  <c r="AX69" i="5"/>
  <c r="AX276" i="5"/>
  <c r="AX61" i="5"/>
  <c r="AX109" i="5"/>
  <c r="AX157" i="5"/>
  <c r="AX347" i="5"/>
  <c r="AX140" i="5"/>
  <c r="AS214" i="5"/>
  <c r="AS219" i="5"/>
  <c r="AS149" i="5"/>
  <c r="AS177" i="5"/>
  <c r="AS42" i="5"/>
  <c r="AK316" i="5"/>
  <c r="AK54" i="5"/>
  <c r="AK279" i="5"/>
  <c r="AK317" i="5"/>
  <c r="S43" i="5"/>
  <c r="S299" i="5"/>
  <c r="S220" i="5"/>
  <c r="S150" i="5"/>
  <c r="S111" i="5"/>
  <c r="S21" i="5"/>
  <c r="S33" i="5"/>
  <c r="S361" i="5"/>
  <c r="S235" i="5"/>
  <c r="S11" i="5"/>
  <c r="AM260" i="5"/>
  <c r="AM222" i="5"/>
  <c r="AM316" i="5"/>
  <c r="AM332" i="5"/>
  <c r="AM127" i="5"/>
  <c r="AM76" i="5"/>
  <c r="AM193" i="5"/>
  <c r="AM158" i="5"/>
  <c r="AM12" i="5"/>
  <c r="AM291" i="5"/>
  <c r="AM59" i="5"/>
  <c r="AM248" i="5"/>
  <c r="AM209" i="5"/>
  <c r="AM152" i="5"/>
  <c r="AM116" i="5"/>
  <c r="AM139" i="5"/>
  <c r="AM131" i="5"/>
  <c r="AM220" i="5"/>
  <c r="AM183" i="5"/>
  <c r="AM300" i="5"/>
  <c r="AM276" i="5"/>
  <c r="AM37" i="5"/>
  <c r="AM145" i="5"/>
  <c r="AE52" i="5"/>
  <c r="AY74" i="5"/>
  <c r="AY209" i="5"/>
  <c r="AY286" i="5"/>
  <c r="AY324" i="5"/>
  <c r="AY116" i="5"/>
  <c r="AY118" i="5"/>
  <c r="AY334" i="5"/>
  <c r="AY138" i="5"/>
  <c r="AY29" i="5"/>
  <c r="AY139" i="5"/>
  <c r="AY48" i="5"/>
  <c r="AY125" i="5"/>
  <c r="AY119" i="5"/>
  <c r="AY170" i="5"/>
  <c r="AY203" i="5"/>
  <c r="AY115" i="5"/>
  <c r="AY226" i="5"/>
  <c r="AY342" i="5"/>
  <c r="AY99" i="5"/>
  <c r="AY182" i="5"/>
  <c r="AY267" i="5"/>
  <c r="AY96" i="5"/>
  <c r="AY214" i="5"/>
  <c r="AY149" i="5"/>
  <c r="AY274" i="5"/>
  <c r="AY67" i="5"/>
  <c r="AY276" i="5"/>
  <c r="AY346" i="5"/>
  <c r="AY296" i="5"/>
  <c r="AY75" i="5"/>
  <c r="AY238" i="5"/>
  <c r="AY292" i="5"/>
  <c r="AY262" i="5"/>
  <c r="AY344" i="5"/>
  <c r="AY17" i="5"/>
  <c r="AY95" i="5"/>
  <c r="BA11" i="5"/>
  <c r="AL20" i="5"/>
  <c r="AL53" i="5"/>
  <c r="AL112" i="5"/>
  <c r="AL242" i="5"/>
  <c r="AL238" i="5"/>
  <c r="AL155" i="5"/>
  <c r="AL302" i="5"/>
  <c r="AL355" i="5"/>
  <c r="AL243" i="5"/>
  <c r="AL118" i="5"/>
  <c r="AL282" i="5"/>
  <c r="AL315" i="5"/>
  <c r="AL318" i="5"/>
  <c r="AL291" i="5"/>
  <c r="AL261" i="5"/>
  <c r="AL258" i="5"/>
  <c r="AL342" i="5"/>
  <c r="AL57" i="5"/>
  <c r="AL219" i="5"/>
  <c r="AL275" i="5"/>
  <c r="AL297" i="5"/>
  <c r="AL222" i="5"/>
  <c r="AL35" i="5"/>
  <c r="AL11" i="5"/>
  <c r="AL89" i="5"/>
  <c r="AL98" i="5"/>
  <c r="AL22" i="5"/>
  <c r="AL356" i="5"/>
  <c r="AL106" i="5"/>
  <c r="AL190" i="5"/>
  <c r="AL204" i="5"/>
  <c r="AL220" i="5"/>
  <c r="AL299" i="5"/>
  <c r="AL157" i="5"/>
  <c r="AL191" i="5"/>
  <c r="AL284" i="5"/>
  <c r="AX163" i="5"/>
  <c r="AX278" i="5"/>
  <c r="AX292" i="5"/>
  <c r="AX265" i="5"/>
  <c r="AX313" i="5"/>
  <c r="AX59" i="5"/>
  <c r="AX17" i="5"/>
  <c r="AX166" i="5"/>
  <c r="AX77" i="5"/>
  <c r="AX311" i="5"/>
  <c r="AX180" i="5"/>
  <c r="AX343" i="5"/>
  <c r="AX256" i="5"/>
  <c r="AX153" i="5"/>
  <c r="AX58" i="5"/>
  <c r="AX260" i="5"/>
  <c r="AX356" i="5"/>
  <c r="AX264" i="5"/>
  <c r="AX118" i="5"/>
  <c r="AX54" i="5"/>
  <c r="AX234" i="5"/>
  <c r="AX196" i="5"/>
  <c r="AX74" i="5"/>
  <c r="AX204" i="5"/>
  <c r="AX242" i="5"/>
  <c r="AX75" i="5"/>
  <c r="AX150" i="5"/>
  <c r="AX350" i="5"/>
  <c r="AX87" i="5"/>
  <c r="AX170" i="5"/>
  <c r="AX41" i="5"/>
  <c r="AX299" i="5"/>
  <c r="AX201" i="5"/>
  <c r="AX152" i="5"/>
  <c r="AX57" i="5"/>
  <c r="AX22" i="5"/>
  <c r="U50" i="5"/>
  <c r="U156" i="5"/>
  <c r="U204" i="5"/>
  <c r="U224" i="5"/>
  <c r="U240" i="5"/>
  <c r="U32" i="5"/>
  <c r="U297" i="5"/>
  <c r="U78" i="5"/>
  <c r="U215" i="5"/>
  <c r="U312" i="5"/>
  <c r="U221" i="5"/>
  <c r="U70" i="5"/>
  <c r="U222" i="5"/>
  <c r="U40" i="5"/>
  <c r="U43" i="5"/>
  <c r="U264" i="5"/>
  <c r="U299" i="5"/>
  <c r="U290" i="5"/>
  <c r="U69" i="5"/>
  <c r="U210" i="5"/>
  <c r="U132" i="5"/>
  <c r="U88" i="5"/>
  <c r="U12" i="5"/>
  <c r="U309" i="5"/>
  <c r="U310" i="5"/>
  <c r="U35" i="5"/>
  <c r="U316" i="5"/>
  <c r="U194" i="5"/>
  <c r="U139" i="5"/>
  <c r="U303" i="5"/>
  <c r="U36" i="5"/>
  <c r="U301" i="5"/>
  <c r="U273" i="5"/>
  <c r="U18" i="5"/>
  <c r="U235" i="5"/>
  <c r="U350" i="5"/>
  <c r="U355" i="5"/>
  <c r="Y297" i="5"/>
  <c r="Y127" i="5"/>
  <c r="Y128" i="5"/>
  <c r="Y166" i="5"/>
  <c r="Y260" i="5"/>
  <c r="Y54" i="5"/>
  <c r="Y357" i="5"/>
  <c r="Y305" i="5"/>
  <c r="Y356" i="5"/>
  <c r="Y129" i="5"/>
  <c r="Y152" i="5"/>
  <c r="Y202" i="5"/>
  <c r="Y36" i="5"/>
  <c r="Y59" i="5"/>
  <c r="Y43" i="5"/>
  <c r="Y49" i="5"/>
  <c r="Y322" i="5"/>
  <c r="Y50" i="5"/>
  <c r="Y130" i="5"/>
  <c r="Y73" i="5"/>
  <c r="Y296" i="5"/>
  <c r="Y332" i="5"/>
  <c r="Y319" i="5"/>
  <c r="Y195" i="5"/>
  <c r="Y57" i="5"/>
  <c r="Y51" i="5"/>
  <c r="Y42" i="5"/>
  <c r="Y124" i="5"/>
  <c r="Y105" i="5"/>
  <c r="Y266" i="5"/>
  <c r="Y32" i="5"/>
  <c r="Y242" i="5"/>
  <c r="Y92" i="5"/>
  <c r="Y209" i="5"/>
  <c r="Y222" i="5"/>
  <c r="Y233" i="5"/>
  <c r="Y350" i="5"/>
  <c r="AG290" i="5"/>
  <c r="AG348" i="5"/>
  <c r="AG244" i="5"/>
  <c r="AG58" i="5"/>
  <c r="AG309" i="5"/>
  <c r="AG168" i="5"/>
  <c r="AG21" i="5"/>
  <c r="AG118" i="5"/>
  <c r="AG73" i="5"/>
  <c r="AG341" i="5"/>
  <c r="AG331" i="5"/>
  <c r="AG197" i="5"/>
  <c r="AG38" i="5"/>
  <c r="AG253" i="5"/>
  <c r="AG72" i="5"/>
  <c r="AG53" i="5"/>
  <c r="AG14" i="5"/>
  <c r="AG238" i="5"/>
  <c r="AG180" i="5"/>
  <c r="AG51" i="5"/>
  <c r="AG99" i="5"/>
  <c r="AG239" i="5"/>
  <c r="AG50" i="5"/>
  <c r="AG310" i="5"/>
  <c r="AG240" i="5"/>
  <c r="AG350" i="5"/>
  <c r="AG156" i="5"/>
  <c r="AG76" i="5"/>
  <c r="AG237" i="5"/>
  <c r="AG296" i="5"/>
  <c r="AG257" i="5"/>
  <c r="AG79" i="5"/>
  <c r="AG284" i="5"/>
  <c r="AG108" i="5"/>
  <c r="AG66" i="5"/>
  <c r="AG243" i="5"/>
  <c r="AG62" i="5"/>
  <c r="AJ88" i="5"/>
  <c r="AJ252" i="5"/>
  <c r="AJ137" i="5"/>
  <c r="AJ38" i="5"/>
  <c r="AJ114" i="5"/>
  <c r="AJ123" i="5"/>
  <c r="AJ79" i="5"/>
  <c r="AJ218" i="5"/>
  <c r="AJ166" i="5"/>
  <c r="AJ23" i="5"/>
  <c r="AJ285" i="5"/>
  <c r="AJ177" i="5"/>
  <c r="AJ315" i="5"/>
  <c r="AJ55" i="5"/>
  <c r="AJ237" i="5"/>
  <c r="AJ76" i="5"/>
  <c r="AJ118" i="5"/>
  <c r="AJ132" i="5"/>
  <c r="AJ180" i="5"/>
  <c r="AJ234" i="5"/>
  <c r="AJ273" i="5"/>
  <c r="AJ197" i="5"/>
  <c r="AJ242" i="5"/>
  <c r="AJ70" i="5"/>
  <c r="AJ350" i="5"/>
  <c r="AJ95" i="5"/>
  <c r="AJ238" i="5"/>
  <c r="AJ124" i="5"/>
  <c r="AJ302" i="5"/>
  <c r="AJ361" i="5"/>
  <c r="AJ246" i="5"/>
  <c r="AJ222" i="5"/>
  <c r="AJ195" i="5"/>
  <c r="AJ60" i="5"/>
  <c r="AJ300" i="5"/>
  <c r="AJ176" i="5"/>
  <c r="AJ71" i="5"/>
  <c r="BC315" i="5"/>
  <c r="BC334" i="5"/>
  <c r="BC345" i="5"/>
  <c r="BC20" i="5"/>
  <c r="BC51" i="5"/>
  <c r="BC75" i="5"/>
  <c r="BC284" i="5"/>
  <c r="BC220" i="5"/>
  <c r="BC69" i="5"/>
  <c r="BC216" i="5"/>
  <c r="BC100" i="5"/>
  <c r="BC86" i="5"/>
  <c r="BC295" i="5"/>
  <c r="BC97" i="5"/>
  <c r="BC79" i="5"/>
  <c r="BC144" i="5"/>
  <c r="BC246" i="5"/>
  <c r="BC39" i="5"/>
  <c r="BC68" i="5"/>
  <c r="BC242" i="5"/>
  <c r="BC92" i="5"/>
  <c r="BC37" i="5"/>
  <c r="BC9" i="5"/>
  <c r="BC253" i="5"/>
  <c r="BC298" i="5"/>
  <c r="BC165" i="5"/>
  <c r="BC244" i="5"/>
  <c r="BC336" i="5"/>
  <c r="BC272" i="5"/>
  <c r="BC74" i="5"/>
  <c r="BC105" i="5"/>
  <c r="BC171" i="5"/>
  <c r="BC342" i="5"/>
  <c r="BC106" i="5"/>
  <c r="BC107" i="5"/>
  <c r="BC201" i="5"/>
  <c r="Q219" i="5"/>
  <c r="BB209" i="5"/>
  <c r="BJ62" i="5"/>
  <c r="BJ299" i="5"/>
  <c r="BJ203" i="5"/>
  <c r="BJ89" i="5"/>
  <c r="BJ363" i="5"/>
  <c r="BJ227" i="5"/>
  <c r="BJ191" i="5"/>
  <c r="BJ76" i="5"/>
  <c r="BJ92" i="5"/>
  <c r="BJ333" i="5"/>
  <c r="BJ328" i="5"/>
  <c r="BJ17" i="5"/>
  <c r="BJ94" i="5"/>
  <c r="BJ100" i="5"/>
  <c r="BJ194" i="5"/>
  <c r="BJ137" i="5"/>
  <c r="BJ205" i="5"/>
  <c r="BJ197" i="5"/>
  <c r="BJ256" i="5"/>
  <c r="BJ225" i="5"/>
  <c r="BJ271" i="5"/>
  <c r="BJ119" i="5"/>
  <c r="BJ252" i="5"/>
  <c r="BJ263" i="5"/>
  <c r="BJ329" i="5"/>
  <c r="BJ54" i="5"/>
  <c r="BJ52" i="5"/>
  <c r="BJ257" i="5"/>
  <c r="BJ320" i="5"/>
  <c r="BJ164" i="5"/>
  <c r="BJ20" i="5"/>
  <c r="BJ274" i="5"/>
  <c r="BJ182" i="5"/>
  <c r="BJ346" i="5"/>
  <c r="BJ106" i="5"/>
  <c r="BJ301" i="5"/>
  <c r="AV175" i="5"/>
  <c r="AV16" i="5"/>
  <c r="AV350" i="5"/>
  <c r="AV85" i="5"/>
  <c r="AV197" i="5"/>
  <c r="AV234" i="5"/>
  <c r="AV245" i="5"/>
  <c r="AV67" i="5"/>
  <c r="AV291" i="5"/>
  <c r="AV119" i="5"/>
  <c r="AV209" i="5"/>
  <c r="AV355" i="5"/>
  <c r="AV254" i="5"/>
  <c r="AV220" i="5"/>
  <c r="AV126" i="5"/>
  <c r="AV128" i="5"/>
  <c r="AV276" i="5"/>
  <c r="AV9" i="5"/>
  <c r="AV118" i="5"/>
  <c r="AV297" i="5"/>
  <c r="AV97" i="5"/>
  <c r="AV361" i="5"/>
  <c r="AV298" i="5"/>
  <c r="AV264" i="5"/>
  <c r="AV136" i="5"/>
  <c r="AV233" i="5"/>
  <c r="AV301" i="5"/>
  <c r="AV195" i="5"/>
  <c r="AV260" i="5"/>
  <c r="AV61" i="5"/>
  <c r="AV81" i="5"/>
  <c r="AV313" i="5"/>
  <c r="AV182" i="5"/>
  <c r="AV54" i="5"/>
  <c r="AV139" i="5"/>
  <c r="AV239" i="5"/>
  <c r="AV335" i="5"/>
  <c r="X113" i="5"/>
  <c r="X243" i="5"/>
  <c r="X81" i="5"/>
  <c r="X48" i="5"/>
  <c r="S156" i="5"/>
  <c r="AM345" i="5"/>
  <c r="AM110" i="5"/>
  <c r="AM180" i="5"/>
  <c r="AY128" i="5"/>
  <c r="AY294" i="5"/>
  <c r="AY87" i="5"/>
  <c r="AY97" i="5"/>
  <c r="AL100" i="5"/>
  <c r="AL137" i="5"/>
  <c r="AL14" i="5"/>
  <c r="AL17" i="5"/>
  <c r="AL167" i="5"/>
  <c r="AX243" i="5"/>
  <c r="AX333" i="5"/>
  <c r="AX20" i="5"/>
  <c r="AX334" i="5"/>
  <c r="AX312" i="5"/>
  <c r="U62" i="5"/>
  <c r="U336" i="5"/>
  <c r="U73" i="5"/>
  <c r="U183" i="5"/>
  <c r="U317" i="5"/>
  <c r="U119" i="5"/>
  <c r="U42" i="5"/>
  <c r="U10" i="5"/>
  <c r="U286" i="5"/>
  <c r="U157" i="5"/>
  <c r="U141" i="5"/>
  <c r="U112" i="5"/>
  <c r="U89" i="5"/>
  <c r="Y262" i="5"/>
  <c r="Y355" i="5"/>
  <c r="Y330" i="5"/>
  <c r="Y118" i="5"/>
  <c r="Y293" i="5"/>
  <c r="Y196" i="5"/>
  <c r="Y194" i="5"/>
  <c r="Y165" i="5"/>
  <c r="Y93" i="5"/>
  <c r="Y167" i="5"/>
  <c r="Y362" i="5"/>
  <c r="Y348" i="5"/>
  <c r="Y331" i="5"/>
  <c r="Y283" i="5"/>
  <c r="AG144" i="5"/>
  <c r="AG202" i="5"/>
  <c r="AG15" i="5"/>
  <c r="AG266" i="5"/>
  <c r="AG319" i="5"/>
  <c r="AG105" i="5"/>
  <c r="AG291" i="5"/>
  <c r="AG192" i="5"/>
  <c r="AG328" i="5"/>
  <c r="AG126" i="5"/>
  <c r="AG264" i="5"/>
  <c r="AG68" i="5"/>
  <c r="AG33" i="5"/>
  <c r="AJ226" i="5"/>
  <c r="AJ61" i="5"/>
  <c r="AJ355" i="5"/>
  <c r="AJ255" i="5"/>
  <c r="AJ138" i="5"/>
  <c r="AJ342" i="5"/>
  <c r="AJ151" i="5"/>
  <c r="AJ31" i="5"/>
  <c r="AJ85" i="5"/>
  <c r="AJ253" i="5"/>
  <c r="AJ329" i="5"/>
  <c r="AJ191" i="5"/>
  <c r="AJ182" i="5"/>
  <c r="BC98" i="5"/>
  <c r="BC321" i="5"/>
  <c r="BC33" i="5"/>
  <c r="BC179" i="5"/>
  <c r="BC303" i="5"/>
  <c r="BC245" i="5"/>
  <c r="BC115" i="5"/>
  <c r="BC286" i="5"/>
  <c r="BC114" i="5"/>
  <c r="BC81" i="5"/>
  <c r="BC271" i="5"/>
  <c r="BC30" i="5"/>
  <c r="BC48" i="5"/>
  <c r="BC66" i="5"/>
  <c r="BC18" i="5"/>
  <c r="BC229" i="5"/>
  <c r="BJ337" i="5"/>
  <c r="BJ305" i="5"/>
  <c r="BJ12" i="5"/>
  <c r="BJ282" i="5"/>
  <c r="BJ358" i="5"/>
  <c r="BJ361" i="5"/>
  <c r="BJ292" i="5"/>
  <c r="BJ176" i="5"/>
  <c r="BJ60" i="5"/>
  <c r="BJ284" i="5"/>
  <c r="BJ127" i="5"/>
  <c r="BJ68" i="5"/>
  <c r="BJ141" i="5"/>
  <c r="BJ126" i="5"/>
  <c r="BJ362" i="5"/>
  <c r="BJ247" i="5"/>
  <c r="BJ97" i="5"/>
  <c r="BJ265" i="5"/>
  <c r="AV237" i="5"/>
  <c r="AV76" i="5"/>
  <c r="AV224" i="5"/>
  <c r="AV87" i="5"/>
  <c r="AV30" i="5"/>
  <c r="AV309" i="5"/>
  <c r="AV238" i="5"/>
  <c r="AV42" i="5"/>
  <c r="AV77" i="5"/>
  <c r="AV316" i="5"/>
  <c r="AV52" i="5"/>
  <c r="AV170" i="5"/>
  <c r="AV252" i="5"/>
  <c r="AV95" i="5"/>
  <c r="AV180" i="5"/>
  <c r="AV93" i="5"/>
  <c r="AV34" i="5"/>
  <c r="AV267" i="5"/>
  <c r="AV145" i="5"/>
  <c r="AV228" i="5"/>
  <c r="AV138" i="5"/>
  <c r="X92" i="5"/>
  <c r="X181" i="5"/>
  <c r="X258" i="5"/>
  <c r="X341" i="5"/>
  <c r="X346" i="5"/>
  <c r="X300" i="5"/>
  <c r="X203" i="5"/>
  <c r="X57" i="5"/>
  <c r="X226" i="5"/>
  <c r="X183" i="5"/>
  <c r="X75" i="5"/>
  <c r="X363" i="5"/>
  <c r="X15" i="5"/>
  <c r="X163" i="5"/>
  <c r="X108" i="5"/>
  <c r="X260" i="5"/>
  <c r="X315" i="5"/>
  <c r="X328" i="5"/>
  <c r="X16" i="5"/>
  <c r="X69" i="5"/>
  <c r="X332" i="5"/>
  <c r="X210" i="5"/>
  <c r="X265" i="5"/>
  <c r="X207" i="5"/>
  <c r="X189" i="5"/>
  <c r="X252" i="5"/>
  <c r="X215" i="5"/>
  <c r="X116" i="5"/>
  <c r="X364" i="5"/>
  <c r="X49" i="5"/>
  <c r="X218" i="5"/>
  <c r="X334" i="5"/>
  <c r="X355" i="5"/>
  <c r="X350" i="5"/>
  <c r="X139" i="5"/>
  <c r="X204" i="5"/>
  <c r="AH221" i="5"/>
  <c r="AH184" i="5"/>
  <c r="AH241" i="5"/>
  <c r="AH349" i="5"/>
  <c r="AH197" i="5"/>
  <c r="AH262" i="5"/>
  <c r="AH210" i="5"/>
  <c r="AH245" i="5"/>
  <c r="AH328" i="5"/>
  <c r="AH166" i="5"/>
  <c r="AH67" i="5"/>
  <c r="AH240" i="5"/>
  <c r="AH303" i="5"/>
  <c r="AH69" i="5"/>
  <c r="AH43" i="5"/>
  <c r="AH123" i="5"/>
  <c r="AH357" i="5"/>
  <c r="AH350" i="5"/>
  <c r="AH110" i="5"/>
  <c r="AH242" i="5"/>
  <c r="AH265" i="5"/>
  <c r="AH14" i="5"/>
  <c r="AH243" i="5"/>
  <c r="AH12" i="5"/>
  <c r="AH180" i="5"/>
  <c r="AH156" i="5"/>
  <c r="AH237" i="5"/>
  <c r="AH130" i="5"/>
  <c r="AH316" i="5"/>
  <c r="AH79" i="5"/>
  <c r="AH344" i="5"/>
  <c r="AH336" i="5"/>
  <c r="AH137" i="5"/>
  <c r="AH335" i="5"/>
  <c r="AH281" i="5"/>
  <c r="AH333" i="5"/>
  <c r="AH274" i="5"/>
  <c r="BE348" i="5"/>
  <c r="BE93" i="5"/>
  <c r="BE233" i="5"/>
  <c r="BE318" i="5"/>
  <c r="BE145" i="5"/>
  <c r="BE81" i="5"/>
  <c r="BE238" i="5"/>
  <c r="BE310" i="5"/>
  <c r="BE165" i="5"/>
  <c r="BE221" i="5"/>
  <c r="BE363" i="5"/>
  <c r="BE350" i="5"/>
  <c r="BE142" i="5"/>
  <c r="BE342" i="5"/>
  <c r="BE273" i="5"/>
  <c r="BE293" i="5"/>
  <c r="BE336" i="5"/>
  <c r="BE176" i="5"/>
  <c r="BE59" i="5"/>
  <c r="BE127" i="5"/>
  <c r="BE358" i="5"/>
  <c r="BE140" i="5"/>
  <c r="BE315" i="5"/>
  <c r="BE227" i="5"/>
  <c r="BE182" i="5"/>
  <c r="BE258" i="5"/>
  <c r="BE72" i="5"/>
  <c r="BE62" i="5"/>
  <c r="BE272" i="5"/>
  <c r="BE215" i="5"/>
  <c r="BE22" i="5"/>
  <c r="BE138" i="5"/>
  <c r="BE57" i="5"/>
  <c r="BE115" i="5"/>
  <c r="BE32" i="5"/>
  <c r="BE164" i="5"/>
  <c r="BA142" i="5"/>
  <c r="Z335" i="5"/>
  <c r="Z145" i="5"/>
  <c r="Z298" i="5"/>
  <c r="Z29" i="5"/>
  <c r="Z313" i="5"/>
  <c r="Z283" i="5"/>
  <c r="Z92" i="5"/>
  <c r="Z197" i="5"/>
  <c r="Z210" i="5"/>
  <c r="Z322" i="5"/>
  <c r="Z238" i="5"/>
  <c r="Z321" i="5"/>
  <c r="Z259" i="5"/>
  <c r="Z241" i="5"/>
  <c r="Z256" i="5"/>
  <c r="Z312" i="5"/>
  <c r="Z113" i="5"/>
  <c r="Z158" i="5"/>
  <c r="Z11" i="5"/>
  <c r="Z324" i="5"/>
  <c r="Z333" i="5"/>
  <c r="Z164" i="5"/>
  <c r="Z139" i="5"/>
  <c r="Z54" i="5"/>
  <c r="Z218" i="5"/>
  <c r="Z50" i="5"/>
  <c r="Z12" i="5"/>
  <c r="Z194" i="5"/>
  <c r="Z61" i="5"/>
  <c r="Z275" i="5"/>
  <c r="Z85" i="5"/>
  <c r="Z105" i="5"/>
  <c r="Z41" i="5"/>
  <c r="Z99" i="5"/>
  <c r="Z204" i="5"/>
  <c r="Z244" i="5"/>
  <c r="BB241" i="5"/>
  <c r="AW24" i="5"/>
  <c r="AW320" i="5"/>
  <c r="AW165" i="5"/>
  <c r="AW235" i="5"/>
  <c r="AW131" i="5"/>
  <c r="AW180" i="5"/>
  <c r="AW243" i="5"/>
  <c r="AW106" i="5"/>
  <c r="AW34" i="5"/>
  <c r="AW18" i="5"/>
  <c r="AW223" i="5"/>
  <c r="AW167" i="5"/>
  <c r="AW349" i="5"/>
  <c r="AW263" i="5"/>
  <c r="AW233" i="5"/>
  <c r="AW277" i="5"/>
  <c r="AW239" i="5"/>
  <c r="AW126" i="5"/>
  <c r="AW197" i="5"/>
  <c r="AW254" i="5"/>
  <c r="AW244" i="5"/>
  <c r="AW178" i="5"/>
  <c r="AW295" i="5"/>
  <c r="AW332" i="5"/>
  <c r="AW125" i="5"/>
  <c r="AW247" i="5"/>
  <c r="AW297" i="5"/>
  <c r="AW329" i="5"/>
  <c r="AW61" i="5"/>
  <c r="AW73" i="5"/>
  <c r="AW163" i="5"/>
  <c r="AW70" i="5"/>
  <c r="AW238" i="5"/>
  <c r="AW323" i="5"/>
  <c r="AW66" i="5"/>
  <c r="AW109" i="5"/>
  <c r="AW345" i="5"/>
  <c r="AQ34" i="5"/>
  <c r="V223" i="5"/>
  <c r="V109" i="5"/>
  <c r="V216" i="5"/>
  <c r="V150" i="5"/>
  <c r="V319" i="5"/>
  <c r="V144" i="5"/>
  <c r="V22" i="5"/>
  <c r="V314" i="5"/>
  <c r="V206" i="5"/>
  <c r="V196" i="5"/>
  <c r="V145" i="5"/>
  <c r="V263" i="5"/>
  <c r="V115" i="5"/>
  <c r="V18" i="5"/>
  <c r="V243" i="5"/>
  <c r="V334" i="5"/>
  <c r="V87" i="5"/>
  <c r="V356" i="5"/>
  <c r="V158" i="5"/>
  <c r="V152" i="5"/>
  <c r="V349" i="5"/>
  <c r="V315" i="5"/>
  <c r="V255" i="5"/>
  <c r="V336" i="5"/>
  <c r="V70" i="5"/>
  <c r="V43" i="5"/>
  <c r="V224" i="5"/>
  <c r="V139" i="5"/>
  <c r="V151" i="5"/>
  <c r="V29" i="5"/>
  <c r="V141" i="5"/>
  <c r="V15" i="5"/>
  <c r="V154" i="5"/>
  <c r="V229" i="5"/>
  <c r="V167" i="5"/>
  <c r="V111" i="5"/>
  <c r="V290" i="5"/>
  <c r="BK252" i="5"/>
  <c r="BK343" i="5"/>
  <c r="BK178" i="5"/>
  <c r="BK15" i="5"/>
  <c r="BK85" i="5"/>
  <c r="BK138" i="5"/>
  <c r="BK217" i="5"/>
  <c r="BK206" i="5"/>
  <c r="BK296" i="5"/>
  <c r="BK176" i="5"/>
  <c r="BK237" i="5"/>
  <c r="BK315" i="5"/>
  <c r="BK88" i="5"/>
  <c r="BK335" i="5"/>
  <c r="BK218" i="5"/>
  <c r="BK116" i="5"/>
  <c r="BK215" i="5"/>
  <c r="BK322" i="5"/>
  <c r="BK31" i="5"/>
  <c r="BK39" i="5"/>
  <c r="BK56" i="5"/>
  <c r="BK58" i="5"/>
  <c r="BK301" i="5"/>
  <c r="BK37" i="5"/>
  <c r="BK140" i="5"/>
  <c r="BK75" i="5"/>
  <c r="BK264" i="5"/>
  <c r="BK321" i="5"/>
  <c r="BK255" i="5"/>
  <c r="BK43" i="5"/>
  <c r="BK97" i="5"/>
  <c r="BK286" i="5"/>
  <c r="BK105" i="5"/>
  <c r="BK281" i="5"/>
  <c r="BK112" i="5"/>
  <c r="BK192" i="5"/>
  <c r="AA138" i="5"/>
  <c r="AA104" i="5"/>
  <c r="AA69" i="5"/>
  <c r="AA219" i="5"/>
  <c r="AA93" i="5"/>
  <c r="AA283" i="5"/>
  <c r="AA60" i="5"/>
  <c r="AA257" i="5"/>
  <c r="AA119" i="5"/>
  <c r="AA314" i="5"/>
  <c r="AA62" i="5"/>
  <c r="AA206" i="5"/>
  <c r="AA225" i="5"/>
  <c r="AA203" i="5"/>
  <c r="AA221" i="5"/>
  <c r="AA128" i="5"/>
  <c r="AA355" i="5"/>
  <c r="AA335" i="5"/>
  <c r="AA333" i="5"/>
  <c r="AA192" i="5"/>
  <c r="AA259" i="5"/>
  <c r="AA315" i="5"/>
  <c r="AA88" i="5"/>
  <c r="AA201" i="5"/>
  <c r="AA98" i="5"/>
  <c r="AA262" i="5"/>
  <c r="AA237" i="5"/>
  <c r="AA356" i="5"/>
  <c r="AA50" i="5"/>
  <c r="AA358" i="5"/>
  <c r="AA331" i="5"/>
  <c r="AA169" i="5"/>
  <c r="AA150" i="5"/>
  <c r="AA80" i="5"/>
  <c r="AA248" i="5"/>
  <c r="AA217" i="5"/>
  <c r="Q239" i="5"/>
  <c r="BH11" i="5"/>
  <c r="BH202" i="5"/>
  <c r="BH149" i="5"/>
  <c r="BH216" i="5"/>
  <c r="BH151" i="5"/>
  <c r="BH334" i="5"/>
  <c r="BH363" i="5"/>
  <c r="BH140" i="5"/>
  <c r="BH19" i="5"/>
  <c r="BH201" i="5"/>
  <c r="BH106" i="5"/>
  <c r="BH298" i="5"/>
  <c r="BH156" i="5"/>
  <c r="BH152" i="5"/>
  <c r="BH163" i="5"/>
  <c r="BH350" i="5"/>
  <c r="BH51" i="5"/>
  <c r="BH104" i="5"/>
  <c r="BH127" i="5"/>
  <c r="BH222" i="5"/>
  <c r="BH197" i="5"/>
  <c r="BH261" i="5"/>
  <c r="BH176" i="5"/>
  <c r="BH54" i="5"/>
  <c r="S298" i="5"/>
  <c r="AM349" i="5"/>
  <c r="AM318" i="5"/>
  <c r="AM358" i="5"/>
  <c r="AY247" i="5"/>
  <c r="AY357" i="5"/>
  <c r="AY21" i="5"/>
  <c r="AY168" i="5"/>
  <c r="AL139" i="5"/>
  <c r="AL29" i="5"/>
  <c r="AL88" i="5"/>
  <c r="AL105" i="5"/>
  <c r="AL128" i="5"/>
  <c r="AX309" i="5"/>
  <c r="AX177" i="5"/>
  <c r="AX15" i="5"/>
  <c r="AX142" i="5"/>
  <c r="AQ76" i="5"/>
  <c r="U223" i="5"/>
  <c r="U93" i="5"/>
  <c r="U158" i="5"/>
  <c r="U201" i="5"/>
  <c r="U98" i="5"/>
  <c r="U56" i="5"/>
  <c r="U228" i="5"/>
  <c r="U178" i="5"/>
  <c r="U177" i="5"/>
  <c r="U110" i="5"/>
  <c r="U75" i="5"/>
  <c r="U66" i="5"/>
  <c r="U346" i="5"/>
  <c r="U167" i="5"/>
  <c r="Y15" i="5"/>
  <c r="Y320" i="5"/>
  <c r="Y150" i="5"/>
  <c r="Y248" i="5"/>
  <c r="Y317" i="5"/>
  <c r="Y286" i="5"/>
  <c r="Y74" i="5"/>
  <c r="Y81" i="5"/>
  <c r="Y253" i="5"/>
  <c r="Y234" i="5"/>
  <c r="Y62" i="5"/>
  <c r="Y16" i="5"/>
  <c r="Y98" i="5"/>
  <c r="AG49" i="5"/>
  <c r="AG35" i="5"/>
  <c r="AG248" i="5"/>
  <c r="AG89" i="5"/>
  <c r="AG177" i="5"/>
  <c r="AG74" i="5"/>
  <c r="AG321" i="5"/>
  <c r="AG337" i="5"/>
  <c r="AG137" i="5"/>
  <c r="AG210" i="5"/>
  <c r="AG281" i="5"/>
  <c r="AG112" i="5"/>
  <c r="AG90" i="5"/>
  <c r="AJ12" i="5"/>
  <c r="AJ245" i="5"/>
  <c r="AJ62" i="5"/>
  <c r="AJ126" i="5"/>
  <c r="AJ145" i="5"/>
  <c r="AJ68" i="5"/>
  <c r="AJ10" i="5"/>
  <c r="AJ29" i="5"/>
  <c r="AJ214" i="5"/>
  <c r="AJ94" i="5"/>
  <c r="AJ207" i="5"/>
  <c r="AJ152" i="5"/>
  <c r="AJ357" i="5"/>
  <c r="BC143" i="5"/>
  <c r="BC362" i="5"/>
  <c r="BC188" i="5"/>
  <c r="BC56" i="5"/>
  <c r="BC40" i="5"/>
  <c r="BC297" i="5"/>
  <c r="BC190" i="5"/>
  <c r="BC215" i="5"/>
  <c r="BC256" i="5"/>
  <c r="BC333" i="5"/>
  <c r="BC112" i="5"/>
  <c r="BC259" i="5"/>
  <c r="BC28" i="5"/>
  <c r="BC156" i="5"/>
  <c r="BC93" i="5"/>
  <c r="BC312" i="5"/>
  <c r="BC95" i="5"/>
  <c r="BJ115" i="5"/>
  <c r="BJ297" i="5"/>
  <c r="BJ345" i="5"/>
  <c r="BJ15" i="5"/>
  <c r="BJ275" i="5"/>
  <c r="BJ163" i="5"/>
  <c r="BJ239" i="5"/>
  <c r="BJ156" i="5"/>
  <c r="BJ86" i="5"/>
  <c r="BJ304" i="5"/>
  <c r="BJ104" i="5"/>
  <c r="BJ217" i="5"/>
  <c r="BJ330" i="5"/>
  <c r="BJ262" i="5"/>
  <c r="BJ341" i="5"/>
  <c r="BJ295" i="5"/>
  <c r="BJ39" i="5"/>
  <c r="BJ35" i="5"/>
  <c r="AV201" i="5"/>
  <c r="AV40" i="5"/>
  <c r="AV223" i="5"/>
  <c r="AV283" i="5"/>
  <c r="AV56" i="5"/>
  <c r="AV347" i="5"/>
  <c r="AV86" i="5"/>
  <c r="AV165" i="5"/>
  <c r="AV41" i="5"/>
  <c r="AV346" i="5"/>
  <c r="AV279" i="5"/>
  <c r="AV272" i="5"/>
  <c r="AV144" i="5"/>
  <c r="AV192" i="5"/>
  <c r="AV153" i="5"/>
  <c r="AV169" i="5"/>
  <c r="AV18" i="5"/>
  <c r="AV31" i="5"/>
  <c r="AV190" i="5"/>
  <c r="AV131" i="5"/>
  <c r="AV176" i="5"/>
  <c r="AV123" i="5"/>
  <c r="X201" i="5"/>
  <c r="X279" i="5"/>
  <c r="X344" i="5"/>
  <c r="X281" i="5"/>
  <c r="X117" i="5"/>
  <c r="X98" i="5"/>
  <c r="X130" i="5"/>
  <c r="X293" i="5"/>
  <c r="X158" i="5"/>
  <c r="X77" i="5"/>
  <c r="X261" i="5"/>
  <c r="X153" i="5"/>
  <c r="X20" i="5"/>
  <c r="X155" i="5"/>
  <c r="X295" i="5"/>
  <c r="X47" i="5"/>
  <c r="X30" i="5"/>
  <c r="X262" i="5"/>
  <c r="X310" i="5"/>
  <c r="X157" i="5"/>
  <c r="X56" i="5"/>
  <c r="X138" i="5"/>
  <c r="X266" i="5"/>
  <c r="X23" i="5"/>
  <c r="X38" i="5"/>
  <c r="X222" i="5"/>
  <c r="X41" i="5"/>
  <c r="X150" i="5"/>
  <c r="X71" i="5"/>
  <c r="X329" i="5"/>
  <c r="X242" i="5"/>
  <c r="X31" i="5"/>
  <c r="X318" i="5"/>
  <c r="X195" i="5"/>
  <c r="X184" i="5"/>
  <c r="X283" i="5"/>
  <c r="AH127" i="5"/>
  <c r="AH182" i="5"/>
  <c r="AH315" i="5"/>
  <c r="AH47" i="5"/>
  <c r="AH280" i="5"/>
  <c r="AH78" i="5"/>
  <c r="AH238" i="5"/>
  <c r="AH32" i="5"/>
  <c r="AH157" i="5"/>
  <c r="AH60" i="5"/>
  <c r="AH195" i="5"/>
  <c r="AH90" i="5"/>
  <c r="AH177" i="5"/>
  <c r="AH226" i="5"/>
  <c r="AH98" i="5"/>
  <c r="AH104" i="5"/>
  <c r="AH244" i="5"/>
  <c r="AH40" i="5"/>
  <c r="AH277" i="5"/>
  <c r="AH209" i="5"/>
  <c r="AH359" i="5"/>
  <c r="AH128" i="5"/>
  <c r="AH50" i="5"/>
  <c r="AH61" i="5"/>
  <c r="AH118" i="5"/>
  <c r="AH296" i="5"/>
  <c r="AH20" i="5"/>
  <c r="AH23" i="5"/>
  <c r="AH31" i="5"/>
  <c r="AH285" i="5"/>
  <c r="AH81" i="5"/>
  <c r="AH71" i="5"/>
  <c r="AH171" i="5"/>
  <c r="AH322" i="5"/>
  <c r="AH178" i="5"/>
  <c r="AH188" i="5"/>
  <c r="BE254" i="5"/>
  <c r="BE321" i="5"/>
  <c r="BE225" i="5"/>
  <c r="BE12" i="5"/>
  <c r="BE359" i="5"/>
  <c r="BE123" i="5"/>
  <c r="BE13" i="5"/>
  <c r="BE328" i="5"/>
  <c r="BE201" i="5"/>
  <c r="BE274" i="5"/>
  <c r="BE171" i="5"/>
  <c r="BE10" i="5"/>
  <c r="BE244" i="5"/>
  <c r="BE67" i="5"/>
  <c r="BE180" i="5"/>
  <c r="BE36" i="5"/>
  <c r="BE312" i="5"/>
  <c r="BE234" i="5"/>
  <c r="BE331" i="5"/>
  <c r="BE114" i="5"/>
  <c r="BE105" i="5"/>
  <c r="BE329" i="5"/>
  <c r="BE179" i="5"/>
  <c r="BE217" i="5"/>
  <c r="BE349" i="5"/>
  <c r="BE94" i="5"/>
  <c r="BE220" i="5"/>
  <c r="BE275" i="5"/>
  <c r="BE19" i="5"/>
  <c r="BE143" i="5"/>
  <c r="BE188" i="5"/>
  <c r="BE241" i="5"/>
  <c r="BE314" i="5"/>
  <c r="BE335" i="5"/>
  <c r="BE170" i="5"/>
  <c r="BE292" i="5"/>
  <c r="AP220" i="5"/>
  <c r="Z180" i="5"/>
  <c r="Z74" i="5"/>
  <c r="Z236" i="5"/>
  <c r="Z356" i="5"/>
  <c r="Z240" i="5"/>
  <c r="Z254" i="5"/>
  <c r="Z166" i="5"/>
  <c r="Z79" i="5"/>
  <c r="Z127" i="5"/>
  <c r="Z81" i="5"/>
  <c r="Z302" i="5"/>
  <c r="Z208" i="5"/>
  <c r="Z62" i="5"/>
  <c r="Z98" i="5"/>
  <c r="Z274" i="5"/>
  <c r="Z328" i="5"/>
  <c r="Z245" i="5"/>
  <c r="Z132" i="5"/>
  <c r="Z123" i="5"/>
  <c r="Z334" i="5"/>
  <c r="Z233" i="5"/>
  <c r="Z295" i="5"/>
  <c r="Z86" i="5"/>
  <c r="Z297" i="5"/>
  <c r="Z362" i="5"/>
  <c r="Z225" i="5"/>
  <c r="Z248" i="5"/>
  <c r="Z69" i="5"/>
  <c r="Z142" i="5"/>
  <c r="Z19" i="5"/>
  <c r="Z201" i="5"/>
  <c r="Z96" i="5"/>
  <c r="Z224" i="5"/>
  <c r="Z170" i="5"/>
  <c r="Z301" i="5"/>
  <c r="Z296" i="5"/>
  <c r="AW107" i="5"/>
  <c r="AW176" i="5"/>
  <c r="AW143" i="5"/>
  <c r="AW16" i="5"/>
  <c r="AW296" i="5"/>
  <c r="AW115" i="5"/>
  <c r="AW234" i="5"/>
  <c r="AW112" i="5"/>
  <c r="AW123" i="5"/>
  <c r="AW157" i="5"/>
  <c r="AW17" i="5"/>
  <c r="AW92" i="5"/>
  <c r="AW69" i="5"/>
  <c r="AW72" i="5"/>
  <c r="AW276" i="5"/>
  <c r="AW245" i="5"/>
  <c r="AW181" i="5"/>
  <c r="AW170" i="5"/>
  <c r="AW169" i="5"/>
  <c r="AW75" i="5"/>
  <c r="AW330" i="5"/>
  <c r="AW59" i="5"/>
  <c r="AW152" i="5"/>
  <c r="AW305" i="5"/>
  <c r="AW299" i="5"/>
  <c r="AW286" i="5"/>
  <c r="AW136" i="5"/>
  <c r="AW113" i="5"/>
  <c r="AW219" i="5"/>
  <c r="AW28" i="5"/>
  <c r="AW191" i="5"/>
  <c r="AW42" i="5"/>
  <c r="AW313" i="5"/>
  <c r="AW309" i="5"/>
  <c r="AW348" i="5"/>
  <c r="AW226" i="5"/>
  <c r="V100" i="5"/>
  <c r="V194" i="5"/>
  <c r="V363" i="5"/>
  <c r="V68" i="5"/>
  <c r="V276" i="5"/>
  <c r="V335" i="5"/>
  <c r="V48" i="5"/>
  <c r="V157" i="5"/>
  <c r="V235" i="5"/>
  <c r="V93" i="5"/>
  <c r="V96" i="5"/>
  <c r="V221" i="5"/>
  <c r="V155" i="5"/>
  <c r="V119" i="5"/>
  <c r="V222" i="5"/>
  <c r="V95" i="5"/>
  <c r="V301" i="5"/>
  <c r="V236" i="5"/>
  <c r="V36" i="5"/>
  <c r="V228" i="5"/>
  <c r="V355" i="5"/>
  <c r="V324" i="5"/>
  <c r="V343" i="5"/>
  <c r="V248" i="5"/>
  <c r="V128" i="5"/>
  <c r="V106" i="5"/>
  <c r="V277" i="5"/>
  <c r="V275" i="5"/>
  <c r="V217" i="5"/>
  <c r="V330" i="5"/>
  <c r="V33" i="5"/>
  <c r="V23" i="5"/>
  <c r="V309" i="5"/>
  <c r="V265" i="5"/>
  <c r="V312" i="5"/>
  <c r="V299" i="5"/>
  <c r="V113" i="5"/>
  <c r="BK14" i="5"/>
  <c r="BK291" i="5"/>
  <c r="BK177" i="5"/>
  <c r="BK166" i="5"/>
  <c r="BK183" i="5"/>
  <c r="BK13" i="5"/>
  <c r="BK235" i="5"/>
  <c r="BK32" i="5"/>
  <c r="BK320" i="5"/>
  <c r="BK334" i="5"/>
  <c r="BK163" i="5"/>
  <c r="BK348" i="5"/>
  <c r="BK191" i="5"/>
  <c r="BK62" i="5"/>
  <c r="BK297" i="5"/>
  <c r="BK239" i="5"/>
  <c r="BK78" i="5"/>
  <c r="BK168" i="5"/>
  <c r="BK236" i="5"/>
  <c r="BK28" i="5"/>
  <c r="BK144" i="5"/>
  <c r="BK89" i="5"/>
  <c r="BK229" i="5"/>
  <c r="BK293" i="5"/>
  <c r="BK80" i="5"/>
  <c r="BK245" i="5"/>
  <c r="BK317" i="5"/>
  <c r="BK61" i="5"/>
  <c r="BK261" i="5"/>
  <c r="BK350" i="5"/>
  <c r="BK34" i="5"/>
  <c r="BK73" i="5"/>
  <c r="BK228" i="5"/>
  <c r="BK280" i="5"/>
  <c r="BK87" i="5"/>
  <c r="BK153" i="5"/>
  <c r="AA72" i="5"/>
  <c r="AA235" i="5"/>
  <c r="AA145" i="5"/>
  <c r="AA48" i="5"/>
  <c r="AA319" i="5"/>
  <c r="AA31" i="5"/>
  <c r="AA100" i="5"/>
  <c r="AA94" i="5"/>
  <c r="AA214" i="5"/>
  <c r="AA336" i="5"/>
  <c r="AA153" i="5"/>
  <c r="AA61" i="5"/>
  <c r="AA359" i="5"/>
  <c r="AA348" i="5"/>
  <c r="AA37" i="5"/>
  <c r="AA265" i="5"/>
  <c r="AA241" i="5"/>
  <c r="AA266" i="5"/>
  <c r="AA108" i="5"/>
  <c r="AA195" i="5"/>
  <c r="AA29" i="5"/>
  <c r="AA277" i="5"/>
  <c r="AA113" i="5"/>
  <c r="AA16" i="5"/>
  <c r="AA139" i="5"/>
  <c r="AA240" i="5"/>
  <c r="AA23" i="5"/>
  <c r="AA123" i="5"/>
  <c r="AA117" i="5"/>
  <c r="AA34" i="5"/>
  <c r="AA279" i="5"/>
  <c r="AA228" i="5"/>
  <c r="AA252" i="5"/>
  <c r="AA229" i="5"/>
  <c r="AA66" i="5"/>
  <c r="AA328" i="5"/>
  <c r="BH303" i="5"/>
  <c r="BH36" i="5"/>
  <c r="BH59" i="5"/>
  <c r="BH236" i="5"/>
  <c r="BH285" i="5"/>
  <c r="BH181" i="5"/>
  <c r="BH344" i="5"/>
  <c r="BH170" i="5"/>
  <c r="BH15" i="5"/>
  <c r="BH356" i="5"/>
  <c r="BH182" i="5"/>
  <c r="BH22" i="5"/>
  <c r="BH364" i="5"/>
  <c r="BH69" i="5"/>
  <c r="BH205" i="5"/>
  <c r="BH229" i="5"/>
  <c r="BH260" i="5"/>
  <c r="BH58" i="5"/>
  <c r="BH238" i="5"/>
  <c r="BH35" i="5"/>
  <c r="BH203" i="5"/>
  <c r="BH136" i="5"/>
  <c r="BH217" i="5"/>
  <c r="BH55" i="5"/>
  <c r="AS95" i="5"/>
  <c r="S179" i="5"/>
  <c r="AM312" i="5"/>
  <c r="AM29" i="5"/>
  <c r="AM19" i="5"/>
  <c r="AY42" i="5"/>
  <c r="AY206" i="5"/>
  <c r="AY188" i="5"/>
  <c r="AY11" i="5"/>
  <c r="AE324" i="5"/>
  <c r="AL131" i="5"/>
  <c r="AL300" i="5"/>
  <c r="AL54" i="5"/>
  <c r="AL303" i="5"/>
  <c r="AL294" i="5"/>
  <c r="AX28" i="5"/>
  <c r="AX145" i="5"/>
  <c r="AX304" i="5"/>
  <c r="AX151" i="5"/>
  <c r="U57" i="5"/>
  <c r="U49" i="5"/>
  <c r="U281" i="5"/>
  <c r="U277" i="5"/>
  <c r="U265" i="5"/>
  <c r="U179" i="5"/>
  <c r="U217" i="5"/>
  <c r="U262" i="5"/>
  <c r="U61" i="5"/>
  <c r="U206" i="5"/>
  <c r="U315" i="5"/>
  <c r="U319" i="5"/>
  <c r="U192" i="5"/>
  <c r="U314" i="5"/>
  <c r="Y106" i="5"/>
  <c r="Y179" i="5"/>
  <c r="Y47" i="5"/>
  <c r="Y117" i="5"/>
  <c r="Y302" i="5"/>
  <c r="Y301" i="5"/>
  <c r="Y278" i="5"/>
  <c r="Y104" i="5"/>
  <c r="Y17" i="5"/>
  <c r="Y87" i="5"/>
  <c r="Y58" i="5"/>
  <c r="Y255" i="5"/>
  <c r="Y219" i="5"/>
  <c r="AG131" i="5"/>
  <c r="AG130" i="5"/>
  <c r="AG91" i="5"/>
  <c r="AG247" i="5"/>
  <c r="AG208" i="5"/>
  <c r="AG127" i="5"/>
  <c r="AG297" i="5"/>
  <c r="AG81" i="5"/>
  <c r="AG323" i="5"/>
  <c r="AG234" i="5"/>
  <c r="AG13" i="5"/>
  <c r="AG228" i="5"/>
  <c r="AG317" i="5"/>
  <c r="AG80" i="5"/>
  <c r="AJ92" i="5"/>
  <c r="AJ157" i="5"/>
  <c r="AJ304" i="5"/>
  <c r="AJ183" i="5"/>
  <c r="AJ284" i="5"/>
  <c r="AJ345" i="5"/>
  <c r="AJ337" i="5"/>
  <c r="AJ58" i="5"/>
  <c r="AJ194" i="5"/>
  <c r="AJ128" i="5"/>
  <c r="AJ16" i="5"/>
  <c r="AJ53" i="5"/>
  <c r="AJ54" i="5"/>
  <c r="AJ317" i="5"/>
  <c r="BC217" i="5"/>
  <c r="BC247" i="5"/>
  <c r="BC94" i="5"/>
  <c r="BC323" i="5"/>
  <c r="BC233" i="5"/>
  <c r="BC29" i="5"/>
  <c r="BC131" i="5"/>
  <c r="BC335" i="5"/>
  <c r="BC296" i="5"/>
  <c r="BC266" i="5"/>
  <c r="BC62" i="5"/>
  <c r="BC32" i="5"/>
  <c r="BC243" i="5"/>
  <c r="BC349" i="5"/>
  <c r="BC21" i="5"/>
  <c r="BC309" i="5"/>
  <c r="BC222" i="5"/>
  <c r="BB112" i="5"/>
  <c r="BJ168" i="5"/>
  <c r="BJ177" i="5"/>
  <c r="BJ112" i="5"/>
  <c r="BJ317" i="5"/>
  <c r="BJ315" i="5"/>
  <c r="BJ236" i="5"/>
  <c r="BJ150" i="5"/>
  <c r="BJ33" i="5"/>
  <c r="BJ75" i="5"/>
  <c r="BJ74" i="5"/>
  <c r="BJ154" i="5"/>
  <c r="BJ96" i="5"/>
  <c r="BJ57" i="5"/>
  <c r="BJ222" i="5"/>
  <c r="BJ266" i="5"/>
  <c r="BJ139" i="5"/>
  <c r="BJ293" i="5"/>
  <c r="BJ87" i="5"/>
  <c r="AV285" i="5"/>
  <c r="AV243" i="5"/>
  <c r="AV331" i="5"/>
  <c r="AV141" i="5"/>
  <c r="AV292" i="5"/>
  <c r="AV344" i="5"/>
  <c r="AV214" i="5"/>
  <c r="AV216" i="5"/>
  <c r="AV109" i="5"/>
  <c r="AV229" i="5"/>
  <c r="AV261" i="5"/>
  <c r="AV49" i="5"/>
  <c r="AV89" i="5"/>
  <c r="AV188" i="5"/>
  <c r="AV282" i="5"/>
  <c r="AV295" i="5"/>
  <c r="AV53" i="5"/>
  <c r="AV311" i="5"/>
  <c r="AV13" i="5"/>
  <c r="AV142" i="5"/>
  <c r="AV215" i="5"/>
  <c r="AV253" i="5"/>
  <c r="X37" i="5"/>
  <c r="X39" i="5"/>
  <c r="X191" i="5"/>
  <c r="X143" i="5"/>
  <c r="X97" i="5"/>
  <c r="X216" i="5"/>
  <c r="X229" i="5"/>
  <c r="X19" i="5"/>
  <c r="X277" i="5"/>
  <c r="X291" i="5"/>
  <c r="X286" i="5"/>
  <c r="X220" i="5"/>
  <c r="X358" i="5"/>
  <c r="X60" i="5"/>
  <c r="X9" i="5"/>
  <c r="X28" i="5"/>
  <c r="X107" i="5"/>
  <c r="X348" i="5"/>
  <c r="X254" i="5"/>
  <c r="X345" i="5"/>
  <c r="X62" i="5"/>
  <c r="X343" i="5"/>
  <c r="X244" i="5"/>
  <c r="X78" i="5"/>
  <c r="X297" i="5"/>
  <c r="X233" i="5"/>
  <c r="X280" i="5"/>
  <c r="X227" i="5"/>
  <c r="X278" i="5"/>
  <c r="X52" i="5"/>
  <c r="X17" i="5"/>
  <c r="X319" i="5"/>
  <c r="X205" i="5"/>
  <c r="X94" i="5"/>
  <c r="X331" i="5"/>
  <c r="AH107" i="5"/>
  <c r="AH41" i="5"/>
  <c r="AH319" i="5"/>
  <c r="AH131" i="5"/>
  <c r="AH267" i="5"/>
  <c r="AH284" i="5"/>
  <c r="AH119" i="5"/>
  <c r="AH194" i="5"/>
  <c r="AH355" i="5"/>
  <c r="AH22" i="5"/>
  <c r="AH321" i="5"/>
  <c r="AH9" i="5"/>
  <c r="AH254" i="5"/>
  <c r="AH42" i="5"/>
  <c r="AH261" i="5"/>
  <c r="AH100" i="5"/>
  <c r="AH341" i="5"/>
  <c r="AH193" i="5"/>
  <c r="AH302" i="5"/>
  <c r="AH144" i="5"/>
  <c r="AH362" i="5"/>
  <c r="AH114" i="5"/>
  <c r="AH132" i="5"/>
  <c r="AH16" i="5"/>
  <c r="AH175" i="5"/>
  <c r="AH348" i="5"/>
  <c r="AH264" i="5"/>
  <c r="AH89" i="5"/>
  <c r="AH151" i="5"/>
  <c r="AH163" i="5"/>
  <c r="AH111" i="5"/>
  <c r="AH165" i="5"/>
  <c r="AH342" i="5"/>
  <c r="AH169" i="5"/>
  <c r="AH364" i="5"/>
  <c r="AH80" i="5"/>
  <c r="BE74" i="5"/>
  <c r="BE40" i="5"/>
  <c r="BE214" i="5"/>
  <c r="BE252" i="5"/>
  <c r="BE117" i="5"/>
  <c r="BE131" i="5"/>
  <c r="BE150" i="5"/>
  <c r="BE99" i="5"/>
  <c r="BE89" i="5"/>
  <c r="BE319" i="5"/>
  <c r="BE283" i="5"/>
  <c r="BE242" i="5"/>
  <c r="BE243" i="5"/>
  <c r="BE100" i="5"/>
  <c r="BE38" i="5"/>
  <c r="BE202" i="5"/>
  <c r="BE156" i="5"/>
  <c r="BE194" i="5"/>
  <c r="BE236" i="5"/>
  <c r="BE47" i="5"/>
  <c r="BE264" i="5"/>
  <c r="BE111" i="5"/>
  <c r="BE285" i="5"/>
  <c r="BE291" i="5"/>
  <c r="BE304" i="5"/>
  <c r="BE323" i="5"/>
  <c r="BE305" i="5"/>
  <c r="BE222" i="5"/>
  <c r="BE263" i="5"/>
  <c r="BE184" i="5"/>
  <c r="BE228" i="5"/>
  <c r="BE357" i="5"/>
  <c r="BE95" i="5"/>
  <c r="BE23" i="5"/>
  <c r="BE56" i="5"/>
  <c r="BE20" i="5"/>
  <c r="Z100" i="5"/>
  <c r="Z52" i="5"/>
  <c r="Z40" i="5"/>
  <c r="Z163" i="5"/>
  <c r="Z10" i="5"/>
  <c r="Z111" i="5"/>
  <c r="Z227" i="5"/>
  <c r="Z31" i="5"/>
  <c r="Z228" i="5"/>
  <c r="Z104" i="5"/>
  <c r="Z36" i="5"/>
  <c r="Z67" i="5"/>
  <c r="Z156" i="5"/>
  <c r="Z124" i="5"/>
  <c r="Z150" i="5"/>
  <c r="Z364" i="5"/>
  <c r="Z107" i="5"/>
  <c r="Z271" i="5"/>
  <c r="Z203" i="5"/>
  <c r="Z95" i="5"/>
  <c r="Z252" i="5"/>
  <c r="Z17" i="5"/>
  <c r="Z168" i="5"/>
  <c r="Z70" i="5"/>
  <c r="Z110" i="5"/>
  <c r="Z277" i="5"/>
  <c r="Z42" i="5"/>
  <c r="Z15" i="5"/>
  <c r="Z315" i="5"/>
  <c r="Z190" i="5"/>
  <c r="Z108" i="5"/>
  <c r="Z80" i="5"/>
  <c r="Z317" i="5"/>
  <c r="Z246" i="5"/>
  <c r="Z75" i="5"/>
  <c r="Z171" i="5"/>
  <c r="AE303" i="5"/>
  <c r="AW78" i="5"/>
  <c r="AW179" i="5"/>
  <c r="AW284" i="5"/>
  <c r="AW10" i="5"/>
  <c r="AW90" i="5"/>
  <c r="AW124" i="5"/>
  <c r="AW282" i="5"/>
  <c r="AW241" i="5"/>
  <c r="AW318" i="5"/>
  <c r="AW111" i="5"/>
  <c r="AW350" i="5"/>
  <c r="AW13" i="5"/>
  <c r="AW342" i="5"/>
  <c r="AW30" i="5"/>
  <c r="AW100" i="5"/>
  <c r="AW43" i="5"/>
  <c r="AW31" i="5"/>
  <c r="AW361" i="5"/>
  <c r="AW210" i="5"/>
  <c r="AW104" i="5"/>
  <c r="AW94" i="5"/>
  <c r="AW220" i="5"/>
  <c r="AW202" i="5"/>
  <c r="AW81" i="5"/>
  <c r="AW292" i="5"/>
  <c r="AW23" i="5"/>
  <c r="AW77" i="5"/>
  <c r="AW129" i="5"/>
  <c r="AW260" i="5"/>
  <c r="AW208" i="5"/>
  <c r="AW206" i="5"/>
  <c r="AW33" i="5"/>
  <c r="AW262" i="5"/>
  <c r="AW278" i="5"/>
  <c r="AW171" i="5"/>
  <c r="AW194" i="5"/>
  <c r="V258" i="5"/>
  <c r="V262" i="5"/>
  <c r="V85" i="5"/>
  <c r="V257" i="5"/>
  <c r="V12" i="5"/>
  <c r="V207" i="5"/>
  <c r="V279" i="5"/>
  <c r="V52" i="5"/>
  <c r="V298" i="5"/>
  <c r="V300" i="5"/>
  <c r="V20" i="5"/>
  <c r="V49" i="5"/>
  <c r="V214" i="5"/>
  <c r="V137" i="5"/>
  <c r="V136" i="5"/>
  <c r="V79" i="5"/>
  <c r="V244" i="5"/>
  <c r="V180" i="5"/>
  <c r="V54" i="5"/>
  <c r="V35" i="5"/>
  <c r="V53" i="5"/>
  <c r="V179" i="5"/>
  <c r="V105" i="5"/>
  <c r="V292" i="5"/>
  <c r="V50" i="5"/>
  <c r="V346" i="5"/>
  <c r="V358" i="5"/>
  <c r="V118" i="5"/>
  <c r="V350" i="5"/>
  <c r="V17" i="5"/>
  <c r="V73" i="5"/>
  <c r="V90" i="5"/>
  <c r="V132" i="5"/>
  <c r="V13" i="5"/>
  <c r="V37" i="5"/>
  <c r="V143" i="5"/>
  <c r="V239" i="5"/>
  <c r="BK42" i="5"/>
  <c r="BK52" i="5"/>
  <c r="BK145" i="5"/>
  <c r="BK330" i="5"/>
  <c r="BK53" i="5"/>
  <c r="BK90" i="5"/>
  <c r="BK76" i="5"/>
  <c r="BK302" i="5"/>
  <c r="BK72" i="5"/>
  <c r="BK244" i="5"/>
  <c r="BK36" i="5"/>
  <c r="BK91" i="5"/>
  <c r="BK137" i="5"/>
  <c r="BK219" i="5"/>
  <c r="BK271" i="5"/>
  <c r="BK276" i="5"/>
  <c r="BK125" i="5"/>
  <c r="BK165" i="5"/>
  <c r="BK204" i="5"/>
  <c r="BK155" i="5"/>
  <c r="BK111" i="5"/>
  <c r="BK295" i="5"/>
  <c r="BK216" i="5"/>
  <c r="BK79" i="5"/>
  <c r="BK130" i="5"/>
  <c r="BK241" i="5"/>
  <c r="BK22" i="5"/>
  <c r="BK128" i="5"/>
  <c r="BK314" i="5"/>
  <c r="BK169" i="5"/>
  <c r="BK96" i="5"/>
  <c r="BK188" i="5"/>
  <c r="BK357" i="5"/>
  <c r="BK220" i="5"/>
  <c r="BK66" i="5"/>
  <c r="BK243" i="5"/>
  <c r="BK203" i="5"/>
  <c r="AA243" i="5"/>
  <c r="AA107" i="5"/>
  <c r="AA22" i="5"/>
  <c r="AA55" i="5"/>
  <c r="AA32" i="5"/>
  <c r="AA114" i="5"/>
  <c r="AA322" i="5"/>
  <c r="AA280" i="5"/>
  <c r="AA143" i="5"/>
  <c r="AA17" i="5"/>
  <c r="AA258" i="5"/>
  <c r="AA284" i="5"/>
  <c r="AA142" i="5"/>
  <c r="AA166" i="5"/>
  <c r="AA165" i="5"/>
  <c r="AA290" i="5"/>
  <c r="AA183" i="5"/>
  <c r="AA323" i="5"/>
  <c r="AA305" i="5"/>
  <c r="AA346" i="5"/>
  <c r="AA19" i="5"/>
  <c r="AA316" i="5"/>
  <c r="AA324" i="5"/>
  <c r="AA38" i="5"/>
  <c r="AA35" i="5"/>
  <c r="AA20" i="5"/>
  <c r="AA136" i="5"/>
  <c r="AA168" i="5"/>
  <c r="AA170" i="5"/>
  <c r="AA218" i="5"/>
  <c r="AA197" i="5"/>
  <c r="AA73" i="5"/>
  <c r="AA13" i="5"/>
  <c r="AA71" i="5"/>
  <c r="AS76" i="5"/>
  <c r="S138" i="5"/>
  <c r="AM78" i="5"/>
  <c r="AM39" i="5"/>
  <c r="AM302" i="5"/>
  <c r="AC193" i="5"/>
  <c r="Q261" i="5"/>
  <c r="AY197" i="5"/>
  <c r="AY85" i="5"/>
  <c r="AY77" i="5"/>
  <c r="AY264" i="5"/>
  <c r="AO116" i="5"/>
  <c r="AL104" i="5"/>
  <c r="AL248" i="5"/>
  <c r="AL358" i="5"/>
  <c r="AL305" i="5"/>
  <c r="AX113" i="5"/>
  <c r="AX305" i="5"/>
  <c r="AX202" i="5"/>
  <c r="AX76" i="5"/>
  <c r="U237" i="5"/>
  <c r="U20" i="5"/>
  <c r="U226" i="5"/>
  <c r="U68" i="5"/>
  <c r="U344" i="5"/>
  <c r="U14" i="5"/>
  <c r="U116" i="5"/>
  <c r="U364" i="5"/>
  <c r="U227" i="5"/>
  <c r="U331" i="5"/>
  <c r="U163" i="5"/>
  <c r="U302" i="5"/>
  <c r="U16" i="5"/>
  <c r="U85" i="5"/>
  <c r="Y41" i="5"/>
  <c r="Y22" i="5"/>
  <c r="Y240" i="5"/>
  <c r="Y279" i="5"/>
  <c r="Y347" i="5"/>
  <c r="Y178" i="5"/>
  <c r="Y180" i="5"/>
  <c r="Y151" i="5"/>
  <c r="Y142" i="5"/>
  <c r="Y140" i="5"/>
  <c r="Y272" i="5"/>
  <c r="Y153" i="5"/>
  <c r="Y238" i="5"/>
  <c r="AG113" i="5"/>
  <c r="AG95" i="5"/>
  <c r="AG356" i="5"/>
  <c r="AG314" i="5"/>
  <c r="AG278" i="5"/>
  <c r="AG138" i="5"/>
  <c r="AG98" i="5"/>
  <c r="AG116" i="5"/>
  <c r="AG149" i="5"/>
  <c r="AG358" i="5"/>
  <c r="AG258" i="5"/>
  <c r="AG293" i="5"/>
  <c r="AG71" i="5"/>
  <c r="AG322" i="5"/>
  <c r="AJ162" i="5"/>
  <c r="AJ358" i="5"/>
  <c r="AJ130" i="5"/>
  <c r="AJ108" i="5"/>
  <c r="AJ254" i="5"/>
  <c r="AJ220" i="5"/>
  <c r="AJ236" i="5"/>
  <c r="AJ295" i="5"/>
  <c r="AJ98" i="5"/>
  <c r="AJ125" i="5"/>
  <c r="AJ17" i="5"/>
  <c r="AJ109" i="5"/>
  <c r="AJ312" i="5"/>
  <c r="AJ115" i="5"/>
  <c r="BC192" i="5"/>
  <c r="BC227" i="5"/>
  <c r="BC31" i="5"/>
  <c r="BC196" i="5"/>
  <c r="BC355" i="5"/>
  <c r="BC364" i="5"/>
  <c r="BC76" i="5"/>
  <c r="BC53" i="5"/>
  <c r="BC317" i="5"/>
  <c r="BC241" i="5"/>
  <c r="BC108" i="5"/>
  <c r="BC80" i="5"/>
  <c r="BC11" i="5"/>
  <c r="BC16" i="5"/>
  <c r="BC130" i="5"/>
  <c r="BC132" i="5"/>
  <c r="BC210" i="5"/>
  <c r="BJ314" i="5"/>
  <c r="BJ202" i="5"/>
  <c r="BJ142" i="5"/>
  <c r="BJ321" i="5"/>
  <c r="BJ41" i="5"/>
  <c r="BJ310" i="5"/>
  <c r="BJ79" i="5"/>
  <c r="BJ9" i="5"/>
  <c r="BJ29" i="5"/>
  <c r="BJ55" i="5"/>
  <c r="BJ240" i="5"/>
  <c r="BJ151" i="5"/>
  <c r="BJ34" i="5"/>
  <c r="BJ179" i="5"/>
  <c r="BJ347" i="5"/>
  <c r="BJ283" i="5"/>
  <c r="BJ78" i="5"/>
  <c r="BJ206" i="5"/>
  <c r="AV336" i="5"/>
  <c r="AV108" i="5"/>
  <c r="AV149" i="5"/>
  <c r="AV262" i="5"/>
  <c r="AV11" i="5"/>
  <c r="AV305" i="5"/>
  <c r="AV312" i="5"/>
  <c r="AV181" i="5"/>
  <c r="AV117" i="5"/>
  <c r="AV105" i="5"/>
  <c r="AV112" i="5"/>
  <c r="AV357" i="5"/>
  <c r="AV359" i="5"/>
  <c r="AV14" i="5"/>
  <c r="AV163" i="5"/>
  <c r="AV225" i="5"/>
  <c r="AV329" i="5"/>
  <c r="AV218" i="5"/>
  <c r="AV68" i="5"/>
  <c r="AV115" i="5"/>
  <c r="AV125" i="5"/>
  <c r="AV71" i="5"/>
  <c r="X54" i="5"/>
  <c r="X284" i="5"/>
  <c r="X151" i="5"/>
  <c r="X11" i="5"/>
  <c r="X313" i="5"/>
  <c r="X298" i="5"/>
  <c r="X93" i="5"/>
  <c r="X209" i="5"/>
  <c r="X24" i="5"/>
  <c r="X67" i="5"/>
  <c r="X237" i="5"/>
  <c r="X132" i="5"/>
  <c r="X99" i="5"/>
  <c r="X128" i="5"/>
  <c r="X129" i="5"/>
  <c r="X197" i="5"/>
  <c r="X154" i="5"/>
  <c r="X53" i="5"/>
  <c r="X21" i="5"/>
  <c r="X255" i="5"/>
  <c r="X136" i="5"/>
  <c r="X22" i="5"/>
  <c r="X124" i="5"/>
  <c r="X309" i="5"/>
  <c r="X68" i="5"/>
  <c r="X321" i="5"/>
  <c r="X362" i="5"/>
  <c r="X322" i="5"/>
  <c r="X142" i="5"/>
  <c r="X86" i="5"/>
  <c r="X217" i="5"/>
  <c r="X156" i="5"/>
  <c r="X347" i="5"/>
  <c r="X239" i="5"/>
  <c r="X335" i="5"/>
  <c r="X111" i="5"/>
  <c r="AH282" i="5"/>
  <c r="AH87" i="5"/>
  <c r="AH201" i="5"/>
  <c r="AH228" i="5"/>
  <c r="AH222" i="5"/>
  <c r="AH217" i="5"/>
  <c r="AH234" i="5"/>
  <c r="AH356" i="5"/>
  <c r="AH323" i="5"/>
  <c r="AH181" i="5"/>
  <c r="AH256" i="5"/>
  <c r="AH290" i="5"/>
  <c r="AH176" i="5"/>
  <c r="AH235" i="5"/>
  <c r="AH143" i="5"/>
  <c r="AH236" i="5"/>
  <c r="AH49" i="5"/>
  <c r="AH108" i="5"/>
  <c r="AH224" i="5"/>
  <c r="AH57" i="5"/>
  <c r="AH205" i="5"/>
  <c r="AH204" i="5"/>
  <c r="AH248" i="5"/>
  <c r="AH33" i="5"/>
  <c r="AH21" i="5"/>
  <c r="AH361" i="5"/>
  <c r="AH170" i="5"/>
  <c r="AH112" i="5"/>
  <c r="AH93" i="5"/>
  <c r="AH202" i="5"/>
  <c r="AH75" i="5"/>
  <c r="AH358" i="5"/>
  <c r="AH229" i="5"/>
  <c r="AH150" i="5"/>
  <c r="AH142" i="5"/>
  <c r="AH158" i="5"/>
  <c r="BA56" i="5"/>
  <c r="BE208" i="5"/>
  <c r="BE98" i="5"/>
  <c r="BE295" i="5"/>
  <c r="BE261" i="5"/>
  <c r="BE29" i="5"/>
  <c r="BE15" i="5"/>
  <c r="BE209" i="5"/>
  <c r="BE333" i="5"/>
  <c r="BE166" i="5"/>
  <c r="BE298" i="5"/>
  <c r="BE78" i="5"/>
  <c r="BE119" i="5"/>
  <c r="BE30" i="5"/>
  <c r="BE219" i="5"/>
  <c r="BE88" i="5"/>
  <c r="BE70" i="5"/>
  <c r="BE75" i="5"/>
  <c r="BE109" i="5"/>
  <c r="BE210" i="5"/>
  <c r="BE60" i="5"/>
  <c r="BE277" i="5"/>
  <c r="BE163" i="5"/>
  <c r="BE265" i="5"/>
  <c r="BE282" i="5"/>
  <c r="BE361" i="5"/>
  <c r="BE85" i="5"/>
  <c r="BE16" i="5"/>
  <c r="BE206" i="5"/>
  <c r="BE355" i="5"/>
  <c r="BE189" i="5"/>
  <c r="BE48" i="5"/>
  <c r="BE226" i="5"/>
  <c r="BE183" i="5"/>
  <c r="BE175" i="5"/>
  <c r="BE110" i="5"/>
  <c r="BE253" i="5"/>
  <c r="Z196" i="5"/>
  <c r="Z34" i="5"/>
  <c r="Z243" i="5"/>
  <c r="Z188" i="5"/>
  <c r="Z88" i="5"/>
  <c r="Z239" i="5"/>
  <c r="Z140" i="5"/>
  <c r="Z237" i="5"/>
  <c r="Z71" i="5"/>
  <c r="Z242" i="5"/>
  <c r="Z358" i="5"/>
  <c r="Z299" i="5"/>
  <c r="Z330" i="5"/>
  <c r="Z314" i="5"/>
  <c r="Z329" i="5"/>
  <c r="Z202" i="5"/>
  <c r="Z51" i="5"/>
  <c r="Z281" i="5"/>
  <c r="Z279" i="5"/>
  <c r="Z303" i="5"/>
  <c r="Z32" i="5"/>
  <c r="Z162" i="5"/>
  <c r="Z77" i="5"/>
  <c r="Z56" i="5"/>
  <c r="Z205" i="5"/>
  <c r="Z183" i="5"/>
  <c r="Z126" i="5"/>
  <c r="Z345" i="5"/>
  <c r="Z73" i="5"/>
  <c r="Z350" i="5"/>
  <c r="Z137" i="5"/>
  <c r="Z311" i="5"/>
  <c r="Z14" i="5"/>
  <c r="Z33" i="5"/>
  <c r="Z125" i="5"/>
  <c r="Z35" i="5"/>
  <c r="Z247" i="5"/>
  <c r="AW362" i="5"/>
  <c r="AW11" i="5"/>
  <c r="AW162" i="5"/>
  <c r="AW314" i="5"/>
  <c r="AW215" i="5"/>
  <c r="AW51" i="5"/>
  <c r="AW175" i="5"/>
  <c r="AW303" i="5"/>
  <c r="AW264" i="5"/>
  <c r="AW266" i="5"/>
  <c r="AW48" i="5"/>
  <c r="AW96" i="5"/>
  <c r="AW201" i="5"/>
  <c r="AW324" i="5"/>
  <c r="AW15" i="5"/>
  <c r="AW119" i="5"/>
  <c r="AW358" i="5"/>
  <c r="AW149" i="5"/>
  <c r="AW141" i="5"/>
  <c r="AW360" i="5"/>
  <c r="AW127" i="5"/>
  <c r="AW302" i="5"/>
  <c r="AW240" i="5"/>
  <c r="AW294" i="5"/>
  <c r="AW189" i="5"/>
  <c r="AW22" i="5"/>
  <c r="AW255" i="5"/>
  <c r="AW259" i="5"/>
  <c r="AW343" i="5"/>
  <c r="AW154" i="5"/>
  <c r="AW193" i="5"/>
  <c r="AW192" i="5"/>
  <c r="AW337" i="5"/>
  <c r="AW319" i="5"/>
  <c r="AW37" i="5"/>
  <c r="AW331" i="5"/>
  <c r="AS357" i="5"/>
  <c r="AK259" i="5"/>
  <c r="S41" i="5"/>
  <c r="AM100" i="5"/>
  <c r="AM342" i="5"/>
  <c r="AY347" i="5"/>
  <c r="AY142" i="5"/>
  <c r="AY299" i="5"/>
  <c r="AY310" i="5"/>
  <c r="AY359" i="5"/>
  <c r="AL349" i="5"/>
  <c r="AL50" i="5"/>
  <c r="AL321" i="5"/>
  <c r="AL40" i="5"/>
  <c r="AX320" i="5"/>
  <c r="AX100" i="5"/>
  <c r="AX12" i="5"/>
  <c r="AX158" i="5"/>
  <c r="U60" i="5"/>
  <c r="U11" i="5"/>
  <c r="U23" i="5"/>
  <c r="U144" i="5"/>
  <c r="U291" i="5"/>
  <c r="U280" i="5"/>
  <c r="U136" i="5"/>
  <c r="U292" i="5"/>
  <c r="U189" i="5"/>
  <c r="U143" i="5"/>
  <c r="U91" i="5"/>
  <c r="U164" i="5"/>
  <c r="U233" i="5"/>
  <c r="U171" i="5"/>
  <c r="Y39" i="5"/>
  <c r="Y276" i="5"/>
  <c r="Y361" i="5"/>
  <c r="Y204" i="5"/>
  <c r="Y18" i="5"/>
  <c r="Y311" i="5"/>
  <c r="Y303" i="5"/>
  <c r="Y119" i="5"/>
  <c r="Y13" i="5"/>
  <c r="Y71" i="5"/>
  <c r="Y274" i="5"/>
  <c r="Y277" i="5"/>
  <c r="Y364" i="5"/>
  <c r="Y271" i="5"/>
  <c r="AG109" i="5"/>
  <c r="AG280" i="5"/>
  <c r="AG190" i="5"/>
  <c r="AG272" i="5"/>
  <c r="AG169" i="5"/>
  <c r="AG19" i="5"/>
  <c r="AG114" i="5"/>
  <c r="AG364" i="5"/>
  <c r="AG204" i="5"/>
  <c r="AG163" i="5"/>
  <c r="AG136" i="5"/>
  <c r="AG242" i="5"/>
  <c r="AG181" i="5"/>
  <c r="AG224" i="5"/>
  <c r="AJ347" i="5"/>
  <c r="AJ96" i="5"/>
  <c r="AJ100" i="5"/>
  <c r="AJ235" i="5"/>
  <c r="AJ263" i="5"/>
  <c r="AJ9" i="5"/>
  <c r="AJ201" i="5"/>
  <c r="AJ49" i="5"/>
  <c r="AJ19" i="5"/>
  <c r="AJ264" i="5"/>
  <c r="AJ42" i="5"/>
  <c r="AJ299" i="5"/>
  <c r="AJ113" i="5"/>
  <c r="AJ274" i="5"/>
  <c r="BC50" i="5"/>
  <c r="BC359" i="5"/>
  <c r="BC314" i="5"/>
  <c r="BC70" i="5"/>
  <c r="BC35" i="5"/>
  <c r="BC61" i="5"/>
  <c r="BC332" i="5"/>
  <c r="BC177" i="5"/>
  <c r="BC310" i="5"/>
  <c r="BC356" i="5"/>
  <c r="BC153" i="5"/>
  <c r="BC85" i="5"/>
  <c r="BC240" i="5"/>
  <c r="BC341" i="5"/>
  <c r="BC111" i="5"/>
  <c r="BC104" i="5"/>
  <c r="BC183" i="5"/>
  <c r="BJ98" i="5"/>
  <c r="BJ37" i="5"/>
  <c r="BJ335" i="5"/>
  <c r="BJ48" i="5"/>
  <c r="BJ201" i="5"/>
  <c r="BJ298" i="5"/>
  <c r="BJ316" i="5"/>
  <c r="BJ81" i="5"/>
  <c r="BJ10" i="5"/>
  <c r="BJ223" i="5"/>
  <c r="BJ118" i="5"/>
  <c r="BJ108" i="5"/>
  <c r="BJ224" i="5"/>
  <c r="BJ319" i="5"/>
  <c r="BJ355" i="5"/>
  <c r="BJ322" i="5"/>
  <c r="BJ296" i="5"/>
  <c r="BJ130" i="5"/>
  <c r="AV154" i="5"/>
  <c r="AV358" i="5"/>
  <c r="AV55" i="5"/>
  <c r="AV100" i="5"/>
  <c r="AV152" i="5"/>
  <c r="AV348" i="5"/>
  <c r="AV294" i="5"/>
  <c r="AV321" i="5"/>
  <c r="AV189" i="5"/>
  <c r="AV179" i="5"/>
  <c r="AV255" i="5"/>
  <c r="AV33" i="5"/>
  <c r="AV110" i="5"/>
  <c r="AV24" i="5"/>
  <c r="AV60" i="5"/>
  <c r="AV203" i="5"/>
  <c r="AV96" i="5"/>
  <c r="AV193" i="5"/>
  <c r="AV36" i="5"/>
  <c r="AV37" i="5"/>
  <c r="AV151" i="5"/>
  <c r="AV80" i="5"/>
  <c r="X100" i="5"/>
  <c r="X112" i="5"/>
  <c r="X301" i="5"/>
  <c r="X14" i="5"/>
  <c r="X299" i="5"/>
  <c r="X320" i="5"/>
  <c r="X180" i="5"/>
  <c r="X357" i="5"/>
  <c r="X188" i="5"/>
  <c r="X29" i="5"/>
  <c r="X18" i="5"/>
  <c r="X141" i="5"/>
  <c r="X13" i="5"/>
  <c r="X76" i="5"/>
  <c r="X206" i="5"/>
  <c r="X106" i="5"/>
  <c r="X349" i="5"/>
  <c r="X59" i="5"/>
  <c r="X336" i="5"/>
  <c r="X234" i="5"/>
  <c r="X87" i="5"/>
  <c r="X317" i="5"/>
  <c r="X35" i="5"/>
  <c r="X42" i="5"/>
  <c r="X179" i="5"/>
  <c r="X115" i="5"/>
  <c r="X164" i="5"/>
  <c r="X228" i="5"/>
  <c r="X145" i="5"/>
  <c r="X267" i="5"/>
  <c r="X89" i="5"/>
  <c r="X50" i="5"/>
  <c r="X245" i="5"/>
  <c r="X178" i="5"/>
  <c r="X190" i="5"/>
  <c r="X247" i="5"/>
  <c r="AH30" i="5"/>
  <c r="AH115" i="5"/>
  <c r="AH320" i="5"/>
  <c r="AH24" i="5"/>
  <c r="AH37" i="5"/>
  <c r="AH272" i="5"/>
  <c r="AH52" i="5"/>
  <c r="AH318" i="5"/>
  <c r="AH125" i="5"/>
  <c r="AH347" i="5"/>
  <c r="AH54" i="5"/>
  <c r="AH305" i="5"/>
  <c r="AH283" i="5"/>
  <c r="AH207" i="5"/>
  <c r="AH300" i="5"/>
  <c r="AH162" i="5"/>
  <c r="AH48" i="5"/>
  <c r="AH310" i="5"/>
  <c r="AH293" i="5"/>
  <c r="AH106" i="5"/>
  <c r="AH295" i="5"/>
  <c r="AH257" i="5"/>
  <c r="AH271" i="5"/>
  <c r="AH345" i="5"/>
  <c r="AH278" i="5"/>
  <c r="AH97" i="5"/>
  <c r="AH11" i="5"/>
  <c r="AH17" i="5"/>
  <c r="AH55" i="5"/>
  <c r="AH215" i="5"/>
  <c r="AH332" i="5"/>
  <c r="AH309" i="5"/>
  <c r="AH91" i="5"/>
  <c r="AH206" i="5"/>
  <c r="AH117" i="5"/>
  <c r="AH196" i="5"/>
  <c r="BE28" i="5"/>
  <c r="BE128" i="5"/>
  <c r="BE155" i="5"/>
  <c r="BE50" i="5"/>
  <c r="BE9" i="5"/>
  <c r="BE118" i="5"/>
  <c r="BE33" i="5"/>
  <c r="BE151" i="5"/>
  <c r="BE177" i="5"/>
  <c r="BE247" i="5"/>
  <c r="BE41" i="5"/>
  <c r="BE97" i="5"/>
  <c r="BE139" i="5"/>
  <c r="BE286" i="5"/>
  <c r="BE303" i="5"/>
  <c r="BE113" i="5"/>
  <c r="BE51" i="5"/>
  <c r="BE61" i="5"/>
  <c r="BE73" i="5"/>
  <c r="BE52" i="5"/>
  <c r="BE11" i="5"/>
  <c r="BE345" i="5"/>
  <c r="BE126" i="5"/>
  <c r="BE223" i="5"/>
  <c r="BE255" i="5"/>
  <c r="BE53" i="5"/>
  <c r="BE278" i="5"/>
  <c r="BE362" i="5"/>
  <c r="BE162" i="5"/>
  <c r="BE237" i="5"/>
  <c r="BE311" i="5"/>
  <c r="BE262" i="5"/>
  <c r="BE168" i="5"/>
  <c r="BE14" i="5"/>
  <c r="BE17" i="5"/>
  <c r="BE346" i="5"/>
  <c r="BE197" i="5"/>
  <c r="BB129" i="5"/>
  <c r="Z59" i="5"/>
  <c r="Z167" i="5"/>
  <c r="Z89" i="5"/>
  <c r="Z349" i="5"/>
  <c r="Z20" i="5"/>
  <c r="Z192" i="5"/>
  <c r="Z346" i="5"/>
  <c r="Z209" i="5"/>
  <c r="Z341" i="5"/>
  <c r="Z93" i="5"/>
  <c r="Z261" i="5"/>
  <c r="Z9" i="5"/>
  <c r="Z359" i="5"/>
  <c r="Z344" i="5"/>
  <c r="Z58" i="5"/>
  <c r="Z332" i="5"/>
  <c r="Z323" i="5"/>
  <c r="Z112" i="5"/>
  <c r="Z336" i="5"/>
  <c r="Z216" i="5"/>
  <c r="Z337" i="5"/>
  <c r="Z305" i="5"/>
  <c r="Z23" i="5"/>
  <c r="Z316" i="5"/>
  <c r="Z178" i="5"/>
  <c r="Z260" i="5"/>
  <c r="Z117" i="5"/>
  <c r="Z276" i="5"/>
  <c r="Z157" i="5"/>
  <c r="Z286" i="5"/>
  <c r="Z215" i="5"/>
  <c r="Z310" i="5"/>
  <c r="Z154" i="5"/>
  <c r="Z293" i="5"/>
  <c r="Z66" i="5"/>
  <c r="Z273" i="5"/>
  <c r="Z355" i="5"/>
  <c r="AW40" i="5"/>
  <c r="AW272" i="5"/>
  <c r="AW271" i="5"/>
  <c r="AW110" i="5"/>
  <c r="AW36" i="5"/>
  <c r="AW228" i="5"/>
  <c r="AW283" i="5"/>
  <c r="AW246" i="5"/>
  <c r="AW50" i="5"/>
  <c r="AW209" i="5"/>
  <c r="AW334" i="5"/>
  <c r="AW39" i="5"/>
  <c r="AW261" i="5"/>
  <c r="AW317" i="5"/>
  <c r="AW145" i="5"/>
  <c r="AW99" i="5"/>
  <c r="AW62" i="5"/>
  <c r="AW91" i="5"/>
  <c r="AW196" i="5"/>
  <c r="AW257" i="5"/>
  <c r="AW52" i="5"/>
  <c r="AW182" i="5"/>
  <c r="AW311" i="5"/>
  <c r="AW207" i="5"/>
  <c r="AW265" i="5"/>
  <c r="AW357" i="5"/>
  <c r="AW139" i="5"/>
  <c r="AW164" i="5"/>
  <c r="AW183" i="5"/>
  <c r="AW54" i="5"/>
  <c r="AW114" i="5"/>
  <c r="AW237" i="5"/>
  <c r="AW227" i="5"/>
  <c r="AW53" i="5"/>
  <c r="AW29" i="5"/>
  <c r="AW344" i="5"/>
  <c r="Q115" i="5"/>
  <c r="BA156" i="5"/>
  <c r="BB156" i="5"/>
  <c r="V197" i="5"/>
  <c r="V181" i="5"/>
  <c r="V347" i="5"/>
  <c r="V10" i="5"/>
  <c r="V28" i="5"/>
  <c r="V110" i="5"/>
  <c r="V153" i="5"/>
  <c r="V317" i="5"/>
  <c r="V282" i="5"/>
  <c r="V192" i="5"/>
  <c r="V286" i="5"/>
  <c r="V195" i="5"/>
  <c r="V123" i="5"/>
  <c r="V272" i="5"/>
  <c r="V328" i="5"/>
  <c r="V190" i="5"/>
  <c r="V322" i="5"/>
  <c r="V14" i="5"/>
  <c r="V127" i="5"/>
  <c r="V34" i="5"/>
  <c r="V56" i="5"/>
  <c r="V364" i="5"/>
  <c r="V305" i="5"/>
  <c r="V357" i="5"/>
  <c r="V245" i="5"/>
  <c r="V138" i="5"/>
  <c r="V130" i="5"/>
  <c r="V201" i="5"/>
  <c r="V344" i="5"/>
  <c r="V345" i="5"/>
  <c r="V215" i="5"/>
  <c r="V302" i="5"/>
  <c r="V114" i="5"/>
  <c r="V323" i="5"/>
  <c r="V348" i="5"/>
  <c r="V58" i="5"/>
  <c r="BK171" i="5"/>
  <c r="BK142" i="5"/>
  <c r="BK124" i="5"/>
  <c r="BK127" i="5"/>
  <c r="BK234" i="5"/>
  <c r="BK305" i="5"/>
  <c r="BK210" i="5"/>
  <c r="BK23" i="5"/>
  <c r="BK71" i="5"/>
  <c r="BK277" i="5"/>
  <c r="BK50" i="5"/>
  <c r="BK282" i="5"/>
  <c r="BK54" i="5"/>
  <c r="BK207" i="5"/>
  <c r="BK312" i="5"/>
  <c r="BK316" i="5"/>
  <c r="BK260" i="5"/>
  <c r="BK347" i="5"/>
  <c r="BK99" i="5"/>
  <c r="BK267" i="5"/>
  <c r="BK205" i="5"/>
  <c r="BK329" i="5"/>
  <c r="BK262" i="5"/>
  <c r="BK95" i="5"/>
  <c r="BK167" i="5"/>
  <c r="BK311" i="5"/>
  <c r="BK254" i="5"/>
  <c r="BK223" i="5"/>
  <c r="BK123" i="5"/>
  <c r="BK222" i="5"/>
  <c r="BK225" i="5"/>
  <c r="BK300" i="5"/>
  <c r="BK233" i="5"/>
  <c r="BK51" i="5"/>
  <c r="BK170" i="5"/>
  <c r="BK303" i="5"/>
  <c r="AS40" i="5"/>
  <c r="AK117" i="5"/>
  <c r="S286" i="5"/>
  <c r="S323" i="5"/>
  <c r="AM155" i="5"/>
  <c r="AM49" i="5"/>
  <c r="AM38" i="5"/>
  <c r="AY317" i="5"/>
  <c r="AY248" i="5"/>
  <c r="AY219" i="5"/>
  <c r="AY271" i="5"/>
  <c r="AY124" i="5"/>
  <c r="AL203" i="5"/>
  <c r="AL304" i="5"/>
  <c r="AL90" i="5"/>
  <c r="AL316" i="5"/>
  <c r="AX297" i="5"/>
  <c r="AX175" i="5"/>
  <c r="AX47" i="5"/>
  <c r="AX181" i="5"/>
  <c r="AX267" i="5"/>
  <c r="Q92" i="5"/>
  <c r="AQ181" i="5"/>
  <c r="U123" i="5"/>
  <c r="U363" i="5"/>
  <c r="U337" i="5"/>
  <c r="U31" i="5"/>
  <c r="U208" i="5"/>
  <c r="U196" i="5"/>
  <c r="U209" i="5"/>
  <c r="U225" i="5"/>
  <c r="U181" i="5"/>
  <c r="U151" i="5"/>
  <c r="U109" i="5"/>
  <c r="U266" i="5"/>
  <c r="U305" i="5"/>
  <c r="U296" i="5"/>
  <c r="Y56" i="5"/>
  <c r="Y69" i="5"/>
  <c r="Y235" i="5"/>
  <c r="Y314" i="5"/>
  <c r="Y143" i="5"/>
  <c r="Y328" i="5"/>
  <c r="Y107" i="5"/>
  <c r="Y244" i="5"/>
  <c r="Y31" i="5"/>
  <c r="Y30" i="5"/>
  <c r="Y189" i="5"/>
  <c r="Y38" i="5"/>
  <c r="Y80" i="5"/>
  <c r="Y114" i="5"/>
  <c r="AG129" i="5"/>
  <c r="AG56" i="5"/>
  <c r="AG222" i="5"/>
  <c r="AG59" i="5"/>
  <c r="AG235" i="5"/>
  <c r="AG171" i="5"/>
  <c r="AG140" i="5"/>
  <c r="AG153" i="5"/>
  <c r="AG294" i="5"/>
  <c r="AG303" i="5"/>
  <c r="AG259" i="5"/>
  <c r="AG295" i="5"/>
  <c r="AG92" i="5"/>
  <c r="AG179" i="5"/>
  <c r="AJ316" i="5"/>
  <c r="AJ296" i="5"/>
  <c r="AJ72" i="5"/>
  <c r="AJ221" i="5"/>
  <c r="AJ181" i="5"/>
  <c r="AJ142" i="5"/>
  <c r="AJ206" i="5"/>
  <c r="AJ22" i="5"/>
  <c r="AJ116" i="5"/>
  <c r="AJ275" i="5"/>
  <c r="AJ59" i="5"/>
  <c r="AJ208" i="5"/>
  <c r="AJ323" i="5"/>
  <c r="AJ257" i="5"/>
  <c r="BC22" i="5"/>
  <c r="BC124" i="5"/>
  <c r="BC127" i="5"/>
  <c r="BC136" i="5"/>
  <c r="BC236" i="5"/>
  <c r="BC276" i="5"/>
  <c r="BC10" i="5"/>
  <c r="BC166" i="5"/>
  <c r="BC305" i="5"/>
  <c r="BC264" i="5"/>
  <c r="BC248" i="5"/>
  <c r="BC324" i="5"/>
  <c r="BC223" i="5"/>
  <c r="BC19" i="5"/>
  <c r="BC119" i="5"/>
  <c r="BC273" i="5"/>
  <c r="BC52" i="5"/>
  <c r="BJ234" i="5"/>
  <c r="BJ140" i="5"/>
  <c r="BJ208" i="5"/>
  <c r="BJ11" i="5"/>
  <c r="BJ273" i="5"/>
  <c r="BJ152" i="5"/>
  <c r="BJ334" i="5"/>
  <c r="BJ246" i="5"/>
  <c r="BJ216" i="5"/>
  <c r="BJ18" i="5"/>
  <c r="BJ253" i="5"/>
  <c r="BJ210" i="5"/>
  <c r="BJ245" i="5"/>
  <c r="BJ220" i="5"/>
  <c r="BJ192" i="5"/>
  <c r="BJ233" i="5"/>
  <c r="BJ189" i="5"/>
  <c r="BJ149" i="5"/>
  <c r="AV277" i="5"/>
  <c r="AV92" i="5"/>
  <c r="AV364" i="5"/>
  <c r="AV132" i="5"/>
  <c r="AV43" i="5"/>
  <c r="AV156" i="5"/>
  <c r="AV271" i="5"/>
  <c r="AV12" i="5"/>
  <c r="AV150" i="5"/>
  <c r="AV183" i="5"/>
  <c r="AV47" i="5"/>
  <c r="AV171" i="5"/>
  <c r="AV247" i="5"/>
  <c r="AV158" i="5"/>
  <c r="AV22" i="5"/>
  <c r="AV194" i="5"/>
  <c r="AV127" i="5"/>
  <c r="AV320" i="5"/>
  <c r="AV51" i="5"/>
  <c r="AV28" i="5"/>
  <c r="AV73" i="5"/>
  <c r="AV32" i="5"/>
  <c r="X202" i="5"/>
  <c r="X342" i="5"/>
  <c r="X80" i="5"/>
  <c r="X166" i="5"/>
  <c r="X274" i="5"/>
  <c r="X304" i="5"/>
  <c r="X275" i="5"/>
  <c r="X221" i="5"/>
  <c r="X85" i="5"/>
  <c r="X104" i="5"/>
  <c r="X263" i="5"/>
  <c r="X259" i="5"/>
  <c r="X144" i="5"/>
  <c r="X241" i="5"/>
  <c r="X72" i="5"/>
  <c r="X119" i="5"/>
  <c r="X91" i="5"/>
  <c r="X95" i="5"/>
  <c r="X192" i="5"/>
  <c r="X214" i="5"/>
  <c r="X137" i="5"/>
  <c r="X79" i="5"/>
  <c r="X177" i="5"/>
  <c r="X176" i="5"/>
  <c r="X34" i="5"/>
  <c r="X294" i="5"/>
  <c r="X70" i="5"/>
  <c r="X235" i="5"/>
  <c r="X51" i="5"/>
  <c r="X305" i="5"/>
  <c r="X109" i="5"/>
  <c r="X165" i="5"/>
  <c r="X312" i="5"/>
  <c r="X282" i="5"/>
  <c r="X169" i="5"/>
  <c r="X360" i="5"/>
  <c r="AE183" i="5"/>
  <c r="AP258" i="5"/>
  <c r="AH77" i="5"/>
  <c r="AH74" i="5"/>
  <c r="AH149" i="5"/>
  <c r="AH136" i="5"/>
  <c r="AH220" i="5"/>
  <c r="AH360" i="5"/>
  <c r="AH51" i="5"/>
  <c r="AH239" i="5"/>
  <c r="AH275" i="5"/>
  <c r="AH225" i="5"/>
  <c r="AH105" i="5"/>
  <c r="AH216" i="5"/>
  <c r="AH99" i="5"/>
  <c r="AH286" i="5"/>
  <c r="AH291" i="5"/>
  <c r="AH86" i="5"/>
  <c r="AH208" i="5"/>
  <c r="AH334" i="5"/>
  <c r="AH164" i="5"/>
  <c r="AH85" i="5"/>
  <c r="AH223" i="5"/>
  <c r="AH96" i="5"/>
  <c r="AH313" i="5"/>
  <c r="AH263" i="5"/>
  <c r="AH140" i="5"/>
  <c r="AH301" i="5"/>
  <c r="AH152" i="5"/>
  <c r="AH279" i="5"/>
  <c r="AH92" i="5"/>
  <c r="AH343" i="5"/>
  <c r="AH189" i="5"/>
  <c r="AH73" i="5"/>
  <c r="AH38" i="5"/>
  <c r="AH39" i="5"/>
  <c r="AH141" i="5"/>
  <c r="AH346" i="5"/>
  <c r="AH145" i="5"/>
  <c r="BE294" i="5"/>
  <c r="BE54" i="5"/>
  <c r="BE58" i="5"/>
  <c r="BE246" i="5"/>
  <c r="BE55" i="5"/>
  <c r="BE224" i="5"/>
  <c r="BE144" i="5"/>
  <c r="BE229" i="5"/>
  <c r="BE91" i="5"/>
  <c r="BE154" i="5"/>
  <c r="BE178" i="5"/>
  <c r="BE297" i="5"/>
  <c r="BE313" i="5"/>
  <c r="BE31" i="5"/>
  <c r="BE332" i="5"/>
  <c r="BE267" i="5"/>
  <c r="BE347" i="5"/>
  <c r="BE86" i="5"/>
  <c r="BE169" i="5"/>
  <c r="BE216" i="5"/>
  <c r="BE207" i="5"/>
  <c r="BE302" i="5"/>
  <c r="BE92" i="5"/>
  <c r="BE334" i="5"/>
  <c r="BE320" i="5"/>
  <c r="BE39" i="5"/>
  <c r="BE141" i="5"/>
  <c r="BE280" i="5"/>
  <c r="BE68" i="5"/>
  <c r="BE130" i="5"/>
  <c r="BE240" i="5"/>
  <c r="BE203" i="5"/>
  <c r="BE124" i="5"/>
  <c r="BE71" i="5"/>
  <c r="BE259" i="5"/>
  <c r="BE34" i="5"/>
  <c r="BE181" i="5"/>
  <c r="Z55" i="5"/>
  <c r="Z39" i="5"/>
  <c r="Z128" i="5"/>
  <c r="Z16" i="5"/>
  <c r="Z300" i="5"/>
  <c r="Z106" i="5"/>
  <c r="Z253" i="5"/>
  <c r="Z280" i="5"/>
  <c r="Z361" i="5"/>
  <c r="Z191" i="5"/>
  <c r="Z294" i="5"/>
  <c r="Z266" i="5"/>
  <c r="Z342" i="5"/>
  <c r="Z220" i="5"/>
  <c r="Z18" i="5"/>
  <c r="Z309" i="5"/>
  <c r="Z257" i="5"/>
  <c r="Z155" i="5"/>
  <c r="Z291" i="5"/>
  <c r="Z264" i="5"/>
  <c r="Z138" i="5"/>
  <c r="Z193" i="5"/>
  <c r="Z149" i="5"/>
  <c r="Z177" i="5"/>
  <c r="Z343" i="5"/>
  <c r="Z60" i="5"/>
  <c r="Z152" i="5"/>
  <c r="Z114" i="5"/>
  <c r="Z94" i="5"/>
  <c r="Z136" i="5"/>
  <c r="Z347" i="5"/>
  <c r="Z13" i="5"/>
  <c r="Z72" i="5"/>
  <c r="Z78" i="5"/>
  <c r="Z143" i="5"/>
  <c r="Z189" i="5"/>
  <c r="Z222" i="5"/>
  <c r="AW168" i="5"/>
  <c r="AW315" i="5"/>
  <c r="AW316" i="5"/>
  <c r="AW144" i="5"/>
  <c r="AW321" i="5"/>
  <c r="AW188" i="5"/>
  <c r="AW203" i="5"/>
  <c r="AW298" i="5"/>
  <c r="AW312" i="5"/>
  <c r="AW224" i="5"/>
  <c r="AW205" i="5"/>
  <c r="AW58" i="5"/>
  <c r="AW256" i="5"/>
  <c r="AW9" i="5"/>
  <c r="AW116" i="5"/>
  <c r="AW41" i="5"/>
  <c r="AW85" i="5"/>
  <c r="AW280" i="5"/>
  <c r="AW20" i="5"/>
  <c r="AW364" i="5"/>
  <c r="AW117" i="5"/>
  <c r="AW93" i="5"/>
  <c r="AW71" i="5"/>
  <c r="AW356" i="5"/>
  <c r="AW195" i="5"/>
  <c r="AW273" i="5"/>
  <c r="AW252" i="5"/>
  <c r="AW229" i="5"/>
  <c r="AW242" i="5"/>
  <c r="AW49" i="5"/>
  <c r="AW322" i="5"/>
  <c r="AW328" i="5"/>
  <c r="AW128" i="5"/>
  <c r="AW60" i="5"/>
  <c r="AW300" i="5"/>
  <c r="AW222" i="5"/>
  <c r="AW347" i="5"/>
  <c r="AO204" i="5"/>
  <c r="V283" i="5"/>
  <c r="V233" i="5"/>
  <c r="V209" i="5"/>
  <c r="V273" i="5"/>
  <c r="V294" i="5"/>
  <c r="V264" i="5"/>
  <c r="V241" i="5"/>
  <c r="V67" i="5"/>
  <c r="V234" i="5"/>
  <c r="V32" i="5"/>
  <c r="V162" i="5"/>
  <c r="V271" i="5"/>
  <c r="V142" i="5"/>
  <c r="V219" i="5"/>
  <c r="V116" i="5"/>
  <c r="V342" i="5"/>
  <c r="V184" i="5"/>
  <c r="V91" i="5"/>
  <c r="V259" i="5"/>
  <c r="V21" i="5"/>
  <c r="V77" i="5"/>
  <c r="V256" i="5"/>
  <c r="V97" i="5"/>
  <c r="V331" i="5"/>
  <c r="V318" i="5"/>
  <c r="V19" i="5"/>
  <c r="V266" i="5"/>
  <c r="V51" i="5"/>
  <c r="V291" i="5"/>
  <c r="V225" i="5"/>
  <c r="V55" i="5"/>
  <c r="V361" i="5"/>
  <c r="V78" i="5"/>
  <c r="V203" i="5"/>
  <c r="V310" i="5"/>
  <c r="V59" i="5"/>
  <c r="BK59" i="5"/>
  <c r="BK358" i="5"/>
  <c r="BK67" i="5"/>
  <c r="BK324" i="5"/>
  <c r="BK346" i="5"/>
  <c r="BK238" i="5"/>
  <c r="BK179" i="5"/>
  <c r="BK93" i="5"/>
  <c r="BK132" i="5"/>
  <c r="BK9" i="5"/>
  <c r="BK38" i="5"/>
  <c r="BK214" i="5"/>
  <c r="BK139" i="5"/>
  <c r="BK356" i="5"/>
  <c r="BK21" i="5"/>
  <c r="BK57" i="5"/>
  <c r="BK113" i="5"/>
  <c r="BK208" i="5"/>
  <c r="BK92" i="5"/>
  <c r="BK298" i="5"/>
  <c r="BK152" i="5"/>
  <c r="BK41" i="5"/>
  <c r="BK182" i="5"/>
  <c r="BK150" i="5"/>
  <c r="BK55" i="5"/>
  <c r="BK337" i="5"/>
  <c r="BK240" i="5"/>
  <c r="BK331" i="5"/>
  <c r="BK221" i="5"/>
  <c r="BK196" i="5"/>
  <c r="BK319" i="5"/>
  <c r="BK333" i="5"/>
  <c r="BK118" i="5"/>
  <c r="BK259" i="5"/>
  <c r="BK108" i="5"/>
  <c r="BK336" i="5"/>
  <c r="AA86" i="5"/>
  <c r="AA178" i="5"/>
  <c r="AA109" i="5"/>
  <c r="AA116" i="5"/>
  <c r="AA357" i="5"/>
  <c r="AA140" i="5"/>
  <c r="AA89" i="5"/>
  <c r="AA234" i="5"/>
  <c r="AA210" i="5"/>
  <c r="AS208" i="5"/>
  <c r="AK139" i="5"/>
  <c r="S245" i="5"/>
  <c r="AM218" i="5"/>
  <c r="AM253" i="5"/>
  <c r="AM319" i="5"/>
  <c r="AO31" i="5"/>
  <c r="AY228" i="5"/>
  <c r="AY169" i="5"/>
  <c r="AY225" i="5"/>
  <c r="AY94" i="5"/>
  <c r="AY92" i="5"/>
  <c r="AL153" i="5"/>
  <c r="AL311" i="5"/>
  <c r="AL39" i="5"/>
  <c r="AL337" i="5"/>
  <c r="AL141" i="5"/>
  <c r="AX302" i="5"/>
  <c r="AX30" i="5"/>
  <c r="AX364" i="5"/>
  <c r="AX183" i="5"/>
  <c r="AX280" i="5"/>
  <c r="U334" i="5"/>
  <c r="U22" i="5"/>
  <c r="U229" i="5"/>
  <c r="U117" i="5"/>
  <c r="U220" i="5"/>
  <c r="U180" i="5"/>
  <c r="U267" i="5"/>
  <c r="U255" i="5"/>
  <c r="U239" i="5"/>
  <c r="U298" i="5"/>
  <c r="U195" i="5"/>
  <c r="U90" i="5"/>
  <c r="U131" i="5"/>
  <c r="U145" i="5"/>
  <c r="Y68" i="5"/>
  <c r="Y358" i="5"/>
  <c r="Y258" i="5"/>
  <c r="Y14" i="5"/>
  <c r="Y111" i="5"/>
  <c r="Y53" i="5"/>
  <c r="Y343" i="5"/>
  <c r="Y245" i="5"/>
  <c r="Y282" i="5"/>
  <c r="Y100" i="5"/>
  <c r="Y236" i="5"/>
  <c r="Y132" i="5"/>
  <c r="Y139" i="5"/>
  <c r="Y108" i="5"/>
  <c r="AG292" i="5"/>
  <c r="AG283" i="5"/>
  <c r="AG47" i="5"/>
  <c r="AG191" i="5"/>
  <c r="AG78" i="5"/>
  <c r="AG32" i="5"/>
  <c r="AG96" i="5"/>
  <c r="AG55" i="5"/>
  <c r="AG23" i="5"/>
  <c r="AG267" i="5"/>
  <c r="AG85" i="5"/>
  <c r="AG346" i="5"/>
  <c r="AG305" i="5"/>
  <c r="AG215" i="5"/>
  <c r="AJ41" i="5"/>
  <c r="AJ204" i="5"/>
  <c r="AJ171" i="5"/>
  <c r="AJ51" i="5"/>
  <c r="AJ216" i="5"/>
  <c r="AJ318" i="5"/>
  <c r="AJ233" i="5"/>
  <c r="AJ106" i="5"/>
  <c r="AJ297" i="5"/>
  <c r="AJ184" i="5"/>
  <c r="AJ189" i="5"/>
  <c r="AJ271" i="5"/>
  <c r="AJ97" i="5"/>
  <c r="AJ260" i="5"/>
  <c r="BC150" i="5"/>
  <c r="BC125" i="5"/>
  <c r="BC38" i="5"/>
  <c r="BC291" i="5"/>
  <c r="BC71" i="5"/>
  <c r="BC293" i="5"/>
  <c r="BC275" i="5"/>
  <c r="BC290" i="5"/>
  <c r="BC164" i="5"/>
  <c r="BC96" i="5"/>
  <c r="BC151" i="5"/>
  <c r="BC318" i="5"/>
  <c r="BC41" i="5"/>
  <c r="BC67" i="5"/>
  <c r="BC129" i="5"/>
  <c r="BC328" i="5"/>
  <c r="BC181" i="5"/>
  <c r="AP154" i="5"/>
  <c r="BJ360" i="5"/>
  <c r="BJ184" i="5"/>
  <c r="BJ116" i="5"/>
  <c r="BJ300" i="5"/>
  <c r="BJ85" i="5"/>
  <c r="BJ359" i="5"/>
  <c r="BJ254" i="5"/>
  <c r="BJ23" i="5"/>
  <c r="BJ88" i="5"/>
  <c r="BJ91" i="5"/>
  <c r="BJ294" i="5"/>
  <c r="BJ113" i="5"/>
  <c r="BJ336" i="5"/>
  <c r="BJ66" i="5"/>
  <c r="BJ138" i="5"/>
  <c r="BJ348" i="5"/>
  <c r="BJ226" i="5"/>
  <c r="BJ80" i="5"/>
  <c r="AV58" i="5"/>
  <c r="AV324" i="5"/>
  <c r="AV196" i="5"/>
  <c r="AV62" i="5"/>
  <c r="AV106" i="5"/>
  <c r="AV57" i="5"/>
  <c r="AV265" i="5"/>
  <c r="AV337" i="5"/>
  <c r="AV304" i="5"/>
  <c r="AV318" i="5"/>
  <c r="AV90" i="5"/>
  <c r="AV263" i="5"/>
  <c r="AV248" i="5"/>
  <c r="AV79" i="5"/>
  <c r="AV75" i="5"/>
  <c r="AV235" i="5"/>
  <c r="AV296" i="5"/>
  <c r="AV91" i="5"/>
  <c r="AV341" i="5"/>
  <c r="AV210" i="5"/>
  <c r="AV281" i="5"/>
  <c r="AV286" i="5"/>
  <c r="X246" i="5"/>
  <c r="X33" i="5"/>
  <c r="X257" i="5"/>
  <c r="X58" i="5"/>
  <c r="X271" i="5"/>
  <c r="X337" i="5"/>
  <c r="X273" i="5"/>
  <c r="X66" i="5"/>
  <c r="X90" i="5"/>
  <c r="X167" i="5"/>
  <c r="X126" i="5"/>
  <c r="X196" i="5"/>
  <c r="X55" i="5"/>
  <c r="X10" i="5"/>
  <c r="X264" i="5"/>
  <c r="X125" i="5"/>
  <c r="X276" i="5"/>
  <c r="X248" i="5"/>
  <c r="X118" i="5"/>
  <c r="X361" i="5"/>
  <c r="X131" i="5"/>
  <c r="X170" i="5"/>
  <c r="X314" i="5"/>
  <c r="X193" i="5"/>
  <c r="X356" i="5"/>
  <c r="X114" i="5"/>
  <c r="X171" i="5"/>
  <c r="X61" i="5"/>
  <c r="X302" i="5"/>
  <c r="X149" i="5"/>
  <c r="X219" i="5"/>
  <c r="X168" i="5"/>
  <c r="X225" i="5"/>
  <c r="X162" i="5"/>
  <c r="X127" i="5"/>
  <c r="X88" i="5"/>
  <c r="AH190" i="5"/>
  <c r="AH19" i="5"/>
  <c r="AH276" i="5"/>
  <c r="AH13" i="5"/>
  <c r="AH66" i="5"/>
  <c r="AH88" i="5"/>
  <c r="AH126" i="5"/>
  <c r="AH62" i="5"/>
  <c r="AH337" i="5"/>
  <c r="AH255" i="5"/>
  <c r="AH34" i="5"/>
  <c r="AH28" i="5"/>
  <c r="AH113" i="5"/>
  <c r="AH218" i="5"/>
  <c r="AH138" i="5"/>
  <c r="AH36" i="5"/>
  <c r="AH258" i="5"/>
  <c r="AH15" i="5"/>
  <c r="AH246" i="5"/>
  <c r="AH18" i="5"/>
  <c r="AH214" i="5"/>
  <c r="AH312" i="5"/>
  <c r="AH68" i="5"/>
  <c r="AH329" i="5"/>
  <c r="AH331" i="5"/>
  <c r="AH29" i="5"/>
  <c r="AH192" i="5"/>
  <c r="AH294" i="5"/>
  <c r="AH259" i="5"/>
  <c r="AH317" i="5"/>
  <c r="AH129" i="5"/>
  <c r="AH58" i="5"/>
  <c r="AH292" i="5"/>
  <c r="AH154" i="5"/>
  <c r="AH10" i="5"/>
  <c r="AH363" i="5"/>
  <c r="AH183" i="5"/>
  <c r="BE66" i="5"/>
  <c r="BE309" i="5"/>
  <c r="BE43" i="5"/>
  <c r="BE87" i="5"/>
  <c r="BE76" i="5"/>
  <c r="BE80" i="5"/>
  <c r="BE276" i="5"/>
  <c r="BE112" i="5"/>
  <c r="BE18" i="5"/>
  <c r="BE218" i="5"/>
  <c r="BE136" i="5"/>
  <c r="BE125" i="5"/>
  <c r="BE322" i="5"/>
  <c r="BE104" i="5"/>
  <c r="BE360" i="5"/>
  <c r="BE191" i="5"/>
  <c r="BE260" i="5"/>
  <c r="BE317" i="5"/>
  <c r="BE49" i="5"/>
  <c r="BE300" i="5"/>
  <c r="BE35" i="5"/>
  <c r="BE116" i="5"/>
  <c r="BE129" i="5"/>
  <c r="BE266" i="5"/>
  <c r="BE279" i="5"/>
  <c r="BE337" i="5"/>
  <c r="BE364" i="5"/>
  <c r="BE42" i="5"/>
  <c r="BE132" i="5"/>
  <c r="BE235" i="5"/>
  <c r="BE296" i="5"/>
  <c r="BE193" i="5"/>
  <c r="BE77" i="5"/>
  <c r="BE284" i="5"/>
  <c r="BE90" i="5"/>
  <c r="BE245" i="5"/>
  <c r="AQ180" i="5"/>
  <c r="BA126" i="5"/>
  <c r="AE305" i="5"/>
  <c r="Z282" i="5"/>
  <c r="Z284" i="5"/>
  <c r="Z272" i="5"/>
  <c r="Z206" i="5"/>
  <c r="Z331" i="5"/>
  <c r="Z357" i="5"/>
  <c r="Z223" i="5"/>
  <c r="Z76" i="5"/>
  <c r="Z285" i="5"/>
  <c r="Z116" i="5"/>
  <c r="Z184" i="5"/>
  <c r="Z30" i="5"/>
  <c r="Z262" i="5"/>
  <c r="Z48" i="5"/>
  <c r="Z49" i="5"/>
  <c r="Z141" i="5"/>
  <c r="Z348" i="5"/>
  <c r="Z221" i="5"/>
  <c r="Z130" i="5"/>
  <c r="Z144" i="5"/>
  <c r="Z292" i="5"/>
  <c r="Z229" i="5"/>
  <c r="Z181" i="5"/>
  <c r="Z97" i="5"/>
  <c r="Z115" i="5"/>
  <c r="Z360" i="5"/>
  <c r="Z176" i="5"/>
  <c r="Z267" i="5"/>
  <c r="Z226" i="5"/>
  <c r="Z175" i="5"/>
  <c r="Z43" i="5"/>
  <c r="Z21" i="5"/>
  <c r="Z47" i="5"/>
  <c r="Z182" i="5"/>
  <c r="Z109" i="5"/>
  <c r="Z169" i="5"/>
  <c r="Z320" i="5"/>
  <c r="AW204" i="5"/>
  <c r="AW87" i="5"/>
  <c r="AW47" i="5"/>
  <c r="AW285" i="5"/>
  <c r="AW153" i="5"/>
  <c r="AW355" i="5"/>
  <c r="AW140" i="5"/>
  <c r="AW95" i="5"/>
  <c r="AW304" i="5"/>
  <c r="AW333" i="5"/>
  <c r="AW32" i="5"/>
  <c r="AW341" i="5"/>
  <c r="AW291" i="5"/>
  <c r="AW217" i="5"/>
  <c r="AW190" i="5"/>
  <c r="AW105" i="5"/>
  <c r="AW214" i="5"/>
  <c r="AW74" i="5"/>
  <c r="AW21" i="5"/>
  <c r="AW68" i="5"/>
  <c r="AW86" i="5"/>
  <c r="AW108" i="5"/>
  <c r="AW79" i="5"/>
  <c r="AW67" i="5"/>
  <c r="AW293" i="5"/>
  <c r="AW274" i="5"/>
  <c r="AW76" i="5"/>
  <c r="AW12" i="5"/>
  <c r="AW310" i="5"/>
  <c r="AW88" i="5"/>
  <c r="AW166" i="5"/>
  <c r="AW38" i="5"/>
  <c r="AW98" i="5"/>
  <c r="AW258" i="5"/>
  <c r="AW236" i="5"/>
  <c r="AW118" i="5"/>
  <c r="AW184" i="5"/>
  <c r="V247" i="5"/>
  <c r="V74" i="5"/>
  <c r="V240" i="5"/>
  <c r="V182" i="5"/>
  <c r="V170" i="5"/>
  <c r="V169" i="5"/>
  <c r="V284" i="5"/>
  <c r="V80" i="5"/>
  <c r="V60" i="5"/>
  <c r="V41" i="5"/>
  <c r="V176" i="5"/>
  <c r="V253" i="5"/>
  <c r="V295" i="5"/>
  <c r="V166" i="5"/>
  <c r="V304" i="5"/>
  <c r="V220" i="5"/>
  <c r="V66" i="5"/>
  <c r="V89" i="5"/>
  <c r="V191" i="5"/>
  <c r="V237" i="5"/>
  <c r="V107" i="5"/>
  <c r="V316" i="5"/>
  <c r="V204" i="5"/>
  <c r="V218" i="5"/>
  <c r="V208" i="5"/>
  <c r="V260" i="5"/>
  <c r="V227" i="5"/>
  <c r="V226" i="5"/>
  <c r="V92" i="5"/>
  <c r="V171" i="5"/>
  <c r="V332" i="5"/>
  <c r="V274" i="5"/>
  <c r="V178" i="5"/>
  <c r="V108" i="5"/>
  <c r="V140" i="5"/>
  <c r="V61" i="5"/>
  <c r="BK12" i="5"/>
  <c r="BK258" i="5"/>
  <c r="BK35" i="5"/>
  <c r="BK304" i="5"/>
  <c r="BK81" i="5"/>
  <c r="BK114" i="5"/>
  <c r="BK345" i="5"/>
  <c r="BK323" i="5"/>
  <c r="BK201" i="5"/>
  <c r="BK247" i="5"/>
  <c r="BK162" i="5"/>
  <c r="BK19" i="5"/>
  <c r="BK253" i="5"/>
  <c r="BK47" i="5"/>
  <c r="BK279" i="5"/>
  <c r="BK119" i="5"/>
  <c r="BK299" i="5"/>
  <c r="BK195" i="5"/>
  <c r="BK126" i="5"/>
  <c r="BK40" i="5"/>
  <c r="BK29" i="5"/>
  <c r="BK20" i="5"/>
  <c r="BK10" i="5"/>
  <c r="BK275" i="5"/>
  <c r="BK24" i="5"/>
  <c r="BK11" i="5"/>
  <c r="BK224" i="5"/>
  <c r="BK197" i="5"/>
  <c r="BK355" i="5"/>
  <c r="BK189" i="5"/>
  <c r="BK332" i="5"/>
  <c r="BK190" i="5"/>
  <c r="BK283" i="5"/>
  <c r="BK342" i="5"/>
  <c r="BK69" i="5"/>
  <c r="BK164" i="5"/>
  <c r="AA112" i="5"/>
  <c r="AA151" i="5"/>
  <c r="AA56" i="5"/>
  <c r="AA361" i="5"/>
  <c r="AA39" i="5"/>
  <c r="AA126" i="5"/>
  <c r="AA222" i="5"/>
  <c r="AA92" i="5"/>
  <c r="AA332" i="5"/>
  <c r="AA42" i="5"/>
  <c r="AA311" i="5"/>
  <c r="AA291" i="5"/>
  <c r="AA246" i="5"/>
  <c r="AA204" i="5"/>
  <c r="AA54" i="5"/>
  <c r="AA202" i="5"/>
  <c r="AA130" i="5"/>
  <c r="AA267" i="5"/>
  <c r="AA278" i="5"/>
  <c r="AA297" i="5"/>
  <c r="AA193" i="5"/>
  <c r="AA155" i="5"/>
  <c r="AA293" i="5"/>
  <c r="AA309" i="5"/>
  <c r="AA196" i="5"/>
  <c r="AA261" i="5"/>
  <c r="AA312" i="5"/>
  <c r="AA364" i="5"/>
  <c r="AA95" i="5"/>
  <c r="AA239" i="5"/>
  <c r="AA91" i="5"/>
  <c r="AA152" i="5"/>
  <c r="AA194" i="5"/>
  <c r="AA191" i="5"/>
  <c r="AK348" i="5"/>
  <c r="AM334" i="5"/>
  <c r="U284" i="5"/>
  <c r="Y149" i="5"/>
  <c r="AG349" i="5"/>
  <c r="AG145" i="5"/>
  <c r="AJ117" i="5"/>
  <c r="AJ282" i="5"/>
  <c r="BC283" i="5"/>
  <c r="BC282" i="5"/>
  <c r="BJ258" i="5"/>
  <c r="BJ129" i="5"/>
  <c r="BJ51" i="5"/>
  <c r="AV240" i="5"/>
  <c r="AV328" i="5"/>
  <c r="AE90" i="5"/>
  <c r="X175" i="5"/>
  <c r="X194" i="5"/>
  <c r="X152" i="5"/>
  <c r="X290" i="5"/>
  <c r="X236" i="5"/>
  <c r="AH56" i="5"/>
  <c r="AH155" i="5"/>
  <c r="AH227" i="5"/>
  <c r="AH124" i="5"/>
  <c r="AH304" i="5"/>
  <c r="BE24" i="5"/>
  <c r="BE137" i="5"/>
  <c r="BE256" i="5"/>
  <c r="BE343" i="5"/>
  <c r="Z265" i="5"/>
  <c r="Z24" i="5"/>
  <c r="Z151" i="5"/>
  <c r="Z118" i="5"/>
  <c r="AW151" i="5"/>
  <c r="AW253" i="5"/>
  <c r="AW19" i="5"/>
  <c r="AW57" i="5"/>
  <c r="AW137" i="5"/>
  <c r="V246" i="5"/>
  <c r="V71" i="5"/>
  <c r="V313" i="5"/>
  <c r="V131" i="5"/>
  <c r="V189" i="5"/>
  <c r="V117" i="5"/>
  <c r="V359" i="5"/>
  <c r="V99" i="5"/>
  <c r="V210" i="5"/>
  <c r="BK265" i="5"/>
  <c r="BK349" i="5"/>
  <c r="BK151" i="5"/>
  <c r="BK344" i="5"/>
  <c r="BK60" i="5"/>
  <c r="BK209" i="5"/>
  <c r="BK341" i="5"/>
  <c r="BK184" i="5"/>
  <c r="BK364" i="5"/>
  <c r="AA11" i="5"/>
  <c r="AA47" i="5"/>
  <c r="AA43" i="5"/>
  <c r="AA244" i="5"/>
  <c r="AA302" i="5"/>
  <c r="AA205" i="5"/>
  <c r="AA233" i="5"/>
  <c r="AA224" i="5"/>
  <c r="AA350" i="5"/>
  <c r="AA300" i="5"/>
  <c r="AA164" i="5"/>
  <c r="AA292" i="5"/>
  <c r="AA343" i="5"/>
  <c r="AA105" i="5"/>
  <c r="AA141" i="5"/>
  <c r="AA85" i="5"/>
  <c r="AA238" i="5"/>
  <c r="AA87" i="5"/>
  <c r="BH319" i="5"/>
  <c r="BH317" i="5"/>
  <c r="BH67" i="5"/>
  <c r="BH208" i="5"/>
  <c r="BH349" i="5"/>
  <c r="BH48" i="5"/>
  <c r="BH78" i="5"/>
  <c r="BH297" i="5"/>
  <c r="BH70" i="5"/>
  <c r="BH72" i="5"/>
  <c r="BH183" i="5"/>
  <c r="BH210" i="5"/>
  <c r="BH30" i="5"/>
  <c r="BH145" i="5"/>
  <c r="BH241" i="5"/>
  <c r="BH316" i="5"/>
  <c r="BH314" i="5"/>
  <c r="BH284" i="5"/>
  <c r="BH248" i="5"/>
  <c r="BH124" i="5"/>
  <c r="BH40" i="5"/>
  <c r="BH282" i="5"/>
  <c r="BH91" i="5"/>
  <c r="BH108" i="5"/>
  <c r="BH114" i="5"/>
  <c r="BH154" i="5"/>
  <c r="BH139" i="5"/>
  <c r="BH299" i="5"/>
  <c r="BH178" i="5"/>
  <c r="BH13" i="5"/>
  <c r="BI304" i="5"/>
  <c r="BI348" i="5"/>
  <c r="BI13" i="5"/>
  <c r="BI248" i="5"/>
  <c r="BI242" i="5"/>
  <c r="BI12" i="5"/>
  <c r="BI129" i="5"/>
  <c r="BI171" i="5"/>
  <c r="BI247" i="5"/>
  <c r="BI10" i="5"/>
  <c r="BI333" i="5"/>
  <c r="BI314" i="5"/>
  <c r="BI309" i="5"/>
  <c r="BI313" i="5"/>
  <c r="BI149" i="5"/>
  <c r="BI205" i="5"/>
  <c r="BI177" i="5"/>
  <c r="BI175" i="5"/>
  <c r="BI167" i="5"/>
  <c r="BI39" i="5"/>
  <c r="BI238" i="5"/>
  <c r="BI123" i="5"/>
  <c r="BI40" i="5"/>
  <c r="BI357" i="5"/>
  <c r="BI255" i="5"/>
  <c r="BI98" i="5"/>
  <c r="BI344" i="5"/>
  <c r="BI150" i="5"/>
  <c r="BI100" i="5"/>
  <c r="BI176" i="5"/>
  <c r="BI112" i="5"/>
  <c r="BI17" i="5"/>
  <c r="BI281" i="5"/>
  <c r="BI152" i="5"/>
  <c r="BI300" i="5"/>
  <c r="BI260" i="5"/>
  <c r="BI9" i="5"/>
  <c r="BI62" i="5"/>
  <c r="BI73" i="5"/>
  <c r="BI332" i="5"/>
  <c r="BI277" i="5"/>
  <c r="AA110" i="5"/>
  <c r="BH90" i="5"/>
  <c r="BH214" i="5"/>
  <c r="BH193" i="5"/>
  <c r="BH23" i="5"/>
  <c r="BH247" i="5"/>
  <c r="BH343" i="5"/>
  <c r="BH164" i="5"/>
  <c r="BH129" i="5"/>
  <c r="BH125" i="5"/>
  <c r="BI358" i="5"/>
  <c r="BI311" i="5"/>
  <c r="BI168" i="5"/>
  <c r="BI310" i="5"/>
  <c r="BI141" i="5"/>
  <c r="BI271" i="5"/>
  <c r="BI66" i="5"/>
  <c r="BI274" i="5"/>
  <c r="BI155" i="5"/>
  <c r="BI258" i="5"/>
  <c r="X333" i="5"/>
  <c r="BK202" i="5"/>
  <c r="AA313" i="5"/>
  <c r="AA271" i="5"/>
  <c r="AA12" i="5"/>
  <c r="BH37" i="5"/>
  <c r="BH62" i="5"/>
  <c r="BH34" i="5"/>
  <c r="BH235" i="5"/>
  <c r="BH155" i="5"/>
  <c r="BI170" i="5"/>
  <c r="BI80" i="5"/>
  <c r="BI224" i="5"/>
  <c r="BI32" i="5"/>
  <c r="BI106" i="5"/>
  <c r="BI305" i="5"/>
  <c r="AM43" i="5"/>
  <c r="U38" i="5"/>
  <c r="Y9" i="5"/>
  <c r="Y28" i="5"/>
  <c r="AG104" i="5"/>
  <c r="AG227" i="5"/>
  <c r="AJ20" i="5"/>
  <c r="AJ210" i="5"/>
  <c r="BC257" i="5"/>
  <c r="BC169" i="5"/>
  <c r="BJ40" i="5"/>
  <c r="BJ195" i="5"/>
  <c r="AV50" i="5"/>
  <c r="AV227" i="5"/>
  <c r="X12" i="5"/>
  <c r="X32" i="5"/>
  <c r="X96" i="5"/>
  <c r="X224" i="5"/>
  <c r="AH260" i="5"/>
  <c r="AH76" i="5"/>
  <c r="AH167" i="5"/>
  <c r="AH330" i="5"/>
  <c r="AH191" i="5"/>
  <c r="BE192" i="5"/>
  <c r="BE205" i="5"/>
  <c r="BE69" i="5"/>
  <c r="BE153" i="5"/>
  <c r="Z119" i="5"/>
  <c r="Z53" i="5"/>
  <c r="Z91" i="5"/>
  <c r="Z235" i="5"/>
  <c r="Z153" i="5"/>
  <c r="AW275" i="5"/>
  <c r="AW248" i="5"/>
  <c r="AW335" i="5"/>
  <c r="AW55" i="5"/>
  <c r="AW35" i="5"/>
  <c r="V149" i="5"/>
  <c r="V297" i="5"/>
  <c r="V278" i="5"/>
  <c r="V202" i="5"/>
  <c r="V281" i="5"/>
  <c r="V341" i="5"/>
  <c r="V11" i="5"/>
  <c r="V75" i="5"/>
  <c r="V238" i="5"/>
  <c r="BK180" i="5"/>
  <c r="BK17" i="5"/>
  <c r="BK49" i="5"/>
  <c r="BK106" i="5"/>
  <c r="BK294" i="5"/>
  <c r="BK328" i="5"/>
  <c r="BK181" i="5"/>
  <c r="BK257" i="5"/>
  <c r="BK94" i="5"/>
  <c r="AA53" i="5"/>
  <c r="AA9" i="5"/>
  <c r="AA310" i="5"/>
  <c r="AA298" i="5"/>
  <c r="AA181" i="5"/>
  <c r="AA75" i="5"/>
  <c r="AA245" i="5"/>
  <c r="AA363" i="5"/>
  <c r="AA281" i="5"/>
  <c r="AA78" i="5"/>
  <c r="AA67" i="5"/>
  <c r="AA162" i="5"/>
  <c r="AA149" i="5"/>
  <c r="AA362" i="5"/>
  <c r="AA157" i="5"/>
  <c r="AA330" i="5"/>
  <c r="AA154" i="5"/>
  <c r="AA124" i="5"/>
  <c r="BH112" i="5"/>
  <c r="BH31" i="5"/>
  <c r="BH168" i="5"/>
  <c r="BH105" i="5"/>
  <c r="BH9" i="5"/>
  <c r="BH180" i="5"/>
  <c r="BH20" i="5"/>
  <c r="BH263" i="5"/>
  <c r="BH192" i="5"/>
  <c r="BH100" i="5"/>
  <c r="BH56" i="5"/>
  <c r="BH12" i="5"/>
  <c r="BH96" i="5"/>
  <c r="BH119" i="5"/>
  <c r="BH123" i="5"/>
  <c r="BH50" i="5"/>
  <c r="BH227" i="5"/>
  <c r="BH87" i="5"/>
  <c r="BH293" i="5"/>
  <c r="BH98" i="5"/>
  <c r="BH94" i="5"/>
  <c r="BH265" i="5"/>
  <c r="BH300" i="5"/>
  <c r="BH226" i="5"/>
  <c r="BH49" i="5"/>
  <c r="BH194" i="5"/>
  <c r="BH342" i="5"/>
  <c r="BH266" i="5"/>
  <c r="BH337" i="5"/>
  <c r="BH262" i="5"/>
  <c r="BI127" i="5"/>
  <c r="BI285" i="5"/>
  <c r="BI180" i="5"/>
  <c r="BI49" i="5"/>
  <c r="BI76" i="5"/>
  <c r="BI87" i="5"/>
  <c r="BI241" i="5"/>
  <c r="BI43" i="5"/>
  <c r="BI153" i="5"/>
  <c r="BI196" i="5"/>
  <c r="BI94" i="5"/>
  <c r="BI221" i="5"/>
  <c r="BI195" i="5"/>
  <c r="BI61" i="5"/>
  <c r="BI38" i="5"/>
  <c r="BI235" i="5"/>
  <c r="BI286" i="5"/>
  <c r="BI262" i="5"/>
  <c r="BI75" i="5"/>
  <c r="BI201" i="5"/>
  <c r="BI303" i="5"/>
  <c r="BI138" i="5"/>
  <c r="BI254" i="5"/>
  <c r="BI18" i="5"/>
  <c r="BI321" i="5"/>
  <c r="BI192" i="5"/>
  <c r="BI335" i="5"/>
  <c r="BI203" i="5"/>
  <c r="BI209" i="5"/>
  <c r="BI52" i="5"/>
  <c r="BI126" i="5"/>
  <c r="AA247" i="5"/>
  <c r="AA272" i="5"/>
  <c r="BH358" i="5"/>
  <c r="BH60" i="5"/>
  <c r="BH296" i="5"/>
  <c r="BH47" i="5"/>
  <c r="BH93" i="5"/>
  <c r="BH252" i="5"/>
  <c r="BH39" i="5"/>
  <c r="BH346" i="5"/>
  <c r="BH359" i="5"/>
  <c r="BH53" i="5"/>
  <c r="BI276" i="5"/>
  <c r="BI69" i="5"/>
  <c r="BI298" i="5"/>
  <c r="BI330" i="5"/>
  <c r="BI145" i="5"/>
  <c r="BI234" i="5"/>
  <c r="BI222" i="5"/>
  <c r="BI92" i="5"/>
  <c r="BI189" i="5"/>
  <c r="BI227" i="5"/>
  <c r="BI315" i="5"/>
  <c r="BI345" i="5"/>
  <c r="X182" i="5"/>
  <c r="BK360" i="5"/>
  <c r="AA299" i="5"/>
  <c r="AA223" i="5"/>
  <c r="AA274" i="5"/>
  <c r="BH341" i="5"/>
  <c r="BH283" i="5"/>
  <c r="BH184" i="5"/>
  <c r="BH52" i="5"/>
  <c r="BH79" i="5"/>
  <c r="BH21" i="5"/>
  <c r="BH355" i="5"/>
  <c r="BI70" i="5"/>
  <c r="BI293" i="5"/>
  <c r="BI89" i="5"/>
  <c r="BI341" i="5"/>
  <c r="BI243" i="5"/>
  <c r="BI334" i="5"/>
  <c r="S263" i="5"/>
  <c r="AM106" i="5"/>
  <c r="AY244" i="5"/>
  <c r="AX70" i="5"/>
  <c r="U321" i="5"/>
  <c r="Y208" i="5"/>
  <c r="Y10" i="5"/>
  <c r="AG37" i="5"/>
  <c r="AG52" i="5"/>
  <c r="AJ324" i="5"/>
  <c r="AJ190" i="5"/>
  <c r="BC167" i="5"/>
  <c r="BC126" i="5"/>
  <c r="BJ32" i="5"/>
  <c r="BJ165" i="5"/>
  <c r="AV155" i="5"/>
  <c r="AV167" i="5"/>
  <c r="X296" i="5"/>
  <c r="X324" i="5"/>
  <c r="X36" i="5"/>
  <c r="X240" i="5"/>
  <c r="AH94" i="5"/>
  <c r="AH109" i="5"/>
  <c r="AH168" i="5"/>
  <c r="AH252" i="5"/>
  <c r="AH299" i="5"/>
  <c r="BE149" i="5"/>
  <c r="BE190" i="5"/>
  <c r="BE204" i="5"/>
  <c r="BE248" i="5"/>
  <c r="AO144" i="5"/>
  <c r="Z219" i="5"/>
  <c r="Z278" i="5"/>
  <c r="Z304" i="5"/>
  <c r="Z165" i="5"/>
  <c r="Z214" i="5"/>
  <c r="AW130" i="5"/>
  <c r="AW290" i="5"/>
  <c r="AW336" i="5"/>
  <c r="AW150" i="5"/>
  <c r="V333" i="5"/>
  <c r="V360" i="5"/>
  <c r="V242" i="5"/>
  <c r="V86" i="5"/>
  <c r="V94" i="5"/>
  <c r="V88" i="5"/>
  <c r="V296" i="5"/>
  <c r="V69" i="5"/>
  <c r="V76" i="5"/>
  <c r="BK284" i="5"/>
  <c r="BK309" i="5"/>
  <c r="BK310" i="5"/>
  <c r="BK193" i="5"/>
  <c r="BK272" i="5"/>
  <c r="BK149" i="5"/>
  <c r="BK48" i="5"/>
  <c r="BK266" i="5"/>
  <c r="BK33" i="5"/>
  <c r="AA321" i="5"/>
  <c r="AA286" i="5"/>
  <c r="AA260" i="5"/>
  <c r="AA127" i="5"/>
  <c r="AA182" i="5"/>
  <c r="AA106" i="5"/>
  <c r="AA158" i="5"/>
  <c r="AA342" i="5"/>
  <c r="AA144" i="5"/>
  <c r="AA344" i="5"/>
  <c r="AA177" i="5"/>
  <c r="AA115" i="5"/>
  <c r="AA242" i="5"/>
  <c r="AA295" i="5"/>
  <c r="AA129" i="5"/>
  <c r="AA296" i="5"/>
  <c r="AA132" i="5"/>
  <c r="AA263" i="5"/>
  <c r="AC37" i="5"/>
  <c r="BH345" i="5"/>
  <c r="BH88" i="5"/>
  <c r="BH28" i="5"/>
  <c r="BH132" i="5"/>
  <c r="BH234" i="5"/>
  <c r="BH361" i="5"/>
  <c r="BH76" i="5"/>
  <c r="BH177" i="5"/>
  <c r="BH324" i="5"/>
  <c r="BH333" i="5"/>
  <c r="BH280" i="5"/>
  <c r="BH328" i="5"/>
  <c r="BH111" i="5"/>
  <c r="BH302" i="5"/>
  <c r="BH237" i="5"/>
  <c r="BH61" i="5"/>
  <c r="BH286" i="5"/>
  <c r="BH228" i="5"/>
  <c r="BH97" i="5"/>
  <c r="BH332" i="5"/>
  <c r="BH66" i="5"/>
  <c r="BH279" i="5"/>
  <c r="BH255" i="5"/>
  <c r="BH274" i="5"/>
  <c r="BH162" i="5"/>
  <c r="BH281" i="5"/>
  <c r="BH223" i="5"/>
  <c r="BH335" i="5"/>
  <c r="BH253" i="5"/>
  <c r="BH278" i="5"/>
  <c r="BI118" i="5"/>
  <c r="BI257" i="5"/>
  <c r="BI210" i="5"/>
  <c r="BI297" i="5"/>
  <c r="BI117" i="5"/>
  <c r="BI279" i="5"/>
  <c r="BI165" i="5"/>
  <c r="BI329" i="5"/>
  <c r="BI136" i="5"/>
  <c r="BI207" i="5"/>
  <c r="BI58" i="5"/>
  <c r="BI68" i="5"/>
  <c r="BI275" i="5"/>
  <c r="BI280" i="5"/>
  <c r="BI204" i="5"/>
  <c r="BI109" i="5"/>
  <c r="BI35" i="5"/>
  <c r="BI324" i="5"/>
  <c r="BI240" i="5"/>
  <c r="BI111" i="5"/>
  <c r="BI169" i="5"/>
  <c r="BI47" i="5"/>
  <c r="BI182" i="5"/>
  <c r="BI328" i="5"/>
  <c r="BI272" i="5"/>
  <c r="BI219" i="5"/>
  <c r="BI343" i="5"/>
  <c r="BI265" i="5"/>
  <c r="BI256" i="5"/>
  <c r="BI81" i="5"/>
  <c r="BI347" i="5"/>
  <c r="BI322" i="5"/>
  <c r="BI283" i="5"/>
  <c r="BI85" i="5"/>
  <c r="BI214" i="5"/>
  <c r="BI105" i="5"/>
  <c r="AA349" i="5"/>
  <c r="AA334" i="5"/>
  <c r="AA184" i="5"/>
  <c r="AA276" i="5"/>
  <c r="AA175" i="5"/>
  <c r="AA51" i="5"/>
  <c r="AA81" i="5"/>
  <c r="AA14" i="5"/>
  <c r="AA303" i="5"/>
  <c r="BH77" i="5"/>
  <c r="BH153" i="5"/>
  <c r="BH320" i="5"/>
  <c r="BH138" i="5"/>
  <c r="BH126" i="5"/>
  <c r="BH244" i="5"/>
  <c r="BH311" i="5"/>
  <c r="BH254" i="5"/>
  <c r="BI60" i="5"/>
  <c r="BI113" i="5"/>
  <c r="BI124" i="5"/>
  <c r="BI273" i="5"/>
  <c r="BI295" i="5"/>
  <c r="BI263" i="5"/>
  <c r="BI237" i="5"/>
  <c r="BI53" i="5"/>
  <c r="BI37" i="5"/>
  <c r="BE290" i="5"/>
  <c r="BK242" i="5"/>
  <c r="AA360" i="5"/>
  <c r="AA10" i="5"/>
  <c r="BH92" i="5"/>
  <c r="BH329" i="5"/>
  <c r="BH322" i="5"/>
  <c r="BH221" i="5"/>
  <c r="BI55" i="5"/>
  <c r="BI142" i="5"/>
  <c r="BI14" i="5"/>
  <c r="BI143" i="5"/>
  <c r="BI361" i="5"/>
  <c r="AY257" i="5"/>
  <c r="AL170" i="5"/>
  <c r="AX154" i="5"/>
  <c r="U197" i="5"/>
  <c r="U361" i="5"/>
  <c r="Y359" i="5"/>
  <c r="Y97" i="5"/>
  <c r="AG245" i="5"/>
  <c r="AG48" i="5"/>
  <c r="AJ169" i="5"/>
  <c r="AJ321" i="5"/>
  <c r="BC154" i="5"/>
  <c r="BC235" i="5"/>
  <c r="BJ313" i="5"/>
  <c r="BJ278" i="5"/>
  <c r="AV162" i="5"/>
  <c r="AV342" i="5"/>
  <c r="AV78" i="5"/>
  <c r="X110" i="5"/>
  <c r="X292" i="5"/>
  <c r="X285" i="5"/>
  <c r="X73" i="5"/>
  <c r="AH297" i="5"/>
  <c r="AH153" i="5"/>
  <c r="AH311" i="5"/>
  <c r="AH247" i="5"/>
  <c r="AH273" i="5"/>
  <c r="BE96" i="5"/>
  <c r="BE330" i="5"/>
  <c r="BE271" i="5"/>
  <c r="BE79" i="5"/>
  <c r="BE21" i="5"/>
  <c r="Z68" i="5"/>
  <c r="Z179" i="5"/>
  <c r="Z87" i="5"/>
  <c r="Z290" i="5"/>
  <c r="Z37" i="5"/>
  <c r="AW156" i="5"/>
  <c r="AW132" i="5"/>
  <c r="AW225" i="5"/>
  <c r="AW218" i="5"/>
  <c r="V125" i="5"/>
  <c r="V9" i="5"/>
  <c r="V24" i="5"/>
  <c r="V193" i="5"/>
  <c r="V254" i="5"/>
  <c r="V280" i="5"/>
  <c r="V252" i="5"/>
  <c r="V329" i="5"/>
  <c r="V31" i="5"/>
  <c r="V126" i="5"/>
  <c r="BK77" i="5"/>
  <c r="BK361" i="5"/>
  <c r="BK226" i="5"/>
  <c r="BK246" i="5"/>
  <c r="BK129" i="5"/>
  <c r="BK154" i="5"/>
  <c r="BK278" i="5"/>
  <c r="BK30" i="5"/>
  <c r="BK86" i="5"/>
  <c r="AA301" i="5"/>
  <c r="AA167" i="5"/>
  <c r="AA176" i="5"/>
  <c r="AA18" i="5"/>
  <c r="AA90" i="5"/>
  <c r="BH89" i="5"/>
  <c r="BH313" i="5"/>
  <c r="BH143" i="5"/>
  <c r="BI316" i="5"/>
  <c r="BI336" i="5"/>
  <c r="BI96" i="5"/>
  <c r="BI252" i="5"/>
  <c r="BI162" i="5"/>
  <c r="AA318" i="5"/>
  <c r="BI179" i="5"/>
  <c r="AY245" i="5"/>
  <c r="AL296" i="5"/>
  <c r="AX168" i="5"/>
  <c r="U359" i="5"/>
  <c r="U154" i="5"/>
  <c r="Y265" i="5"/>
  <c r="Y254" i="5"/>
  <c r="AG30" i="5"/>
  <c r="AG241" i="5"/>
  <c r="AJ281" i="5"/>
  <c r="BC193" i="5"/>
  <c r="BC149" i="5"/>
  <c r="BJ303" i="5"/>
  <c r="BJ42" i="5"/>
  <c r="AV266" i="5"/>
  <c r="AV184" i="5"/>
  <c r="AV39" i="5"/>
  <c r="X359" i="5"/>
  <c r="X208" i="5"/>
  <c r="X253" i="5"/>
  <c r="X74" i="5"/>
  <c r="AH53" i="5"/>
  <c r="AH59" i="5"/>
  <c r="AH253" i="5"/>
  <c r="AH324" i="5"/>
  <c r="BE152" i="5"/>
  <c r="BE106" i="5"/>
  <c r="BE108" i="5"/>
  <c r="BE356" i="5"/>
  <c r="BE239" i="5"/>
  <c r="Z90" i="5"/>
  <c r="Z263" i="5"/>
  <c r="Z22" i="5"/>
  <c r="Z57" i="5"/>
  <c r="Z234" i="5"/>
  <c r="AW281" i="5"/>
  <c r="AW97" i="5"/>
  <c r="AW267" i="5"/>
  <c r="AW216" i="5"/>
  <c r="V156" i="5"/>
  <c r="V183" i="5"/>
  <c r="V175" i="5"/>
  <c r="V285" i="5"/>
  <c r="V261" i="5"/>
  <c r="V124" i="5"/>
  <c r="V205" i="5"/>
  <c r="V112" i="5"/>
  <c r="V129" i="5"/>
  <c r="BK131" i="5"/>
  <c r="BK292" i="5"/>
  <c r="BK359" i="5"/>
  <c r="BK285" i="5"/>
  <c r="BK362" i="5"/>
  <c r="BK273" i="5"/>
  <c r="BK136" i="5"/>
  <c r="BK109" i="5"/>
  <c r="BK248" i="5"/>
  <c r="AA227" i="5"/>
  <c r="AA345" i="5"/>
  <c r="AA226" i="5"/>
  <c r="AA179" i="5"/>
  <c r="AA74" i="5"/>
  <c r="AA33" i="5"/>
  <c r="AA215" i="5"/>
  <c r="AA329" i="5"/>
  <c r="AA40" i="5"/>
  <c r="AA58" i="5"/>
  <c r="AA131" i="5"/>
  <c r="AA49" i="5"/>
  <c r="AA294" i="5"/>
  <c r="AA320" i="5"/>
  <c r="AA57" i="5"/>
  <c r="AA76" i="5"/>
  <c r="AA163" i="5"/>
  <c r="AA190" i="5"/>
  <c r="BB53" i="5"/>
  <c r="BH137" i="5"/>
  <c r="BH73" i="5"/>
  <c r="BH207" i="5"/>
  <c r="BH190" i="5"/>
  <c r="BH246" i="5"/>
  <c r="BH348" i="5"/>
  <c r="BH215" i="5"/>
  <c r="BH115" i="5"/>
  <c r="BH142" i="5"/>
  <c r="BH169" i="5"/>
  <c r="BH141" i="5"/>
  <c r="BH242" i="5"/>
  <c r="BH267" i="5"/>
  <c r="BH144" i="5"/>
  <c r="BH240" i="5"/>
  <c r="BH24" i="5"/>
  <c r="BH304" i="5"/>
  <c r="BH239" i="5"/>
  <c r="BH206" i="5"/>
  <c r="BH189" i="5"/>
  <c r="BH273" i="5"/>
  <c r="BH318" i="5"/>
  <c r="BH271" i="5"/>
  <c r="BH305" i="5"/>
  <c r="BH310" i="5"/>
  <c r="BH257" i="5"/>
  <c r="BH116" i="5"/>
  <c r="BH362" i="5"/>
  <c r="BH291" i="5"/>
  <c r="BH233" i="5"/>
  <c r="BI125" i="5"/>
  <c r="BI301" i="5"/>
  <c r="BI356" i="5"/>
  <c r="BI299" i="5"/>
  <c r="BI266" i="5"/>
  <c r="BI349" i="5"/>
  <c r="BI163" i="5"/>
  <c r="BI140" i="5"/>
  <c r="BI79" i="5"/>
  <c r="BI132" i="5"/>
  <c r="BI360" i="5"/>
  <c r="BI144" i="5"/>
  <c r="BI139" i="5"/>
  <c r="BI216" i="5"/>
  <c r="BI164" i="5"/>
  <c r="BI197" i="5"/>
  <c r="BI253" i="5"/>
  <c r="BI267" i="5"/>
  <c r="BI190" i="5"/>
  <c r="BI331" i="5"/>
  <c r="BI88" i="5"/>
  <c r="BI151" i="5"/>
  <c r="BI77" i="5"/>
  <c r="BI156" i="5"/>
  <c r="BI228" i="5"/>
  <c r="BI54" i="5"/>
  <c r="BI278" i="5"/>
  <c r="BI218" i="5"/>
  <c r="BI33" i="5"/>
  <c r="BI178" i="5"/>
  <c r="BI312" i="5"/>
  <c r="BI137" i="5"/>
  <c r="BI318" i="5"/>
  <c r="BI191" i="5"/>
  <c r="BI319" i="5"/>
  <c r="BI291" i="5"/>
  <c r="BI225" i="5"/>
  <c r="BI246" i="5"/>
  <c r="BI57" i="5"/>
  <c r="BI364" i="5"/>
  <c r="BI41" i="5"/>
  <c r="BI337" i="5"/>
  <c r="BI78" i="5"/>
  <c r="BI320" i="5"/>
  <c r="BI282" i="5"/>
  <c r="BI284" i="5"/>
  <c r="BI20" i="5"/>
  <c r="BI244" i="5"/>
  <c r="BI67" i="5"/>
  <c r="BI154" i="5"/>
  <c r="BI166" i="5"/>
  <c r="AG345" i="5"/>
  <c r="AH203" i="5"/>
  <c r="Z195" i="5"/>
  <c r="AW279" i="5"/>
  <c r="V320" i="5"/>
  <c r="V40" i="5"/>
  <c r="V57" i="5"/>
  <c r="V267" i="5"/>
  <c r="BK98" i="5"/>
  <c r="BK107" i="5"/>
  <c r="AA216" i="5"/>
  <c r="AA317" i="5"/>
  <c r="AA15" i="5"/>
  <c r="AA282" i="5"/>
  <c r="BH331" i="5"/>
  <c r="BH218" i="5"/>
  <c r="BH312" i="5"/>
  <c r="BH118" i="5"/>
  <c r="BH245" i="5"/>
  <c r="BI292" i="5"/>
  <c r="BI296" i="5"/>
  <c r="BI239" i="5"/>
  <c r="BI220" i="5"/>
  <c r="BI114" i="5"/>
  <c r="BI108" i="5"/>
  <c r="AY254" i="5"/>
  <c r="AL283" i="5"/>
  <c r="AX214" i="5"/>
  <c r="U274" i="5"/>
  <c r="U202" i="5"/>
  <c r="Y205" i="5"/>
  <c r="Y123" i="5"/>
  <c r="AG218" i="5"/>
  <c r="AJ310" i="5"/>
  <c r="BC337" i="5"/>
  <c r="BC43" i="5"/>
  <c r="BC304" i="5"/>
  <c r="BJ261" i="5"/>
  <c r="BJ13" i="5"/>
  <c r="AV303" i="5"/>
  <c r="AV137" i="5"/>
  <c r="AV315" i="5"/>
  <c r="X123" i="5"/>
  <c r="X272" i="5"/>
  <c r="X330" i="5"/>
  <c r="X40" i="5"/>
  <c r="X105" i="5"/>
  <c r="AH298" i="5"/>
  <c r="AH179" i="5"/>
  <c r="AH266" i="5"/>
  <c r="AH233" i="5"/>
  <c r="BE107" i="5"/>
  <c r="BE344" i="5"/>
  <c r="BE196" i="5"/>
  <c r="BE167" i="5"/>
  <c r="BE37" i="5"/>
  <c r="Z318" i="5"/>
  <c r="Z258" i="5"/>
  <c r="Z38" i="5"/>
  <c r="Z129" i="5"/>
  <c r="AW14" i="5"/>
  <c r="AW177" i="5"/>
  <c r="AW221" i="5"/>
  <c r="AW301" i="5"/>
  <c r="AW158" i="5"/>
  <c r="V72" i="5"/>
  <c r="V62" i="5"/>
  <c r="V293" i="5"/>
  <c r="V165" i="5"/>
  <c r="V337" i="5"/>
  <c r="V177" i="5"/>
  <c r="V30" i="5"/>
  <c r="V39" i="5"/>
  <c r="V163" i="5"/>
  <c r="BK156" i="5"/>
  <c r="BK175" i="5"/>
  <c r="BK117" i="5"/>
  <c r="BK70" i="5"/>
  <c r="BK290" i="5"/>
  <c r="BK100" i="5"/>
  <c r="BK363" i="5"/>
  <c r="BK18" i="5"/>
  <c r="BK16" i="5"/>
  <c r="BK141" i="5"/>
  <c r="AA256" i="5"/>
  <c r="AA171" i="5"/>
  <c r="AA28" i="5"/>
  <c r="AA220" i="5"/>
  <c r="AA36" i="5"/>
  <c r="AA70" i="5"/>
  <c r="AA209" i="5"/>
  <c r="AA236" i="5"/>
  <c r="AA208" i="5"/>
  <c r="AA156" i="5"/>
  <c r="AA97" i="5"/>
  <c r="AA275" i="5"/>
  <c r="AA188" i="5"/>
  <c r="AA255" i="5"/>
  <c r="AA41" i="5"/>
  <c r="AA125" i="5"/>
  <c r="AA77" i="5"/>
  <c r="AA52" i="5"/>
  <c r="BH57" i="5"/>
  <c r="BH179" i="5"/>
  <c r="BH224" i="5"/>
  <c r="BH42" i="5"/>
  <c r="BH130" i="5"/>
  <c r="BH16" i="5"/>
  <c r="BH85" i="5"/>
  <c r="BH33" i="5"/>
  <c r="BH272" i="5"/>
  <c r="BH68" i="5"/>
  <c r="BH277" i="5"/>
  <c r="BH256" i="5"/>
  <c r="BH150" i="5"/>
  <c r="BH219" i="5"/>
  <c r="BH81" i="5"/>
  <c r="BH204" i="5"/>
  <c r="BH295" i="5"/>
  <c r="BH17" i="5"/>
  <c r="BH175" i="5"/>
  <c r="BH86" i="5"/>
  <c r="BH131" i="5"/>
  <c r="BH80" i="5"/>
  <c r="BH167" i="5"/>
  <c r="BH259" i="5"/>
  <c r="BH166" i="5"/>
  <c r="BH294" i="5"/>
  <c r="BH95" i="5"/>
  <c r="BH196" i="5"/>
  <c r="BH110" i="5"/>
  <c r="BH357" i="5"/>
  <c r="BH99" i="5"/>
  <c r="BI181" i="5"/>
  <c r="BI29" i="5"/>
  <c r="BI130" i="5"/>
  <c r="BI206" i="5"/>
  <c r="BI359" i="5"/>
  <c r="BI24" i="5"/>
  <c r="BI317" i="5"/>
  <c r="BI342" i="5"/>
  <c r="BI23" i="5"/>
  <c r="BI215" i="5"/>
  <c r="BI302" i="5"/>
  <c r="BI104" i="5"/>
  <c r="BI294" i="5"/>
  <c r="BI233" i="5"/>
  <c r="BI56" i="5"/>
  <c r="BI236" i="5"/>
  <c r="BI363" i="5"/>
  <c r="BI36" i="5"/>
  <c r="BI99" i="5"/>
  <c r="BI323" i="5"/>
  <c r="BI48" i="5"/>
  <c r="BI226" i="5"/>
  <c r="AG233" i="5"/>
  <c r="Z131" i="5"/>
  <c r="AW155" i="5"/>
  <c r="V47" i="5"/>
  <c r="V362" i="5"/>
  <c r="V164" i="5"/>
  <c r="BK313" i="5"/>
  <c r="BK68" i="5"/>
  <c r="AA253" i="5"/>
  <c r="AA137" i="5"/>
  <c r="AA99" i="5"/>
  <c r="BH330" i="5"/>
  <c r="BH29" i="5"/>
  <c r="BH43" i="5"/>
  <c r="BH276" i="5"/>
  <c r="BH117" i="5"/>
  <c r="BI229" i="5"/>
  <c r="BI217" i="5"/>
  <c r="BI355" i="5"/>
  <c r="BI71" i="5"/>
  <c r="BI91" i="5"/>
  <c r="BI346" i="5"/>
  <c r="AY93" i="5"/>
  <c r="AL194" i="5"/>
  <c r="AX55" i="5"/>
  <c r="U17" i="5"/>
  <c r="U278" i="5"/>
  <c r="Y215" i="5"/>
  <c r="Y193" i="5"/>
  <c r="AG60" i="5"/>
  <c r="AJ335" i="5"/>
  <c r="AJ110" i="5"/>
  <c r="BC301" i="5"/>
  <c r="BC322" i="5"/>
  <c r="BJ153" i="5"/>
  <c r="BJ144" i="5"/>
  <c r="AV191" i="5"/>
  <c r="AV157" i="5"/>
  <c r="AV104" i="5"/>
  <c r="X323" i="5"/>
  <c r="X303" i="5"/>
  <c r="X311" i="5"/>
  <c r="X256" i="5"/>
  <c r="X316" i="5"/>
  <c r="AH95" i="5"/>
  <c r="AH116" i="5"/>
  <c r="AH219" i="5"/>
  <c r="AH139" i="5"/>
  <c r="BE324" i="5"/>
  <c r="BE341" i="5"/>
  <c r="BE301" i="5"/>
  <c r="BE257" i="5"/>
  <c r="BE195" i="5"/>
  <c r="Z363" i="5"/>
  <c r="Z217" i="5"/>
  <c r="Z319" i="5"/>
  <c r="Z207" i="5"/>
  <c r="AW363" i="5"/>
  <c r="AW56" i="5"/>
  <c r="AW346" i="5"/>
  <c r="AW89" i="5"/>
  <c r="AW80" i="5"/>
  <c r="AP229" i="5"/>
  <c r="V16" i="5"/>
  <c r="V321" i="5"/>
  <c r="V81" i="5"/>
  <c r="V188" i="5"/>
  <c r="V104" i="5"/>
  <c r="V311" i="5"/>
  <c r="V168" i="5"/>
  <c r="V303" i="5"/>
  <c r="V42" i="5"/>
  <c r="BK274" i="5"/>
  <c r="BK227" i="5"/>
  <c r="BK263" i="5"/>
  <c r="BK104" i="5"/>
  <c r="BK143" i="5"/>
  <c r="BK115" i="5"/>
  <c r="BK74" i="5"/>
  <c r="BK256" i="5"/>
  <c r="BK318" i="5"/>
  <c r="AA30" i="5"/>
  <c r="AA59" i="5"/>
  <c r="AA337" i="5"/>
  <c r="AA21" i="5"/>
  <c r="AA79" i="5"/>
  <c r="AA68" i="5"/>
  <c r="AA111" i="5"/>
  <c r="AA96" i="5"/>
  <c r="AA273" i="5"/>
  <c r="AA347" i="5"/>
  <c r="AA189" i="5"/>
  <c r="AA180" i="5"/>
  <c r="AA264" i="5"/>
  <c r="AA304" i="5"/>
  <c r="AA118" i="5"/>
  <c r="AA207" i="5"/>
  <c r="AA254" i="5"/>
  <c r="AA285" i="5"/>
  <c r="BA92" i="5"/>
  <c r="BH321" i="5"/>
  <c r="BH195" i="5"/>
  <c r="BH292" i="5"/>
  <c r="BH171" i="5"/>
  <c r="BH109" i="5"/>
  <c r="BH264" i="5"/>
  <c r="BH243" i="5"/>
  <c r="BH10" i="5"/>
  <c r="BH18" i="5"/>
  <c r="BH113" i="5"/>
  <c r="BH188" i="5"/>
  <c r="BH275" i="5"/>
  <c r="BH290" i="5"/>
  <c r="BH41" i="5"/>
  <c r="BH107" i="5"/>
  <c r="BH220" i="5"/>
  <c r="BH258" i="5"/>
  <c r="BH323" i="5"/>
  <c r="BH225" i="5"/>
  <c r="BH75" i="5"/>
  <c r="BH32" i="5"/>
  <c r="BH74" i="5"/>
  <c r="BH14" i="5"/>
  <c r="BH128" i="5"/>
  <c r="BH209" i="5"/>
  <c r="BH191" i="5"/>
  <c r="BH309" i="5"/>
  <c r="BH347" i="5"/>
  <c r="BH165" i="5"/>
  <c r="BH336" i="5"/>
  <c r="BH360" i="5"/>
  <c r="BI11" i="5"/>
  <c r="BI119" i="5"/>
  <c r="BI107" i="5"/>
  <c r="BI290" i="5"/>
  <c r="BI264" i="5"/>
  <c r="BI95" i="5"/>
  <c r="BI183" i="5"/>
  <c r="BI22" i="5"/>
  <c r="BI194" i="5"/>
  <c r="BI51" i="5"/>
  <c r="BI30" i="5"/>
  <c r="BI16" i="5"/>
  <c r="BI93" i="5"/>
  <c r="BI34" i="5"/>
  <c r="BI208" i="5"/>
  <c r="BI202" i="5"/>
  <c r="BI86" i="5"/>
  <c r="BI42" i="5"/>
  <c r="BI110" i="5"/>
  <c r="BI31" i="5"/>
  <c r="BI21" i="5"/>
  <c r="BI72" i="5"/>
  <c r="BI128" i="5"/>
  <c r="BI245" i="5"/>
  <c r="BI28" i="5"/>
  <c r="BI350" i="5"/>
  <c r="BI261" i="5"/>
  <c r="BI259" i="5"/>
  <c r="BI15" i="5"/>
  <c r="BI19" i="5"/>
  <c r="BI50" i="5"/>
  <c r="BI90" i="5"/>
  <c r="BI59" i="5"/>
  <c r="BI184" i="5"/>
  <c r="BI97" i="5"/>
  <c r="BI193" i="5"/>
  <c r="BI116" i="5"/>
  <c r="AL163" i="5"/>
  <c r="U55" i="5"/>
  <c r="U29" i="5"/>
  <c r="Y12" i="5"/>
  <c r="AJ129" i="5"/>
  <c r="AJ262" i="5"/>
  <c r="BC260" i="5"/>
  <c r="BC118" i="5"/>
  <c r="BJ277" i="5"/>
  <c r="BJ16" i="5"/>
  <c r="BJ110" i="5"/>
  <c r="AV273" i="5"/>
  <c r="AV21" i="5"/>
  <c r="AV72" i="5"/>
  <c r="X223" i="5"/>
  <c r="X238" i="5"/>
  <c r="X43" i="5"/>
  <c r="AH314" i="5"/>
  <c r="AH72" i="5"/>
  <c r="AH70" i="5"/>
  <c r="AH35" i="5"/>
  <c r="BE316" i="5"/>
  <c r="BE299" i="5"/>
  <c r="BE281" i="5"/>
  <c r="Z255" i="5"/>
  <c r="Z28" i="5"/>
  <c r="AW138" i="5"/>
  <c r="AW359" i="5"/>
  <c r="AW142" i="5"/>
  <c r="V98" i="5"/>
  <c r="V38" i="5"/>
  <c r="BK110" i="5"/>
  <c r="BK194" i="5"/>
  <c r="AA24" i="5"/>
  <c r="AA341" i="5"/>
  <c r="BH301" i="5"/>
  <c r="BH71" i="5"/>
  <c r="BH315" i="5"/>
  <c r="BH38" i="5"/>
  <c r="BI131" i="5"/>
  <c r="BI188" i="5"/>
  <c r="BI362" i="5"/>
  <c r="BI115" i="5"/>
  <c r="BI74" i="5"/>
  <c r="BI223" i="5"/>
  <c r="AD102" i="5" l="1"/>
  <c r="AC134" i="5"/>
  <c r="AD186" i="5"/>
  <c r="AC339" i="5"/>
  <c r="AD212" i="5"/>
  <c r="AF211" i="5"/>
  <c r="Z44" i="5"/>
  <c r="BG118" i="5"/>
  <c r="K118" i="5" s="1"/>
  <c r="BI44" i="5"/>
  <c r="BI306" i="5"/>
  <c r="BH325" i="5"/>
  <c r="BH338" i="5" s="1"/>
  <c r="BH351" i="5" s="1"/>
  <c r="BH365" i="5" s="1"/>
  <c r="BH306" i="5"/>
  <c r="BG92" i="5"/>
  <c r="K92" i="5" s="1"/>
  <c r="BA101" i="5"/>
  <c r="BK120" i="5"/>
  <c r="BK133" i="5" s="1"/>
  <c r="BK146" i="5" s="1"/>
  <c r="V120" i="5"/>
  <c r="V198" i="5"/>
  <c r="AU229" i="5"/>
  <c r="BE351" i="5"/>
  <c r="AV120" i="5"/>
  <c r="AV133" i="5" s="1"/>
  <c r="AV146" i="5" s="1"/>
  <c r="AV159" i="5" s="1"/>
  <c r="AV172" i="5" s="1"/>
  <c r="AV185" i="5" s="1"/>
  <c r="AV198" i="5" s="1"/>
  <c r="AV211" i="5" s="1"/>
  <c r="BG322" i="5"/>
  <c r="K322" i="5" s="1"/>
  <c r="BG301" i="5"/>
  <c r="K301" i="5" s="1"/>
  <c r="V63" i="5"/>
  <c r="AG249" i="5"/>
  <c r="AI233" i="5"/>
  <c r="BI249" i="5"/>
  <c r="BI120" i="5"/>
  <c r="BI133" i="5" s="1"/>
  <c r="BI146" i="5" s="1"/>
  <c r="BH101" i="5"/>
  <c r="AA44" i="5"/>
  <c r="BK306" i="5"/>
  <c r="BG304" i="5"/>
  <c r="K304" i="5" s="1"/>
  <c r="BG43" i="5"/>
  <c r="K43" i="5" s="1"/>
  <c r="BG337" i="5"/>
  <c r="K337" i="5" s="1"/>
  <c r="AI218" i="5"/>
  <c r="F218" i="5" s="1"/>
  <c r="AX230" i="5"/>
  <c r="AI345" i="5"/>
  <c r="F345" i="5" s="1"/>
  <c r="BH249" i="5"/>
  <c r="BH287" i="5"/>
  <c r="BB63" i="5"/>
  <c r="BG53" i="5"/>
  <c r="K53" i="5" s="1"/>
  <c r="V185" i="5"/>
  <c r="BG149" i="5"/>
  <c r="K149" i="5" s="1"/>
  <c r="BG193" i="5"/>
  <c r="K193" i="5" s="1"/>
  <c r="BI268" i="5"/>
  <c r="V268" i="5"/>
  <c r="V25" i="5"/>
  <c r="Z306" i="5"/>
  <c r="BE287" i="5"/>
  <c r="BG235" i="5"/>
  <c r="K235" i="5" s="1"/>
  <c r="BG154" i="5"/>
  <c r="K154" i="5" s="1"/>
  <c r="AI48" i="5"/>
  <c r="F48" i="5" s="1"/>
  <c r="BE306" i="5"/>
  <c r="BI230" i="5"/>
  <c r="BI101" i="5"/>
  <c r="BI63" i="5"/>
  <c r="BH82" i="5"/>
  <c r="BH44" i="5"/>
  <c r="AI37" i="5"/>
  <c r="F37" i="5" s="1"/>
  <c r="AC44" i="5"/>
  <c r="BK325" i="5"/>
  <c r="BK338" i="5" s="1"/>
  <c r="BK351" i="5" s="1"/>
  <c r="BK365" i="5" s="1"/>
  <c r="AW306" i="5"/>
  <c r="Z230" i="5"/>
  <c r="AU144" i="5"/>
  <c r="J144" i="5" s="1"/>
  <c r="AO146" i="5"/>
  <c r="BG167" i="5"/>
  <c r="K167" i="5" s="1"/>
  <c r="W263" i="5"/>
  <c r="E263" i="5" s="1"/>
  <c r="BH268" i="5"/>
  <c r="BH63" i="5"/>
  <c r="BH25" i="5"/>
  <c r="AA25" i="5"/>
  <c r="V351" i="5"/>
  <c r="V159" i="5"/>
  <c r="BG169" i="5"/>
  <c r="K169" i="5" s="1"/>
  <c r="BG257" i="5"/>
  <c r="K257" i="5" s="1"/>
  <c r="AI227" i="5"/>
  <c r="F227" i="5" s="1"/>
  <c r="AG120" i="5"/>
  <c r="AI104" i="5"/>
  <c r="Y44" i="5"/>
  <c r="Y25" i="5"/>
  <c r="AA287" i="5"/>
  <c r="BI82" i="5"/>
  <c r="BI287" i="5"/>
  <c r="BH230" i="5"/>
  <c r="BI25" i="5"/>
  <c r="BI325" i="5"/>
  <c r="BI338" i="5" s="1"/>
  <c r="BI351" i="5" s="1"/>
  <c r="BI365" i="5" s="1"/>
  <c r="AA101" i="5"/>
  <c r="AA249" i="5"/>
  <c r="AA63" i="5"/>
  <c r="X306" i="5"/>
  <c r="AI90" i="5"/>
  <c r="F90" i="5" s="1"/>
  <c r="AE101" i="5"/>
  <c r="BG282" i="5"/>
  <c r="K282" i="5" s="1"/>
  <c r="BG283" i="5"/>
  <c r="K283" i="5" s="1"/>
  <c r="AI349" i="5"/>
  <c r="F349" i="5" s="1"/>
  <c r="AA325" i="5"/>
  <c r="AA338" i="5" s="1"/>
  <c r="AA351" i="5" s="1"/>
  <c r="AA365" i="5" s="1"/>
  <c r="BK63" i="5"/>
  <c r="V82" i="5"/>
  <c r="AW230" i="5"/>
  <c r="AW63" i="5"/>
  <c r="Z63" i="5"/>
  <c r="AI305" i="5"/>
  <c r="F305" i="5" s="1"/>
  <c r="BG126" i="5"/>
  <c r="K126" i="5" s="1"/>
  <c r="BA133" i="5"/>
  <c r="AU180" i="5"/>
  <c r="J180" i="5" s="1"/>
  <c r="AQ185" i="5"/>
  <c r="BE120" i="5"/>
  <c r="BE146" i="5"/>
  <c r="BE325" i="5"/>
  <c r="BE82" i="5"/>
  <c r="X82" i="5"/>
  <c r="X287" i="5"/>
  <c r="BJ82" i="5"/>
  <c r="BJ101" i="5"/>
  <c r="AU154" i="5"/>
  <c r="J154" i="5" s="1"/>
  <c r="BG181" i="5"/>
  <c r="K181" i="5" s="1"/>
  <c r="BC338" i="5"/>
  <c r="BG328" i="5"/>
  <c r="BG67" i="5"/>
  <c r="K67" i="5" s="1"/>
  <c r="BG41" i="5"/>
  <c r="K41" i="5" s="1"/>
  <c r="BG318" i="5"/>
  <c r="K318" i="5" s="1"/>
  <c r="BG151" i="5"/>
  <c r="K151" i="5" s="1"/>
  <c r="BG96" i="5"/>
  <c r="K96" i="5" s="1"/>
  <c r="BG164" i="5"/>
  <c r="K164" i="5" s="1"/>
  <c r="BC306" i="5"/>
  <c r="BG290" i="5"/>
  <c r="BG275" i="5"/>
  <c r="K275" i="5" s="1"/>
  <c r="BG293" i="5"/>
  <c r="K293" i="5" s="1"/>
  <c r="BG71" i="5"/>
  <c r="K71" i="5" s="1"/>
  <c r="BG291" i="5"/>
  <c r="K291" i="5" s="1"/>
  <c r="BG38" i="5"/>
  <c r="K38" i="5" s="1"/>
  <c r="BG125" i="5"/>
  <c r="K125" i="5" s="1"/>
  <c r="BG150" i="5"/>
  <c r="K150" i="5" s="1"/>
  <c r="AJ287" i="5"/>
  <c r="AJ249" i="5"/>
  <c r="AI346" i="5"/>
  <c r="F346" i="5" s="1"/>
  <c r="AG101" i="5"/>
  <c r="AI85" i="5"/>
  <c r="AI267" i="5"/>
  <c r="F267" i="5" s="1"/>
  <c r="AI96" i="5"/>
  <c r="F96" i="5" s="1"/>
  <c r="AI78" i="5"/>
  <c r="F78" i="5" s="1"/>
  <c r="AG63" i="5"/>
  <c r="AI47" i="5"/>
  <c r="AI292" i="5"/>
  <c r="F292" i="5" s="1"/>
  <c r="AU31" i="5"/>
  <c r="AO44" i="5"/>
  <c r="W245" i="5"/>
  <c r="E245" i="5" s="1"/>
  <c r="AU208" i="5"/>
  <c r="BK230" i="5"/>
  <c r="BK25" i="5"/>
  <c r="V287" i="5"/>
  <c r="V172" i="5"/>
  <c r="V249" i="5"/>
  <c r="AU204" i="5"/>
  <c r="J204" i="5" s="1"/>
  <c r="AO211" i="5"/>
  <c r="AW268" i="5"/>
  <c r="AW101" i="5"/>
  <c r="AW25" i="5"/>
  <c r="Z325" i="5"/>
  <c r="Z338" i="5" s="1"/>
  <c r="Z351" i="5" s="1"/>
  <c r="Z365" i="5" s="1"/>
  <c r="AP268" i="5"/>
  <c r="AU258" i="5"/>
  <c r="AI183" i="5"/>
  <c r="F183" i="5" s="1"/>
  <c r="AE185" i="5"/>
  <c r="X230" i="5"/>
  <c r="X120" i="5"/>
  <c r="X133" i="5" s="1"/>
  <c r="X146" i="5" s="1"/>
  <c r="X159" i="5" s="1"/>
  <c r="X172" i="5" s="1"/>
  <c r="X185" i="5" s="1"/>
  <c r="X198" i="5" s="1"/>
  <c r="X211" i="5" s="1"/>
  <c r="X101" i="5"/>
  <c r="AV44" i="5"/>
  <c r="AV63" i="5"/>
  <c r="AV287" i="5"/>
  <c r="BJ249" i="5"/>
  <c r="BG52" i="5"/>
  <c r="K52" i="5" s="1"/>
  <c r="BG273" i="5"/>
  <c r="K273" i="5" s="1"/>
  <c r="BG119" i="5"/>
  <c r="K119" i="5" s="1"/>
  <c r="BG19" i="5"/>
  <c r="K19" i="5" s="1"/>
  <c r="BG223" i="5"/>
  <c r="K223" i="5" s="1"/>
  <c r="BG324" i="5"/>
  <c r="K324" i="5" s="1"/>
  <c r="BG248" i="5"/>
  <c r="K248" i="5" s="1"/>
  <c r="BG264" i="5"/>
  <c r="K264" i="5" s="1"/>
  <c r="BG305" i="5"/>
  <c r="K305" i="5" s="1"/>
  <c r="BG166" i="5"/>
  <c r="K166" i="5" s="1"/>
  <c r="BG10" i="5"/>
  <c r="K10" i="5" s="1"/>
  <c r="BG276" i="5"/>
  <c r="K276" i="5" s="1"/>
  <c r="BG236" i="5"/>
  <c r="K236" i="5" s="1"/>
  <c r="BC146" i="5"/>
  <c r="BG136" i="5"/>
  <c r="BG127" i="5"/>
  <c r="K127" i="5" s="1"/>
  <c r="BG124" i="5"/>
  <c r="K124" i="5" s="1"/>
  <c r="BG22" i="5"/>
  <c r="K22" i="5" s="1"/>
  <c r="AI179" i="5"/>
  <c r="F179" i="5" s="1"/>
  <c r="AI295" i="5"/>
  <c r="F295" i="5" s="1"/>
  <c r="AI294" i="5"/>
  <c r="F294" i="5" s="1"/>
  <c r="AI153" i="5"/>
  <c r="F153" i="5" s="1"/>
  <c r="AI140" i="5"/>
  <c r="F140" i="5" s="1"/>
  <c r="AI171" i="5"/>
  <c r="F171" i="5" s="1"/>
  <c r="AI235" i="5"/>
  <c r="F235" i="5" s="1"/>
  <c r="AI59" i="5"/>
  <c r="F59" i="5" s="1"/>
  <c r="AI56" i="5"/>
  <c r="F56" i="5" s="1"/>
  <c r="U133" i="5"/>
  <c r="AU181" i="5"/>
  <c r="W92" i="5"/>
  <c r="E92" i="5" s="1"/>
  <c r="AX63" i="5"/>
  <c r="AY287" i="5"/>
  <c r="W323" i="5"/>
  <c r="E323" i="5" s="1"/>
  <c r="W286" i="5"/>
  <c r="E286" i="5" s="1"/>
  <c r="AU40" i="5"/>
  <c r="BK249" i="5"/>
  <c r="V211" i="5"/>
  <c r="V338" i="5"/>
  <c r="V133" i="5"/>
  <c r="V44" i="5"/>
  <c r="BG156" i="5"/>
  <c r="K156" i="5" s="1"/>
  <c r="W115" i="5"/>
  <c r="E115" i="5" s="1"/>
  <c r="Q120" i="5"/>
  <c r="AW287" i="5"/>
  <c r="Z82" i="5"/>
  <c r="Z25" i="5"/>
  <c r="BG129" i="5"/>
  <c r="K129" i="5" s="1"/>
  <c r="BB133" i="5"/>
  <c r="BE172" i="5"/>
  <c r="BE25" i="5"/>
  <c r="BE44" i="5"/>
  <c r="BG183" i="5"/>
  <c r="K183" i="5" s="1"/>
  <c r="BC120" i="5"/>
  <c r="BG104" i="5"/>
  <c r="BG111" i="5"/>
  <c r="K111" i="5" s="1"/>
  <c r="BC351" i="5"/>
  <c r="BG341" i="5"/>
  <c r="BG240" i="5"/>
  <c r="K240" i="5" s="1"/>
  <c r="BC101" i="5"/>
  <c r="BG85" i="5"/>
  <c r="BG153" i="5"/>
  <c r="K153" i="5" s="1"/>
  <c r="BG356" i="5"/>
  <c r="K356" i="5" s="1"/>
  <c r="BG310" i="5"/>
  <c r="K310" i="5" s="1"/>
  <c r="BG177" i="5"/>
  <c r="K177" i="5" s="1"/>
  <c r="BG332" i="5"/>
  <c r="K332" i="5" s="1"/>
  <c r="BG61" i="5"/>
  <c r="K61" i="5" s="1"/>
  <c r="BG35" i="5"/>
  <c r="K35" i="5" s="1"/>
  <c r="BG70" i="5"/>
  <c r="K70" i="5" s="1"/>
  <c r="BG314" i="5"/>
  <c r="K314" i="5" s="1"/>
  <c r="BG359" i="5"/>
  <c r="K359" i="5" s="1"/>
  <c r="BG50" i="5"/>
  <c r="K50" i="5" s="1"/>
  <c r="AJ25" i="5"/>
  <c r="AI224" i="5"/>
  <c r="F224" i="5" s="1"/>
  <c r="AI181" i="5"/>
  <c r="F181" i="5" s="1"/>
  <c r="AG146" i="5"/>
  <c r="AI136" i="5"/>
  <c r="AI163" i="5"/>
  <c r="F163" i="5" s="1"/>
  <c r="AI272" i="5"/>
  <c r="F272" i="5" s="1"/>
  <c r="AI280" i="5"/>
  <c r="F280" i="5" s="1"/>
  <c r="Y287" i="5"/>
  <c r="U249" i="5"/>
  <c r="U146" i="5"/>
  <c r="W41" i="5"/>
  <c r="E41" i="5" s="1"/>
  <c r="AU357" i="5"/>
  <c r="J357" i="5" s="1"/>
  <c r="BE185" i="5"/>
  <c r="BE365" i="5"/>
  <c r="BE101" i="5"/>
  <c r="BG56" i="5"/>
  <c r="K56" i="5" s="1"/>
  <c r="BA63" i="5"/>
  <c r="X325" i="5"/>
  <c r="X338" i="5" s="1"/>
  <c r="X351" i="5" s="1"/>
  <c r="X365" i="5" s="1"/>
  <c r="BJ25" i="5"/>
  <c r="BG210" i="5"/>
  <c r="K210" i="5" s="1"/>
  <c r="BG132" i="5"/>
  <c r="K132" i="5" s="1"/>
  <c r="BG130" i="5"/>
  <c r="K130" i="5" s="1"/>
  <c r="BG16" i="5"/>
  <c r="K16" i="5" s="1"/>
  <c r="BG80" i="5"/>
  <c r="K80" i="5" s="1"/>
  <c r="BG108" i="5"/>
  <c r="K108" i="5" s="1"/>
  <c r="BG317" i="5"/>
  <c r="K317" i="5" s="1"/>
  <c r="BG76" i="5"/>
  <c r="K76" i="5" s="1"/>
  <c r="BG364" i="5"/>
  <c r="K364" i="5" s="1"/>
  <c r="BG355" i="5"/>
  <c r="BC365" i="5"/>
  <c r="BG196" i="5"/>
  <c r="K196" i="5" s="1"/>
  <c r="BG31" i="5"/>
  <c r="K31" i="5" s="1"/>
  <c r="BG192" i="5"/>
  <c r="K192" i="5" s="1"/>
  <c r="AI71" i="5"/>
  <c r="F71" i="5" s="1"/>
  <c r="AI293" i="5"/>
  <c r="F293" i="5" s="1"/>
  <c r="AI258" i="5"/>
  <c r="F258" i="5" s="1"/>
  <c r="AG159" i="5"/>
  <c r="AI149" i="5"/>
  <c r="AI116" i="5"/>
  <c r="F116" i="5" s="1"/>
  <c r="AI98" i="5"/>
  <c r="F98" i="5" s="1"/>
  <c r="AI138" i="5"/>
  <c r="F138" i="5" s="1"/>
  <c r="AI278" i="5"/>
  <c r="F278" i="5" s="1"/>
  <c r="AI314" i="5"/>
  <c r="F314" i="5" s="1"/>
  <c r="AI95" i="5"/>
  <c r="F95" i="5" s="1"/>
  <c r="AI113" i="5"/>
  <c r="F113" i="5" s="1"/>
  <c r="U101" i="5"/>
  <c r="AL120" i="5"/>
  <c r="AL133" i="5" s="1"/>
  <c r="AL146" i="5" s="1"/>
  <c r="AL159" i="5" s="1"/>
  <c r="AL172" i="5" s="1"/>
  <c r="AL185" i="5" s="1"/>
  <c r="AL198" i="5" s="1"/>
  <c r="AL211" i="5" s="1"/>
  <c r="AU116" i="5"/>
  <c r="J116" i="5" s="1"/>
  <c r="AO120" i="5"/>
  <c r="AY101" i="5"/>
  <c r="W261" i="5"/>
  <c r="E261" i="5" s="1"/>
  <c r="Q268" i="5"/>
  <c r="AI193" i="5"/>
  <c r="F193" i="5" s="1"/>
  <c r="AC198" i="5"/>
  <c r="AC199" i="5" s="1"/>
  <c r="W138" i="5"/>
  <c r="E138" i="5" s="1"/>
  <c r="AA306" i="5"/>
  <c r="BK82" i="5"/>
  <c r="BK287" i="5"/>
  <c r="V146" i="5"/>
  <c r="V230" i="5"/>
  <c r="V101" i="5"/>
  <c r="AW120" i="5"/>
  <c r="AW133" i="5" s="1"/>
  <c r="AW146" i="5" s="1"/>
  <c r="AW159" i="5" s="1"/>
  <c r="AW172" i="5" s="1"/>
  <c r="AW185" i="5" s="1"/>
  <c r="AW198" i="5" s="1"/>
  <c r="AW211" i="5" s="1"/>
  <c r="AI303" i="5"/>
  <c r="F303" i="5" s="1"/>
  <c r="Z268" i="5"/>
  <c r="Z287" i="5"/>
  <c r="Z120" i="5"/>
  <c r="Z133" i="5" s="1"/>
  <c r="Z146" i="5" s="1"/>
  <c r="Z159" i="5" s="1"/>
  <c r="Z172" i="5" s="1"/>
  <c r="Z185" i="5" s="1"/>
  <c r="Z198" i="5" s="1"/>
  <c r="Z211" i="5" s="1"/>
  <c r="BE63" i="5"/>
  <c r="BE268" i="5"/>
  <c r="BE230" i="5"/>
  <c r="X249" i="5"/>
  <c r="X44" i="5"/>
  <c r="X25" i="5"/>
  <c r="AV230" i="5"/>
  <c r="BG112" i="5"/>
  <c r="K112" i="5" s="1"/>
  <c r="BB120" i="5"/>
  <c r="BG222" i="5"/>
  <c r="K222" i="5" s="1"/>
  <c r="BC325" i="5"/>
  <c r="BG309" i="5"/>
  <c r="BG21" i="5"/>
  <c r="K21" i="5" s="1"/>
  <c r="BG349" i="5"/>
  <c r="K349" i="5" s="1"/>
  <c r="O349" i="5" s="1"/>
  <c r="BG243" i="5"/>
  <c r="K243" i="5" s="1"/>
  <c r="BG32" i="5"/>
  <c r="K32" i="5" s="1"/>
  <c r="BG62" i="5"/>
  <c r="K62" i="5" s="1"/>
  <c r="BG266" i="5"/>
  <c r="K266" i="5" s="1"/>
  <c r="BG296" i="5"/>
  <c r="K296" i="5" s="1"/>
  <c r="BG335" i="5"/>
  <c r="K335" i="5" s="1"/>
  <c r="BG131" i="5"/>
  <c r="K131" i="5" s="1"/>
  <c r="BG29" i="5"/>
  <c r="K29" i="5" s="1"/>
  <c r="BC249" i="5"/>
  <c r="BG233" i="5"/>
  <c r="BG323" i="5"/>
  <c r="K323" i="5" s="1"/>
  <c r="BG94" i="5"/>
  <c r="K94" i="5" s="1"/>
  <c r="BG247" i="5"/>
  <c r="K247" i="5" s="1"/>
  <c r="BG217" i="5"/>
  <c r="K217" i="5" s="1"/>
  <c r="AI234" i="5"/>
  <c r="F234" i="5" s="1"/>
  <c r="AI323" i="5"/>
  <c r="F323" i="5" s="1"/>
  <c r="AI208" i="5"/>
  <c r="F208" i="5" s="1"/>
  <c r="AI247" i="5"/>
  <c r="F247" i="5" s="1"/>
  <c r="AI130" i="5"/>
  <c r="F130" i="5" s="1"/>
  <c r="AI131" i="5"/>
  <c r="F131" i="5" s="1"/>
  <c r="Y120" i="5"/>
  <c r="Y133" i="5" s="1"/>
  <c r="Y146" i="5" s="1"/>
  <c r="Y159" i="5" s="1"/>
  <c r="Y172" i="5" s="1"/>
  <c r="Y185" i="5" s="1"/>
  <c r="Y198" i="5" s="1"/>
  <c r="Y211" i="5" s="1"/>
  <c r="Y63" i="5"/>
  <c r="AX44" i="5"/>
  <c r="AI324" i="5"/>
  <c r="F324" i="5" s="1"/>
  <c r="W179" i="5"/>
  <c r="E179" i="5" s="1"/>
  <c r="AU95" i="5"/>
  <c r="J95" i="5" s="1"/>
  <c r="AA82" i="5"/>
  <c r="AA268" i="5"/>
  <c r="AA230" i="5"/>
  <c r="BK44" i="5"/>
  <c r="V325" i="5"/>
  <c r="V365" i="5"/>
  <c r="AW325" i="5"/>
  <c r="AW338" i="5" s="1"/>
  <c r="AW351" i="5" s="1"/>
  <c r="AW365" i="5" s="1"/>
  <c r="AW44" i="5"/>
  <c r="Z249" i="5"/>
  <c r="AP230" i="5"/>
  <c r="AU220" i="5"/>
  <c r="BE198" i="5"/>
  <c r="BE211" i="5"/>
  <c r="BE338" i="5"/>
  <c r="BE133" i="5"/>
  <c r="X63" i="5"/>
  <c r="BJ120" i="5"/>
  <c r="BJ133" i="5" s="1"/>
  <c r="BJ146" i="5" s="1"/>
  <c r="BG95" i="5"/>
  <c r="K95" i="5" s="1"/>
  <c r="O95" i="5" s="1"/>
  <c r="BG312" i="5"/>
  <c r="K312" i="5" s="1"/>
  <c r="BG93" i="5"/>
  <c r="K93" i="5" s="1"/>
  <c r="BC44" i="5"/>
  <c r="BG28" i="5"/>
  <c r="BG259" i="5"/>
  <c r="K259" i="5" s="1"/>
  <c r="BG333" i="5"/>
  <c r="K333" i="5" s="1"/>
  <c r="BG256" i="5"/>
  <c r="K256" i="5" s="1"/>
  <c r="BG215" i="5"/>
  <c r="K215" i="5" s="1"/>
  <c r="BG190" i="5"/>
  <c r="K190" i="5" s="1"/>
  <c r="BG297" i="5"/>
  <c r="K297" i="5" s="1"/>
  <c r="BG40" i="5"/>
  <c r="K40" i="5" s="1"/>
  <c r="BC198" i="5"/>
  <c r="BG188" i="5"/>
  <c r="BG362" i="5"/>
  <c r="K362" i="5" s="1"/>
  <c r="BG143" i="5"/>
  <c r="K143" i="5" s="1"/>
  <c r="AJ230" i="5"/>
  <c r="AI112" i="5"/>
  <c r="F112" i="5" s="1"/>
  <c r="AI281" i="5"/>
  <c r="F281" i="5" s="1"/>
  <c r="AI210" i="5"/>
  <c r="F210" i="5" s="1"/>
  <c r="AI137" i="5"/>
  <c r="F137" i="5" s="1"/>
  <c r="AI337" i="5"/>
  <c r="F337" i="5" s="1"/>
  <c r="AI177" i="5"/>
  <c r="F177" i="5" s="1"/>
  <c r="AI89" i="5"/>
  <c r="F89" i="5" s="1"/>
  <c r="AI248" i="5"/>
  <c r="F248" i="5" s="1"/>
  <c r="AI49" i="5"/>
  <c r="F49" i="5" s="1"/>
  <c r="U82" i="5"/>
  <c r="U211" i="5"/>
  <c r="AU76" i="5"/>
  <c r="J76" i="5" s="1"/>
  <c r="AQ82" i="5"/>
  <c r="AX325" i="5"/>
  <c r="AX338" i="5" s="1"/>
  <c r="AX351" i="5" s="1"/>
  <c r="AX365" i="5" s="1"/>
  <c r="W298" i="5"/>
  <c r="E298" i="5" s="1"/>
  <c r="BH120" i="5"/>
  <c r="BH133" i="5" s="1"/>
  <c r="BH146" i="5" s="1"/>
  <c r="W239" i="5"/>
  <c r="E239" i="5" s="1"/>
  <c r="Q249" i="5"/>
  <c r="AA120" i="5"/>
  <c r="AA133" i="5" s="1"/>
  <c r="AA146" i="5" s="1"/>
  <c r="AA159" i="5" s="1"/>
  <c r="AA172" i="5" s="1"/>
  <c r="AA185" i="5" s="1"/>
  <c r="AA198" i="5" s="1"/>
  <c r="AA211" i="5" s="1"/>
  <c r="BK101" i="5"/>
  <c r="BK268" i="5"/>
  <c r="V306" i="5"/>
  <c r="AU34" i="5"/>
  <c r="AQ44" i="5"/>
  <c r="AW82" i="5"/>
  <c r="AW249" i="5"/>
  <c r="BG241" i="5"/>
  <c r="K241" i="5" s="1"/>
  <c r="BB249" i="5"/>
  <c r="Z101" i="5"/>
  <c r="BG142" i="5"/>
  <c r="K142" i="5" s="1"/>
  <c r="BA146" i="5"/>
  <c r="BE249" i="5"/>
  <c r="X268" i="5"/>
  <c r="AV268" i="5"/>
  <c r="AV325" i="5"/>
  <c r="AV338" i="5" s="1"/>
  <c r="AV351" i="5" s="1"/>
  <c r="AV365" i="5" s="1"/>
  <c r="BG229" i="5"/>
  <c r="K229" i="5" s="1"/>
  <c r="BG18" i="5"/>
  <c r="K18" i="5" s="1"/>
  <c r="BC82" i="5"/>
  <c r="BG66" i="5"/>
  <c r="BG48" i="5"/>
  <c r="K48" i="5" s="1"/>
  <c r="BG30" i="5"/>
  <c r="K30" i="5" s="1"/>
  <c r="BC287" i="5"/>
  <c r="BG271" i="5"/>
  <c r="BG81" i="5"/>
  <c r="K81" i="5" s="1"/>
  <c r="BG114" i="5"/>
  <c r="K114" i="5" s="1"/>
  <c r="BG286" i="5"/>
  <c r="K286" i="5" s="1"/>
  <c r="BG115" i="5"/>
  <c r="K115" i="5" s="1"/>
  <c r="BG245" i="5"/>
  <c r="K245" i="5" s="1"/>
  <c r="BG303" i="5"/>
  <c r="K303" i="5" s="1"/>
  <c r="BG179" i="5"/>
  <c r="K179" i="5" s="1"/>
  <c r="BG33" i="5"/>
  <c r="K33" i="5" s="1"/>
  <c r="BG321" i="5"/>
  <c r="K321" i="5" s="1"/>
  <c r="BG98" i="5"/>
  <c r="K98" i="5" s="1"/>
  <c r="AJ101" i="5"/>
  <c r="AI68" i="5"/>
  <c r="F68" i="5" s="1"/>
  <c r="AI126" i="5"/>
  <c r="F126" i="5" s="1"/>
  <c r="AG338" i="5"/>
  <c r="AI328" i="5"/>
  <c r="AI192" i="5"/>
  <c r="F192" i="5" s="1"/>
  <c r="AI291" i="5"/>
  <c r="F291" i="5" s="1"/>
  <c r="AI105" i="5"/>
  <c r="F105" i="5" s="1"/>
  <c r="AI319" i="5"/>
  <c r="F319" i="5" s="1"/>
  <c r="AI266" i="5"/>
  <c r="F266" i="5" s="1"/>
  <c r="AI15" i="5"/>
  <c r="F15" i="5" s="1"/>
  <c r="AI202" i="5"/>
  <c r="F202" i="5" s="1"/>
  <c r="AI144" i="5"/>
  <c r="F144" i="5" s="1"/>
  <c r="W156" i="5"/>
  <c r="E156" i="5" s="1"/>
  <c r="AV249" i="5"/>
  <c r="AV25" i="5"/>
  <c r="AV101" i="5"/>
  <c r="BJ268" i="5"/>
  <c r="BJ287" i="5"/>
  <c r="BG209" i="5"/>
  <c r="K209" i="5" s="1"/>
  <c r="BB211" i="5"/>
  <c r="W219" i="5"/>
  <c r="E219" i="5" s="1"/>
  <c r="Q230" i="5"/>
  <c r="BC211" i="5"/>
  <c r="BG201" i="5"/>
  <c r="BG107" i="5"/>
  <c r="K107" i="5" s="1"/>
  <c r="BG106" i="5"/>
  <c r="K106" i="5" s="1"/>
  <c r="BG342" i="5"/>
  <c r="K342" i="5" s="1"/>
  <c r="BG171" i="5"/>
  <c r="K171" i="5" s="1"/>
  <c r="BG105" i="5"/>
  <c r="K105" i="5" s="1"/>
  <c r="BG74" i="5"/>
  <c r="K74" i="5" s="1"/>
  <c r="BG272" i="5"/>
  <c r="K272" i="5" s="1"/>
  <c r="O272" i="5" s="1"/>
  <c r="BG336" i="5"/>
  <c r="K336" i="5" s="1"/>
  <c r="BG244" i="5"/>
  <c r="K244" i="5" s="1"/>
  <c r="BG165" i="5"/>
  <c r="K165" i="5" s="1"/>
  <c r="BG298" i="5"/>
  <c r="K298" i="5" s="1"/>
  <c r="BG253" i="5"/>
  <c r="K253" i="5" s="1"/>
  <c r="BC25" i="5"/>
  <c r="BG9" i="5"/>
  <c r="BG37" i="5"/>
  <c r="K37" i="5" s="1"/>
  <c r="BG242" i="5"/>
  <c r="K242" i="5" s="1"/>
  <c r="BG68" i="5"/>
  <c r="K68" i="5" s="1"/>
  <c r="O68" i="5" s="1"/>
  <c r="BG39" i="5"/>
  <c r="K39" i="5" s="1"/>
  <c r="BG246" i="5"/>
  <c r="K246" i="5" s="1"/>
  <c r="BG144" i="5"/>
  <c r="K144" i="5" s="1"/>
  <c r="O144" i="5" s="1"/>
  <c r="BG79" i="5"/>
  <c r="K79" i="5" s="1"/>
  <c r="BG97" i="5"/>
  <c r="K97" i="5" s="1"/>
  <c r="BG295" i="5"/>
  <c r="K295" i="5" s="1"/>
  <c r="BG86" i="5"/>
  <c r="K86" i="5" s="1"/>
  <c r="BG100" i="5"/>
  <c r="K100" i="5" s="1"/>
  <c r="BG216" i="5"/>
  <c r="K216" i="5" s="1"/>
  <c r="BG69" i="5"/>
  <c r="K69" i="5" s="1"/>
  <c r="BG220" i="5"/>
  <c r="K220" i="5" s="1"/>
  <c r="BG284" i="5"/>
  <c r="K284" i="5" s="1"/>
  <c r="BG75" i="5"/>
  <c r="K75" i="5" s="1"/>
  <c r="BG51" i="5"/>
  <c r="K51" i="5" s="1"/>
  <c r="BG20" i="5"/>
  <c r="K20" i="5" s="1"/>
  <c r="BG345" i="5"/>
  <c r="K345" i="5" s="1"/>
  <c r="O345" i="5" s="1"/>
  <c r="BG334" i="5"/>
  <c r="K334" i="5" s="1"/>
  <c r="BG315" i="5"/>
  <c r="K315" i="5" s="1"/>
  <c r="AJ268" i="5"/>
  <c r="AI62" i="5"/>
  <c r="F62" i="5" s="1"/>
  <c r="AI243" i="5"/>
  <c r="F243" i="5" s="1"/>
  <c r="AG82" i="5"/>
  <c r="AI66" i="5"/>
  <c r="AI108" i="5"/>
  <c r="F108" i="5" s="1"/>
  <c r="AI79" i="5"/>
  <c r="F79" i="5" s="1"/>
  <c r="AI257" i="5"/>
  <c r="F257" i="5" s="1"/>
  <c r="AI296" i="5"/>
  <c r="F296" i="5" s="1"/>
  <c r="AI237" i="5"/>
  <c r="F237" i="5" s="1"/>
  <c r="AI76" i="5"/>
  <c r="F76" i="5" s="1"/>
  <c r="AI156" i="5"/>
  <c r="F156" i="5" s="1"/>
  <c r="AI350" i="5"/>
  <c r="F350" i="5" s="1"/>
  <c r="AI240" i="5"/>
  <c r="F240" i="5" s="1"/>
  <c r="AI310" i="5"/>
  <c r="F310" i="5" s="1"/>
  <c r="AI53" i="5"/>
  <c r="F53" i="5" s="1"/>
  <c r="AI253" i="5"/>
  <c r="F253" i="5" s="1"/>
  <c r="AI331" i="5"/>
  <c r="F331" i="5" s="1"/>
  <c r="AG351" i="5"/>
  <c r="AI341" i="5"/>
  <c r="AI21" i="5"/>
  <c r="F21" i="5" s="1"/>
  <c r="AG325" i="5"/>
  <c r="AI309" i="5"/>
  <c r="AI244" i="5"/>
  <c r="F244" i="5" s="1"/>
  <c r="AI348" i="5"/>
  <c r="F348" i="5" s="1"/>
  <c r="AG306" i="5"/>
  <c r="AI290" i="5"/>
  <c r="Y249" i="5"/>
  <c r="U365" i="5"/>
  <c r="U325" i="5"/>
  <c r="U306" i="5"/>
  <c r="BG11" i="5"/>
  <c r="K11" i="5" s="1"/>
  <c r="BA25" i="5"/>
  <c r="AY230" i="5"/>
  <c r="AI52" i="5"/>
  <c r="F52" i="5" s="1"/>
  <c r="AE63" i="5"/>
  <c r="W11" i="5"/>
  <c r="E11" i="5" s="1"/>
  <c r="W235" i="5"/>
  <c r="E235" i="5" s="1"/>
  <c r="W361" i="5"/>
  <c r="E361" i="5" s="1"/>
  <c r="W33" i="5"/>
  <c r="E33" i="5" s="1"/>
  <c r="W21" i="5"/>
  <c r="E21" i="5" s="1"/>
  <c r="W111" i="5"/>
  <c r="E111" i="5" s="1"/>
  <c r="W150" i="5"/>
  <c r="E150" i="5" s="1"/>
  <c r="W220" i="5"/>
  <c r="E220" i="5" s="1"/>
  <c r="W299" i="5"/>
  <c r="E299" i="5" s="1"/>
  <c r="W43" i="5"/>
  <c r="E43" i="5" s="1"/>
  <c r="AU42" i="5"/>
  <c r="AU177" i="5"/>
  <c r="AU149" i="5"/>
  <c r="AU219" i="5"/>
  <c r="AS230" i="5"/>
  <c r="AU214" i="5"/>
  <c r="AX120" i="5"/>
  <c r="AX133" i="5" s="1"/>
  <c r="AX146" i="5" s="1"/>
  <c r="AX159" i="5" s="1"/>
  <c r="AX172" i="5" s="1"/>
  <c r="AX185" i="5" s="1"/>
  <c r="AX198" i="5" s="1"/>
  <c r="AX211" i="5" s="1"/>
  <c r="AL82" i="5"/>
  <c r="AL268" i="5"/>
  <c r="AI182" i="5"/>
  <c r="F182" i="5" s="1"/>
  <c r="AC185" i="5"/>
  <c r="AC186" i="5" s="1"/>
  <c r="W91" i="5"/>
  <c r="E91" i="5" s="1"/>
  <c r="Q101" i="5"/>
  <c r="AU194" i="5"/>
  <c r="J194" i="5" s="1"/>
  <c r="AP198" i="5"/>
  <c r="AU168" i="5"/>
  <c r="AQ172" i="5"/>
  <c r="AY120" i="5"/>
  <c r="AY133" i="5" s="1"/>
  <c r="AY146" i="5" s="1"/>
  <c r="AY159" i="5" s="1"/>
  <c r="AY172" i="5" s="1"/>
  <c r="AY185" i="5" s="1"/>
  <c r="AY198" i="5" s="1"/>
  <c r="AY211" i="5" s="1"/>
  <c r="AY249" i="5"/>
  <c r="BG258" i="5"/>
  <c r="K258" i="5" s="1"/>
  <c r="BA268" i="5"/>
  <c r="W335" i="5"/>
  <c r="E335" i="5" s="1"/>
  <c r="W151" i="5"/>
  <c r="E151" i="5" s="1"/>
  <c r="W255" i="5"/>
  <c r="E255" i="5" s="1"/>
  <c r="W330" i="5"/>
  <c r="E330" i="5" s="1"/>
  <c r="W196" i="5"/>
  <c r="E196" i="5" s="1"/>
  <c r="W234" i="5"/>
  <c r="E234" i="5" s="1"/>
  <c r="W36" i="5"/>
  <c r="E36" i="5" s="1"/>
  <c r="W207" i="5"/>
  <c r="E207" i="5" s="1"/>
  <c r="AU90" i="5"/>
  <c r="J90" i="5" s="1"/>
  <c r="AU55" i="5"/>
  <c r="AU80" i="5"/>
  <c r="J80" i="5" s="1"/>
  <c r="AU48" i="5"/>
  <c r="AV306" i="5"/>
  <c r="BJ325" i="5"/>
  <c r="BJ338" i="5" s="1"/>
  <c r="BJ351" i="5" s="1"/>
  <c r="BJ365" i="5" s="1"/>
  <c r="BG234" i="5"/>
  <c r="K234" i="5" s="1"/>
  <c r="O234" i="5" s="1"/>
  <c r="BG277" i="5"/>
  <c r="K277" i="5" s="1"/>
  <c r="BG263" i="5"/>
  <c r="K263" i="5" s="1"/>
  <c r="BG137" i="5"/>
  <c r="K137" i="5" s="1"/>
  <c r="O137" i="5" s="1"/>
  <c r="BG363" i="5"/>
  <c r="K363" i="5" s="1"/>
  <c r="BG155" i="5"/>
  <c r="K155" i="5" s="1"/>
  <c r="BG265" i="5"/>
  <c r="K265" i="5" s="1"/>
  <c r="BG197" i="5"/>
  <c r="K197" i="5" s="1"/>
  <c r="BG292" i="5"/>
  <c r="K292" i="5" s="1"/>
  <c r="O292" i="5" s="1"/>
  <c r="BG180" i="5"/>
  <c r="K180" i="5" s="1"/>
  <c r="BG280" i="5"/>
  <c r="K280" i="5" s="1"/>
  <c r="BG113" i="5"/>
  <c r="K113" i="5" s="1"/>
  <c r="BG224" i="5"/>
  <c r="K224" i="5" s="1"/>
  <c r="O224" i="5" s="1"/>
  <c r="BG145" i="5"/>
  <c r="K145" i="5" s="1"/>
  <c r="BG89" i="5"/>
  <c r="K89" i="5" s="1"/>
  <c r="O89" i="5" s="1"/>
  <c r="BG279" i="5"/>
  <c r="K279" i="5" s="1"/>
  <c r="BG60" i="5"/>
  <c r="K60" i="5" s="1"/>
  <c r="BG218" i="5"/>
  <c r="K218" i="5" s="1"/>
  <c r="O218" i="5" s="1"/>
  <c r="BG34" i="5"/>
  <c r="K34" i="5" s="1"/>
  <c r="BG54" i="5"/>
  <c r="K54" i="5" s="1"/>
  <c r="BG152" i="5"/>
  <c r="K152" i="5" s="1"/>
  <c r="BG88" i="5"/>
  <c r="K88" i="5" s="1"/>
  <c r="BG13" i="5"/>
  <c r="K13" i="5" s="1"/>
  <c r="BG49" i="5"/>
  <c r="K49" i="5" s="1"/>
  <c r="BG330" i="5"/>
  <c r="K330" i="5" s="1"/>
  <c r="BG77" i="5"/>
  <c r="K77" i="5" s="1"/>
  <c r="BG343" i="5"/>
  <c r="K343" i="5" s="1"/>
  <c r="BG203" i="5"/>
  <c r="K203" i="5" s="1"/>
  <c r="BG202" i="5"/>
  <c r="K202" i="5" s="1"/>
  <c r="BG344" i="5"/>
  <c r="K344" i="5" s="1"/>
  <c r="BC63" i="5"/>
  <c r="BG47" i="5"/>
  <c r="BG204" i="5"/>
  <c r="K204" i="5" s="1"/>
  <c r="BG361" i="5"/>
  <c r="K361" i="5" s="1"/>
  <c r="BG163" i="5"/>
  <c r="K163" i="5" s="1"/>
  <c r="BG91" i="5"/>
  <c r="K91" i="5" s="1"/>
  <c r="AI254" i="5"/>
  <c r="F254" i="5" s="1"/>
  <c r="AI151" i="5"/>
  <c r="F151" i="5" s="1"/>
  <c r="AI22" i="5"/>
  <c r="F22" i="5" s="1"/>
  <c r="AI229" i="5"/>
  <c r="F229" i="5" s="1"/>
  <c r="AI16" i="5"/>
  <c r="F16" i="5" s="1"/>
  <c r="AI275" i="5"/>
  <c r="F275" i="5" s="1"/>
  <c r="AI282" i="5"/>
  <c r="F282" i="5" s="1"/>
  <c r="AI342" i="5"/>
  <c r="F342" i="5" s="1"/>
  <c r="AG25" i="5"/>
  <c r="AI9" i="5"/>
  <c r="AI155" i="5"/>
  <c r="F155" i="5" s="1"/>
  <c r="AI57" i="5"/>
  <c r="F57" i="5" s="1"/>
  <c r="AI124" i="5"/>
  <c r="F124" i="5" s="1"/>
  <c r="AI318" i="5"/>
  <c r="F318" i="5" s="1"/>
  <c r="AI67" i="5"/>
  <c r="F67" i="5" s="1"/>
  <c r="AI195" i="5"/>
  <c r="F195" i="5" s="1"/>
  <c r="AI119" i="5"/>
  <c r="F119" i="5" s="1"/>
  <c r="AI196" i="5"/>
  <c r="F196" i="5" s="1"/>
  <c r="AG198" i="5"/>
  <c r="AI188" i="5"/>
  <c r="AI106" i="5"/>
  <c r="F106" i="5" s="1"/>
  <c r="AI10" i="5"/>
  <c r="F10" i="5" s="1"/>
  <c r="AI11" i="5"/>
  <c r="F11" i="5" s="1"/>
  <c r="AI330" i="5"/>
  <c r="F330" i="5" s="1"/>
  <c r="AI41" i="5"/>
  <c r="F41" i="5" s="1"/>
  <c r="AG230" i="5"/>
  <c r="AI214" i="5"/>
  <c r="Y306" i="5"/>
  <c r="Y82" i="5"/>
  <c r="U351" i="5"/>
  <c r="U198" i="5"/>
  <c r="BG261" i="5"/>
  <c r="K261" i="5" s="1"/>
  <c r="AU51" i="5"/>
  <c r="AO63" i="5"/>
  <c r="AU60" i="5"/>
  <c r="AP63" i="5"/>
  <c r="AX268" i="5"/>
  <c r="AL63" i="5"/>
  <c r="AY63" i="5"/>
  <c r="W244" i="5"/>
  <c r="E244" i="5" s="1"/>
  <c r="W168" i="5"/>
  <c r="E168" i="5" s="1"/>
  <c r="R172" i="5"/>
  <c r="AD173" i="5" s="1"/>
  <c r="AU183" i="5"/>
  <c r="AP185" i="5"/>
  <c r="AM120" i="5"/>
  <c r="AM133" i="5" s="1"/>
  <c r="AM146" i="5" s="1"/>
  <c r="AM159" i="5" s="1"/>
  <c r="AM172" i="5" s="1"/>
  <c r="AM185" i="5" s="1"/>
  <c r="AM198" i="5" s="1"/>
  <c r="AM211" i="5" s="1"/>
  <c r="W69" i="5"/>
  <c r="E69" i="5" s="1"/>
  <c r="W195" i="5"/>
  <c r="E195" i="5" s="1"/>
  <c r="W50" i="5"/>
  <c r="E50" i="5" s="1"/>
  <c r="W296" i="5"/>
  <c r="E296" i="5" s="1"/>
  <c r="W74" i="5"/>
  <c r="E74" i="5" s="1"/>
  <c r="W319" i="5"/>
  <c r="E319" i="5" s="1"/>
  <c r="W197" i="5"/>
  <c r="E197" i="5" s="1"/>
  <c r="W282" i="5"/>
  <c r="E282" i="5" s="1"/>
  <c r="W242" i="5"/>
  <c r="E242" i="5" s="1"/>
  <c r="AU206" i="5"/>
  <c r="AU278" i="5"/>
  <c r="J278" i="5" s="1"/>
  <c r="AU273" i="5"/>
  <c r="J273" i="5" s="1"/>
  <c r="BG260" i="5"/>
  <c r="K260" i="5" s="1"/>
  <c r="AE306" i="5"/>
  <c r="AI302" i="5"/>
  <c r="F302" i="5" s="1"/>
  <c r="AX287" i="5"/>
  <c r="AL306" i="5"/>
  <c r="AY325" i="5"/>
  <c r="AY338" i="5" s="1"/>
  <c r="AY351" i="5" s="1"/>
  <c r="AY365" i="5" s="1"/>
  <c r="AI118" i="5"/>
  <c r="F118" i="5" s="1"/>
  <c r="AD120" i="5"/>
  <c r="AD121" i="5" s="1"/>
  <c r="AM230" i="5"/>
  <c r="W177" i="5"/>
  <c r="E177" i="5" s="1"/>
  <c r="W35" i="5"/>
  <c r="E35" i="5" s="1"/>
  <c r="W61" i="5"/>
  <c r="E61" i="5" s="1"/>
  <c r="W348" i="5"/>
  <c r="E348" i="5" s="1"/>
  <c r="W279" i="5"/>
  <c r="E279" i="5" s="1"/>
  <c r="W99" i="5"/>
  <c r="E99" i="5" s="1"/>
  <c r="W142" i="5"/>
  <c r="E142" i="5" s="1"/>
  <c r="S172" i="5"/>
  <c r="AE173" i="5" s="1"/>
  <c r="W162" i="5"/>
  <c r="S25" i="5"/>
  <c r="AE26" i="5" s="1"/>
  <c r="W9" i="5"/>
  <c r="AE120" i="5"/>
  <c r="AI117" i="5"/>
  <c r="F117" i="5" s="1"/>
  <c r="AU246" i="5"/>
  <c r="AU126" i="5"/>
  <c r="J126" i="5" s="1"/>
  <c r="AU300" i="5"/>
  <c r="J300" i="5" s="1"/>
  <c r="AU14" i="5"/>
  <c r="AV82" i="5"/>
  <c r="BJ44" i="5"/>
  <c r="BJ306" i="5"/>
  <c r="BG87" i="5"/>
  <c r="K87" i="5" s="1"/>
  <c r="BG110" i="5"/>
  <c r="K110" i="5" s="1"/>
  <c r="BG178" i="5"/>
  <c r="K178" i="5" s="1"/>
  <c r="BG329" i="5"/>
  <c r="K329" i="5" s="1"/>
  <c r="BG116" i="5"/>
  <c r="K116" i="5" s="1"/>
  <c r="BG299" i="5"/>
  <c r="K299" i="5" s="1"/>
  <c r="BG57" i="5"/>
  <c r="K57" i="5" s="1"/>
  <c r="BG221" i="5"/>
  <c r="K221" i="5" s="1"/>
  <c r="BG319" i="5"/>
  <c r="K319" i="5" s="1"/>
  <c r="BG208" i="5"/>
  <c r="K208" i="5" s="1"/>
  <c r="O208" i="5" s="1"/>
  <c r="BC133" i="5"/>
  <c r="BG123" i="5"/>
  <c r="BG255" i="5"/>
  <c r="K255" i="5" s="1"/>
  <c r="BG267" i="5"/>
  <c r="K267" i="5" s="1"/>
  <c r="O267" i="5" s="1"/>
  <c r="BG206" i="5"/>
  <c r="K206" i="5" s="1"/>
  <c r="BG189" i="5"/>
  <c r="K189" i="5" s="1"/>
  <c r="BC172" i="5"/>
  <c r="BG162" i="5"/>
  <c r="BG42" i="5"/>
  <c r="K42" i="5" s="1"/>
  <c r="BC185" i="5"/>
  <c r="BG175" i="5"/>
  <c r="BG59" i="5"/>
  <c r="K59" i="5" s="1"/>
  <c r="BG262" i="5"/>
  <c r="K262" i="5" s="1"/>
  <c r="BG12" i="5"/>
  <c r="K12" i="5" s="1"/>
  <c r="BG73" i="5"/>
  <c r="K73" i="5" s="1"/>
  <c r="BG138" i="5"/>
  <c r="K138" i="5" s="1"/>
  <c r="O138" i="5" s="1"/>
  <c r="BG182" i="5"/>
  <c r="K182" i="5" s="1"/>
  <c r="BG225" i="5"/>
  <c r="K225" i="5" s="1"/>
  <c r="BG17" i="5"/>
  <c r="K17" i="5" s="1"/>
  <c r="BG238" i="5"/>
  <c r="K238" i="5" s="1"/>
  <c r="BG347" i="5"/>
  <c r="K347" i="5" s="1"/>
  <c r="BG176" i="5"/>
  <c r="K176" i="5" s="1"/>
  <c r="BG357" i="5"/>
  <c r="K357" i="5" s="1"/>
  <c r="BG55" i="5"/>
  <c r="K55" i="5" s="1"/>
  <c r="BG237" i="5"/>
  <c r="K237" i="5" s="1"/>
  <c r="BG274" i="5"/>
  <c r="K274" i="5" s="1"/>
  <c r="BG278" i="5"/>
  <c r="K278" i="5" s="1"/>
  <c r="AJ63" i="5"/>
  <c r="AJ44" i="5"/>
  <c r="AI223" i="5"/>
  <c r="F223" i="5" s="1"/>
  <c r="AI260" i="5"/>
  <c r="F260" i="5" s="1"/>
  <c r="AI150" i="5"/>
  <c r="F150" i="5" s="1"/>
  <c r="AI236" i="5"/>
  <c r="F236" i="5" s="1"/>
  <c r="AI94" i="5"/>
  <c r="F94" i="5" s="1"/>
  <c r="AI273" i="5"/>
  <c r="F273" i="5" s="1"/>
  <c r="AI88" i="5"/>
  <c r="F88" i="5" s="1"/>
  <c r="AI312" i="5"/>
  <c r="F312" i="5" s="1"/>
  <c r="AI87" i="5"/>
  <c r="F87" i="5" s="1"/>
  <c r="AI221" i="5"/>
  <c r="F221" i="5" s="1"/>
  <c r="AI274" i="5"/>
  <c r="F274" i="5" s="1"/>
  <c r="AI207" i="5"/>
  <c r="F207" i="5" s="1"/>
  <c r="AI279" i="5"/>
  <c r="F279" i="5" s="1"/>
  <c r="AG44" i="5"/>
  <c r="AI28" i="5"/>
  <c r="AG211" i="5"/>
  <c r="AG212" i="5" s="1"/>
  <c r="AI201" i="5"/>
  <c r="AI313" i="5"/>
  <c r="F313" i="5" s="1"/>
  <c r="AI157" i="5"/>
  <c r="F157" i="5" s="1"/>
  <c r="AI166" i="5"/>
  <c r="F166" i="5" s="1"/>
  <c r="AI311" i="5"/>
  <c r="F311" i="5" s="1"/>
  <c r="AI128" i="5"/>
  <c r="F128" i="5" s="1"/>
  <c r="AI300" i="5"/>
  <c r="F300" i="5" s="1"/>
  <c r="Y101" i="5"/>
  <c r="U159" i="5"/>
  <c r="U185" i="5"/>
  <c r="U268" i="5"/>
  <c r="AX249" i="5"/>
  <c r="AX82" i="5"/>
  <c r="AL287" i="5"/>
  <c r="AL44" i="5"/>
  <c r="AL101" i="5"/>
  <c r="AL25" i="5"/>
  <c r="BG15" i="5"/>
  <c r="K15" i="5" s="1"/>
  <c r="AI164" i="5"/>
  <c r="F164" i="5" s="1"/>
  <c r="AC172" i="5"/>
  <c r="AC173" i="5" s="1"/>
  <c r="AY82" i="5"/>
  <c r="AY306" i="5"/>
  <c r="W31" i="5"/>
  <c r="E31" i="5" s="1"/>
  <c r="R44" i="5"/>
  <c r="AD45" i="5" s="1"/>
  <c r="AU265" i="5"/>
  <c r="AI321" i="5"/>
  <c r="F321" i="5" s="1"/>
  <c r="AE325" i="5"/>
  <c r="AM44" i="5"/>
  <c r="AM249" i="5"/>
  <c r="W56" i="5"/>
  <c r="E56" i="5" s="1"/>
  <c r="W57" i="5"/>
  <c r="E57" i="5" s="1"/>
  <c r="W141" i="5"/>
  <c r="E141" i="5" s="1"/>
  <c r="W77" i="5"/>
  <c r="E77" i="5" s="1"/>
  <c r="W349" i="5"/>
  <c r="E349" i="5" s="1"/>
  <c r="W237" i="5"/>
  <c r="E237" i="5" s="1"/>
  <c r="W277" i="5"/>
  <c r="E277" i="5" s="1"/>
  <c r="W246" i="5"/>
  <c r="E246" i="5" s="1"/>
  <c r="AU98" i="5"/>
  <c r="J98" i="5" s="1"/>
  <c r="AO101" i="5"/>
  <c r="AU363" i="5"/>
  <c r="J363" i="5" s="1"/>
  <c r="AU315" i="5"/>
  <c r="J315" i="5" s="1"/>
  <c r="AU37" i="5"/>
  <c r="AU280" i="5"/>
  <c r="J280" i="5" s="1"/>
  <c r="BJ230" i="5"/>
  <c r="BJ63" i="5"/>
  <c r="BG358" i="5"/>
  <c r="K358" i="5" s="1"/>
  <c r="BG191" i="5"/>
  <c r="K191" i="5" s="1"/>
  <c r="BG226" i="5"/>
  <c r="K226" i="5" s="1"/>
  <c r="BG294" i="5"/>
  <c r="K294" i="5" s="1"/>
  <c r="O294" i="5" s="1"/>
  <c r="BG205" i="5"/>
  <c r="K205" i="5" s="1"/>
  <c r="BG300" i="5"/>
  <c r="K300" i="5" s="1"/>
  <c r="O300" i="5" s="1"/>
  <c r="BG128" i="5"/>
  <c r="K128" i="5" s="1"/>
  <c r="BG170" i="5"/>
  <c r="K170" i="5" s="1"/>
  <c r="BG117" i="5"/>
  <c r="K117" i="5" s="1"/>
  <c r="BG207" i="5"/>
  <c r="K207" i="5" s="1"/>
  <c r="BG302" i="5"/>
  <c r="K302" i="5" s="1"/>
  <c r="BG23" i="5"/>
  <c r="K23" i="5" s="1"/>
  <c r="BG228" i="5"/>
  <c r="K228" i="5" s="1"/>
  <c r="BG14" i="5"/>
  <c r="K14" i="5" s="1"/>
  <c r="BG99" i="5"/>
  <c r="K99" i="5" s="1"/>
  <c r="BG348" i="5"/>
  <c r="K348" i="5" s="1"/>
  <c r="O348" i="5" s="1"/>
  <c r="BG194" i="5"/>
  <c r="K194" i="5" s="1"/>
  <c r="BG331" i="5"/>
  <c r="K331" i="5" s="1"/>
  <c r="BG24" i="5"/>
  <c r="K24" i="5" s="1"/>
  <c r="BG72" i="5"/>
  <c r="K72" i="5" s="1"/>
  <c r="BG285" i="5"/>
  <c r="K285" i="5" s="1"/>
  <c r="BG360" i="5"/>
  <c r="K360" i="5" s="1"/>
  <c r="BG141" i="5"/>
  <c r="K141" i="5" s="1"/>
  <c r="BG109" i="5"/>
  <c r="K109" i="5" s="1"/>
  <c r="BG219" i="5"/>
  <c r="K219" i="5" s="1"/>
  <c r="BG254" i="5"/>
  <c r="K254" i="5" s="1"/>
  <c r="BG346" i="5"/>
  <c r="K346" i="5" s="1"/>
  <c r="O346" i="5" s="1"/>
  <c r="BG168" i="5"/>
  <c r="K168" i="5" s="1"/>
  <c r="BG311" i="5"/>
  <c r="K311" i="5" s="1"/>
  <c r="BG78" i="5"/>
  <c r="K78" i="5" s="1"/>
  <c r="O78" i="5" s="1"/>
  <c r="BG36" i="5"/>
  <c r="K36" i="5" s="1"/>
  <c r="BG90" i="5"/>
  <c r="K90" i="5" s="1"/>
  <c r="O90" i="5" s="1"/>
  <c r="BG316" i="5"/>
  <c r="K316" i="5" s="1"/>
  <c r="AJ306" i="5"/>
  <c r="AJ325" i="5"/>
  <c r="AJ338" i="5" s="1"/>
  <c r="AJ351" i="5" s="1"/>
  <c r="AJ365" i="5" s="1"/>
  <c r="AI54" i="5"/>
  <c r="F54" i="5" s="1"/>
  <c r="AI335" i="5"/>
  <c r="F335" i="5" s="1"/>
  <c r="AI209" i="5"/>
  <c r="F209" i="5" s="1"/>
  <c r="AG172" i="5"/>
  <c r="AI162" i="5"/>
  <c r="AI189" i="5"/>
  <c r="F189" i="5" s="1"/>
  <c r="AI111" i="5"/>
  <c r="F111" i="5" s="1"/>
  <c r="AI277" i="5"/>
  <c r="F277" i="5" s="1"/>
  <c r="AI255" i="5"/>
  <c r="F255" i="5" s="1"/>
  <c r="AI320" i="5"/>
  <c r="F320" i="5" s="1"/>
  <c r="AI262" i="5"/>
  <c r="F262" i="5" s="1"/>
  <c r="AI178" i="5"/>
  <c r="F178" i="5" s="1"/>
  <c r="AI343" i="5"/>
  <c r="F343" i="5" s="1"/>
  <c r="AI315" i="5"/>
  <c r="F315" i="5" s="1"/>
  <c r="AI132" i="5"/>
  <c r="F132" i="5" s="1"/>
  <c r="AI17" i="5"/>
  <c r="F17" i="5" s="1"/>
  <c r="AI336" i="5"/>
  <c r="F336" i="5" s="1"/>
  <c r="AG287" i="5"/>
  <c r="AI271" i="5"/>
  <c r="AI206" i="5"/>
  <c r="F206" i="5" s="1"/>
  <c r="AI298" i="5"/>
  <c r="F298" i="5" s="1"/>
  <c r="AG185" i="5"/>
  <c r="AI175" i="5"/>
  <c r="AI29" i="5"/>
  <c r="F29" i="5" s="1"/>
  <c r="AI217" i="5"/>
  <c r="F217" i="5" s="1"/>
  <c r="Y230" i="5"/>
  <c r="Y325" i="5"/>
  <c r="Y338" i="5" s="1"/>
  <c r="Y351" i="5" s="1"/>
  <c r="Y365" i="5" s="1"/>
  <c r="U44" i="5"/>
  <c r="U230" i="5"/>
  <c r="U172" i="5"/>
  <c r="AX306" i="5"/>
  <c r="AL325" i="5"/>
  <c r="AL338" i="5" s="1"/>
  <c r="AL351" i="5" s="1"/>
  <c r="AL365" i="5" s="1"/>
  <c r="AL230" i="5"/>
  <c r="AU156" i="5"/>
  <c r="J156" i="5" s="1"/>
  <c r="AI92" i="5"/>
  <c r="F92" i="5" s="1"/>
  <c r="AC101" i="5"/>
  <c r="AP287" i="5"/>
  <c r="AU282" i="5"/>
  <c r="J282" i="5" s="1"/>
  <c r="AM287" i="5"/>
  <c r="W363" i="5"/>
  <c r="E363" i="5" s="1"/>
  <c r="W105" i="5"/>
  <c r="E105" i="5" s="1"/>
  <c r="W16" i="5"/>
  <c r="E16" i="5" s="1"/>
  <c r="W275" i="5"/>
  <c r="E275" i="5" s="1"/>
  <c r="S63" i="5"/>
  <c r="AE64" i="5" s="1"/>
  <c r="W47" i="5"/>
  <c r="W312" i="5"/>
  <c r="E312" i="5" s="1"/>
  <c r="S185" i="5"/>
  <c r="W175" i="5"/>
  <c r="W32" i="5"/>
  <c r="E32" i="5" s="1"/>
  <c r="W87" i="5"/>
  <c r="E87" i="5" s="1"/>
  <c r="W71" i="5"/>
  <c r="E71" i="5" s="1"/>
  <c r="R82" i="5"/>
  <c r="AI75" i="5"/>
  <c r="F75" i="5" s="1"/>
  <c r="AE82" i="5"/>
  <c r="AS82" i="5"/>
  <c r="AU66" i="5"/>
  <c r="AU75" i="5"/>
  <c r="J75" i="5" s="1"/>
  <c r="AU203" i="5"/>
  <c r="J203" i="5" s="1"/>
  <c r="AU217" i="5"/>
  <c r="AU224" i="5"/>
  <c r="BG313" i="5"/>
  <c r="K313" i="5" s="1"/>
  <c r="BG139" i="5"/>
  <c r="K139" i="5" s="1"/>
  <c r="BG239" i="5"/>
  <c r="K239" i="5" s="1"/>
  <c r="BG281" i="5"/>
  <c r="K281" i="5" s="1"/>
  <c r="O281" i="5" s="1"/>
  <c r="BG350" i="5"/>
  <c r="K350" i="5" s="1"/>
  <c r="BG184" i="5"/>
  <c r="K184" i="5" s="1"/>
  <c r="BG58" i="5"/>
  <c r="K58" i="5" s="1"/>
  <c r="BC230" i="5"/>
  <c r="BG214" i="5"/>
  <c r="BG320" i="5"/>
  <c r="K320" i="5" s="1"/>
  <c r="BC268" i="5"/>
  <c r="BG252" i="5"/>
  <c r="AJ120" i="5"/>
  <c r="AJ133" i="5" s="1"/>
  <c r="AJ146" i="5" s="1"/>
  <c r="AJ159" i="5" s="1"/>
  <c r="AJ172" i="5" s="1"/>
  <c r="AJ185" i="5" s="1"/>
  <c r="AJ198" i="5" s="1"/>
  <c r="AJ211" i="5" s="1"/>
  <c r="AJ82" i="5"/>
  <c r="AI20" i="5"/>
  <c r="F20" i="5" s="1"/>
  <c r="AI70" i="5"/>
  <c r="F70" i="5" s="1"/>
  <c r="AI158" i="5"/>
  <c r="F158" i="5" s="1"/>
  <c r="AI154" i="5"/>
  <c r="F154" i="5" s="1"/>
  <c r="AI261" i="5"/>
  <c r="F261" i="5" s="1"/>
  <c r="AI332" i="5"/>
  <c r="F332" i="5" s="1"/>
  <c r="AI152" i="5"/>
  <c r="F152" i="5" s="1"/>
  <c r="AI225" i="5"/>
  <c r="F225" i="5" s="1"/>
  <c r="AI329" i="5"/>
  <c r="F329" i="5" s="1"/>
  <c r="AI256" i="5"/>
  <c r="F256" i="5" s="1"/>
  <c r="AI216" i="5"/>
  <c r="F216" i="5" s="1"/>
  <c r="AI246" i="5"/>
  <c r="F246" i="5" s="1"/>
  <c r="AG133" i="5"/>
  <c r="AG134" i="5" s="1"/>
  <c r="AI123" i="5"/>
  <c r="AG365" i="5"/>
  <c r="AG268" i="5"/>
  <c r="AI252" i="5"/>
  <c r="AI77" i="5"/>
  <c r="F77" i="5" s="1"/>
  <c r="AI176" i="5"/>
  <c r="F176" i="5" s="1"/>
  <c r="AI299" i="5"/>
  <c r="F299" i="5" s="1"/>
  <c r="AI86" i="5"/>
  <c r="F86" i="5" s="1"/>
  <c r="AI61" i="5"/>
  <c r="F61" i="5" s="1"/>
  <c r="AI347" i="5"/>
  <c r="F347" i="5" s="1"/>
  <c r="AI316" i="5"/>
  <c r="F316" i="5" s="1"/>
  <c r="AI276" i="5"/>
  <c r="F276" i="5" s="1"/>
  <c r="AI42" i="5"/>
  <c r="F42" i="5" s="1"/>
  <c r="AI69" i="5"/>
  <c r="F69" i="5" s="1"/>
  <c r="AI344" i="5"/>
  <c r="F344" i="5" s="1"/>
  <c r="AI184" i="5"/>
  <c r="F184" i="5" s="1"/>
  <c r="Y268" i="5"/>
  <c r="U120" i="5"/>
  <c r="U63" i="5"/>
  <c r="U338" i="5"/>
  <c r="U25" i="5"/>
  <c r="U287" i="5"/>
  <c r="AU18" i="5"/>
  <c r="AP25" i="5"/>
  <c r="AX25" i="5"/>
  <c r="AX101" i="5"/>
  <c r="AL249" i="5"/>
  <c r="AY44" i="5"/>
  <c r="AY268" i="5"/>
  <c r="AY25" i="5"/>
  <c r="W222" i="5"/>
  <c r="E222" i="5" s="1"/>
  <c r="R230" i="5"/>
  <c r="AD231" i="5" s="1"/>
  <c r="AU143" i="5"/>
  <c r="J143" i="5" s="1"/>
  <c r="AQ146" i="5"/>
  <c r="AI284" i="5"/>
  <c r="F284" i="5" s="1"/>
  <c r="AD287" i="5"/>
  <c r="AD288" i="5" s="1"/>
  <c r="W229" i="5"/>
  <c r="E229" i="5" s="1"/>
  <c r="W343" i="5"/>
  <c r="E343" i="5" s="1"/>
  <c r="W132" i="5"/>
  <c r="E132" i="5" s="1"/>
  <c r="W170" i="5"/>
  <c r="E170" i="5" s="1"/>
  <c r="S211" i="5"/>
  <c r="AE212" i="5" s="1"/>
  <c r="W201" i="5"/>
  <c r="W94" i="5"/>
  <c r="E94" i="5" s="1"/>
  <c r="W189" i="5"/>
  <c r="E189" i="5" s="1"/>
  <c r="W157" i="5"/>
  <c r="E157" i="5" s="1"/>
  <c r="W347" i="5"/>
  <c r="E347" i="5" s="1"/>
  <c r="AU221" i="5"/>
  <c r="AU100" i="5"/>
  <c r="J100" i="5" s="1"/>
  <c r="AU128" i="5"/>
  <c r="J128" i="5" s="1"/>
  <c r="AU184" i="5"/>
  <c r="AU321" i="5"/>
  <c r="J321" i="5" s="1"/>
  <c r="W176" i="5"/>
  <c r="E176" i="5" s="1"/>
  <c r="W22" i="5"/>
  <c r="E22" i="5" s="1"/>
  <c r="W163" i="5"/>
  <c r="E163" i="5" s="1"/>
  <c r="W322" i="5"/>
  <c r="E322" i="5" s="1"/>
  <c r="W342" i="5"/>
  <c r="E342" i="5" s="1"/>
  <c r="S120" i="5"/>
  <c r="W104" i="5"/>
  <c r="W178" i="5"/>
  <c r="E178" i="5" s="1"/>
  <c r="W124" i="5"/>
  <c r="E124" i="5" s="1"/>
  <c r="W280" i="5"/>
  <c r="E280" i="5" s="1"/>
  <c r="W285" i="5"/>
  <c r="E285" i="5" s="1"/>
  <c r="W205" i="5"/>
  <c r="E205" i="5" s="1"/>
  <c r="W262" i="5"/>
  <c r="E262" i="5" s="1"/>
  <c r="W248" i="5"/>
  <c r="E248" i="5" s="1"/>
  <c r="W329" i="5"/>
  <c r="E329" i="5" s="1"/>
  <c r="W264" i="5"/>
  <c r="E264" i="5" s="1"/>
  <c r="W193" i="5"/>
  <c r="E193" i="5" s="1"/>
  <c r="W129" i="5"/>
  <c r="E129" i="5" s="1"/>
  <c r="W225" i="5"/>
  <c r="E225" i="5" s="1"/>
  <c r="W273" i="5"/>
  <c r="E273" i="5" s="1"/>
  <c r="W256" i="5"/>
  <c r="E256" i="5" s="1"/>
  <c r="W80" i="5"/>
  <c r="E80" i="5" s="1"/>
  <c r="W155" i="5"/>
  <c r="E155" i="5" s="1"/>
  <c r="W226" i="5"/>
  <c r="E226" i="5" s="1"/>
  <c r="W86" i="5"/>
  <c r="E86" i="5" s="1"/>
  <c r="W171" i="5"/>
  <c r="E171" i="5" s="1"/>
  <c r="W18" i="5"/>
  <c r="E18" i="5" s="1"/>
  <c r="W110" i="5"/>
  <c r="E110" i="5" s="1"/>
  <c r="W334" i="5"/>
  <c r="E334" i="5" s="1"/>
  <c r="S268" i="5"/>
  <c r="W252" i="5"/>
  <c r="W364" i="5"/>
  <c r="E364" i="5" s="1"/>
  <c r="W108" i="5"/>
  <c r="E108" i="5" s="1"/>
  <c r="W169" i="5"/>
  <c r="E169" i="5" s="1"/>
  <c r="W260" i="5"/>
  <c r="E260" i="5" s="1"/>
  <c r="W48" i="5"/>
  <c r="E48" i="5" s="1"/>
  <c r="AK120" i="5"/>
  <c r="AK133" i="5" s="1"/>
  <c r="AK146" i="5" s="1"/>
  <c r="AK159" i="5" s="1"/>
  <c r="AK172" i="5" s="1"/>
  <c r="AK185" i="5" s="1"/>
  <c r="AK198" i="5" s="1"/>
  <c r="AK211" i="5" s="1"/>
  <c r="AK101" i="5"/>
  <c r="AS63" i="5"/>
  <c r="AU47" i="5"/>
  <c r="AU267" i="5"/>
  <c r="AS287" i="5"/>
  <c r="AU271" i="5"/>
  <c r="AU195" i="5"/>
  <c r="J195" i="5" s="1"/>
  <c r="AU225" i="5"/>
  <c r="AU169" i="5"/>
  <c r="AU274" i="5"/>
  <c r="J274" i="5" s="1"/>
  <c r="AU276" i="5"/>
  <c r="J276" i="5" s="1"/>
  <c r="AU277" i="5"/>
  <c r="J277" i="5" s="1"/>
  <c r="AU358" i="5"/>
  <c r="J358" i="5" s="1"/>
  <c r="AU312" i="5"/>
  <c r="J312" i="5" s="1"/>
  <c r="AU89" i="5"/>
  <c r="J89" i="5" s="1"/>
  <c r="AU255" i="5"/>
  <c r="AU299" i="5"/>
  <c r="J299" i="5" s="1"/>
  <c r="AU112" i="5"/>
  <c r="J112" i="5" s="1"/>
  <c r="AU59" i="5"/>
  <c r="AU132" i="5"/>
  <c r="J132" i="5" s="1"/>
  <c r="AU99" i="5"/>
  <c r="J99" i="5" s="1"/>
  <c r="AU283" i="5"/>
  <c r="J283" i="5" s="1"/>
  <c r="AS133" i="5"/>
  <c r="AU123" i="5"/>
  <c r="AU332" i="5"/>
  <c r="J332" i="5" s="1"/>
  <c r="AU38" i="5"/>
  <c r="AU279" i="5"/>
  <c r="J279" i="5" s="1"/>
  <c r="AS101" i="5"/>
  <c r="AU85" i="5"/>
  <c r="AU141" i="5"/>
  <c r="J141" i="5" s="1"/>
  <c r="AU343" i="5"/>
  <c r="J343" i="5" s="1"/>
  <c r="AU150" i="5"/>
  <c r="J150" i="5" s="1"/>
  <c r="AU105" i="5"/>
  <c r="J105" i="5" s="1"/>
  <c r="AU237" i="5"/>
  <c r="AU192" i="5"/>
  <c r="AU86" i="5"/>
  <c r="J86" i="5" s="1"/>
  <c r="AU142" i="5"/>
  <c r="AU235" i="5"/>
  <c r="AU292" i="5"/>
  <c r="J292" i="5" s="1"/>
  <c r="AU218" i="5"/>
  <c r="AU33" i="5"/>
  <c r="AK249" i="5"/>
  <c r="AU333" i="5"/>
  <c r="J333" i="5" s="1"/>
  <c r="AU153" i="5"/>
  <c r="J153" i="5" s="1"/>
  <c r="AU264" i="5"/>
  <c r="AU227" i="5"/>
  <c r="AU129" i="5"/>
  <c r="J129" i="5" s="1"/>
  <c r="AS120" i="5"/>
  <c r="AU104" i="5"/>
  <c r="AU53" i="5"/>
  <c r="AS25" i="5"/>
  <c r="AU9" i="5"/>
  <c r="AU17" i="5"/>
  <c r="AU21" i="5"/>
  <c r="AU68" i="5"/>
  <c r="J68" i="5" s="1"/>
  <c r="AU140" i="5"/>
  <c r="J140" i="5" s="1"/>
  <c r="AU311" i="5"/>
  <c r="J311" i="5" s="1"/>
  <c r="AU196" i="5"/>
  <c r="J196" i="5" s="1"/>
  <c r="AU254" i="5"/>
  <c r="AU125" i="5"/>
  <c r="J125" i="5" s="1"/>
  <c r="AU36" i="5"/>
  <c r="AU62" i="5"/>
  <c r="AU241" i="5"/>
  <c r="AU176" i="5"/>
  <c r="AS44" i="5"/>
  <c r="AU28" i="5"/>
  <c r="AU12" i="5"/>
  <c r="AU319" i="5"/>
  <c r="J319" i="5" s="1"/>
  <c r="AU124" i="5"/>
  <c r="J124" i="5" s="1"/>
  <c r="AU81" i="5"/>
  <c r="J81" i="5" s="1"/>
  <c r="AU301" i="5"/>
  <c r="J301" i="5" s="1"/>
  <c r="AU182" i="5"/>
  <c r="AU110" i="5"/>
  <c r="J110" i="5" s="1"/>
  <c r="AU238" i="5"/>
  <c r="AU151" i="5"/>
  <c r="J151" i="5" s="1"/>
  <c r="AU263" i="5"/>
  <c r="AU32" i="5"/>
  <c r="AI263" i="5"/>
  <c r="F263" i="5" s="1"/>
  <c r="AD268" i="5"/>
  <c r="W144" i="5"/>
  <c r="E144" i="5" s="1"/>
  <c r="R146" i="5"/>
  <c r="AD147" i="5" s="1"/>
  <c r="AM101" i="5"/>
  <c r="W96" i="5"/>
  <c r="E96" i="5" s="1"/>
  <c r="W302" i="5"/>
  <c r="E302" i="5" s="1"/>
  <c r="W243" i="5"/>
  <c r="E243" i="5" s="1"/>
  <c r="W300" i="5"/>
  <c r="E300" i="5" s="1"/>
  <c r="W210" i="5"/>
  <c r="E210" i="5" s="1"/>
  <c r="W89" i="5"/>
  <c r="E89" i="5" s="1"/>
  <c r="W79" i="5"/>
  <c r="E79" i="5" s="1"/>
  <c r="W114" i="5"/>
  <c r="E114" i="5" s="1"/>
  <c r="W254" i="5"/>
  <c r="E254" i="5" s="1"/>
  <c r="W131" i="5"/>
  <c r="E131" i="5" s="1"/>
  <c r="W284" i="5"/>
  <c r="E284" i="5" s="1"/>
  <c r="W72" i="5"/>
  <c r="E72" i="5" s="1"/>
  <c r="W60" i="5"/>
  <c r="E60" i="5" s="1"/>
  <c r="W218" i="5"/>
  <c r="E218" i="5" s="1"/>
  <c r="W311" i="5"/>
  <c r="E311" i="5" s="1"/>
  <c r="W30" i="5"/>
  <c r="E30" i="5" s="1"/>
  <c r="W106" i="5"/>
  <c r="E106" i="5" s="1"/>
  <c r="W126" i="5"/>
  <c r="E126" i="5" s="1"/>
  <c r="W100" i="5"/>
  <c r="E100" i="5" s="1"/>
  <c r="W204" i="5"/>
  <c r="E204" i="5" s="1"/>
  <c r="W259" i="5"/>
  <c r="E259" i="5" s="1"/>
  <c r="W208" i="5"/>
  <c r="E208" i="5" s="1"/>
  <c r="W294" i="5"/>
  <c r="E294" i="5" s="1"/>
  <c r="W152" i="5"/>
  <c r="E152" i="5" s="1"/>
  <c r="S338" i="5"/>
  <c r="AE339" i="5" s="1"/>
  <c r="W328" i="5"/>
  <c r="W362" i="5"/>
  <c r="E362" i="5" s="1"/>
  <c r="W70" i="5"/>
  <c r="E70" i="5" s="1"/>
  <c r="W164" i="5"/>
  <c r="E164" i="5" s="1"/>
  <c r="S44" i="5"/>
  <c r="AE45" i="5" s="1"/>
  <c r="W28" i="5"/>
  <c r="W153" i="5"/>
  <c r="E153" i="5" s="1"/>
  <c r="W321" i="5"/>
  <c r="E321" i="5" s="1"/>
  <c r="W109" i="5"/>
  <c r="E109" i="5" s="1"/>
  <c r="S287" i="5"/>
  <c r="W271" i="5"/>
  <c r="W29" i="5"/>
  <c r="E29" i="5" s="1"/>
  <c r="W265" i="5"/>
  <c r="E265" i="5" s="1"/>
  <c r="AU242" i="5"/>
  <c r="AQ249" i="5"/>
  <c r="AK44" i="5"/>
  <c r="AU117" i="5"/>
  <c r="J117" i="5" s="1"/>
  <c r="AU22" i="5"/>
  <c r="AU318" i="5"/>
  <c r="J318" i="5" s="1"/>
  <c r="AU88" i="5"/>
  <c r="J88" i="5" s="1"/>
  <c r="AU285" i="5"/>
  <c r="J285" i="5" s="1"/>
  <c r="AU317" i="5"/>
  <c r="J317" i="5" s="1"/>
  <c r="AU310" i="5"/>
  <c r="J310" i="5" s="1"/>
  <c r="AU145" i="5"/>
  <c r="J145" i="5" s="1"/>
  <c r="AU114" i="5"/>
  <c r="J114" i="5" s="1"/>
  <c r="AU130" i="5"/>
  <c r="J130" i="5" s="1"/>
  <c r="AS249" i="5"/>
  <c r="AU233" i="5"/>
  <c r="AU11" i="5"/>
  <c r="AU94" i="5"/>
  <c r="J94" i="5" s="1"/>
  <c r="AU72" i="5"/>
  <c r="J72" i="5" s="1"/>
  <c r="AU30" i="5"/>
  <c r="AU236" i="5"/>
  <c r="AU109" i="5"/>
  <c r="J109" i="5" s="1"/>
  <c r="AU330" i="5"/>
  <c r="J330" i="5" s="1"/>
  <c r="AU356" i="5"/>
  <c r="J356" i="5" s="1"/>
  <c r="AU71" i="5"/>
  <c r="J71" i="5" s="1"/>
  <c r="AU223" i="5"/>
  <c r="AU259" i="5"/>
  <c r="AU56" i="5"/>
  <c r="AS325" i="5"/>
  <c r="AU309" i="5"/>
  <c r="AU362" i="5"/>
  <c r="J362" i="5" s="1"/>
  <c r="AU20" i="5"/>
  <c r="AS172" i="5"/>
  <c r="AU162" i="5"/>
  <c r="AU78" i="5"/>
  <c r="J78" i="5" s="1"/>
  <c r="AU266" i="5"/>
  <c r="AU155" i="5"/>
  <c r="J155" i="5" s="1"/>
  <c r="W38" i="5"/>
  <c r="E38" i="5" s="1"/>
  <c r="Q44" i="5"/>
  <c r="W258" i="5"/>
  <c r="E258" i="5" s="1"/>
  <c r="R268" i="5"/>
  <c r="W202" i="5"/>
  <c r="E202" i="5" s="1"/>
  <c r="W332" i="5"/>
  <c r="E332" i="5" s="1"/>
  <c r="S249" i="5"/>
  <c r="AE250" i="5" s="1"/>
  <c r="W233" i="5"/>
  <c r="W224" i="5"/>
  <c r="E224" i="5" s="1"/>
  <c r="W241" i="5"/>
  <c r="E241" i="5" s="1"/>
  <c r="S159" i="5"/>
  <c r="AE160" i="5" s="1"/>
  <c r="W149" i="5"/>
  <c r="W316" i="5"/>
  <c r="E316" i="5" s="1"/>
  <c r="W127" i="5"/>
  <c r="E127" i="5" s="1"/>
  <c r="W81" i="5"/>
  <c r="E81" i="5" s="1"/>
  <c r="W95" i="5"/>
  <c r="E95" i="5" s="1"/>
  <c r="W76" i="5"/>
  <c r="E76" i="5" s="1"/>
  <c r="W206" i="5"/>
  <c r="E206" i="5" s="1"/>
  <c r="W112" i="5"/>
  <c r="E112" i="5" s="1"/>
  <c r="W97" i="5"/>
  <c r="E97" i="5" s="1"/>
  <c r="W272" i="5"/>
  <c r="E272" i="5" s="1"/>
  <c r="S230" i="5"/>
  <c r="AE231" i="5" s="1"/>
  <c r="W214" i="5"/>
  <c r="W107" i="5"/>
  <c r="E107" i="5" s="1"/>
  <c r="W24" i="5"/>
  <c r="E24" i="5" s="1"/>
  <c r="W240" i="5"/>
  <c r="E240" i="5" s="1"/>
  <c r="W301" i="5"/>
  <c r="E301" i="5" s="1"/>
  <c r="W274" i="5"/>
  <c r="E274" i="5" s="1"/>
  <c r="W13" i="5"/>
  <c r="E13" i="5" s="1"/>
  <c r="W236" i="5"/>
  <c r="E236" i="5" s="1"/>
  <c r="W360" i="5"/>
  <c r="E360" i="5" s="1"/>
  <c r="W356" i="5"/>
  <c r="E356" i="5" s="1"/>
  <c r="S306" i="5"/>
  <c r="AE307" i="5" s="1"/>
  <c r="W290" i="5"/>
  <c r="W346" i="5"/>
  <c r="E346" i="5" s="1"/>
  <c r="W39" i="5"/>
  <c r="E39" i="5" s="1"/>
  <c r="W98" i="5"/>
  <c r="E98" i="5" s="1"/>
  <c r="W17" i="5"/>
  <c r="E17" i="5" s="1"/>
  <c r="W184" i="5"/>
  <c r="E184" i="5" s="1"/>
  <c r="W125" i="5"/>
  <c r="E125" i="5" s="1"/>
  <c r="W359" i="5"/>
  <c r="E359" i="5" s="1"/>
  <c r="W49" i="5"/>
  <c r="E49" i="5" s="1"/>
  <c r="W68" i="5"/>
  <c r="E68" i="5" s="1"/>
  <c r="W336" i="5"/>
  <c r="E336" i="5" s="1"/>
  <c r="AI190" i="5"/>
  <c r="F190" i="5" s="1"/>
  <c r="AD198" i="5"/>
  <c r="AU170" i="5"/>
  <c r="AS268" i="5"/>
  <c r="AU252" i="5"/>
  <c r="AU29" i="5"/>
  <c r="AU58" i="5"/>
  <c r="AU293" i="5"/>
  <c r="J293" i="5" s="1"/>
  <c r="AU127" i="5"/>
  <c r="J127" i="5" s="1"/>
  <c r="AU193" i="5"/>
  <c r="J193" i="5" s="1"/>
  <c r="AU77" i="5"/>
  <c r="AU303" i="5"/>
  <c r="J303" i="5" s="1"/>
  <c r="AU329" i="5"/>
  <c r="J329" i="5" s="1"/>
  <c r="AU335" i="5"/>
  <c r="J335" i="5" s="1"/>
  <c r="AU324" i="5"/>
  <c r="J324" i="5" s="1"/>
  <c r="AU115" i="5"/>
  <c r="AU275" i="5"/>
  <c r="J275" i="5" s="1"/>
  <c r="AU261" i="5"/>
  <c r="AU167" i="5"/>
  <c r="J167" i="5" s="1"/>
  <c r="AU97" i="5"/>
  <c r="J97" i="5" s="1"/>
  <c r="AU215" i="5"/>
  <c r="AU216" i="5"/>
  <c r="AS146" i="5"/>
  <c r="AU136" i="5"/>
  <c r="AU313" i="5"/>
  <c r="J313" i="5" s="1"/>
  <c r="AU295" i="5"/>
  <c r="J295" i="5" s="1"/>
  <c r="AU131" i="5"/>
  <c r="J131" i="5" s="1"/>
  <c r="AU331" i="5"/>
  <c r="J331" i="5" s="1"/>
  <c r="AU189" i="5"/>
  <c r="AU171" i="5"/>
  <c r="AU262" i="5"/>
  <c r="AU234" i="5"/>
  <c r="AU244" i="5"/>
  <c r="AU257" i="5"/>
  <c r="AU205" i="5"/>
  <c r="AU61" i="5"/>
  <c r="AU190" i="5"/>
  <c r="AM25" i="5"/>
  <c r="AM306" i="5"/>
  <c r="W357" i="5"/>
  <c r="E357" i="5" s="1"/>
  <c r="W12" i="5"/>
  <c r="E12" i="5" s="1"/>
  <c r="W293" i="5"/>
  <c r="E293" i="5" s="1"/>
  <c r="S146" i="5"/>
  <c r="AE147" i="5" s="1"/>
  <c r="W136" i="5"/>
  <c r="W305" i="5"/>
  <c r="E305" i="5" s="1"/>
  <c r="W67" i="5"/>
  <c r="E67" i="5" s="1"/>
  <c r="S198" i="5"/>
  <c r="AE199" i="5" s="1"/>
  <c r="W188" i="5"/>
  <c r="W75" i="5"/>
  <c r="E75" i="5" s="1"/>
  <c r="W58" i="5"/>
  <c r="E58" i="5" s="1"/>
  <c r="W42" i="5"/>
  <c r="E42" i="5" s="1"/>
  <c r="W278" i="5"/>
  <c r="E278" i="5" s="1"/>
  <c r="W158" i="5"/>
  <c r="E158" i="5" s="1"/>
  <c r="W209" i="5"/>
  <c r="E209" i="5" s="1"/>
  <c r="W358" i="5"/>
  <c r="E358" i="5" s="1"/>
  <c r="S325" i="5"/>
  <c r="W309" i="5"/>
  <c r="W40" i="5"/>
  <c r="E40" i="5" s="1"/>
  <c r="W228" i="5"/>
  <c r="E228" i="5" s="1"/>
  <c r="W145" i="5"/>
  <c r="E145" i="5" s="1"/>
  <c r="W52" i="5"/>
  <c r="E52" i="5" s="1"/>
  <c r="W182" i="5"/>
  <c r="E182" i="5" s="1"/>
  <c r="S133" i="5"/>
  <c r="AE134" i="5" s="1"/>
  <c r="W123" i="5"/>
  <c r="W291" i="5"/>
  <c r="E291" i="5" s="1"/>
  <c r="W51" i="5"/>
  <c r="E51" i="5" s="1"/>
  <c r="S101" i="5"/>
  <c r="W85" i="5"/>
  <c r="S82" i="5"/>
  <c r="W66" i="5"/>
  <c r="W139" i="5"/>
  <c r="E139" i="5" s="1"/>
  <c r="W324" i="5"/>
  <c r="E324" i="5" s="1"/>
  <c r="W137" i="5"/>
  <c r="E137" i="5" s="1"/>
  <c r="W292" i="5"/>
  <c r="E292" i="5" s="1"/>
  <c r="W167" i="5"/>
  <c r="E167" i="5" s="1"/>
  <c r="W20" i="5"/>
  <c r="E20" i="5" s="1"/>
  <c r="W257" i="5"/>
  <c r="E257" i="5" s="1"/>
  <c r="W37" i="5"/>
  <c r="E37" i="5" s="1"/>
  <c r="AI265" i="5"/>
  <c r="F265" i="5" s="1"/>
  <c r="AE268" i="5"/>
  <c r="AK287" i="5"/>
  <c r="BG227" i="5"/>
  <c r="K227" i="5" s="1"/>
  <c r="BB230" i="5"/>
  <c r="AI283" i="5"/>
  <c r="F283" i="5" s="1"/>
  <c r="AE287" i="5"/>
  <c r="AU298" i="5"/>
  <c r="J298" i="5" s="1"/>
  <c r="AU344" i="5"/>
  <c r="J344" i="5" s="1"/>
  <c r="AU320" i="5"/>
  <c r="J320" i="5" s="1"/>
  <c r="AU152" i="5"/>
  <c r="J152" i="5" s="1"/>
  <c r="AU137" i="5"/>
  <c r="J137" i="5" s="1"/>
  <c r="AU336" i="5"/>
  <c r="J336" i="5" s="1"/>
  <c r="AU245" i="5"/>
  <c r="AU39" i="5"/>
  <c r="AU243" i="5"/>
  <c r="AU286" i="5"/>
  <c r="J286" i="5" s="1"/>
  <c r="AU19" i="5"/>
  <c r="AU209" i="5"/>
  <c r="J209" i="5" s="1"/>
  <c r="AU240" i="5"/>
  <c r="AU49" i="5"/>
  <c r="AU253" i="5"/>
  <c r="AU69" i="5"/>
  <c r="J69" i="5" s="1"/>
  <c r="AS185" i="5"/>
  <c r="AU175" i="5"/>
  <c r="AU23" i="5"/>
  <c r="AU57" i="5"/>
  <c r="AU108" i="5"/>
  <c r="J108" i="5" s="1"/>
  <c r="AU226" i="5"/>
  <c r="AU304" i="5"/>
  <c r="J304" i="5" s="1"/>
  <c r="AU323" i="5"/>
  <c r="J323" i="5" s="1"/>
  <c r="AU74" i="5"/>
  <c r="J74" i="5" s="1"/>
  <c r="AU334" i="5"/>
  <c r="J334" i="5" s="1"/>
  <c r="AU322" i="5"/>
  <c r="J322" i="5" s="1"/>
  <c r="AU296" i="5"/>
  <c r="J296" i="5" s="1"/>
  <c r="AU291" i="5"/>
  <c r="J291" i="5" s="1"/>
  <c r="AU239" i="5"/>
  <c r="AU138" i="5"/>
  <c r="J138" i="5" s="1"/>
  <c r="AU347" i="5"/>
  <c r="J347" i="5" s="1"/>
  <c r="AU52" i="5"/>
  <c r="AU247" i="5"/>
  <c r="AM63" i="5"/>
  <c r="AM325" i="5"/>
  <c r="AM338" i="5" s="1"/>
  <c r="AM351" i="5" s="1"/>
  <c r="AM365" i="5" s="1"/>
  <c r="AM82" i="5"/>
  <c r="AM268" i="5"/>
  <c r="W310" i="5"/>
  <c r="E310" i="5" s="1"/>
  <c r="W276" i="5"/>
  <c r="E276" i="5" s="1"/>
  <c r="W216" i="5"/>
  <c r="E216" i="5" s="1"/>
  <c r="W344" i="5"/>
  <c r="E344" i="5" s="1"/>
  <c r="W266" i="5"/>
  <c r="E266" i="5" s="1"/>
  <c r="W281" i="5"/>
  <c r="E281" i="5" s="1"/>
  <c r="W118" i="5"/>
  <c r="E118" i="5" s="1"/>
  <c r="W53" i="5"/>
  <c r="E53" i="5" s="1"/>
  <c r="W223" i="5"/>
  <c r="E223" i="5" s="1"/>
  <c r="W34" i="5"/>
  <c r="E34" i="5" s="1"/>
  <c r="W19" i="5"/>
  <c r="E19" i="5" s="1"/>
  <c r="W238" i="5"/>
  <c r="E238" i="5" s="1"/>
  <c r="W14" i="5"/>
  <c r="E14" i="5" s="1"/>
  <c r="S351" i="5"/>
  <c r="AE352" i="5" s="1"/>
  <c r="W341" i="5"/>
  <c r="W10" i="5"/>
  <c r="E10" i="5" s="1"/>
  <c r="W143" i="5"/>
  <c r="E143" i="5" s="1"/>
  <c r="W154" i="5"/>
  <c r="E154" i="5" s="1"/>
  <c r="W73" i="5"/>
  <c r="E73" i="5" s="1"/>
  <c r="W116" i="5"/>
  <c r="E116" i="5" s="1"/>
  <c r="W333" i="5"/>
  <c r="E333" i="5" s="1"/>
  <c r="W192" i="5"/>
  <c r="E192" i="5" s="1"/>
  <c r="W247" i="5"/>
  <c r="E247" i="5" s="1"/>
  <c r="W90" i="5"/>
  <c r="E90" i="5" s="1"/>
  <c r="W117" i="5"/>
  <c r="E117" i="5" s="1"/>
  <c r="W283" i="5"/>
  <c r="E283" i="5" s="1"/>
  <c r="W165" i="5"/>
  <c r="E165" i="5" s="1"/>
  <c r="W221" i="5"/>
  <c r="E221" i="5" s="1"/>
  <c r="W345" i="5"/>
  <c r="E345" i="5" s="1"/>
  <c r="W350" i="5"/>
  <c r="E350" i="5" s="1"/>
  <c r="W337" i="5"/>
  <c r="E337" i="5" s="1"/>
  <c r="W315" i="5"/>
  <c r="E315" i="5" s="1"/>
  <c r="W331" i="5"/>
  <c r="E331" i="5" s="1"/>
  <c r="W166" i="5"/>
  <c r="E166" i="5" s="1"/>
  <c r="AI72" i="5"/>
  <c r="F72" i="5" s="1"/>
  <c r="AC82" i="5"/>
  <c r="AC83" i="5" s="1"/>
  <c r="AK63" i="5"/>
  <c r="BG195" i="5"/>
  <c r="K195" i="5" s="1"/>
  <c r="BB198" i="5"/>
  <c r="AU256" i="5"/>
  <c r="AU178" i="5"/>
  <c r="AU15" i="5"/>
  <c r="AU316" i="5"/>
  <c r="J316" i="5" s="1"/>
  <c r="AU342" i="5"/>
  <c r="J342" i="5" s="1"/>
  <c r="AU93" i="5"/>
  <c r="J93" i="5" s="1"/>
  <c r="AU346" i="5"/>
  <c r="J346" i="5" s="1"/>
  <c r="AU197" i="5"/>
  <c r="J197" i="5" s="1"/>
  <c r="AU228" i="5"/>
  <c r="AU348" i="5"/>
  <c r="J348" i="5" s="1"/>
  <c r="AU50" i="5"/>
  <c r="AU284" i="5"/>
  <c r="J284" i="5" s="1"/>
  <c r="AU210" i="5"/>
  <c r="J210" i="5" s="1"/>
  <c r="AU119" i="5"/>
  <c r="J119" i="5" s="1"/>
  <c r="AU165" i="5"/>
  <c r="AU314" i="5"/>
  <c r="J314" i="5" s="1"/>
  <c r="AU118" i="5"/>
  <c r="J118" i="5" s="1"/>
  <c r="AU79" i="5"/>
  <c r="J79" i="5" s="1"/>
  <c r="AU297" i="5"/>
  <c r="J297" i="5" s="1"/>
  <c r="AU106" i="5"/>
  <c r="J106" i="5" s="1"/>
  <c r="AU92" i="5"/>
  <c r="J92" i="5" s="1"/>
  <c r="AU349" i="5"/>
  <c r="J349" i="5" s="1"/>
  <c r="AU350" i="5"/>
  <c r="J350" i="5" s="1"/>
  <c r="AU272" i="5"/>
  <c r="J272" i="5" s="1"/>
  <c r="AU166" i="5"/>
  <c r="AU191" i="5"/>
  <c r="J191" i="5" s="1"/>
  <c r="AU305" i="5"/>
  <c r="J305" i="5" s="1"/>
  <c r="AU113" i="5"/>
  <c r="J113" i="5" s="1"/>
  <c r="AU10" i="5"/>
  <c r="AU107" i="5"/>
  <c r="J107" i="5" s="1"/>
  <c r="AU345" i="5"/>
  <c r="J345" i="5" s="1"/>
  <c r="AU163" i="5"/>
  <c r="J163" i="5" s="1"/>
  <c r="AU67" i="5"/>
  <c r="J67" i="5" s="1"/>
  <c r="AU361" i="5"/>
  <c r="J361" i="5" s="1"/>
  <c r="BG140" i="5"/>
  <c r="K140" i="5" s="1"/>
  <c r="BB146" i="5"/>
  <c r="W194" i="5"/>
  <c r="E194" i="5" s="1"/>
  <c r="R198" i="5"/>
  <c r="W54" i="5"/>
  <c r="E54" i="5" s="1"/>
  <c r="R63" i="5"/>
  <c r="AD64" i="5" s="1"/>
  <c r="W320" i="5"/>
  <c r="E320" i="5" s="1"/>
  <c r="W227" i="5"/>
  <c r="E227" i="5" s="1"/>
  <c r="W303" i="5"/>
  <c r="E303" i="5" s="1"/>
  <c r="W128" i="5"/>
  <c r="E128" i="5" s="1"/>
  <c r="W23" i="5"/>
  <c r="E23" i="5" s="1"/>
  <c r="W318" i="5"/>
  <c r="E318" i="5" s="1"/>
  <c r="W113" i="5"/>
  <c r="E113" i="5" s="1"/>
  <c r="W180" i="5"/>
  <c r="E180" i="5" s="1"/>
  <c r="W191" i="5"/>
  <c r="E191" i="5" s="1"/>
  <c r="W15" i="5"/>
  <c r="E15" i="5" s="1"/>
  <c r="W297" i="5"/>
  <c r="E297" i="5" s="1"/>
  <c r="W88" i="5"/>
  <c r="E88" i="5" s="1"/>
  <c r="W119" i="5"/>
  <c r="E119" i="5" s="1"/>
  <c r="W253" i="5"/>
  <c r="E253" i="5" s="1"/>
  <c r="W190" i="5"/>
  <c r="E190" i="5" s="1"/>
  <c r="W181" i="5"/>
  <c r="E181" i="5" s="1"/>
  <c r="W313" i="5"/>
  <c r="E313" i="5" s="1"/>
  <c r="W217" i="5"/>
  <c r="E217" i="5" s="1"/>
  <c r="W304" i="5"/>
  <c r="E304" i="5" s="1"/>
  <c r="W215" i="5"/>
  <c r="E215" i="5" s="1"/>
  <c r="S365" i="5"/>
  <c r="AE366" i="5" s="1"/>
  <c r="W355" i="5"/>
  <c r="W93" i="5"/>
  <c r="E93" i="5" s="1"/>
  <c r="W295" i="5"/>
  <c r="E295" i="5" s="1"/>
  <c r="W78" i="5"/>
  <c r="E78" i="5" s="1"/>
  <c r="W59" i="5"/>
  <c r="E59" i="5" s="1"/>
  <c r="W267" i="5"/>
  <c r="E267" i="5" s="1"/>
  <c r="W130" i="5"/>
  <c r="E130" i="5" s="1"/>
  <c r="W140" i="5"/>
  <c r="E140" i="5" s="1"/>
  <c r="W183" i="5"/>
  <c r="E183" i="5" s="1"/>
  <c r="W314" i="5"/>
  <c r="E314" i="5" s="1"/>
  <c r="W317" i="5"/>
  <c r="E317" i="5" s="1"/>
  <c r="W203" i="5"/>
  <c r="E203" i="5" s="1"/>
  <c r="W55" i="5"/>
  <c r="E55" i="5" s="1"/>
  <c r="W62" i="5"/>
  <c r="E62" i="5" s="1"/>
  <c r="AU43" i="5"/>
  <c r="AK230" i="5"/>
  <c r="AK268" i="5"/>
  <c r="AK306" i="5"/>
  <c r="AK325" i="5"/>
  <c r="AK338" i="5" s="1"/>
  <c r="AK351" i="5" s="1"/>
  <c r="AK365" i="5" s="1"/>
  <c r="AK82" i="5"/>
  <c r="AK25" i="5"/>
  <c r="AU54" i="5"/>
  <c r="AU91" i="5"/>
  <c r="J91" i="5" s="1"/>
  <c r="AS211" i="5"/>
  <c r="AU201" i="5"/>
  <c r="AU294" i="5"/>
  <c r="J294" i="5" s="1"/>
  <c r="AU73" i="5"/>
  <c r="J73" i="5" s="1"/>
  <c r="AU281" i="5"/>
  <c r="J281" i="5" s="1"/>
  <c r="AS198" i="5"/>
  <c r="AU188" i="5"/>
  <c r="AU337" i="5"/>
  <c r="J337" i="5" s="1"/>
  <c r="AU70" i="5"/>
  <c r="J70" i="5" s="1"/>
  <c r="AU139" i="5"/>
  <c r="J139" i="5" s="1"/>
  <c r="AU202" i="5"/>
  <c r="J202" i="5" s="1"/>
  <c r="AU111" i="5"/>
  <c r="J111" i="5" s="1"/>
  <c r="AU360" i="5"/>
  <c r="J360" i="5" s="1"/>
  <c r="AU96" i="5"/>
  <c r="J96" i="5" s="1"/>
  <c r="AU164" i="5"/>
  <c r="J164" i="5" s="1"/>
  <c r="AU260" i="5"/>
  <c r="AU248" i="5"/>
  <c r="AS306" i="5"/>
  <c r="AU290" i="5"/>
  <c r="AU41" i="5"/>
  <c r="AU87" i="5"/>
  <c r="J87" i="5" s="1"/>
  <c r="AU13" i="5"/>
  <c r="AU207" i="5"/>
  <c r="J207" i="5" s="1"/>
  <c r="AU364" i="5"/>
  <c r="J364" i="5" s="1"/>
  <c r="AU359" i="5"/>
  <c r="J359" i="5" s="1"/>
  <c r="AU179" i="5"/>
  <c r="J179" i="5" s="1"/>
  <c r="AU302" i="5"/>
  <c r="J302" i="5" s="1"/>
  <c r="AS351" i="5"/>
  <c r="AU341" i="5"/>
  <c r="AS365" i="5"/>
  <c r="AU355" i="5"/>
  <c r="AU16" i="5"/>
  <c r="AU222" i="5"/>
  <c r="AU24" i="5"/>
  <c r="AU35" i="5"/>
  <c r="AS338" i="5"/>
  <c r="AU328" i="5"/>
  <c r="AI14" i="5"/>
  <c r="F14" i="5" s="1"/>
  <c r="AZ157" i="5"/>
  <c r="AD339" i="5"/>
  <c r="AC64" i="5"/>
  <c r="AD83" i="5"/>
  <c r="AI58" i="5"/>
  <c r="F58" i="5" s="1"/>
  <c r="AI107" i="5"/>
  <c r="F107" i="5" s="1"/>
  <c r="AI143" i="5"/>
  <c r="F143" i="5" s="1"/>
  <c r="AI226" i="5"/>
  <c r="F226" i="5" s="1"/>
  <c r="AI285" i="5"/>
  <c r="F285" i="5" s="1"/>
  <c r="AI139" i="5"/>
  <c r="F139" i="5" s="1"/>
  <c r="AI73" i="5"/>
  <c r="F73" i="5" s="1"/>
  <c r="AI304" i="5"/>
  <c r="F304" i="5" s="1"/>
  <c r="AI317" i="5"/>
  <c r="F317" i="5" s="1"/>
  <c r="AI109" i="5"/>
  <c r="F109" i="5" s="1"/>
  <c r="AC121" i="5"/>
  <c r="AC231" i="5"/>
  <c r="AC250" i="5"/>
  <c r="AD160" i="5"/>
  <c r="AC352" i="5"/>
  <c r="AI241" i="5"/>
  <c r="F241" i="5" s="1"/>
  <c r="AI125" i="5"/>
  <c r="F125" i="5" s="1"/>
  <c r="AI286" i="5"/>
  <c r="F286" i="5" s="1"/>
  <c r="AI222" i="5"/>
  <c r="F222" i="5" s="1"/>
  <c r="AI203" i="5"/>
  <c r="F203" i="5" s="1"/>
  <c r="AI43" i="5"/>
  <c r="F43" i="5" s="1"/>
  <c r="AI238" i="5"/>
  <c r="F238" i="5" s="1"/>
  <c r="AI145" i="5"/>
  <c r="F145" i="5" s="1"/>
  <c r="AI35" i="5"/>
  <c r="F35" i="5" s="1"/>
  <c r="AI334" i="5"/>
  <c r="F334" i="5" s="1"/>
  <c r="AI40" i="5"/>
  <c r="F40" i="5" s="1"/>
  <c r="AI60" i="5"/>
  <c r="F60" i="5" s="1"/>
  <c r="AI99" i="5"/>
  <c r="F99" i="5" s="1"/>
  <c r="AI259" i="5"/>
  <c r="F259" i="5" s="1"/>
  <c r="AI219" i="5"/>
  <c r="F219" i="5" s="1"/>
  <c r="AI204" i="5"/>
  <c r="F204" i="5" s="1"/>
  <c r="AI23" i="5"/>
  <c r="F23" i="5" s="1"/>
  <c r="AI142" i="5"/>
  <c r="F142" i="5" s="1"/>
  <c r="AI245" i="5"/>
  <c r="F245" i="5" s="1"/>
  <c r="AD352" i="5"/>
  <c r="AD134" i="5"/>
  <c r="AI31" i="5"/>
  <c r="F31" i="5" s="1"/>
  <c r="AI127" i="5"/>
  <c r="F127" i="5" s="1"/>
  <c r="AI91" i="5"/>
  <c r="F91" i="5" s="1"/>
  <c r="AI333" i="5"/>
  <c r="F333" i="5" s="1"/>
  <c r="AI32" i="5"/>
  <c r="F32" i="5" s="1"/>
  <c r="AI215" i="5"/>
  <c r="F215" i="5" s="1"/>
  <c r="AI169" i="5"/>
  <c r="F169" i="5" s="1"/>
  <c r="AI50" i="5"/>
  <c r="F50" i="5" s="1"/>
  <c r="AI110" i="5"/>
  <c r="F110" i="5" s="1"/>
  <c r="AF133" i="5"/>
  <c r="AI239" i="5"/>
  <c r="F239" i="5" s="1"/>
  <c r="AI33" i="5"/>
  <c r="F33" i="5" s="1"/>
  <c r="AF351" i="5"/>
  <c r="AI80" i="5"/>
  <c r="F80" i="5" s="1"/>
  <c r="AI242" i="5"/>
  <c r="F242" i="5" s="1"/>
  <c r="AF120" i="5"/>
  <c r="AI19" i="5"/>
  <c r="F19" i="5" s="1"/>
  <c r="AI297" i="5"/>
  <c r="F297" i="5" s="1"/>
  <c r="AF25" i="5"/>
  <c r="AF185" i="5"/>
  <c r="AI264" i="5"/>
  <c r="F264" i="5" s="1"/>
  <c r="AD326" i="5"/>
  <c r="AI55" i="5"/>
  <c r="F55" i="5" s="1"/>
  <c r="AI24" i="5"/>
  <c r="F24" i="5" s="1"/>
  <c r="AI220" i="5"/>
  <c r="F220" i="5" s="1"/>
  <c r="AI322" i="5"/>
  <c r="F322" i="5" s="1"/>
  <c r="AI168" i="5"/>
  <c r="F168" i="5" s="1"/>
  <c r="AI114" i="5"/>
  <c r="F114" i="5" s="1"/>
  <c r="AI30" i="5"/>
  <c r="F30" i="5" s="1"/>
  <c r="AI100" i="5"/>
  <c r="F100" i="5" s="1"/>
  <c r="AI38" i="5"/>
  <c r="F38" i="5" s="1"/>
  <c r="AI13" i="5"/>
  <c r="F13" i="5" s="1"/>
  <c r="AI97" i="5"/>
  <c r="F97" i="5" s="1"/>
  <c r="AI191" i="5"/>
  <c r="F191" i="5" s="1"/>
  <c r="AC26" i="5"/>
  <c r="AD26" i="5"/>
  <c r="AN157" i="5"/>
  <c r="AC147" i="5"/>
  <c r="AI170" i="5"/>
  <c r="F170" i="5" s="1"/>
  <c r="AI167" i="5"/>
  <c r="F167" i="5" s="1"/>
  <c r="AI129" i="5"/>
  <c r="F129" i="5" s="1"/>
  <c r="AI115" i="5"/>
  <c r="F115" i="5" s="1"/>
  <c r="AI228" i="5"/>
  <c r="F228" i="5" s="1"/>
  <c r="AI12" i="5"/>
  <c r="F12" i="5" s="1"/>
  <c r="AI194" i="5"/>
  <c r="F194" i="5" s="1"/>
  <c r="AI81" i="5"/>
  <c r="F81" i="5" s="1"/>
  <c r="AI141" i="5"/>
  <c r="F141" i="5" s="1"/>
  <c r="AC212" i="5"/>
  <c r="AI51" i="5"/>
  <c r="F51" i="5" s="1"/>
  <c r="AI93" i="5"/>
  <c r="F93" i="5" s="1"/>
  <c r="AI39" i="5"/>
  <c r="F39" i="5" s="1"/>
  <c r="AI205" i="5"/>
  <c r="F205" i="5" s="1"/>
  <c r="AI301" i="5"/>
  <c r="F301" i="5" s="1"/>
  <c r="AI197" i="5"/>
  <c r="F197" i="5" s="1"/>
  <c r="AI36" i="5"/>
  <c r="F36" i="5" s="1"/>
  <c r="AI180" i="5"/>
  <c r="F180" i="5" s="1"/>
  <c r="AI34" i="5"/>
  <c r="F34" i="5" s="1"/>
  <c r="AI18" i="5"/>
  <c r="F18" i="5" s="1"/>
  <c r="AI165" i="5"/>
  <c r="F165" i="5" s="1"/>
  <c r="AI74" i="5"/>
  <c r="F74" i="5" s="1"/>
  <c r="AF338" i="5"/>
  <c r="AI359" i="5"/>
  <c r="F359" i="5" s="1"/>
  <c r="AF365" i="5"/>
  <c r="AI355" i="5"/>
  <c r="AF172" i="5"/>
  <c r="AF146" i="5"/>
  <c r="AF230" i="5"/>
  <c r="AC269" i="5"/>
  <c r="AI364" i="5"/>
  <c r="F364" i="5" s="1"/>
  <c r="AF198" i="5"/>
  <c r="AF44" i="5"/>
  <c r="AI358" i="5"/>
  <c r="F358" i="5" s="1"/>
  <c r="AI356" i="5"/>
  <c r="F356" i="5" s="1"/>
  <c r="AF63" i="5"/>
  <c r="AF101" i="5"/>
  <c r="AF249" i="5"/>
  <c r="AI360" i="5"/>
  <c r="F360" i="5" s="1"/>
  <c r="AI357" i="5"/>
  <c r="F357" i="5" s="1"/>
  <c r="AI363" i="5"/>
  <c r="F363" i="5" s="1"/>
  <c r="AI361" i="5"/>
  <c r="F361" i="5" s="1"/>
  <c r="AF159" i="5"/>
  <c r="AF82" i="5"/>
  <c r="AF306" i="5"/>
  <c r="AF325" i="5"/>
  <c r="AF287" i="5"/>
  <c r="AF268" i="5"/>
  <c r="AI362" i="5"/>
  <c r="F362" i="5" s="1"/>
  <c r="I117" i="5"/>
  <c r="I71" i="5"/>
  <c r="I274" i="5"/>
  <c r="I324" i="5"/>
  <c r="I320" i="5"/>
  <c r="I293" i="5"/>
  <c r="I118" i="5"/>
  <c r="I302" i="5"/>
  <c r="I310" i="5"/>
  <c r="I180" i="5"/>
  <c r="I70" i="5"/>
  <c r="I196" i="5"/>
  <c r="I192" i="5"/>
  <c r="I193" i="5"/>
  <c r="I194" i="5"/>
  <c r="I296" i="5"/>
  <c r="I281" i="5"/>
  <c r="I143" i="5"/>
  <c r="I321" i="5"/>
  <c r="I74" i="5"/>
  <c r="I93" i="5"/>
  <c r="I89" i="5"/>
  <c r="I79" i="5"/>
  <c r="I272" i="5"/>
  <c r="I189" i="5"/>
  <c r="I190" i="5"/>
  <c r="I191" i="5"/>
  <c r="I197" i="5"/>
  <c r="I195" i="5"/>
  <c r="I204" i="5"/>
  <c r="I96" i="5"/>
  <c r="I72" i="5"/>
  <c r="I107" i="5"/>
  <c r="I111" i="5"/>
  <c r="I188" i="5"/>
  <c r="I109" i="5"/>
  <c r="I100" i="5"/>
  <c r="I317" i="5"/>
  <c r="I73" i="5"/>
  <c r="BI157" i="5"/>
  <c r="BH157" i="5"/>
  <c r="BE157" i="5"/>
  <c r="BK157" i="5"/>
  <c r="BJ157" i="5"/>
  <c r="BC157" i="5"/>
  <c r="BA157" i="5"/>
  <c r="BB157" i="5"/>
  <c r="I179" i="5"/>
  <c r="I105" i="5"/>
  <c r="I116" i="5"/>
  <c r="I311" i="5"/>
  <c r="I87" i="5"/>
  <c r="I106" i="5"/>
  <c r="I210" i="5"/>
  <c r="I208" i="5"/>
  <c r="I276" i="5"/>
  <c r="I292" i="5"/>
  <c r="I284" i="5"/>
  <c r="I78" i="5"/>
  <c r="I119" i="5"/>
  <c r="I86" i="5"/>
  <c r="I273" i="5"/>
  <c r="I300" i="5"/>
  <c r="I97" i="5"/>
  <c r="I322" i="5"/>
  <c r="I75" i="5"/>
  <c r="I278" i="5"/>
  <c r="I298" i="5"/>
  <c r="I132" i="5"/>
  <c r="I139" i="5"/>
  <c r="I153" i="5"/>
  <c r="I125" i="5"/>
  <c r="I130" i="5"/>
  <c r="I145" i="5"/>
  <c r="I124" i="5"/>
  <c r="I152" i="5"/>
  <c r="I144" i="5"/>
  <c r="I138" i="5"/>
  <c r="I156" i="5"/>
  <c r="I131" i="5"/>
  <c r="I126" i="5"/>
  <c r="I137" i="5"/>
  <c r="I150" i="5"/>
  <c r="I127" i="5"/>
  <c r="I151" i="5"/>
  <c r="I141" i="5"/>
  <c r="I155" i="5"/>
  <c r="I128" i="5"/>
  <c r="I154" i="5"/>
  <c r="I129" i="5"/>
  <c r="I140" i="5"/>
  <c r="I319" i="5"/>
  <c r="I304" i="5"/>
  <c r="I67" i="5"/>
  <c r="I305" i="5"/>
  <c r="I279" i="5"/>
  <c r="AS157" i="5"/>
  <c r="AO157" i="5"/>
  <c r="AQ157" i="5"/>
  <c r="AP157" i="5"/>
  <c r="I92" i="5"/>
  <c r="I315" i="5"/>
  <c r="I69" i="5"/>
  <c r="I113" i="5"/>
  <c r="I283" i="5"/>
  <c r="I286" i="5"/>
  <c r="I206" i="5"/>
  <c r="I94" i="5"/>
  <c r="I282" i="5"/>
  <c r="I312" i="5"/>
  <c r="I275" i="5"/>
  <c r="I68" i="5"/>
  <c r="I163" i="5"/>
  <c r="I164" i="5"/>
  <c r="I291" i="5"/>
  <c r="I76" i="5"/>
  <c r="I80" i="5"/>
  <c r="I203" i="5"/>
  <c r="I202" i="5"/>
  <c r="I201" i="5"/>
  <c r="I81" i="5"/>
  <c r="I313" i="5"/>
  <c r="I91" i="5"/>
  <c r="I112" i="5"/>
  <c r="I303" i="5"/>
  <c r="I90" i="5"/>
  <c r="I299" i="5"/>
  <c r="I280" i="5"/>
  <c r="I301" i="5"/>
  <c r="I114" i="5"/>
  <c r="I285" i="5"/>
  <c r="I99" i="5"/>
  <c r="I108" i="5"/>
  <c r="I95" i="5"/>
  <c r="I294" i="5"/>
  <c r="I110" i="5"/>
  <c r="I295" i="5"/>
  <c r="I316" i="5"/>
  <c r="I318" i="5"/>
  <c r="I314" i="5"/>
  <c r="I297" i="5"/>
  <c r="I98" i="5"/>
  <c r="I88" i="5"/>
  <c r="I277" i="5"/>
  <c r="I323" i="5"/>
  <c r="I343" i="5"/>
  <c r="I350" i="5"/>
  <c r="I331" i="5"/>
  <c r="I348" i="5"/>
  <c r="I346" i="5"/>
  <c r="I363" i="5"/>
  <c r="I356" i="5"/>
  <c r="I362" i="5"/>
  <c r="I333" i="5"/>
  <c r="I349" i="5"/>
  <c r="I345" i="5"/>
  <c r="I337" i="5"/>
  <c r="I329" i="5"/>
  <c r="I347" i="5"/>
  <c r="I361" i="5"/>
  <c r="I357" i="5"/>
  <c r="I336" i="5"/>
  <c r="I359" i="5"/>
  <c r="I364" i="5"/>
  <c r="I344" i="5"/>
  <c r="I332" i="5"/>
  <c r="I342" i="5"/>
  <c r="I335" i="5"/>
  <c r="I360" i="5"/>
  <c r="I334" i="5"/>
  <c r="I330" i="5"/>
  <c r="I358" i="5"/>
  <c r="I207" i="5"/>
  <c r="I209" i="5"/>
  <c r="I205" i="5"/>
  <c r="I167" i="5"/>
  <c r="AE121" i="5" l="1"/>
  <c r="O302" i="5"/>
  <c r="O57" i="5"/>
  <c r="O258" i="5"/>
  <c r="O171" i="5"/>
  <c r="AC102" i="5"/>
  <c r="O15" i="5"/>
  <c r="O295" i="5"/>
  <c r="O98" i="5"/>
  <c r="AE83" i="5"/>
  <c r="O182" i="5"/>
  <c r="O179" i="5"/>
  <c r="O117" i="5"/>
  <c r="O254" i="5"/>
  <c r="AG186" i="5"/>
  <c r="O331" i="5"/>
  <c r="O116" i="5"/>
  <c r="O303" i="5"/>
  <c r="O313" i="5"/>
  <c r="O183" i="5"/>
  <c r="O237" i="5"/>
  <c r="O280" i="5"/>
  <c r="O105" i="5"/>
  <c r="O128" i="5"/>
  <c r="AG199" i="5"/>
  <c r="AE102" i="5"/>
  <c r="AG269" i="5"/>
  <c r="O319" i="5"/>
  <c r="O227" i="5"/>
  <c r="AG366" i="5"/>
  <c r="O350" i="5"/>
  <c r="O195" i="5"/>
  <c r="AE326" i="5"/>
  <c r="O207" i="5"/>
  <c r="O59" i="5"/>
  <c r="O278" i="5"/>
  <c r="O260" i="5"/>
  <c r="O155" i="5"/>
  <c r="AG173" i="5"/>
  <c r="AG147" i="5"/>
  <c r="O36" i="5"/>
  <c r="O141" i="5"/>
  <c r="O99" i="5"/>
  <c r="O184" i="5"/>
  <c r="AG83" i="5"/>
  <c r="O305" i="5"/>
  <c r="O56" i="5"/>
  <c r="O169" i="5"/>
  <c r="O262" i="5"/>
  <c r="AG307" i="5"/>
  <c r="O248" i="5"/>
  <c r="AG102" i="5"/>
  <c r="O71" i="5"/>
  <c r="O318" i="5"/>
  <c r="O11" i="5"/>
  <c r="O315" i="5"/>
  <c r="O69" i="5"/>
  <c r="O246" i="5"/>
  <c r="O298" i="5"/>
  <c r="O342" i="5"/>
  <c r="O209" i="5"/>
  <c r="AG339" i="5"/>
  <c r="O30" i="5"/>
  <c r="O190" i="5"/>
  <c r="O312" i="5"/>
  <c r="O247" i="5"/>
  <c r="O296" i="5"/>
  <c r="AG160" i="5"/>
  <c r="O132" i="5"/>
  <c r="O314" i="5"/>
  <c r="O153" i="5"/>
  <c r="O274" i="5"/>
  <c r="O329" i="5"/>
  <c r="AG231" i="5"/>
  <c r="O344" i="5"/>
  <c r="O88" i="5"/>
  <c r="O145" i="5"/>
  <c r="O322" i="5"/>
  <c r="M167" i="5"/>
  <c r="L167" i="5"/>
  <c r="L205" i="5"/>
  <c r="M209" i="5"/>
  <c r="L209" i="5"/>
  <c r="M207" i="5"/>
  <c r="L207" i="5"/>
  <c r="L358" i="5"/>
  <c r="M358" i="5"/>
  <c r="L330" i="5"/>
  <c r="M330" i="5"/>
  <c r="M334" i="5"/>
  <c r="L334" i="5"/>
  <c r="M360" i="5"/>
  <c r="L360" i="5"/>
  <c r="L335" i="5"/>
  <c r="M335" i="5"/>
  <c r="L342" i="5"/>
  <c r="M342" i="5"/>
  <c r="L332" i="5"/>
  <c r="M332" i="5"/>
  <c r="L344" i="5"/>
  <c r="M344" i="5"/>
  <c r="M364" i="5"/>
  <c r="L364" i="5"/>
  <c r="L359" i="5"/>
  <c r="M359" i="5"/>
  <c r="L336" i="5"/>
  <c r="M336" i="5"/>
  <c r="M357" i="5"/>
  <c r="L357" i="5"/>
  <c r="M361" i="5"/>
  <c r="L361" i="5"/>
  <c r="L347" i="5"/>
  <c r="M347" i="5"/>
  <c r="L329" i="5"/>
  <c r="M329" i="5"/>
  <c r="L337" i="5"/>
  <c r="M337" i="5"/>
  <c r="M345" i="5"/>
  <c r="L345" i="5"/>
  <c r="L349" i="5"/>
  <c r="M349" i="5"/>
  <c r="M333" i="5"/>
  <c r="L333" i="5"/>
  <c r="L362" i="5"/>
  <c r="M362" i="5"/>
  <c r="L356" i="5"/>
  <c r="M356" i="5"/>
  <c r="M363" i="5"/>
  <c r="L363" i="5"/>
  <c r="M346" i="5"/>
  <c r="L346" i="5"/>
  <c r="M348" i="5"/>
  <c r="L348" i="5"/>
  <c r="L331" i="5"/>
  <c r="M331" i="5"/>
  <c r="M350" i="5"/>
  <c r="L350" i="5"/>
  <c r="L343" i="5"/>
  <c r="M343" i="5"/>
  <c r="M323" i="5"/>
  <c r="L323" i="5"/>
  <c r="L277" i="5"/>
  <c r="M277" i="5"/>
  <c r="L88" i="5"/>
  <c r="M88" i="5"/>
  <c r="M98" i="5"/>
  <c r="L98" i="5"/>
  <c r="L297" i="5"/>
  <c r="M297" i="5"/>
  <c r="M314" i="5"/>
  <c r="L314" i="5"/>
  <c r="M318" i="5"/>
  <c r="L318" i="5"/>
  <c r="L316" i="5"/>
  <c r="M316" i="5"/>
  <c r="L295" i="5"/>
  <c r="M295" i="5"/>
  <c r="L110" i="5"/>
  <c r="M110" i="5"/>
  <c r="L294" i="5"/>
  <c r="M294" i="5"/>
  <c r="L95" i="5"/>
  <c r="M95" i="5"/>
  <c r="M108" i="5"/>
  <c r="L108" i="5"/>
  <c r="L99" i="5"/>
  <c r="M99" i="5"/>
  <c r="M285" i="5"/>
  <c r="L285" i="5"/>
  <c r="M114" i="5"/>
  <c r="L114" i="5"/>
  <c r="M301" i="5"/>
  <c r="L301" i="5"/>
  <c r="L280" i="5"/>
  <c r="M280" i="5"/>
  <c r="L299" i="5"/>
  <c r="M299" i="5"/>
  <c r="M90" i="5"/>
  <c r="L90" i="5"/>
  <c r="M303" i="5"/>
  <c r="L303" i="5"/>
  <c r="M112" i="5"/>
  <c r="L112" i="5"/>
  <c r="L91" i="5"/>
  <c r="M91" i="5"/>
  <c r="L313" i="5"/>
  <c r="M313" i="5"/>
  <c r="M81" i="5"/>
  <c r="L81" i="5"/>
  <c r="I211" i="5"/>
  <c r="L202" i="5"/>
  <c r="M202" i="5"/>
  <c r="L203" i="5"/>
  <c r="M203" i="5"/>
  <c r="L80" i="5"/>
  <c r="M80" i="5"/>
  <c r="L76" i="5"/>
  <c r="M76" i="5"/>
  <c r="M291" i="5"/>
  <c r="L291" i="5"/>
  <c r="L164" i="5"/>
  <c r="M164" i="5"/>
  <c r="M163" i="5"/>
  <c r="L163" i="5"/>
  <c r="L68" i="5"/>
  <c r="M68" i="5"/>
  <c r="L275" i="5"/>
  <c r="M275" i="5"/>
  <c r="M312" i="5"/>
  <c r="L312" i="5"/>
  <c r="L282" i="5"/>
  <c r="M282" i="5"/>
  <c r="L94" i="5"/>
  <c r="M94" i="5"/>
  <c r="L206" i="5"/>
  <c r="L286" i="5"/>
  <c r="M286" i="5"/>
  <c r="M283" i="5"/>
  <c r="L283" i="5"/>
  <c r="M113" i="5"/>
  <c r="L113" i="5"/>
  <c r="M69" i="5"/>
  <c r="L69" i="5"/>
  <c r="L315" i="5"/>
  <c r="M315" i="5"/>
  <c r="L92" i="5"/>
  <c r="M92" i="5"/>
  <c r="AU157" i="5"/>
  <c r="J157" i="5" s="1"/>
  <c r="L279" i="5"/>
  <c r="M279" i="5"/>
  <c r="M305" i="5"/>
  <c r="L305" i="5"/>
  <c r="M67" i="5"/>
  <c r="L67" i="5"/>
  <c r="M304" i="5"/>
  <c r="L304" i="5"/>
  <c r="M319" i="5"/>
  <c r="L319" i="5"/>
  <c r="L140" i="5"/>
  <c r="M140" i="5"/>
  <c r="L129" i="5"/>
  <c r="M129" i="5"/>
  <c r="L154" i="5"/>
  <c r="M154" i="5"/>
  <c r="L128" i="5"/>
  <c r="M128" i="5"/>
  <c r="L155" i="5"/>
  <c r="M155" i="5"/>
  <c r="M141" i="5"/>
  <c r="L141" i="5"/>
  <c r="L151" i="5"/>
  <c r="M151" i="5"/>
  <c r="M127" i="5"/>
  <c r="L127" i="5"/>
  <c r="M150" i="5"/>
  <c r="L150" i="5"/>
  <c r="L137" i="5"/>
  <c r="M137" i="5"/>
  <c r="M126" i="5"/>
  <c r="L126" i="5"/>
  <c r="M131" i="5"/>
  <c r="L131" i="5"/>
  <c r="L156" i="5"/>
  <c r="M156" i="5"/>
  <c r="M138" i="5"/>
  <c r="L138" i="5"/>
  <c r="M144" i="5"/>
  <c r="L144" i="5"/>
  <c r="L152" i="5"/>
  <c r="M152" i="5"/>
  <c r="M124" i="5"/>
  <c r="L124" i="5"/>
  <c r="L145" i="5"/>
  <c r="M145" i="5"/>
  <c r="M130" i="5"/>
  <c r="L130" i="5"/>
  <c r="L125" i="5"/>
  <c r="M125" i="5"/>
  <c r="L153" i="5"/>
  <c r="M153" i="5"/>
  <c r="M139" i="5"/>
  <c r="L139" i="5"/>
  <c r="M132" i="5"/>
  <c r="L132" i="5"/>
  <c r="L298" i="5"/>
  <c r="M298" i="5"/>
  <c r="M278" i="5"/>
  <c r="L278" i="5"/>
  <c r="L75" i="5"/>
  <c r="M75" i="5"/>
  <c r="M322" i="5"/>
  <c r="L322" i="5"/>
  <c r="L97" i="5"/>
  <c r="M97" i="5"/>
  <c r="M300" i="5"/>
  <c r="L300" i="5"/>
  <c r="M273" i="5"/>
  <c r="L273" i="5"/>
  <c r="L86" i="5"/>
  <c r="M86" i="5"/>
  <c r="M119" i="5"/>
  <c r="L119" i="5"/>
  <c r="M78" i="5"/>
  <c r="L78" i="5"/>
  <c r="M284" i="5"/>
  <c r="L284" i="5"/>
  <c r="L292" i="5"/>
  <c r="M292" i="5"/>
  <c r="M276" i="5"/>
  <c r="L276" i="5"/>
  <c r="L208" i="5"/>
  <c r="L210" i="5"/>
  <c r="M210" i="5"/>
  <c r="L106" i="5"/>
  <c r="M106" i="5"/>
  <c r="M87" i="5"/>
  <c r="L87" i="5"/>
  <c r="M311" i="5"/>
  <c r="L311" i="5"/>
  <c r="M116" i="5"/>
  <c r="L116" i="5"/>
  <c r="M105" i="5"/>
  <c r="L105" i="5"/>
  <c r="M179" i="5"/>
  <c r="L179" i="5"/>
  <c r="BG157" i="5"/>
  <c r="K157" i="5" s="1"/>
  <c r="O157" i="5" s="1"/>
  <c r="M73" i="5"/>
  <c r="L73" i="5"/>
  <c r="L317" i="5"/>
  <c r="M317" i="5"/>
  <c r="M100" i="5"/>
  <c r="L100" i="5"/>
  <c r="M109" i="5"/>
  <c r="L109" i="5"/>
  <c r="I198" i="5"/>
  <c r="M111" i="5"/>
  <c r="L111" i="5"/>
  <c r="M107" i="5"/>
  <c r="L107" i="5"/>
  <c r="M72" i="5"/>
  <c r="L72" i="5"/>
  <c r="L96" i="5"/>
  <c r="M96" i="5"/>
  <c r="L204" i="5"/>
  <c r="M204" i="5"/>
  <c r="L195" i="5"/>
  <c r="M195" i="5"/>
  <c r="L197" i="5"/>
  <c r="M197" i="5"/>
  <c r="M191" i="5"/>
  <c r="L191" i="5"/>
  <c r="L190" i="5"/>
  <c r="L189" i="5"/>
  <c r="M272" i="5"/>
  <c r="L272" i="5"/>
  <c r="L79" i="5"/>
  <c r="M79" i="5"/>
  <c r="L89" i="5"/>
  <c r="M89" i="5"/>
  <c r="M93" i="5"/>
  <c r="L93" i="5"/>
  <c r="L74" i="5"/>
  <c r="M74" i="5"/>
  <c r="L321" i="5"/>
  <c r="M321" i="5"/>
  <c r="M143" i="5"/>
  <c r="L143" i="5"/>
  <c r="M281" i="5"/>
  <c r="L281" i="5"/>
  <c r="M296" i="5"/>
  <c r="L296" i="5"/>
  <c r="L194" i="5"/>
  <c r="M194" i="5"/>
  <c r="L193" i="5"/>
  <c r="M193" i="5"/>
  <c r="L192" i="5"/>
  <c r="M196" i="5"/>
  <c r="L196" i="5"/>
  <c r="L70" i="5"/>
  <c r="M70" i="5"/>
  <c r="M180" i="5"/>
  <c r="L180" i="5"/>
  <c r="L310" i="5"/>
  <c r="M310" i="5"/>
  <c r="L302" i="5"/>
  <c r="M302" i="5"/>
  <c r="L118" i="5"/>
  <c r="M118" i="5"/>
  <c r="M293" i="5"/>
  <c r="L293" i="5"/>
  <c r="L320" i="5"/>
  <c r="M320" i="5"/>
  <c r="L324" i="5"/>
  <c r="M324" i="5"/>
  <c r="M274" i="5"/>
  <c r="L274" i="5"/>
  <c r="L71" i="5"/>
  <c r="M71" i="5"/>
  <c r="L117" i="5"/>
  <c r="M117" i="5"/>
  <c r="H203" i="5"/>
  <c r="D203" i="5" s="1"/>
  <c r="G203" i="5"/>
  <c r="J166" i="5"/>
  <c r="G53" i="5"/>
  <c r="H53" i="5"/>
  <c r="H167" i="5"/>
  <c r="G167" i="5"/>
  <c r="J205" i="5"/>
  <c r="M205" i="5" s="1"/>
  <c r="J77" i="5"/>
  <c r="J266" i="5"/>
  <c r="H106" i="5"/>
  <c r="G106" i="5"/>
  <c r="J47" i="5"/>
  <c r="AU63" i="5"/>
  <c r="O225" i="5"/>
  <c r="G74" i="5"/>
  <c r="H74" i="5"/>
  <c r="F9" i="5"/>
  <c r="F25" i="5" s="1"/>
  <c r="D18" i="2" s="1"/>
  <c r="AI25" i="5"/>
  <c r="J220" i="5"/>
  <c r="J31" i="5"/>
  <c r="O167" i="5"/>
  <c r="J41" i="5"/>
  <c r="H317" i="5"/>
  <c r="G317" i="5"/>
  <c r="H295" i="5"/>
  <c r="G295" i="5"/>
  <c r="H181" i="5"/>
  <c r="G181" i="5"/>
  <c r="G180" i="5"/>
  <c r="H180" i="5"/>
  <c r="H337" i="5"/>
  <c r="G337" i="5"/>
  <c r="H247" i="5"/>
  <c r="G247" i="5"/>
  <c r="E341" i="5"/>
  <c r="W351" i="5"/>
  <c r="H118" i="5"/>
  <c r="G118" i="5"/>
  <c r="J240" i="5"/>
  <c r="G292" i="5"/>
  <c r="H292" i="5"/>
  <c r="H51" i="5"/>
  <c r="G51" i="5"/>
  <c r="G40" i="5"/>
  <c r="H40" i="5"/>
  <c r="H58" i="5"/>
  <c r="G58" i="5"/>
  <c r="G293" i="5"/>
  <c r="H293" i="5"/>
  <c r="J257" i="5"/>
  <c r="J261" i="5"/>
  <c r="AD199" i="5"/>
  <c r="H17" i="5"/>
  <c r="G17" i="5"/>
  <c r="H236" i="5"/>
  <c r="G236" i="5"/>
  <c r="G127" i="5"/>
  <c r="H127" i="5"/>
  <c r="H332" i="5"/>
  <c r="G332" i="5"/>
  <c r="J259" i="5"/>
  <c r="G153" i="5"/>
  <c r="H153" i="5"/>
  <c r="D153" i="5" s="1"/>
  <c r="H152" i="5"/>
  <c r="D152" i="5" s="1"/>
  <c r="G152" i="5"/>
  <c r="G30" i="5"/>
  <c r="H30" i="5"/>
  <c r="G114" i="5"/>
  <c r="H114" i="5"/>
  <c r="D114" i="5" s="1"/>
  <c r="J238" i="5"/>
  <c r="J28" i="5"/>
  <c r="AU44" i="5"/>
  <c r="J53" i="5"/>
  <c r="J237" i="5"/>
  <c r="J38" i="5"/>
  <c r="E252" i="5"/>
  <c r="W268" i="5"/>
  <c r="H155" i="5"/>
  <c r="G155" i="5"/>
  <c r="G329" i="5"/>
  <c r="H329" i="5"/>
  <c r="E104" i="5"/>
  <c r="W120" i="5"/>
  <c r="J184" i="5"/>
  <c r="E201" i="5"/>
  <c r="W211" i="5"/>
  <c r="G32" i="5"/>
  <c r="H32" i="5"/>
  <c r="H105" i="5"/>
  <c r="G105" i="5"/>
  <c r="F271" i="5"/>
  <c r="F287" i="5" s="1"/>
  <c r="D34" i="2" s="1"/>
  <c r="AI287" i="5"/>
  <c r="O360" i="5"/>
  <c r="O14" i="5"/>
  <c r="G277" i="5"/>
  <c r="H277" i="5"/>
  <c r="O42" i="5"/>
  <c r="O178" i="5"/>
  <c r="H142" i="5"/>
  <c r="G142" i="5"/>
  <c r="H296" i="5"/>
  <c r="G296" i="5"/>
  <c r="G168" i="5"/>
  <c r="H168" i="5"/>
  <c r="J51" i="5"/>
  <c r="AG26" i="5"/>
  <c r="O202" i="5"/>
  <c r="O152" i="5"/>
  <c r="O363" i="5"/>
  <c r="H255" i="5"/>
  <c r="G255" i="5"/>
  <c r="J168" i="5"/>
  <c r="J42" i="5"/>
  <c r="G361" i="5"/>
  <c r="H361" i="5"/>
  <c r="F309" i="5"/>
  <c r="F325" i="5" s="1"/>
  <c r="D36" i="2" s="1"/>
  <c r="AI325" i="5"/>
  <c r="O334" i="5"/>
  <c r="O216" i="5"/>
  <c r="O39" i="5"/>
  <c r="O165" i="5"/>
  <c r="O106" i="5"/>
  <c r="O245" i="5"/>
  <c r="O48" i="5"/>
  <c r="O215" i="5"/>
  <c r="O94" i="5"/>
  <c r="O266" i="5"/>
  <c r="O222" i="5"/>
  <c r="O364" i="5"/>
  <c r="O210" i="5"/>
  <c r="AI146" i="5"/>
  <c r="F136" i="5"/>
  <c r="O70" i="5"/>
  <c r="K85" i="5"/>
  <c r="BG101" i="5"/>
  <c r="G92" i="5"/>
  <c r="H92" i="5"/>
  <c r="O324" i="5"/>
  <c r="O293" i="5"/>
  <c r="O41" i="5"/>
  <c r="O154" i="5"/>
  <c r="O193" i="5"/>
  <c r="O92" i="5"/>
  <c r="J328" i="5"/>
  <c r="AU338" i="5"/>
  <c r="H313" i="5"/>
  <c r="G313" i="5"/>
  <c r="J228" i="5"/>
  <c r="G360" i="5"/>
  <c r="H360" i="5"/>
  <c r="D360" i="5" s="1"/>
  <c r="G321" i="5"/>
  <c r="H321" i="5"/>
  <c r="G264" i="5"/>
  <c r="H264" i="5"/>
  <c r="K355" i="5"/>
  <c r="BG365" i="5"/>
  <c r="G93" i="5"/>
  <c r="H93" i="5"/>
  <c r="D93" i="5" s="1"/>
  <c r="G54" i="5"/>
  <c r="H54" i="5"/>
  <c r="J165" i="5"/>
  <c r="H350" i="5"/>
  <c r="G350" i="5"/>
  <c r="G192" i="5"/>
  <c r="H192" i="5"/>
  <c r="H281" i="5"/>
  <c r="G281" i="5"/>
  <c r="J57" i="5"/>
  <c r="G137" i="5"/>
  <c r="H137" i="5"/>
  <c r="D137" i="5" s="1"/>
  <c r="H291" i="5"/>
  <c r="D291" i="5" s="1"/>
  <c r="G291" i="5"/>
  <c r="E309" i="5"/>
  <c r="E325" i="5" s="1"/>
  <c r="W325" i="5"/>
  <c r="H75" i="5"/>
  <c r="G75" i="5"/>
  <c r="G12" i="5"/>
  <c r="H12" i="5"/>
  <c r="J244" i="5"/>
  <c r="G98" i="5"/>
  <c r="H98" i="5"/>
  <c r="D98" i="5" s="1"/>
  <c r="G13" i="5"/>
  <c r="H13" i="5"/>
  <c r="G272" i="5"/>
  <c r="H272" i="5"/>
  <c r="D272" i="5" s="1"/>
  <c r="H316" i="5"/>
  <c r="G316" i="5"/>
  <c r="H202" i="5"/>
  <c r="G202" i="5"/>
  <c r="J162" i="5"/>
  <c r="AU172" i="5"/>
  <c r="J223" i="5"/>
  <c r="J242" i="5"/>
  <c r="E28" i="5"/>
  <c r="W44" i="5"/>
  <c r="G294" i="5"/>
  <c r="H294" i="5"/>
  <c r="H311" i="5"/>
  <c r="D311" i="5" s="1"/>
  <c r="G311" i="5"/>
  <c r="H79" i="5"/>
  <c r="G79" i="5"/>
  <c r="J104" i="5"/>
  <c r="AU120" i="5"/>
  <c r="J33" i="5"/>
  <c r="J169" i="5"/>
  <c r="AE269" i="5"/>
  <c r="G80" i="5"/>
  <c r="H80" i="5"/>
  <c r="D80" i="5" s="1"/>
  <c r="G248" i="5"/>
  <c r="H248" i="5"/>
  <c r="F123" i="5"/>
  <c r="F133" i="5" s="1"/>
  <c r="D24" i="2" s="1"/>
  <c r="AI133" i="5"/>
  <c r="K252" i="5"/>
  <c r="BG268" i="5"/>
  <c r="J66" i="5"/>
  <c r="AU82" i="5"/>
  <c r="E175" i="5"/>
  <c r="W185" i="5"/>
  <c r="G363" i="5"/>
  <c r="H363" i="5"/>
  <c r="D363" i="5" s="1"/>
  <c r="AG288" i="5"/>
  <c r="O311" i="5"/>
  <c r="O285" i="5"/>
  <c r="O228" i="5"/>
  <c r="O205" i="5"/>
  <c r="H237" i="5"/>
  <c r="G237" i="5"/>
  <c r="O55" i="5"/>
  <c r="K162" i="5"/>
  <c r="BG172" i="5"/>
  <c r="O110" i="5"/>
  <c r="J246" i="5"/>
  <c r="G99" i="5"/>
  <c r="H99" i="5"/>
  <c r="G50" i="5"/>
  <c r="H50" i="5"/>
  <c r="G244" i="5"/>
  <c r="H244" i="5"/>
  <c r="O261" i="5"/>
  <c r="O91" i="5"/>
  <c r="O203" i="5"/>
  <c r="O54" i="5"/>
  <c r="O113" i="5"/>
  <c r="J55" i="5"/>
  <c r="H151" i="5"/>
  <c r="D151" i="5" s="1"/>
  <c r="G151" i="5"/>
  <c r="H43" i="5"/>
  <c r="G43" i="5"/>
  <c r="H235" i="5"/>
  <c r="G235" i="5"/>
  <c r="AG326" i="5"/>
  <c r="O100" i="5"/>
  <c r="O244" i="5"/>
  <c r="O107" i="5"/>
  <c r="O115" i="5"/>
  <c r="K66" i="5"/>
  <c r="BG82" i="5"/>
  <c r="J34" i="5"/>
  <c r="G298" i="5"/>
  <c r="H298" i="5"/>
  <c r="O143" i="5"/>
  <c r="O256" i="5"/>
  <c r="O323" i="5"/>
  <c r="O62" i="5"/>
  <c r="H261" i="5"/>
  <c r="G261" i="5"/>
  <c r="O76" i="5"/>
  <c r="G41" i="5"/>
  <c r="H41" i="5"/>
  <c r="O35" i="5"/>
  <c r="J181" i="5"/>
  <c r="O236" i="5"/>
  <c r="O223" i="5"/>
  <c r="F47" i="5"/>
  <c r="F63" i="5" s="1"/>
  <c r="D20" i="2" s="1"/>
  <c r="AI63" i="5"/>
  <c r="O275" i="5"/>
  <c r="O67" i="5"/>
  <c r="O235" i="5"/>
  <c r="J256" i="5"/>
  <c r="J170" i="5"/>
  <c r="H226" i="5"/>
  <c r="G226" i="5"/>
  <c r="H87" i="5"/>
  <c r="D87" i="5" s="1"/>
  <c r="G87" i="5"/>
  <c r="G33" i="5"/>
  <c r="H33" i="5"/>
  <c r="H239" i="5"/>
  <c r="G239" i="5"/>
  <c r="H314" i="5"/>
  <c r="D314" i="5" s="1"/>
  <c r="G314" i="5"/>
  <c r="G113" i="5"/>
  <c r="H113" i="5"/>
  <c r="D113" i="5" s="1"/>
  <c r="J24" i="5"/>
  <c r="AU211" i="5"/>
  <c r="J201" i="5"/>
  <c r="G183" i="5"/>
  <c r="H183" i="5"/>
  <c r="E355" i="5"/>
  <c r="W365" i="5"/>
  <c r="H253" i="5"/>
  <c r="G253" i="5"/>
  <c r="H318" i="5"/>
  <c r="G318" i="5"/>
  <c r="G345" i="5"/>
  <c r="H345" i="5"/>
  <c r="D345" i="5" s="1"/>
  <c r="H333" i="5"/>
  <c r="G333" i="5"/>
  <c r="H14" i="5"/>
  <c r="G14" i="5"/>
  <c r="G266" i="5"/>
  <c r="H266" i="5"/>
  <c r="J23" i="5"/>
  <c r="J19" i="5"/>
  <c r="H324" i="5"/>
  <c r="G324" i="5"/>
  <c r="E123" i="5"/>
  <c r="W133" i="5"/>
  <c r="E188" i="5"/>
  <c r="W198" i="5"/>
  <c r="G357" i="5"/>
  <c r="H357" i="5"/>
  <c r="D357" i="5" s="1"/>
  <c r="J234" i="5"/>
  <c r="J136" i="5"/>
  <c r="AU146" i="5"/>
  <c r="J115" i="5"/>
  <c r="H336" i="5"/>
  <c r="G336" i="5"/>
  <c r="H39" i="5"/>
  <c r="G39" i="5"/>
  <c r="H274" i="5"/>
  <c r="G274" i="5"/>
  <c r="H97" i="5"/>
  <c r="D97" i="5" s="1"/>
  <c r="G97" i="5"/>
  <c r="E149" i="5"/>
  <c r="W159" i="5"/>
  <c r="J11" i="5"/>
  <c r="G265" i="5"/>
  <c r="H265" i="5"/>
  <c r="G208" i="5"/>
  <c r="H208" i="5"/>
  <c r="H218" i="5"/>
  <c r="G218" i="5"/>
  <c r="H89" i="5"/>
  <c r="G89" i="5"/>
  <c r="G144" i="5"/>
  <c r="H144" i="5"/>
  <c r="J182" i="5"/>
  <c r="J176" i="5"/>
  <c r="J218" i="5"/>
  <c r="J123" i="5"/>
  <c r="AU133" i="5"/>
  <c r="J255" i="5"/>
  <c r="J225" i="5"/>
  <c r="H334" i="5"/>
  <c r="D334" i="5" s="1"/>
  <c r="G334" i="5"/>
  <c r="G256" i="5"/>
  <c r="H256" i="5"/>
  <c r="H262" i="5"/>
  <c r="G262" i="5"/>
  <c r="G342" i="5"/>
  <c r="H342" i="5"/>
  <c r="H170" i="5"/>
  <c r="G170" i="5"/>
  <c r="O239" i="5"/>
  <c r="O168" i="5"/>
  <c r="O72" i="5"/>
  <c r="O23" i="5"/>
  <c r="J37" i="5"/>
  <c r="H349" i="5"/>
  <c r="G349" i="5"/>
  <c r="O357" i="5"/>
  <c r="O73" i="5"/>
  <c r="O87" i="5"/>
  <c r="H279" i="5"/>
  <c r="D279" i="5" s="1"/>
  <c r="G279" i="5"/>
  <c r="J206" i="5"/>
  <c r="M206" i="5" s="1"/>
  <c r="G195" i="5"/>
  <c r="H195" i="5"/>
  <c r="D195" i="5" s="1"/>
  <c r="O163" i="5"/>
  <c r="O343" i="5"/>
  <c r="O34" i="5"/>
  <c r="O263" i="5"/>
  <c r="H335" i="5"/>
  <c r="D335" i="5" s="1"/>
  <c r="G335" i="5"/>
  <c r="J214" i="5"/>
  <c r="AU230" i="5"/>
  <c r="H299" i="5"/>
  <c r="G299" i="5"/>
  <c r="G11" i="5"/>
  <c r="H11" i="5"/>
  <c r="F66" i="5"/>
  <c r="AI82" i="5"/>
  <c r="O20" i="5"/>
  <c r="O86" i="5"/>
  <c r="O242" i="5"/>
  <c r="O336" i="5"/>
  <c r="K201" i="5"/>
  <c r="BG211" i="5"/>
  <c r="O286" i="5"/>
  <c r="O142" i="5"/>
  <c r="O362" i="5"/>
  <c r="O333" i="5"/>
  <c r="K233" i="5"/>
  <c r="BG249" i="5"/>
  <c r="O32" i="5"/>
  <c r="O112" i="5"/>
  <c r="O317" i="5"/>
  <c r="O61" i="5"/>
  <c r="O240" i="5"/>
  <c r="G115" i="5"/>
  <c r="H115" i="5"/>
  <c r="O276" i="5"/>
  <c r="O19" i="5"/>
  <c r="AG64" i="5"/>
  <c r="K290" i="5"/>
  <c r="BG306" i="5"/>
  <c r="K328" i="5"/>
  <c r="BG338" i="5"/>
  <c r="O126" i="5"/>
  <c r="J229" i="5"/>
  <c r="G191" i="5"/>
  <c r="H191" i="5"/>
  <c r="D191" i="5" s="1"/>
  <c r="H315" i="5"/>
  <c r="G315" i="5"/>
  <c r="J226" i="5"/>
  <c r="G228" i="5"/>
  <c r="H228" i="5"/>
  <c r="H184" i="5"/>
  <c r="G184" i="5"/>
  <c r="J56" i="5"/>
  <c r="J12" i="5"/>
  <c r="H94" i="5"/>
  <c r="G94" i="5"/>
  <c r="H330" i="5"/>
  <c r="G330" i="5"/>
  <c r="J258" i="5"/>
  <c r="J35" i="5"/>
  <c r="J290" i="5"/>
  <c r="AU306" i="5"/>
  <c r="G190" i="5"/>
  <c r="H190" i="5"/>
  <c r="AN158" i="5"/>
  <c r="J222" i="5"/>
  <c r="J248" i="5"/>
  <c r="G140" i="5"/>
  <c r="H140" i="5"/>
  <c r="D140" i="5" s="1"/>
  <c r="G119" i="5"/>
  <c r="H119" i="5"/>
  <c r="H23" i="5"/>
  <c r="G23" i="5"/>
  <c r="H194" i="5"/>
  <c r="G194" i="5"/>
  <c r="J10" i="5"/>
  <c r="G221" i="5"/>
  <c r="H221" i="5"/>
  <c r="H116" i="5"/>
  <c r="D116" i="5" s="1"/>
  <c r="G116" i="5"/>
  <c r="H238" i="5"/>
  <c r="G238" i="5"/>
  <c r="G344" i="5"/>
  <c r="H344" i="5"/>
  <c r="J247" i="5"/>
  <c r="J175" i="5"/>
  <c r="AU185" i="5"/>
  <c r="H139" i="5"/>
  <c r="G139" i="5"/>
  <c r="H358" i="5"/>
  <c r="G358" i="5"/>
  <c r="J262" i="5"/>
  <c r="J58" i="5"/>
  <c r="H68" i="5"/>
  <c r="D68" i="5" s="1"/>
  <c r="G68" i="5"/>
  <c r="G346" i="5"/>
  <c r="H346" i="5"/>
  <c r="G301" i="5"/>
  <c r="H301" i="5"/>
  <c r="D301" i="5" s="1"/>
  <c r="H112" i="5"/>
  <c r="D112" i="5" s="1"/>
  <c r="G112" i="5"/>
  <c r="G258" i="5"/>
  <c r="H258" i="5"/>
  <c r="J20" i="5"/>
  <c r="J233" i="5"/>
  <c r="AU249" i="5"/>
  <c r="H29" i="5"/>
  <c r="G29" i="5"/>
  <c r="H164" i="5"/>
  <c r="G164" i="5"/>
  <c r="H259" i="5"/>
  <c r="G259" i="5"/>
  <c r="G60" i="5"/>
  <c r="H60" i="5"/>
  <c r="H210" i="5"/>
  <c r="G210" i="5"/>
  <c r="AD269" i="5"/>
  <c r="J241" i="5"/>
  <c r="G48" i="5"/>
  <c r="H48" i="5"/>
  <c r="H110" i="5"/>
  <c r="D110" i="5" s="1"/>
  <c r="G110" i="5"/>
  <c r="G273" i="5"/>
  <c r="H273" i="5"/>
  <c r="H205" i="5"/>
  <c r="G205" i="5"/>
  <c r="H322" i="5"/>
  <c r="G322" i="5"/>
  <c r="J221" i="5"/>
  <c r="H132" i="5"/>
  <c r="G132" i="5"/>
  <c r="H222" i="5"/>
  <c r="G222" i="5"/>
  <c r="J18" i="5"/>
  <c r="O320" i="5"/>
  <c r="O139" i="5"/>
  <c r="G312" i="5"/>
  <c r="H312" i="5"/>
  <c r="O24" i="5"/>
  <c r="O226" i="5"/>
  <c r="H77" i="5"/>
  <c r="G77" i="5"/>
  <c r="J265" i="5"/>
  <c r="F201" i="5"/>
  <c r="F211" i="5" s="1"/>
  <c r="D30" i="2" s="1"/>
  <c r="AI211" i="5"/>
  <c r="AI212" i="5" s="1"/>
  <c r="O176" i="5"/>
  <c r="O12" i="5"/>
  <c r="O189" i="5"/>
  <c r="O221" i="5"/>
  <c r="H348" i="5"/>
  <c r="D348" i="5" s="1"/>
  <c r="G348" i="5"/>
  <c r="G242" i="5"/>
  <c r="H242" i="5"/>
  <c r="H69" i="5"/>
  <c r="D69" i="5" s="1"/>
  <c r="G69" i="5"/>
  <c r="O361" i="5"/>
  <c r="O77" i="5"/>
  <c r="O180" i="5"/>
  <c r="O277" i="5"/>
  <c r="H207" i="5"/>
  <c r="G207" i="5"/>
  <c r="G220" i="5"/>
  <c r="H220" i="5"/>
  <c r="F341" i="5"/>
  <c r="F351" i="5" s="1"/>
  <c r="D38" i="2" s="1"/>
  <c r="AI351" i="5"/>
  <c r="O51" i="5"/>
  <c r="O37" i="5"/>
  <c r="O114" i="5"/>
  <c r="O18" i="5"/>
  <c r="BG198" i="5"/>
  <c r="K188" i="5"/>
  <c r="O259" i="5"/>
  <c r="H179" i="5"/>
  <c r="D179" i="5" s="1"/>
  <c r="G179" i="5"/>
  <c r="O243" i="5"/>
  <c r="O192" i="5"/>
  <c r="O108" i="5"/>
  <c r="O332" i="5"/>
  <c r="K341" i="5"/>
  <c r="BG351" i="5"/>
  <c r="J40" i="5"/>
  <c r="O10" i="5"/>
  <c r="O119" i="5"/>
  <c r="O150" i="5"/>
  <c r="O283" i="5"/>
  <c r="F104" i="5"/>
  <c r="F120" i="5" s="1"/>
  <c r="D23" i="2" s="1"/>
  <c r="AI120" i="5"/>
  <c r="O337" i="5"/>
  <c r="F233" i="5"/>
  <c r="F249" i="5" s="1"/>
  <c r="D32" i="2" s="1"/>
  <c r="AI249" i="5"/>
  <c r="G78" i="5"/>
  <c r="H78" i="5"/>
  <c r="D78" i="5" s="1"/>
  <c r="G10" i="5"/>
  <c r="H10" i="5"/>
  <c r="G42" i="5"/>
  <c r="H42" i="5"/>
  <c r="E214" i="5"/>
  <c r="W230" i="5"/>
  <c r="H254" i="5"/>
  <c r="G254" i="5"/>
  <c r="G364" i="5"/>
  <c r="H364" i="5"/>
  <c r="G130" i="5"/>
  <c r="H130" i="5"/>
  <c r="H88" i="5"/>
  <c r="G88" i="5"/>
  <c r="G19" i="5"/>
  <c r="H19" i="5"/>
  <c r="J243" i="5"/>
  <c r="E66" i="5"/>
  <c r="W82" i="5"/>
  <c r="H182" i="5"/>
  <c r="G182" i="5"/>
  <c r="G209" i="5"/>
  <c r="H209" i="5"/>
  <c r="D209" i="5" s="1"/>
  <c r="H67" i="5"/>
  <c r="G67" i="5"/>
  <c r="J171" i="5"/>
  <c r="J216" i="5"/>
  <c r="J29" i="5"/>
  <c r="G49" i="5"/>
  <c r="H49" i="5"/>
  <c r="W306" i="5"/>
  <c r="E290" i="5"/>
  <c r="H240" i="5"/>
  <c r="G240" i="5"/>
  <c r="G206" i="5"/>
  <c r="H206" i="5"/>
  <c r="H241" i="5"/>
  <c r="G241" i="5"/>
  <c r="E271" i="5"/>
  <c r="W287" i="5"/>
  <c r="G70" i="5"/>
  <c r="H70" i="5"/>
  <c r="H204" i="5"/>
  <c r="G204" i="5"/>
  <c r="G72" i="5"/>
  <c r="H72" i="5"/>
  <c r="H300" i="5"/>
  <c r="G300" i="5"/>
  <c r="J62" i="5"/>
  <c r="J21" i="5"/>
  <c r="J227" i="5"/>
  <c r="J235" i="5"/>
  <c r="J271" i="5"/>
  <c r="AU287" i="5"/>
  <c r="G260" i="5"/>
  <c r="H260" i="5"/>
  <c r="H18" i="5"/>
  <c r="G18" i="5"/>
  <c r="H225" i="5"/>
  <c r="G225" i="5"/>
  <c r="G285" i="5"/>
  <c r="H285" i="5"/>
  <c r="D285" i="5" s="1"/>
  <c r="G163" i="5"/>
  <c r="H163" i="5"/>
  <c r="H347" i="5"/>
  <c r="G347" i="5"/>
  <c r="G343" i="5"/>
  <c r="H343" i="5"/>
  <c r="K214" i="5"/>
  <c r="BG230" i="5"/>
  <c r="E47" i="5"/>
  <c r="W63" i="5"/>
  <c r="F175" i="5"/>
  <c r="AI185" i="5"/>
  <c r="O191" i="5"/>
  <c r="G141" i="5"/>
  <c r="H141" i="5"/>
  <c r="O347" i="5"/>
  <c r="O206" i="5"/>
  <c r="E9" i="5"/>
  <c r="W25" i="5"/>
  <c r="G61" i="5"/>
  <c r="H61" i="5"/>
  <c r="G282" i="5"/>
  <c r="H282" i="5"/>
  <c r="O204" i="5"/>
  <c r="O330" i="5"/>
  <c r="O60" i="5"/>
  <c r="H36" i="5"/>
  <c r="G36" i="5"/>
  <c r="G91" i="5"/>
  <c r="H91" i="5"/>
  <c r="J219" i="5"/>
  <c r="G150" i="5"/>
  <c r="H150" i="5"/>
  <c r="D150" i="5" s="1"/>
  <c r="F290" i="5"/>
  <c r="F306" i="5" s="1"/>
  <c r="D35" i="2" s="1"/>
  <c r="AI306" i="5"/>
  <c r="AG352" i="5"/>
  <c r="O75" i="5"/>
  <c r="O97" i="5"/>
  <c r="K9" i="5"/>
  <c r="BG25" i="5"/>
  <c r="O74" i="5"/>
  <c r="O321" i="5"/>
  <c r="O81" i="5"/>
  <c r="O229" i="5"/>
  <c r="K28" i="5"/>
  <c r="BG44" i="5"/>
  <c r="O29" i="5"/>
  <c r="O31" i="5"/>
  <c r="O80" i="5"/>
  <c r="O177" i="5"/>
  <c r="O156" i="5"/>
  <c r="H286" i="5"/>
  <c r="G286" i="5"/>
  <c r="O22" i="5"/>
  <c r="O166" i="5"/>
  <c r="O273" i="5"/>
  <c r="J208" i="5"/>
  <c r="M208" i="5" s="1"/>
  <c r="O125" i="5"/>
  <c r="O164" i="5"/>
  <c r="O181" i="5"/>
  <c r="O282" i="5"/>
  <c r="AG121" i="5"/>
  <c r="O53" i="5"/>
  <c r="O43" i="5"/>
  <c r="AG250" i="5"/>
  <c r="G320" i="5"/>
  <c r="H320" i="5"/>
  <c r="G90" i="5"/>
  <c r="H90" i="5"/>
  <c r="D90" i="5" s="1"/>
  <c r="J49" i="5"/>
  <c r="G81" i="5"/>
  <c r="H81" i="5"/>
  <c r="D81" i="5" s="1"/>
  <c r="J30" i="5"/>
  <c r="J254" i="5"/>
  <c r="J59" i="5"/>
  <c r="H16" i="5"/>
  <c r="G16" i="5"/>
  <c r="H246" i="5"/>
  <c r="G246" i="5"/>
  <c r="K123" i="5"/>
  <c r="BG133" i="5"/>
  <c r="J48" i="5"/>
  <c r="J177" i="5"/>
  <c r="K136" i="5"/>
  <c r="K146" i="5" s="1"/>
  <c r="BG146" i="5"/>
  <c r="AZ158" i="5"/>
  <c r="J16" i="5"/>
  <c r="J260" i="5"/>
  <c r="J43" i="5"/>
  <c r="H215" i="5"/>
  <c r="G215" i="5"/>
  <c r="G128" i="5"/>
  <c r="H128" i="5"/>
  <c r="G165" i="5"/>
  <c r="H165" i="5"/>
  <c r="H73" i="5"/>
  <c r="G73" i="5"/>
  <c r="G216" i="5"/>
  <c r="H216" i="5"/>
  <c r="J52" i="5"/>
  <c r="H37" i="5"/>
  <c r="G37" i="5"/>
  <c r="J355" i="5"/>
  <c r="AU365" i="5"/>
  <c r="J188" i="5"/>
  <c r="AU198" i="5"/>
  <c r="J54" i="5"/>
  <c r="G62" i="5"/>
  <c r="H62" i="5"/>
  <c r="H267" i="5"/>
  <c r="G267" i="5"/>
  <c r="H304" i="5"/>
  <c r="G304" i="5"/>
  <c r="H297" i="5"/>
  <c r="G297" i="5"/>
  <c r="G303" i="5"/>
  <c r="H303" i="5"/>
  <c r="O140" i="5"/>
  <c r="J50" i="5"/>
  <c r="J15" i="5"/>
  <c r="G166" i="5"/>
  <c r="H166" i="5"/>
  <c r="H283" i="5"/>
  <c r="G283" i="5"/>
  <c r="G154" i="5"/>
  <c r="H154" i="5"/>
  <c r="D154" i="5" s="1"/>
  <c r="H34" i="5"/>
  <c r="G34" i="5"/>
  <c r="H276" i="5"/>
  <c r="G276" i="5"/>
  <c r="J39" i="5"/>
  <c r="G257" i="5"/>
  <c r="H257" i="5"/>
  <c r="H52" i="5"/>
  <c r="G52" i="5"/>
  <c r="H158" i="5"/>
  <c r="G158" i="5"/>
  <c r="G305" i="5"/>
  <c r="H305" i="5"/>
  <c r="D305" i="5" s="1"/>
  <c r="J190" i="5"/>
  <c r="M190" i="5" s="1"/>
  <c r="J189" i="5"/>
  <c r="M189" i="5" s="1"/>
  <c r="J215" i="5"/>
  <c r="J252" i="5"/>
  <c r="AU268" i="5"/>
  <c r="G359" i="5"/>
  <c r="H359" i="5"/>
  <c r="G24" i="5"/>
  <c r="H24" i="5"/>
  <c r="G76" i="5"/>
  <c r="H76" i="5"/>
  <c r="G224" i="5"/>
  <c r="H224" i="5"/>
  <c r="H38" i="5"/>
  <c r="G38" i="5"/>
  <c r="J309" i="5"/>
  <c r="AU325" i="5"/>
  <c r="J22" i="5"/>
  <c r="AE288" i="5"/>
  <c r="G362" i="5"/>
  <c r="H362" i="5"/>
  <c r="H100" i="5"/>
  <c r="G100" i="5"/>
  <c r="H284" i="5"/>
  <c r="G284" i="5"/>
  <c r="H243" i="5"/>
  <c r="G243" i="5"/>
  <c r="J32" i="5"/>
  <c r="J36" i="5"/>
  <c r="J17" i="5"/>
  <c r="J264" i="5"/>
  <c r="J142" i="5"/>
  <c r="J85" i="5"/>
  <c r="AU101" i="5"/>
  <c r="G169" i="5"/>
  <c r="H169" i="5"/>
  <c r="H171" i="5"/>
  <c r="G171" i="5"/>
  <c r="H129" i="5"/>
  <c r="D129" i="5" s="1"/>
  <c r="G129" i="5"/>
  <c r="G280" i="5"/>
  <c r="H280" i="5"/>
  <c r="G22" i="5"/>
  <c r="H22" i="5"/>
  <c r="H157" i="5"/>
  <c r="G157" i="5"/>
  <c r="H229" i="5"/>
  <c r="G229" i="5"/>
  <c r="J224" i="5"/>
  <c r="O316" i="5"/>
  <c r="O219" i="5"/>
  <c r="O194" i="5"/>
  <c r="O358" i="5"/>
  <c r="G57" i="5"/>
  <c r="H57" i="5"/>
  <c r="H31" i="5"/>
  <c r="G31" i="5"/>
  <c r="F28" i="5"/>
  <c r="F44" i="5" s="1"/>
  <c r="D19" i="2" s="1"/>
  <c r="AI44" i="5"/>
  <c r="AI45" i="5" s="1"/>
  <c r="O238" i="5"/>
  <c r="O299" i="5"/>
  <c r="G35" i="5"/>
  <c r="H35" i="5"/>
  <c r="H197" i="5"/>
  <c r="G197" i="5"/>
  <c r="F188" i="5"/>
  <c r="F198" i="5" s="1"/>
  <c r="D29" i="2" s="1"/>
  <c r="AI198" i="5"/>
  <c r="K47" i="5"/>
  <c r="BG63" i="5"/>
  <c r="O49" i="5"/>
  <c r="O279" i="5"/>
  <c r="O197" i="5"/>
  <c r="G234" i="5"/>
  <c r="H234" i="5"/>
  <c r="J149" i="5"/>
  <c r="H111" i="5"/>
  <c r="D111" i="5" s="1"/>
  <c r="G111" i="5"/>
  <c r="O284" i="5"/>
  <c r="O79" i="5"/>
  <c r="H219" i="5"/>
  <c r="G219" i="5"/>
  <c r="H156" i="5"/>
  <c r="D156" i="5" s="1"/>
  <c r="G156" i="5"/>
  <c r="O33" i="5"/>
  <c r="K271" i="5"/>
  <c r="BG287" i="5"/>
  <c r="O241" i="5"/>
  <c r="O40" i="5"/>
  <c r="O131" i="5"/>
  <c r="O21" i="5"/>
  <c r="H138" i="5"/>
  <c r="G138" i="5"/>
  <c r="O196" i="5"/>
  <c r="O16" i="5"/>
  <c r="O50" i="5"/>
  <c r="O310" i="5"/>
  <c r="O111" i="5"/>
  <c r="O129" i="5"/>
  <c r="G323" i="5"/>
  <c r="H323" i="5"/>
  <c r="D323" i="5" s="1"/>
  <c r="O124" i="5"/>
  <c r="O52" i="5"/>
  <c r="AE186" i="5"/>
  <c r="H245" i="5"/>
  <c r="G245" i="5"/>
  <c r="O38" i="5"/>
  <c r="O96" i="5"/>
  <c r="O304" i="5"/>
  <c r="O118" i="5"/>
  <c r="J341" i="5"/>
  <c r="AU351" i="5"/>
  <c r="J239" i="5"/>
  <c r="G96" i="5"/>
  <c r="H96" i="5"/>
  <c r="D96" i="5" s="1"/>
  <c r="J192" i="5"/>
  <c r="M192" i="5" s="1"/>
  <c r="H178" i="5"/>
  <c r="G178" i="5"/>
  <c r="F355" i="5"/>
  <c r="AI365" i="5"/>
  <c r="AI366" i="5" s="1"/>
  <c r="J13" i="5"/>
  <c r="H55" i="5"/>
  <c r="G55" i="5"/>
  <c r="G59" i="5"/>
  <c r="H59" i="5"/>
  <c r="G217" i="5"/>
  <c r="H217" i="5"/>
  <c r="G15" i="5"/>
  <c r="H15" i="5"/>
  <c r="H227" i="5"/>
  <c r="G227" i="5"/>
  <c r="J178" i="5"/>
  <c r="G331" i="5"/>
  <c r="H331" i="5"/>
  <c r="H117" i="5"/>
  <c r="D117" i="5" s="1"/>
  <c r="G117" i="5"/>
  <c r="H143" i="5"/>
  <c r="D143" i="5" s="1"/>
  <c r="G143" i="5"/>
  <c r="H223" i="5"/>
  <c r="G223" i="5"/>
  <c r="G310" i="5"/>
  <c r="H310" i="5"/>
  <c r="D310" i="5" s="1"/>
  <c r="J253" i="5"/>
  <c r="J245" i="5"/>
  <c r="H20" i="5"/>
  <c r="G20" i="5"/>
  <c r="E85" i="5"/>
  <c r="W101" i="5"/>
  <c r="H145" i="5"/>
  <c r="G145" i="5"/>
  <c r="H278" i="5"/>
  <c r="D278" i="5" s="1"/>
  <c r="G278" i="5"/>
  <c r="E136" i="5"/>
  <c r="W146" i="5"/>
  <c r="AI147" i="5" s="1"/>
  <c r="J61" i="5"/>
  <c r="G125" i="5"/>
  <c r="H125" i="5"/>
  <c r="G356" i="5"/>
  <c r="H356" i="5"/>
  <c r="D356" i="5" s="1"/>
  <c r="G107" i="5"/>
  <c r="H107" i="5"/>
  <c r="D107" i="5" s="1"/>
  <c r="H95" i="5"/>
  <c r="G95" i="5"/>
  <c r="E233" i="5"/>
  <c r="W249" i="5"/>
  <c r="J236" i="5"/>
  <c r="H109" i="5"/>
  <c r="G109" i="5"/>
  <c r="E328" i="5"/>
  <c r="W338" i="5"/>
  <c r="H126" i="5"/>
  <c r="G126" i="5"/>
  <c r="G131" i="5"/>
  <c r="H131" i="5"/>
  <c r="H302" i="5"/>
  <c r="D302" i="5" s="1"/>
  <c r="G302" i="5"/>
  <c r="J263" i="5"/>
  <c r="J9" i="5"/>
  <c r="AU25" i="5"/>
  <c r="J267" i="5"/>
  <c r="G108" i="5"/>
  <c r="H108" i="5"/>
  <c r="D108" i="5" s="1"/>
  <c r="H86" i="5"/>
  <c r="G86" i="5"/>
  <c r="H193" i="5"/>
  <c r="D193" i="5" s="1"/>
  <c r="G193" i="5"/>
  <c r="G124" i="5"/>
  <c r="H124" i="5"/>
  <c r="D124" i="5" s="1"/>
  <c r="H176" i="5"/>
  <c r="G176" i="5"/>
  <c r="G189" i="5"/>
  <c r="H189" i="5"/>
  <c r="F252" i="5"/>
  <c r="F268" i="5" s="1"/>
  <c r="D33" i="2" s="1"/>
  <c r="AI268" i="5"/>
  <c r="O58" i="5"/>
  <c r="J217" i="5"/>
  <c r="G71" i="5"/>
  <c r="H71" i="5"/>
  <c r="D71" i="5" s="1"/>
  <c r="H275" i="5"/>
  <c r="D275" i="5" s="1"/>
  <c r="G275" i="5"/>
  <c r="F162" i="5"/>
  <c r="AI172" i="5"/>
  <c r="O109" i="5"/>
  <c r="O170" i="5"/>
  <c r="H56" i="5"/>
  <c r="G56" i="5"/>
  <c r="AG45" i="5"/>
  <c r="O17" i="5"/>
  <c r="K175" i="5"/>
  <c r="K185" i="5" s="1"/>
  <c r="BG185" i="5"/>
  <c r="O255" i="5"/>
  <c r="J14" i="5"/>
  <c r="E162" i="5"/>
  <c r="W172" i="5"/>
  <c r="H177" i="5"/>
  <c r="G177" i="5"/>
  <c r="G319" i="5"/>
  <c r="H319" i="5"/>
  <c r="J183" i="5"/>
  <c r="J60" i="5"/>
  <c r="F214" i="5"/>
  <c r="F230" i="5" s="1"/>
  <c r="D31" i="2" s="1"/>
  <c r="AI230" i="5"/>
  <c r="AI231" i="5" s="1"/>
  <c r="O13" i="5"/>
  <c r="O265" i="5"/>
  <c r="H196" i="5"/>
  <c r="G196" i="5"/>
  <c r="G21" i="5"/>
  <c r="H21" i="5"/>
  <c r="O220" i="5"/>
  <c r="O253" i="5"/>
  <c r="F328" i="5"/>
  <c r="F338" i="5" s="1"/>
  <c r="D37" i="2" s="1"/>
  <c r="AI338" i="5"/>
  <c r="O297" i="5"/>
  <c r="O93" i="5"/>
  <c r="O217" i="5"/>
  <c r="O335" i="5"/>
  <c r="K309" i="5"/>
  <c r="BG325" i="5"/>
  <c r="F149" i="5"/>
  <c r="F159" i="5" s="1"/>
  <c r="D26" i="2" s="1"/>
  <c r="AI159" i="5"/>
  <c r="O130" i="5"/>
  <c r="O359" i="5"/>
  <c r="O356" i="5"/>
  <c r="K104" i="5"/>
  <c r="BG120" i="5"/>
  <c r="O127" i="5"/>
  <c r="O264" i="5"/>
  <c r="F85" i="5"/>
  <c r="F101" i="5" s="1"/>
  <c r="D22" i="2" s="1"/>
  <c r="AI101" i="5"/>
  <c r="O291" i="5"/>
  <c r="O151" i="5"/>
  <c r="O257" i="5"/>
  <c r="G263" i="5"/>
  <c r="H263" i="5"/>
  <c r="AC45" i="5"/>
  <c r="O301" i="5"/>
  <c r="I41" i="5"/>
  <c r="I238" i="5"/>
  <c r="I162" i="5"/>
  <c r="I123" i="5"/>
  <c r="I56" i="5"/>
  <c r="I290" i="5"/>
  <c r="I247" i="5"/>
  <c r="I58" i="5"/>
  <c r="I40" i="5"/>
  <c r="I271" i="5"/>
  <c r="I219" i="5"/>
  <c r="I16" i="5"/>
  <c r="I355" i="5"/>
  <c r="I50" i="5"/>
  <c r="I252" i="5"/>
  <c r="I32" i="5"/>
  <c r="I264" i="5"/>
  <c r="I10" i="5"/>
  <c r="I235" i="5"/>
  <c r="I149" i="5"/>
  <c r="I157" i="5"/>
  <c r="I240" i="5"/>
  <c r="I28" i="5"/>
  <c r="I66" i="5"/>
  <c r="I181" i="5"/>
  <c r="I256" i="5"/>
  <c r="I12" i="5"/>
  <c r="I175" i="5"/>
  <c r="I241" i="5"/>
  <c r="I18" i="5"/>
  <c r="I260" i="5"/>
  <c r="I15" i="5"/>
  <c r="I36" i="5"/>
  <c r="I236" i="5"/>
  <c r="I254" i="5"/>
  <c r="I169" i="5"/>
  <c r="I24" i="5"/>
  <c r="I115" i="5"/>
  <c r="I262" i="5"/>
  <c r="I178" i="5"/>
  <c r="I77" i="5"/>
  <c r="I168" i="5"/>
  <c r="I328" i="5"/>
  <c r="I57" i="5"/>
  <c r="I223" i="5"/>
  <c r="I246" i="5"/>
  <c r="I170" i="5"/>
  <c r="I23" i="5"/>
  <c r="I11" i="5"/>
  <c r="I255" i="5"/>
  <c r="I37" i="5"/>
  <c r="I265" i="5"/>
  <c r="I30" i="5"/>
  <c r="I43" i="5"/>
  <c r="I17" i="5"/>
  <c r="I341" i="5"/>
  <c r="I253" i="5"/>
  <c r="I48" i="5"/>
  <c r="I245" i="5"/>
  <c r="I217" i="5"/>
  <c r="I266" i="5"/>
  <c r="I53" i="5"/>
  <c r="I51" i="5"/>
  <c r="I42" i="5"/>
  <c r="I165" i="5"/>
  <c r="I242" i="5"/>
  <c r="I19" i="5"/>
  <c r="I225" i="5"/>
  <c r="I214" i="5"/>
  <c r="I226" i="5"/>
  <c r="I20" i="5"/>
  <c r="I29" i="5"/>
  <c r="I166" i="5"/>
  <c r="I257" i="5"/>
  <c r="I237" i="5"/>
  <c r="I104" i="5"/>
  <c r="I34" i="5"/>
  <c r="I234" i="5"/>
  <c r="I233" i="5"/>
  <c r="I221" i="5"/>
  <c r="I243" i="5"/>
  <c r="I62" i="5"/>
  <c r="I59" i="5"/>
  <c r="I177" i="5"/>
  <c r="I54" i="5"/>
  <c r="I39" i="5"/>
  <c r="I309" i="5"/>
  <c r="I142" i="5"/>
  <c r="I239" i="5"/>
  <c r="I13" i="5"/>
  <c r="I263" i="5"/>
  <c r="I267" i="5"/>
  <c r="I60" i="5"/>
  <c r="I220" i="5"/>
  <c r="I261" i="5"/>
  <c r="I38" i="5"/>
  <c r="I244" i="5"/>
  <c r="I136" i="5"/>
  <c r="I182" i="5"/>
  <c r="I222" i="5"/>
  <c r="I171" i="5"/>
  <c r="I21" i="5"/>
  <c r="I52" i="5"/>
  <c r="I85" i="5"/>
  <c r="I224" i="5"/>
  <c r="I9" i="5"/>
  <c r="I35" i="5"/>
  <c r="I14" i="5"/>
  <c r="I47" i="5"/>
  <c r="I31" i="5"/>
  <c r="I184" i="5"/>
  <c r="I228" i="5"/>
  <c r="I33" i="5"/>
  <c r="I55" i="5"/>
  <c r="I176" i="5"/>
  <c r="I229" i="5"/>
  <c r="I258" i="5"/>
  <c r="I248" i="5"/>
  <c r="I216" i="5"/>
  <c r="I227" i="5"/>
  <c r="I22" i="5"/>
  <c r="I61" i="5"/>
  <c r="I183" i="5"/>
  <c r="I259" i="5"/>
  <c r="I218" i="5"/>
  <c r="I49" i="5"/>
  <c r="I215" i="5"/>
  <c r="BE158" i="5"/>
  <c r="BI158" i="5"/>
  <c r="BH158" i="5"/>
  <c r="BK158" i="5"/>
  <c r="BC158" i="5"/>
  <c r="BJ158" i="5"/>
  <c r="BA158" i="5"/>
  <c r="BB158" i="5"/>
  <c r="AS158" i="5"/>
  <c r="AP158" i="5"/>
  <c r="AO158" i="5"/>
  <c r="AQ158" i="5"/>
  <c r="D75" i="5" l="1"/>
  <c r="AI121" i="5"/>
  <c r="D315" i="5"/>
  <c r="D141" i="5"/>
  <c r="D88" i="5"/>
  <c r="D91" i="5"/>
  <c r="D273" i="5"/>
  <c r="D294" i="5"/>
  <c r="D210" i="5"/>
  <c r="D138" i="5"/>
  <c r="D312" i="5"/>
  <c r="D347" i="5"/>
  <c r="D330" i="5"/>
  <c r="D284" i="5"/>
  <c r="D359" i="5"/>
  <c r="D349" i="5"/>
  <c r="D342" i="5"/>
  <c r="D163" i="5"/>
  <c r="D92" i="5"/>
  <c r="D292" i="5"/>
  <c r="D100" i="5"/>
  <c r="D322" i="5"/>
  <c r="D304" i="5"/>
  <c r="D132" i="5"/>
  <c r="D319" i="5"/>
  <c r="D194" i="5"/>
  <c r="D197" i="5"/>
  <c r="D189" i="5"/>
  <c r="D297" i="5"/>
  <c r="D295" i="5"/>
  <c r="D119" i="5"/>
  <c r="D321" i="5"/>
  <c r="AI352" i="5"/>
  <c r="L215" i="5"/>
  <c r="L49" i="5"/>
  <c r="L218" i="5"/>
  <c r="L259" i="5"/>
  <c r="L183" i="5"/>
  <c r="L61" i="5"/>
  <c r="L22" i="5"/>
  <c r="L227" i="5"/>
  <c r="L216" i="5"/>
  <c r="L248" i="5"/>
  <c r="L258" i="5"/>
  <c r="L229" i="5"/>
  <c r="L176" i="5"/>
  <c r="L55" i="5"/>
  <c r="L33" i="5"/>
  <c r="L228" i="5"/>
  <c r="L184" i="5"/>
  <c r="L31" i="5"/>
  <c r="I63" i="5"/>
  <c r="L14" i="5"/>
  <c r="L35" i="5"/>
  <c r="I25" i="5"/>
  <c r="L224" i="5"/>
  <c r="I101" i="5"/>
  <c r="L52" i="5"/>
  <c r="L21" i="5"/>
  <c r="L171" i="5"/>
  <c r="L222" i="5"/>
  <c r="L182" i="5"/>
  <c r="I146" i="5"/>
  <c r="L146" i="5" s="1"/>
  <c r="L244" i="5"/>
  <c r="L38" i="5"/>
  <c r="L261" i="5"/>
  <c r="L220" i="5"/>
  <c r="L60" i="5"/>
  <c r="L267" i="5"/>
  <c r="L263" i="5"/>
  <c r="L13" i="5"/>
  <c r="L239" i="5"/>
  <c r="L142" i="5"/>
  <c r="I325" i="5"/>
  <c r="L39" i="5"/>
  <c r="L54" i="5"/>
  <c r="L177" i="5"/>
  <c r="L59" i="5"/>
  <c r="L62" i="5"/>
  <c r="L243" i="5"/>
  <c r="L221" i="5"/>
  <c r="I249" i="5"/>
  <c r="L234" i="5"/>
  <c r="L34" i="5"/>
  <c r="I120" i="5"/>
  <c r="L237" i="5"/>
  <c r="L257" i="5"/>
  <c r="L166" i="5"/>
  <c r="L29" i="5"/>
  <c r="L20" i="5"/>
  <c r="L226" i="5"/>
  <c r="I230" i="5"/>
  <c r="L225" i="5"/>
  <c r="L19" i="5"/>
  <c r="L242" i="5"/>
  <c r="L165" i="5"/>
  <c r="L42" i="5"/>
  <c r="L51" i="5"/>
  <c r="L53" i="5"/>
  <c r="L266" i="5"/>
  <c r="L217" i="5"/>
  <c r="L245" i="5"/>
  <c r="L48" i="5"/>
  <c r="L253" i="5"/>
  <c r="I351" i="5"/>
  <c r="L17" i="5"/>
  <c r="L43" i="5"/>
  <c r="L30" i="5"/>
  <c r="L265" i="5"/>
  <c r="L37" i="5"/>
  <c r="L255" i="5"/>
  <c r="L11" i="5"/>
  <c r="L23" i="5"/>
  <c r="L170" i="5"/>
  <c r="L246" i="5"/>
  <c r="L223" i="5"/>
  <c r="L57" i="5"/>
  <c r="I338" i="5"/>
  <c r="L168" i="5"/>
  <c r="L77" i="5"/>
  <c r="L178" i="5"/>
  <c r="L262" i="5"/>
  <c r="L115" i="5"/>
  <c r="L24" i="5"/>
  <c r="L169" i="5"/>
  <c r="L254" i="5"/>
  <c r="L236" i="5"/>
  <c r="L36" i="5"/>
  <c r="L15" i="5"/>
  <c r="L260" i="5"/>
  <c r="L18" i="5"/>
  <c r="L241" i="5"/>
  <c r="I185" i="5"/>
  <c r="L12" i="5"/>
  <c r="L256" i="5"/>
  <c r="L181" i="5"/>
  <c r="I82" i="5"/>
  <c r="I44" i="5"/>
  <c r="L240" i="5"/>
  <c r="L149" i="5"/>
  <c r="L235" i="5"/>
  <c r="L10" i="5"/>
  <c r="L264" i="5"/>
  <c r="L32" i="5"/>
  <c r="I268" i="5"/>
  <c r="L50" i="5"/>
  <c r="I365" i="5"/>
  <c r="L16" i="5"/>
  <c r="L219" i="5"/>
  <c r="I287" i="5"/>
  <c r="L40" i="5"/>
  <c r="L58" i="5"/>
  <c r="L247" i="5"/>
  <c r="I306" i="5"/>
  <c r="L56" i="5"/>
  <c r="I133" i="5"/>
  <c r="I172" i="5"/>
  <c r="L238" i="5"/>
  <c r="L41" i="5"/>
  <c r="M215" i="5"/>
  <c r="D215" i="5" s="1"/>
  <c r="M49" i="5"/>
  <c r="D49" i="5" s="1"/>
  <c r="M218" i="5"/>
  <c r="M259" i="5"/>
  <c r="M183" i="5"/>
  <c r="M61" i="5"/>
  <c r="M22" i="5"/>
  <c r="L28" i="5"/>
  <c r="M227" i="5"/>
  <c r="D227" i="5" s="1"/>
  <c r="M216" i="5"/>
  <c r="D216" i="5" s="1"/>
  <c r="M248" i="5"/>
  <c r="D248" i="5" s="1"/>
  <c r="M258" i="5"/>
  <c r="M229" i="5"/>
  <c r="M176" i="5"/>
  <c r="M55" i="5"/>
  <c r="M33" i="5"/>
  <c r="M228" i="5"/>
  <c r="D228" i="5" s="1"/>
  <c r="M184" i="5"/>
  <c r="D184" i="5" s="1"/>
  <c r="M31" i="5"/>
  <c r="D31" i="5" s="1"/>
  <c r="M14" i="5"/>
  <c r="M35" i="5"/>
  <c r="L252" i="5"/>
  <c r="M224" i="5"/>
  <c r="J101" i="5"/>
  <c r="M52" i="5"/>
  <c r="D52" i="5" s="1"/>
  <c r="M21" i="5"/>
  <c r="D21" i="5" s="1"/>
  <c r="M171" i="5"/>
  <c r="D171" i="5" s="1"/>
  <c r="M222" i="5"/>
  <c r="M182" i="5"/>
  <c r="M244" i="5"/>
  <c r="L355" i="5"/>
  <c r="M38" i="5"/>
  <c r="D38" i="5" s="1"/>
  <c r="M261" i="5"/>
  <c r="D261" i="5" s="1"/>
  <c r="M220" i="5"/>
  <c r="D220" i="5" s="1"/>
  <c r="M60" i="5"/>
  <c r="D60" i="5" s="1"/>
  <c r="M267" i="5"/>
  <c r="M263" i="5"/>
  <c r="M13" i="5"/>
  <c r="M239" i="5"/>
  <c r="J146" i="5"/>
  <c r="J325" i="5"/>
  <c r="M39" i="5"/>
  <c r="D39" i="5" s="1"/>
  <c r="M54" i="5"/>
  <c r="D54" i="5" s="1"/>
  <c r="M177" i="5"/>
  <c r="M59" i="5"/>
  <c r="M62" i="5"/>
  <c r="M243" i="5"/>
  <c r="M221" i="5"/>
  <c r="D221" i="5" s="1"/>
  <c r="M234" i="5"/>
  <c r="M34" i="5"/>
  <c r="D34" i="5" s="1"/>
  <c r="M237" i="5"/>
  <c r="D237" i="5" s="1"/>
  <c r="M257" i="5"/>
  <c r="M166" i="5"/>
  <c r="M29" i="5"/>
  <c r="D207" i="5"/>
  <c r="M20" i="5"/>
  <c r="D20" i="5" s="1"/>
  <c r="M226" i="5"/>
  <c r="D226" i="5" s="1"/>
  <c r="M225" i="5"/>
  <c r="D225" i="5" s="1"/>
  <c r="M19" i="5"/>
  <c r="D19" i="5" s="1"/>
  <c r="M242" i="5"/>
  <c r="M165" i="5"/>
  <c r="M42" i="5"/>
  <c r="M51" i="5"/>
  <c r="M53" i="5"/>
  <c r="D53" i="5" s="1"/>
  <c r="M266" i="5"/>
  <c r="D266" i="5" s="1"/>
  <c r="M104" i="5"/>
  <c r="M217" i="5"/>
  <c r="D217" i="5" s="1"/>
  <c r="M245" i="5"/>
  <c r="M48" i="5"/>
  <c r="M253" i="5"/>
  <c r="J351" i="5"/>
  <c r="M17" i="5"/>
  <c r="D17" i="5" s="1"/>
  <c r="M43" i="5"/>
  <c r="D43" i="5" s="1"/>
  <c r="M30" i="5"/>
  <c r="D30" i="5" s="1"/>
  <c r="M265" i="5"/>
  <c r="D265" i="5" s="1"/>
  <c r="M37" i="5"/>
  <c r="D37" i="5" s="1"/>
  <c r="M255" i="5"/>
  <c r="M11" i="5"/>
  <c r="M23" i="5"/>
  <c r="M170" i="5"/>
  <c r="D170" i="5" s="1"/>
  <c r="M246" i="5"/>
  <c r="D246" i="5" s="1"/>
  <c r="M223" i="5"/>
  <c r="D223" i="5" s="1"/>
  <c r="M57" i="5"/>
  <c r="D57" i="5" s="1"/>
  <c r="J338" i="5"/>
  <c r="M168" i="5"/>
  <c r="M77" i="5"/>
  <c r="M178" i="5"/>
  <c r="M262" i="5"/>
  <c r="D262" i="5" s="1"/>
  <c r="M115" i="5"/>
  <c r="D115" i="5" s="1"/>
  <c r="M24" i="5"/>
  <c r="D24" i="5" s="1"/>
  <c r="M169" i="5"/>
  <c r="D169" i="5" s="1"/>
  <c r="M254" i="5"/>
  <c r="M236" i="5"/>
  <c r="L271" i="5"/>
  <c r="M36" i="5"/>
  <c r="M15" i="5"/>
  <c r="D15" i="5" s="1"/>
  <c r="M260" i="5"/>
  <c r="D260" i="5" s="1"/>
  <c r="L123" i="5"/>
  <c r="N133" i="5" s="1"/>
  <c r="M18" i="5"/>
  <c r="M241" i="5"/>
  <c r="D241" i="5" s="1"/>
  <c r="M12" i="5"/>
  <c r="M256" i="5"/>
  <c r="D256" i="5" s="1"/>
  <c r="M181" i="5"/>
  <c r="M240" i="5"/>
  <c r="D240" i="5" s="1"/>
  <c r="M235" i="5"/>
  <c r="D235" i="5" s="1"/>
  <c r="M10" i="5"/>
  <c r="D10" i="5" s="1"/>
  <c r="M264" i="5"/>
  <c r="D264" i="5" s="1"/>
  <c r="M47" i="5"/>
  <c r="M32" i="5"/>
  <c r="M50" i="5"/>
  <c r="J365" i="5"/>
  <c r="M16" i="5"/>
  <c r="D16" i="5" s="1"/>
  <c r="L9" i="5"/>
  <c r="M219" i="5"/>
  <c r="D219" i="5" s="1"/>
  <c r="L214" i="5"/>
  <c r="J287" i="5"/>
  <c r="M40" i="5"/>
  <c r="D40" i="5" s="1"/>
  <c r="M58" i="5"/>
  <c r="D58" i="5" s="1"/>
  <c r="M247" i="5"/>
  <c r="J306" i="5"/>
  <c r="M56" i="5"/>
  <c r="D56" i="5" s="1"/>
  <c r="J133" i="5"/>
  <c r="M238" i="5"/>
  <c r="M41" i="5"/>
  <c r="D41" i="5" s="1"/>
  <c r="D280" i="5"/>
  <c r="D303" i="5"/>
  <c r="AI269" i="5"/>
  <c r="D70" i="5"/>
  <c r="D332" i="5"/>
  <c r="L185" i="5"/>
  <c r="D346" i="5"/>
  <c r="D324" i="5"/>
  <c r="D333" i="5"/>
  <c r="D350" i="5"/>
  <c r="D329" i="5"/>
  <c r="D73" i="5"/>
  <c r="D125" i="5"/>
  <c r="D282" i="5"/>
  <c r="D164" i="5"/>
  <c r="D336" i="5"/>
  <c r="D318" i="5"/>
  <c r="D296" i="5"/>
  <c r="D317" i="5"/>
  <c r="AI102" i="5"/>
  <c r="D205" i="5"/>
  <c r="D344" i="5"/>
  <c r="AI199" i="5"/>
  <c r="D126" i="5"/>
  <c r="D95" i="5"/>
  <c r="D286" i="5"/>
  <c r="D320" i="5"/>
  <c r="D144" i="5"/>
  <c r="D274" i="5"/>
  <c r="D99" i="5"/>
  <c r="D127" i="5"/>
  <c r="D67" i="5"/>
  <c r="D105" i="5"/>
  <c r="D86" i="5"/>
  <c r="D79" i="5"/>
  <c r="D74" i="5"/>
  <c r="D72" i="5"/>
  <c r="J82" i="5"/>
  <c r="D281" i="5"/>
  <c r="D76" i="5"/>
  <c r="D343" i="5"/>
  <c r="D206" i="5"/>
  <c r="D130" i="5"/>
  <c r="M162" i="5"/>
  <c r="AI326" i="5"/>
  <c r="D167" i="5"/>
  <c r="D128" i="5"/>
  <c r="AI83" i="5"/>
  <c r="D298" i="5"/>
  <c r="D202" i="5"/>
  <c r="M309" i="5"/>
  <c r="D364" i="5"/>
  <c r="D358" i="5"/>
  <c r="D361" i="5"/>
  <c r="D283" i="5"/>
  <c r="D139" i="5"/>
  <c r="M328" i="5"/>
  <c r="J120" i="5"/>
  <c r="O149" i="5"/>
  <c r="D234" i="5"/>
  <c r="D118" i="5"/>
  <c r="AI173" i="5"/>
  <c r="J25" i="5"/>
  <c r="M233" i="5"/>
  <c r="AI134" i="5"/>
  <c r="L233" i="5"/>
  <c r="AQ159" i="5"/>
  <c r="AU158" i="5"/>
  <c r="AO159" i="5"/>
  <c r="AP159" i="5"/>
  <c r="AS159" i="5"/>
  <c r="BB159" i="5"/>
  <c r="BG158" i="5"/>
  <c r="BA159" i="5"/>
  <c r="BJ159" i="5"/>
  <c r="BJ172" i="5" s="1"/>
  <c r="BJ185" i="5" s="1"/>
  <c r="BJ198" i="5" s="1"/>
  <c r="BJ211" i="5" s="1"/>
  <c r="BC159" i="5"/>
  <c r="BK159" i="5"/>
  <c r="BK172" i="5" s="1"/>
  <c r="BK185" i="5" s="1"/>
  <c r="BK198" i="5" s="1"/>
  <c r="BK211" i="5" s="1"/>
  <c r="BH159" i="5"/>
  <c r="BH172" i="5" s="1"/>
  <c r="BH185" i="5" s="1"/>
  <c r="BH198" i="5" s="1"/>
  <c r="BH211" i="5" s="1"/>
  <c r="BI159" i="5"/>
  <c r="BI172" i="5" s="1"/>
  <c r="BI185" i="5" s="1"/>
  <c r="BI198" i="5" s="1"/>
  <c r="BI211" i="5" s="1"/>
  <c r="BE159" i="5"/>
  <c r="C36" i="2"/>
  <c r="M36" i="2" s="1"/>
  <c r="G325" i="5"/>
  <c r="N365" i="5"/>
  <c r="N366" i="5"/>
  <c r="N288" i="5"/>
  <c r="N287" i="5"/>
  <c r="D55" i="5"/>
  <c r="H149" i="5"/>
  <c r="G149" i="5"/>
  <c r="J44" i="5"/>
  <c r="D109" i="5"/>
  <c r="D176" i="5"/>
  <c r="D59" i="5"/>
  <c r="D178" i="5"/>
  <c r="J198" i="5"/>
  <c r="H85" i="5"/>
  <c r="G85" i="5"/>
  <c r="E101" i="5"/>
  <c r="D22" i="5"/>
  <c r="J268" i="5"/>
  <c r="D165" i="5"/>
  <c r="O9" i="5"/>
  <c r="O25" i="5" s="1"/>
  <c r="K25" i="5"/>
  <c r="L25" i="5" s="1"/>
  <c r="O214" i="5"/>
  <c r="O230" i="5" s="1"/>
  <c r="K230" i="5"/>
  <c r="L230" i="5" s="1"/>
  <c r="H214" i="5"/>
  <c r="G214" i="5"/>
  <c r="E230" i="5"/>
  <c r="D77" i="5"/>
  <c r="J185" i="5"/>
  <c r="O290" i="5"/>
  <c r="O306" i="5" s="1"/>
  <c r="K306" i="5"/>
  <c r="G66" i="5"/>
  <c r="F82" i="5"/>
  <c r="D21" i="2" s="1"/>
  <c r="D89" i="5"/>
  <c r="AI160" i="5"/>
  <c r="J211" i="5"/>
  <c r="D239" i="5"/>
  <c r="K82" i="5"/>
  <c r="O66" i="5"/>
  <c r="O82" i="5" s="1"/>
  <c r="D168" i="5"/>
  <c r="D277" i="5"/>
  <c r="D32" i="5"/>
  <c r="M66" i="5"/>
  <c r="M175" i="5"/>
  <c r="D42" i="5"/>
  <c r="G188" i="5"/>
  <c r="E198" i="5"/>
  <c r="H188" i="5"/>
  <c r="D13" i="5"/>
  <c r="D196" i="5"/>
  <c r="H162" i="5"/>
  <c r="F172" i="5"/>
  <c r="D27" i="2" s="1"/>
  <c r="G328" i="5"/>
  <c r="E338" i="5"/>
  <c r="H328" i="5"/>
  <c r="E146" i="5"/>
  <c r="H136" i="5"/>
  <c r="G136" i="5"/>
  <c r="D245" i="5"/>
  <c r="D243" i="5"/>
  <c r="D257" i="5"/>
  <c r="D62" i="5"/>
  <c r="O28" i="5"/>
  <c r="O44" i="5" s="1"/>
  <c r="K44" i="5"/>
  <c r="D61" i="5"/>
  <c r="D204" i="5"/>
  <c r="O341" i="5"/>
  <c r="O351" i="5" s="1"/>
  <c r="K351" i="5"/>
  <c r="K198" i="5"/>
  <c r="O188" i="5"/>
  <c r="O198" i="5" s="1"/>
  <c r="D222" i="5"/>
  <c r="O201" i="5"/>
  <c r="O211" i="5" s="1"/>
  <c r="K211" i="5"/>
  <c r="D218" i="5"/>
  <c r="D244" i="5"/>
  <c r="J172" i="5"/>
  <c r="O85" i="5"/>
  <c r="O101" i="5" s="1"/>
  <c r="K101" i="5"/>
  <c r="D255" i="5"/>
  <c r="D155" i="5"/>
  <c r="D180" i="5"/>
  <c r="M9" i="5"/>
  <c r="L309" i="5"/>
  <c r="M136" i="5"/>
  <c r="M214" i="5"/>
  <c r="M28" i="5"/>
  <c r="D182" i="5"/>
  <c r="D337" i="5"/>
  <c r="E82" i="5"/>
  <c r="H66" i="5"/>
  <c r="D29" i="5"/>
  <c r="D208" i="5"/>
  <c r="G123" i="5"/>
  <c r="E133" i="5"/>
  <c r="H123" i="5"/>
  <c r="D14" i="5"/>
  <c r="D253" i="5"/>
  <c r="K172" i="5"/>
  <c r="L172" i="5" s="1"/>
  <c r="O162" i="5"/>
  <c r="O172" i="5" s="1"/>
  <c r="K268" i="5"/>
  <c r="O252" i="5"/>
  <c r="O268" i="5" s="1"/>
  <c r="H309" i="5"/>
  <c r="G309" i="5"/>
  <c r="D192" i="5"/>
  <c r="H201" i="5"/>
  <c r="E211" i="5"/>
  <c r="G201" i="5"/>
  <c r="M188" i="5"/>
  <c r="L136" i="5"/>
  <c r="AI339" i="5"/>
  <c r="H355" i="5"/>
  <c r="F365" i="5"/>
  <c r="D39" i="2" s="1"/>
  <c r="D229" i="5"/>
  <c r="AI307" i="5"/>
  <c r="D36" i="5"/>
  <c r="O175" i="5"/>
  <c r="O185" i="5" s="1"/>
  <c r="F185" i="5"/>
  <c r="D28" i="2" s="1"/>
  <c r="D18" i="5"/>
  <c r="D242" i="5"/>
  <c r="O233" i="5"/>
  <c r="O249" i="5" s="1"/>
  <c r="K249" i="5"/>
  <c r="D299" i="5"/>
  <c r="D50" i="5"/>
  <c r="O136" i="5"/>
  <c r="O146" i="5" s="1"/>
  <c r="F146" i="5"/>
  <c r="D25" i="2" s="1"/>
  <c r="AI288" i="5"/>
  <c r="E268" i="5"/>
  <c r="G252" i="5"/>
  <c r="H252" i="5"/>
  <c r="L188" i="5"/>
  <c r="L104" i="5"/>
  <c r="L328" i="5"/>
  <c r="N338" i="5" s="1"/>
  <c r="D267" i="5"/>
  <c r="D35" i="5"/>
  <c r="D263" i="5"/>
  <c r="D131" i="5"/>
  <c r="D331" i="5"/>
  <c r="K287" i="5"/>
  <c r="L287" i="5" s="1"/>
  <c r="O271" i="5"/>
  <c r="O287" i="5" s="1"/>
  <c r="D166" i="5"/>
  <c r="H9" i="5"/>
  <c r="G9" i="5"/>
  <c r="E25" i="5"/>
  <c r="E306" i="5"/>
  <c r="G290" i="5"/>
  <c r="H290" i="5"/>
  <c r="J249" i="5"/>
  <c r="D238" i="5"/>
  <c r="G355" i="5"/>
  <c r="E365" i="5"/>
  <c r="AI64" i="5"/>
  <c r="O355" i="5"/>
  <c r="O365" i="5" s="1"/>
  <c r="K365" i="5"/>
  <c r="L365" i="5" s="1"/>
  <c r="H341" i="5"/>
  <c r="G341" i="5"/>
  <c r="E351" i="5"/>
  <c r="D181" i="5"/>
  <c r="J63" i="5"/>
  <c r="M149" i="5"/>
  <c r="M271" i="5"/>
  <c r="L85" i="5"/>
  <c r="M355" i="5"/>
  <c r="D33" i="5"/>
  <c r="D236" i="5"/>
  <c r="O309" i="5"/>
  <c r="O325" i="5" s="1"/>
  <c r="K325" i="5"/>
  <c r="G162" i="5"/>
  <c r="E172" i="5"/>
  <c r="H47" i="5"/>
  <c r="D47" i="5" s="1"/>
  <c r="G47" i="5"/>
  <c r="E63" i="5"/>
  <c r="D300" i="5"/>
  <c r="G271" i="5"/>
  <c r="E287" i="5"/>
  <c r="H271" i="5"/>
  <c r="D254" i="5"/>
  <c r="D48" i="5"/>
  <c r="D23" i="5"/>
  <c r="D190" i="5"/>
  <c r="O328" i="5"/>
  <c r="O338" i="5" s="1"/>
  <c r="K338" i="5"/>
  <c r="L338" i="5" s="1"/>
  <c r="J230" i="5"/>
  <c r="D183" i="5"/>
  <c r="AI186" i="5"/>
  <c r="H28" i="5"/>
  <c r="G28" i="5"/>
  <c r="E44" i="5"/>
  <c r="D316" i="5"/>
  <c r="D12" i="5"/>
  <c r="D313" i="5"/>
  <c r="H104" i="5"/>
  <c r="E120" i="5"/>
  <c r="G104" i="5"/>
  <c r="D51" i="5"/>
  <c r="L66" i="5"/>
  <c r="L290" i="5"/>
  <c r="M157" i="5"/>
  <c r="D157" i="5" s="1"/>
  <c r="M201" i="5"/>
  <c r="M85" i="5"/>
  <c r="L341" i="5"/>
  <c r="L175" i="5"/>
  <c r="D11" i="5"/>
  <c r="D177" i="5"/>
  <c r="D145" i="5"/>
  <c r="D276" i="5"/>
  <c r="K120" i="5"/>
  <c r="L120" i="5" s="1"/>
  <c r="O104" i="5"/>
  <c r="O120" i="5" s="1"/>
  <c r="H233" i="5"/>
  <c r="E249" i="5"/>
  <c r="G233" i="5"/>
  <c r="O47" i="5"/>
  <c r="O63" i="5" s="1"/>
  <c r="K63" i="5"/>
  <c r="L63" i="5" s="1"/>
  <c r="E159" i="5"/>
  <c r="D362" i="5"/>
  <c r="D224" i="5"/>
  <c r="O123" i="5"/>
  <c r="O133" i="5" s="1"/>
  <c r="K133" i="5"/>
  <c r="L133" i="5" s="1"/>
  <c r="AI250" i="5"/>
  <c r="D259" i="5"/>
  <c r="D258" i="5"/>
  <c r="D94" i="5"/>
  <c r="H175" i="5"/>
  <c r="E185" i="5"/>
  <c r="G175" i="5"/>
  <c r="D293" i="5"/>
  <c r="D247" i="5"/>
  <c r="AI26" i="5"/>
  <c r="D106" i="5"/>
  <c r="M142" i="5"/>
  <c r="D142" i="5" s="1"/>
  <c r="M252" i="5"/>
  <c r="M290" i="5"/>
  <c r="L157" i="5"/>
  <c r="M123" i="5"/>
  <c r="L162" i="5"/>
  <c r="L201" i="5"/>
  <c r="L47" i="5"/>
  <c r="M341" i="5"/>
  <c r="D175" i="5" l="1"/>
  <c r="N269" i="5"/>
  <c r="L44" i="5"/>
  <c r="L249" i="5"/>
  <c r="L306" i="5"/>
  <c r="L325" i="5"/>
  <c r="N268" i="5"/>
  <c r="N249" i="5"/>
  <c r="D104" i="5"/>
  <c r="L268" i="5"/>
  <c r="N250" i="5"/>
  <c r="N134" i="5"/>
  <c r="L101" i="5"/>
  <c r="L82" i="5"/>
  <c r="N25" i="5"/>
  <c r="N44" i="5"/>
  <c r="N231" i="5"/>
  <c r="N230" i="5"/>
  <c r="N26" i="5"/>
  <c r="N45" i="5"/>
  <c r="L351" i="5"/>
  <c r="D328" i="5"/>
  <c r="D338" i="5" s="1"/>
  <c r="B37" i="2" s="1"/>
  <c r="D233" i="5"/>
  <c r="D249" i="5" s="1"/>
  <c r="B32" i="2" s="1"/>
  <c r="D309" i="5"/>
  <c r="D325" i="5" s="1"/>
  <c r="B36" i="2" s="1"/>
  <c r="D162" i="5"/>
  <c r="D172" i="5" s="1"/>
  <c r="B27" i="2" s="1"/>
  <c r="D28" i="5"/>
  <c r="D44" i="5" s="1"/>
  <c r="B19" i="2" s="1"/>
  <c r="D63" i="5"/>
  <c r="B20" i="2" s="1"/>
  <c r="D271" i="5"/>
  <c r="D287" i="5" s="1"/>
  <c r="B34" i="2" s="1"/>
  <c r="D136" i="5"/>
  <c r="D146" i="5" s="1"/>
  <c r="B25" i="2" s="1"/>
  <c r="N339" i="5"/>
  <c r="D188" i="5"/>
  <c r="D198" i="5" s="1"/>
  <c r="B29" i="2" s="1"/>
  <c r="D66" i="5"/>
  <c r="D82" i="5" s="1"/>
  <c r="B21" i="2" s="1"/>
  <c r="D120" i="5"/>
  <c r="B23" i="2" s="1"/>
  <c r="D290" i="5"/>
  <c r="D306" i="5" s="1"/>
  <c r="B35" i="2" s="1"/>
  <c r="D201" i="5"/>
  <c r="D211" i="5" s="1"/>
  <c r="B30" i="2" s="1"/>
  <c r="D214" i="5"/>
  <c r="D230" i="5" s="1"/>
  <c r="B31" i="2" s="1"/>
  <c r="N306" i="5"/>
  <c r="N307" i="5"/>
  <c r="G172" i="5"/>
  <c r="C27" i="2"/>
  <c r="M27" i="2" s="1"/>
  <c r="G338" i="5"/>
  <c r="C37" i="2"/>
  <c r="M37" i="2" s="1"/>
  <c r="D341" i="5"/>
  <c r="D351" i="5" s="1"/>
  <c r="B38" i="2" s="1"/>
  <c r="N63" i="5"/>
  <c r="N64" i="5"/>
  <c r="N352" i="5"/>
  <c r="N351" i="5"/>
  <c r="C19" i="2"/>
  <c r="M19" i="2" s="1"/>
  <c r="G44" i="5"/>
  <c r="C34" i="2"/>
  <c r="M34" i="2" s="1"/>
  <c r="G287" i="5"/>
  <c r="D123" i="5"/>
  <c r="D133" i="5" s="1"/>
  <c r="B24" i="2" s="1"/>
  <c r="C21" i="2"/>
  <c r="M21" i="2" s="1"/>
  <c r="G82" i="5"/>
  <c r="C22" i="2"/>
  <c r="M22" i="2" s="1"/>
  <c r="G101" i="5"/>
  <c r="BG159" i="5"/>
  <c r="K158" i="5"/>
  <c r="N102" i="5"/>
  <c r="N101" i="5"/>
  <c r="D185" i="5"/>
  <c r="B28" i="2" s="1"/>
  <c r="G25" i="5"/>
  <c r="C18" i="2"/>
  <c r="M18" i="2" s="1"/>
  <c r="N121" i="5"/>
  <c r="N120" i="5"/>
  <c r="N212" i="5"/>
  <c r="N211" i="5"/>
  <c r="G133" i="5"/>
  <c r="C24" i="2"/>
  <c r="M24" i="2" s="1"/>
  <c r="G230" i="5"/>
  <c r="C31" i="2"/>
  <c r="M31" i="2" s="1"/>
  <c r="C28" i="2"/>
  <c r="M28" i="2" s="1"/>
  <c r="G185" i="5"/>
  <c r="C26" i="2"/>
  <c r="M26" i="2" s="1"/>
  <c r="G159" i="5"/>
  <c r="N186" i="5"/>
  <c r="N185" i="5"/>
  <c r="N83" i="5"/>
  <c r="N82" i="5"/>
  <c r="N173" i="5"/>
  <c r="N172" i="5"/>
  <c r="C23" i="2"/>
  <c r="M23" i="2" s="1"/>
  <c r="G120" i="5"/>
  <c r="D9" i="5"/>
  <c r="D25" i="5" s="1"/>
  <c r="B18" i="2" s="1"/>
  <c r="N199" i="5"/>
  <c r="N198" i="5"/>
  <c r="D355" i="5"/>
  <c r="D365" i="5" s="1"/>
  <c r="B39" i="2" s="1"/>
  <c r="D85" i="5"/>
  <c r="D101" i="5" s="1"/>
  <c r="B22" i="2" s="1"/>
  <c r="L198" i="5"/>
  <c r="C32" i="2"/>
  <c r="M32" i="2" s="1"/>
  <c r="G249" i="5"/>
  <c r="C20" i="2"/>
  <c r="M20" i="2" s="1"/>
  <c r="G63" i="5"/>
  <c r="D252" i="5"/>
  <c r="D268" i="5" s="1"/>
  <c r="B33" i="2" s="1"/>
  <c r="N326" i="5"/>
  <c r="N325" i="5"/>
  <c r="D149" i="5"/>
  <c r="N147" i="5"/>
  <c r="N146" i="5"/>
  <c r="G211" i="5"/>
  <c r="C30" i="2"/>
  <c r="M30" i="2" s="1"/>
  <c r="C38" i="2"/>
  <c r="M38" i="2" s="1"/>
  <c r="G351" i="5"/>
  <c r="G365" i="5"/>
  <c r="C39" i="2"/>
  <c r="M39" i="2" s="1"/>
  <c r="C33" i="2"/>
  <c r="M33" i="2" s="1"/>
  <c r="G268" i="5"/>
  <c r="G146" i="5"/>
  <c r="C25" i="2"/>
  <c r="M25" i="2" s="1"/>
  <c r="J158" i="5"/>
  <c r="AU159" i="5"/>
  <c r="G306" i="5"/>
  <c r="C35" i="2"/>
  <c r="M35" i="2" s="1"/>
  <c r="G198" i="5"/>
  <c r="C29" i="2"/>
  <c r="M29" i="2" s="1"/>
  <c r="L211" i="5"/>
  <c r="I158" i="5"/>
  <c r="I159" i="5" l="1"/>
  <c r="J159" i="5"/>
  <c r="K159" i="5"/>
  <c r="O158" i="5"/>
  <c r="O159" i="5" s="1"/>
  <c r="L158" i="5"/>
  <c r="M158" i="5"/>
  <c r="D158" i="5" s="1"/>
  <c r="D159" i="5" s="1"/>
  <c r="B26" i="2" s="1"/>
  <c r="L159" i="5" l="1"/>
  <c r="N159" i="5"/>
  <c r="N160" i="5"/>
</calcChain>
</file>

<file path=xl/sharedStrings.xml><?xml version="1.0" encoding="utf-8"?>
<sst xmlns="http://schemas.openxmlformats.org/spreadsheetml/2006/main" count="9433" uniqueCount="1691">
  <si>
    <t>Test</t>
  </si>
  <si>
    <t>Run</t>
  </si>
  <si>
    <t>R01</t>
  </si>
  <si>
    <t>Reference Software:</t>
  </si>
  <si>
    <t>Candidate Software:</t>
  </si>
  <si>
    <t>Description</t>
  </si>
  <si>
    <t>Pass</t>
  </si>
  <si>
    <t>Total</t>
  </si>
  <si>
    <t>Reference</t>
  </si>
  <si>
    <t>Candidate</t>
  </si>
  <si>
    <t>Difference</t>
  </si>
  <si>
    <t>Percent</t>
  </si>
  <si>
    <t>Tolerance on Total TDV between Reference and Candidate software</t>
  </si>
  <si>
    <t>Fail</t>
  </si>
  <si>
    <t>Comparison Date:</t>
  </si>
  <si>
    <t>Comparison Author:</t>
  </si>
  <si>
    <t>Pass/Fail</t>
  </si>
  <si>
    <t>R02</t>
  </si>
  <si>
    <t>R03</t>
  </si>
  <si>
    <t>R04</t>
  </si>
  <si>
    <t>R05</t>
  </si>
  <si>
    <t>R06</t>
  </si>
  <si>
    <t>R07</t>
  </si>
  <si>
    <t>R08</t>
  </si>
  <si>
    <t>R09</t>
  </si>
  <si>
    <t>R10</t>
  </si>
  <si>
    <t>R11</t>
  </si>
  <si>
    <t>R12</t>
  </si>
  <si>
    <t>R13</t>
  </si>
  <si>
    <t>R14</t>
  </si>
  <si>
    <t>R15</t>
  </si>
  <si>
    <t>R16</t>
  </si>
  <si>
    <t>Prototype</t>
  </si>
  <si>
    <t>Water Heating</t>
  </si>
  <si>
    <t>Standard Design</t>
  </si>
  <si>
    <t>Proposed Design</t>
  </si>
  <si>
    <t>S2100ft2</t>
  </si>
  <si>
    <t>P2100ft2</t>
  </si>
  <si>
    <t>S2700ft2</t>
  </si>
  <si>
    <t>S6960ft2</t>
  </si>
  <si>
    <t>P2700ft2</t>
  </si>
  <si>
    <t>P6960ft2</t>
  </si>
  <si>
    <t>Zone 01</t>
  </si>
  <si>
    <t>Zone 02</t>
  </si>
  <si>
    <t>Zone 03</t>
  </si>
  <si>
    <t>Zone 04</t>
  </si>
  <si>
    <t>Zone 05</t>
  </si>
  <si>
    <t>Zone 06</t>
  </si>
  <si>
    <t>Zone 07</t>
  </si>
  <si>
    <t>Zone 08</t>
  </si>
  <si>
    <t>Zone 09</t>
  </si>
  <si>
    <t>Zone 10</t>
  </si>
  <si>
    <t>Zone 11</t>
  </si>
  <si>
    <t>Zone 12</t>
  </si>
  <si>
    <t>Zone 13</t>
  </si>
  <si>
    <t>Zone 14</t>
  </si>
  <si>
    <t>Zone 15</t>
  </si>
  <si>
    <t>Zone 16</t>
  </si>
  <si>
    <t>Climate</t>
  </si>
  <si>
    <t>All Zones</t>
  </si>
  <si>
    <t>TestArray</t>
  </si>
  <si>
    <t>This tab should not be modified. Contains constants and descriptions that drive rest of spreadsheet</t>
  </si>
  <si>
    <t>Proposed Model Site Electric Use</t>
  </si>
  <si>
    <t>Software Versions</t>
  </si>
  <si>
    <t>Pass /</t>
  </si>
  <si>
    <t>Compliance</t>
  </si>
  <si>
    <t>Spc Heat</t>
  </si>
  <si>
    <t>Spc Cool</t>
  </si>
  <si>
    <t>IAQ Vent</t>
  </si>
  <si>
    <t>Wtr Heat</t>
  </si>
  <si>
    <t>Ins Light</t>
  </si>
  <si>
    <t>Appl &amp; Cook</t>
  </si>
  <si>
    <t>Plug Lds</t>
  </si>
  <si>
    <t>Exterior</t>
  </si>
  <si>
    <t>TOTAL</t>
  </si>
  <si>
    <t>Comp Total</t>
  </si>
  <si>
    <t>End User</t>
  </si>
  <si>
    <t>Run Date/Time</t>
  </si>
  <si>
    <t>Run Title</t>
  </si>
  <si>
    <t>Analysis Type</t>
  </si>
  <si>
    <t>Margin</t>
  </si>
  <si>
    <t>(kWh)</t>
  </si>
  <si>
    <t>(Therms)</t>
  </si>
  <si>
    <t>(kTDV/ft2-yr)</t>
  </si>
  <si>
    <t>Ruleset</t>
  </si>
  <si>
    <t>CSE</t>
  </si>
  <si>
    <t>Application</t>
  </si>
  <si>
    <t>Proposed and Standard</t>
  </si>
  <si>
    <t>OtherHVAC</t>
  </si>
  <si>
    <t>SpcHeat</t>
  </si>
  <si>
    <t>SpcCool</t>
  </si>
  <si>
    <t>IAQVent</t>
  </si>
  <si>
    <t>WtrHeat</t>
  </si>
  <si>
    <t>Proposed</t>
  </si>
  <si>
    <t>Standard</t>
  </si>
  <si>
    <t>Row</t>
  </si>
  <si>
    <t>T01R12</t>
  </si>
  <si>
    <t>Fenestration U 0.40/S 0.40</t>
  </si>
  <si>
    <t>Furnace AFUE 92</t>
  </si>
  <si>
    <t>Air Conditioner SEER 16/EER 14</t>
  </si>
  <si>
    <t>Common Measures</t>
  </si>
  <si>
    <t>Within</t>
  </si>
  <si>
    <t>Tolerance</t>
  </si>
  <si>
    <t>Yes</t>
  </si>
  <si>
    <t>No</t>
  </si>
  <si>
    <t>Standard = Proposed for this test</t>
  </si>
  <si>
    <t>Array that includes all data that needs to be searched in results</t>
  </si>
  <si>
    <t>Filename</t>
  </si>
  <si>
    <t>Column</t>
  </si>
  <si>
    <t>Number</t>
  </si>
  <si>
    <t>Column that includes only the file name (eg T02R01)</t>
  </si>
  <si>
    <t>TotalSum</t>
  </si>
  <si>
    <t>FAIL</t>
  </si>
  <si>
    <t>T04R12</t>
  </si>
  <si>
    <t>PrototypeArray</t>
  </si>
  <si>
    <t>S21</t>
  </si>
  <si>
    <t>P21</t>
  </si>
  <si>
    <t>S27</t>
  </si>
  <si>
    <t>P27</t>
  </si>
  <si>
    <t>S69</t>
  </si>
  <si>
    <t>P69</t>
  </si>
  <si>
    <t>Standard = Varies for this test</t>
  </si>
  <si>
    <t>Package</t>
  </si>
  <si>
    <t>Ducts 2% Leakage</t>
  </si>
  <si>
    <t>Air Leakage ACH50 2.0</t>
  </si>
  <si>
    <t>T06R12</t>
  </si>
  <si>
    <t>2 Water Heaters using Multiplier</t>
  </si>
  <si>
    <t>2 Water Heaters Using 2 entries</t>
  </si>
  <si>
    <t>Parallel Piping</t>
  </si>
  <si>
    <t>Test #</t>
  </si>
  <si>
    <t>Run #</t>
  </si>
  <si>
    <t>Number of Runs</t>
  </si>
  <si>
    <t>Standard Design Tests</t>
  </si>
  <si>
    <t>Following tests all 16 climate zones</t>
  </si>
  <si>
    <t>Following tests standard design = proposed design</t>
  </si>
  <si>
    <t>R01-R16</t>
  </si>
  <si>
    <t>Standard Design Test</t>
  </si>
  <si>
    <t>Proposed Design Tests</t>
  </si>
  <si>
    <t>Following tests should have standard = standard from tests T01, T02 and T03</t>
  </si>
  <si>
    <t>Proposed Design Test</t>
  </si>
  <si>
    <t>Following tests for Climate Zone 12 only</t>
  </si>
  <si>
    <t>Following tests should have the same standard design as T01R12</t>
  </si>
  <si>
    <t>This tab should not be modified. Contains reference lookup data that drive rest of spreadsheet</t>
  </si>
  <si>
    <t xml:space="preserve">S2100 </t>
  </si>
  <si>
    <t xml:space="preserve">S2700 </t>
  </si>
  <si>
    <t xml:space="preserve">S6960 </t>
  </si>
  <si>
    <t xml:space="preserve">P2100 </t>
  </si>
  <si>
    <t xml:space="preserve">P2700 </t>
  </si>
  <si>
    <t xml:space="preserve">P6960 </t>
  </si>
  <si>
    <t>Some standard designs are different than T01R12</t>
  </si>
  <si>
    <t>Tolerance:</t>
  </si>
  <si>
    <t>T08R05 was intended to have standby losses. Not implemented at time of testing</t>
  </si>
  <si>
    <t>Notes</t>
  </si>
  <si>
    <t>Need to add no natural gas to site test</t>
  </si>
  <si>
    <t>Need to add reporting tests</t>
  </si>
  <si>
    <t>S2100ft2/P2100ft2</t>
  </si>
  <si>
    <t>Multiple Orientation</t>
  </si>
  <si>
    <t>North Standard</t>
  </si>
  <si>
    <t>East Standard</t>
  </si>
  <si>
    <t>South Standard</t>
  </si>
  <si>
    <t>West Standard</t>
  </si>
  <si>
    <t>North Proposed</t>
  </si>
  <si>
    <t>East Proposed</t>
  </si>
  <si>
    <t>South Proposed</t>
  </si>
  <si>
    <t>West Proposed</t>
  </si>
  <si>
    <t>Blue fields should be updated to match current results</t>
  </si>
  <si>
    <t>Single Standard Front 45</t>
  </si>
  <si>
    <t>The filename must be in the same row as in the Reference tab</t>
  </si>
  <si>
    <t>No Cool Vent</t>
  </si>
  <si>
    <t>Release Log</t>
  </si>
  <si>
    <t>Some standard designs are different than T03R12</t>
  </si>
  <si>
    <t>Multi Family Water Heating</t>
  </si>
  <si>
    <t>Source Energy</t>
  </si>
  <si>
    <t>Need no ducts</t>
  </si>
  <si>
    <t>P1665ft2</t>
  </si>
  <si>
    <t>Package No Natural Gas</t>
  </si>
  <si>
    <t>Heatpump DHW</t>
  </si>
  <si>
    <t>Heatpump DHW no Natural Gas</t>
  </si>
  <si>
    <t>Electric DHW</t>
  </si>
  <si>
    <t>Electric DHW no Natural Gas</t>
  </si>
  <si>
    <t>Heatpump HVAC</t>
  </si>
  <si>
    <t>Heatpump HVAC no Natural Gas</t>
  </si>
  <si>
    <t xml:space="preserve">Heatpump HVAC &amp; DHW </t>
  </si>
  <si>
    <t>Heatpump HVAC &amp; DHW no Natural Gas</t>
  </si>
  <si>
    <t>E 1440ft2 as New Construction</t>
  </si>
  <si>
    <t>E 1440ft2 as Addition/Alteration</t>
  </si>
  <si>
    <t>EA 1665ft2</t>
  </si>
  <si>
    <t>EAA Ceiling R38 Verified Wind U0.39/S0.34 Verified</t>
  </si>
  <si>
    <t>EAA Ceiling R38 Verified Wind U0.39/S0.34</t>
  </si>
  <si>
    <t>EAA Ceiling R38 Verified Wind U0.40/S0.35 Verified</t>
  </si>
  <si>
    <t>EAA Ceiling R38 Verified Wind U0.40/S0.35</t>
  </si>
  <si>
    <t>EAA Ceiling R38 Verified Wind U0.41/S0.36 Verified</t>
  </si>
  <si>
    <t>EAA Ceiling R38 Verified Wind U0.41/S0.36</t>
  </si>
  <si>
    <t>P1665</t>
  </si>
  <si>
    <t>E+A+A Walls &amp; HVAC</t>
  </si>
  <si>
    <t>E+A+A Base &amp; Windows</t>
  </si>
  <si>
    <t>Standard Design Varies with features and verification</t>
  </si>
  <si>
    <t>EAA Ceiling R38 Verified HVAC Worse</t>
  </si>
  <si>
    <t>EAA Ceiling R38 Verified HVAC Worse Verified</t>
  </si>
  <si>
    <t xml:space="preserve">EAA Ceiling R38 Verified HVAC Equal </t>
  </si>
  <si>
    <t>EAA Ceiling R38 Verified HVAC Equal Verified</t>
  </si>
  <si>
    <t>EAA Ceiling R38 Verified HVAC Better</t>
  </si>
  <si>
    <t>EAA Ceiling R38 Verified HVAC Better Verified</t>
  </si>
  <si>
    <t>EAA Ceiling R38 Verified Wall R13</t>
  </si>
  <si>
    <t>EAA Ceiling R38 Verified Wall R13 Verified</t>
  </si>
  <si>
    <t>EAA Ceiling R38 Verified</t>
  </si>
  <si>
    <t>EAA Ceiling R38 Verified Wall R11</t>
  </si>
  <si>
    <t>EAA Ceiling R38 Verified Wall R11 Verified</t>
  </si>
  <si>
    <t>Equals</t>
  </si>
  <si>
    <t>Design</t>
  </si>
  <si>
    <t>Lookup</t>
  </si>
  <si>
    <t>Type of Software:</t>
  </si>
  <si>
    <t>Requires review of standard design tests</t>
  </si>
  <si>
    <t>Does not require review of standard design tests</t>
  </si>
  <si>
    <t>SoftwareTypeArray</t>
  </si>
  <si>
    <t>Path</t>
  </si>
  <si>
    <t>Extension</t>
  </si>
  <si>
    <t>Without</t>
  </si>
  <si>
    <t>Column L removes path name if present</t>
  </si>
  <si>
    <t>Column M removes extension if present</t>
  </si>
  <si>
    <t xml:space="preserve">Column N may need to be modified for different software. </t>
  </si>
  <si>
    <t>ConstructionTypeArray</t>
  </si>
  <si>
    <t>Both</t>
  </si>
  <si>
    <t>New</t>
  </si>
  <si>
    <t>Both New and EAA</t>
  </si>
  <si>
    <t>New construction only</t>
  </si>
  <si>
    <t>(kW)</t>
  </si>
  <si>
    <t>CandidateFile</t>
  </si>
  <si>
    <t xml:space="preserve">ReferenceFile </t>
  </si>
  <si>
    <t>If the column for the file name is changed, column L of this tab must be updated</t>
  </si>
  <si>
    <t>Savings Results</t>
  </si>
  <si>
    <t>Total Demand</t>
  </si>
  <si>
    <t>Compliance Demand</t>
  </si>
  <si>
    <t>Total TDV</t>
  </si>
  <si>
    <t>(%)</t>
  </si>
  <si>
    <t>(int)</t>
  </si>
  <si>
    <t>($)</t>
  </si>
  <si>
    <t>To test the alterations, runs have been constructed for 3 proposed design - worse, equal or better than the alteration standard</t>
  </si>
  <si>
    <t>For alterations there are 2 possible standard design values - the exsting feature or the alteration standard from Table 150.2-A</t>
  </si>
  <si>
    <t>Which standard applies depends on the measure and if the existing feature is verified.</t>
  </si>
  <si>
    <t>So in the TDS, there are up to 2 x 3 = 6 runs to test EAA results.</t>
  </si>
  <si>
    <t>Worse</t>
  </si>
  <si>
    <t>Worse with existing verified</t>
  </si>
  <si>
    <t>Equal</t>
  </si>
  <si>
    <t>Equal with existing verified</t>
  </si>
  <si>
    <t>Better</t>
  </si>
  <si>
    <t>Better with existing verfied</t>
  </si>
  <si>
    <t xml:space="preserve">High  </t>
  </si>
  <si>
    <t>Medium</t>
  </si>
  <si>
    <t>Low</t>
  </si>
  <si>
    <t>Budget</t>
  </si>
  <si>
    <t>Magnitude</t>
  </si>
  <si>
    <t>alteration standard</t>
  </si>
  <si>
    <t>existing feature</t>
  </si>
  <si>
    <t>(open to some interpretation based on Table 150.2-A and ACM Reference language)</t>
  </si>
  <si>
    <t>Example pattern of results:</t>
  </si>
  <si>
    <t>alteration standard =</t>
  </si>
  <si>
    <t>existing standard =</t>
  </si>
  <si>
    <t>EAA Budgets</t>
  </si>
  <si>
    <t>Proposed Design Rating Model Site Electric Use</t>
  </si>
  <si>
    <t>Project</t>
  </si>
  <si>
    <t>Path/File</t>
  </si>
  <si>
    <t>Wall R13/Roof Deck Above R6</t>
  </si>
  <si>
    <t>Ceiling R49 /Roof Deck Below R0/Radiant Barrier</t>
  </si>
  <si>
    <t>Standard Model Site Electric Use</t>
  </si>
  <si>
    <t>Proposed Model Electric Demand</t>
  </si>
  <si>
    <t>Proposed Design Rating Model Electric Demand</t>
  </si>
  <si>
    <t>Reference Design Rating Model Site Electric Use</t>
  </si>
  <si>
    <t>Reference Design Rating Model Electric Demand</t>
  </si>
  <si>
    <t>Energy Design Ratings</t>
  </si>
  <si>
    <t>Compliance TDV</t>
  </si>
  <si>
    <t>PV</t>
  </si>
  <si>
    <t>Note:</t>
  </si>
  <si>
    <t>Min</t>
  </si>
  <si>
    <t>Max</t>
  </si>
  <si>
    <t>Ave</t>
  </si>
  <si>
    <t>% Diff</t>
  </si>
  <si>
    <t>Average</t>
  </si>
  <si>
    <t>Pass/</t>
  </si>
  <si>
    <t>EDR</t>
  </si>
  <si>
    <t>Units for Summary:</t>
  </si>
  <si>
    <t>Compliance Total TDV Results By Fuel (kTDV/ft2-yr)</t>
  </si>
  <si>
    <t>Proposed Model</t>
  </si>
  <si>
    <t>Standard Model</t>
  </si>
  <si>
    <t>Proposed Design Rating Model</t>
  </si>
  <si>
    <t>Reference Design Rating Model</t>
  </si>
  <si>
    <t>Electric</t>
  </si>
  <si>
    <t>Gas</t>
  </si>
  <si>
    <t>V01</t>
  </si>
  <si>
    <t>V02</t>
  </si>
  <si>
    <t>V03</t>
  </si>
  <si>
    <t>V04</t>
  </si>
  <si>
    <t>V05</t>
  </si>
  <si>
    <t>V06</t>
  </si>
  <si>
    <t>V07</t>
  </si>
  <si>
    <t>V08</t>
  </si>
  <si>
    <t>V09</t>
  </si>
  <si>
    <t>V10</t>
  </si>
  <si>
    <t>V11</t>
  </si>
  <si>
    <t>V12</t>
  </si>
  <si>
    <t>V13</t>
  </si>
  <si>
    <t>V01R12</t>
  </si>
  <si>
    <t>V04R12</t>
  </si>
  <si>
    <t>V06R12</t>
  </si>
  <si>
    <t>V10R04</t>
  </si>
  <si>
    <t>V10R05</t>
  </si>
  <si>
    <t>V10R07</t>
  </si>
  <si>
    <t>V10R08</t>
  </si>
  <si>
    <t>V10R09</t>
  </si>
  <si>
    <t>V10R10</t>
  </si>
  <si>
    <t>V11R02</t>
  </si>
  <si>
    <t>V11R07</t>
  </si>
  <si>
    <t>V11R08</t>
  </si>
  <si>
    <t>V12R01</t>
  </si>
  <si>
    <t>V12R02</t>
  </si>
  <si>
    <t>V12R03</t>
  </si>
  <si>
    <t>V12R05</t>
  </si>
  <si>
    <t>V13R01</t>
  </si>
  <si>
    <t>V13R05</t>
  </si>
  <si>
    <t>Was 0.04 in v28 TDS. Made it bigger for testing early 2019 versions</t>
  </si>
  <si>
    <t>Conditioned</t>
  </si>
  <si>
    <t>Dwelling</t>
  </si>
  <si>
    <t>Area</t>
  </si>
  <si>
    <t>Battery</t>
  </si>
  <si>
    <t>Zone</t>
  </si>
  <si>
    <t>Units</t>
  </si>
  <si>
    <t>(ft2)</t>
  </si>
  <si>
    <t>Proposed Model TDV</t>
  </si>
  <si>
    <t>Standard Model TDV</t>
  </si>
  <si>
    <t>Standard Model Electric Demand</t>
  </si>
  <si>
    <t>Proposed  Design Rating Model TDV</t>
  </si>
  <si>
    <t>CAHP / CMFNH Results</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</si>
  <si>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</si>
  <si>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</si>
  <si>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</si>
  <si>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</si>
  <si>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</si>
  <si>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</si>
  <si>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</si>
  <si>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</si>
  <si>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</si>
  <si>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</si>
  <si>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</si>
  <si>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</si>
  <si>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</si>
  <si>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</si>
  <si>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</si>
  <si>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</si>
  <si>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SingleFamilyType Array</t>
  </si>
  <si>
    <t>MultiFamilyType Array</t>
  </si>
  <si>
    <t>AdditionsAlterationsType Array</t>
  </si>
  <si>
    <t>NewlyConstructedType Array</t>
  </si>
  <si>
    <t>Single Family:</t>
  </si>
  <si>
    <t>Multi Family:</t>
  </si>
  <si>
    <t>Newly Constructed:</t>
  </si>
  <si>
    <t>Additions Alterations:</t>
  </si>
  <si>
    <t>Should be updated to the candidate software</t>
  </si>
  <si>
    <t>Candidate programs do not have to do standard design tests</t>
  </si>
  <si>
    <t>Include single family in approval</t>
  </si>
  <si>
    <t>Include multi family in approval</t>
  </si>
  <si>
    <t>Include newly constructed in approval</t>
  </si>
  <si>
    <t>Include additions and/or alterations in approval</t>
  </si>
  <si>
    <t>1. If type of software is set to "Candidate", then the tests based</t>
  </si>
  <si>
    <t>2. If Additions Alterations is "No", then the tests</t>
  </si>
  <si>
    <t xml:space="preserve">   for additions and/or alterations are not necessary (Tests 12 and 13)</t>
  </si>
  <si>
    <t>3. If Multi Family is set to "No" then the tests</t>
  </si>
  <si>
    <t>Include</t>
  </si>
  <si>
    <t xml:space="preserve">In </t>
  </si>
  <si>
    <t>Approval</t>
  </si>
  <si>
    <t>Proposed PV Scaling</t>
  </si>
  <si>
    <t>Target EDR</t>
  </si>
  <si>
    <t>Max PV</t>
  </si>
  <si>
    <t>PV Scale</t>
  </si>
  <si>
    <t>Scaled PV</t>
  </si>
  <si>
    <t>Target</t>
  </si>
  <si>
    <t>Prop Mixed Fuel</t>
  </si>
  <si>
    <t>Self Consumed Solar</t>
  </si>
  <si>
    <t>Grid Exported Solar</t>
  </si>
  <si>
    <t>Ratio</t>
  </si>
  <si>
    <t>Factor</t>
  </si>
  <si>
    <t>Total kW</t>
  </si>
  <si>
    <t>Status</t>
  </si>
  <si>
    <t>Total kWh</t>
  </si>
  <si>
    <t>PV kW</t>
  </si>
  <si>
    <t>Proposed Design CO2 Emissions</t>
  </si>
  <si>
    <t>Standard Design CO2 Emissions</t>
  </si>
  <si>
    <t>CO2 Generated</t>
  </si>
  <si>
    <t>Efficiency</t>
  </si>
  <si>
    <t>(metric ton/yr)</t>
  </si>
  <si>
    <t>Reference Design Rating Model TDV (fuel multiplier adjusted)</t>
  </si>
  <si>
    <t>Standard Design PV</t>
  </si>
  <si>
    <t>Std Design</t>
  </si>
  <si>
    <t>TDV Cap</t>
  </si>
  <si>
    <t>PASS</t>
  </si>
  <si>
    <t>V08R07</t>
  </si>
  <si>
    <t>V11R03</t>
  </si>
  <si>
    <t>V11R04</t>
  </si>
  <si>
    <t>V11R09</t>
  </si>
  <si>
    <t>V11R10</t>
  </si>
  <si>
    <t>Reference Design Rating Model TDV (before fuel multiplier adjustment)</t>
  </si>
  <si>
    <t>Standard Design Tests All Electric</t>
  </si>
  <si>
    <t>V14</t>
  </si>
  <si>
    <t>V15</t>
  </si>
  <si>
    <t>V16</t>
  </si>
  <si>
    <t>Standard Design Test All Electric</t>
  </si>
  <si>
    <t>TDSv30</t>
  </si>
  <si>
    <t>Standard Design All Electric</t>
  </si>
  <si>
    <t>Page 9 of 9</t>
  </si>
  <si>
    <t xml:space="preserve">   standard design are not necessary</t>
  </si>
  <si>
    <t>Standard = V01 Standard for this test</t>
  </si>
  <si>
    <t>Standard = V02 Standard for this test</t>
  </si>
  <si>
    <t>Standard = V03 Standard for this test</t>
  </si>
  <si>
    <t>EDRtot</t>
  </si>
  <si>
    <t>EDReff</t>
  </si>
  <si>
    <t>EDRflex</t>
  </si>
  <si>
    <t>PVSize</t>
  </si>
  <si>
    <t>KH</t>
  </si>
  <si>
    <t>Single Proposed Front 45</t>
  </si>
  <si>
    <t>The filename must be in the same row as in the Candiate tab</t>
  </si>
  <si>
    <t>These are preset to match the format of the CBECC-Res AnalysisResults.csv file as of 01/16/2019</t>
  </si>
  <si>
    <t>Tests should be checked in for each available units</t>
  </si>
  <si>
    <t>Switched to No as QII now prescriptive</t>
  </si>
  <si>
    <t>No Quality Insulation Installation</t>
  </si>
  <si>
    <t>These tests added for 2019 to look at all electric package</t>
  </si>
  <si>
    <t>TDSv30 - These were reordered for 2019 to match order in CBECC-Res</t>
  </si>
  <si>
    <t>TDSv30 - Water heater types changed for 2019</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</si>
  <si>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</si>
  <si>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</si>
  <si>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</si>
  <si>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</si>
  <si>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t>
  </si>
  <si>
    <t>Heat Pump NEEA Rated/Sanden/43 gal</t>
  </si>
  <si>
    <t xml:space="preserve">8 Gas Consumer Storage (UEF)/UEF 0.61/50 gal </t>
  </si>
  <si>
    <t>8 Gas Commercial Storage (TE &amp; SBL)/TE 0.80/SBL 0.02/100 gal</t>
  </si>
  <si>
    <t>2 Gas Commercial Central Solar</t>
  </si>
  <si>
    <t>2 Gas Commercial Central Solar Recirc</t>
  </si>
  <si>
    <t>2 Gas Commercial Central Recirc</t>
  </si>
  <si>
    <t>2 Gas Consumer Instantaneous Central Solar</t>
  </si>
  <si>
    <t>2 Gas Consumer Instantaneous Central Solar Recirc</t>
  </si>
  <si>
    <t xml:space="preserve">Package Gas Consumer Instantaneous (UEF)/UEF 0.81/0 gal </t>
  </si>
  <si>
    <t>1 Indirect/TE 0.80/300 gal Central Solar</t>
  </si>
  <si>
    <t>1 Indirect/TE 0.80/300 gal Central Solar Recirc</t>
  </si>
  <si>
    <t>V17</t>
  </si>
  <si>
    <t>V18</t>
  </si>
  <si>
    <t>V19</t>
  </si>
  <si>
    <t>Standard = V14 Standard for this test</t>
  </si>
  <si>
    <t>Standard = V15 Standard for this test</t>
  </si>
  <si>
    <t>Standard = V16 Standard for this test</t>
  </si>
  <si>
    <t>V20</t>
  </si>
  <si>
    <t>Proposed Design Tests All Electric</t>
  </si>
  <si>
    <t>Following tests should have standard = standard from tests T14, T15 and T16</t>
  </si>
  <si>
    <t>P2100</t>
  </si>
  <si>
    <t>P2700</t>
  </si>
  <si>
    <t>P6960</t>
  </si>
  <si>
    <t>Proposed Design All Electric</t>
  </si>
  <si>
    <t>V21</t>
  </si>
  <si>
    <t xml:space="preserve">   for multi family are not necessary (Tests 3, 6, 10, 16 and 19)</t>
  </si>
  <si>
    <t>Maximum PV</t>
  </si>
  <si>
    <t>2 kWdc PV</t>
  </si>
  <si>
    <t>Premium Module</t>
  </si>
  <si>
    <t>Tracking (one axis) Array</t>
  </si>
  <si>
    <t>Tracking (two axis) Array</t>
  </si>
  <si>
    <t>Microinverters</t>
  </si>
  <si>
    <t>DC Power Optimiziers</t>
  </si>
  <si>
    <t>Two 1 kWdc PV</t>
  </si>
  <si>
    <t>Maxium PV Preimum Fixed Microinverter</t>
  </si>
  <si>
    <t>Maximum PV Preimum Tracking DC Power Optimizers</t>
  </si>
  <si>
    <t>Two 1 kWdc PV 90/270 Azm/18.43 Tilt/97 Eff</t>
  </si>
  <si>
    <t>Reduced PV 0 kWdc &lt; 80 ft2 area</t>
  </si>
  <si>
    <t>14 kWh Battery Basic</t>
  </si>
  <si>
    <t>14 kWh Battery TOU</t>
  </si>
  <si>
    <t>14 kWh Battery Advanced</t>
  </si>
  <si>
    <t>Self Utilization Credit</t>
  </si>
  <si>
    <t>Self Utilization Credit Allow Excess PV</t>
  </si>
  <si>
    <t>Self Utilization Credit Allow Excess PV Target EDR 0</t>
  </si>
  <si>
    <t>PV, Battery and Target EDR</t>
  </si>
  <si>
    <t>SelfUtilization</t>
  </si>
  <si>
    <t>TotalPages</t>
  </si>
  <si>
    <t>These tests added for 2019 to look at PV</t>
  </si>
  <si>
    <t>These tests added for 2019 to look at PV and Batteries</t>
  </si>
  <si>
    <t>Updated for 2019.1.0. Adds all electric, PV and battery tests. Updates some water heating cases.</t>
  </si>
  <si>
    <t>RIBD\VCBW\VCBW</t>
  </si>
  <si>
    <t>Proposed Model Site Fuel Use</t>
  </si>
  <si>
    <t>Standard Model Site Fuel Use</t>
  </si>
  <si>
    <t>Proposed  Design Rating Model Site Fuel Use</t>
  </si>
  <si>
    <t>Reference Design Rating Model Site Fuel Use</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</si>
  <si>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</si>
  <si>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</si>
  <si>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</si>
  <si>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</si>
  <si>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</si>
  <si>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</si>
  <si>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EDR Efficiency</t>
  </si>
  <si>
    <t>EDR Total</t>
  </si>
  <si>
    <t>Self Util. Credit</t>
  </si>
  <si>
    <t>Flexibility</t>
  </si>
  <si>
    <t>Fuel</t>
  </si>
  <si>
    <t>Type</t>
  </si>
  <si>
    <t>PV+Batt+Flex Only</t>
  </si>
  <si>
    <t>(kg)</t>
  </si>
  <si>
    <t>compliance total</t>
  </si>
  <si>
    <t>Natural Gas</t>
  </si>
  <si>
    <t>Updated for new analysis results .csv file format. Changes to V08R03 for RE fix. V11R02 to be propane, not multiple water heaters.</t>
  </si>
  <si>
    <t>V22</t>
  </si>
  <si>
    <t>Standard = V04R12</t>
  </si>
  <si>
    <t>Verified and Buried Ducts</t>
  </si>
  <si>
    <t>Standard design equal to V04R12</t>
  </si>
  <si>
    <t>These tests added for 2019 to look at 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</si>
  <si>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</si>
  <si>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</si>
  <si>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</si>
  <si>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</si>
  <si>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</si>
  <si>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</si>
  <si>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</si>
  <si>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R-60/No below Deck Ins</t>
  </si>
  <si>
    <t>Buried R-60/Ducts Half Length/Ceiling R-60</t>
  </si>
  <si>
    <t>dataarray</t>
  </si>
  <si>
    <t>filename</t>
  </si>
  <si>
    <t>Fraction of 2100ft2</t>
  </si>
  <si>
    <t>prefix</t>
  </si>
  <si>
    <t>postfix</t>
  </si>
  <si>
    <t>2100ft2 Prototype Lookups</t>
  </si>
  <si>
    <t>Heat</t>
  </si>
  <si>
    <t>Cool</t>
  </si>
  <si>
    <t>DHW</t>
  </si>
  <si>
    <t>App</t>
  </si>
  <si>
    <t>Adjustments</t>
  </si>
  <si>
    <t>CSV Col</t>
  </si>
  <si>
    <t>CZ</t>
  </si>
  <si>
    <t>NGas</t>
  </si>
  <si>
    <t>Elec</t>
  </si>
  <si>
    <t>01</t>
  </si>
  <si>
    <t>02</t>
  </si>
  <si>
    <t>03</t>
  </si>
  <si>
    <t>04</t>
  </si>
  <si>
    <t>05</t>
  </si>
  <si>
    <t>06</t>
  </si>
  <si>
    <t>07</t>
  </si>
  <si>
    <t>08</t>
  </si>
  <si>
    <t>09</t>
  </si>
  <si>
    <t>10</t>
  </si>
  <si>
    <t>11</t>
  </si>
  <si>
    <t>12</t>
  </si>
  <si>
    <t>13</t>
  </si>
  <si>
    <t>14</t>
  </si>
  <si>
    <t>15</t>
  </si>
  <si>
    <t>16</t>
  </si>
  <si>
    <t>2700ft2 Prototype Lookups</t>
  </si>
  <si>
    <t>Weighted SF</t>
  </si>
  <si>
    <t>6960ft2 Prototype Lookups</t>
  </si>
  <si>
    <t>2019 Current Data</t>
  </si>
  <si>
    <t>Rounded for pasting into CAClimateZoneBaselines.xlxs</t>
  </si>
  <si>
    <t>SF</t>
  </si>
  <si>
    <t>MF</t>
  </si>
  <si>
    <t>Heating</t>
  </si>
  <si>
    <t>Cooling*</t>
  </si>
  <si>
    <t>Appliance</t>
  </si>
  <si>
    <t>Percent Difference</t>
  </si>
  <si>
    <t>(Last - Current)</t>
  </si>
  <si>
    <t>(Last - Current)/Last</t>
  </si>
  <si>
    <t>Cooling* values are not used as cooling is all electric</t>
  </si>
  <si>
    <t>Values for cutting and pasting into ACM</t>
  </si>
  <si>
    <t>Candidate!$B$1:$B$500</t>
  </si>
  <si>
    <t>Candidate!$A1:$KH$500</t>
  </si>
  <si>
    <t>Columns</t>
  </si>
  <si>
    <t>Test Number</t>
  </si>
  <si>
    <t>Table 1 - How much are 2019 envelope measures worth?</t>
  </si>
  <si>
    <t>Table 2 - Proposed SUC</t>
  </si>
  <si>
    <t>For pasting into Code Baseline .xlsx</t>
  </si>
  <si>
    <t xml:space="preserve">Table 2 - Proposed last SUC </t>
  </si>
  <si>
    <t xml:space="preserve">Proposed SUC Cap  </t>
  </si>
  <si>
    <t>Weighted Single Family</t>
  </si>
  <si>
    <t>2016Env</t>
  </si>
  <si>
    <t>2019Std</t>
  </si>
  <si>
    <t>Diff</t>
  </si>
  <si>
    <t>Single Family</t>
  </si>
  <si>
    <t>Multi Family</t>
  </si>
  <si>
    <t>Minimum</t>
  </si>
  <si>
    <t>Maximum</t>
  </si>
  <si>
    <t>1. Similar to how 2016 PV credit works</t>
  </si>
  <si>
    <t>2. Valued at 90% of HPW, HPA, Windows and QII</t>
  </si>
  <si>
    <t>3. Stated as a percent of the standard design compliance kTDV/ft2</t>
  </si>
  <si>
    <t>S</t>
  </si>
  <si>
    <t>kTDV/ft2 Compliance</t>
  </si>
  <si>
    <t>Tab to calculated 2019 Self Utilization Credits</t>
  </si>
  <si>
    <t>Added a tab to calculate the EDR adjustment and Self Utilization Credits for inclusion in the ruleset when results change. Added V01R??S, V02R??S and V03??S to support self utilization calculation. Not needed for candidate software.</t>
  </si>
  <si>
    <t>EDR Adjustments</t>
  </si>
  <si>
    <t xml:space="preserve">SUC Values </t>
  </si>
  <si>
    <t>Values for cutting and pasting into ACM Reference Manual</t>
  </si>
  <si>
    <t>SVN 1328</t>
  </si>
  <si>
    <t>Change to V13R08 and V13R10 due to correction to fan watts</t>
  </si>
  <si>
    <t>V13R08</t>
  </si>
  <si>
    <t>Proposed Model Source Energy (EDR1)</t>
  </si>
  <si>
    <t>Standard Model Source Energy (EDR1)</t>
  </si>
  <si>
    <t>Reference Design Rating Model Source Energy (EDR1) (fuel multiplier adjusted)</t>
  </si>
  <si>
    <t>Reference Design Rating Model Source Energy (EDR1) (before fuel multiplier adjustment)</t>
  </si>
  <si>
    <t>EDR1 (source energy)</t>
  </si>
  <si>
    <t>TDV Margin</t>
  </si>
  <si>
    <t>(kBtu/ft2-yr)</t>
  </si>
  <si>
    <t>(note: this may need to be changed when run in batch process)</t>
  </si>
  <si>
    <t>Tab to Calculated EDRadjustments using Reference Design Rating Model TDV (before fuel multiplier adjustment)</t>
  </si>
  <si>
    <t>dataarraySUC</t>
  </si>
  <si>
    <t>filenameSUC</t>
  </si>
  <si>
    <t>Lookups</t>
  </si>
  <si>
    <t>2016 File postfix</t>
  </si>
  <si>
    <t>Floor area</t>
  </si>
  <si>
    <t>Propane</t>
  </si>
  <si>
    <t>achieved</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</si>
  <si>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</si>
  <si>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</si>
  <si>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Runs V12R01, V13R05 and V13R06 updated to use 0.45 watts/cfm on EAA runs to match new mandatory fan watts. Fixes issue on multifamily for zones 1, 3 and 5 introduced in 07/03/2019 version</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</si>
  <si>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</si>
  <si>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Calculated SSFs</t>
  </si>
  <si>
    <t>Proposed  Design Rating Model Source Energy (EDR1)</t>
  </si>
  <si>
    <t>Source Energy (EDR1) Results By Fuel (kBtu/ft2-yr)</t>
  </si>
  <si>
    <t>(frac)</t>
  </si>
  <si>
    <t>V13R06</t>
  </si>
  <si>
    <t>Run in 2019.1.2 beta SVN 1701. Differences from previous versions mostly due to changes in MF DHW and conversion factors studied and determined to be correct. V10 input files revised for new DHW solar model inputs. V13R06 standard design updated to 0.45 W/cfm.</t>
  </si>
  <si>
    <t>Last based on SVN 1572</t>
  </si>
  <si>
    <t>Number of</t>
  </si>
  <si>
    <t>RESNET HERS Analysis Results</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</si>
  <si>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</si>
  <si>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</si>
  <si>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</si>
  <si>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</si>
  <si>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</si>
  <si>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</si>
  <si>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</si>
  <si>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</si>
  <si>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</si>
  <si>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</si>
  <si>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</si>
  <si>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</si>
  <si>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</si>
  <si>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</si>
  <si>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</si>
  <si>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</si>
  <si>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</si>
  <si>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</si>
  <si>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</si>
  <si>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(MBtu/yr)</t>
  </si>
  <si>
    <t>TDSv31 V22R05 V22 R12 UGLASS20 NGAS R05</t>
  </si>
  <si>
    <t>TDSv31 V22R06 V22 R12 UGLASS20 NGAS R06</t>
  </si>
  <si>
    <t>TDSv31 V22R07 V22 R12 UGLASS20 NGAS R07</t>
  </si>
  <si>
    <t>TDSv31 V22R08 V22 R12 UGLASS20 NGAS R08</t>
  </si>
  <si>
    <t>TDSv31 V22R09 V22 R60 UGLASS20 NGAS R09</t>
  </si>
  <si>
    <t>TDSv31 V22R10 V22 R61 UGLASS20 NGAS R10</t>
  </si>
  <si>
    <t>BEMCmpMgr 2019.2.0 (2026)</t>
  </si>
  <si>
    <t>CSE19 0.887.0 EXE</t>
  </si>
  <si>
    <t>MPCBECC</t>
  </si>
  <si>
    <t>RIBD\VDS\V22R05.RIBD19</t>
  </si>
  <si>
    <t>RIBD\VDS\V22R06.RIBD19</t>
  </si>
  <si>
    <t>RIBD\VDS\V22R07.RIBD19</t>
  </si>
  <si>
    <t>RIBD\VDS\V22R08.RIBD19</t>
  </si>
  <si>
    <t>RIBD\VDS\V22R09.RIBD19</t>
  </si>
  <si>
    <t>RIBD\VDS\V22R10.RIBD19</t>
  </si>
  <si>
    <t>Proposed Design Rating Model Site Fuel Use</t>
  </si>
  <si>
    <t>HVAC Systems</t>
  </si>
  <si>
    <t>HVAC Total Capacities (kBtuh)</t>
  </si>
  <si>
    <t># Systems</t>
  </si>
  <si>
    <t># Equipment</t>
  </si>
  <si>
    <t>Design Rating Reference</t>
  </si>
  <si>
    <t>(count)</t>
  </si>
  <si>
    <t>Cooling</t>
  </si>
  <si>
    <t>CBECC-Res 2019.2.0 (1207)</t>
  </si>
  <si>
    <t>Autosized Std Central HPWH</t>
  </si>
  <si>
    <t>Capacity</t>
  </si>
  <si>
    <t>TankVol</t>
  </si>
  <si>
    <t>(gal)</t>
  </si>
  <si>
    <t>CSE19 0.899.0 EXE</t>
  </si>
  <si>
    <t>C:/CBECCRuns/2161/Projects/VDS/V01R01.RIBD19</t>
  </si>
  <si>
    <t>TDSv32 V01R01 V01 R01 EGLASS20 NGAS PVSTD</t>
  </si>
  <si>
    <t>BEMCmpMgr 2019.2.0 (2144)</t>
  </si>
  <si>
    <t>C:/CBECCRuns/2161/Projects/VDS/V01R01S.RIBD19</t>
  </si>
  <si>
    <t>TDSv32 V01R01S V01 R01S EGLASS20 NGAS PVSTD</t>
  </si>
  <si>
    <t>C:/CBECCRuns/2161/Projects/VDS/V01R02.RIBD19</t>
  </si>
  <si>
    <t>TDSv32 V01R02 V01 R02 EGLASS20 NGAS PVSTD</t>
  </si>
  <si>
    <t>C:/CBECCRuns/2161/Projects/VDS/V01R02S.RIBD19</t>
  </si>
  <si>
    <t>TDSv32 V01R02S V01 R02S EGLASS20 NGAS PVSTD</t>
  </si>
  <si>
    <t>C:/CBECCRuns/2161/Projects/VDS/V01R03.RIBD19</t>
  </si>
  <si>
    <t>TDSv32 V01R03 V01 R03 EGLASS20 NGAS PVSTD</t>
  </si>
  <si>
    <t>C:/CBECCRuns/2161/Projects/VDS/V01R03S.RIBD19</t>
  </si>
  <si>
    <t>TDSv32 V01R03S V01 R03S EGLASS20 NGAS PVSTD</t>
  </si>
  <si>
    <t>C:/CBECCRuns/2161/Projects/VDS/V01R04.RIBD19</t>
  </si>
  <si>
    <t>TDSv32 V01R04 V01 R04 EGLASS20 NGAS PVSTD</t>
  </si>
  <si>
    <t>C:/CBECCRuns/2161/Projects/VDS/V01R04S.RIBD19</t>
  </si>
  <si>
    <t>TDSv32 V01R04S V01 R04S EGLASS20 NGAS PVSTD</t>
  </si>
  <si>
    <t>C:/CBECCRuns/2161/Projects/VDS/V01R05.RIBD19</t>
  </si>
  <si>
    <t>TDSv32 V01R05 V01 R05 EGLASS20 NGAS PVSTD</t>
  </si>
  <si>
    <t>C:/CBECCRuns/2161/Projects/VDS/V01R05S.RIBD19</t>
  </si>
  <si>
    <t>TDSv32 V01R05S V01 R05S EGLASS20 NGAS PVSTD</t>
  </si>
  <si>
    <t>C:/CBECCRuns/2161/Projects/VDS/V01R06.RIBD19</t>
  </si>
  <si>
    <t>TDSv32 V01R06 V01 R06 EGLASS20 NGAS PVSTD</t>
  </si>
  <si>
    <t>C:/CBECCRuns/2161/Projects/VDS/V01R06S.RIBD19</t>
  </si>
  <si>
    <t>TDSv32 V01R06S V01 R06S EGLASS20 NGAS PVSTD</t>
  </si>
  <si>
    <t>C:/CBECCRuns/2161/Projects/VDS/V01R07.RIBD19</t>
  </si>
  <si>
    <t>TDSv32 V01R07 V01 R07 EGLASS20 NGAS PVSTD</t>
  </si>
  <si>
    <t>C:/CBECCRuns/2161/Projects/VDS/V01R07S.RIBD19</t>
  </si>
  <si>
    <t>TDSv32 V01R07S V01 R07S EGLASS20 NGAS PVSTD</t>
  </si>
  <si>
    <t>C:/CBECCRuns/2161/Projects/VDS/V01R08.RIBD19</t>
  </si>
  <si>
    <t>TDSv32 V01R08 V01 R08 EGLASS20 NGAS PVSTD</t>
  </si>
  <si>
    <t>C:/CBECCRuns/2161/Projects/VDS/V01R08S.RIBD19</t>
  </si>
  <si>
    <t>TDSv32 V01R08S V01 R08S EGLASS20 NGAS PVSTD</t>
  </si>
  <si>
    <t>C:/CBECCRuns/2161/Projects/VDS/V01R09.RIBD19</t>
  </si>
  <si>
    <t>TDSv32 V01R09 V01 R09 EGLASS20 NGAS PVSTD</t>
  </si>
  <si>
    <t>C:/CBECCRuns/2161/Projects/VDS/V01R09S.RIBD19</t>
  </si>
  <si>
    <t>TDSv32 V01R09S V01 R09S EGLASS20 NGAS PVSTD</t>
  </si>
  <si>
    <t>C:/CBECCRuns/2161/Projects/VDS/V01R10.RIBD19</t>
  </si>
  <si>
    <t>TDSv32 V01R10 V01 R10 EGLASS20 NGAS PVSTD</t>
  </si>
  <si>
    <t>C:/CBECCRuns/2161/Projects/VDS/V01R10S.RIBD19</t>
  </si>
  <si>
    <t>TDSv32 V01R10S V01 R10S EGLASS20 NGAS PVSTD</t>
  </si>
  <si>
    <t>C:/CBECCRuns/2161/Projects/VDS/V01R11.RIBD19</t>
  </si>
  <si>
    <t>TDSv32 V01R11 V01 R11 EGLASS20 NGAS PVSTD</t>
  </si>
  <si>
    <t>C:/CBECCRuns/2161/Projects/VDS/V01R11S.RIBD19</t>
  </si>
  <si>
    <t>TDSv32 V01R11S V01 R11S EGLASS20 NGAS PVSTD</t>
  </si>
  <si>
    <t>C:/CBECCRuns/2161/Projects/VDS/V01R12.RIBD19</t>
  </si>
  <si>
    <t>TDSv32 V01R12 V01 R12 EGLASS20 NGAS PVSTD</t>
  </si>
  <si>
    <t>C:/CBECCRuns/2161/Projects/VDS/V01R12S.RIBD19</t>
  </si>
  <si>
    <t>TDSv32 V01R12S V01 R12S EGLASS20 NGAS PVSTD</t>
  </si>
  <si>
    <t>C:/CBECCRuns/2161/Projects/VDS/V01R13.RIBD19</t>
  </si>
  <si>
    <t>TDSv32 V01R13 V01 R13 EGLASS20 NGAS PVSTD</t>
  </si>
  <si>
    <t>C:/CBECCRuns/2161/Projects/VDS/V01R13S.RIBD19</t>
  </si>
  <si>
    <t>TDSv32 V01R13S V01 R13S EGLASS20 NGAS PVSTD</t>
  </si>
  <si>
    <t>C:/CBECCRuns/2161/Projects/VDS/V01R14.RIBD19</t>
  </si>
  <si>
    <t>TDSv32 V01R14 V01 R14 EGLASS20 NGAS PVSTD</t>
  </si>
  <si>
    <t>C:/CBECCRuns/2161/Projects/VDS/V01R14S.RIBD19</t>
  </si>
  <si>
    <t>TDSv32 V01R14S V01 R14S EGLASS20 NGAS PVSTD</t>
  </si>
  <si>
    <t>C:/CBECCRuns/2161/Projects/VDS/V01R15.RIBD19</t>
  </si>
  <si>
    <t>TDSv32 V01R15 V01 R15 EGLASS20 NGAS PVSTD</t>
  </si>
  <si>
    <t>C:/CBECCRuns/2161/Projects/VDS/V01R15S.RIBD19</t>
  </si>
  <si>
    <t>TDSv32 V01R15S V01 R15S EGLASS20 NGAS PVSTD</t>
  </si>
  <si>
    <t>C:/CBECCRuns/2161/Projects/VDS/V01R16.RIBD19</t>
  </si>
  <si>
    <t>TDSv32 V01R16 V01 R16 EGLASS20 NGAS PVSTD</t>
  </si>
  <si>
    <t>C:/CBECCRuns/2161/Projects/VDS/V01R16S.RIBD19</t>
  </si>
  <si>
    <t>TDSv32 V01R16S V01 R16S EGLASS20 NGAS PVSTD</t>
  </si>
  <si>
    <t>C:/CBECCRuns/2161/Projects/VDS/V02R01.RIBD19</t>
  </si>
  <si>
    <t>TDSv32 V02R01 V02 R01 EGLASS20 NGAS PVSTD</t>
  </si>
  <si>
    <t>C:/CBECCRuns/2161/Projects/VDS/V02R01S.RIBD19</t>
  </si>
  <si>
    <t>TDSv32 V02R01S V02 R01S EGLASS20 NGAS PVSTD</t>
  </si>
  <si>
    <t>C:/CBECCRuns/2161/Projects/VDS/V02R02.RIBD19</t>
  </si>
  <si>
    <t>TDSv32 V02R02 V02 R02 EGLASS20 NGAS PVSTD</t>
  </si>
  <si>
    <t>C:/CBECCRuns/2161/Projects/VDS/V02R02S.RIBD19</t>
  </si>
  <si>
    <t>TDSv32 V02R02S V02 R02S EGLASS20 NGAS PVSTD</t>
  </si>
  <si>
    <t>C:/CBECCRuns/2161/Projects/VDS/V02R03.RIBD19</t>
  </si>
  <si>
    <t>TDSv32 V02R03 V02 R03 EGLASS20 NGAS PVSTD</t>
  </si>
  <si>
    <t>C:/CBECCRuns/2161/Projects/VDS/V02R03S.RIBD19</t>
  </si>
  <si>
    <t>TDSv32 V02R03S V02 R03S EGLASS20 NGAS PVSTD</t>
  </si>
  <si>
    <t>C:/CBECCRuns/2161/Projects/VDS/V02R04.RIBD19</t>
  </si>
  <si>
    <t>TDSv32 V02R04 V02 R04 EGLASS20 NGAS PVSTD</t>
  </si>
  <si>
    <t>C:/CBECCRuns/2161/Projects/VDS/V02R04S.RIBD19</t>
  </si>
  <si>
    <t>TDSv32 V02R04S V02 R04S EGLASS20 NGAS PVSTD</t>
  </si>
  <si>
    <t>C:/CBECCRuns/2161/Projects/VDS/V02R05.RIBD19</t>
  </si>
  <si>
    <t>TDSv32 V02R05 V02 R05 EGLASS20 NGAS PVSTD</t>
  </si>
  <si>
    <t>C:/CBECCRuns/2161/Projects/VDS/V02R05S.RIBD19</t>
  </si>
  <si>
    <t>TDSv32 V02R05S V02 R05S EGLASS20 NGAS PVSTD</t>
  </si>
  <si>
    <t>C:/CBECCRuns/2161/Projects/VDS/V02R06.RIBD19</t>
  </si>
  <si>
    <t>TDSv32 V02R06 V02 R06 EGLASS20 NGAS PVSTD</t>
  </si>
  <si>
    <t>C:/CBECCRuns/2161/Projects/VDS/V02R06S.RIBD19</t>
  </si>
  <si>
    <t>TDSv32 V02R06S V02 R06S EGLASS20 NGAS PVSTD</t>
  </si>
  <si>
    <t>C:/CBECCRuns/2161/Projects/VDS/V02R07.RIBD19</t>
  </si>
  <si>
    <t>TDSv32 V02R07 V02 R07 EGLASS20 NGAS PVSTD</t>
  </si>
  <si>
    <t>C:/CBECCRuns/2161/Projects/VDS/V02R07S.RIBD19</t>
  </si>
  <si>
    <t>TDSv32 V02R07S V02 R07S EGLASS20 NGAS PVSTD</t>
  </si>
  <si>
    <t>C:/CBECCRuns/2161/Projects/VDS/V02R08.RIBD19</t>
  </si>
  <si>
    <t>TDSv32 V02R08 V02 R08 EGLASS20 NGAS PVSTD</t>
  </si>
  <si>
    <t>C:/CBECCRuns/2161/Projects/VDS/V02R08S.RIBD19</t>
  </si>
  <si>
    <t>TDSv32 V02R08S V02 R08S EGLASS20 NGAS PVSTD</t>
  </si>
  <si>
    <t>C:/CBECCRuns/2161/Projects/VDS/V02R09.RIBD19</t>
  </si>
  <si>
    <t>TDSv32 V02R09 V02 R09 EGLASS20 NGAS PVSTD</t>
  </si>
  <si>
    <t>C:/CBECCRuns/2161/Projects/VDS/V02R09S.RIBD19</t>
  </si>
  <si>
    <t>TDSv32 V02R09S V02 R09S EGLASS20 NGAS PVSTD</t>
  </si>
  <si>
    <t>C:/CBECCRuns/2161/Projects/VDS/V02R10.RIBD19</t>
  </si>
  <si>
    <t>TDSv32 V02R10 V02 R10 EGLASS20 NGAS PVSTD</t>
  </si>
  <si>
    <t>C:/CBECCRuns/2161/Projects/VDS/V02R10S.RIBD19</t>
  </si>
  <si>
    <t>TDSv32 V02R10S V02 R10S EGLASS20 NGAS PVSTD</t>
  </si>
  <si>
    <t>C:/CBECCRuns/2161/Projects/VDS/V02R11.RIBD19</t>
  </si>
  <si>
    <t>TDSv32 V02R11 V02 R11 EGLASS20 NGAS PVSTD</t>
  </si>
  <si>
    <t>C:/CBECCRuns/2161/Projects/VDS/V02R11S.RIBD19</t>
  </si>
  <si>
    <t>TDSv32 V02R11S V02 R11S EGLASS20 NGAS PVSTD</t>
  </si>
  <si>
    <t>C:/CBECCRuns/2161/Projects/VDS/V02R12.RIBD19</t>
  </si>
  <si>
    <t>TDSv32 V02R12 V02 R12 EGLASS20 NGAS PVSTD</t>
  </si>
  <si>
    <t>C:/CBECCRuns/2161/Projects/VDS/V02R12S.RIBD19</t>
  </si>
  <si>
    <t>TDSv32 V02R12S V02 R12S EGLASS20 NGAS PVSTD</t>
  </si>
  <si>
    <t>C:/CBECCRuns/2161/Projects/VDS/V02R13.RIBD19</t>
  </si>
  <si>
    <t>TDSv32 V02R13 V02 R13 EGLASS20 NGAS PVSTD</t>
  </si>
  <si>
    <t>C:/CBECCRuns/2161/Projects/VDS/V02R13S.RIBD19</t>
  </si>
  <si>
    <t>TDSv32 V02R13S V02 R13S EGLASS20 NGAS PVSTD</t>
  </si>
  <si>
    <t>C:/CBECCRuns/2161/Projects/VDS/V02R14.RIBD19</t>
  </si>
  <si>
    <t>TDSv32 V02R14 V02 R14 EGLASS20 NGAS PVSTD</t>
  </si>
  <si>
    <t>C:/CBECCRuns/2161/Projects/VDS/V02R14S.RIBD19</t>
  </si>
  <si>
    <t>TDSv32 V02R14S V02 R14S EGLASS20 NGAS PVSTD</t>
  </si>
  <si>
    <t>C:/CBECCRuns/2161/Projects/VDS/V02R15.RIBD19</t>
  </si>
  <si>
    <t>TDSv32 V02R15 V02 R15 EGLASS20 NGAS PVSTD</t>
  </si>
  <si>
    <t>C:/CBECCRuns/2161/Projects/VDS/V02R15S.RIBD19</t>
  </si>
  <si>
    <t>TDSv32 V02R15S V02 R15S EGLASS20 NGAS PVSTD</t>
  </si>
  <si>
    <t>C:/CBECCRuns/2161/Projects/VDS/V02R16.RIBD19</t>
  </si>
  <si>
    <t>TDSv32 V02R16 V02 R16 EGLASS20 NGAS PVSTD</t>
  </si>
  <si>
    <t>C:/CBECCRuns/2161/Projects/VDS/V02R16S.RIBD19</t>
  </si>
  <si>
    <t>TDSv32 V02R16S V02 R16S EGLASS20 NGAS PVSTD</t>
  </si>
  <si>
    <t>C:/CBECCRuns/2161/Projects/VDS/V03R01.RIBD19</t>
  </si>
  <si>
    <t>TDSv32 V03R01 V03 R01 EGLASS15 NGAS PVSTD</t>
  </si>
  <si>
    <t>C:/CBECCRuns/2161/Projects/VDS/V03R01S.RIBD19</t>
  </si>
  <si>
    <t>TDSv32 V03R01S V03 R01S EGLASS15 NGAS PVSTD</t>
  </si>
  <si>
    <t>C:/CBECCRuns/2161/Projects/VDS/V03R02.RIBD19</t>
  </si>
  <si>
    <t>TDSv32 V03R02 V03 R02 EGLASS15 NGAS PVSTD</t>
  </si>
  <si>
    <t>C:/CBECCRuns/2161/Projects/VDS/V03R02S.RIBD19</t>
  </si>
  <si>
    <t>TDSv32 V03R02S V03 R02S EGLASS15 NGAS PVSTD</t>
  </si>
  <si>
    <t>C:/CBECCRuns/2161/Projects/VDS/V03R03.RIBD19</t>
  </si>
  <si>
    <t>TDSv32 V03R03 V03 R03 EGLASS15 NGAS PVSTD</t>
  </si>
  <si>
    <t>C:/CBECCRuns/2161/Projects/VDS/V03R03S.RIBD19</t>
  </si>
  <si>
    <t>TDSv32 V03R03S V03 R03S EGLASS15 NGAS PVSTD</t>
  </si>
  <si>
    <t>C:/CBECCRuns/2161/Projects/VDS/V03R04.RIBD19</t>
  </si>
  <si>
    <t>TDSv32 V03R04 V03 R04 EGLASS15 NGAS PVSTD</t>
  </si>
  <si>
    <t>C:/CBECCRuns/2161/Projects/VDS/V03R04S.RIBD19</t>
  </si>
  <si>
    <t>TDSv32 V03R04S V03 R04S EGLASS15 NGAS PVSTD</t>
  </si>
  <si>
    <t>C:/CBECCRuns/2161/Projects/VDS/V03R05.RIBD19</t>
  </si>
  <si>
    <t>TDSv32 V03R05 V03 R05 EGLASS15 NGAS PVSTD</t>
  </si>
  <si>
    <t>C:/CBECCRuns/2161/Projects/VDS/V03R05S.RIBD19</t>
  </si>
  <si>
    <t>TDSv32 V03R05S V03 R05S EGLASS15 NGAS PVSTD</t>
  </si>
  <si>
    <t>C:/CBECCRuns/2161/Projects/VDS/V03R06.RIBD19</t>
  </si>
  <si>
    <t>TDSv32 V03R06 V03 R06 EGLASS15 NGAS PVSTD</t>
  </si>
  <si>
    <t>C:/CBECCRuns/2161/Projects/VDS/V03R06S.RIBD19</t>
  </si>
  <si>
    <t>TDSv32 V03R06S V03 R06S EGLASS15 NGAS PVSTD</t>
  </si>
  <si>
    <t>C:/CBECCRuns/2161/Projects/VDS/V03R07.RIBD19</t>
  </si>
  <si>
    <t>TDSv32 V03R07 V03 R07 EGLASS15 NGAS PVSTD</t>
  </si>
  <si>
    <t>C:/CBECCRuns/2161/Projects/VDS/V03R07S.RIBD19</t>
  </si>
  <si>
    <t>TDSv32 V03R07S V03 R07S EGLASS15 NGAS PVSTD</t>
  </si>
  <si>
    <t>C:/CBECCRuns/2161/Projects/VDS/V03R08.RIBD19</t>
  </si>
  <si>
    <t>TDSv32 V03R08 V03 R08 EGLASS15 NGAS PVSTD</t>
  </si>
  <si>
    <t>C:/CBECCRuns/2161/Projects/VDS/V03R08S.RIBD19</t>
  </si>
  <si>
    <t>TDSv32 V03R08S V03 R08S EGLASS15 NGAS PVSTD</t>
  </si>
  <si>
    <t>C:/CBECCRuns/2161/Projects/VDS/V03R09.RIBD19</t>
  </si>
  <si>
    <t>TDSv32 V03R09 V03 R09 EGLASS15 NGAS PVSTD</t>
  </si>
  <si>
    <t>C:/CBECCRuns/2161/Projects/VDS/V03R09S.RIBD19</t>
  </si>
  <si>
    <t>TDSv32 V03R09S V03 R09S EGLASS15 NGAS PVSTD</t>
  </si>
  <si>
    <t>C:/CBECCRuns/2161/Projects/VDS/V03R10.RIBD19</t>
  </si>
  <si>
    <t>TDSv32 V03R10 V03 R10 EGLASS15 NGAS PVSTD</t>
  </si>
  <si>
    <t>C:/CBECCRuns/2161/Projects/VDS/V03R10S.RIBD19</t>
  </si>
  <si>
    <t>TDSv32 V03R10S V03 R10S EGLASS15 NGAS PVSTD</t>
  </si>
  <si>
    <t>C:/CBECCRuns/2161/Projects/VDS/V03R11.RIBD19</t>
  </si>
  <si>
    <t>TDSv32 V03R11 V03 R11 EGLASS15 NGAS PVSTD</t>
  </si>
  <si>
    <t>C:/CBECCRuns/2161/Projects/VDS/V03R11S.RIBD19</t>
  </si>
  <si>
    <t>TDSv32 V03R11S V03 R11S EGLASS15 NGAS PVSTD</t>
  </si>
  <si>
    <t>C:/CBECCRuns/2161/Projects/VDS/V03R12.RIBD19</t>
  </si>
  <si>
    <t>TDSv32 V03R12 V03 R12 EGLASS15 NGAS PVSTD</t>
  </si>
  <si>
    <t>C:/CBECCRuns/2161/Projects/VDS/V03R12S.RIBD19</t>
  </si>
  <si>
    <t>TDSv32 V03R12S V03 R12S EGLASS15 NGAS PVSTD</t>
  </si>
  <si>
    <t>C:/CBECCRuns/2161/Projects/VDS/V03R13.RIBD19</t>
  </si>
  <si>
    <t>TDSv32 V03R13 V03 R13 EGLASS15 NGAS PVSTD</t>
  </si>
  <si>
    <t>C:/CBECCRuns/2161/Projects/VDS/V03R13S.RIBD19</t>
  </si>
  <si>
    <t>TDSv32 V03R13S V03 R13S EGLASS15 NGAS PVSTD</t>
  </si>
  <si>
    <t>C:/CBECCRuns/2161/Projects/VDS/V03R14.RIBD19</t>
  </si>
  <si>
    <t>TDSv32 V03R14 V03 R14 EGLASS15 NGAS PVSTD</t>
  </si>
  <si>
    <t>C:/CBECCRuns/2161/Projects/VDS/V03R14S.RIBD19</t>
  </si>
  <si>
    <t>TDSv32 V03R14S V03 R14S EGLASS15 NGAS PVSTD</t>
  </si>
  <si>
    <t>C:/CBECCRuns/2161/Projects/VDS/V03R15.RIBD19</t>
  </si>
  <si>
    <t>TDSv32 V03R15 V03 R15 EGLASS15 NGAS PVSTD</t>
  </si>
  <si>
    <t>C:/CBECCRuns/2161/Projects/VDS/V03R15S.RIBD19</t>
  </si>
  <si>
    <t>TDSv32 V03R15S V03 R15S EGLASS15 NGAS PVSTD</t>
  </si>
  <si>
    <t>C:/CBECCRuns/2161/Projects/VDS/V03R16.RIBD19</t>
  </si>
  <si>
    <t>TDSv32 V03R16 V03 R16 EGLASS15 NGAS PVSTD</t>
  </si>
  <si>
    <t>C:/CBECCRuns/2161/Projects/VDS/V03R16S.RIBD19</t>
  </si>
  <si>
    <t>TDSv32 V03R16S V03 R16S EGLASS15 NGAS PVSTD</t>
  </si>
  <si>
    <t>C:/CBECCRuns/2161/Projects/VDS/V04R01.RIBD19</t>
  </si>
  <si>
    <t>TDSv32 V04R01 V04 R01 UGLASS20 NGAS PVSTD</t>
  </si>
  <si>
    <t>C:/CBECCRuns/2161/Projects/VDS/V04R02.RIBD19</t>
  </si>
  <si>
    <t>TDSv32 V04R02 V04 R02 UGLASS20 NGAS PVSTD</t>
  </si>
  <si>
    <t>C:/CBECCRuns/2161/Projects/VDS/V04R03.RIBD19</t>
  </si>
  <si>
    <t>TDSv32 V04R03 V04 R03 UGLASS20 NGAS PVSTD</t>
  </si>
  <si>
    <t>C:/CBECCRuns/2161/Projects/VDS/V04R04.RIBD19</t>
  </si>
  <si>
    <t>TDSv32 V04R04 V04 R04 UGLASS20 NGAS PVSTD</t>
  </si>
  <si>
    <t>C:/CBECCRuns/2161/Projects/VDS/V04R05.RIBD19</t>
  </si>
  <si>
    <t>TDSv32 V04R05 V04 R05 UGLASS20 NGAS PVSTD</t>
  </si>
  <si>
    <t>C:/CBECCRuns/2161/Projects/VDS/V04R06.RIBD19</t>
  </si>
  <si>
    <t>TDSv32 V04R06 V04 R06 UGLASS20 NGAS PVSTD</t>
  </si>
  <si>
    <t>C:/CBECCRuns/2161/Projects/VDS/V04R07.RIBD19</t>
  </si>
  <si>
    <t>TDSv32 V04R07 V04 R07 UGLASS20 NGAS PVSTD</t>
  </si>
  <si>
    <t>C:/CBECCRuns/2161/Projects/VDS/V04R08.RIBD19</t>
  </si>
  <si>
    <t>TDSv32 V04R08 V04 R08 UGLASS20 NGAS PVSTD</t>
  </si>
  <si>
    <t>C:/CBECCRuns/2161/Projects/VDS/V04R09.RIBD19</t>
  </si>
  <si>
    <t>TDSv32 V04R09 V04 R09 UGLASS20 NGAS PVSTD</t>
  </si>
  <si>
    <t>C:/CBECCRuns/2161/Projects/VDS/V04R10.RIBD19</t>
  </si>
  <si>
    <t>TDSv32 V04R10 V04 R10 UGLASS20 NGAS PVSTD</t>
  </si>
  <si>
    <t>C:/CBECCRuns/2161/Projects/VDS/V04R11.RIBD19</t>
  </si>
  <si>
    <t>TDSv32 V04R11 V04 R11 UGLASS20 NGAS PVSTD</t>
  </si>
  <si>
    <t>C:/CBECCRuns/2161/Projects/VDS/V04R12.RIBD19</t>
  </si>
  <si>
    <t>TDSv32 V04R12 V04 R12 UGLASS20 NGAS PVSTD</t>
  </si>
  <si>
    <t>C:/CBECCRuns/2161/Projects/VDS/V04R13.RIBD19</t>
  </si>
  <si>
    <t>TDSv32 V04R13 V04 R13 UGLASS20 NGAS PVSTD</t>
  </si>
  <si>
    <t>C:/CBECCRuns/2161/Projects/VDS/V04R14.RIBD19</t>
  </si>
  <si>
    <t>TDSv32 V04R14 V04 R14 UGLASS20 NGAS PVSTD</t>
  </si>
  <si>
    <t>C:/CBECCRuns/2161/Projects/VDS/V04R15.RIBD19</t>
  </si>
  <si>
    <t>TDSv32 V04R15 V04 R15 UGLASS20 NGAS PVSTD</t>
  </si>
  <si>
    <t>C:/CBECCRuns/2161/Projects/VDS/V04R16.RIBD19</t>
  </si>
  <si>
    <t>TDSv32 V04R16 V04 R16 UGLASS20 NGAS PVSTD</t>
  </si>
  <si>
    <t>C:/CBECCRuns/2161/Projects/VDS/V05R01.RIBD19</t>
  </si>
  <si>
    <t>TDSv32 V05R01 V05 R01 UGLASS20 NGAS PVSTD</t>
  </si>
  <si>
    <t>C:/CBECCRuns/2161/Projects/VDS/V05R02.RIBD19</t>
  </si>
  <si>
    <t>TDSv32 V05R02 V05 R02 UGLASS20 NGAS PVSTD</t>
  </si>
  <si>
    <t>C:/CBECCRuns/2161/Projects/VDS/V05R03.RIBD19</t>
  </si>
  <si>
    <t>TDSv32 V05R03 V05 R03 UGLASS20 NGAS PVSTD</t>
  </si>
  <si>
    <t>C:/CBECCRuns/2161/Projects/VDS/V05R04.RIBD19</t>
  </si>
  <si>
    <t>TDSv32 V05R04 V05 R04 UGLASS20 NGAS PVSTD</t>
  </si>
  <si>
    <t>C:/CBECCRuns/2161/Projects/VDS/V05R05.RIBD19</t>
  </si>
  <si>
    <t>TDSv32 V05R05 V05 R05 UGLASS20 NGAS PVSTD</t>
  </si>
  <si>
    <t>C:/CBECCRuns/2161/Projects/VDS/V05R06.RIBD19</t>
  </si>
  <si>
    <t>TDSv32 V05R06 V05 R06 UGLASS20 NGAS PVSTD</t>
  </si>
  <si>
    <t>C:/CBECCRuns/2161/Projects/VDS/V05R07.RIBD19</t>
  </si>
  <si>
    <t>TDSv32 V05R07 V05 R07 UGLASS20 NGAS PVSTD</t>
  </si>
  <si>
    <t>C:/CBECCRuns/2161/Projects/VDS/V05R08.RIBD19</t>
  </si>
  <si>
    <t>TDSv32 V05R08 V05 R08 UGLASS20 NGAS PVSTD</t>
  </si>
  <si>
    <t>C:/CBECCRuns/2161/Projects/VDS/V05R09.RIBD19</t>
  </si>
  <si>
    <t>TDSv32 V05R09 V05 R09 UGLASS20 NGAS PVSTD</t>
  </si>
  <si>
    <t>C:/CBECCRuns/2161/Projects/VDS/V05R10.RIBD19</t>
  </si>
  <si>
    <t>TDSv32 V05R10 V05 R10 UGLASS20 NGAS PVSTD</t>
  </si>
  <si>
    <t>C:/CBECCRuns/2161/Projects/VDS/V05R11.RIBD19</t>
  </si>
  <si>
    <t>TDSv32 V05R11 V05 R11 UGLASS20 NGAS PVSTD</t>
  </si>
  <si>
    <t>C:/CBECCRuns/2161/Projects/VDS/V05R12.RIBD19</t>
  </si>
  <si>
    <t>TDSv32 V05R12 V05 R12 UGLASS20 NGAS PVSTD</t>
  </si>
  <si>
    <t>C:/CBECCRuns/2161/Projects/VDS/V05R13.RIBD19</t>
  </si>
  <si>
    <t>TDSv32 V05R13 V05 R13 UGLASS20 NGAS PVSTD</t>
  </si>
  <si>
    <t>C:/CBECCRuns/2161/Projects/VDS/V05R14.RIBD19</t>
  </si>
  <si>
    <t>TDSv32 V05R14 V05 R14 UGLASS20 NGAS PVSTD</t>
  </si>
  <si>
    <t>C:/CBECCRuns/2161/Projects/VDS/V05R15.RIBD19</t>
  </si>
  <si>
    <t>TDSv32 V05R15 V05 R15 UGLASS20 NGAS PVSTD</t>
  </si>
  <si>
    <t>C:/CBECCRuns/2161/Projects/VDS/V05R16.RIBD19</t>
  </si>
  <si>
    <t>TDSv32 V05R16 V05 R16 UGLASS20 NGAS PVSTD</t>
  </si>
  <si>
    <t>C:/CBECCRuns/2161/Projects/VDS/V06R01.RIBD19</t>
  </si>
  <si>
    <t>TDSv32 V06R01 V06 R01 UGLASS15 NGAS PVSTD</t>
  </si>
  <si>
    <t>C:/CBECCRuns/2161/Projects/VDS/V06R02.RIBD19</t>
  </si>
  <si>
    <t>TDSv32 V06R02 V06 R02 UGLASS15 NGAS PVSTD</t>
  </si>
  <si>
    <t>C:/CBECCRuns/2161/Projects/VDS/V06R03.RIBD19</t>
  </si>
  <si>
    <t>TDSv32 V06R03 V06 R03 UGLASS15 NGAS PVSTD</t>
  </si>
  <si>
    <t>C:/CBECCRuns/2161/Projects/VDS/V06R04.RIBD19</t>
  </si>
  <si>
    <t>TDSv32 V06R04 V06 R04 UGLASS15 NGAS PVSTD</t>
  </si>
  <si>
    <t>C:/CBECCRuns/2161/Projects/VDS/V06R05.RIBD19</t>
  </si>
  <si>
    <t>TDSv32 V06R05 V06 R05 UGLASS15 NGAS PVSTD</t>
  </si>
  <si>
    <t>C:/CBECCRuns/2161/Projects/VDS/V06R06.RIBD19</t>
  </si>
  <si>
    <t>TDSv32 V06R06 V06 R06 UGLASS15 NGAS PVSTD</t>
  </si>
  <si>
    <t>C:/CBECCRuns/2161/Projects/VDS/V06R07.RIBD19</t>
  </si>
  <si>
    <t>TDSv32 V06R07 V06 R07 UGLASS15 NGAS PVSTD</t>
  </si>
  <si>
    <t>C:/CBECCRuns/2161/Projects/VDS/V06R08.RIBD19</t>
  </si>
  <si>
    <t>TDSv32 V06R08 V06 R08 UGLASS15 NGAS PVSTD</t>
  </si>
  <si>
    <t>C:/CBECCRuns/2161/Projects/VDS/V06R09.RIBD19</t>
  </si>
  <si>
    <t>TDSv32 V06R09 V06 R09 UGLASS15 NGAS PVSTD</t>
  </si>
  <si>
    <t>C:/CBECCRuns/2161/Projects/VDS/V06R10.RIBD19</t>
  </si>
  <si>
    <t>TDSv32 V06R10 V06 R10 UGLASS15 NGAS PVSTD</t>
  </si>
  <si>
    <t>C:/CBECCRuns/2161/Projects/VDS/V06R11.RIBD19</t>
  </si>
  <si>
    <t>TDSv32 V06R11 V06 R11 UGLASS15 NGAS PVSTD</t>
  </si>
  <si>
    <t>C:/CBECCRuns/2161/Projects/VDS/V06R12.RIBD19</t>
  </si>
  <si>
    <t>TDSv32 V06R12 V06 R12 UGLASS15 NGAS PVSTD</t>
  </si>
  <si>
    <t>C:/CBECCRuns/2161/Projects/VDS/V06R13.RIBD19</t>
  </si>
  <si>
    <t>TDSv32 V06R13 V06 R13 UGLASS15 NGAS PVSTD</t>
  </si>
  <si>
    <t>C:/CBECCRuns/2161/Projects/VDS/V06R14.RIBD19</t>
  </si>
  <si>
    <t>TDSv32 V06R14 V06 R14 UGLASS15 NGAS PVSTD</t>
  </si>
  <si>
    <t>C:/CBECCRuns/2161/Projects/VDS/V06R15.RIBD19</t>
  </si>
  <si>
    <t>TDSv32 V06R15 V06 R15 UGLASS15 NGAS PVSTD</t>
  </si>
  <si>
    <t>C:/CBECCRuns/2161/Projects/VDS/V06R16.RIBD19</t>
  </si>
  <si>
    <t>TDSv32 V06R16 V06 R16 UGLASS15 NGAS PVSTD</t>
  </si>
  <si>
    <t>C:/CBECCRuns/2161/Projects/VDS/V07R01.RIBD19</t>
  </si>
  <si>
    <t>TDSv32 V07R01 V07 R12 UGLASS20 R01 PVSTD</t>
  </si>
  <si>
    <t>C:/CBECCRuns/2161/Projects/VDS/V07R02.RIBD19</t>
  </si>
  <si>
    <t>TDSv32 V07R02 V07 R12 UGLASS20 R02 PVSTD</t>
  </si>
  <si>
    <t>C:/CBECCRuns/2161/Projects/VDS/V07R03.RIBD19</t>
  </si>
  <si>
    <t>TDSv32 V07R03 V07 R12 UGLASS20 R03 PVSTD</t>
  </si>
  <si>
    <t>C:/CBECCRuns/2161/Projects/VDS/V07R04.RIBD19</t>
  </si>
  <si>
    <t>TDSv32 V07R04 V07 R12 UGLASS20 R04 PVSTD</t>
  </si>
  <si>
    <t>C:/CBECCRuns/2161/Projects/VDS/V07R05.RIBD19</t>
  </si>
  <si>
    <t>TDSv32 V07R05 V07 R12 UGLASS20 R05 PVSTD</t>
  </si>
  <si>
    <t>C:/CBECCRuns/2161/Projects/VDS/V07R06.RIBD19</t>
  </si>
  <si>
    <t>TDSv32 V07R06 V07 R12 UGLASS20 R06 PVSTD</t>
  </si>
  <si>
    <t>C:/CBECCRuns/2161/Projects/VDS/V07R07.RIBD19</t>
  </si>
  <si>
    <t>TDSv32 V07R07 V07 R12 UGLASS20 R07 PVSTD</t>
  </si>
  <si>
    <t>C:/CBECCRuns/2161/Projects/VDS/V07R08.RIBD19</t>
  </si>
  <si>
    <t>TDSv32 V07R08 V07 R12 UGLASS20 R08 PVSTD</t>
  </si>
  <si>
    <t>C:/CBECCRuns/2161/Projects/VDS/V07R09.RIBD19</t>
  </si>
  <si>
    <t>TDSv32 V07R09 V07 R12 UGLASS20 R09 PVSTD</t>
  </si>
  <si>
    <t>C:/CBECCRuns/2161/Projects/VDS/V07R10.RIBD19</t>
  </si>
  <si>
    <t>TDSv32 V07R10 V07 R12 UGLASS20 R10 PVSTD</t>
  </si>
  <si>
    <t>C:/CBECCRuns/2161/Projects/VDS/V08R01.RIBD19</t>
  </si>
  <si>
    <t>TDSv32 V08R01 V08 R12 UGLASS20 R01 PVSTD</t>
  </si>
  <si>
    <t>C:/CBECCRuns/2161/Projects/VDS/V08R02.RIBD19</t>
  </si>
  <si>
    <t>TDSv32 V08R02 V08 R12 UGLASS20 R02 PVSTD</t>
  </si>
  <si>
    <t>C:/CBECCRuns/2161/Projects/VDS/V08R03.RIBD19</t>
  </si>
  <si>
    <t>TDSv32 V08R03 V08 R12 UGLASS20 R03 PVSTD</t>
  </si>
  <si>
    <t>C:/CBECCRuns/2161/Projects/VDS/V08R04.RIBD19</t>
  </si>
  <si>
    <t>TDSv32 V08R04 V08 R12 UGLASS20 R04 PVSTD</t>
  </si>
  <si>
    <t>C:/CBECCRuns/2161/Projects/VDS/V08R05.RIBD19</t>
  </si>
  <si>
    <t>TDSv32 V08R05 V08 R12 UGLASS20 R05 PVSTD</t>
  </si>
  <si>
    <t>C:/CBECCRuns/2161/Projects/VDS/V08R06.RIBD19</t>
  </si>
  <si>
    <t>TDSv32 V08R06 V08 R12 UGLASS20 R06 PVSTD</t>
  </si>
  <si>
    <t>C:/CBECCRuns/2161/Projects/VDS/V08R07.RIBD19</t>
  </si>
  <si>
    <t>TDSv32 V08R07 V08 R12 UGLASS20 R07 PVSTD</t>
  </si>
  <si>
    <t>C:/CBECCRuns/2161/Projects/VDS/V08R08.RIBD19</t>
  </si>
  <si>
    <t>TDSv32 V08R08 V08 R12 UGLASS20 R08 PVSTD</t>
  </si>
  <si>
    <t>C:/CBECCRuns/2161/Projects/VDS/V08R09.RIBD19</t>
  </si>
  <si>
    <t>TDSv32 V08R09 V08 R12 UGLASS20 R09 PVSTD</t>
  </si>
  <si>
    <t>C:/CBECCRuns/2161/Projects/VDS/V08R10.RIBD19</t>
  </si>
  <si>
    <t>TDSv32 V08R10 V08 R12 UGLASS20 R10 PVSTD</t>
  </si>
  <si>
    <t>C:/CBECCRuns/2161/Projects/VDS/V09R01.RIBD19</t>
  </si>
  <si>
    <t>TDSv32 V09R01 V09R01 R12 EGLASS20 NGAS PVSTD</t>
  </si>
  <si>
    <t>C:/CBECCRuns/2161/Projects/VDS/V09R02.RIBD19</t>
  </si>
  <si>
    <t>TDSv32 V09R02 V09R02 R12 EGLASS20 NGAS PVSTD - Worst Case (N)</t>
  </si>
  <si>
    <t>TDSv32 V09R02 V09R02 R12 EGLASS20 NGAS PVSTD - North Facing</t>
  </si>
  <si>
    <t>TDSv32 V09R02 V09R02 R12 EGLASS20 NGAS PVSTD - East Facing</t>
  </si>
  <si>
    <t>TDSv32 V09R02 V09R02 R12 EGLASS20 NGAS PVSTD - South Facing</t>
  </si>
  <si>
    <t>TDSv32 V09R02 V09R02 R12 EGLASS20 NGAS PVSTD - West Facing</t>
  </si>
  <si>
    <t>C:/CBECCRuns/2161/Projects/VDS/V09R06.RIBD19</t>
  </si>
  <si>
    <t>TDSv32 V09R06 V09R06 R12 UGLASS20 NGAS PVSTD</t>
  </si>
  <si>
    <t>C:/CBECCRuns/2161/Projects/VDS/V09R07.RIBD19</t>
  </si>
  <si>
    <t>TDSv32 V09R07 V09R07 R12 UGLASS20 NGAS PVSTD - Worst Case (E)</t>
  </si>
  <si>
    <t>TDSv32 V09R07 V09R07 R12 UGLASS20 NGAS PVSTD - North Facing</t>
  </si>
  <si>
    <t>TDSv32 V09R07 V09R07 R12 UGLASS20 NGAS PVSTD - East Facing</t>
  </si>
  <si>
    <t>TDSv32 V09R07 V09R07 R12 UGLASS20 NGAS PVSTD - South Facing</t>
  </si>
  <si>
    <t>TDSv32 V09R07 V09R07 R12 UGLASS20 NGAS PVSTD - West Facing</t>
  </si>
  <si>
    <t>C:/CBECCRuns/2161/Projects/VDS/V10R01.RIBD19</t>
  </si>
  <si>
    <t>TDSv32 V10R12 V10 R12 UGLASS15 R01 PVSTD</t>
  </si>
  <si>
    <t>C:/CBECCRuns/2161/Projects/VDS/V10R02.RIBD19</t>
  </si>
  <si>
    <t>TDSv32 V10R12 V10 R12 UGLASS15 R02 PVSTD</t>
  </si>
  <si>
    <t>C:/CBECCRuns/2161/Projects/VDS/V10R03.RIBD19</t>
  </si>
  <si>
    <t>TDSv32 V10R12 V10 R12 UGLASS15 R03 PVSTD</t>
  </si>
  <si>
    <t>C:/CBECCRuns/2161/Projects/VDS/V10R04.RIBD19</t>
  </si>
  <si>
    <t>TDSv32 V10R12 V10 R12 UGLASS15 R04 PVSTD</t>
  </si>
  <si>
    <t>C:/CBECCRuns/2161/Projects/VDS/V10R05.RIBD19</t>
  </si>
  <si>
    <t>TDSv32 V10R12 V10 R12 UGLASS15 R05 PVSTD</t>
  </si>
  <si>
    <t>C:/CBECCRuns/2161/Projects/VDS/V10R06.RIBD19</t>
  </si>
  <si>
    <t>TDSv32 V10R12 V10 R12 UGLASS15 R06 PVSTD</t>
  </si>
  <si>
    <t>C:/CBECCRuns/2161/Projects/VDS/V10R07.RIBD19</t>
  </si>
  <si>
    <t>TDSv32 V10R12 V10 R12 UGLASS15 R07 PVSTD</t>
  </si>
  <si>
    <t>C:/CBECCRuns/2161/Projects/VDS/V10R08.RIBD19</t>
  </si>
  <si>
    <t>TDSv32 V10R12 V10 R12 UGLASS15 R08 PVSTD</t>
  </si>
  <si>
    <t>C:/CBECCRuns/2161/Projects/VDS/V10R09.RIBD19</t>
  </si>
  <si>
    <t>TDSv32 V10R12 V10 R12 UGLASS15 R09 PVSTD</t>
  </si>
  <si>
    <t>C:/CBECCRuns/2161/Projects/VDS/V10R10.RIBD19</t>
  </si>
  <si>
    <t>TDSv32 V10R12 V10 R12 UGLASS15 R10 PVSTD</t>
  </si>
  <si>
    <t>C:/CBECCRuns/2161/Projects/VDS/V11R01.RIBD19</t>
  </si>
  <si>
    <t>TDSv32 V11R01 V11 R12 UGLASS20 R01 PVSTD</t>
  </si>
  <si>
    <t>C:/CBECCRuns/2161/Projects/VDS/V11R02.RIBD19</t>
  </si>
  <si>
    <t>TDSv32 V11R02 V11 R12 UGLASS20 R02 PVSTD</t>
  </si>
  <si>
    <t>C:/CBECCRuns/2161/Projects/VDS/V11R03.RIBD19</t>
  </si>
  <si>
    <t>TDSv32 V11R03 V11 R12 UGLASS20 R03 PVSTD</t>
  </si>
  <si>
    <t>C:/CBECCRuns/2161/Projects/VDS/V11R04.RIBD19</t>
  </si>
  <si>
    <t>TDSv32 V11R04 V11 R12 UGLASS20 R04 PVSTD</t>
  </si>
  <si>
    <t>C:/CBECCRuns/2161/Projects/VDS/V11R05.RIBD19</t>
  </si>
  <si>
    <t>TDSv32 V11R05 V11 R12 UGLASS20 R05 PVSTD</t>
  </si>
  <si>
    <t>C:/CBECCRuns/2161/Projects/VDS/V11R06.RIBD19</t>
  </si>
  <si>
    <t>TDSv32 V11R06 V11 R12 UGLASS20 R06 PVSTD</t>
  </si>
  <si>
    <t>C:/CBECCRuns/2161/Projects/VDS/V11R07.RIBD19</t>
  </si>
  <si>
    <t>TDSv32 V11R07 V11 R12 UGLASS20 R07 PVSTD</t>
  </si>
  <si>
    <t>C:/CBECCRuns/2161/Projects/VDS/V11R08.RIBD19</t>
  </si>
  <si>
    <t>TDSv32 V11R08 V11 R12 UGLASS20 R08 PVSTD</t>
  </si>
  <si>
    <t>C:/CBECCRuns/2161/Projects/VDS/V11R09.RIBD19</t>
  </si>
  <si>
    <t>TDSv32 V11R09 V11 R12 UGLASS20 R09 PVSTD</t>
  </si>
  <si>
    <t>C:/CBECCRuns/2161/Projects/VDS/V11R10.RIBD19</t>
  </si>
  <si>
    <t>TDSv32 V11R10 V11 R12 UGLASS20 R10 PVSTD</t>
  </si>
  <si>
    <t>C:/CBECCRuns/2161/Projects/VDS/V12R01.RIBD19</t>
  </si>
  <si>
    <t>TDSv32 V12R01 E 1440ft2 New Construction</t>
  </si>
  <si>
    <t>C:/CBECCRuns/2161/Projects/VDS/V12R02.RIBD19</t>
  </si>
  <si>
    <t>TDSv32 V12R02 E 1440ft2 Addition/Alteration</t>
  </si>
  <si>
    <t>C:/CBECCRuns/2161/Projects/VDS/V12R03.RIBD19</t>
  </si>
  <si>
    <t xml:space="preserve">TDSv32 V12R03 EA 1665ft2 </t>
  </si>
  <si>
    <t>C:/CBECCRuns/2161/Projects/VDS/V12R04.RIBD19</t>
  </si>
  <si>
    <t>TDSv32 V12R04 EAA 1665ft2 R38 Verified</t>
  </si>
  <si>
    <t>C:/CBECCRuns/2161/Projects/VDS/V12R05.RIBD19</t>
  </si>
  <si>
    <t>TDSv32 V12R05 EAA 1665ft2 R38 Verified Wind U0.41/S0.36</t>
  </si>
  <si>
    <t>C:/CBECCRuns/2161/Projects/VDS/V12R06.RIBD19</t>
  </si>
  <si>
    <t>TDSv32 V12R06 EAA 1665ft2 R38 Verified Wind U0.41/S0.36 Verified</t>
  </si>
  <si>
    <t>C:/CBECCRuns/2161/Projects/VDS/V12R07.RIBD19</t>
  </si>
  <si>
    <t>TDSv32 V12R07 EAA 1665ft2 R38 Verified Wind U0.40/S0.35</t>
  </si>
  <si>
    <t>C:/CBECCRuns/2161/Projects/VDS/V12R08.RIBD19</t>
  </si>
  <si>
    <t>TDSv32 V12R08 EAA 1665ft2 R38 Verified Wind U0.40/S0.35 Verified</t>
  </si>
  <si>
    <t>C:/CBECCRuns/2161/Projects/VDS/V12R09.RIBD19</t>
  </si>
  <si>
    <t>TDSv32 V12R09 EAA 1665ft2 R38 Verified Wind U0.39/S0.34</t>
  </si>
  <si>
    <t>C:/CBECCRuns/2161/Projects/VDS/V12R10.RIBD19</t>
  </si>
  <si>
    <t>TDSv32 V12R10 EAA 1665ft2 R38 Verified Wind U0.39/S0.34 Verified</t>
  </si>
  <si>
    <t>C:/CBECCRuns/2161/Projects/VDS/V13R01.RIBD19</t>
  </si>
  <si>
    <t>TDSv32 V13R01 EAA 1665ft2 R38 Verified Wall R11</t>
  </si>
  <si>
    <t>C:/CBECCRuns/2161/Projects/VDS/V13R02.RIBD19</t>
  </si>
  <si>
    <t>TDSv32 V13R02 EAA 1665ft2 R38 Verified Wall R11 Verified</t>
  </si>
  <si>
    <t>C:/CBECCRuns/2161/Projects/VDS/V13R03.RIBD19</t>
  </si>
  <si>
    <t>TDSv32 V13R03 EAA 1665ft2 R38 Verified Wall R13</t>
  </si>
  <si>
    <t>C:/CBECCRuns/2161/Projects/VDS/V13R04.RIBD19</t>
  </si>
  <si>
    <t>TDSv32 V13R04 EAA 1665ft2 R38 Verified Wall R13 Verified</t>
  </si>
  <si>
    <t>C:/CBECCRuns/2161/Projects/VDS/V13R05.RIBD19</t>
  </si>
  <si>
    <t>TDSv32 V13R05 EAA 1665ft2 R38 Verified HVAC Worse</t>
  </si>
  <si>
    <t>C:/CBECCRuns/2161/Projects/VDS/V13R06.RIBD19</t>
  </si>
  <si>
    <t>TDSv32 V13R06 EAA 1665ft2 R38 Verified HVAC Worse Verified</t>
  </si>
  <si>
    <t>C:/CBECCRuns/2161/Projects/VDS/V13R07.RIBD19</t>
  </si>
  <si>
    <t>TDSv32 V13R07 EAA 1665ft2 R38 Verified HVAC Equal</t>
  </si>
  <si>
    <t>C:/CBECCRuns/2161/Projects/VDS/V13R08.RIBD19</t>
  </si>
  <si>
    <t>TDSv32 V13R08 EAA 1665ft2 R38 Verified HVAC Equal Verified</t>
  </si>
  <si>
    <t>C:/CBECCRuns/2161/Projects/VDS/V13R09.RIBD19</t>
  </si>
  <si>
    <t>TDSv32 V13R09 EAA 1665ft2 R38 Verified HVAC Better</t>
  </si>
  <si>
    <t>C:/CBECCRuns/2161/Projects/VDS/V13R10.RIBD19</t>
  </si>
  <si>
    <t>TDSv32 V13R10 EAA 1665ft2 R38 Verified HVAC Better Verified</t>
  </si>
  <si>
    <t>C:/CBECCRuns/2161/Projects/VDS/V14R01.RIBD19</t>
  </si>
  <si>
    <t>TDSv32 V14R01 V14 R01 EGLASS20 ELEC PVSTD</t>
  </si>
  <si>
    <t>C:/CBECCRuns/2161/Projects/VDS/V14R02.RIBD19</t>
  </si>
  <si>
    <t>TDSv32 V14R02 V14 R02 EGLASS20 ELEC PVSTD</t>
  </si>
  <si>
    <t>C:/CBECCRuns/2161/Projects/VDS/V14R03.RIBD19</t>
  </si>
  <si>
    <t>TDSv32 V14R03 V14 R03 EGLASS20 ELEC PVSTD</t>
  </si>
  <si>
    <t>C:/CBECCRuns/2161/Projects/VDS/V14R04.RIBD19</t>
  </si>
  <si>
    <t>TDSv32 V14R04 V14 R04 EGLASS20 ELEC PVSTD</t>
  </si>
  <si>
    <t>C:/CBECCRuns/2161/Projects/VDS/V14R05.RIBD19</t>
  </si>
  <si>
    <t>TDSv32 V14R05 V14 R05 EGLASS20 ELEC PVSTD</t>
  </si>
  <si>
    <t>C:/CBECCRuns/2161/Projects/VDS/V14R06.RIBD19</t>
  </si>
  <si>
    <t>TDSv32 V14R06 V14 R06 EGLASS20 ELEC PVSTD</t>
  </si>
  <si>
    <t>C:/CBECCRuns/2161/Projects/VDS/V14R07.RIBD19</t>
  </si>
  <si>
    <t>TDSv32 V14R07 V14 R07 EGLASS20 ELEC PVSTD</t>
  </si>
  <si>
    <t>C:/CBECCRuns/2161/Projects/VDS/V14R08.RIBD19</t>
  </si>
  <si>
    <t>TDSv32 V14R08 V14 R08 EGLASS20 ELEC PVSTD</t>
  </si>
  <si>
    <t>C:/CBECCRuns/2161/Projects/VDS/V14R09.RIBD19</t>
  </si>
  <si>
    <t>TDSv32 V14R09 V14 R09 EGLASS20 ELEC PVSTD</t>
  </si>
  <si>
    <t>C:/CBECCRuns/2161/Projects/VDS/V14R10.RIBD19</t>
  </si>
  <si>
    <t>TDSv32 V14R10 V14 R10 EGLASS20 ELEC PVSTD</t>
  </si>
  <si>
    <t>C:/CBECCRuns/2161/Projects/VDS/V14R11.RIBD19</t>
  </si>
  <si>
    <t>TDSv32 V14R11 V14 R11 EGLASS20 ELEC PVSTD</t>
  </si>
  <si>
    <t>C:/CBECCRuns/2161/Projects/VDS/V14R12.RIBD19</t>
  </si>
  <si>
    <t>TDSv32 V14R12 V14 R12 EGLASS20 ELEC PVSTD</t>
  </si>
  <si>
    <t>C:/CBECCRuns/2161/Projects/VDS/V14R13.RIBD19</t>
  </si>
  <si>
    <t>TDSv32 V14R13 V14 R13 EGLASS20 ELEC PVSTD</t>
  </si>
  <si>
    <t>C:/CBECCRuns/2161/Projects/VDS/V14R14.RIBD19</t>
  </si>
  <si>
    <t>TDSv32 V14R14 V14 R14 EGLASS20 ELEC PVSTD</t>
  </si>
  <si>
    <t>C:/CBECCRuns/2161/Projects/VDS/V14R15.RIBD19</t>
  </si>
  <si>
    <t>TDSv32 V14R15 V14 R15 EGLASS20 ELEC PVSTD</t>
  </si>
  <si>
    <t>C:/CBECCRuns/2161/Projects/VDS/V14R16.RIBD19</t>
  </si>
  <si>
    <t>TDSv32 V14R16 V14 R16 EGLASS20 ELEC PVSTD</t>
  </si>
  <si>
    <t>C:/CBECCRuns/2161/Projects/VDS/V15R01.RIBD19</t>
  </si>
  <si>
    <t>TDSv32 V15R01 V15 R01 EGLASS20 ELEC PVSTD</t>
  </si>
  <si>
    <t>C:/CBECCRuns/2161/Projects/VDS/V15R02.RIBD19</t>
  </si>
  <si>
    <t>TDSv32 V15R02 V15 R02 EGLASS20 ELEC PVSTD</t>
  </si>
  <si>
    <t>C:/CBECCRuns/2161/Projects/VDS/V15R03.RIBD19</t>
  </si>
  <si>
    <t>TDSv32 V15R03 V15 R03 EGLASS20 ELEC PVSTD</t>
  </si>
  <si>
    <t>C:/CBECCRuns/2161/Projects/VDS/V15R04.RIBD19</t>
  </si>
  <si>
    <t>TDSv32 V15R04 V15 R04 EGLASS20 ELEC PVSTD</t>
  </si>
  <si>
    <t>C:/CBECCRuns/2161/Projects/VDS/V15R05.RIBD19</t>
  </si>
  <si>
    <t>TDSv32 V15R05 V15 R05 EGLASS20 ELEC PVSTD</t>
  </si>
  <si>
    <t>C:/CBECCRuns/2161/Projects/VDS/V15R06.RIBD19</t>
  </si>
  <si>
    <t>TDSv32 V15R06 V15 R06 EGLASS20 ELEC PVSTD</t>
  </si>
  <si>
    <t>C:/CBECCRuns/2161/Projects/VDS/V15R07.RIBD19</t>
  </si>
  <si>
    <t>TDSv32 V15R07 V15 R07 EGLASS20 ELEC PVSTD</t>
  </si>
  <si>
    <t>C:/CBECCRuns/2161/Projects/VDS/V15R08.RIBD19</t>
  </si>
  <si>
    <t>TDSv32 V15R08 V15 R08 EGLASS20 ELEC PVSTD</t>
  </si>
  <si>
    <t>C:/CBECCRuns/2161/Projects/VDS/V15R09.RIBD19</t>
  </si>
  <si>
    <t>TDSv32 V15R09 V15 R09 EGLASS20 ELEC PVSTD</t>
  </si>
  <si>
    <t>C:/CBECCRuns/2161/Projects/VDS/V15R10.RIBD19</t>
  </si>
  <si>
    <t>TDSv32 V15R10 V15 R10 EGLASS20 ELEC PVSTD</t>
  </si>
  <si>
    <t>C:/CBECCRuns/2161/Projects/VDS/V15R11.RIBD19</t>
  </si>
  <si>
    <t>TDSv32 V15R11 V15 R11 EGLASS20 ELEC PVSTD</t>
  </si>
  <si>
    <t>C:/CBECCRuns/2161/Projects/VDS/V15R12.RIBD19</t>
  </si>
  <si>
    <t>TDSv32 V15R12 V15 R12 EGLASS20 ELEC PVSTD</t>
  </si>
  <si>
    <t>C:/CBECCRuns/2161/Projects/VDS/V15R13.RIBD19</t>
  </si>
  <si>
    <t>TDSv32 V15R13 V15 R13 EGLASS20 ELEC PVSTD</t>
  </si>
  <si>
    <t>C:/CBECCRuns/2161/Projects/VDS/V15R14.RIBD19</t>
  </si>
  <si>
    <t>TDSv32 V15R14 V15 R14 EGLASS20 ELEC PVSTD</t>
  </si>
  <si>
    <t>C:/CBECCRuns/2161/Projects/VDS/V15R15.RIBD19</t>
  </si>
  <si>
    <t>TDSv32 V15R15 V15 R15 EGLASS20 ELEC PVSTD</t>
  </si>
  <si>
    <t>C:/CBECCRuns/2161/Projects/VDS/V15R16.RIBD19</t>
  </si>
  <si>
    <t>TDSv32 V15R16 V15 R16 EGLASS20 ELEC PVSTD</t>
  </si>
  <si>
    <t>C:/CBECCRuns/2161/Projects/VDS/V16R01.RIBD19</t>
  </si>
  <si>
    <t>TDSv32 V16R01 V16 R01 EGLASS15 ELEC PVSTD</t>
  </si>
  <si>
    <t>C:/CBECCRuns/2161/Projects/VDS/V16R02.RIBD19</t>
  </si>
  <si>
    <t>TDSv32 V16R02 V16 R02 EGLASS15 ELEC PVSTD</t>
  </si>
  <si>
    <t>C:/CBECCRuns/2161/Projects/VDS/V16R03.RIBD19</t>
  </si>
  <si>
    <t>TDSv32 V16R03 V16 R03 EGLASS15 ELEC PVSTD</t>
  </si>
  <si>
    <t>C:/CBECCRuns/2161/Projects/VDS/V16R04.RIBD19</t>
  </si>
  <si>
    <t>TDSv32 V16R04 V16 R04 EGLASS15 ELEC PVSTD</t>
  </si>
  <si>
    <t>C:/CBECCRuns/2161/Projects/VDS/V16R05.RIBD19</t>
  </si>
  <si>
    <t>TDSv32 V16R05 V16 R05 EGLASS15 ELEC PVSTD</t>
  </si>
  <si>
    <t>C:/CBECCRuns/2161/Projects/VDS/V16R06.RIBD19</t>
  </si>
  <si>
    <t>TDSv32 V16R06 V16 R06 EGLASS15 ELEC PVSTD</t>
  </si>
  <si>
    <t>C:/CBECCRuns/2161/Projects/VDS/V16R07.RIBD19</t>
  </si>
  <si>
    <t>TDSv32 V16R07 V16 R07 EGLASS15 ELEC PVSTD</t>
  </si>
  <si>
    <t>C:/CBECCRuns/2161/Projects/VDS/V16R08.RIBD19</t>
  </si>
  <si>
    <t>TDSv32 V16R08 V16 R08 EGLASS15 ELEC PVSTD</t>
  </si>
  <si>
    <t>C:/CBECCRuns/2161/Projects/VDS/V16R09.RIBD19</t>
  </si>
  <si>
    <t>TDSv32 V16R09 V16 R09 EGLASS15 ELEC PVSTD</t>
  </si>
  <si>
    <t>C:/CBECCRuns/2161/Projects/VDS/V16R10.RIBD19</t>
  </si>
  <si>
    <t>TDSv32 V16R10 V16 R10 EGLASS15 ELEC PVSTD</t>
  </si>
  <si>
    <t>C:/CBECCRuns/2161/Projects/VDS/V16R11.RIBD19</t>
  </si>
  <si>
    <t>TDSv32 V16R11 V16 R11 EGLASS15 ELEC PVSTD</t>
  </si>
  <si>
    <t>C:/CBECCRuns/2161/Projects/VDS/V16R12.RIBD19</t>
  </si>
  <si>
    <t>TDSv32 V16R12 V16 R12 EGLASS15 ELEC PVSTD</t>
  </si>
  <si>
    <t>C:/CBECCRuns/2161/Projects/VDS/V16R13.RIBD19</t>
  </si>
  <si>
    <t>TDSv32 V16R13 V16 R13 EGLASS15 ELEC PVSTD</t>
  </si>
  <si>
    <t>C:/CBECCRuns/2161/Projects/VDS/V16R14.RIBD19</t>
  </si>
  <si>
    <t>TDSv32 V16R14 V16 R14 EGLASS15 ELEC PVSTD</t>
  </si>
  <si>
    <t>C:/CBECCRuns/2161/Projects/VDS/V16R15.RIBD19</t>
  </si>
  <si>
    <t>TDSv32 V16R15 V16 R15 EGLASS15 ELEC PVSTD</t>
  </si>
  <si>
    <t>C:/CBECCRuns/2161/Projects/VDS/V16R16.RIBD19</t>
  </si>
  <si>
    <t>TDSv32 V16R16 V16 R16 EGLASS15 ELEC PVSTD</t>
  </si>
  <si>
    <t>C:/CBECCRuns/2161/Projects/VDS/V17R01.RIBD19</t>
  </si>
  <si>
    <t>TDSv32 V17R01 V17 R01 UGLASS20 ELEC PVSTD</t>
  </si>
  <si>
    <t>C:/CBECCRuns/2161/Projects/VDS/V17R02.RIBD19</t>
  </si>
  <si>
    <t>TDSv32 V17R02 V17 R02 UGLASS20 ELEC PVSTD</t>
  </si>
  <si>
    <t>C:/CBECCRuns/2161/Projects/VDS/V17R03.RIBD19</t>
  </si>
  <si>
    <t>TDSv32 V17R03 V17 R03 UGLASS20 ELEC PVSTD</t>
  </si>
  <si>
    <t>C:/CBECCRuns/2161/Projects/VDS/V17R04.RIBD19</t>
  </si>
  <si>
    <t>TDSv32 V17R04 V17 R04 UGLASS20 ELEC PVSTD</t>
  </si>
  <si>
    <t>C:/CBECCRuns/2161/Projects/VDS/V17R05.RIBD19</t>
  </si>
  <si>
    <t>TDSv32 V17R05 V17 R05 UGLASS20 ELEC PVSTD</t>
  </si>
  <si>
    <t>C:/CBECCRuns/2161/Projects/VDS/V17R06.RIBD19</t>
  </si>
  <si>
    <t>TDSv32 V17R06 V17 R06 UGLASS20 ELEC PVSTD</t>
  </si>
  <si>
    <t>C:/CBECCRuns/2161/Projects/VDS/V17R07.RIBD19</t>
  </si>
  <si>
    <t>TDSv32 V17R07 V17 R07 UGLASS20 ELEC PVSTD</t>
  </si>
  <si>
    <t>C:/CBECCRuns/2161/Projects/VDS/V17R08.RIBD19</t>
  </si>
  <si>
    <t>TDSv32 V17R08 V17 R08 UGLASS20 ELEC PVSTD</t>
  </si>
  <si>
    <t>C:/CBECCRuns/2161/Projects/VDS/V17R09.RIBD19</t>
  </si>
  <si>
    <t>TDSv32 V17R09 V17 R09 UGLASS20 ELEC PVSTD</t>
  </si>
  <si>
    <t>C:/CBECCRuns/2161/Projects/VDS/V17R10.RIBD19</t>
  </si>
  <si>
    <t>TDSv32 V17R10 V17 R10 UGLASS20 ELEC PVSTD</t>
  </si>
  <si>
    <t>C:/CBECCRuns/2161/Projects/VDS/V17R11.RIBD19</t>
  </si>
  <si>
    <t>TDSv32 V17R11 V17 R11 UGLASS20 ELEC PVSTD</t>
  </si>
  <si>
    <t>C:/CBECCRuns/2161/Projects/VDS/V17R12.RIBD19</t>
  </si>
  <si>
    <t>TDSv32 V17R12 V17 R12 UGLASS20 ELEC PVSTD</t>
  </si>
  <si>
    <t>C:/CBECCRuns/2161/Projects/VDS/V17R13.RIBD19</t>
  </si>
  <si>
    <t>TDSv32 V17R13 V17 R13 UGLASS20 ELEC PVSTD</t>
  </si>
  <si>
    <t>C:/CBECCRuns/2161/Projects/VDS/V17R14.RIBD19</t>
  </si>
  <si>
    <t>TDSv32 V17R14 V17 R14 UGLASS20 ELEC PVSTD</t>
  </si>
  <si>
    <t>C:/CBECCRuns/2161/Projects/VDS/V17R15.RIBD19</t>
  </si>
  <si>
    <t>TDSv32 V17R15 V17 R15 UGLASS20 ELEC PVSTD</t>
  </si>
  <si>
    <t>C:/CBECCRuns/2161/Projects/VDS/V17R16.RIBD19</t>
  </si>
  <si>
    <t>TDSv32 V17R16 V17 R16 UGLASS20 ELEC PVSTD</t>
  </si>
  <si>
    <t>C:/CBECCRuns/2161/Projects/VDS/V18R01.RIBD19</t>
  </si>
  <si>
    <t>TDSv32 V18R01 V18 R01 UGLASS20 ELEC PVSTD</t>
  </si>
  <si>
    <t>C:/CBECCRuns/2161/Projects/VDS/V18R02.RIBD19</t>
  </si>
  <si>
    <t>TDSv32 V18R02 V18 R02 UGLASS20 ELEC PVSTD</t>
  </si>
  <si>
    <t>C:/CBECCRuns/2161/Projects/VDS/V18R03.RIBD19</t>
  </si>
  <si>
    <t>TDSv32 V18R03 V18 R03 UGLASS20 ELEC PVSTD</t>
  </si>
  <si>
    <t>C:/CBECCRuns/2161/Projects/VDS/V18R04.RIBD19</t>
  </si>
  <si>
    <t>TDSv32 V18R04 V18 R04 UGLASS20 ELEC PVSTD</t>
  </si>
  <si>
    <t>C:/CBECCRuns/2161/Projects/VDS/V18R05.RIBD19</t>
  </si>
  <si>
    <t>TDSv32 V18R05 V18 R05 UGLASS20 ELEC PVSTD</t>
  </si>
  <si>
    <t>C:/CBECCRuns/2161/Projects/VDS/V18R06.RIBD19</t>
  </si>
  <si>
    <t>TDSv32 V18R06 V18 R06 UGLASS20 ELEC PVSTD</t>
  </si>
  <si>
    <t>C:/CBECCRuns/2161/Projects/VDS/V18R07.RIBD19</t>
  </si>
  <si>
    <t>TDSv32 V18R07 V18 R07 UGLASS20 ELEC PVSTD</t>
  </si>
  <si>
    <t>C:/CBECCRuns/2161/Projects/VDS/V18R08.RIBD19</t>
  </si>
  <si>
    <t>TDSv32 V18R08 V18 R08 UGLASS20 ELEC PVSTD</t>
  </si>
  <si>
    <t>C:/CBECCRuns/2161/Projects/VDS/V18R09.RIBD19</t>
  </si>
  <si>
    <t>TDSv32 V18R09 V18 R09 UGLASS20 ELEC PVSTD</t>
  </si>
  <si>
    <t>C:/CBECCRuns/2161/Projects/VDS/V18R10.RIBD19</t>
  </si>
  <si>
    <t>TDSv32 V18R10 V18 R10 UGLASS20 ELEC PVSTD</t>
  </si>
  <si>
    <t>C:/CBECCRuns/2161/Projects/VDS/V18R11.RIBD19</t>
  </si>
  <si>
    <t>TDSv32 V18R11 V18 R11 UGLASS20 ELEC PVSTD</t>
  </si>
  <si>
    <t>C:/CBECCRuns/2161/Projects/VDS/V18R12.RIBD19</t>
  </si>
  <si>
    <t>TDSv32 V18R12 V18 R12 UGLASS20 ELEC PVSTD</t>
  </si>
  <si>
    <t>C:/CBECCRuns/2161/Projects/VDS/V18R13.RIBD19</t>
  </si>
  <si>
    <t>TDSv32 V18R13 V18 R13 UGLASS20 ELEC PVSTD</t>
  </si>
  <si>
    <t>C:/CBECCRuns/2161/Projects/VDS/V18R14.RIBD19</t>
  </si>
  <si>
    <t>TDSv32 V18R14 V18 R14 UGLASS20 ELEC PVSTD</t>
  </si>
  <si>
    <t>C:/CBECCRuns/2161/Projects/VDS/V18R15.RIBD19</t>
  </si>
  <si>
    <t>TDSv32 V18R15 V18 R15 UGLASS20 ELEC PVSTD</t>
  </si>
  <si>
    <t>C:/CBECCRuns/2161/Projects/VDS/V18R16.RIBD19</t>
  </si>
  <si>
    <t>TDSv32 V18R16 V18 R16 UGLASS20 ELEC PVSTD</t>
  </si>
  <si>
    <t>C:/CBECCRuns/2161/Projects/VDS/V19R01.RIBD19</t>
  </si>
  <si>
    <t>TDSv32 V19R01 V19 R01 UGLASS15 ELEC PVSTD</t>
  </si>
  <si>
    <t>C:/CBECCRuns/2161/Projects/VDS/V19R02.RIBD19</t>
  </si>
  <si>
    <t>TDSv32 V19R02 V19 R02 UGLASS15 ELEC PVSTD</t>
  </si>
  <si>
    <t>C:/CBECCRuns/2161/Projects/VDS/V19R03.RIBD19</t>
  </si>
  <si>
    <t>TDSv32 V19R03 V19 R03 UGLASS15 ELEC PVSTD</t>
  </si>
  <si>
    <t>C:/CBECCRuns/2161/Projects/VDS/V19R04.RIBD19</t>
  </si>
  <si>
    <t>TDSv32 V19R04 V19 R04 UGLASS15 ELEC PVSTD</t>
  </si>
  <si>
    <t>C:/CBECCRuns/2161/Projects/VDS/V19R05.RIBD19</t>
  </si>
  <si>
    <t>TDSv32 V19R05 V19 R05 UGLASS15 ELEC PVSTD</t>
  </si>
  <si>
    <t>C:/CBECCRuns/2161/Projects/VDS/V19R06.RIBD19</t>
  </si>
  <si>
    <t>TDSv32 V19R06 V19 R06 UGLASS15 ELEC PVSTD</t>
  </si>
  <si>
    <t>C:/CBECCRuns/2161/Projects/VDS/V19R07.RIBD19</t>
  </si>
  <si>
    <t>TDSv32 V19R07 V19 R07 UGLASS15 ELEC PVSTD</t>
  </si>
  <si>
    <t>C:/CBECCRuns/2161/Projects/VDS/V19R08.RIBD19</t>
  </si>
  <si>
    <t>TDSv32 V19R08 V19 R08 UGLASS15 ELEC PVSTD</t>
  </si>
  <si>
    <t>C:/CBECCRuns/2161/Projects/VDS/V19R09.RIBD19</t>
  </si>
  <si>
    <t>TDSv32 V19R09 V19 R09 UGLASS15 ELEC PVSTD</t>
  </si>
  <si>
    <t>C:/CBECCRuns/2161/Projects/VDS/V19R10.RIBD19</t>
  </si>
  <si>
    <t>TDSv32 V19R10 V19 R10 UGLASS15 ELEC PVSTD</t>
  </si>
  <si>
    <t>C:/CBECCRuns/2161/Projects/VDS/V19R11.RIBD19</t>
  </si>
  <si>
    <t>TDSv32 V19R11 V19 R11 UGLASS15 ELEC PVSTD</t>
  </si>
  <si>
    <t>C:/CBECCRuns/2161/Projects/VDS/V19R12.RIBD19</t>
  </si>
  <si>
    <t>TDSv32 V19R12 V19 R12 UGLASS15 ELEC PVSTD</t>
  </si>
  <si>
    <t>C:/CBECCRuns/2161/Projects/VDS/V19R13.RIBD19</t>
  </si>
  <si>
    <t>TDSv32 V19R13 V19 R13 UGLASS15 ELEC PVSTD</t>
  </si>
  <si>
    <t>C:/CBECCRuns/2161/Projects/VDS/V19R14.RIBD19</t>
  </si>
  <si>
    <t>TDSv32 V19R14 V19 R14 UGLASS15 ELEC PVSTD</t>
  </si>
  <si>
    <t>C:/CBECCRuns/2161/Projects/VDS/V19R15.RIBD19</t>
  </si>
  <si>
    <t>TDSv32 V19R15 V19 R15 UGLASS15 ELEC PVSTD</t>
  </si>
  <si>
    <t>C:/CBECCRuns/2161/Projects/VDS/V19R16.RIBD19</t>
  </si>
  <si>
    <t>TDSv32 V19R16 V19 R16 UGLASS15 ELEC PVSTD</t>
  </si>
  <si>
    <t>C:/CBECCRuns/2161/Projects/VDS/V20R01.RIBD19</t>
  </si>
  <si>
    <t>TDSv32 V20R01 V20 R12 UGLASS20 NGAS R01</t>
  </si>
  <si>
    <t>C:/CBECCRuns/2161/Projects/VDS/V20R02.RIBD19</t>
  </si>
  <si>
    <t>TDSv32 V20R02 V20 R12 UGLASS20 NGAS R02</t>
  </si>
  <si>
    <t>C:/CBECCRuns/2161/Projects/VDS/V20R03.RIBD19</t>
  </si>
  <si>
    <t>TDSv32 V20R03 V20 R12 UGLASS20 NGAS R03</t>
  </si>
  <si>
    <t>C:/CBECCRuns/2161/Projects/VDS/V20R04.RIBD19</t>
  </si>
  <si>
    <t>TDSv32 V20R04 V20 R12 UGLASS20 NGAS R04</t>
  </si>
  <si>
    <t>C:/CBECCRuns/2161/Projects/VDS/V20R05.RIBD19</t>
  </si>
  <si>
    <t>TDSv32 V20R05 V20 R12 UGLASS20 NGAS R05</t>
  </si>
  <si>
    <t>C:/CBECCRuns/2161/Projects/VDS/V20R06.RIBD19</t>
  </si>
  <si>
    <t>TDSv32 V20R06 V20 R12 UGLASS20 NGAS R06</t>
  </si>
  <si>
    <t>C:/CBECCRuns/2161/Projects/VDS/V20R07.RIBD19</t>
  </si>
  <si>
    <t>TDSv32 V20R07 V20 R12 UGLASS20 NGAS R07</t>
  </si>
  <si>
    <t>C:/CBECCRuns/2161/Projects/VDS/V20R08.RIBD19</t>
  </si>
  <si>
    <t>TDSv32 V20R08 V20 R12 UGLASS20 NGAS R08</t>
  </si>
  <si>
    <t>C:/CBECCRuns/2161/Projects/VDS/V20R09.RIBD19</t>
  </si>
  <si>
    <t>TDSv32 V20R09 V20 R12 UGLASS20 NGAS R09</t>
  </si>
  <si>
    <t>C:/CBECCRuns/2161/Projects/VDS/V20R10.RIBD19</t>
  </si>
  <si>
    <t>TDSv32 V20R10 V20 R12 UGLASS20 NGAS R10</t>
  </si>
  <si>
    <t>C:/CBECCRuns/2161/Projects/VDS/V21R01.RIBD19</t>
  </si>
  <si>
    <t>TDSv32 V21R01 V21 R12 UGLASS20 NGAS R01</t>
  </si>
  <si>
    <t>C:/CBECCRuns/2161/Projects/VDS/V21R02.RIBD19</t>
  </si>
  <si>
    <t>TDSv32 V21R02 V21 R12 UGLASS20 NGAS R02</t>
  </si>
  <si>
    <t>C:/CBECCRuns/2161/Projects/VDS/V21R03.RIBD19</t>
  </si>
  <si>
    <t>TDSv32 V21R03 V21 R12 UGLASS20 NGAS R03</t>
  </si>
  <si>
    <t>C:/CBECCRuns/2161/Projects/VDS/V21R04.RIBD19</t>
  </si>
  <si>
    <t>TDSv32 V21R04 V21 R12 UGLASS20 NGAS R04</t>
  </si>
  <si>
    <t>C:/CBECCRuns/2161/Projects/VDS/V21R05.RIBD19</t>
  </si>
  <si>
    <t>TDSv32 V21R05 V21 R12 UGLASS20 NGAS R05</t>
  </si>
  <si>
    <t>C:/CBECCRuns/2161/Projects/VDS/V21R06.RIBD19</t>
  </si>
  <si>
    <t>TDSv32 V21R06 V21 R12 UGLASS20 NGAS R06</t>
  </si>
  <si>
    <t>C:/CBECCRuns/2161/Projects/VDS/V21R07.RIBD19</t>
  </si>
  <si>
    <t>TDSv32 V21R07 V21 R12 UGLASS20 NGAS R07</t>
  </si>
  <si>
    <t>C:/CBECCRuns/2161/Projects/VDS/V21R08.RIBD19</t>
  </si>
  <si>
    <t>TDSv32 V21R08 V21 R12 UGLASS20 NGAS R08</t>
  </si>
  <si>
    <t>C:/CBECCRuns/2161/Projects/VDS/V21R09.RIBD19</t>
  </si>
  <si>
    <t>TDSv32 V21R09 V21 R12 UGLASS20 NGAS R09</t>
  </si>
  <si>
    <t>C:/CBECCRuns/2161/Projects/VDS/V21R10.RIBD19</t>
  </si>
  <si>
    <t>TDSv32 V21R10 V21 R12 UGLASS20 NGAS R10</t>
  </si>
  <si>
    <t>C:/CBECCRuns/2161/Projects/VDS/V22R01.RIBD19</t>
  </si>
  <si>
    <t>TDSv32 V22R01 V22 R12 UGLASS20 NGAS R01</t>
  </si>
  <si>
    <t>C:/CBECCRuns/2161/Projects/VDS/V22R02.RIBD19</t>
  </si>
  <si>
    <t>TDSv32 V22R02 V22 R12 UGLASS20 NGAS R02</t>
  </si>
  <si>
    <t>C:/CBECCRuns/2161/Projects/VDS/V22R03.RIBD19</t>
  </si>
  <si>
    <t>TDSv32 V22R03 V22 R12 UGLASS20 NGAS R03</t>
  </si>
  <si>
    <t>C:/CBECCRuns/2161/Projects/VDS/V22R04.RIBD19</t>
  </si>
  <si>
    <t>TDSv32 V22R04 V22 R12 UGLASS20 NGAS R04</t>
  </si>
  <si>
    <t>C:/CBECCRuns/2161/Projects/VDS/V22R05.RIBD19</t>
  </si>
  <si>
    <t>TDSv32 V22R05 V22 R12 UGLASS20 NGAS R05</t>
  </si>
  <si>
    <t>C:/CBECCRuns/2161/Projects/VDS/V22R06.RIBD19</t>
  </si>
  <si>
    <t>TDSv32 V22R06 V22 R12 UGLASS20 NGAS R06</t>
  </si>
  <si>
    <t>C:/CBECCRuns/2161/Projects/VDS/V22R07.RIBD19</t>
  </si>
  <si>
    <t>TDSv32 V22R07 V22 R12 UGLASS20 NGAS R07</t>
  </si>
  <si>
    <t>C:/CBECCRuns/2161/Projects/VDS/V22R08.RIBD19</t>
  </si>
  <si>
    <t>TDSv32 V22R08 V22 R12 UGLASS20 NGAS R08</t>
  </si>
  <si>
    <t>C:/CBECCRuns/2161/Projects/VDS/V22R09.RIBD19</t>
  </si>
  <si>
    <t>TDSv32 V22R09 V22 R60 UGLASS20 NGAS R09</t>
  </si>
  <si>
    <t>C:/CBECCRuns/2161/Projects/VDS/V22R10.RIBD19</t>
  </si>
  <si>
    <t>TDSv32 V22R10 V22 R61 UGLASS20 NGAS R10</t>
  </si>
  <si>
    <t>kTDV/ft2 efficiency</t>
  </si>
  <si>
    <t>Ken Nittler</t>
  </si>
  <si>
    <t>CBECC-Res 2019.2.0-SP1</t>
  </si>
  <si>
    <t>C:/CBECCRuns/2019-2.0_SP1/Projects/VDS/V01R01.RIBD19</t>
  </si>
  <si>
    <t>BEMCmpMgr 2019.2.0-SP1 (2163)</t>
  </si>
  <si>
    <t>C:/CBECCRuns/2019-2.0_SP1/Projects/VDS/V01R01S.RIBD19</t>
  </si>
  <si>
    <t>C:/CBECCRuns/2019-2.0_SP1/Projects/VDS/V01R02.RIBD19</t>
  </si>
  <si>
    <t>C:/CBECCRuns/2019-2.0_SP1/Projects/VDS/V01R02S.RIBD19</t>
  </si>
  <si>
    <t>C:/CBECCRuns/2019-2.0_SP1/Projects/VDS/V01R03.RIBD19</t>
  </si>
  <si>
    <t>C:/CBECCRuns/2019-2.0_SP1/Projects/VDS/V01R03S.RIBD19</t>
  </si>
  <si>
    <t>C:/CBECCRuns/2019-2.0_SP1/Projects/VDS/V01R04.RIBD19</t>
  </si>
  <si>
    <t>C:/CBECCRuns/2019-2.0_SP1/Projects/VDS/V01R04S.RIBD19</t>
  </si>
  <si>
    <t>C:/CBECCRuns/2019-2.0_SP1/Projects/VDS/V01R05.RIBD19</t>
  </si>
  <si>
    <t>C:/CBECCRuns/2019-2.0_SP1/Projects/VDS/V01R05S.RIBD19</t>
  </si>
  <si>
    <t>C:/CBECCRuns/2019-2.0_SP1/Projects/VDS/V01R06.RIBD19</t>
  </si>
  <si>
    <t>C:/CBECCRuns/2019-2.0_SP1/Projects/VDS/V01R06S.RIBD19</t>
  </si>
  <si>
    <t>C:/CBECCRuns/2019-2.0_SP1/Projects/VDS/V01R07.RIBD19</t>
  </si>
  <si>
    <t>C:/CBECCRuns/2019-2.0_SP1/Projects/VDS/V01R07S.RIBD19</t>
  </si>
  <si>
    <t>C:/CBECCRuns/2019-2.0_SP1/Projects/VDS/V01R08.RIBD19</t>
  </si>
  <si>
    <t>C:/CBECCRuns/2019-2.0_SP1/Projects/VDS/V01R08S.RIBD19</t>
  </si>
  <si>
    <t>C:/CBECCRuns/2019-2.0_SP1/Projects/VDS/V01R09.RIBD19</t>
  </si>
  <si>
    <t>C:/CBECCRuns/2019-2.0_SP1/Projects/VDS/V01R09S.RIBD19</t>
  </si>
  <si>
    <t>C:/CBECCRuns/2019-2.0_SP1/Projects/VDS/V01R10.RIBD19</t>
  </si>
  <si>
    <t>C:/CBECCRuns/2019-2.0_SP1/Projects/VDS/V01R10S.RIBD19</t>
  </si>
  <si>
    <t>C:/CBECCRuns/2019-2.0_SP1/Projects/VDS/V01R11.RIBD19</t>
  </si>
  <si>
    <t>C:/CBECCRuns/2019-2.0_SP1/Projects/VDS/V01R11S.RIBD19</t>
  </si>
  <si>
    <t>C:/CBECCRuns/2019-2.0_SP1/Projects/VDS/V01R12.RIBD19</t>
  </si>
  <si>
    <t>C:/CBECCRuns/2019-2.0_SP1/Projects/VDS/V01R12S.RIBD19</t>
  </si>
  <si>
    <t>C:/CBECCRuns/2019-2.0_SP1/Projects/VDS/V01R13.RIBD19</t>
  </si>
  <si>
    <t>C:/CBECCRuns/2019-2.0_SP1/Projects/VDS/V01R13S.RIBD19</t>
  </si>
  <si>
    <t>C:/CBECCRuns/2019-2.0_SP1/Projects/VDS/V01R14.RIBD19</t>
  </si>
  <si>
    <t>C:/CBECCRuns/2019-2.0_SP1/Projects/VDS/V01R14S.RIBD19</t>
  </si>
  <si>
    <t>C:/CBECCRuns/2019-2.0_SP1/Projects/VDS/V01R15.RIBD19</t>
  </si>
  <si>
    <t>C:/CBECCRuns/2019-2.0_SP1/Projects/VDS/V01R15S.RIBD19</t>
  </si>
  <si>
    <t>C:/CBECCRuns/2019-2.0_SP1/Projects/VDS/V01R16.RIBD19</t>
  </si>
  <si>
    <t>C:/CBECCRuns/2019-2.0_SP1/Projects/VDS/V01R16S.RIBD19</t>
  </si>
  <si>
    <t>C:/CBECCRuns/2019-2.0_SP1/Projects/VDS/V02R01.RIBD19</t>
  </si>
  <si>
    <t>C:/CBECCRuns/2019-2.0_SP1/Projects/VDS/V02R01S.RIBD19</t>
  </si>
  <si>
    <t>C:/CBECCRuns/2019-2.0_SP1/Projects/VDS/V02R02.RIBD19</t>
  </si>
  <si>
    <t>C:/CBECCRuns/2019-2.0_SP1/Projects/VDS/V02R02S.RIBD19</t>
  </si>
  <si>
    <t>C:/CBECCRuns/2019-2.0_SP1/Projects/VDS/V02R03.RIBD19</t>
  </si>
  <si>
    <t>C:/CBECCRuns/2019-2.0_SP1/Projects/VDS/V02R03S.RIBD19</t>
  </si>
  <si>
    <t>C:/CBECCRuns/2019-2.0_SP1/Projects/VDS/V02R04.RIBD19</t>
  </si>
  <si>
    <t>C:/CBECCRuns/2019-2.0_SP1/Projects/VDS/V02R04S.RIBD19</t>
  </si>
  <si>
    <t>C:/CBECCRuns/2019-2.0_SP1/Projects/VDS/V02R05.RIBD19</t>
  </si>
  <si>
    <t>C:/CBECCRuns/2019-2.0_SP1/Projects/VDS/V02R05S.RIBD19</t>
  </si>
  <si>
    <t>C:/CBECCRuns/2019-2.0_SP1/Projects/VDS/V02R06.RIBD19</t>
  </si>
  <si>
    <t>C:/CBECCRuns/2019-2.0_SP1/Projects/VDS/V02R06S.RIBD19</t>
  </si>
  <si>
    <t>C:/CBECCRuns/2019-2.0_SP1/Projects/VDS/V02R07.RIBD19</t>
  </si>
  <si>
    <t>C:/CBECCRuns/2019-2.0_SP1/Projects/VDS/V02R07S.RIBD19</t>
  </si>
  <si>
    <t>C:/CBECCRuns/2019-2.0_SP1/Projects/VDS/V02R08.RIBD19</t>
  </si>
  <si>
    <t>C:/CBECCRuns/2019-2.0_SP1/Projects/VDS/V02R08S.RIBD19</t>
  </si>
  <si>
    <t>C:/CBECCRuns/2019-2.0_SP1/Projects/VDS/V02R09.RIBD19</t>
  </si>
  <si>
    <t>C:/CBECCRuns/2019-2.0_SP1/Projects/VDS/V02R09S.RIBD19</t>
  </si>
  <si>
    <t>C:/CBECCRuns/2019-2.0_SP1/Projects/VDS/V02R10.RIBD19</t>
  </si>
  <si>
    <t>C:/CBECCRuns/2019-2.0_SP1/Projects/VDS/V02R10S.RIBD19</t>
  </si>
  <si>
    <t>C:/CBECCRuns/2019-2.0_SP1/Projects/VDS/V02R11.RIBD19</t>
  </si>
  <si>
    <t>C:/CBECCRuns/2019-2.0_SP1/Projects/VDS/V02R11S.RIBD19</t>
  </si>
  <si>
    <t>C:/CBECCRuns/2019-2.0_SP1/Projects/VDS/V02R12.RIBD19</t>
  </si>
  <si>
    <t>C:/CBECCRuns/2019-2.0_SP1/Projects/VDS/V02R12S.RIBD19</t>
  </si>
  <si>
    <t>C:/CBECCRuns/2019-2.0_SP1/Projects/VDS/V02R13.RIBD19</t>
  </si>
  <si>
    <t>C:/CBECCRuns/2019-2.0_SP1/Projects/VDS/V02R13S.RIBD19</t>
  </si>
  <si>
    <t>C:/CBECCRuns/2019-2.0_SP1/Projects/VDS/V02R14.RIBD19</t>
  </si>
  <si>
    <t>C:/CBECCRuns/2019-2.0_SP1/Projects/VDS/V02R14S.RIBD19</t>
  </si>
  <si>
    <t>C:/CBECCRuns/2019-2.0_SP1/Projects/VDS/V02R15.RIBD19</t>
  </si>
  <si>
    <t>C:/CBECCRuns/2019-2.0_SP1/Projects/VDS/V02R15S.RIBD19</t>
  </si>
  <si>
    <t>C:/CBECCRuns/2019-2.0_SP1/Projects/VDS/V02R16.RIBD19</t>
  </si>
  <si>
    <t>C:/CBECCRuns/2019-2.0_SP1/Projects/VDS/V02R16S.RIBD19</t>
  </si>
  <si>
    <t>C:/CBECCRuns/2019-2.0_SP1/Projects/VDS/V03R01.RIBD19</t>
  </si>
  <si>
    <t>C:/CBECCRuns/2019-2.0_SP1/Projects/VDS/V03R01S.RIBD19</t>
  </si>
  <si>
    <t>C:/CBECCRuns/2019-2.0_SP1/Projects/VDS/V03R02.RIBD19</t>
  </si>
  <si>
    <t>C:/CBECCRuns/2019-2.0_SP1/Projects/VDS/V03R02S.RIBD19</t>
  </si>
  <si>
    <t>C:/CBECCRuns/2019-2.0_SP1/Projects/VDS/V03R03.RIBD19</t>
  </si>
  <si>
    <t>C:/CBECCRuns/2019-2.0_SP1/Projects/VDS/V03R03S.RIBD19</t>
  </si>
  <si>
    <t>C:/CBECCRuns/2019-2.0_SP1/Projects/VDS/V03R04.RIBD19</t>
  </si>
  <si>
    <t>C:/CBECCRuns/2019-2.0_SP1/Projects/VDS/V03R04S.RIBD19</t>
  </si>
  <si>
    <t>C:/CBECCRuns/2019-2.0_SP1/Projects/VDS/V03R05.RIBD19</t>
  </si>
  <si>
    <t>C:/CBECCRuns/2019-2.0_SP1/Projects/VDS/V03R05S.RIBD19</t>
  </si>
  <si>
    <t>C:/CBECCRuns/2019-2.0_SP1/Projects/VDS/V03R06.RIBD19</t>
  </si>
  <si>
    <t>C:/CBECCRuns/2019-2.0_SP1/Projects/VDS/V03R06S.RIBD19</t>
  </si>
  <si>
    <t>C:/CBECCRuns/2019-2.0_SP1/Projects/VDS/V03R07.RIBD19</t>
  </si>
  <si>
    <t>C:/CBECCRuns/2019-2.0_SP1/Projects/VDS/V03R07S.RIBD19</t>
  </si>
  <si>
    <t>C:/CBECCRuns/2019-2.0_SP1/Projects/VDS/V03R08.RIBD19</t>
  </si>
  <si>
    <t>C:/CBECCRuns/2019-2.0_SP1/Projects/VDS/V03R08S.RIBD19</t>
  </si>
  <si>
    <t>C:/CBECCRuns/2019-2.0_SP1/Projects/VDS/V03R09.RIBD19</t>
  </si>
  <si>
    <t>C:/CBECCRuns/2019-2.0_SP1/Projects/VDS/V03R09S.RIBD19</t>
  </si>
  <si>
    <t>C:/CBECCRuns/2019-2.0_SP1/Projects/VDS/V03R10.RIBD19</t>
  </si>
  <si>
    <t>C:/CBECCRuns/2019-2.0_SP1/Projects/VDS/V03R10S.RIBD19</t>
  </si>
  <si>
    <t>C:/CBECCRuns/2019-2.0_SP1/Projects/VDS/V03R11.RIBD19</t>
  </si>
  <si>
    <t>C:/CBECCRuns/2019-2.0_SP1/Projects/VDS/V03R11S.RIBD19</t>
  </si>
  <si>
    <t>C:/CBECCRuns/2019-2.0_SP1/Projects/VDS/V03R12.RIBD19</t>
  </si>
  <si>
    <t>C:/CBECCRuns/2019-2.0_SP1/Projects/VDS/V03R12S.RIBD19</t>
  </si>
  <si>
    <t>C:/CBECCRuns/2019-2.0_SP1/Projects/VDS/V03R13.RIBD19</t>
  </si>
  <si>
    <t>C:/CBECCRuns/2019-2.0_SP1/Projects/VDS/V03R13S.RIBD19</t>
  </si>
  <si>
    <t>C:/CBECCRuns/2019-2.0_SP1/Projects/VDS/V03R14.RIBD19</t>
  </si>
  <si>
    <t>C:/CBECCRuns/2019-2.0_SP1/Projects/VDS/V03R14S.RIBD19</t>
  </si>
  <si>
    <t>C:/CBECCRuns/2019-2.0_SP1/Projects/VDS/V03R15.RIBD19</t>
  </si>
  <si>
    <t>C:/CBECCRuns/2019-2.0_SP1/Projects/VDS/V03R15S.RIBD19</t>
  </si>
  <si>
    <t>C:/CBECCRuns/2019-2.0_SP1/Projects/VDS/V03R16.RIBD19</t>
  </si>
  <si>
    <t>C:/CBECCRuns/2019-2.0_SP1/Projects/VDS/V03R16S.RIBD19</t>
  </si>
  <si>
    <t>C:/CBECCRuns/2019-2.0_SP1/Projects/VDS/V04R01.RIBD19</t>
  </si>
  <si>
    <t>C:/CBECCRuns/2019-2.0_SP1/Projects/VDS/V04R02.RIBD19</t>
  </si>
  <si>
    <t>C:/CBECCRuns/2019-2.0_SP1/Projects/VDS/V04R03.RIBD19</t>
  </si>
  <si>
    <t>C:/CBECCRuns/2019-2.0_SP1/Projects/VDS/V04R04.RIBD19</t>
  </si>
  <si>
    <t>C:/CBECCRuns/2019-2.0_SP1/Projects/VDS/V04R05.RIBD19</t>
  </si>
  <si>
    <t>C:/CBECCRuns/2019-2.0_SP1/Projects/VDS/V04R06.RIBD19</t>
  </si>
  <si>
    <t>C:/CBECCRuns/2019-2.0_SP1/Projects/VDS/V04R07.RIBD19</t>
  </si>
  <si>
    <t>C:/CBECCRuns/2019-2.0_SP1/Projects/VDS/V04R08.RIBD19</t>
  </si>
  <si>
    <t>C:/CBECCRuns/2019-2.0_SP1/Projects/VDS/V04R09.RIBD19</t>
  </si>
  <si>
    <t>C:/CBECCRuns/2019-2.0_SP1/Projects/VDS/V04R10.RIBD19</t>
  </si>
  <si>
    <t>C:/CBECCRuns/2019-2.0_SP1/Projects/VDS/V04R11.RIBD19</t>
  </si>
  <si>
    <t>C:/CBECCRuns/2019-2.0_SP1/Projects/VDS/V04R12.RIBD19</t>
  </si>
  <si>
    <t>C:/CBECCRuns/2019-2.0_SP1/Projects/VDS/V04R13.RIBD19</t>
  </si>
  <si>
    <t>C:/CBECCRuns/2019-2.0_SP1/Projects/VDS/V04R14.RIBD19</t>
  </si>
  <si>
    <t>C:/CBECCRuns/2019-2.0_SP1/Projects/VDS/V04R15.RIBD19</t>
  </si>
  <si>
    <t>C:/CBECCRuns/2019-2.0_SP1/Projects/VDS/V04R16.RIBD19</t>
  </si>
  <si>
    <t>C:/CBECCRuns/2019-2.0_SP1/Projects/VDS/V05R01.RIBD19</t>
  </si>
  <si>
    <t>C:/CBECCRuns/2019-2.0_SP1/Projects/VDS/V05R02.RIBD19</t>
  </si>
  <si>
    <t>C:/CBECCRuns/2019-2.0_SP1/Projects/VDS/V05R03.RIBD19</t>
  </si>
  <si>
    <t>C:/CBECCRuns/2019-2.0_SP1/Projects/VDS/V05R04.RIBD19</t>
  </si>
  <si>
    <t>C:/CBECCRuns/2019-2.0_SP1/Projects/VDS/V05R05.RIBD19</t>
  </si>
  <si>
    <t>C:/CBECCRuns/2019-2.0_SP1/Projects/VDS/V05R06.RIBD19</t>
  </si>
  <si>
    <t>C:/CBECCRuns/2019-2.0_SP1/Projects/VDS/V05R07.RIBD19</t>
  </si>
  <si>
    <t>C:/CBECCRuns/2019-2.0_SP1/Projects/VDS/V05R08.RIBD19</t>
  </si>
  <si>
    <t>C:/CBECCRuns/2019-2.0_SP1/Projects/VDS/V05R09.RIBD19</t>
  </si>
  <si>
    <t>C:/CBECCRuns/2019-2.0_SP1/Projects/VDS/V05R10.RIBD19</t>
  </si>
  <si>
    <t>C:/CBECCRuns/2019-2.0_SP1/Projects/VDS/V05R11.RIBD19</t>
  </si>
  <si>
    <t>C:/CBECCRuns/2019-2.0_SP1/Projects/VDS/V05R12.RIBD19</t>
  </si>
  <si>
    <t>C:/CBECCRuns/2019-2.0_SP1/Projects/VDS/V05R13.RIBD19</t>
  </si>
  <si>
    <t>C:/CBECCRuns/2019-2.0_SP1/Projects/VDS/V05R14.RIBD19</t>
  </si>
  <si>
    <t>C:/CBECCRuns/2019-2.0_SP1/Projects/VDS/V05R15.RIBD19</t>
  </si>
  <si>
    <t>C:/CBECCRuns/2019-2.0_SP1/Projects/VDS/V05R16.RIBD19</t>
  </si>
  <si>
    <t>C:/CBECCRuns/2019-2.0_SP1/Projects/VDS/V06R01.RIBD19</t>
  </si>
  <si>
    <t>C:/CBECCRuns/2019-2.0_SP1/Projects/VDS/V06R02.RIBD19</t>
  </si>
  <si>
    <t>C:/CBECCRuns/2019-2.0_SP1/Projects/VDS/V06R03.RIBD19</t>
  </si>
  <si>
    <t>C:/CBECCRuns/2019-2.0_SP1/Projects/VDS/V06R04.RIBD19</t>
  </si>
  <si>
    <t>C:/CBECCRuns/2019-2.0_SP1/Projects/VDS/V06R05.RIBD19</t>
  </si>
  <si>
    <t>C:/CBECCRuns/2019-2.0_SP1/Projects/VDS/V06R06.RIBD19</t>
  </si>
  <si>
    <t>C:/CBECCRuns/2019-2.0_SP1/Projects/VDS/V06R07.RIBD19</t>
  </si>
  <si>
    <t>C:/CBECCRuns/2019-2.0_SP1/Projects/VDS/V06R08.RIBD19</t>
  </si>
  <si>
    <t>C:/CBECCRuns/2019-2.0_SP1/Projects/VDS/V06R09.RIBD19</t>
  </si>
  <si>
    <t>C:/CBECCRuns/2019-2.0_SP1/Projects/VDS/V06R10.RIBD19</t>
  </si>
  <si>
    <t>C:/CBECCRuns/2019-2.0_SP1/Projects/VDS/V06R11.RIBD19</t>
  </si>
  <si>
    <t>C:/CBECCRuns/2019-2.0_SP1/Projects/VDS/V06R12.RIBD19</t>
  </si>
  <si>
    <t>C:/CBECCRuns/2019-2.0_SP1/Projects/VDS/V06R13.RIBD19</t>
  </si>
  <si>
    <t>C:/CBECCRuns/2019-2.0_SP1/Projects/VDS/V06R14.RIBD19</t>
  </si>
  <si>
    <t>C:/CBECCRuns/2019-2.0_SP1/Projects/VDS/V06R15.RIBD19</t>
  </si>
  <si>
    <t>C:/CBECCRuns/2019-2.0_SP1/Projects/VDS/V06R16.RIBD19</t>
  </si>
  <si>
    <t>C:/CBECCRuns/2019-2.0_SP1/Projects/VDS/V07R01.RIBD19</t>
  </si>
  <si>
    <t>C:/CBECCRuns/2019-2.0_SP1/Projects/VDS/V07R02.RIBD19</t>
  </si>
  <si>
    <t>C:/CBECCRuns/2019-2.0_SP1/Projects/VDS/V07R03.RIBD19</t>
  </si>
  <si>
    <t>C:/CBECCRuns/2019-2.0_SP1/Projects/VDS/V07R04.RIBD19</t>
  </si>
  <si>
    <t>C:/CBECCRuns/2019-2.0_SP1/Projects/VDS/V07R05.RIBD19</t>
  </si>
  <si>
    <t>C:/CBECCRuns/2019-2.0_SP1/Projects/VDS/V07R06.RIBD19</t>
  </si>
  <si>
    <t>C:/CBECCRuns/2019-2.0_SP1/Projects/VDS/V07R07.RIBD19</t>
  </si>
  <si>
    <t>C:/CBECCRuns/2019-2.0_SP1/Projects/VDS/V07R08.RIBD19</t>
  </si>
  <si>
    <t>C:/CBECCRuns/2019-2.0_SP1/Projects/VDS/V07R09.RIBD19</t>
  </si>
  <si>
    <t>C:/CBECCRuns/2019-2.0_SP1/Projects/VDS/V07R10.RIBD19</t>
  </si>
  <si>
    <t>C:/CBECCRuns/2019-2.0_SP1/Projects/VDS/V08R01.RIBD19</t>
  </si>
  <si>
    <t>C:/CBECCRuns/2019-2.0_SP1/Projects/VDS/V08R02.RIBD19</t>
  </si>
  <si>
    <t>C:/CBECCRuns/2019-2.0_SP1/Projects/VDS/V08R03.RIBD19</t>
  </si>
  <si>
    <t>C:/CBECCRuns/2019-2.0_SP1/Projects/VDS/V08R04.RIBD19</t>
  </si>
  <si>
    <t>C:/CBECCRuns/2019-2.0_SP1/Projects/VDS/V08R05.RIBD19</t>
  </si>
  <si>
    <t>C:/CBECCRuns/2019-2.0_SP1/Projects/VDS/V08R06.RIBD19</t>
  </si>
  <si>
    <t>C:/CBECCRuns/2019-2.0_SP1/Projects/VDS/V08R07.RIBD19</t>
  </si>
  <si>
    <t>C:/CBECCRuns/2019-2.0_SP1/Projects/VDS/V08R08.RIBD19</t>
  </si>
  <si>
    <t>C:/CBECCRuns/2019-2.0_SP1/Projects/VDS/V08R09.RIBD19</t>
  </si>
  <si>
    <t>C:/CBECCRuns/2019-2.0_SP1/Projects/VDS/V08R10.RIBD19</t>
  </si>
  <si>
    <t>C:/CBECCRuns/2019-2.0_SP1/Projects/VDS/V09R01.RIBD19</t>
  </si>
  <si>
    <t>C:/CBECCRuns/2019-2.0_SP1/Projects/VDS/V09R02.RIBD19</t>
  </si>
  <si>
    <t>C:/CBECCRuns/2019-2.0_SP1/Projects/VDS/V09R06.RIBD19</t>
  </si>
  <si>
    <t>C:/CBECCRuns/2019-2.0_SP1/Projects/VDS/V09R07.RIBD19</t>
  </si>
  <si>
    <t>C:/CBECCRuns/2019-2.0_SP1/Projects/VDS/V10R01.RIBD19</t>
  </si>
  <si>
    <t>C:/CBECCRuns/2019-2.0_SP1/Projects/VDS/V10R02.RIBD19</t>
  </si>
  <si>
    <t>C:/CBECCRuns/2019-2.0_SP1/Projects/VDS/V10R03.RIBD19</t>
  </si>
  <si>
    <t>C:/CBECCRuns/2019-2.0_SP1/Projects/VDS/V10R04.RIBD19</t>
  </si>
  <si>
    <t>C:/CBECCRuns/2019-2.0_SP1/Projects/VDS/V10R05.RIBD19</t>
  </si>
  <si>
    <t>C:/CBECCRuns/2019-2.0_SP1/Projects/VDS/V10R06.RIBD19</t>
  </si>
  <si>
    <t>C:/CBECCRuns/2019-2.0_SP1/Projects/VDS/V10R07.RIBD19</t>
  </si>
  <si>
    <t>C:/CBECCRuns/2019-2.0_SP1/Projects/VDS/V10R08.RIBD19</t>
  </si>
  <si>
    <t>C:/CBECCRuns/2019-2.0_SP1/Projects/VDS/V10R09.RIBD19</t>
  </si>
  <si>
    <t>C:/CBECCRuns/2019-2.0_SP1/Projects/VDS/V10R10.RIBD19</t>
  </si>
  <si>
    <t>C:/CBECCRuns/2019-2.0_SP1/Projects/VDS/V11R01.RIBD19</t>
  </si>
  <si>
    <t>C:/CBECCRuns/2019-2.0_SP1/Projects/VDS/V11R02.RIBD19</t>
  </si>
  <si>
    <t>C:/CBECCRuns/2019-2.0_SP1/Projects/VDS/V11R03.RIBD19</t>
  </si>
  <si>
    <t>C:/CBECCRuns/2019-2.0_SP1/Projects/VDS/V11R04.RIBD19</t>
  </si>
  <si>
    <t>C:/CBECCRuns/2019-2.0_SP1/Projects/VDS/V11R05.RIBD19</t>
  </si>
  <si>
    <t>C:/CBECCRuns/2019-2.0_SP1/Projects/VDS/V11R06.RIBD19</t>
  </si>
  <si>
    <t>C:/CBECCRuns/2019-2.0_SP1/Projects/VDS/V11R07.RIBD19</t>
  </si>
  <si>
    <t>C:/CBECCRuns/2019-2.0_SP1/Projects/VDS/V11R08.RIBD19</t>
  </si>
  <si>
    <t>C:/CBECCRuns/2019-2.0_SP1/Projects/VDS/V11R09.RIBD19</t>
  </si>
  <si>
    <t>C:/CBECCRuns/2019-2.0_SP1/Projects/VDS/V11R10.RIBD19</t>
  </si>
  <si>
    <t>C:/CBECCRuns/2019-2.0_SP1/Projects/VDS/V12R01.RIBD19</t>
  </si>
  <si>
    <t>C:/CBECCRuns/2019-2.0_SP1/Projects/VDS/V12R02.RIBD19</t>
  </si>
  <si>
    <t>C:/CBECCRuns/2019-2.0_SP1/Projects/VDS/V12R03.RIBD19</t>
  </si>
  <si>
    <t>C:/CBECCRuns/2019-2.0_SP1/Projects/VDS/V12R04.RIBD19</t>
  </si>
  <si>
    <t>C:/CBECCRuns/2019-2.0_SP1/Projects/VDS/V12R05.RIBD19</t>
  </si>
  <si>
    <t>C:/CBECCRuns/2019-2.0_SP1/Projects/VDS/V12R06.RIBD19</t>
  </si>
  <si>
    <t>C:/CBECCRuns/2019-2.0_SP1/Projects/VDS/V12R07.RIBD19</t>
  </si>
  <si>
    <t>C:/CBECCRuns/2019-2.0_SP1/Projects/VDS/V12R08.RIBD19</t>
  </si>
  <si>
    <t>C:/CBECCRuns/2019-2.0_SP1/Projects/VDS/V12R09.RIBD19</t>
  </si>
  <si>
    <t>C:/CBECCRuns/2019-2.0_SP1/Projects/VDS/V12R10.RIBD19</t>
  </si>
  <si>
    <t>C:/CBECCRuns/2019-2.0_SP1/Projects/VDS/V13R01.RIBD19</t>
  </si>
  <si>
    <t>C:/CBECCRuns/2019-2.0_SP1/Projects/VDS/V13R02.RIBD19</t>
  </si>
  <si>
    <t>C:/CBECCRuns/2019-2.0_SP1/Projects/VDS/V13R03.RIBD19</t>
  </si>
  <si>
    <t>C:/CBECCRuns/2019-2.0_SP1/Projects/VDS/V13R04.RIBD19</t>
  </si>
  <si>
    <t>C:/CBECCRuns/2019-2.0_SP1/Projects/VDS/V13R05.RIBD19</t>
  </si>
  <si>
    <t>C:/CBECCRuns/2019-2.0_SP1/Projects/VDS/V13R06.RIBD19</t>
  </si>
  <si>
    <t>C:/CBECCRuns/2019-2.0_SP1/Projects/VDS/V13R07.RIBD19</t>
  </si>
  <si>
    <t>C:/CBECCRuns/2019-2.0_SP1/Projects/VDS/V13R08.RIBD19</t>
  </si>
  <si>
    <t>C:/CBECCRuns/2019-2.0_SP1/Projects/VDS/V13R09.RIBD19</t>
  </si>
  <si>
    <t>C:/CBECCRuns/2019-2.0_SP1/Projects/VDS/V13R10.RIBD19</t>
  </si>
  <si>
    <t>C:/CBECCRuns/2019-2.0_SP1/Projects/VDS/V14R01.RIBD19</t>
  </si>
  <si>
    <t>C:/CBECCRuns/2019-2.0_SP1/Projects/VDS/V14R02.RIBD19</t>
  </si>
  <si>
    <t>C:/CBECCRuns/2019-2.0_SP1/Projects/VDS/V14R03.RIBD19</t>
  </si>
  <si>
    <t>C:/CBECCRuns/2019-2.0_SP1/Projects/VDS/V14R04.RIBD19</t>
  </si>
  <si>
    <t>C:/CBECCRuns/2019-2.0_SP1/Projects/VDS/V14R05.RIBD19</t>
  </si>
  <si>
    <t>C:/CBECCRuns/2019-2.0_SP1/Projects/VDS/V14R06.RIBD19</t>
  </si>
  <si>
    <t>C:/CBECCRuns/2019-2.0_SP1/Projects/VDS/V14R07.RIBD19</t>
  </si>
  <si>
    <t>C:/CBECCRuns/2019-2.0_SP1/Projects/VDS/V14R08.RIBD19</t>
  </si>
  <si>
    <t>C:/CBECCRuns/2019-2.0_SP1/Projects/VDS/V14R09.RIBD19</t>
  </si>
  <si>
    <t>C:/CBECCRuns/2019-2.0_SP1/Projects/VDS/V14R10.RIBD19</t>
  </si>
  <si>
    <t>C:/CBECCRuns/2019-2.0_SP1/Projects/VDS/V14R11.RIBD19</t>
  </si>
  <si>
    <t>C:/CBECCRuns/2019-2.0_SP1/Projects/VDS/V14R12.RIBD19</t>
  </si>
  <si>
    <t>C:/CBECCRuns/2019-2.0_SP1/Projects/VDS/V14R13.RIBD19</t>
  </si>
  <si>
    <t>C:/CBECCRuns/2019-2.0_SP1/Projects/VDS/V14R14.RIBD19</t>
  </si>
  <si>
    <t>C:/CBECCRuns/2019-2.0_SP1/Projects/VDS/V14R15.RIBD19</t>
  </si>
  <si>
    <t>C:/CBECCRuns/2019-2.0_SP1/Projects/VDS/V14R16.RIBD19</t>
  </si>
  <si>
    <t>C:/CBECCRuns/2019-2.0_SP1/Projects/VDS/V15R01.RIBD19</t>
  </si>
  <si>
    <t>C:/CBECCRuns/2019-2.0_SP1/Projects/VDS/V15R02.RIBD19</t>
  </si>
  <si>
    <t>C:/CBECCRuns/2019-2.0_SP1/Projects/VDS/V15R03.RIBD19</t>
  </si>
  <si>
    <t>C:/CBECCRuns/2019-2.0_SP1/Projects/VDS/V15R04.RIBD19</t>
  </si>
  <si>
    <t>C:/CBECCRuns/2019-2.0_SP1/Projects/VDS/V15R05.RIBD19</t>
  </si>
  <si>
    <t>C:/CBECCRuns/2019-2.0_SP1/Projects/VDS/V15R06.RIBD19</t>
  </si>
  <si>
    <t>C:/CBECCRuns/2019-2.0_SP1/Projects/VDS/V15R07.RIBD19</t>
  </si>
  <si>
    <t>C:/CBECCRuns/2019-2.0_SP1/Projects/VDS/V15R08.RIBD19</t>
  </si>
  <si>
    <t>C:/CBECCRuns/2019-2.0_SP1/Projects/VDS/V15R09.RIBD19</t>
  </si>
  <si>
    <t>C:/CBECCRuns/2019-2.0_SP1/Projects/VDS/V15R10.RIBD19</t>
  </si>
  <si>
    <t>C:/CBECCRuns/2019-2.0_SP1/Projects/VDS/V15R11.RIBD19</t>
  </si>
  <si>
    <t>C:/CBECCRuns/2019-2.0_SP1/Projects/VDS/V15R12.RIBD19</t>
  </si>
  <si>
    <t>C:/CBECCRuns/2019-2.0_SP1/Projects/VDS/V15R13.RIBD19</t>
  </si>
  <si>
    <t>C:/CBECCRuns/2019-2.0_SP1/Projects/VDS/V15R14.RIBD19</t>
  </si>
  <si>
    <t>C:/CBECCRuns/2019-2.0_SP1/Projects/VDS/V15R15.RIBD19</t>
  </si>
  <si>
    <t>C:/CBECCRuns/2019-2.0_SP1/Projects/VDS/V15R16.RIBD19</t>
  </si>
  <si>
    <t>C:/CBECCRuns/2019-2.0_SP1/Projects/VDS/V16R01.RIBD19</t>
  </si>
  <si>
    <t>C:/CBECCRuns/2019-2.0_SP1/Projects/VDS/V16R02.RIBD19</t>
  </si>
  <si>
    <t>C:/CBECCRuns/2019-2.0_SP1/Projects/VDS/V16R03.RIBD19</t>
  </si>
  <si>
    <t>C:/CBECCRuns/2019-2.0_SP1/Projects/VDS/V16R04.RIBD19</t>
  </si>
  <si>
    <t>C:/CBECCRuns/2019-2.0_SP1/Projects/VDS/V16R05.RIBD19</t>
  </si>
  <si>
    <t>C:/CBECCRuns/2019-2.0_SP1/Projects/VDS/V16R06.RIBD19</t>
  </si>
  <si>
    <t>C:/CBECCRuns/2019-2.0_SP1/Projects/VDS/V16R07.RIBD19</t>
  </si>
  <si>
    <t>C:/CBECCRuns/2019-2.0_SP1/Projects/VDS/V16R08.RIBD19</t>
  </si>
  <si>
    <t>C:/CBECCRuns/2019-2.0_SP1/Projects/VDS/V16R09.RIBD19</t>
  </si>
  <si>
    <t>C:/CBECCRuns/2019-2.0_SP1/Projects/VDS/V16R10.RIBD19</t>
  </si>
  <si>
    <t>C:/CBECCRuns/2019-2.0_SP1/Projects/VDS/V16R11.RIBD19</t>
  </si>
  <si>
    <t>C:/CBECCRuns/2019-2.0_SP1/Projects/VDS/V16R12.RIBD19</t>
  </si>
  <si>
    <t>C:/CBECCRuns/2019-2.0_SP1/Projects/VDS/V16R13.RIBD19</t>
  </si>
  <si>
    <t>C:/CBECCRuns/2019-2.0_SP1/Projects/VDS/V16R14.RIBD19</t>
  </si>
  <si>
    <t>C:/CBECCRuns/2019-2.0_SP1/Projects/VDS/V16R15.RIBD19</t>
  </si>
  <si>
    <t>C:/CBECCRuns/2019-2.0_SP1/Projects/VDS/V16R16.RIBD19</t>
  </si>
  <si>
    <t>C:/CBECCRuns/2019-2.0_SP1/Projects/VDS/V17R01.RIBD19</t>
  </si>
  <si>
    <t>C:/CBECCRuns/2019-2.0_SP1/Projects/VDS/V17R02.RIBD19</t>
  </si>
  <si>
    <t>C:/CBECCRuns/2019-2.0_SP1/Projects/VDS/V17R03.RIBD19</t>
  </si>
  <si>
    <t>C:/CBECCRuns/2019-2.0_SP1/Projects/VDS/V17R04.RIBD19</t>
  </si>
  <si>
    <t>C:/CBECCRuns/2019-2.0_SP1/Projects/VDS/V17R05.RIBD19</t>
  </si>
  <si>
    <t>C:/CBECCRuns/2019-2.0_SP1/Projects/VDS/V17R06.RIBD19</t>
  </si>
  <si>
    <t>C:/CBECCRuns/2019-2.0_SP1/Projects/VDS/V17R07.RIBD19</t>
  </si>
  <si>
    <t>C:/CBECCRuns/2019-2.0_SP1/Projects/VDS/V17R08.RIBD19</t>
  </si>
  <si>
    <t>C:/CBECCRuns/2019-2.0_SP1/Projects/VDS/V17R09.RIBD19</t>
  </si>
  <si>
    <t>C:/CBECCRuns/2019-2.0_SP1/Projects/VDS/V17R10.RIBD19</t>
  </si>
  <si>
    <t>C:/CBECCRuns/2019-2.0_SP1/Projects/VDS/V17R11.RIBD19</t>
  </si>
  <si>
    <t>C:/CBECCRuns/2019-2.0_SP1/Projects/VDS/V17R12.RIBD19</t>
  </si>
  <si>
    <t>C:/CBECCRuns/2019-2.0_SP1/Projects/VDS/V17R13.RIBD19</t>
  </si>
  <si>
    <t>C:/CBECCRuns/2019-2.0_SP1/Projects/VDS/V17R14.RIBD19</t>
  </si>
  <si>
    <t>C:/CBECCRuns/2019-2.0_SP1/Projects/VDS/V17R15.RIBD19</t>
  </si>
  <si>
    <t>C:/CBECCRuns/2019-2.0_SP1/Projects/VDS/V17R16.RIBD19</t>
  </si>
  <si>
    <t>C:/CBECCRuns/2019-2.0_SP1/Projects/VDS/V18R01.RIBD19</t>
  </si>
  <si>
    <t>C:/CBECCRuns/2019-2.0_SP1/Projects/VDS/V18R02.RIBD19</t>
  </si>
  <si>
    <t>C:/CBECCRuns/2019-2.0_SP1/Projects/VDS/V18R03.RIBD19</t>
  </si>
  <si>
    <t>C:/CBECCRuns/2019-2.0_SP1/Projects/VDS/V18R04.RIBD19</t>
  </si>
  <si>
    <t>C:/CBECCRuns/2019-2.0_SP1/Projects/VDS/V18R05.RIBD19</t>
  </si>
  <si>
    <t>C:/CBECCRuns/2019-2.0_SP1/Projects/VDS/V18R06.RIBD19</t>
  </si>
  <si>
    <t>C:/CBECCRuns/2019-2.0_SP1/Projects/VDS/V18R07.RIBD19</t>
  </si>
  <si>
    <t>C:/CBECCRuns/2019-2.0_SP1/Projects/VDS/V18R08.RIBD19</t>
  </si>
  <si>
    <t>C:/CBECCRuns/2019-2.0_SP1/Projects/VDS/V18R09.RIBD19</t>
  </si>
  <si>
    <t>C:/CBECCRuns/2019-2.0_SP1/Projects/VDS/V18R10.RIBD19</t>
  </si>
  <si>
    <t>C:/CBECCRuns/2019-2.0_SP1/Projects/VDS/V18R11.RIBD19</t>
  </si>
  <si>
    <t>C:/CBECCRuns/2019-2.0_SP1/Projects/VDS/V18R12.RIBD19</t>
  </si>
  <si>
    <t>C:/CBECCRuns/2019-2.0_SP1/Projects/VDS/V18R13.RIBD19</t>
  </si>
  <si>
    <t>C:/CBECCRuns/2019-2.0_SP1/Projects/VDS/V18R14.RIBD19</t>
  </si>
  <si>
    <t>C:/CBECCRuns/2019-2.0_SP1/Projects/VDS/V18R15.RIBD19</t>
  </si>
  <si>
    <t>C:/CBECCRuns/2019-2.0_SP1/Projects/VDS/V18R16.RIBD19</t>
  </si>
  <si>
    <t>C:/CBECCRuns/2019-2.0_SP1/Projects/VDS/V19R01.RIBD19</t>
  </si>
  <si>
    <t>C:/CBECCRuns/2019-2.0_SP1/Projects/VDS/V19R02.RIBD19</t>
  </si>
  <si>
    <t>C:/CBECCRuns/2019-2.0_SP1/Projects/VDS/V19R03.RIBD19</t>
  </si>
  <si>
    <t>C:/CBECCRuns/2019-2.0_SP1/Projects/VDS/V19R04.RIBD19</t>
  </si>
  <si>
    <t>C:/CBECCRuns/2019-2.0_SP1/Projects/VDS/V19R05.RIBD19</t>
  </si>
  <si>
    <t>C:/CBECCRuns/2019-2.0_SP1/Projects/VDS/V19R06.RIBD19</t>
  </si>
  <si>
    <t>C:/CBECCRuns/2019-2.0_SP1/Projects/VDS/V19R07.RIBD19</t>
  </si>
  <si>
    <t>C:/CBECCRuns/2019-2.0_SP1/Projects/VDS/V19R08.RIBD19</t>
  </si>
  <si>
    <t>C:/CBECCRuns/2019-2.0_SP1/Projects/VDS/V19R09.RIBD19</t>
  </si>
  <si>
    <t>C:/CBECCRuns/2019-2.0_SP1/Projects/VDS/V19R10.RIBD19</t>
  </si>
  <si>
    <t>C:/CBECCRuns/2019-2.0_SP1/Projects/VDS/V19R11.RIBD19</t>
  </si>
  <si>
    <t>C:/CBECCRuns/2019-2.0_SP1/Projects/VDS/V19R12.RIBD19</t>
  </si>
  <si>
    <t>C:/CBECCRuns/2019-2.0_SP1/Projects/VDS/V19R13.RIBD19</t>
  </si>
  <si>
    <t>C:/CBECCRuns/2019-2.0_SP1/Projects/VDS/V19R14.RIBD19</t>
  </si>
  <si>
    <t>C:/CBECCRuns/2019-2.0_SP1/Projects/VDS/V19R15.RIBD19</t>
  </si>
  <si>
    <t>C:/CBECCRuns/2019-2.0_SP1/Projects/VDS/V19R16.RIBD19</t>
  </si>
  <si>
    <t>C:/CBECCRuns/2019-2.0_SP1/Projects/VDS/V20R01.RIBD19</t>
  </si>
  <si>
    <t>C:/CBECCRuns/2019-2.0_SP1/Projects/VDS/V20R02.RIBD19</t>
  </si>
  <si>
    <t>C:/CBECCRuns/2019-2.0_SP1/Projects/VDS/V20R03.RIBD19</t>
  </si>
  <si>
    <t>C:/CBECCRuns/2019-2.0_SP1/Projects/VDS/V20R04.RIBD19</t>
  </si>
  <si>
    <t>C:/CBECCRuns/2019-2.0_SP1/Projects/VDS/V20R05.RIBD19</t>
  </si>
  <si>
    <t>C:/CBECCRuns/2019-2.0_SP1/Projects/VDS/V20R06.RIBD19</t>
  </si>
  <si>
    <t>C:/CBECCRuns/2019-2.0_SP1/Projects/VDS/V20R07.RIBD19</t>
  </si>
  <si>
    <t>C:/CBECCRuns/2019-2.0_SP1/Projects/VDS/V20R08.RIBD19</t>
  </si>
  <si>
    <t>C:/CBECCRuns/2019-2.0_SP1/Projects/VDS/V20R09.RIBD19</t>
  </si>
  <si>
    <t>C:/CBECCRuns/2019-2.0_SP1/Projects/VDS/V20R10.RIBD19</t>
  </si>
  <si>
    <t>C:/CBECCRuns/2019-2.0_SP1/Projects/VDS/V21R01.RIBD19</t>
  </si>
  <si>
    <t>C:/CBECCRuns/2019-2.0_SP1/Projects/VDS/V21R02.RIBD19</t>
  </si>
  <si>
    <t>C:/CBECCRuns/2019-2.0_SP1/Projects/VDS/V21R03.RIBD19</t>
  </si>
  <si>
    <t>C:/CBECCRuns/2019-2.0_SP1/Projects/VDS/V21R04.RIBD19</t>
  </si>
  <si>
    <t>C:/CBECCRuns/2019-2.0_SP1/Projects/VDS/V21R05.RIBD19</t>
  </si>
  <si>
    <t>C:/CBECCRuns/2019-2.0_SP1/Projects/VDS/V21R06.RIBD19</t>
  </si>
  <si>
    <t>C:/CBECCRuns/2019-2.0_SP1/Projects/VDS/V21R07.RIBD19</t>
  </si>
  <si>
    <t>C:/CBECCRuns/2019-2.0_SP1/Projects/VDS/V21R08.RIBD19</t>
  </si>
  <si>
    <t>C:/CBECCRuns/2019-2.0_SP1/Projects/VDS/V21R09.RIBD19</t>
  </si>
  <si>
    <t>C:/CBECCRuns/2019-2.0_SP1/Projects/VDS/V21R10.RIBD19</t>
  </si>
  <si>
    <t>C:/CBECCRuns/2019-2.0_SP1/Projects/VDS/V22R01.RIBD19</t>
  </si>
  <si>
    <t>C:/CBECCRuns/2019-2.0_SP1/Projects/VDS/V22R02.RIBD19</t>
  </si>
  <si>
    <t>C:/CBECCRuns/2019-2.0_SP1/Projects/VDS/V22R03.RIBD19</t>
  </si>
  <si>
    <t>C:/CBECCRuns/2019-2.0_SP1/Projects/VDS/V22R04.RIBD19</t>
  </si>
  <si>
    <t>C:/CBECCRuns/2019-2.0_SP1/Projects/VDS/V22R05.RIBD19</t>
  </si>
  <si>
    <t>C:/CBECCRuns/2019-2.0_SP1/Projects/VDS/V22R06.RIBD19</t>
  </si>
  <si>
    <t>C:/CBECCRuns/2019-2.0_SP1/Projects/VDS/V22R07.RIBD19</t>
  </si>
  <si>
    <t>C:/CBECCRuns/2019-2.0_SP1/Projects/VDS/V22R08.RIBD19</t>
  </si>
  <si>
    <t>C:/CBECCRuns/2019-2.0_SP1/Projects/VDS/V22R09.RIBD19</t>
  </si>
  <si>
    <t>C:/CBECCRuns/2019-2.0_SP1/Projects/VDS/V22R10.RIBD19</t>
  </si>
  <si>
    <t>CBECC-Res 2019_1_3_1934</t>
  </si>
  <si>
    <t>TDSv32</t>
  </si>
  <si>
    <t xml:space="preserve">Verifies 2019.2.0-SP1. Input files have minor changes to update to v32. Revised input affect V10 and some V21 runs. </t>
  </si>
  <si>
    <t>TDSv31</t>
  </si>
  <si>
    <t>This was an inbetween update that was developed for proposed spring 2021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</si>
</sst>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color rgb="FFFF0000"/>
      <name val="Calibri"/>
      <family val="2"/>
      <scheme val="minor"/>
    </font>
  </fonts>
  <fills count="50">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59">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1" fontId="1" fillId="0" borderId="0" xfId="1" applyNumberForma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22" fontId="0" fillId="0" borderId="0" xfId="0" applyNumberFormat="1"/>
    <xf numFmtId="11" fontId="0" fillId="0" borderId="0" xfId="0" applyNumberFormat="1"/>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0" fontId="0" fillId="35" borderId="0" xfId="0" applyFill="1" applyAlignment="1">
      <alignment horizontal="right"/>
    </xf>
    <xf numFmtId="0" fontId="0" fillId="36" borderId="0" xfId="0" applyFill="1" applyAlignment="1">
      <alignment horizontal="right"/>
    </xf>
    <xf numFmtId="0" fontId="0" fillId="37" borderId="0" xfId="0" applyFill="1" applyAlignment="1">
      <alignment horizontal="right"/>
    </xf>
    <xf numFmtId="0" fontId="0" fillId="38" borderId="0" xfId="0" applyFill="1" applyAlignment="1">
      <alignment horizontal="right"/>
    </xf>
    <xf numFmtId="0" fontId="0" fillId="40" borderId="11" xfId="0" applyFill="1" applyBorder="1"/>
    <xf numFmtId="0" fontId="0" fillId="40" borderId="14" xfId="0" applyFill="1" applyBorder="1" applyAlignment="1">
      <alignment horizontal="right"/>
    </xf>
    <xf numFmtId="0" fontId="0" fillId="40" borderId="0" xfId="0" applyFill="1"/>
    <xf numFmtId="0" fontId="0" fillId="40" borderId="15" xfId="0" applyFill="1" applyBorder="1"/>
    <xf numFmtId="0" fontId="0" fillId="40" borderId="16" xfId="0" applyFill="1" applyBorder="1" applyAlignment="1">
      <alignment horizontal="right"/>
    </xf>
    <xf numFmtId="0" fontId="0" fillId="35" borderId="17" xfId="0" applyFill="1" applyBorder="1" applyAlignment="1">
      <alignment horizontal="right"/>
    </xf>
    <xf numFmtId="0" fontId="0" fillId="36" borderId="17" xfId="0" applyFill="1" applyBorder="1" applyAlignment="1">
      <alignment horizontal="right"/>
    </xf>
    <xf numFmtId="0" fontId="0" fillId="37" borderId="17" xfId="0" applyFill="1" applyBorder="1" applyAlignment="1">
      <alignment horizontal="right"/>
    </xf>
    <xf numFmtId="0" fontId="0" fillId="38" borderId="17" xfId="0" applyFill="1" applyBorder="1" applyAlignment="1">
      <alignment horizontal="right"/>
    </xf>
    <xf numFmtId="0" fontId="0" fillId="40" borderId="17" xfId="0" applyFill="1" applyBorder="1" applyAlignment="1">
      <alignment horizontal="right"/>
    </xf>
    <xf numFmtId="0" fontId="0" fillId="40" borderId="18" xfId="0" applyFill="1" applyBorder="1" applyAlignment="1">
      <alignment horizontal="right"/>
    </xf>
    <xf numFmtId="0" fontId="0" fillId="40" borderId="11" xfId="0" quotePrefix="1" applyFill="1" applyBorder="1" applyAlignment="1">
      <alignment horizontal="right"/>
    </xf>
    <xf numFmtId="2" fontId="0" fillId="35" borderId="12" xfId="0" applyNumberFormat="1" applyFill="1" applyBorder="1" applyAlignment="1">
      <alignment horizontal="right"/>
    </xf>
    <xf numFmtId="2" fontId="0" fillId="36" borderId="12" xfId="0" applyNumberFormat="1" applyFill="1" applyBorder="1" applyAlignment="1">
      <alignment horizontal="right"/>
    </xf>
    <xf numFmtId="2" fontId="0" fillId="37" borderId="12" xfId="0" applyNumberFormat="1" applyFill="1" applyBorder="1" applyAlignment="1">
      <alignment horizontal="right"/>
    </xf>
    <xf numFmtId="2" fontId="0" fillId="38" borderId="12" xfId="0" applyNumberFormat="1" applyFill="1" applyBorder="1" applyAlignment="1">
      <alignment horizontal="right"/>
    </xf>
    <xf numFmtId="2" fontId="0" fillId="40" borderId="12" xfId="0" applyNumberFormat="1" applyFill="1" applyBorder="1"/>
    <xf numFmtId="2" fontId="0" fillId="40" borderId="13" xfId="0" applyNumberFormat="1" applyFill="1" applyBorder="1"/>
    <xf numFmtId="0" fontId="0" fillId="40" borderId="14" xfId="0" quotePrefix="1" applyFill="1" applyBorder="1" applyAlignment="1">
      <alignment horizontal="right"/>
    </xf>
    <xf numFmtId="2" fontId="0" fillId="35" borderId="0" xfId="0" applyNumberFormat="1" applyFill="1" applyAlignment="1">
      <alignment horizontal="right"/>
    </xf>
    <xf numFmtId="2" fontId="0" fillId="36" borderId="0" xfId="0" applyNumberFormat="1" applyFill="1" applyAlignment="1">
      <alignment horizontal="right"/>
    </xf>
    <xf numFmtId="2" fontId="0" fillId="37" borderId="0" xfId="0" applyNumberFormat="1" applyFill="1" applyAlignment="1">
      <alignment horizontal="right"/>
    </xf>
    <xf numFmtId="2" fontId="0" fillId="38" borderId="0" xfId="0" applyNumberFormat="1" applyFill="1" applyAlignment="1">
      <alignment horizontal="right"/>
    </xf>
    <xf numFmtId="2" fontId="0" fillId="40" borderId="0" xfId="0" applyNumberFormat="1" applyFill="1"/>
    <xf numFmtId="2" fontId="0" fillId="40" borderId="15" xfId="0" applyNumberFormat="1" applyFill="1" applyBorder="1"/>
    <xf numFmtId="0" fontId="0" fillId="40" borderId="16" xfId="0" quotePrefix="1" applyFill="1" applyBorder="1" applyAlignment="1">
      <alignment horizontal="right"/>
    </xf>
    <xf numFmtId="2" fontId="0" fillId="35" borderId="17" xfId="0" applyNumberFormat="1" applyFill="1" applyBorder="1" applyAlignment="1">
      <alignment horizontal="right"/>
    </xf>
    <xf numFmtId="2" fontId="0" fillId="36" borderId="17" xfId="0" applyNumberFormat="1" applyFill="1" applyBorder="1" applyAlignment="1">
      <alignment horizontal="right"/>
    </xf>
    <xf numFmtId="2" fontId="0" fillId="37" borderId="17" xfId="0" applyNumberFormat="1" applyFill="1" applyBorder="1" applyAlignment="1">
      <alignment horizontal="right"/>
    </xf>
    <xf numFmtId="2" fontId="0" fillId="38" borderId="17" xfId="0" applyNumberFormat="1" applyFill="1" applyBorder="1" applyAlignment="1">
      <alignment horizontal="right"/>
    </xf>
    <xf numFmtId="2" fontId="0" fillId="40" borderId="17" xfId="0" applyNumberFormat="1" applyFill="1" applyBorder="1"/>
    <xf numFmtId="2" fontId="0" fillId="40" borderId="18" xfId="0" applyNumberFormat="1" applyFill="1" applyBorder="1"/>
    <xf numFmtId="0" fontId="0" fillId="40" borderId="14" xfId="0" applyFill="1" applyBorder="1"/>
    <xf numFmtId="2" fontId="0" fillId="40" borderId="11" xfId="0" applyNumberFormat="1" applyFill="1" applyBorder="1"/>
    <xf numFmtId="2" fontId="0" fillId="40" borderId="14" xfId="0" applyNumberFormat="1" applyFill="1" applyBorder="1"/>
    <xf numFmtId="2" fontId="0" fillId="40" borderId="16" xfId="0" applyNumberFormat="1" applyFill="1" applyBorder="1"/>
    <xf numFmtId="0" fontId="0" fillId="41" borderId="0" xfId="0" applyFill="1"/>
    <xf numFmtId="2" fontId="0" fillId="3" borderId="0" xfId="0" applyNumberFormat="1" applyFill="1"/>
    <xf numFmtId="2" fontId="0" fillId="41" borderId="0" xfId="0" applyNumberFormat="1" applyFill="1"/>
    <xf numFmtId="0" fontId="19" fillId="0" borderId="0" xfId="0" applyFont="1" applyAlignment="1">
      <alignment horizontal="right"/>
    </xf>
    <xf numFmtId="2" fontId="19" fillId="0" borderId="0" xfId="0" applyNumberFormat="1" applyFont="1"/>
    <xf numFmtId="0" fontId="0" fillId="42" borderId="0" xfId="0" applyFill="1"/>
    <xf numFmtId="0" fontId="0" fillId="43" borderId="0" xfId="0" applyFill="1"/>
    <xf numFmtId="2" fontId="0" fillId="42" borderId="0" xfId="0" applyNumberFormat="1" applyFill="1"/>
    <xf numFmtId="9" fontId="0" fillId="43" borderId="0" xfId="1" applyFont="1" applyFill="1"/>
    <xf numFmtId="9" fontId="0" fillId="0" borderId="0" xfId="1" applyFont="1"/>
    <xf numFmtId="0" fontId="0" fillId="41" borderId="0" xfId="0" applyFill="1" applyAlignment="1">
      <alignment horizontal="right"/>
    </xf>
    <xf numFmtId="0" fontId="0" fillId="42" borderId="0" xfId="0" applyFill="1" applyAlignment="1">
      <alignment horizontal="right"/>
    </xf>
    <xf numFmtId="0" fontId="0" fillId="43" borderId="0" xfId="0" applyFill="1" applyAlignment="1">
      <alignment horizontal="right"/>
    </xf>
    <xf numFmtId="0" fontId="2" fillId="44" borderId="0" xfId="0" applyFont="1" applyFill="1"/>
    <xf numFmtId="0" fontId="0" fillId="44" borderId="0" xfId="0" applyFill="1"/>
    <xf numFmtId="0" fontId="0" fillId="44" borderId="0" xfId="0" applyFill="1" applyAlignment="1">
      <alignment horizontal="right"/>
    </xf>
    <xf numFmtId="0" fontId="2" fillId="3" borderId="0" xfId="0" applyFont="1" applyFill="1"/>
    <xf numFmtId="0" fontId="2" fillId="45" borderId="0" xfId="0" applyFont="1" applyFill="1"/>
    <xf numFmtId="0" fontId="0" fillId="45" borderId="0" xfId="0" applyFill="1"/>
    <xf numFmtId="0" fontId="2" fillId="37" borderId="0" xfId="0" applyFont="1" applyFill="1"/>
    <xf numFmtId="0" fontId="0" fillId="37" borderId="0" xfId="0" applyFill="1"/>
    <xf numFmtId="0" fontId="2" fillId="40"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6" borderId="0" xfId="0" applyFill="1" applyAlignment="1">
      <alignment horizontal="left"/>
    </xf>
    <xf numFmtId="0" fontId="0" fillId="46" borderId="0" xfId="0" applyFill="1" applyAlignment="1">
      <alignment horizontal="right"/>
    </xf>
    <xf numFmtId="0" fontId="2" fillId="40" borderId="17" xfId="0" applyFont="1" applyFill="1" applyBorder="1"/>
    <xf numFmtId="0" fontId="2" fillId="35" borderId="17" xfId="0" applyFont="1" applyFill="1" applyBorder="1" applyAlignment="1">
      <alignment horizontal="right"/>
    </xf>
    <xf numFmtId="0" fontId="2" fillId="36" borderId="17" xfId="0" applyFont="1" applyFill="1" applyBorder="1" applyAlignment="1">
      <alignment horizontal="right"/>
    </xf>
    <xf numFmtId="0" fontId="2" fillId="38" borderId="17" xfId="0" applyFont="1" applyFill="1" applyBorder="1" applyAlignment="1">
      <alignment horizontal="right"/>
    </xf>
    <xf numFmtId="0" fontId="2" fillId="47" borderId="17" xfId="0" applyFont="1" applyFill="1" applyBorder="1" applyAlignment="1">
      <alignment horizontal="right"/>
    </xf>
    <xf numFmtId="0" fontId="2" fillId="2" borderId="17" xfId="0" applyFont="1" applyFill="1" applyBorder="1" applyAlignment="1">
      <alignment horizontal="right"/>
    </xf>
    <xf numFmtId="0" fontId="2" fillId="48" borderId="17" xfId="0" applyFont="1" applyFill="1" applyBorder="1" applyAlignment="1">
      <alignment horizontal="right"/>
    </xf>
    <xf numFmtId="0" fontId="2" fillId="46" borderId="17" xfId="0" applyFont="1" applyFill="1" applyBorder="1" applyAlignment="1">
      <alignment horizontal="right"/>
    </xf>
    <xf numFmtId="0" fontId="2" fillId="40"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7" borderId="0" xfId="1" applyNumberFormat="1" applyFont="1" applyFill="1"/>
    <xf numFmtId="2" fontId="0" fillId="2" borderId="0" xfId="0" applyNumberFormat="1" applyFill="1"/>
    <xf numFmtId="164" fontId="2" fillId="48" borderId="0" xfId="1" applyNumberFormat="1" applyFont="1" applyFill="1"/>
    <xf numFmtId="164" fontId="0" fillId="46" borderId="0" xfId="1" applyNumberFormat="1" applyFont="1" applyFill="1"/>
    <xf numFmtId="164" fontId="0" fillId="0" borderId="0" xfId="0" applyNumberFormat="1"/>
    <xf numFmtId="0" fontId="2" fillId="40" borderId="17" xfId="0" quotePrefix="1" applyFont="1" applyFill="1" applyBorder="1"/>
    <xf numFmtId="2" fontId="0" fillId="35" borderId="17" xfId="0" applyNumberFormat="1" applyFill="1" applyBorder="1"/>
    <xf numFmtId="164" fontId="0" fillId="35" borderId="17" xfId="1" applyNumberFormat="1" applyFont="1" applyFill="1" applyBorder="1"/>
    <xf numFmtId="2" fontId="0" fillId="36" borderId="17" xfId="0" applyNumberFormat="1" applyFill="1" applyBorder="1"/>
    <xf numFmtId="164" fontId="0" fillId="36" borderId="17" xfId="1" applyNumberFormat="1" applyFont="1" applyFill="1" applyBorder="1"/>
    <xf numFmtId="2" fontId="0" fillId="38" borderId="17" xfId="0" applyNumberFormat="1" applyFill="1" applyBorder="1"/>
    <xf numFmtId="164" fontId="2" fillId="47" borderId="17" xfId="1" applyNumberFormat="1" applyFont="1" applyFill="1" applyBorder="1"/>
    <xf numFmtId="2" fontId="0" fillId="2" borderId="17" xfId="0" applyNumberFormat="1" applyFill="1" applyBorder="1"/>
    <xf numFmtId="164" fontId="2" fillId="48" borderId="17" xfId="1" applyNumberFormat="1" applyFont="1" applyFill="1" applyBorder="1"/>
    <xf numFmtId="164" fontId="0" fillId="46" borderId="17"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2" borderId="0" xfId="0" applyNumberFormat="1" applyFill="1"/>
    <xf numFmtId="164" fontId="0" fillId="43" borderId="0" xfId="0" applyNumberFormat="1" applyFill="1"/>
    <xf numFmtId="0" fontId="0" fillId="49" borderId="0" xfId="0" applyFill="1"/>
    <xf numFmtId="0" fontId="0" fillId="49" borderId="0" xfId="0" applyFill="1" applyAlignment="1">
      <alignment horizontal="right"/>
    </xf>
    <xf numFmtId="9" fontId="0" fillId="49" borderId="0" xfId="1" applyFont="1" applyFill="1"/>
    <xf numFmtId="0" fontId="0" fillId="49" borderId="0" xfId="0" quotePrefix="1" applyFill="1"/>
    <xf numFmtId="2" fontId="0" fillId="49" borderId="0" xfId="0" applyNumberFormat="1" applyFill="1"/>
    <xf numFmtId="0" fontId="0" fillId="0" borderId="0" xfId="0" applyFill="1"/>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xf numFmtId="0" fontId="2" fillId="39" borderId="0" xfId="0" applyFont="1" applyFill="1" applyAlignment="1">
      <alignment horizontal="center"/>
    </xf>
    <xf numFmtId="0" fontId="0" fillId="35" borderId="12" xfId="0" applyFill="1" applyBorder="1" applyAlignment="1">
      <alignment horizontal="center"/>
    </xf>
    <xf numFmtId="0" fontId="0" fillId="36" borderId="12" xfId="0" applyFill="1" applyBorder="1" applyAlignment="1">
      <alignment horizontal="center"/>
    </xf>
    <xf numFmtId="0" fontId="0" fillId="37" borderId="12" xfId="0" applyFill="1" applyBorder="1" applyAlignment="1">
      <alignment horizontal="center"/>
    </xf>
    <xf numFmtId="0" fontId="0" fillId="38" borderId="12" xfId="0" applyFill="1" applyBorder="1" applyAlignment="1">
      <alignment horizontal="center"/>
    </xf>
    <xf numFmtId="0" fontId="0" fillId="40" borderId="12" xfId="0" applyFill="1" applyBorder="1" applyAlignment="1">
      <alignment horizontal="center"/>
    </xf>
    <xf numFmtId="0" fontId="0" fillId="40" borderId="13" xfId="0" applyFill="1" applyBorder="1" applyAlignment="1">
      <alignment horizontal="center"/>
    </xf>
    <xf numFmtId="0" fontId="0" fillId="40" borderId="11" xfId="0" applyFill="1" applyBorder="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76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9"/>
  <sheetViews>
    <sheetView zoomScaleNormal="100" workbookViewId="0"/>
  </sheetViews>
  <sheetFormatPr defaultRowHeight="15" x14ac:dyDescent="0.25"/>
  <cols>
    <col min="2" max="2" width="10.7109375" bestFit="1" customWidth="1"/>
  </cols>
  <sheetData>
    <row r="1" spans="1:1" x14ac:dyDescent="0.25">
      <c r="A1" s="6"/>
    </row>
    <row r="23" spans="1:3" x14ac:dyDescent="0.25">
      <c r="A23" s="6"/>
    </row>
    <row r="30" spans="1:3" x14ac:dyDescent="0.25">
      <c r="A30" t="s">
        <v>169</v>
      </c>
    </row>
    <row r="32" spans="1:3" x14ac:dyDescent="0.25">
      <c r="A32" t="s">
        <v>1687</v>
      </c>
      <c r="B32" s="16">
        <v>44502</v>
      </c>
      <c r="C32" t="s">
        <v>1688</v>
      </c>
    </row>
    <row r="33" spans="1:3" x14ac:dyDescent="0.25">
      <c r="A33" t="s">
        <v>1689</v>
      </c>
      <c r="B33" s="16">
        <v>44301</v>
      </c>
      <c r="C33" t="s">
        <v>1690</v>
      </c>
    </row>
    <row r="34" spans="1:3" x14ac:dyDescent="0.25">
      <c r="A34" t="s">
        <v>405</v>
      </c>
      <c r="B34" s="16">
        <v>43882</v>
      </c>
      <c r="C34" t="s">
        <v>618</v>
      </c>
    </row>
    <row r="35" spans="1:3" x14ac:dyDescent="0.25">
      <c r="A35" t="s">
        <v>405</v>
      </c>
      <c r="B35" s="16">
        <v>43854</v>
      </c>
      <c r="C35" t="s">
        <v>612</v>
      </c>
    </row>
    <row r="36" spans="1:3" x14ac:dyDescent="0.25">
      <c r="A36" t="s">
        <v>405</v>
      </c>
      <c r="B36" s="16">
        <v>43791</v>
      </c>
      <c r="C36" t="s">
        <v>611</v>
      </c>
    </row>
    <row r="37" spans="1:3" x14ac:dyDescent="0.25">
      <c r="A37" t="s">
        <v>405</v>
      </c>
      <c r="B37" s="16">
        <v>43649</v>
      </c>
      <c r="C37" t="s">
        <v>609</v>
      </c>
    </row>
    <row r="38" spans="1:3" x14ac:dyDescent="0.25">
      <c r="A38" t="s">
        <v>405</v>
      </c>
      <c r="B38" s="16">
        <v>43621</v>
      </c>
      <c r="C38" t="s">
        <v>610</v>
      </c>
    </row>
    <row r="39" spans="1:3" x14ac:dyDescent="0.25">
      <c r="A39" t="s">
        <v>405</v>
      </c>
      <c r="B39" s="16">
        <v>43609</v>
      </c>
      <c r="C39" t="s">
        <v>591</v>
      </c>
    </row>
    <row r="40" spans="1:3" x14ac:dyDescent="0.25">
      <c r="A40" t="s">
        <v>405</v>
      </c>
      <c r="B40" s="16">
        <v>43570</v>
      </c>
      <c r="C40" t="s">
        <v>586</v>
      </c>
    </row>
    <row r="41" spans="1:3" x14ac:dyDescent="0.25">
      <c r="A41" t="s">
        <v>405</v>
      </c>
      <c r="B41" s="16">
        <v>43509</v>
      </c>
      <c r="C41" t="s">
        <v>502</v>
      </c>
    </row>
    <row r="42" spans="1:3" x14ac:dyDescent="0.25">
      <c r="A42" t="s">
        <v>405</v>
      </c>
      <c r="B42" s="16">
        <v>43489</v>
      </c>
      <c r="C42" t="s">
        <v>480</v>
      </c>
    </row>
    <row r="43" spans="1:3" x14ac:dyDescent="0.25">
      <c r="B43" s="16"/>
    </row>
    <row r="44" spans="1:3" x14ac:dyDescent="0.25">
      <c r="B44" s="16"/>
    </row>
    <row r="45" spans="1:3" x14ac:dyDescent="0.25">
      <c r="B45" s="16"/>
    </row>
    <row r="46" spans="1:3" x14ac:dyDescent="0.25">
      <c r="B46" s="16"/>
    </row>
    <row r="47" spans="1:3" x14ac:dyDescent="0.25">
      <c r="B47" s="16"/>
    </row>
    <row r="48" spans="1:3" x14ac:dyDescent="0.25">
      <c r="B48" s="16"/>
    </row>
    <row r="49" spans="2:2" x14ac:dyDescent="0.25">
      <c r="B49" s="16"/>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6"/>
  <sheetViews>
    <sheetView workbookViewId="0"/>
  </sheetViews>
  <sheetFormatPr defaultRowHeight="15" x14ac:dyDescent="0.25"/>
  <cols>
    <col min="1" max="3" width="8.7109375" customWidth="1"/>
    <col min="4" max="4" width="81.140625" customWidth="1"/>
    <col min="5" max="5" width="12.7109375" customWidth="1"/>
  </cols>
  <sheetData>
    <row r="29" spans="1:5" ht="31.9" customHeight="1" x14ac:dyDescent="0.25">
      <c r="A29" s="13" t="s">
        <v>129</v>
      </c>
      <c r="B29" s="13" t="s">
        <v>130</v>
      </c>
      <c r="C29" s="13" t="s">
        <v>131</v>
      </c>
      <c r="D29" s="13" t="s">
        <v>5</v>
      </c>
      <c r="E29" s="13" t="s">
        <v>32</v>
      </c>
    </row>
    <row r="30" spans="1:5" ht="16.149999999999999" customHeight="1" x14ac:dyDescent="0.25">
      <c r="A30" s="12"/>
      <c r="B30" s="12"/>
      <c r="C30" s="12"/>
      <c r="D30" s="13" t="s">
        <v>132</v>
      </c>
      <c r="E30" s="12"/>
    </row>
    <row r="31" spans="1:5" ht="16.149999999999999" customHeight="1" x14ac:dyDescent="0.25">
      <c r="A31" s="12"/>
      <c r="B31" s="12"/>
      <c r="C31" s="12"/>
      <c r="D31" s="12" t="s">
        <v>133</v>
      </c>
      <c r="E31" s="12"/>
    </row>
    <row r="32" spans="1:5" ht="16.149999999999999" customHeight="1" x14ac:dyDescent="0.25">
      <c r="A32" s="12"/>
      <c r="B32" s="12"/>
      <c r="C32" s="12"/>
      <c r="D32" s="12" t="s">
        <v>134</v>
      </c>
      <c r="E32" s="12"/>
    </row>
    <row r="33" spans="1:5" ht="16.149999999999999" customHeight="1" x14ac:dyDescent="0.25">
      <c r="A33" s="12" t="s">
        <v>288</v>
      </c>
      <c r="B33" s="12" t="s">
        <v>135</v>
      </c>
      <c r="C33" s="12">
        <v>16</v>
      </c>
      <c r="D33" s="12" t="s">
        <v>136</v>
      </c>
      <c r="E33" s="12" t="s">
        <v>143</v>
      </c>
    </row>
    <row r="34" spans="1:5" ht="16.149999999999999" customHeight="1" x14ac:dyDescent="0.25">
      <c r="A34" s="12" t="s">
        <v>289</v>
      </c>
      <c r="B34" s="12" t="s">
        <v>135</v>
      </c>
      <c r="C34" s="12">
        <v>16</v>
      </c>
      <c r="D34" s="12" t="s">
        <v>136</v>
      </c>
      <c r="E34" s="12" t="s">
        <v>144</v>
      </c>
    </row>
    <row r="35" spans="1:5" ht="16.149999999999999" customHeight="1" x14ac:dyDescent="0.25">
      <c r="A35" s="12" t="s">
        <v>290</v>
      </c>
      <c r="B35" s="12" t="s">
        <v>135</v>
      </c>
      <c r="C35" s="12">
        <v>16</v>
      </c>
      <c r="D35" s="12" t="s">
        <v>136</v>
      </c>
      <c r="E35" s="12" t="s">
        <v>145</v>
      </c>
    </row>
    <row r="36" spans="1:5" ht="16.149999999999999" customHeight="1" x14ac:dyDescent="0.25">
      <c r="A36" s="12"/>
      <c r="B36" s="12"/>
      <c r="C36" s="12"/>
      <c r="D36" s="12"/>
      <c r="E36" s="12"/>
    </row>
    <row r="37" spans="1:5" ht="16.149999999999999" customHeight="1" x14ac:dyDescent="0.25">
      <c r="A37" s="12"/>
      <c r="B37" s="12"/>
      <c r="C37" s="12"/>
      <c r="D37" s="13" t="s">
        <v>137</v>
      </c>
      <c r="E37" s="12"/>
    </row>
    <row r="38" spans="1:5" ht="16.149999999999999" customHeight="1" x14ac:dyDescent="0.25">
      <c r="A38" s="12"/>
      <c r="B38" s="12"/>
      <c r="C38" s="12"/>
      <c r="D38" s="12" t="s">
        <v>138</v>
      </c>
      <c r="E38" s="12"/>
    </row>
    <row r="39" spans="1:5" ht="16.149999999999999" customHeight="1" x14ac:dyDescent="0.25">
      <c r="A39" s="12" t="s">
        <v>291</v>
      </c>
      <c r="B39" s="12" t="s">
        <v>135</v>
      </c>
      <c r="C39" s="12">
        <v>16</v>
      </c>
      <c r="D39" s="12" t="s">
        <v>139</v>
      </c>
      <c r="E39" s="12" t="s">
        <v>146</v>
      </c>
    </row>
    <row r="40" spans="1:5" ht="16.149999999999999" customHeight="1" x14ac:dyDescent="0.25">
      <c r="A40" s="12" t="s">
        <v>292</v>
      </c>
      <c r="B40" s="12" t="s">
        <v>135</v>
      </c>
      <c r="C40" s="12">
        <v>16</v>
      </c>
      <c r="D40" s="12" t="s">
        <v>139</v>
      </c>
      <c r="E40" s="12" t="s">
        <v>147</v>
      </c>
    </row>
    <row r="41" spans="1:5" ht="16.149999999999999" customHeight="1" x14ac:dyDescent="0.25">
      <c r="A41" s="12" t="s">
        <v>293</v>
      </c>
      <c r="B41" s="12" t="s">
        <v>135</v>
      </c>
      <c r="C41" s="12">
        <v>16</v>
      </c>
      <c r="D41" s="12" t="s">
        <v>139</v>
      </c>
      <c r="E41" s="12" t="s">
        <v>148</v>
      </c>
    </row>
    <row r="42" spans="1:5" ht="16.149999999999999" customHeight="1" x14ac:dyDescent="0.25">
      <c r="A42" s="12"/>
      <c r="B42" s="12"/>
      <c r="C42" s="12"/>
      <c r="D42" s="12"/>
      <c r="E42" s="12"/>
    </row>
    <row r="43" spans="1:5" ht="16.149999999999999" customHeight="1" x14ac:dyDescent="0.25">
      <c r="A43" s="12" t="s">
        <v>294</v>
      </c>
      <c r="B43" s="12"/>
      <c r="C43" s="12"/>
      <c r="D43" s="14" t="str">
        <f>VLOOKUP(A43,TestArray,2)</f>
        <v>Common Measures</v>
      </c>
      <c r="E43" s="12"/>
    </row>
    <row r="44" spans="1:5" ht="16.149999999999999" customHeight="1" x14ac:dyDescent="0.25">
      <c r="A44" s="12"/>
      <c r="B44" s="12"/>
      <c r="C44" s="12"/>
      <c r="D44" s="12" t="s">
        <v>140</v>
      </c>
      <c r="E44" s="12"/>
    </row>
    <row r="45" spans="1:5" ht="16.149999999999999" customHeight="1" x14ac:dyDescent="0.25">
      <c r="A45" s="12"/>
      <c r="B45" s="12"/>
      <c r="C45" s="12"/>
      <c r="D45" s="12" t="s">
        <v>141</v>
      </c>
      <c r="E45" s="12"/>
    </row>
    <row r="46" spans="1:5" ht="16.149999999999999" customHeight="1" x14ac:dyDescent="0.25">
      <c r="A46" s="12" t="s">
        <v>294</v>
      </c>
      <c r="B46" s="12" t="s">
        <v>2</v>
      </c>
      <c r="C46" s="12">
        <v>1</v>
      </c>
      <c r="D46" s="11" t="str">
        <f t="shared" ref="D46:D55" si="0">VLOOKUP(A46,TestArray,4+RIGHT(B46,2))</f>
        <v>Package</v>
      </c>
      <c r="E46" s="12"/>
    </row>
    <row r="47" spans="1:5" ht="16.149999999999999" customHeight="1" x14ac:dyDescent="0.25">
      <c r="A47" s="12" t="s">
        <v>294</v>
      </c>
      <c r="B47" s="12" t="s">
        <v>17</v>
      </c>
      <c r="C47" s="12">
        <v>1</v>
      </c>
      <c r="D47" s="11" t="str">
        <f t="shared" si="0"/>
        <v>Fenestration U 0.40/S 0.40</v>
      </c>
      <c r="E47" s="12" t="s">
        <v>113</v>
      </c>
    </row>
    <row r="48" spans="1:5" ht="16.149999999999999" customHeight="1" x14ac:dyDescent="0.25">
      <c r="A48" s="12" t="s">
        <v>294</v>
      </c>
      <c r="B48" s="12" t="s">
        <v>18</v>
      </c>
      <c r="C48" s="12">
        <v>1</v>
      </c>
      <c r="D48" s="11" t="str">
        <f t="shared" si="0"/>
        <v>Wall R13/Roof Deck Above R6</v>
      </c>
      <c r="E48" s="12" t="s">
        <v>113</v>
      </c>
    </row>
    <row r="49" spans="1:7" ht="16.149999999999999" customHeight="1" x14ac:dyDescent="0.25">
      <c r="A49" s="12" t="s">
        <v>294</v>
      </c>
      <c r="B49" s="12" t="s">
        <v>19</v>
      </c>
      <c r="C49" s="12">
        <v>1</v>
      </c>
      <c r="D49" s="11" t="str">
        <f t="shared" si="0"/>
        <v>Ceiling R49 /Roof Deck Below R0/Radiant Barrier</v>
      </c>
      <c r="E49" s="12" t="s">
        <v>113</v>
      </c>
    </row>
    <row r="50" spans="1:7" ht="16.149999999999999" customHeight="1" x14ac:dyDescent="0.25">
      <c r="A50" s="12" t="s">
        <v>294</v>
      </c>
      <c r="B50" s="12" t="s">
        <v>20</v>
      </c>
      <c r="C50" s="12">
        <v>1</v>
      </c>
      <c r="D50" s="11" t="str">
        <f t="shared" si="0"/>
        <v>Furnace AFUE 92</v>
      </c>
      <c r="E50" s="12" t="s">
        <v>113</v>
      </c>
    </row>
    <row r="51" spans="1:7" ht="16.149999999999999" customHeight="1" x14ac:dyDescent="0.25">
      <c r="A51" s="12" t="s">
        <v>294</v>
      </c>
      <c r="B51" s="12" t="s">
        <v>21</v>
      </c>
      <c r="C51" s="12">
        <v>1</v>
      </c>
      <c r="D51" s="11" t="str">
        <f t="shared" si="0"/>
        <v>Air Conditioner SEER 16/EER 14</v>
      </c>
      <c r="E51" s="12" t="s">
        <v>113</v>
      </c>
    </row>
    <row r="52" spans="1:7" ht="16.149999999999999" customHeight="1" x14ac:dyDescent="0.25">
      <c r="A52" s="12" t="s">
        <v>294</v>
      </c>
      <c r="B52" s="12" t="s">
        <v>22</v>
      </c>
      <c r="C52" s="12">
        <v>1</v>
      </c>
      <c r="D52" s="11" t="str">
        <f t="shared" si="0"/>
        <v>No Cool Vent</v>
      </c>
      <c r="E52" s="12" t="s">
        <v>113</v>
      </c>
    </row>
    <row r="53" spans="1:7" ht="16.149999999999999" customHeight="1" x14ac:dyDescent="0.25">
      <c r="A53" s="12" t="s">
        <v>294</v>
      </c>
      <c r="B53" s="12" t="s">
        <v>23</v>
      </c>
      <c r="C53" s="12">
        <v>1</v>
      </c>
      <c r="D53" s="11" t="str">
        <f t="shared" si="0"/>
        <v>Ducts 2% Leakage</v>
      </c>
      <c r="E53" s="12" t="s">
        <v>113</v>
      </c>
    </row>
    <row r="54" spans="1:7" ht="16.149999999999999" customHeight="1" x14ac:dyDescent="0.25">
      <c r="A54" s="12" t="s">
        <v>294</v>
      </c>
      <c r="B54" s="12" t="s">
        <v>24</v>
      </c>
      <c r="C54" s="12">
        <v>1</v>
      </c>
      <c r="D54" s="11" t="str">
        <f t="shared" si="0"/>
        <v>No Quality Insulation Installation</v>
      </c>
      <c r="E54" s="12" t="s">
        <v>113</v>
      </c>
      <c r="G54" t="s">
        <v>421</v>
      </c>
    </row>
    <row r="55" spans="1:7" ht="16.149999999999999" customHeight="1" x14ac:dyDescent="0.25">
      <c r="A55" s="12" t="s">
        <v>294</v>
      </c>
      <c r="B55" s="12" t="s">
        <v>25</v>
      </c>
      <c r="C55" s="12">
        <v>1</v>
      </c>
      <c r="D55" s="11" t="str">
        <f t="shared" si="0"/>
        <v>Air Leakage ACH50 2.0</v>
      </c>
      <c r="E55" s="12" t="s">
        <v>113</v>
      </c>
    </row>
    <row r="56" spans="1:7" ht="16.149999999999999" customHeight="1" x14ac:dyDescent="0.25">
      <c r="A56" s="12"/>
      <c r="B56" s="12"/>
      <c r="C56" s="12"/>
      <c r="D56" s="12"/>
      <c r="E56" s="12"/>
    </row>
    <row r="57" spans="1:7" ht="16.149999999999999" customHeight="1" x14ac:dyDescent="0.25">
      <c r="A57" s="12" t="s">
        <v>295</v>
      </c>
      <c r="B57" s="12"/>
      <c r="C57" s="12"/>
      <c r="D57" s="14" t="str">
        <f>VLOOKUP(A57,TestArray,2)</f>
        <v>Water Heating</v>
      </c>
      <c r="E57" s="12"/>
    </row>
    <row r="58" spans="1:7" ht="16.149999999999999" customHeight="1" x14ac:dyDescent="0.25">
      <c r="A58" s="12"/>
      <c r="B58" s="12"/>
      <c r="C58" s="12"/>
      <c r="D58" s="12" t="s">
        <v>140</v>
      </c>
      <c r="E58" s="12"/>
    </row>
    <row r="59" spans="1:7" ht="16.149999999999999" customHeight="1" x14ac:dyDescent="0.25">
      <c r="A59" s="12"/>
      <c r="B59" s="12"/>
      <c r="C59" s="12"/>
      <c r="D59" s="12" t="s">
        <v>149</v>
      </c>
      <c r="E59" s="12"/>
    </row>
    <row r="60" spans="1:7" ht="16.149999999999999" customHeight="1" x14ac:dyDescent="0.25">
      <c r="A60" s="12" t="s">
        <v>295</v>
      </c>
      <c r="B60" s="12" t="s">
        <v>2</v>
      </c>
      <c r="C60" s="12">
        <v>1</v>
      </c>
      <c r="D60" s="11" t="str">
        <f t="shared" ref="D60:D69" si="1">VLOOKUP(A60,TestArray,4+RIGHT(B60,2))</f>
        <v>Package</v>
      </c>
      <c r="E60" s="12" t="s">
        <v>113</v>
      </c>
    </row>
    <row r="61" spans="1:7" ht="16.149999999999999" customHeight="1" x14ac:dyDescent="0.25">
      <c r="A61" s="12" t="s">
        <v>295</v>
      </c>
      <c r="B61" s="12" t="s">
        <v>17</v>
      </c>
      <c r="C61" s="12">
        <v>1</v>
      </c>
      <c r="D61" s="11" t="str">
        <f t="shared" si="1"/>
        <v>Parallel Piping</v>
      </c>
      <c r="E61" s="12" t="s">
        <v>113</v>
      </c>
    </row>
    <row r="62" spans="1:7" ht="16.149999999999999" customHeight="1" x14ac:dyDescent="0.25">
      <c r="A62" s="12" t="s">
        <v>295</v>
      </c>
      <c r="B62" s="12" t="s">
        <v>18</v>
      </c>
      <c r="C62" s="12">
        <v>1</v>
      </c>
      <c r="D62" s="11" t="str">
        <f t="shared" si="1"/>
        <v xml:space="preserve">Gas Consumer Instantaneous (UEF)/UEF 0.96/0 gal </v>
      </c>
      <c r="E62" s="12" t="s">
        <v>113</v>
      </c>
      <c r="G62" t="s">
        <v>425</v>
      </c>
    </row>
    <row r="63" spans="1:7" ht="16.149999999999999" customHeight="1" x14ac:dyDescent="0.25">
      <c r="A63" s="12" t="s">
        <v>295</v>
      </c>
      <c r="B63" s="12" t="s">
        <v>19</v>
      </c>
      <c r="C63" s="12">
        <v>1</v>
      </c>
      <c r="D63" s="11" t="str">
        <f t="shared" si="1"/>
        <v xml:space="preserve">Gas Consumer Storage (UEF)/UEF 0.61/50 gal </v>
      </c>
      <c r="E63" s="12" t="s">
        <v>113</v>
      </c>
    </row>
    <row r="64" spans="1:7" ht="16.149999999999999" customHeight="1" x14ac:dyDescent="0.25">
      <c r="A64" s="12" t="s">
        <v>295</v>
      </c>
      <c r="B64" s="12" t="s">
        <v>20</v>
      </c>
      <c r="C64" s="12">
        <v>1</v>
      </c>
      <c r="D64" s="11" t="str">
        <f t="shared" si="1"/>
        <v>Gas Commercial Instantaneous (TE)/TE 0.95/0 gal</v>
      </c>
      <c r="E64" s="12" t="s">
        <v>113</v>
      </c>
    </row>
    <row r="65" spans="1:7" ht="16.149999999999999" customHeight="1" x14ac:dyDescent="0.25">
      <c r="A65" s="12" t="s">
        <v>295</v>
      </c>
      <c r="B65" s="12" t="s">
        <v>21</v>
      </c>
      <c r="C65" s="12">
        <v>1</v>
      </c>
      <c r="D65" s="11" t="str">
        <f t="shared" si="1"/>
        <v>Gas Commercial Storage (TE &amp; SBL)/TE 0.82/SBL 0.02/98 gal</v>
      </c>
      <c r="E65" s="12" t="s">
        <v>113</v>
      </c>
    </row>
    <row r="66" spans="1:7" ht="16.149999999999999" customHeight="1" x14ac:dyDescent="0.25">
      <c r="A66" s="12" t="s">
        <v>295</v>
      </c>
      <c r="B66" s="12" t="s">
        <v>22</v>
      </c>
      <c r="C66" s="12">
        <v>1</v>
      </c>
      <c r="D66" s="11" t="str">
        <f t="shared" si="1"/>
        <v>Electric Resistance Consumer Storage (UEF)/UEF 0.92/50 gal</v>
      </c>
      <c r="E66" s="12" t="s">
        <v>113</v>
      </c>
    </row>
    <row r="67" spans="1:7" ht="16.149999999999999" customHeight="1" x14ac:dyDescent="0.25">
      <c r="A67" s="12" t="s">
        <v>295</v>
      </c>
      <c r="B67" s="12" t="s">
        <v>23</v>
      </c>
      <c r="C67" s="12">
        <v>1</v>
      </c>
      <c r="D67" s="11" t="str">
        <f t="shared" si="1"/>
        <v>Heat Pump NEEA Rated/Sanden/43 gal</v>
      </c>
      <c r="E67" s="12" t="s">
        <v>113</v>
      </c>
    </row>
    <row r="68" spans="1:7" ht="16.149999999999999" customHeight="1" x14ac:dyDescent="0.25">
      <c r="A68" s="12" t="s">
        <v>295</v>
      </c>
      <c r="B68" s="12" t="s">
        <v>24</v>
      </c>
      <c r="C68" s="12">
        <v>1</v>
      </c>
      <c r="D68" s="11" t="str">
        <f t="shared" si="1"/>
        <v>2 Water Heaters using Multiplier</v>
      </c>
      <c r="E68" s="12" t="s">
        <v>113</v>
      </c>
    </row>
    <row r="69" spans="1:7" ht="16.149999999999999" customHeight="1" x14ac:dyDescent="0.25">
      <c r="A69" s="12" t="s">
        <v>295</v>
      </c>
      <c r="B69" s="12" t="s">
        <v>25</v>
      </c>
      <c r="C69" s="12">
        <v>1</v>
      </c>
      <c r="D69" s="11" t="str">
        <f t="shared" si="1"/>
        <v>2 Water Heaters Using 2 entries</v>
      </c>
      <c r="E69" s="12" t="s">
        <v>113</v>
      </c>
    </row>
    <row r="70" spans="1:7" ht="16.149999999999999" customHeight="1" x14ac:dyDescent="0.25">
      <c r="A70" s="12"/>
      <c r="B70" s="12"/>
      <c r="C70" s="12"/>
      <c r="D70" s="11"/>
      <c r="E70" s="12"/>
    </row>
    <row r="71" spans="1:7" ht="16.149999999999999" customHeight="1" x14ac:dyDescent="0.25">
      <c r="A71" s="12" t="s">
        <v>296</v>
      </c>
      <c r="B71" s="12"/>
      <c r="C71" s="12"/>
      <c r="D71" s="14" t="str">
        <f>VLOOKUP(A71,TestArray,2)</f>
        <v>Multiple Orientation</v>
      </c>
      <c r="E71" s="12"/>
    </row>
    <row r="72" spans="1:7" ht="16.149999999999999" customHeight="1" x14ac:dyDescent="0.25">
      <c r="A72" s="12"/>
      <c r="B72" s="12"/>
      <c r="C72" s="12"/>
      <c r="D72" s="12" t="s">
        <v>140</v>
      </c>
      <c r="E72" s="12"/>
    </row>
    <row r="73" spans="1:7" ht="16.149999999999999" customHeight="1" x14ac:dyDescent="0.25">
      <c r="A73" s="12"/>
      <c r="B73" s="12"/>
      <c r="C73" s="12"/>
      <c r="D73" s="12"/>
      <c r="E73" s="12"/>
    </row>
    <row r="74" spans="1:7" ht="16.149999999999999" customHeight="1" x14ac:dyDescent="0.25">
      <c r="A74" s="12" t="s">
        <v>296</v>
      </c>
      <c r="B74" s="12" t="s">
        <v>2</v>
      </c>
      <c r="C74" s="12">
        <v>1</v>
      </c>
      <c r="D74" s="11" t="str">
        <f t="shared" ref="D74:D79" si="2">VLOOKUP(A74,TestArray,4+RIGHT(B74,2))</f>
        <v>Single Standard Front 45</v>
      </c>
      <c r="E74" s="12" t="s">
        <v>96</v>
      </c>
    </row>
    <row r="75" spans="1:7" ht="16.149999999999999" customHeight="1" x14ac:dyDescent="0.25">
      <c r="A75" s="12" t="s">
        <v>296</v>
      </c>
      <c r="B75" s="12" t="s">
        <v>17</v>
      </c>
      <c r="C75" s="12">
        <v>1</v>
      </c>
      <c r="D75" s="28" t="s">
        <v>157</v>
      </c>
      <c r="E75" s="12" t="s">
        <v>96</v>
      </c>
      <c r="G75" s="29" t="s">
        <v>424</v>
      </c>
    </row>
    <row r="76" spans="1:7" ht="16.149999999999999" customHeight="1" x14ac:dyDescent="0.25">
      <c r="A76" s="12" t="s">
        <v>296</v>
      </c>
      <c r="B76" s="12" t="s">
        <v>18</v>
      </c>
      <c r="C76" s="12">
        <v>1</v>
      </c>
      <c r="D76" s="28" t="s">
        <v>158</v>
      </c>
      <c r="E76" s="12" t="s">
        <v>96</v>
      </c>
    </row>
    <row r="77" spans="1:7" ht="16.149999999999999" customHeight="1" x14ac:dyDescent="0.25">
      <c r="A77" s="12" t="s">
        <v>296</v>
      </c>
      <c r="B77" s="12" t="s">
        <v>19</v>
      </c>
      <c r="C77" s="12">
        <v>1</v>
      </c>
      <c r="D77" s="28" t="s">
        <v>159</v>
      </c>
      <c r="E77" s="12" t="s">
        <v>96</v>
      </c>
    </row>
    <row r="78" spans="1:7" ht="16.149999999999999" customHeight="1" x14ac:dyDescent="0.25">
      <c r="A78" s="12" t="s">
        <v>296</v>
      </c>
      <c r="B78" s="12" t="s">
        <v>20</v>
      </c>
      <c r="C78" s="12">
        <v>1</v>
      </c>
      <c r="D78" s="28" t="s">
        <v>160</v>
      </c>
      <c r="E78" s="12" t="s">
        <v>96</v>
      </c>
    </row>
    <row r="79" spans="1:7" ht="16.149999999999999" customHeight="1" x14ac:dyDescent="0.25">
      <c r="A79" s="12" t="s">
        <v>296</v>
      </c>
      <c r="B79" s="12" t="s">
        <v>21</v>
      </c>
      <c r="C79" s="12">
        <v>1</v>
      </c>
      <c r="D79" s="11" t="str">
        <f t="shared" si="2"/>
        <v>Single Proposed Front 45</v>
      </c>
      <c r="E79" s="12" t="s">
        <v>113</v>
      </c>
    </row>
    <row r="80" spans="1:7" ht="16.149999999999999" customHeight="1" x14ac:dyDescent="0.25">
      <c r="A80" s="12" t="s">
        <v>296</v>
      </c>
      <c r="B80" s="12" t="s">
        <v>22</v>
      </c>
      <c r="C80" s="12">
        <v>1</v>
      </c>
      <c r="D80" s="28" t="s">
        <v>161</v>
      </c>
      <c r="E80" s="12" t="s">
        <v>113</v>
      </c>
      <c r="G80" s="29" t="s">
        <v>424</v>
      </c>
    </row>
    <row r="81" spans="1:5" ht="16.149999999999999" customHeight="1" x14ac:dyDescent="0.25">
      <c r="A81" s="12" t="s">
        <v>296</v>
      </c>
      <c r="B81" s="12" t="s">
        <v>23</v>
      </c>
      <c r="C81" s="12">
        <v>1</v>
      </c>
      <c r="D81" s="28" t="s">
        <v>162</v>
      </c>
      <c r="E81" s="12" t="s">
        <v>113</v>
      </c>
    </row>
    <row r="82" spans="1:5" ht="16.149999999999999" customHeight="1" x14ac:dyDescent="0.25">
      <c r="A82" s="12" t="s">
        <v>296</v>
      </c>
      <c r="B82" s="12" t="s">
        <v>24</v>
      </c>
      <c r="C82" s="12">
        <v>1</v>
      </c>
      <c r="D82" s="28" t="s">
        <v>163</v>
      </c>
      <c r="E82" s="12" t="s">
        <v>113</v>
      </c>
    </row>
    <row r="83" spans="1:5" ht="16.149999999999999" customHeight="1" x14ac:dyDescent="0.25">
      <c r="A83" s="12" t="s">
        <v>296</v>
      </c>
      <c r="B83" s="12" t="s">
        <v>25</v>
      </c>
      <c r="C83" s="12">
        <v>1</v>
      </c>
      <c r="D83" s="28" t="s">
        <v>164</v>
      </c>
      <c r="E83" s="12" t="s">
        <v>113</v>
      </c>
    </row>
    <row r="84" spans="1:5" x14ac:dyDescent="0.25">
      <c r="A84" s="12"/>
      <c r="B84" s="12"/>
      <c r="C84" s="12"/>
      <c r="D84" s="11"/>
      <c r="E84" s="12"/>
    </row>
    <row r="85" spans="1:5" x14ac:dyDescent="0.25">
      <c r="A85" s="12" t="s">
        <v>297</v>
      </c>
      <c r="B85" s="12"/>
      <c r="C85" s="12"/>
      <c r="D85" s="14" t="str">
        <f>VLOOKUP(A85,TestArray,2)</f>
        <v>Multi Family Water Heating</v>
      </c>
      <c r="E85" s="12"/>
    </row>
    <row r="86" spans="1:5" x14ac:dyDescent="0.25">
      <c r="A86" s="12"/>
      <c r="B86" s="12"/>
      <c r="C86" s="12"/>
      <c r="D86" s="12" t="s">
        <v>140</v>
      </c>
      <c r="E86" s="12"/>
    </row>
    <row r="87" spans="1:5" x14ac:dyDescent="0.25">
      <c r="A87" s="12"/>
      <c r="B87" s="12"/>
      <c r="C87" s="12"/>
      <c r="D87" s="12" t="s">
        <v>170</v>
      </c>
      <c r="E87" s="12"/>
    </row>
    <row r="88" spans="1:5" x14ac:dyDescent="0.25">
      <c r="A88" s="12" t="s">
        <v>297</v>
      </c>
      <c r="B88" s="12" t="s">
        <v>2</v>
      </c>
      <c r="C88" s="12">
        <v>1</v>
      </c>
      <c r="D88" s="11" t="str">
        <f t="shared" ref="D88:D97" si="3">VLOOKUP(A88,TestArray,4+RIGHT(B88,2))</f>
        <v xml:space="preserve">Package Gas Consumer Instantaneous (UEF)/UEF 0.81/0 gal </v>
      </c>
      <c r="E88" s="12" t="s">
        <v>125</v>
      </c>
    </row>
    <row r="89" spans="1:5" x14ac:dyDescent="0.25">
      <c r="A89" s="12" t="s">
        <v>297</v>
      </c>
      <c r="B89" s="12" t="s">
        <v>17</v>
      </c>
      <c r="C89" s="12">
        <v>1</v>
      </c>
      <c r="D89" s="11" t="str">
        <f t="shared" si="3"/>
        <v xml:space="preserve">8 Gas Consumer Storage (UEF)/UEF 0.61/50 gal </v>
      </c>
      <c r="E89" s="12" t="s">
        <v>125</v>
      </c>
    </row>
    <row r="90" spans="1:5" x14ac:dyDescent="0.25">
      <c r="A90" s="12" t="s">
        <v>297</v>
      </c>
      <c r="B90" s="12" t="s">
        <v>18</v>
      </c>
      <c r="C90" s="12">
        <v>1</v>
      </c>
      <c r="D90" s="11" t="str">
        <f t="shared" si="3"/>
        <v>8 Gas Commercial Storage (TE &amp; SBL)/TE 0.80/SBL 0.02/100 gal</v>
      </c>
      <c r="E90" s="12" t="s">
        <v>125</v>
      </c>
    </row>
    <row r="91" spans="1:5" x14ac:dyDescent="0.25">
      <c r="A91" s="12" t="s">
        <v>297</v>
      </c>
      <c r="B91" s="12" t="s">
        <v>19</v>
      </c>
      <c r="C91" s="12">
        <v>1</v>
      </c>
      <c r="D91" s="11" t="str">
        <f t="shared" si="3"/>
        <v>2 Gas Commercial Central Solar</v>
      </c>
      <c r="E91" s="12" t="s">
        <v>125</v>
      </c>
    </row>
    <row r="92" spans="1:5" x14ac:dyDescent="0.25">
      <c r="A92" s="12" t="s">
        <v>297</v>
      </c>
      <c r="B92" s="12" t="s">
        <v>20</v>
      </c>
      <c r="C92" s="12">
        <v>1</v>
      </c>
      <c r="D92" s="11" t="str">
        <f t="shared" si="3"/>
        <v>2 Gas Commercial Central Solar Recirc</v>
      </c>
      <c r="E92" s="12" t="s">
        <v>125</v>
      </c>
    </row>
    <row r="93" spans="1:5" x14ac:dyDescent="0.25">
      <c r="A93" s="12" t="s">
        <v>297</v>
      </c>
      <c r="B93" s="12" t="s">
        <v>21</v>
      </c>
      <c r="C93" s="12">
        <v>1</v>
      </c>
      <c r="D93" s="11" t="str">
        <f t="shared" si="3"/>
        <v>2 Gas Commercial Central Recirc</v>
      </c>
      <c r="E93" s="12" t="s">
        <v>125</v>
      </c>
    </row>
    <row r="94" spans="1:5" x14ac:dyDescent="0.25">
      <c r="A94" s="12" t="s">
        <v>297</v>
      </c>
      <c r="B94" s="12" t="s">
        <v>22</v>
      </c>
      <c r="C94" s="12">
        <v>1</v>
      </c>
      <c r="D94" s="11" t="str">
        <f t="shared" si="3"/>
        <v>2 Gas Consumer Instantaneous Central Solar</v>
      </c>
      <c r="E94" s="12" t="s">
        <v>125</v>
      </c>
    </row>
    <row r="95" spans="1:5" x14ac:dyDescent="0.25">
      <c r="A95" s="12" t="s">
        <v>297</v>
      </c>
      <c r="B95" s="12" t="s">
        <v>23</v>
      </c>
      <c r="C95" s="12">
        <v>1</v>
      </c>
      <c r="D95" s="11" t="str">
        <f t="shared" si="3"/>
        <v>2 Gas Consumer Instantaneous Central Solar Recirc</v>
      </c>
      <c r="E95" s="12" t="s">
        <v>125</v>
      </c>
    </row>
    <row r="96" spans="1:5" x14ac:dyDescent="0.25">
      <c r="A96" s="12" t="s">
        <v>297</v>
      </c>
      <c r="B96" s="12" t="s">
        <v>24</v>
      </c>
      <c r="C96" s="12">
        <v>1</v>
      </c>
      <c r="D96" s="11" t="str">
        <f t="shared" si="3"/>
        <v>1 Indirect/TE 0.80/300 gal Central Solar</v>
      </c>
      <c r="E96" s="12" t="s">
        <v>125</v>
      </c>
    </row>
    <row r="97" spans="1:5" x14ac:dyDescent="0.25">
      <c r="A97" s="12" t="s">
        <v>297</v>
      </c>
      <c r="B97" s="12" t="s">
        <v>25</v>
      </c>
      <c r="C97" s="12">
        <v>1</v>
      </c>
      <c r="D97" s="11" t="str">
        <f t="shared" si="3"/>
        <v>1 Indirect/TE 0.80/300 gal Central Solar Recirc</v>
      </c>
      <c r="E97" s="12" t="s">
        <v>125</v>
      </c>
    </row>
    <row r="98" spans="1:5" x14ac:dyDescent="0.25">
      <c r="A98" s="12"/>
      <c r="B98" s="12"/>
      <c r="C98" s="12"/>
      <c r="D98" s="11"/>
      <c r="E98" s="12"/>
    </row>
    <row r="99" spans="1:5" x14ac:dyDescent="0.25">
      <c r="A99" s="12" t="s">
        <v>298</v>
      </c>
      <c r="B99" s="12"/>
      <c r="C99" s="12"/>
      <c r="D99" s="14" t="str">
        <f>VLOOKUP(A99,TestArray,2)</f>
        <v>Source Energy</v>
      </c>
      <c r="E99" s="12"/>
    </row>
    <row r="100" spans="1:5" x14ac:dyDescent="0.25">
      <c r="A100" s="12"/>
      <c r="B100" s="12"/>
      <c r="C100" s="12"/>
      <c r="D100" s="12" t="s">
        <v>140</v>
      </c>
      <c r="E100" s="12"/>
    </row>
    <row r="101" spans="1:5" x14ac:dyDescent="0.25">
      <c r="A101" s="12"/>
      <c r="B101" s="12"/>
      <c r="C101" s="12"/>
      <c r="D101" s="12" t="s">
        <v>149</v>
      </c>
      <c r="E101" s="12"/>
    </row>
    <row r="102" spans="1:5" x14ac:dyDescent="0.25">
      <c r="A102" s="12" t="s">
        <v>298</v>
      </c>
      <c r="B102" s="12" t="s">
        <v>2</v>
      </c>
      <c r="C102" s="12">
        <v>1</v>
      </c>
      <c r="D102" s="11" t="str">
        <f t="shared" ref="D102:D111" si="4">VLOOKUP(A102,TestArray,4+RIGHT(B102,2))</f>
        <v>Package</v>
      </c>
      <c r="E102" s="12" t="s">
        <v>113</v>
      </c>
    </row>
    <row r="103" spans="1:5" x14ac:dyDescent="0.25">
      <c r="A103" s="12" t="s">
        <v>298</v>
      </c>
      <c r="B103" s="12" t="s">
        <v>17</v>
      </c>
      <c r="C103" s="12">
        <v>1</v>
      </c>
      <c r="D103" s="11" t="str">
        <f t="shared" si="4"/>
        <v>Package No Natural Gas</v>
      </c>
      <c r="E103" s="12" t="s">
        <v>113</v>
      </c>
    </row>
    <row r="104" spans="1:5" x14ac:dyDescent="0.25">
      <c r="A104" s="12" t="s">
        <v>298</v>
      </c>
      <c r="B104" s="12" t="s">
        <v>18</v>
      </c>
      <c r="C104" s="12">
        <v>1</v>
      </c>
      <c r="D104" s="11" t="str">
        <f t="shared" si="4"/>
        <v>Electric DHW</v>
      </c>
      <c r="E104" s="12" t="s">
        <v>113</v>
      </c>
    </row>
    <row r="105" spans="1:5" x14ac:dyDescent="0.25">
      <c r="A105" s="12" t="s">
        <v>298</v>
      </c>
      <c r="B105" s="12" t="s">
        <v>19</v>
      </c>
      <c r="C105" s="12">
        <v>1</v>
      </c>
      <c r="D105" s="11" t="str">
        <f t="shared" si="4"/>
        <v>Electric DHW no Natural Gas</v>
      </c>
      <c r="E105" s="12" t="s">
        <v>113</v>
      </c>
    </row>
    <row r="106" spans="1:5" x14ac:dyDescent="0.25">
      <c r="A106" s="12" t="s">
        <v>298</v>
      </c>
      <c r="B106" s="12" t="s">
        <v>20</v>
      </c>
      <c r="C106" s="12">
        <v>1</v>
      </c>
      <c r="D106" s="11" t="str">
        <f t="shared" si="4"/>
        <v>Heatpump DHW</v>
      </c>
      <c r="E106" s="12" t="s">
        <v>113</v>
      </c>
    </row>
    <row r="107" spans="1:5" x14ac:dyDescent="0.25">
      <c r="A107" s="12" t="s">
        <v>298</v>
      </c>
      <c r="B107" s="12" t="s">
        <v>21</v>
      </c>
      <c r="C107" s="12">
        <v>1</v>
      </c>
      <c r="D107" s="11" t="str">
        <f t="shared" si="4"/>
        <v>Heatpump DHW no Natural Gas</v>
      </c>
      <c r="E107" s="12" t="s">
        <v>113</v>
      </c>
    </row>
    <row r="108" spans="1:5" x14ac:dyDescent="0.25">
      <c r="A108" s="12" t="s">
        <v>298</v>
      </c>
      <c r="B108" s="12" t="s">
        <v>22</v>
      </c>
      <c r="C108" s="12">
        <v>1</v>
      </c>
      <c r="D108" s="11" t="str">
        <f t="shared" si="4"/>
        <v>Heatpump HVAC</v>
      </c>
      <c r="E108" s="12" t="s">
        <v>113</v>
      </c>
    </row>
    <row r="109" spans="1:5" x14ac:dyDescent="0.25">
      <c r="A109" s="12" t="s">
        <v>298</v>
      </c>
      <c r="B109" s="12" t="s">
        <v>23</v>
      </c>
      <c r="C109" s="12">
        <v>1</v>
      </c>
      <c r="D109" s="11" t="str">
        <f t="shared" si="4"/>
        <v>Heatpump HVAC no Natural Gas</v>
      </c>
      <c r="E109" s="12" t="s">
        <v>113</v>
      </c>
    </row>
    <row r="110" spans="1:5" x14ac:dyDescent="0.25">
      <c r="A110" s="12" t="s">
        <v>298</v>
      </c>
      <c r="B110" s="12" t="s">
        <v>24</v>
      </c>
      <c r="C110" s="12">
        <v>1</v>
      </c>
      <c r="D110" s="11" t="str">
        <f t="shared" si="4"/>
        <v xml:space="preserve">Heatpump HVAC &amp; DHW </v>
      </c>
      <c r="E110" s="12" t="s">
        <v>113</v>
      </c>
    </row>
    <row r="111" spans="1:5" x14ac:dyDescent="0.25">
      <c r="A111" s="12" t="s">
        <v>298</v>
      </c>
      <c r="B111" s="12" t="s">
        <v>25</v>
      </c>
      <c r="C111" s="12">
        <v>1</v>
      </c>
      <c r="D111" s="11" t="str">
        <f t="shared" si="4"/>
        <v>Heatpump HVAC &amp; DHW no Natural Gas</v>
      </c>
      <c r="E111" s="12" t="s">
        <v>113</v>
      </c>
    </row>
    <row r="112" spans="1:5" x14ac:dyDescent="0.25">
      <c r="A112" s="12"/>
      <c r="B112" s="12"/>
      <c r="C112" s="12"/>
      <c r="D112" s="11"/>
      <c r="E112" s="12"/>
    </row>
    <row r="113" spans="1:5" x14ac:dyDescent="0.25">
      <c r="A113" s="12" t="s">
        <v>299</v>
      </c>
      <c r="B113" s="12"/>
      <c r="C113" s="12"/>
      <c r="D113" s="14" t="str">
        <f>VLOOKUP(A113,TestArray,2)</f>
        <v>E+A+A Base &amp; Windows</v>
      </c>
      <c r="E113" s="12"/>
    </row>
    <row r="114" spans="1:5" x14ac:dyDescent="0.25">
      <c r="A114" s="12"/>
      <c r="B114" s="12"/>
      <c r="C114" s="12"/>
      <c r="D114" s="12" t="s">
        <v>140</v>
      </c>
      <c r="E114" s="12"/>
    </row>
    <row r="115" spans="1:5" x14ac:dyDescent="0.25">
      <c r="A115" s="12"/>
      <c r="B115" s="12"/>
      <c r="C115" s="12"/>
      <c r="D115" s="12" t="s">
        <v>196</v>
      </c>
      <c r="E115" s="12"/>
    </row>
    <row r="116" spans="1:5" x14ac:dyDescent="0.25">
      <c r="A116" s="12" t="s">
        <v>299</v>
      </c>
      <c r="B116" s="12" t="s">
        <v>2</v>
      </c>
      <c r="C116" s="12">
        <v>1</v>
      </c>
      <c r="D116" s="11" t="str">
        <f t="shared" ref="D116:D125" si="5">VLOOKUP(A116,TestArray,4+RIGHT(B116,2))</f>
        <v>E 1440ft2 as New Construction</v>
      </c>
      <c r="E116" s="12" t="s">
        <v>193</v>
      </c>
    </row>
    <row r="117" spans="1:5" x14ac:dyDescent="0.25">
      <c r="A117" s="12" t="s">
        <v>299</v>
      </c>
      <c r="B117" s="12" t="s">
        <v>17</v>
      </c>
      <c r="C117" s="12">
        <v>1</v>
      </c>
      <c r="D117" s="11" t="str">
        <f t="shared" si="5"/>
        <v>E 1440ft2 as Addition/Alteration</v>
      </c>
      <c r="E117" s="12" t="s">
        <v>193</v>
      </c>
    </row>
    <row r="118" spans="1:5" x14ac:dyDescent="0.25">
      <c r="A118" s="12" t="s">
        <v>299</v>
      </c>
      <c r="B118" s="12" t="s">
        <v>18</v>
      </c>
      <c r="C118" s="12">
        <v>1</v>
      </c>
      <c r="D118" s="11" t="str">
        <f t="shared" si="5"/>
        <v>EA 1665ft2</v>
      </c>
      <c r="E118" s="12" t="s">
        <v>193</v>
      </c>
    </row>
    <row r="119" spans="1:5" x14ac:dyDescent="0.25">
      <c r="A119" s="12" t="s">
        <v>299</v>
      </c>
      <c r="B119" s="12" t="s">
        <v>19</v>
      </c>
      <c r="C119" s="12">
        <v>1</v>
      </c>
      <c r="D119" s="11" t="str">
        <f t="shared" si="5"/>
        <v>EAA Ceiling R38 Verified</v>
      </c>
      <c r="E119" s="12" t="s">
        <v>193</v>
      </c>
    </row>
    <row r="120" spans="1:5" x14ac:dyDescent="0.25">
      <c r="A120" s="12" t="s">
        <v>299</v>
      </c>
      <c r="B120" s="12" t="s">
        <v>20</v>
      </c>
      <c r="C120" s="12">
        <v>1</v>
      </c>
      <c r="D120" s="11" t="str">
        <f t="shared" si="5"/>
        <v>EAA Ceiling R38 Verified Wind U0.41/S0.36</v>
      </c>
      <c r="E120" s="12" t="s">
        <v>193</v>
      </c>
    </row>
    <row r="121" spans="1:5" x14ac:dyDescent="0.25">
      <c r="A121" s="12" t="s">
        <v>299</v>
      </c>
      <c r="B121" s="12" t="s">
        <v>21</v>
      </c>
      <c r="C121" s="12">
        <v>1</v>
      </c>
      <c r="D121" s="11" t="str">
        <f t="shared" si="5"/>
        <v>EAA Ceiling R38 Verified Wind U0.41/S0.36 Verified</v>
      </c>
      <c r="E121" s="12" t="s">
        <v>193</v>
      </c>
    </row>
    <row r="122" spans="1:5" x14ac:dyDescent="0.25">
      <c r="A122" s="12" t="s">
        <v>299</v>
      </c>
      <c r="B122" s="12" t="s">
        <v>22</v>
      </c>
      <c r="C122" s="12">
        <v>1</v>
      </c>
      <c r="D122" s="11" t="str">
        <f t="shared" si="5"/>
        <v>EAA Ceiling R38 Verified Wind U0.40/S0.35</v>
      </c>
      <c r="E122" s="12" t="s">
        <v>193</v>
      </c>
    </row>
    <row r="123" spans="1:5" x14ac:dyDescent="0.25">
      <c r="A123" s="12" t="s">
        <v>299</v>
      </c>
      <c r="B123" s="12" t="s">
        <v>23</v>
      </c>
      <c r="C123" s="12">
        <v>1</v>
      </c>
      <c r="D123" s="11" t="str">
        <f t="shared" si="5"/>
        <v>EAA Ceiling R38 Verified Wind U0.40/S0.35 Verified</v>
      </c>
      <c r="E123" s="12" t="s">
        <v>193</v>
      </c>
    </row>
    <row r="124" spans="1:5" x14ac:dyDescent="0.25">
      <c r="A124" s="12" t="s">
        <v>299</v>
      </c>
      <c r="B124" s="12" t="s">
        <v>24</v>
      </c>
      <c r="C124" s="12">
        <v>1</v>
      </c>
      <c r="D124" s="11" t="str">
        <f t="shared" si="5"/>
        <v>EAA Ceiling R38 Verified Wind U0.39/S0.34</v>
      </c>
      <c r="E124" s="12" t="s">
        <v>193</v>
      </c>
    </row>
    <row r="125" spans="1:5" x14ac:dyDescent="0.25">
      <c r="A125" s="12" t="s">
        <v>299</v>
      </c>
      <c r="B125" s="12" t="s">
        <v>25</v>
      </c>
      <c r="C125" s="12">
        <v>1</v>
      </c>
      <c r="D125" s="11" t="str">
        <f t="shared" si="5"/>
        <v>EAA Ceiling R38 Verified Wind U0.39/S0.34 Verified</v>
      </c>
      <c r="E125" s="12" t="s">
        <v>193</v>
      </c>
    </row>
    <row r="126" spans="1:5" x14ac:dyDescent="0.25">
      <c r="A126" s="12"/>
      <c r="B126" s="12"/>
      <c r="C126" s="12"/>
      <c r="D126" s="11"/>
      <c r="E126" s="12"/>
    </row>
    <row r="127" spans="1:5" x14ac:dyDescent="0.25">
      <c r="A127" s="12" t="s">
        <v>300</v>
      </c>
      <c r="B127" s="12"/>
      <c r="C127" s="12"/>
      <c r="D127" s="14" t="str">
        <f>VLOOKUP(A127,TestArray,2)</f>
        <v>E+A+A Walls &amp; HVAC</v>
      </c>
      <c r="E127" s="12"/>
    </row>
    <row r="128" spans="1:5" x14ac:dyDescent="0.25">
      <c r="A128" s="12"/>
      <c r="B128" s="12"/>
      <c r="C128" s="12"/>
      <c r="D128" s="12" t="s">
        <v>140</v>
      </c>
      <c r="E128" s="12"/>
    </row>
    <row r="129" spans="1:7" x14ac:dyDescent="0.25">
      <c r="A129" s="12"/>
      <c r="B129" s="12"/>
      <c r="C129" s="12"/>
      <c r="D129" s="12" t="s">
        <v>196</v>
      </c>
      <c r="E129" s="12"/>
    </row>
    <row r="130" spans="1:7" x14ac:dyDescent="0.25">
      <c r="A130" s="12" t="s">
        <v>300</v>
      </c>
      <c r="B130" s="12" t="s">
        <v>2</v>
      </c>
      <c r="C130" s="12">
        <v>1</v>
      </c>
      <c r="D130" s="11" t="str">
        <f t="shared" ref="D130:D139" si="6">VLOOKUP(A130,TestArray,4+RIGHT(B130,2))</f>
        <v>EAA Ceiling R38 Verified Wall R11</v>
      </c>
      <c r="E130" s="12" t="s">
        <v>193</v>
      </c>
    </row>
    <row r="131" spans="1:7" x14ac:dyDescent="0.25">
      <c r="A131" s="12" t="s">
        <v>300</v>
      </c>
      <c r="B131" s="12" t="s">
        <v>17</v>
      </c>
      <c r="C131" s="12">
        <v>1</v>
      </c>
      <c r="D131" s="11" t="str">
        <f t="shared" si="6"/>
        <v>EAA Ceiling R38 Verified Wall R11 Verified</v>
      </c>
      <c r="E131" s="12" t="s">
        <v>193</v>
      </c>
    </row>
    <row r="132" spans="1:7" x14ac:dyDescent="0.25">
      <c r="A132" s="12" t="s">
        <v>300</v>
      </c>
      <c r="B132" s="12" t="s">
        <v>18</v>
      </c>
      <c r="C132" s="12">
        <v>1</v>
      </c>
      <c r="D132" s="11" t="str">
        <f t="shared" si="6"/>
        <v>EAA Ceiling R38 Verified Wall R13</v>
      </c>
      <c r="E132" s="12" t="s">
        <v>193</v>
      </c>
    </row>
    <row r="133" spans="1:7" x14ac:dyDescent="0.25">
      <c r="A133" s="12" t="s">
        <v>300</v>
      </c>
      <c r="B133" s="12" t="s">
        <v>19</v>
      </c>
      <c r="C133" s="12">
        <v>1</v>
      </c>
      <c r="D133" s="11" t="str">
        <f t="shared" si="6"/>
        <v>EAA Ceiling R38 Verified Wall R13 Verified</v>
      </c>
      <c r="E133" s="12" t="s">
        <v>193</v>
      </c>
    </row>
    <row r="134" spans="1:7" x14ac:dyDescent="0.25">
      <c r="A134" s="12" t="s">
        <v>300</v>
      </c>
      <c r="B134" s="12" t="s">
        <v>20</v>
      </c>
      <c r="C134" s="12">
        <v>1</v>
      </c>
      <c r="D134" s="11" t="str">
        <f t="shared" si="6"/>
        <v>EAA Ceiling R38 Verified HVAC Worse</v>
      </c>
      <c r="E134" s="12" t="s">
        <v>193</v>
      </c>
    </row>
    <row r="135" spans="1:7" x14ac:dyDescent="0.25">
      <c r="A135" s="12" t="s">
        <v>300</v>
      </c>
      <c r="B135" s="12" t="s">
        <v>21</v>
      </c>
      <c r="C135" s="12">
        <v>1</v>
      </c>
      <c r="D135" s="11" t="str">
        <f t="shared" si="6"/>
        <v>EAA Ceiling R38 Verified HVAC Worse Verified</v>
      </c>
      <c r="E135" s="12" t="s">
        <v>193</v>
      </c>
    </row>
    <row r="136" spans="1:7" x14ac:dyDescent="0.25">
      <c r="A136" s="12" t="s">
        <v>300</v>
      </c>
      <c r="B136" s="12" t="s">
        <v>22</v>
      </c>
      <c r="C136" s="12">
        <v>1</v>
      </c>
      <c r="D136" s="11" t="str">
        <f t="shared" si="6"/>
        <v xml:space="preserve">EAA Ceiling R38 Verified HVAC Equal </v>
      </c>
      <c r="E136" s="12" t="s">
        <v>193</v>
      </c>
    </row>
    <row r="137" spans="1:7" x14ac:dyDescent="0.25">
      <c r="A137" s="12" t="s">
        <v>300</v>
      </c>
      <c r="B137" s="12" t="s">
        <v>23</v>
      </c>
      <c r="C137" s="12">
        <v>1</v>
      </c>
      <c r="D137" s="11" t="str">
        <f t="shared" si="6"/>
        <v>EAA Ceiling R38 Verified HVAC Equal Verified</v>
      </c>
      <c r="E137" s="12" t="s">
        <v>193</v>
      </c>
    </row>
    <row r="138" spans="1:7" x14ac:dyDescent="0.25">
      <c r="A138" s="12" t="s">
        <v>300</v>
      </c>
      <c r="B138" s="12" t="s">
        <v>24</v>
      </c>
      <c r="C138" s="12">
        <v>1</v>
      </c>
      <c r="D138" s="11" t="str">
        <f t="shared" si="6"/>
        <v>EAA Ceiling R38 Verified HVAC Better</v>
      </c>
      <c r="E138" s="12" t="s">
        <v>193</v>
      </c>
    </row>
    <row r="139" spans="1:7" x14ac:dyDescent="0.25">
      <c r="A139" s="12" t="s">
        <v>300</v>
      </c>
      <c r="B139" s="12" t="s">
        <v>25</v>
      </c>
      <c r="C139" s="12">
        <v>1</v>
      </c>
      <c r="D139" s="11" t="str">
        <f t="shared" si="6"/>
        <v>EAA Ceiling R38 Verified HVAC Better Verified</v>
      </c>
      <c r="E139" s="12" t="s">
        <v>193</v>
      </c>
    </row>
    <row r="140" spans="1:7" x14ac:dyDescent="0.25">
      <c r="A140" s="12"/>
      <c r="B140" s="12"/>
      <c r="C140" s="12"/>
      <c r="D140" s="11"/>
      <c r="E140" s="12"/>
    </row>
    <row r="141" spans="1:7" x14ac:dyDescent="0.25">
      <c r="A141" s="12"/>
      <c r="B141" s="12"/>
      <c r="C141" s="12"/>
      <c r="D141" s="13" t="s">
        <v>400</v>
      </c>
      <c r="E141" s="12"/>
      <c r="G141" t="s">
        <v>423</v>
      </c>
    </row>
    <row r="142" spans="1:7" x14ac:dyDescent="0.25">
      <c r="A142" s="12"/>
      <c r="B142" s="12"/>
      <c r="C142" s="12"/>
      <c r="D142" s="12" t="s">
        <v>133</v>
      </c>
      <c r="E142" s="12"/>
    </row>
    <row r="143" spans="1:7" x14ac:dyDescent="0.25">
      <c r="A143" s="12"/>
      <c r="B143" s="12"/>
      <c r="C143" s="12"/>
      <c r="D143" s="12" t="s">
        <v>134</v>
      </c>
      <c r="E143" s="12"/>
    </row>
    <row r="144" spans="1:7" x14ac:dyDescent="0.25">
      <c r="A144" s="12" t="s">
        <v>401</v>
      </c>
      <c r="B144" s="12" t="s">
        <v>135</v>
      </c>
      <c r="C144" s="12">
        <v>16</v>
      </c>
      <c r="D144" s="12" t="s">
        <v>404</v>
      </c>
      <c r="E144" s="12" t="s">
        <v>143</v>
      </c>
    </row>
    <row r="145" spans="1:7" x14ac:dyDescent="0.25">
      <c r="A145" s="12" t="s">
        <v>402</v>
      </c>
      <c r="B145" s="12" t="s">
        <v>135</v>
      </c>
      <c r="C145" s="12">
        <v>16</v>
      </c>
      <c r="D145" s="12" t="s">
        <v>404</v>
      </c>
      <c r="E145" s="12" t="s">
        <v>144</v>
      </c>
    </row>
    <row r="146" spans="1:7" x14ac:dyDescent="0.25">
      <c r="A146" s="12" t="s">
        <v>403</v>
      </c>
      <c r="B146" s="12" t="s">
        <v>135</v>
      </c>
      <c r="C146" s="12">
        <v>16</v>
      </c>
      <c r="D146" s="12" t="s">
        <v>404</v>
      </c>
      <c r="E146" s="12" t="s">
        <v>145</v>
      </c>
    </row>
    <row r="147" spans="1:7" x14ac:dyDescent="0.25">
      <c r="A147" s="12"/>
      <c r="B147" s="12"/>
      <c r="C147" s="12"/>
      <c r="D147" s="12"/>
      <c r="E147" s="12"/>
    </row>
    <row r="148" spans="1:7" x14ac:dyDescent="0.25">
      <c r="A148" s="12"/>
      <c r="B148" s="12"/>
      <c r="C148" s="12"/>
      <c r="D148" s="13" t="s">
        <v>449</v>
      </c>
      <c r="E148" s="12"/>
      <c r="G148" t="s">
        <v>423</v>
      </c>
    </row>
    <row r="149" spans="1:7" x14ac:dyDescent="0.25">
      <c r="A149" s="12"/>
      <c r="B149" s="12"/>
      <c r="C149" s="12"/>
      <c r="D149" s="12" t="s">
        <v>133</v>
      </c>
      <c r="E149" s="12"/>
    </row>
    <row r="150" spans="1:7" x14ac:dyDescent="0.25">
      <c r="A150" s="12"/>
      <c r="B150" s="12"/>
      <c r="C150" s="12"/>
      <c r="D150" s="12" t="s">
        <v>450</v>
      </c>
      <c r="E150" s="12"/>
    </row>
    <row r="151" spans="1:7" x14ac:dyDescent="0.25">
      <c r="A151" s="12" t="s">
        <v>442</v>
      </c>
      <c r="B151" s="12" t="s">
        <v>135</v>
      </c>
      <c r="C151" s="12">
        <v>16</v>
      </c>
      <c r="D151" s="12" t="s">
        <v>404</v>
      </c>
      <c r="E151" s="12" t="s">
        <v>451</v>
      </c>
    </row>
    <row r="152" spans="1:7" x14ac:dyDescent="0.25">
      <c r="A152" s="12" t="s">
        <v>443</v>
      </c>
      <c r="B152" s="12" t="s">
        <v>135</v>
      </c>
      <c r="C152" s="12">
        <v>16</v>
      </c>
      <c r="D152" s="12" t="s">
        <v>404</v>
      </c>
      <c r="E152" s="12" t="s">
        <v>452</v>
      </c>
    </row>
    <row r="153" spans="1:7" x14ac:dyDescent="0.25">
      <c r="A153" s="12" t="s">
        <v>444</v>
      </c>
      <c r="B153" s="12" t="s">
        <v>135</v>
      </c>
      <c r="C153" s="12">
        <v>16</v>
      </c>
      <c r="D153" s="12" t="s">
        <v>404</v>
      </c>
      <c r="E153" s="12" t="s">
        <v>453</v>
      </c>
    </row>
    <row r="154" spans="1:7" x14ac:dyDescent="0.25">
      <c r="A154" s="12"/>
      <c r="B154" s="12"/>
      <c r="C154" s="12"/>
      <c r="D154" s="12"/>
      <c r="E154" s="12"/>
    </row>
    <row r="155" spans="1:7" x14ac:dyDescent="0.25">
      <c r="A155" s="12" t="s">
        <v>448</v>
      </c>
      <c r="B155" s="12"/>
      <c r="C155" s="12"/>
      <c r="D155" s="14" t="str">
        <f>VLOOKUP(A155,TestArray,2)</f>
        <v>PV</v>
      </c>
      <c r="E155" s="12"/>
      <c r="G155" t="s">
        <v>478</v>
      </c>
    </row>
    <row r="156" spans="1:7" x14ac:dyDescent="0.25">
      <c r="A156" s="12"/>
      <c r="B156" s="12"/>
      <c r="C156" s="12"/>
      <c r="D156" s="12" t="s">
        <v>140</v>
      </c>
      <c r="E156" s="12"/>
    </row>
    <row r="157" spans="1:7" x14ac:dyDescent="0.25">
      <c r="A157" s="12"/>
      <c r="B157" s="12"/>
      <c r="C157" s="12"/>
      <c r="D157" s="12" t="s">
        <v>506</v>
      </c>
      <c r="E157" s="12"/>
    </row>
    <row r="158" spans="1:7" x14ac:dyDescent="0.25">
      <c r="A158" s="12" t="s">
        <v>448</v>
      </c>
      <c r="B158" s="12" t="s">
        <v>2</v>
      </c>
      <c r="C158" s="12">
        <v>1</v>
      </c>
      <c r="D158" s="11" t="str">
        <f t="shared" ref="D158:D167" si="7">VLOOKUP(A158,TestArray,4+RIGHT(B158,2))</f>
        <v>Package</v>
      </c>
      <c r="E158" s="12" t="s">
        <v>113</v>
      </c>
    </row>
    <row r="159" spans="1:7" x14ac:dyDescent="0.25">
      <c r="A159" s="12" t="s">
        <v>448</v>
      </c>
      <c r="B159" s="12" t="s">
        <v>17</v>
      </c>
      <c r="C159" s="12">
        <v>1</v>
      </c>
      <c r="D159" s="11" t="str">
        <f t="shared" si="7"/>
        <v>Maximum PV</v>
      </c>
      <c r="E159" s="12" t="s">
        <v>113</v>
      </c>
    </row>
    <row r="160" spans="1:7" x14ac:dyDescent="0.25">
      <c r="A160" s="12" t="s">
        <v>448</v>
      </c>
      <c r="B160" s="12" t="s">
        <v>18</v>
      </c>
      <c r="C160" s="12">
        <v>1</v>
      </c>
      <c r="D160" s="11" t="str">
        <f t="shared" si="7"/>
        <v>2 kWdc PV</v>
      </c>
      <c r="E160" s="12" t="s">
        <v>113</v>
      </c>
    </row>
    <row r="161" spans="1:7" x14ac:dyDescent="0.25">
      <c r="A161" s="12" t="s">
        <v>448</v>
      </c>
      <c r="B161" s="12" t="s">
        <v>19</v>
      </c>
      <c r="C161" s="12">
        <v>1</v>
      </c>
      <c r="D161" s="11" t="str">
        <f t="shared" si="7"/>
        <v>Premium Module</v>
      </c>
      <c r="E161" s="12" t="s">
        <v>113</v>
      </c>
    </row>
    <row r="162" spans="1:7" x14ac:dyDescent="0.25">
      <c r="A162" s="12" t="s">
        <v>448</v>
      </c>
      <c r="B162" s="12" t="s">
        <v>20</v>
      </c>
      <c r="C162" s="12">
        <v>1</v>
      </c>
      <c r="D162" s="11" t="str">
        <f t="shared" si="7"/>
        <v>Tracking (one axis) Array</v>
      </c>
      <c r="E162" s="12" t="s">
        <v>113</v>
      </c>
    </row>
    <row r="163" spans="1:7" x14ac:dyDescent="0.25">
      <c r="A163" s="12" t="s">
        <v>448</v>
      </c>
      <c r="B163" s="12" t="s">
        <v>21</v>
      </c>
      <c r="C163" s="12">
        <v>1</v>
      </c>
      <c r="D163" s="11" t="str">
        <f t="shared" si="7"/>
        <v>Tracking (two axis) Array</v>
      </c>
      <c r="E163" s="12" t="s">
        <v>113</v>
      </c>
    </row>
    <row r="164" spans="1:7" x14ac:dyDescent="0.25">
      <c r="A164" s="12" t="s">
        <v>448</v>
      </c>
      <c r="B164" s="12" t="s">
        <v>22</v>
      </c>
      <c r="C164" s="12">
        <v>1</v>
      </c>
      <c r="D164" s="11" t="str">
        <f t="shared" si="7"/>
        <v>Microinverters</v>
      </c>
      <c r="E164" s="12" t="s">
        <v>113</v>
      </c>
    </row>
    <row r="165" spans="1:7" x14ac:dyDescent="0.25">
      <c r="A165" s="12" t="s">
        <v>448</v>
      </c>
      <c r="B165" s="12" t="s">
        <v>23</v>
      </c>
      <c r="C165" s="12">
        <v>1</v>
      </c>
      <c r="D165" s="11" t="str">
        <f t="shared" si="7"/>
        <v>DC Power Optimiziers</v>
      </c>
      <c r="E165" s="12" t="s">
        <v>113</v>
      </c>
    </row>
    <row r="166" spans="1:7" x14ac:dyDescent="0.25">
      <c r="A166" s="12" t="s">
        <v>448</v>
      </c>
      <c r="B166" s="12" t="s">
        <v>24</v>
      </c>
      <c r="C166" s="12">
        <v>1</v>
      </c>
      <c r="D166" s="11" t="str">
        <f t="shared" si="7"/>
        <v>Maxium PV Preimum Fixed Microinverter</v>
      </c>
      <c r="E166" s="12" t="s">
        <v>113</v>
      </c>
    </row>
    <row r="167" spans="1:7" x14ac:dyDescent="0.25">
      <c r="A167" s="12" t="s">
        <v>448</v>
      </c>
      <c r="B167" s="12" t="s">
        <v>25</v>
      </c>
      <c r="C167" s="12">
        <v>1</v>
      </c>
      <c r="D167" s="11" t="str">
        <f t="shared" si="7"/>
        <v>Maximum PV Preimum Tracking DC Power Optimizers</v>
      </c>
      <c r="E167" s="12" t="s">
        <v>113</v>
      </c>
    </row>
    <row r="168" spans="1:7" x14ac:dyDescent="0.25">
      <c r="A168" s="12"/>
      <c r="B168" s="12"/>
      <c r="C168" s="12"/>
      <c r="D168" s="11"/>
      <c r="E168" s="12"/>
    </row>
    <row r="169" spans="1:7" x14ac:dyDescent="0.25">
      <c r="A169" s="12" t="s">
        <v>455</v>
      </c>
      <c r="B169" s="12"/>
      <c r="C169" s="12"/>
      <c r="D169" s="14" t="str">
        <f>VLOOKUP(A169,TestArray,2)</f>
        <v>PV, Battery and Target EDR</v>
      </c>
      <c r="E169" s="12"/>
      <c r="G169" t="s">
        <v>479</v>
      </c>
    </row>
    <row r="170" spans="1:7" x14ac:dyDescent="0.25">
      <c r="A170" s="12"/>
      <c r="B170" s="12"/>
      <c r="C170" s="12"/>
      <c r="D170" s="12" t="s">
        <v>140</v>
      </c>
      <c r="E170" s="12"/>
    </row>
    <row r="171" spans="1:7" x14ac:dyDescent="0.25">
      <c r="A171" s="12"/>
      <c r="B171" s="12"/>
      <c r="C171" s="12"/>
      <c r="D171" s="12" t="s">
        <v>506</v>
      </c>
      <c r="E171" s="12"/>
    </row>
    <row r="172" spans="1:7" x14ac:dyDescent="0.25">
      <c r="A172" s="12" t="s">
        <v>455</v>
      </c>
      <c r="B172" s="12" t="s">
        <v>2</v>
      </c>
      <c r="C172" s="12">
        <v>1</v>
      </c>
      <c r="D172" s="11" t="str">
        <f t="shared" ref="D172:D181" si="8">VLOOKUP(A172,TestArray,4+RIGHT(B172,2))</f>
        <v>Package</v>
      </c>
      <c r="E172" s="12" t="s">
        <v>113</v>
      </c>
    </row>
    <row r="173" spans="1:7" x14ac:dyDescent="0.25">
      <c r="A173" s="12" t="s">
        <v>455</v>
      </c>
      <c r="B173" s="12" t="s">
        <v>17</v>
      </c>
      <c r="C173" s="12">
        <v>1</v>
      </c>
      <c r="D173" s="11" t="str">
        <f t="shared" si="8"/>
        <v>Two 1 kWdc PV</v>
      </c>
      <c r="E173" s="12" t="s">
        <v>113</v>
      </c>
    </row>
    <row r="174" spans="1:7" x14ac:dyDescent="0.25">
      <c r="A174" s="12" t="s">
        <v>455</v>
      </c>
      <c r="B174" s="12" t="s">
        <v>18</v>
      </c>
      <c r="C174" s="12">
        <v>1</v>
      </c>
      <c r="D174" s="11" t="str">
        <f t="shared" si="8"/>
        <v>Two 1 kWdc PV 90/270 Azm/18.43 Tilt/97 Eff</v>
      </c>
      <c r="E174" s="12" t="s">
        <v>113</v>
      </c>
    </row>
    <row r="175" spans="1:7" x14ac:dyDescent="0.25">
      <c r="A175" s="12" t="s">
        <v>455</v>
      </c>
      <c r="B175" s="12" t="s">
        <v>19</v>
      </c>
      <c r="C175" s="12">
        <v>1</v>
      </c>
      <c r="D175" s="11" t="str">
        <f t="shared" si="8"/>
        <v>Reduced PV 0 kWdc &lt; 80 ft2 area</v>
      </c>
      <c r="E175" s="12" t="s">
        <v>113</v>
      </c>
    </row>
    <row r="176" spans="1:7" x14ac:dyDescent="0.25">
      <c r="A176" s="12" t="s">
        <v>455</v>
      </c>
      <c r="B176" s="12" t="s">
        <v>20</v>
      </c>
      <c r="C176" s="12">
        <v>1</v>
      </c>
      <c r="D176" s="11" t="str">
        <f t="shared" si="8"/>
        <v>14 kWh Battery Basic</v>
      </c>
      <c r="E176" s="12" t="s">
        <v>113</v>
      </c>
    </row>
    <row r="177" spans="1:7" x14ac:dyDescent="0.25">
      <c r="A177" s="12" t="s">
        <v>455</v>
      </c>
      <c r="B177" s="12" t="s">
        <v>21</v>
      </c>
      <c r="C177" s="12">
        <v>1</v>
      </c>
      <c r="D177" s="11" t="str">
        <f t="shared" si="8"/>
        <v>14 kWh Battery TOU</v>
      </c>
      <c r="E177" s="12" t="s">
        <v>113</v>
      </c>
    </row>
    <row r="178" spans="1:7" x14ac:dyDescent="0.25">
      <c r="A178" s="12" t="s">
        <v>455</v>
      </c>
      <c r="B178" s="12" t="s">
        <v>22</v>
      </c>
      <c r="C178" s="12">
        <v>1</v>
      </c>
      <c r="D178" s="11" t="str">
        <f t="shared" si="8"/>
        <v>14 kWh Battery Advanced</v>
      </c>
      <c r="E178" s="12" t="s">
        <v>113</v>
      </c>
    </row>
    <row r="179" spans="1:7" x14ac:dyDescent="0.25">
      <c r="A179" s="12" t="s">
        <v>455</v>
      </c>
      <c r="B179" s="12" t="s">
        <v>23</v>
      </c>
      <c r="C179" s="12">
        <v>1</v>
      </c>
      <c r="D179" s="11" t="str">
        <f t="shared" si="8"/>
        <v>Self Utilization Credit</v>
      </c>
      <c r="E179" s="12" t="s">
        <v>113</v>
      </c>
    </row>
    <row r="180" spans="1:7" x14ac:dyDescent="0.25">
      <c r="A180" s="12" t="s">
        <v>455</v>
      </c>
      <c r="B180" s="12" t="s">
        <v>24</v>
      </c>
      <c r="C180" s="12">
        <v>1</v>
      </c>
      <c r="D180" s="11" t="str">
        <f t="shared" si="8"/>
        <v>Self Utilization Credit Allow Excess PV</v>
      </c>
      <c r="E180" s="12" t="s">
        <v>113</v>
      </c>
    </row>
    <row r="181" spans="1:7" x14ac:dyDescent="0.25">
      <c r="A181" s="12" t="s">
        <v>455</v>
      </c>
      <c r="B181" s="12" t="s">
        <v>25</v>
      </c>
      <c r="C181" s="12">
        <v>1</v>
      </c>
      <c r="D181" s="11" t="str">
        <f t="shared" si="8"/>
        <v>Self Utilization Credit Allow Excess PV Target EDR 0</v>
      </c>
      <c r="E181" s="12" t="s">
        <v>113</v>
      </c>
    </row>
    <row r="182" spans="1:7" x14ac:dyDescent="0.25">
      <c r="A182" s="12"/>
      <c r="B182" s="12"/>
      <c r="C182" s="12"/>
      <c r="D182" s="11"/>
      <c r="E182" s="12"/>
    </row>
    <row r="183" spans="1:7" x14ac:dyDescent="0.25">
      <c r="A183" s="12" t="s">
        <v>503</v>
      </c>
      <c r="B183" s="12"/>
      <c r="C183" s="12"/>
      <c r="D183" s="14" t="str">
        <f>VLOOKUP(A183,TestArray,2)</f>
        <v>Verified and Buried Ducts</v>
      </c>
      <c r="E183" s="12"/>
      <c r="G183" t="s">
        <v>507</v>
      </c>
    </row>
    <row r="184" spans="1:7" x14ac:dyDescent="0.25">
      <c r="A184" s="12"/>
      <c r="B184" s="12"/>
      <c r="C184" s="12"/>
      <c r="D184" s="12" t="s">
        <v>140</v>
      </c>
      <c r="E184" s="12"/>
    </row>
    <row r="185" spans="1:7" x14ac:dyDescent="0.25">
      <c r="A185" s="12"/>
      <c r="B185" s="12"/>
      <c r="C185" s="12"/>
      <c r="D185" s="12" t="s">
        <v>506</v>
      </c>
      <c r="E185" s="12"/>
    </row>
    <row r="186" spans="1:7" x14ac:dyDescent="0.25">
      <c r="A186" s="12" t="s">
        <v>503</v>
      </c>
      <c r="B186" s="12" t="s">
        <v>2</v>
      </c>
      <c r="C186" s="12">
        <v>1</v>
      </c>
      <c r="D186" s="11" t="str">
        <f t="shared" ref="D186:D195" si="9">VLOOKUP(A186,TestArray,4+RIGHT(B186,2))</f>
        <v>Package</v>
      </c>
      <c r="E186" s="12" t="s">
        <v>113</v>
      </c>
    </row>
    <row r="187" spans="1:7" x14ac:dyDescent="0.25">
      <c r="A187" s="12" t="s">
        <v>503</v>
      </c>
      <c r="B187" s="12" t="s">
        <v>17</v>
      </c>
      <c r="C187" s="12">
        <v>1</v>
      </c>
      <c r="D187" s="11" t="str">
        <f t="shared" si="9"/>
        <v>Verified equal to default ducts</v>
      </c>
      <c r="E187" s="12" t="s">
        <v>113</v>
      </c>
    </row>
    <row r="188" spans="1:7" x14ac:dyDescent="0.25">
      <c r="A188" s="12" t="s">
        <v>503</v>
      </c>
      <c r="B188" s="12" t="s">
        <v>18</v>
      </c>
      <c r="C188" s="12">
        <v>1</v>
      </c>
      <c r="D188" s="11" t="str">
        <f t="shared" si="9"/>
        <v>Buried R-60</v>
      </c>
      <c r="E188" s="12" t="s">
        <v>113</v>
      </c>
    </row>
    <row r="189" spans="1:7" x14ac:dyDescent="0.25">
      <c r="A189" s="12" t="s">
        <v>503</v>
      </c>
      <c r="B189" s="12" t="s">
        <v>19</v>
      </c>
      <c r="C189" s="12">
        <v>1</v>
      </c>
      <c r="D189" s="11" t="str">
        <f t="shared" si="9"/>
        <v>Buried R-60/Ducts Half Length</v>
      </c>
      <c r="E189" s="12" t="s">
        <v>113</v>
      </c>
    </row>
    <row r="190" spans="1:7" x14ac:dyDescent="0.25">
      <c r="A190" s="12" t="s">
        <v>503</v>
      </c>
      <c r="B190" s="12" t="s">
        <v>20</v>
      </c>
      <c r="C190" s="12">
        <v>1</v>
      </c>
      <c r="D190" s="11" t="str">
        <f t="shared" si="9"/>
        <v xml:space="preserve">Buried R-60/Ducts R-6 </v>
      </c>
      <c r="E190" s="12" t="s">
        <v>113</v>
      </c>
    </row>
    <row r="191" spans="1:7" x14ac:dyDescent="0.25">
      <c r="A191" s="12" t="s">
        <v>503</v>
      </c>
      <c r="B191" s="12" t="s">
        <v>21</v>
      </c>
      <c r="C191" s="12">
        <v>1</v>
      </c>
      <c r="D191" s="11" t="str">
        <f t="shared" si="9"/>
        <v xml:space="preserve">Buried R-60/Duct Diameters 8, 4, 7, 6 </v>
      </c>
      <c r="E191" s="12" t="s">
        <v>113</v>
      </c>
    </row>
    <row r="192" spans="1:7" x14ac:dyDescent="0.25">
      <c r="A192" s="12" t="s">
        <v>503</v>
      </c>
      <c r="B192" s="12" t="s">
        <v>22</v>
      </c>
      <c r="C192" s="12">
        <v>1</v>
      </c>
      <c r="D192" s="11" t="str">
        <f t="shared" si="9"/>
        <v>Buried R-60/Duct Diameters 8, 4, 7, 6/Attic R-49, R-43, R-40, R-38</v>
      </c>
      <c r="E192" s="12" t="s">
        <v>113</v>
      </c>
    </row>
    <row r="193" spans="1:5" x14ac:dyDescent="0.25">
      <c r="A193" s="12" t="s">
        <v>503</v>
      </c>
      <c r="B193" s="12" t="s">
        <v>23</v>
      </c>
      <c r="C193" s="12">
        <v>1</v>
      </c>
      <c r="D193" s="11" t="str">
        <f t="shared" si="9"/>
        <v>Buried R-60/Duct Diameters 8, 4, 7, 6/Attic Cellulose</v>
      </c>
      <c r="E193" s="12" t="s">
        <v>113</v>
      </c>
    </row>
    <row r="194" spans="1:5" x14ac:dyDescent="0.25">
      <c r="A194" s="12" t="s">
        <v>503</v>
      </c>
      <c r="B194" s="12" t="s">
        <v>24</v>
      </c>
      <c r="C194" s="12">
        <v>1</v>
      </c>
      <c r="D194" s="11" t="str">
        <f t="shared" si="9"/>
        <v>Buried R-60/Ducts Half Length/Ceiling R-60</v>
      </c>
      <c r="E194" s="12" t="s">
        <v>113</v>
      </c>
    </row>
    <row r="195" spans="1:5" x14ac:dyDescent="0.25">
      <c r="A195" s="12" t="s">
        <v>503</v>
      </c>
      <c r="B195" s="12" t="s">
        <v>25</v>
      </c>
      <c r="C195" s="12">
        <v>1</v>
      </c>
      <c r="D195" s="11" t="str">
        <f t="shared" si="9"/>
        <v>Buried R-60/Ducts Half Length/Ceiling R-60/No below Deck Ins</v>
      </c>
      <c r="E195" s="12" t="s">
        <v>113</v>
      </c>
    </row>
    <row r="196" spans="1:5" x14ac:dyDescent="0.25">
      <c r="A196" s="12"/>
      <c r="B196" s="12"/>
      <c r="C196" s="12"/>
      <c r="D196" s="11"/>
      <c r="E196" s="12"/>
    </row>
  </sheetData>
  <pageMargins left="0.7" right="0.7" top="0.75" bottom="0.75" header="0.3" footer="0.3"/>
  <pageSetup orientation="portrait" copies="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O49"/>
  <sheetViews>
    <sheetView tabSelected="1" zoomScale="80" zoomScaleNormal="80" workbookViewId="0"/>
  </sheetViews>
  <sheetFormatPr defaultRowHeight="15" x14ac:dyDescent="0.25"/>
  <cols>
    <col min="1" max="1" width="11.140625" customWidth="1"/>
    <col min="2" max="2" width="9.140625" customWidth="1"/>
    <col min="3" max="3" width="19.7109375" customWidth="1"/>
    <col min="4" max="4" width="19.5703125" customWidth="1"/>
    <col min="5" max="5" width="1.140625" customWidth="1"/>
    <col min="10" max="10" width="8.85546875" customWidth="1"/>
  </cols>
  <sheetData>
    <row r="1" spans="1:15" ht="23.25" x14ac:dyDescent="0.35">
      <c r="A1" s="23" t="str">
        <f>"Summary of Residential ACM Tests ("&amp;Units&amp;")"</f>
        <v>Summary of Residential ACM Tests (kTDV/ft2 efficiency)</v>
      </c>
    </row>
    <row r="2" spans="1:15" x14ac:dyDescent="0.25">
      <c r="C2" s="16"/>
    </row>
    <row r="3" spans="1:15" x14ac:dyDescent="0.25">
      <c r="B3" s="1" t="s">
        <v>14</v>
      </c>
      <c r="C3" s="30">
        <v>44502</v>
      </c>
      <c r="D3" s="4"/>
      <c r="E3" s="4"/>
      <c r="F3" s="4"/>
      <c r="G3" s="4"/>
      <c r="O3" s="24" t="s">
        <v>165</v>
      </c>
    </row>
    <row r="4" spans="1:15" x14ac:dyDescent="0.25">
      <c r="B4" s="1" t="s">
        <v>15</v>
      </c>
      <c r="C4" s="4" t="s">
        <v>1349</v>
      </c>
      <c r="D4" s="4"/>
      <c r="E4" s="4"/>
      <c r="F4" s="4"/>
      <c r="G4" s="4"/>
      <c r="O4" s="24"/>
    </row>
    <row r="5" spans="1:15" x14ac:dyDescent="0.25">
      <c r="B5" s="1" t="s">
        <v>4</v>
      </c>
      <c r="C5" s="4" t="s">
        <v>1350</v>
      </c>
      <c r="D5" s="4"/>
      <c r="E5" s="4"/>
      <c r="F5" s="4"/>
      <c r="G5" s="4"/>
      <c r="O5" t="s">
        <v>356</v>
      </c>
    </row>
    <row r="6" spans="1:15" x14ac:dyDescent="0.25">
      <c r="B6" s="1" t="s">
        <v>3</v>
      </c>
      <c r="C6" s="4" t="s">
        <v>1686</v>
      </c>
      <c r="D6" s="4"/>
      <c r="E6" s="4"/>
      <c r="F6" s="4"/>
      <c r="G6" s="4"/>
      <c r="O6" s="24"/>
    </row>
    <row r="7" spans="1:15" x14ac:dyDescent="0.25">
      <c r="B7" s="1" t="s">
        <v>211</v>
      </c>
      <c r="C7" s="149" t="s">
        <v>8</v>
      </c>
      <c r="D7" s="149"/>
      <c r="E7" s="149"/>
      <c r="F7" s="149"/>
      <c r="G7" s="149"/>
      <c r="O7" t="s">
        <v>357</v>
      </c>
    </row>
    <row r="8" spans="1:15" x14ac:dyDescent="0.25">
      <c r="A8" s="24"/>
      <c r="B8" s="25" t="s">
        <v>352</v>
      </c>
      <c r="C8" s="150" t="s">
        <v>103</v>
      </c>
      <c r="D8" s="150"/>
      <c r="E8" s="150"/>
      <c r="F8" s="150"/>
      <c r="G8" s="150"/>
      <c r="O8" t="s">
        <v>358</v>
      </c>
    </row>
    <row r="9" spans="1:15" x14ac:dyDescent="0.25">
      <c r="A9" s="24"/>
      <c r="B9" s="25" t="s">
        <v>353</v>
      </c>
      <c r="C9" s="150" t="s">
        <v>103</v>
      </c>
      <c r="D9" s="150"/>
      <c r="E9" s="150"/>
      <c r="F9" s="150"/>
      <c r="G9" s="150"/>
      <c r="O9" t="s">
        <v>359</v>
      </c>
    </row>
    <row r="10" spans="1:15" x14ac:dyDescent="0.25">
      <c r="A10" s="24"/>
      <c r="B10" s="1" t="s">
        <v>354</v>
      </c>
      <c r="C10" s="150" t="s">
        <v>103</v>
      </c>
      <c r="D10" s="150"/>
      <c r="E10" s="150"/>
      <c r="F10" s="150"/>
      <c r="G10" s="150"/>
      <c r="O10" t="s">
        <v>360</v>
      </c>
    </row>
    <row r="11" spans="1:15" x14ac:dyDescent="0.25">
      <c r="A11" s="24"/>
      <c r="B11" s="25" t="s">
        <v>355</v>
      </c>
      <c r="C11" s="150" t="s">
        <v>103</v>
      </c>
      <c r="D11" s="150"/>
      <c r="E11" s="150"/>
      <c r="F11" s="150"/>
      <c r="G11" s="150"/>
      <c r="O11" t="s">
        <v>361</v>
      </c>
    </row>
    <row r="12" spans="1:15" x14ac:dyDescent="0.25">
      <c r="B12" s="1" t="s">
        <v>280</v>
      </c>
      <c r="C12" s="148" t="s">
        <v>1348</v>
      </c>
      <c r="D12" s="148"/>
      <c r="E12" s="148"/>
      <c r="F12" s="148"/>
      <c r="G12" s="148"/>
      <c r="O12" t="s">
        <v>420</v>
      </c>
    </row>
    <row r="13" spans="1:15" x14ac:dyDescent="0.25">
      <c r="B13" s="1" t="s">
        <v>150</v>
      </c>
      <c r="C13">
        <f>Tolerance</f>
        <v>0.04</v>
      </c>
    </row>
    <row r="14" spans="1:15" x14ac:dyDescent="0.25">
      <c r="B14" s="1"/>
    </row>
    <row r="15" spans="1:15" x14ac:dyDescent="0.25">
      <c r="A15" s="6"/>
      <c r="B15" s="5"/>
      <c r="C15" s="5" t="s">
        <v>277</v>
      </c>
      <c r="D15" s="5" t="s">
        <v>277</v>
      </c>
      <c r="E15" s="6"/>
      <c r="F15" s="6"/>
      <c r="M15" s="5" t="s">
        <v>11</v>
      </c>
    </row>
    <row r="16" spans="1:15" x14ac:dyDescent="0.25">
      <c r="A16" s="6"/>
      <c r="B16" s="6" t="s">
        <v>278</v>
      </c>
      <c r="C16" s="5" t="s">
        <v>8</v>
      </c>
      <c r="D16" s="5" t="s">
        <v>9</v>
      </c>
      <c r="E16" s="6"/>
      <c r="F16" s="6"/>
      <c r="M16" s="5" t="s">
        <v>10</v>
      </c>
    </row>
    <row r="17" spans="1:13" x14ac:dyDescent="0.25">
      <c r="A17" s="6" t="s">
        <v>0</v>
      </c>
      <c r="B17" s="6" t="s">
        <v>13</v>
      </c>
      <c r="C17" s="5" t="str">
        <f>Units</f>
        <v>kTDV/ft2 efficiency</v>
      </c>
      <c r="D17" s="5" t="str">
        <f>Units</f>
        <v>kTDV/ft2 efficiency</v>
      </c>
      <c r="E17" s="6"/>
      <c r="F17" s="6" t="s">
        <v>5</v>
      </c>
      <c r="M17" s="5"/>
    </row>
    <row r="18" spans="1:13" x14ac:dyDescent="0.25">
      <c r="A18" s="6" t="s">
        <v>288</v>
      </c>
      <c r="B18" s="6" t="str">
        <f ca="1">ResultT01</f>
        <v>Pass</v>
      </c>
      <c r="C18" s="22">
        <f ca="1">T01Reference</f>
        <v>51.101875000000007</v>
      </c>
      <c r="D18" s="22">
        <f ca="1">T01Proposed</f>
        <v>51.101875000000007</v>
      </c>
      <c r="F18" t="str">
        <f t="shared" ref="F18:F30" si="0">VLOOKUP(A18,TestArray,2)&amp;" in "&amp;VLOOKUP(A18,TestArray,3)&amp;" for Prototype "&amp;VLOOKUP(A18,TestArray,4)</f>
        <v>Standard Design in All Zones for Prototype S2100ft2</v>
      </c>
      <c r="M18" s="33">
        <f ca="1">IF(C18="n/a","n/a",(C18-D18)/C18)</f>
        <v>0</v>
      </c>
    </row>
    <row r="19" spans="1:13" x14ac:dyDescent="0.25">
      <c r="A19" s="6" t="s">
        <v>289</v>
      </c>
      <c r="B19" s="6" t="str">
        <f ca="1">ResultT02</f>
        <v>Pass</v>
      </c>
      <c r="C19" s="22">
        <f ca="1">T02Reference</f>
        <v>47.481874999999995</v>
      </c>
      <c r="D19" s="22">
        <f ca="1">T02Proposed</f>
        <v>47.481874999999995</v>
      </c>
      <c r="F19" t="str">
        <f t="shared" si="0"/>
        <v>Standard Design in All Zones for Prototype S2700ft2</v>
      </c>
      <c r="M19" s="33">
        <f t="shared" ref="M19:M39" ca="1" si="1">IF(C19="n/a","n/a",(C19-D19)/C19)</f>
        <v>0</v>
      </c>
    </row>
    <row r="20" spans="1:13" x14ac:dyDescent="0.25">
      <c r="A20" s="6" t="s">
        <v>290</v>
      </c>
      <c r="B20" s="6" t="str">
        <f ca="1">ResultT03</f>
        <v>Pass</v>
      </c>
      <c r="C20" s="22">
        <f ca="1">T03Reference</f>
        <v>59.159375000000011</v>
      </c>
      <c r="D20" s="22">
        <f ca="1">T03Proposed</f>
        <v>59.159375000000011</v>
      </c>
      <c r="F20" t="str">
        <f t="shared" si="0"/>
        <v>Standard Design in All Zones for Prototype S6960ft2</v>
      </c>
      <c r="M20" s="33">
        <f t="shared" ca="1" si="1"/>
        <v>0</v>
      </c>
    </row>
    <row r="21" spans="1:13" x14ac:dyDescent="0.25">
      <c r="A21" s="6" t="s">
        <v>291</v>
      </c>
      <c r="B21" s="6" t="str">
        <f ca="1">ResultT04</f>
        <v>Pass</v>
      </c>
      <c r="C21" s="22">
        <f ca="1">T04Reference</f>
        <v>47.651874999999997</v>
      </c>
      <c r="D21" s="22">
        <f ca="1">T04Proposed</f>
        <v>47.651874999999997</v>
      </c>
      <c r="F21" t="str">
        <f t="shared" si="0"/>
        <v>Proposed Design in All Zones for Prototype P2100ft2</v>
      </c>
      <c r="M21" s="33">
        <f t="shared" ca="1" si="1"/>
        <v>0</v>
      </c>
    </row>
    <row r="22" spans="1:13" x14ac:dyDescent="0.25">
      <c r="A22" s="6" t="s">
        <v>292</v>
      </c>
      <c r="B22" s="6" t="str">
        <f ca="1">ResultT05</f>
        <v>Pass</v>
      </c>
      <c r="C22" s="22">
        <f ca="1">T05Reference</f>
        <v>43.680625000000006</v>
      </c>
      <c r="D22" s="22">
        <f ca="1">T05Proposed</f>
        <v>43.680625000000006</v>
      </c>
      <c r="F22" t="str">
        <f t="shared" si="0"/>
        <v>Proposed Design in All Zones for Prototype P2700ft2</v>
      </c>
      <c r="M22" s="33">
        <f t="shared" ca="1" si="1"/>
        <v>0</v>
      </c>
    </row>
    <row r="23" spans="1:13" x14ac:dyDescent="0.25">
      <c r="A23" s="6" t="s">
        <v>293</v>
      </c>
      <c r="B23" s="6" t="str">
        <f ca="1">ResultT06</f>
        <v>Pass</v>
      </c>
      <c r="C23" s="22">
        <f ca="1">T06Reference</f>
        <v>55.769999999999996</v>
      </c>
      <c r="D23" s="22">
        <f ca="1">T06Proposed</f>
        <v>55.769999999999996</v>
      </c>
      <c r="F23" t="str">
        <f t="shared" si="0"/>
        <v>Proposed Design in All Zones for Prototype P6960ft2</v>
      </c>
      <c r="M23" s="33">
        <f t="shared" ca="1" si="1"/>
        <v>0</v>
      </c>
    </row>
    <row r="24" spans="1:13" x14ac:dyDescent="0.25">
      <c r="A24" s="6" t="s">
        <v>294</v>
      </c>
      <c r="B24" s="6" t="str">
        <f ca="1">ResultT07</f>
        <v>Pass</v>
      </c>
      <c r="C24" s="22">
        <f ca="1">T07Reference</f>
        <v>54.882999999999996</v>
      </c>
      <c r="D24" s="22">
        <f ca="1">T07Proposed</f>
        <v>54.882999999999996</v>
      </c>
      <c r="F24" t="str">
        <f t="shared" si="0"/>
        <v>Common Measures in Zone 12 for Prototype P2100ft2</v>
      </c>
      <c r="M24" s="33">
        <f t="shared" ca="1" si="1"/>
        <v>0</v>
      </c>
    </row>
    <row r="25" spans="1:13" x14ac:dyDescent="0.25">
      <c r="A25" s="6" t="s">
        <v>295</v>
      </c>
      <c r="B25" s="6" t="str">
        <f ca="1">ResultT08</f>
        <v>Pass</v>
      </c>
      <c r="C25" s="22">
        <f ca="1">T08Reference</f>
        <v>56.395999999999994</v>
      </c>
      <c r="D25" s="22">
        <f ca="1">T08Proposed</f>
        <v>56.395999999999994</v>
      </c>
      <c r="F25" t="str">
        <f t="shared" si="0"/>
        <v>Water Heating in Zone 12 for Prototype P2100ft2</v>
      </c>
      <c r="M25" s="33">
        <f t="shared" ca="1" si="1"/>
        <v>0</v>
      </c>
    </row>
    <row r="26" spans="1:13" x14ac:dyDescent="0.25">
      <c r="A26" s="6" t="s">
        <v>296</v>
      </c>
      <c r="B26" s="6" t="str">
        <f ca="1">ResultT09</f>
        <v>Pass</v>
      </c>
      <c r="C26" s="22">
        <f ca="1">T09Reference</f>
        <v>57.54699999999999</v>
      </c>
      <c r="D26" s="22">
        <f ca="1">T09Proposed</f>
        <v>57.54699999999999</v>
      </c>
      <c r="F26" t="str">
        <f t="shared" si="0"/>
        <v>Multiple Orientation in Zone 12 for Prototype S2100ft2/P2100ft2</v>
      </c>
      <c r="M26" s="33">
        <f t="shared" ca="1" si="1"/>
        <v>0</v>
      </c>
    </row>
    <row r="27" spans="1:13" x14ac:dyDescent="0.25">
      <c r="A27" s="6" t="s">
        <v>297</v>
      </c>
      <c r="B27" s="6" t="str">
        <f ca="1">ResultT10</f>
        <v>Pass</v>
      </c>
      <c r="C27" s="22">
        <f ca="1">T10Reference</f>
        <v>66.774000000000001</v>
      </c>
      <c r="D27" s="22">
        <f ca="1">T10Proposed</f>
        <v>66.774000000000001</v>
      </c>
      <c r="F27" t="str">
        <f t="shared" si="0"/>
        <v>Multi Family Water Heating in Zone 12 for Prototype P6960ft2</v>
      </c>
      <c r="M27" s="33">
        <f t="shared" ca="1" si="1"/>
        <v>0</v>
      </c>
    </row>
    <row r="28" spans="1:13" x14ac:dyDescent="0.25">
      <c r="A28" s="6" t="s">
        <v>298</v>
      </c>
      <c r="B28" s="6" t="str">
        <f ca="1">ResultT11</f>
        <v>Pass</v>
      </c>
      <c r="C28" s="22">
        <f ca="1">T11Reference</f>
        <v>70.797999999999988</v>
      </c>
      <c r="D28" s="22">
        <f ca="1">T11Proposed</f>
        <v>70.797999999999988</v>
      </c>
      <c r="F28" t="str">
        <f t="shared" si="0"/>
        <v>Source Energy in Zone 12 for Prototype P2100ft2</v>
      </c>
      <c r="M28" s="33">
        <f t="shared" ca="1" si="1"/>
        <v>0</v>
      </c>
    </row>
    <row r="29" spans="1:13" x14ac:dyDescent="0.25">
      <c r="A29" s="6" t="s">
        <v>299</v>
      </c>
      <c r="B29" s="6" t="str">
        <f ca="1">ResultT12</f>
        <v>Pass</v>
      </c>
      <c r="C29" s="22">
        <f ca="1">T12Reference</f>
        <v>218.86999999999998</v>
      </c>
      <c r="D29" s="22">
        <f ca="1">T12Proposed</f>
        <v>218.86999999999998</v>
      </c>
      <c r="F29" t="str">
        <f t="shared" si="0"/>
        <v>E+A+A Base &amp; Windows in Zone 12 for Prototype P1665ft2</v>
      </c>
      <c r="M29" s="33">
        <f t="shared" ca="1" si="1"/>
        <v>0</v>
      </c>
    </row>
    <row r="30" spans="1:13" x14ac:dyDescent="0.25">
      <c r="A30" s="6" t="s">
        <v>300</v>
      </c>
      <c r="B30" s="6" t="str">
        <f ca="1">ResultT13</f>
        <v>Pass</v>
      </c>
      <c r="C30" s="22">
        <f ca="1">T13Reference</f>
        <v>159.52000000000001</v>
      </c>
      <c r="D30" s="22">
        <f ca="1">T13Proposed</f>
        <v>159.52000000000001</v>
      </c>
      <c r="F30" t="str">
        <f t="shared" si="0"/>
        <v>E+A+A Walls &amp; HVAC in Zone 12 for Prototype P1665ft2</v>
      </c>
      <c r="M30" s="33">
        <f t="shared" ca="1" si="1"/>
        <v>0</v>
      </c>
    </row>
    <row r="31" spans="1:13" x14ac:dyDescent="0.25">
      <c r="A31" s="6" t="s">
        <v>401</v>
      </c>
      <c r="B31" s="6" t="str">
        <f ca="1">ResultT14</f>
        <v>Pass</v>
      </c>
      <c r="C31" s="22">
        <f ca="1">T14Reference</f>
        <v>60.356874999999995</v>
      </c>
      <c r="D31" s="22">
        <f ca="1">T14Proposed</f>
        <v>60.356874999999995</v>
      </c>
      <c r="F31" t="str">
        <f t="shared" ref="F31:F32" si="2">VLOOKUP(A31,TestArray,2)&amp;" in "&amp;VLOOKUP(A31,TestArray,3)&amp;" for Prototype "&amp;VLOOKUP(A31,TestArray,4)</f>
        <v>Standard Design All Electric in All Zones for Prototype S2100ft2</v>
      </c>
      <c r="M31" s="33">
        <f t="shared" ca="1" si="1"/>
        <v>0</v>
      </c>
    </row>
    <row r="32" spans="1:13" x14ac:dyDescent="0.25">
      <c r="A32" s="6" t="s">
        <v>402</v>
      </c>
      <c r="B32" s="6" t="str">
        <f ca="1">ResultT15</f>
        <v>Pass</v>
      </c>
      <c r="C32" s="22">
        <f ca="1">T15Reference</f>
        <v>54.949999999999996</v>
      </c>
      <c r="D32" s="22">
        <f ca="1">T15Proposed</f>
        <v>54.949999999999996</v>
      </c>
      <c r="F32" t="str">
        <f t="shared" si="2"/>
        <v>Standard Design All Electric in All Zones for Prototype S2700ft2</v>
      </c>
      <c r="M32" s="33">
        <f t="shared" ca="1" si="1"/>
        <v>0</v>
      </c>
    </row>
    <row r="33" spans="1:13" x14ac:dyDescent="0.25">
      <c r="A33" s="6" t="s">
        <v>403</v>
      </c>
      <c r="B33" s="6" t="str">
        <f ca="1">ResultT16</f>
        <v>Pass</v>
      </c>
      <c r="C33" s="22">
        <f ca="1">T16Reference</f>
        <v>67.898124999999993</v>
      </c>
      <c r="D33" s="22">
        <f ca="1">T16Proposed</f>
        <v>67.898124999999993</v>
      </c>
      <c r="F33" t="str">
        <f t="shared" ref="F33" si="3">VLOOKUP(A33,TestArray,2)&amp;" in "&amp;VLOOKUP(A33,TestArray,3)&amp;" for Prototype "&amp;VLOOKUP(A33,TestArray,4)</f>
        <v>Standard Design All Electric in All Zones for Prototype S6960ft2</v>
      </c>
      <c r="M33" s="33">
        <f t="shared" ca="1" si="1"/>
        <v>0</v>
      </c>
    </row>
    <row r="34" spans="1:13" x14ac:dyDescent="0.25">
      <c r="A34" s="6" t="s">
        <v>442</v>
      </c>
      <c r="B34" s="6" t="str">
        <f ca="1">ResultT17</f>
        <v>Pass</v>
      </c>
      <c r="C34" s="22">
        <f ca="1">T17Reference</f>
        <v>57.108125000000008</v>
      </c>
      <c r="D34" s="22">
        <f ca="1">T17Proposed</f>
        <v>57.108125000000008</v>
      </c>
      <c r="F34" t="str">
        <f t="shared" ref="F34:F39" si="4">VLOOKUP(A34,TestArray,2)&amp;" in "&amp;VLOOKUP(A34,TestArray,3)&amp;" for Prototype "&amp;VLOOKUP(A34,TestArray,4)</f>
        <v>Proposed Design All Electric in All Zones for Prototype P2100ft2</v>
      </c>
      <c r="M34" s="33">
        <f t="shared" ca="1" si="1"/>
        <v>0</v>
      </c>
    </row>
    <row r="35" spans="1:13" x14ac:dyDescent="0.25">
      <c r="A35" s="6" t="s">
        <v>443</v>
      </c>
      <c r="B35" s="6" t="str">
        <f ca="1">ResultT18</f>
        <v>Pass</v>
      </c>
      <c r="C35" s="22">
        <f ca="1">T18Reference</f>
        <v>51.301874999999995</v>
      </c>
      <c r="D35" s="22">
        <f ca="1">T18Proposed</f>
        <v>51.301874999999995</v>
      </c>
      <c r="F35" t="str">
        <f t="shared" si="4"/>
        <v>Proposed Design All Electric in All Zones for Prototype P2700ft2</v>
      </c>
      <c r="M35" s="33">
        <f t="shared" ca="1" si="1"/>
        <v>0</v>
      </c>
    </row>
    <row r="36" spans="1:13" x14ac:dyDescent="0.25">
      <c r="A36" s="6" t="s">
        <v>444</v>
      </c>
      <c r="B36" s="6" t="str">
        <f ca="1">ResultT19</f>
        <v>Pass</v>
      </c>
      <c r="C36" s="22">
        <f ca="1">T19Reference</f>
        <v>64.737499999999997</v>
      </c>
      <c r="D36" s="22">
        <f ca="1">T19Proposed</f>
        <v>64.737499999999997</v>
      </c>
      <c r="F36" t="str">
        <f t="shared" si="4"/>
        <v>Proposed Design All Electric in All Zones for Prototype P6960ft2</v>
      </c>
      <c r="M36" s="33">
        <f t="shared" ca="1" si="1"/>
        <v>0</v>
      </c>
    </row>
    <row r="37" spans="1:13" x14ac:dyDescent="0.25">
      <c r="A37" s="6" t="s">
        <v>448</v>
      </c>
      <c r="B37" s="6" t="str">
        <f ca="1">ResultT20</f>
        <v>Pass</v>
      </c>
      <c r="C37" s="22">
        <f ca="1">T20Reference</f>
        <v>52.679999999999993</v>
      </c>
      <c r="D37" s="22">
        <f ca="1">T20Proposed</f>
        <v>52.679999999999993</v>
      </c>
      <c r="F37" t="str">
        <f t="shared" si="4"/>
        <v>PV in Zone 12 for Prototype P2100ft2</v>
      </c>
      <c r="M37" s="33">
        <f t="shared" ca="1" si="1"/>
        <v>0</v>
      </c>
    </row>
    <row r="38" spans="1:13" x14ac:dyDescent="0.25">
      <c r="A38" s="6" t="s">
        <v>455</v>
      </c>
      <c r="B38" s="6" t="str">
        <f ca="1">ResultT21</f>
        <v>Pass</v>
      </c>
      <c r="C38" s="22">
        <f ca="1">T21Reference</f>
        <v>50.263739999999991</v>
      </c>
      <c r="D38" s="22">
        <f ca="1">T21Proposed</f>
        <v>50.263739999999991</v>
      </c>
      <c r="F38" t="str">
        <f t="shared" ref="F38" si="5">VLOOKUP(A38,TestArray,2)&amp;" in "&amp;VLOOKUP(A38,TestArray,3)&amp;" for Prototype "&amp;VLOOKUP(A38,TestArray,4)</f>
        <v>PV, Battery and Target EDR in Zone 12 for Prototype P2100ft2</v>
      </c>
      <c r="M38" s="33">
        <f t="shared" ca="1" si="1"/>
        <v>0</v>
      </c>
    </row>
    <row r="39" spans="1:13" x14ac:dyDescent="0.25">
      <c r="A39" s="6" t="s">
        <v>503</v>
      </c>
      <c r="B39" s="6" t="str">
        <f ca="1">ResultT22</f>
        <v>Pass</v>
      </c>
      <c r="C39" s="22">
        <f ca="1">T22Reference</f>
        <v>51.139999999999993</v>
      </c>
      <c r="D39" s="22">
        <f ca="1">T22Proposed</f>
        <v>51.139999999999993</v>
      </c>
      <c r="F39" t="str">
        <f t="shared" si="4"/>
        <v>Verified and Buried Ducts in Zone 12 for Prototype P2100ft2</v>
      </c>
      <c r="M39" s="33">
        <f t="shared" ca="1" si="1"/>
        <v>0</v>
      </c>
    </row>
    <row r="41" spans="1:13" x14ac:dyDescent="0.25">
      <c r="A41" s="6" t="str">
        <f>"Page 1 of "&amp;TotalPages</f>
        <v>Page 1 of 11</v>
      </c>
    </row>
    <row r="43" spans="1:13" x14ac:dyDescent="0.25">
      <c r="A43" t="s">
        <v>272</v>
      </c>
      <c r="B43" s="24"/>
    </row>
    <row r="44" spans="1:13" x14ac:dyDescent="0.25">
      <c r="A44" t="s">
        <v>362</v>
      </c>
      <c r="B44" s="24"/>
    </row>
    <row r="45" spans="1:13" x14ac:dyDescent="0.25">
      <c r="A45" t="s">
        <v>408</v>
      </c>
      <c r="B45" s="24"/>
    </row>
    <row r="46" spans="1:13" x14ac:dyDescent="0.25">
      <c r="A46" t="s">
        <v>363</v>
      </c>
      <c r="B46" s="24"/>
    </row>
    <row r="47" spans="1:13" x14ac:dyDescent="0.25">
      <c r="A47" t="s">
        <v>364</v>
      </c>
      <c r="B47" s="24"/>
    </row>
    <row r="48" spans="1:13" x14ac:dyDescent="0.25">
      <c r="A48" t="s">
        <v>365</v>
      </c>
      <c r="B48" s="24"/>
    </row>
    <row r="49" spans="1:2" x14ac:dyDescent="0.25">
      <c r="A49" t="s">
        <v>456</v>
      </c>
      <c r="B49" s="24"/>
    </row>
  </sheetData>
  <mergeCells count="6">
    <mergeCell ref="C12:G12"/>
    <mergeCell ref="C7:G7"/>
    <mergeCell ref="C8:G8"/>
    <mergeCell ref="C9:G9"/>
    <mergeCell ref="C10:G10"/>
    <mergeCell ref="C11:G11"/>
  </mergeCells>
  <conditionalFormatting sqref="B18:B25">
    <cfRule type="cellIs" dxfId="759" priority="33" operator="equal">
      <formula>Pass</formula>
    </cfRule>
    <cfRule type="cellIs" dxfId="758" priority="34" operator="equal">
      <formula>Fail</formula>
    </cfRule>
  </conditionalFormatting>
  <conditionalFormatting sqref="B29">
    <cfRule type="cellIs" dxfId="757" priority="31" operator="equal">
      <formula>Pass</formula>
    </cfRule>
    <cfRule type="cellIs" dxfId="756" priority="32" operator="equal">
      <formula>Fail</formula>
    </cfRule>
  </conditionalFormatting>
  <conditionalFormatting sqref="B26">
    <cfRule type="cellIs" dxfId="755" priority="25" operator="equal">
      <formula>Pass</formula>
    </cfRule>
    <cfRule type="cellIs" dxfId="754" priority="26" operator="equal">
      <formula>Fail</formula>
    </cfRule>
  </conditionalFormatting>
  <conditionalFormatting sqref="B27">
    <cfRule type="cellIs" dxfId="753" priority="21" operator="equal">
      <formula>Pass</formula>
    </cfRule>
    <cfRule type="cellIs" dxfId="752" priority="22" operator="equal">
      <formula>Fail</formula>
    </cfRule>
  </conditionalFormatting>
  <conditionalFormatting sqref="B28">
    <cfRule type="cellIs" dxfId="751" priority="19" operator="equal">
      <formula>Pass</formula>
    </cfRule>
    <cfRule type="cellIs" dxfId="750" priority="20" operator="equal">
      <formula>Fail</formula>
    </cfRule>
  </conditionalFormatting>
  <conditionalFormatting sqref="B30">
    <cfRule type="cellIs" dxfId="749" priority="17" operator="equal">
      <formula>Pass</formula>
    </cfRule>
    <cfRule type="cellIs" dxfId="748" priority="18" operator="equal">
      <formula>Fail</formula>
    </cfRule>
  </conditionalFormatting>
  <conditionalFormatting sqref="B31:B32">
    <cfRule type="cellIs" dxfId="747" priority="15" operator="equal">
      <formula>Pass</formula>
    </cfRule>
    <cfRule type="cellIs" dxfId="746" priority="16" operator="equal">
      <formula>Fail</formula>
    </cfRule>
  </conditionalFormatting>
  <conditionalFormatting sqref="B33">
    <cfRule type="cellIs" dxfId="745" priority="13" operator="equal">
      <formula>Pass</formula>
    </cfRule>
    <cfRule type="cellIs" dxfId="744" priority="14" operator="equal">
      <formula>Fail</formula>
    </cfRule>
  </conditionalFormatting>
  <conditionalFormatting sqref="B34">
    <cfRule type="cellIs" dxfId="743" priority="11" operator="equal">
      <formula>Pass</formula>
    </cfRule>
    <cfRule type="cellIs" dxfId="742" priority="12" operator="equal">
      <formula>Fail</formula>
    </cfRule>
  </conditionalFormatting>
  <conditionalFormatting sqref="B35">
    <cfRule type="cellIs" dxfId="741" priority="9" operator="equal">
      <formula>Pass</formula>
    </cfRule>
    <cfRule type="cellIs" dxfId="740" priority="10" operator="equal">
      <formula>Fail</formula>
    </cfRule>
  </conditionalFormatting>
  <conditionalFormatting sqref="B36">
    <cfRule type="cellIs" dxfId="739" priority="7" operator="equal">
      <formula>Pass</formula>
    </cfRule>
    <cfRule type="cellIs" dxfId="738" priority="8" operator="equal">
      <formula>Fail</formula>
    </cfRule>
  </conditionalFormatting>
  <conditionalFormatting sqref="B37">
    <cfRule type="cellIs" dxfId="737" priority="5" operator="equal">
      <formula>Pass</formula>
    </cfRule>
    <cfRule type="cellIs" dxfId="736" priority="6" operator="equal">
      <formula>Fail</formula>
    </cfRule>
  </conditionalFormatting>
  <conditionalFormatting sqref="B39">
    <cfRule type="cellIs" dxfId="735" priority="3" operator="equal">
      <formula>Pass</formula>
    </cfRule>
    <cfRule type="cellIs" dxfId="734" priority="4" operator="equal">
      <formula>Fail</formula>
    </cfRule>
  </conditionalFormatting>
  <conditionalFormatting sqref="B38">
    <cfRule type="cellIs" dxfId="733" priority="1" operator="equal">
      <formula>Pass</formula>
    </cfRule>
    <cfRule type="cellIs" dxfId="732" priority="2" operator="equal">
      <formula>Fail</formula>
    </cfRule>
  </conditionalFormatting>
  <dataValidations count="6">
    <dataValidation type="list" allowBlank="1" showInputMessage="1" showErrorMessage="1" sqref="C7" xr:uid="{00000000-0002-0000-0200-000000000000}">
      <formula1>SoftwareTypeList</formula1>
    </dataValidation>
    <dataValidation type="list" allowBlank="1" showInputMessage="1" showErrorMessage="1" sqref="C12" xr:uid="{00000000-0002-0000-0200-000002000000}">
      <formula1>"kTDV/ft2 efficiency,EDR total"</formula1>
    </dataValidation>
    <dataValidation type="list" allowBlank="1" showInputMessage="1" showErrorMessage="1" sqref="C11:G11" xr:uid="{60ABC777-6C91-4402-AAF3-D44B46F69793}">
      <formula1>AdditionsAlterationsTypeList</formula1>
    </dataValidation>
    <dataValidation type="list" allowBlank="1" showInputMessage="1" showErrorMessage="1" sqref="C10:G10" xr:uid="{49143AA0-94ED-45AA-9332-E16FA04279FB}">
      <formula1>NewlyConstructedTypeList</formula1>
    </dataValidation>
    <dataValidation type="list" allowBlank="1" showInputMessage="1" showErrorMessage="1" sqref="C9:G9" xr:uid="{1ABFE66B-DD3C-40C3-ACC1-B4B0E65505C5}">
      <formula1>MultiFamilyTypeList</formula1>
    </dataValidation>
    <dataValidation type="list" allowBlank="1" showInputMessage="1" showErrorMessage="1" sqref="C8:G8" xr:uid="{E257615F-903C-4178-ABC9-E9A4289D1E7A}">
      <formula1>SingleFamilyTypeList</formula1>
    </dataValidation>
  </dataValidations>
  <pageMargins left="0.7" right="0.7" top="0.75" bottom="0.75" header="0.3" footer="0.3"/>
  <pageSetup scale="72" fitToHeight="0" orientation="portrait" r:id="rId1"/>
  <ignoredErrors>
    <ignoredError sqref="B19"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O368"/>
  <sheetViews>
    <sheetView zoomScale="80" zoomScaleNormal="80" workbookViewId="0">
      <pane xSplit="3" ySplit="6" topLeftCell="D7" activePane="bottomRight" state="frozen"/>
      <selection pane="topRight" activeCell="D1" sqref="D1"/>
      <selection pane="bottomLeft" activeCell="A7" sqref="A7"/>
      <selection pane="bottomRight" activeCell="D7" sqref="D7"/>
    </sheetView>
  </sheetViews>
  <sheetFormatPr defaultRowHeight="15" x14ac:dyDescent="0.25"/>
  <cols>
    <col min="1" max="2" width="10.7109375" customWidth="1"/>
    <col min="3" max="3" width="61.28515625" customWidth="1"/>
    <col min="4" max="7" width="10.7109375" customWidth="1"/>
    <col min="8" max="8" width="10.7109375" style="1" customWidth="1"/>
    <col min="9" max="13" width="10.7109375" customWidth="1"/>
    <col min="14" max="14" width="9.140625" style="1"/>
  </cols>
  <sheetData>
    <row r="1" spans="1:67" ht="23.25" x14ac:dyDescent="0.35">
      <c r="A1" s="23" t="str">
        <f>"Comparison between Reference &amp; Candidate Software ("&amp;Units&amp;")"</f>
        <v>Comparison between Reference &amp; Candidate Software (kTDV/ft2 efficiency)</v>
      </c>
      <c r="P1" t="str">
        <f t="shared" ref="P1:X1" ca="1" si="0">INDIRECT(P4)</f>
        <v>'Reference'!$A$1:$KH$500</v>
      </c>
      <c r="Q1" t="str">
        <f t="shared" ca="1" si="0"/>
        <v>'Reference'!$A$1:$KH$500</v>
      </c>
      <c r="R1" t="str">
        <f t="shared" ca="1" si="0"/>
        <v>'Reference'!$A$1:$KH$500</v>
      </c>
      <c r="S1" t="str">
        <f t="shared" ca="1" si="0"/>
        <v>'Reference'!$A$1:$KH$500</v>
      </c>
      <c r="T1" t="str">
        <f t="shared" ca="1" si="0"/>
        <v>'Reference'!$A$1:$KH$500</v>
      </c>
      <c r="U1" t="str">
        <f t="shared" ca="1" si="0"/>
        <v>'Reference'!$A$1:$KH$500</v>
      </c>
      <c r="V1" t="str">
        <f t="shared" ca="1" si="0"/>
        <v>'Reference'!$A$1:$KH$500</v>
      </c>
      <c r="W1" t="str">
        <f t="shared" ca="1" si="0"/>
        <v>'Reference'!$A$1:$KH$500</v>
      </c>
      <c r="X1" t="str">
        <f t="shared" ca="1" si="0"/>
        <v>'Reference'!$A$1:$KH$500</v>
      </c>
      <c r="Y1" t="str">
        <f t="shared" ref="Y1:Z1" ca="1" si="1">INDIRECT(Y4)</f>
        <v>'Reference'!$A$1:$KH$500</v>
      </c>
      <c r="Z1" t="str">
        <f t="shared" ca="1" si="1"/>
        <v>'Reference'!$A$1:$KH$500</v>
      </c>
      <c r="AA1" t="str">
        <f t="shared" ref="AA1" ca="1" si="2">INDIRECT(AA4)</f>
        <v>'Reference'!$A$1:$KH$500</v>
      </c>
      <c r="AB1" t="str">
        <f t="shared" ref="AB1:AI1" ca="1" si="3">INDIRECT(AB4)</f>
        <v>'Candidate'!$A$1:$KH$500</v>
      </c>
      <c r="AC1" t="str">
        <f t="shared" ca="1" si="3"/>
        <v>'Candidate'!$A$1:$KH$500</v>
      </c>
      <c r="AD1" t="str">
        <f t="shared" ca="1" si="3"/>
        <v>'Candidate'!$A$1:$KH$500</v>
      </c>
      <c r="AE1" t="str">
        <f t="shared" ca="1" si="3"/>
        <v>'Candidate'!$A$1:$KH$500</v>
      </c>
      <c r="AF1" t="str">
        <f t="shared" ca="1" si="3"/>
        <v>'Candidate'!$A$1:$KH$500</v>
      </c>
      <c r="AG1" t="str">
        <f t="shared" ca="1" si="3"/>
        <v>'Candidate'!$A$1:$KH$500</v>
      </c>
      <c r="AH1" t="str">
        <f t="shared" ca="1" si="3"/>
        <v>'Candidate'!$A$1:$KH$500</v>
      </c>
      <c r="AI1" t="str">
        <f t="shared" ca="1" si="3"/>
        <v>'Candidate'!$A$1:$KH$500</v>
      </c>
      <c r="AJ1" t="str">
        <f ca="1">INDIRECT(AJ4)</f>
        <v>'Candidate'!$A$1:$KH$500</v>
      </c>
      <c r="AK1" t="str">
        <f ca="1">INDIRECT(AK4)</f>
        <v>'Candidate'!$A$1:$KH$500</v>
      </c>
      <c r="AL1" t="str">
        <f ca="1">INDIRECT(AL4)</f>
        <v>'Candidate'!$A$1:$KH$500</v>
      </c>
      <c r="AM1" t="str">
        <f ca="1">INDIRECT(AM4)</f>
        <v>'Candidate'!$A$1:$KH$500</v>
      </c>
      <c r="AN1" t="str">
        <f t="shared" ref="AN1:AV1" ca="1" si="4">INDIRECT(AN4)</f>
        <v>'Reference'!$A$1:$KH$500</v>
      </c>
      <c r="AO1" t="str">
        <f t="shared" ca="1" si="4"/>
        <v>'Reference'!$A$1:$KH$500</v>
      </c>
      <c r="AP1" t="str">
        <f t="shared" ca="1" si="4"/>
        <v>'Reference'!$A$1:$KH$500</v>
      </c>
      <c r="AQ1" t="str">
        <f t="shared" ca="1" si="4"/>
        <v>'Reference'!$A$1:$KH$500</v>
      </c>
      <c r="AR1" t="str">
        <f t="shared" ca="1" si="4"/>
        <v>'Reference'!$A$1:$KH$500</v>
      </c>
      <c r="AS1" t="str">
        <f t="shared" ca="1" si="4"/>
        <v>'Reference'!$A$1:$KH$500</v>
      </c>
      <c r="AT1" t="str">
        <f t="shared" ca="1" si="4"/>
        <v>'Reference'!$A$1:$KH$500</v>
      </c>
      <c r="AU1" t="str">
        <f t="shared" ca="1" si="4"/>
        <v>'Reference'!$A$1:$KH$500</v>
      </c>
      <c r="AV1" t="str">
        <f t="shared" ca="1" si="4"/>
        <v>'Reference'!$A$1:$KH$500</v>
      </c>
      <c r="AW1" t="str">
        <f t="shared" ref="AW1:AY1" ca="1" si="5">INDIRECT(AW4)</f>
        <v>'Reference'!$A$1:$KH$500</v>
      </c>
      <c r="AX1" t="str">
        <f t="shared" ca="1" si="5"/>
        <v>'Reference'!$A$1:$KH$500</v>
      </c>
      <c r="AY1" t="str">
        <f t="shared" ca="1" si="5"/>
        <v>'Reference'!$A$1:$KH$500</v>
      </c>
      <c r="AZ1" t="str">
        <f t="shared" ref="AZ1:BH1" ca="1" si="6">INDIRECT(AZ4)</f>
        <v>'Candidate'!$A$1:$KH$500</v>
      </c>
      <c r="BA1" t="str">
        <f t="shared" ca="1" si="6"/>
        <v>'Candidate'!$A$1:$KH$500</v>
      </c>
      <c r="BB1" t="str">
        <f t="shared" ca="1" si="6"/>
        <v>'Candidate'!$A$1:$KH$500</v>
      </c>
      <c r="BC1" t="str">
        <f t="shared" ca="1" si="6"/>
        <v>'Candidate'!$A$1:$KH$500</v>
      </c>
      <c r="BD1" t="str">
        <f t="shared" ca="1" si="6"/>
        <v>'Candidate'!$A$1:$KH$500</v>
      </c>
      <c r="BE1" t="str">
        <f t="shared" ca="1" si="6"/>
        <v>'Candidate'!$A$1:$KH$500</v>
      </c>
      <c r="BF1" t="str">
        <f t="shared" ca="1" si="6"/>
        <v>'Candidate'!$A$1:$KH$500</v>
      </c>
      <c r="BG1" t="str">
        <f t="shared" ca="1" si="6"/>
        <v>'Candidate'!$A$1:$KH$500</v>
      </c>
      <c r="BH1" t="str">
        <f t="shared" ca="1" si="6"/>
        <v>'Candidate'!$A$1:$KH$500</v>
      </c>
      <c r="BI1" t="str">
        <f t="shared" ref="BI1:BK1" ca="1" si="7">INDIRECT(BI4)</f>
        <v>'Candidate'!$A$1:$KH$500</v>
      </c>
      <c r="BJ1" t="str">
        <f t="shared" ca="1" si="7"/>
        <v>'Candidate'!$A$1:$KH$500</v>
      </c>
      <c r="BK1" t="str">
        <f t="shared" ca="1" si="7"/>
        <v>'Candidate'!$A$1:$KH$500</v>
      </c>
    </row>
    <row r="2" spans="1:67" x14ac:dyDescent="0.25">
      <c r="B2" s="1" t="str">
        <f>Summary!B3</f>
        <v>Comparison Date:</v>
      </c>
      <c r="C2" s="10">
        <f>Comparison_Date</f>
        <v>44502</v>
      </c>
      <c r="P2" t="str">
        <f ca="1">INDIRECT(P4&amp;"FileName")</f>
        <v>'ReferenceLookups'!$N$1:$N$500</v>
      </c>
      <c r="AB2" t="str">
        <f ca="1">INDIRECT(AB4&amp;"FileName")</f>
        <v>'CandidateLookups'!$N$1:$N$500</v>
      </c>
      <c r="AN2" t="str">
        <f ca="1">INDIRECT(AN4&amp;"FileName")</f>
        <v>'ReferenceLookups'!$N$1:$N$500</v>
      </c>
      <c r="AZ2" t="str">
        <f ca="1">INDIRECT(AZ4&amp;"FileName")</f>
        <v>'CandidateLookups'!$N$1:$N$500</v>
      </c>
    </row>
    <row r="3" spans="1:67" x14ac:dyDescent="0.25">
      <c r="B3" s="1" t="str">
        <f>Summary!B4</f>
        <v>Comparison Author:</v>
      </c>
      <c r="C3" s="9" t="str">
        <f>Comparison_Author</f>
        <v>Ken Nittler</v>
      </c>
      <c r="Q3" s="15">
        <f t="shared" ref="Q3:AA3" ca="1" si="8">INDIRECT(Q$4&amp;Q$5&amp;Q$6)</f>
        <v>35</v>
      </c>
      <c r="R3" s="15">
        <f t="shared" ca="1" si="8"/>
        <v>36</v>
      </c>
      <c r="S3" s="15">
        <f t="shared" ca="1" si="8"/>
        <v>37</v>
      </c>
      <c r="T3" s="15">
        <f t="shared" ca="1" si="8"/>
        <v>0</v>
      </c>
      <c r="U3" s="15">
        <f t="shared" ca="1" si="8"/>
        <v>38</v>
      </c>
      <c r="V3" s="15">
        <f t="shared" ca="1" si="8"/>
        <v>39</v>
      </c>
      <c r="W3" s="15">
        <f t="shared" ca="1" si="8"/>
        <v>48</v>
      </c>
      <c r="X3" s="15">
        <f t="shared" ca="1" si="8"/>
        <v>249</v>
      </c>
      <c r="Y3" s="15">
        <f t="shared" ca="1" si="8"/>
        <v>247</v>
      </c>
      <c r="Z3" s="15">
        <f t="shared" ca="1" si="8"/>
        <v>248</v>
      </c>
      <c r="AA3" s="15">
        <f t="shared" ca="1" si="8"/>
        <v>273</v>
      </c>
      <c r="AC3" s="15">
        <f t="shared" ref="AC3:AM3" ca="1" si="9">INDIRECT(AC$4&amp;AC$5&amp;AC$6)</f>
        <v>35</v>
      </c>
      <c r="AD3" s="15">
        <f t="shared" ca="1" si="9"/>
        <v>36</v>
      </c>
      <c r="AE3" s="15">
        <f t="shared" ca="1" si="9"/>
        <v>37</v>
      </c>
      <c r="AF3" s="15">
        <f t="shared" ca="1" si="9"/>
        <v>0</v>
      </c>
      <c r="AG3" s="15">
        <f t="shared" ca="1" si="9"/>
        <v>38</v>
      </c>
      <c r="AH3" s="15">
        <f t="shared" ca="1" si="9"/>
        <v>39</v>
      </c>
      <c r="AI3" s="15">
        <f t="shared" ca="1" si="9"/>
        <v>48</v>
      </c>
      <c r="AJ3" s="15">
        <f t="shared" ca="1" si="9"/>
        <v>249</v>
      </c>
      <c r="AK3" s="15">
        <f t="shared" ca="1" si="9"/>
        <v>247</v>
      </c>
      <c r="AL3" s="15">
        <f t="shared" ca="1" si="9"/>
        <v>248</v>
      </c>
      <c r="AM3" s="15">
        <f t="shared" ca="1" si="9"/>
        <v>273</v>
      </c>
      <c r="AO3" s="15">
        <f t="shared" ref="AO3:AY3" ca="1" si="10">INDIRECT(AO$4&amp;AO$5&amp;AO$6)</f>
        <v>91</v>
      </c>
      <c r="AP3" s="15">
        <f t="shared" ca="1" si="10"/>
        <v>92</v>
      </c>
      <c r="AQ3" s="15">
        <f t="shared" ca="1" si="10"/>
        <v>93</v>
      </c>
      <c r="AR3" s="15">
        <f t="shared" ca="1" si="10"/>
        <v>0</v>
      </c>
      <c r="AS3" s="15">
        <f t="shared" ca="1" si="10"/>
        <v>94</v>
      </c>
      <c r="AT3" s="15">
        <f t="shared" ca="1" si="10"/>
        <v>0</v>
      </c>
      <c r="AU3" s="15">
        <f t="shared" ca="1" si="10"/>
        <v>101</v>
      </c>
      <c r="AV3" s="15">
        <f t="shared" ca="1" si="10"/>
        <v>252</v>
      </c>
      <c r="AW3" s="15">
        <f t="shared" ca="1" si="10"/>
        <v>250</v>
      </c>
      <c r="AX3" s="15">
        <f t="shared" ca="1" si="10"/>
        <v>251</v>
      </c>
      <c r="AY3" s="15">
        <f t="shared" ca="1" si="10"/>
        <v>277</v>
      </c>
      <c r="BA3" s="15">
        <f t="shared" ref="BA3:BK3" ca="1" si="11">INDIRECT(BA$4&amp;BA$5&amp;BA$6)</f>
        <v>91</v>
      </c>
      <c r="BB3" s="15">
        <f t="shared" ca="1" si="11"/>
        <v>92</v>
      </c>
      <c r="BC3" s="15">
        <f t="shared" ca="1" si="11"/>
        <v>93</v>
      </c>
      <c r="BD3" s="15">
        <f t="shared" ca="1" si="11"/>
        <v>0</v>
      </c>
      <c r="BE3" s="15">
        <f t="shared" ca="1" si="11"/>
        <v>94</v>
      </c>
      <c r="BF3" s="15">
        <f t="shared" ca="1" si="11"/>
        <v>0</v>
      </c>
      <c r="BG3" s="15">
        <f t="shared" ca="1" si="11"/>
        <v>101</v>
      </c>
      <c r="BH3" s="15">
        <f t="shared" ca="1" si="11"/>
        <v>252</v>
      </c>
      <c r="BI3" s="15">
        <f t="shared" ca="1" si="11"/>
        <v>250</v>
      </c>
      <c r="BJ3" s="15">
        <f t="shared" ca="1" si="11"/>
        <v>251</v>
      </c>
      <c r="BK3" s="15">
        <f t="shared" ca="1" si="11"/>
        <v>277</v>
      </c>
      <c r="BO3" s="15"/>
    </row>
    <row r="4" spans="1:67" x14ac:dyDescent="0.25">
      <c r="B4" s="1" t="str">
        <f>Summary!B5</f>
        <v>Candidate Software:</v>
      </c>
      <c r="C4" s="20" t="str">
        <f>Candidate_Software</f>
        <v>CBECC-Res 2019.2.0-SP1</v>
      </c>
      <c r="E4" s="1"/>
      <c r="F4" s="1"/>
      <c r="G4" s="1"/>
      <c r="I4" s="1"/>
      <c r="J4" s="1"/>
      <c r="K4" s="1"/>
      <c r="L4" s="1"/>
      <c r="M4" s="1"/>
      <c r="N4" s="1" t="s">
        <v>94</v>
      </c>
      <c r="O4" s="1"/>
      <c r="P4" t="s">
        <v>8</v>
      </c>
      <c r="Q4" t="s">
        <v>8</v>
      </c>
      <c r="R4" t="str">
        <f t="shared" ref="R4:AA5" si="12">Q4</f>
        <v>Reference</v>
      </c>
      <c r="S4" t="str">
        <f t="shared" si="12"/>
        <v>Reference</v>
      </c>
      <c r="T4" t="str">
        <f t="shared" si="12"/>
        <v>Reference</v>
      </c>
      <c r="U4" t="str">
        <f t="shared" si="12"/>
        <v>Reference</v>
      </c>
      <c r="V4" t="str">
        <f t="shared" si="12"/>
        <v>Reference</v>
      </c>
      <c r="W4" t="str">
        <f t="shared" si="12"/>
        <v>Reference</v>
      </c>
      <c r="X4" t="str">
        <f t="shared" si="12"/>
        <v>Reference</v>
      </c>
      <c r="Y4" t="str">
        <f t="shared" si="12"/>
        <v>Reference</v>
      </c>
      <c r="Z4" t="str">
        <f t="shared" si="12"/>
        <v>Reference</v>
      </c>
      <c r="AA4" t="str">
        <f t="shared" si="12"/>
        <v>Reference</v>
      </c>
      <c r="AB4" t="s">
        <v>9</v>
      </c>
      <c r="AC4" t="str">
        <f t="shared" ref="AC4:AM5" si="13">AB4</f>
        <v>Candidate</v>
      </c>
      <c r="AD4" t="str">
        <f t="shared" si="13"/>
        <v>Candidate</v>
      </c>
      <c r="AE4" t="str">
        <f t="shared" si="13"/>
        <v>Candidate</v>
      </c>
      <c r="AF4" t="str">
        <f t="shared" si="13"/>
        <v>Candidate</v>
      </c>
      <c r="AG4" t="str">
        <f t="shared" si="13"/>
        <v>Candidate</v>
      </c>
      <c r="AH4" t="str">
        <f t="shared" si="13"/>
        <v>Candidate</v>
      </c>
      <c r="AI4" t="str">
        <f t="shared" si="13"/>
        <v>Candidate</v>
      </c>
      <c r="AJ4" t="str">
        <f t="shared" si="13"/>
        <v>Candidate</v>
      </c>
      <c r="AK4" t="str">
        <f t="shared" si="13"/>
        <v>Candidate</v>
      </c>
      <c r="AL4" t="str">
        <f t="shared" si="13"/>
        <v>Candidate</v>
      </c>
      <c r="AM4" t="str">
        <f t="shared" si="13"/>
        <v>Candidate</v>
      </c>
      <c r="AN4" t="s">
        <v>8</v>
      </c>
      <c r="AO4" t="str">
        <f t="shared" ref="AO4:AY5" si="14">AN4</f>
        <v>Reference</v>
      </c>
      <c r="AP4" t="str">
        <f t="shared" si="14"/>
        <v>Reference</v>
      </c>
      <c r="AQ4" t="str">
        <f t="shared" si="14"/>
        <v>Reference</v>
      </c>
      <c r="AR4" t="str">
        <f t="shared" si="14"/>
        <v>Reference</v>
      </c>
      <c r="AS4" t="str">
        <f t="shared" si="14"/>
        <v>Reference</v>
      </c>
      <c r="AT4" t="str">
        <f t="shared" si="14"/>
        <v>Reference</v>
      </c>
      <c r="AU4" t="str">
        <f t="shared" si="14"/>
        <v>Reference</v>
      </c>
      <c r="AV4" t="str">
        <f t="shared" si="14"/>
        <v>Reference</v>
      </c>
      <c r="AW4" t="str">
        <f t="shared" si="14"/>
        <v>Reference</v>
      </c>
      <c r="AX4" t="str">
        <f t="shared" si="14"/>
        <v>Reference</v>
      </c>
      <c r="AY4" t="str">
        <f t="shared" si="14"/>
        <v>Reference</v>
      </c>
      <c r="AZ4" t="s">
        <v>9</v>
      </c>
      <c r="BA4" t="str">
        <f t="shared" ref="BA4:BK5" si="15">AZ4</f>
        <v>Candidate</v>
      </c>
      <c r="BB4" t="str">
        <f t="shared" si="15"/>
        <v>Candidate</v>
      </c>
      <c r="BC4" t="str">
        <f t="shared" si="15"/>
        <v>Candidate</v>
      </c>
      <c r="BD4" t="str">
        <f t="shared" si="15"/>
        <v>Candidate</v>
      </c>
      <c r="BE4" t="str">
        <f t="shared" si="15"/>
        <v>Candidate</v>
      </c>
      <c r="BF4" t="str">
        <f t="shared" si="15"/>
        <v>Candidate</v>
      </c>
      <c r="BG4" t="str">
        <f t="shared" si="15"/>
        <v>Candidate</v>
      </c>
      <c r="BH4" t="str">
        <f t="shared" si="15"/>
        <v>Candidate</v>
      </c>
      <c r="BI4" t="str">
        <f t="shared" si="15"/>
        <v>Candidate</v>
      </c>
      <c r="BJ4" t="str">
        <f t="shared" si="15"/>
        <v>Candidate</v>
      </c>
      <c r="BK4" t="str">
        <f t="shared" si="15"/>
        <v>Candidate</v>
      </c>
      <c r="BM4" t="s">
        <v>94</v>
      </c>
      <c r="BN4" t="s">
        <v>366</v>
      </c>
    </row>
    <row r="5" spans="1:67" x14ac:dyDescent="0.25">
      <c r="E5" s="1" t="s">
        <v>8</v>
      </c>
      <c r="F5" s="1" t="s">
        <v>9</v>
      </c>
      <c r="G5" s="1" t="s">
        <v>11</v>
      </c>
      <c r="H5" s="1" t="s">
        <v>101</v>
      </c>
      <c r="I5" s="1" t="s">
        <v>94</v>
      </c>
      <c r="J5" s="1" t="s">
        <v>8</v>
      </c>
      <c r="K5" s="1" t="s">
        <v>9</v>
      </c>
      <c r="L5" s="1" t="s">
        <v>11</v>
      </c>
      <c r="M5" s="1" t="s">
        <v>101</v>
      </c>
      <c r="N5" s="1" t="s">
        <v>208</v>
      </c>
      <c r="O5" s="1"/>
      <c r="P5" t="s">
        <v>93</v>
      </c>
      <c r="Q5" t="str">
        <f>P5</f>
        <v>Proposed</v>
      </c>
      <c r="R5" t="str">
        <f t="shared" si="12"/>
        <v>Proposed</v>
      </c>
      <c r="S5" t="str">
        <f t="shared" si="12"/>
        <v>Proposed</v>
      </c>
      <c r="T5" t="str">
        <f t="shared" si="12"/>
        <v>Proposed</v>
      </c>
      <c r="U5" t="str">
        <f t="shared" si="12"/>
        <v>Proposed</v>
      </c>
      <c r="V5" t="str">
        <f t="shared" si="12"/>
        <v>Proposed</v>
      </c>
      <c r="W5" t="str">
        <f t="shared" si="12"/>
        <v>Proposed</v>
      </c>
      <c r="X5" t="str">
        <f t="shared" si="12"/>
        <v>Proposed</v>
      </c>
      <c r="Y5" t="str">
        <f t="shared" si="12"/>
        <v>Proposed</v>
      </c>
      <c r="Z5" t="str">
        <f t="shared" si="12"/>
        <v>Proposed</v>
      </c>
      <c r="AA5" t="str">
        <f t="shared" si="12"/>
        <v>Proposed</v>
      </c>
      <c r="AB5" t="s">
        <v>93</v>
      </c>
      <c r="AC5" t="str">
        <f t="shared" si="13"/>
        <v>Proposed</v>
      </c>
      <c r="AD5" t="str">
        <f t="shared" si="13"/>
        <v>Proposed</v>
      </c>
      <c r="AE5" t="str">
        <f t="shared" si="13"/>
        <v>Proposed</v>
      </c>
      <c r="AF5" t="str">
        <f t="shared" si="13"/>
        <v>Proposed</v>
      </c>
      <c r="AG5" t="str">
        <f t="shared" si="13"/>
        <v>Proposed</v>
      </c>
      <c r="AH5" t="str">
        <f t="shared" si="13"/>
        <v>Proposed</v>
      </c>
      <c r="AI5" t="str">
        <f t="shared" si="13"/>
        <v>Proposed</v>
      </c>
      <c r="AJ5" t="str">
        <f t="shared" si="13"/>
        <v>Proposed</v>
      </c>
      <c r="AK5" t="str">
        <f t="shared" si="13"/>
        <v>Proposed</v>
      </c>
      <c r="AL5" t="str">
        <f t="shared" si="13"/>
        <v>Proposed</v>
      </c>
      <c r="AM5" t="str">
        <f t="shared" si="13"/>
        <v>Proposed</v>
      </c>
      <c r="AN5" t="s">
        <v>94</v>
      </c>
      <c r="AO5" t="str">
        <f t="shared" si="14"/>
        <v>Standard</v>
      </c>
      <c r="AP5" t="str">
        <f t="shared" si="14"/>
        <v>Standard</v>
      </c>
      <c r="AQ5" t="str">
        <f t="shared" si="14"/>
        <v>Standard</v>
      </c>
      <c r="AR5" t="str">
        <f t="shared" si="14"/>
        <v>Standard</v>
      </c>
      <c r="AS5" t="str">
        <f t="shared" si="14"/>
        <v>Standard</v>
      </c>
      <c r="AT5" t="str">
        <f t="shared" si="14"/>
        <v>Standard</v>
      </c>
      <c r="AU5" t="str">
        <f t="shared" si="14"/>
        <v>Standard</v>
      </c>
      <c r="AV5" t="str">
        <f t="shared" si="14"/>
        <v>Standard</v>
      </c>
      <c r="AW5" t="str">
        <f t="shared" si="14"/>
        <v>Standard</v>
      </c>
      <c r="AX5" t="str">
        <f t="shared" si="14"/>
        <v>Standard</v>
      </c>
      <c r="AY5" t="str">
        <f t="shared" si="14"/>
        <v>Standard</v>
      </c>
      <c r="AZ5" t="s">
        <v>94</v>
      </c>
      <c r="BA5" t="str">
        <f t="shared" si="15"/>
        <v>Standard</v>
      </c>
      <c r="BB5" t="str">
        <f t="shared" si="15"/>
        <v>Standard</v>
      </c>
      <c r="BC5" t="str">
        <f t="shared" si="15"/>
        <v>Standard</v>
      </c>
      <c r="BD5" t="str">
        <f t="shared" si="15"/>
        <v>Standard</v>
      </c>
      <c r="BE5" t="str">
        <f t="shared" si="15"/>
        <v>Standard</v>
      </c>
      <c r="BF5" t="str">
        <f t="shared" si="15"/>
        <v>Standard</v>
      </c>
      <c r="BG5" t="str">
        <f t="shared" si="15"/>
        <v>Standard</v>
      </c>
      <c r="BH5" t="str">
        <f t="shared" si="15"/>
        <v>Standard</v>
      </c>
      <c r="BI5" t="str">
        <f t="shared" si="15"/>
        <v>Standard</v>
      </c>
      <c r="BJ5" t="str">
        <f t="shared" si="15"/>
        <v>Standard</v>
      </c>
      <c r="BK5" t="str">
        <f t="shared" si="15"/>
        <v>Standard</v>
      </c>
      <c r="BM5" t="s">
        <v>209</v>
      </c>
      <c r="BN5" t="s">
        <v>367</v>
      </c>
    </row>
    <row r="6" spans="1:67" x14ac:dyDescent="0.25">
      <c r="A6" t="s">
        <v>0</v>
      </c>
      <c r="B6" t="s">
        <v>1</v>
      </c>
      <c r="C6" t="s">
        <v>5</v>
      </c>
      <c r="D6" t="s">
        <v>16</v>
      </c>
      <c r="E6" s="1" t="s">
        <v>93</v>
      </c>
      <c r="F6" s="1" t="s">
        <v>93</v>
      </c>
      <c r="G6" s="1" t="s">
        <v>10</v>
      </c>
      <c r="H6" s="1" t="s">
        <v>102</v>
      </c>
      <c r="I6" s="1" t="s">
        <v>208</v>
      </c>
      <c r="J6" s="1" t="s">
        <v>94</v>
      </c>
      <c r="K6" s="1" t="s">
        <v>94</v>
      </c>
      <c r="L6" s="1" t="s">
        <v>10</v>
      </c>
      <c r="M6" s="1" t="s">
        <v>102</v>
      </c>
      <c r="N6" s="1" t="s">
        <v>210</v>
      </c>
      <c r="O6" s="1" t="s">
        <v>80</v>
      </c>
      <c r="P6" t="s">
        <v>95</v>
      </c>
      <c r="Q6" t="s">
        <v>89</v>
      </c>
      <c r="R6" t="s">
        <v>90</v>
      </c>
      <c r="S6" t="s">
        <v>91</v>
      </c>
      <c r="T6" t="s">
        <v>88</v>
      </c>
      <c r="U6" t="s">
        <v>92</v>
      </c>
      <c r="V6" t="s">
        <v>476</v>
      </c>
      <c r="W6" t="s">
        <v>7</v>
      </c>
      <c r="X6" t="s">
        <v>412</v>
      </c>
      <c r="Y6" t="s">
        <v>413</v>
      </c>
      <c r="Z6" t="s">
        <v>414</v>
      </c>
      <c r="AA6" t="s">
        <v>415</v>
      </c>
      <c r="AB6" t="s">
        <v>95</v>
      </c>
      <c r="AC6" t="str">
        <f t="shared" ref="AC6:AM6" si="16">Q6</f>
        <v>SpcHeat</v>
      </c>
      <c r="AD6" t="str">
        <f t="shared" si="16"/>
        <v>SpcCool</v>
      </c>
      <c r="AE6" t="str">
        <f t="shared" si="16"/>
        <v>IAQVent</v>
      </c>
      <c r="AF6" t="str">
        <f t="shared" si="16"/>
        <v>OtherHVAC</v>
      </c>
      <c r="AG6" t="str">
        <f t="shared" si="16"/>
        <v>WtrHeat</v>
      </c>
      <c r="AH6" t="str">
        <f t="shared" si="16"/>
        <v>SelfUtilization</v>
      </c>
      <c r="AI6" t="str">
        <f t="shared" si="16"/>
        <v>Total</v>
      </c>
      <c r="AJ6" t="str">
        <f t="shared" si="16"/>
        <v>EDRtot</v>
      </c>
      <c r="AK6" t="str">
        <f t="shared" si="16"/>
        <v>EDReff</v>
      </c>
      <c r="AL6" t="str">
        <f t="shared" si="16"/>
        <v>EDRflex</v>
      </c>
      <c r="AM6" t="str">
        <f t="shared" si="16"/>
        <v>PVSize</v>
      </c>
      <c r="AN6" t="s">
        <v>95</v>
      </c>
      <c r="AO6" t="s">
        <v>89</v>
      </c>
      <c r="AP6" t="s">
        <v>90</v>
      </c>
      <c r="AQ6" t="s">
        <v>91</v>
      </c>
      <c r="AR6" t="s">
        <v>88</v>
      </c>
      <c r="AS6" t="s">
        <v>92</v>
      </c>
      <c r="AT6" t="s">
        <v>476</v>
      </c>
      <c r="AU6" t="s">
        <v>7</v>
      </c>
      <c r="AV6" t="str">
        <f>AJ6</f>
        <v>EDRtot</v>
      </c>
      <c r="AW6" t="str">
        <f>AK6</f>
        <v>EDReff</v>
      </c>
      <c r="AX6" t="str">
        <f>AL6</f>
        <v>EDRflex</v>
      </c>
      <c r="AY6" t="str">
        <f>AM6</f>
        <v>PVSize</v>
      </c>
      <c r="AZ6" t="s">
        <v>95</v>
      </c>
      <c r="BA6" t="str">
        <f t="shared" ref="BA6:BK6" si="17">AO6</f>
        <v>SpcHeat</v>
      </c>
      <c r="BB6" t="str">
        <f t="shared" si="17"/>
        <v>SpcCool</v>
      </c>
      <c r="BC6" t="str">
        <f t="shared" si="17"/>
        <v>IAQVent</v>
      </c>
      <c r="BD6" t="str">
        <f t="shared" si="17"/>
        <v>OtherHVAC</v>
      </c>
      <c r="BE6" t="str">
        <f t="shared" si="17"/>
        <v>WtrHeat</v>
      </c>
      <c r="BF6" t="str">
        <f t="shared" si="17"/>
        <v>SelfUtilization</v>
      </c>
      <c r="BG6" t="str">
        <f t="shared" si="17"/>
        <v>Total</v>
      </c>
      <c r="BH6" t="str">
        <f t="shared" si="17"/>
        <v>EDRtot</v>
      </c>
      <c r="BI6" t="str">
        <f t="shared" si="17"/>
        <v>EDReff</v>
      </c>
      <c r="BJ6" t="str">
        <f t="shared" si="17"/>
        <v>EDRflex</v>
      </c>
      <c r="BK6" t="str">
        <f t="shared" si="17"/>
        <v>PVSize</v>
      </c>
      <c r="BL6" t="s">
        <v>1</v>
      </c>
      <c r="BM6" t="s">
        <v>95</v>
      </c>
      <c r="BN6" t="s">
        <v>368</v>
      </c>
    </row>
    <row r="7" spans="1:67" x14ac:dyDescent="0.25">
      <c r="AU7" t="str">
        <f>SUBSTITUTE(ADDRESS(1,COLUMN(),4),"1","")</f>
        <v>AU</v>
      </c>
      <c r="AV7" t="str">
        <f>SUBSTITUTE(ADDRESS(1,COLUMN(),4),"1","")</f>
        <v>AV</v>
      </c>
      <c r="AW7" t="str">
        <f>SUBSTITUTE(ADDRESS(1,COLUMN(),4),"1","")</f>
        <v>AW</v>
      </c>
      <c r="AX7" t="str">
        <f>SUBSTITUTE(ADDRESS(1,COLUMN(),4),"1","")</f>
        <v>AX</v>
      </c>
      <c r="AY7" t="str">
        <f>SUBSTITUTE(ADDRESS(1,COLUMN(),4),"1","")</f>
        <v>AY</v>
      </c>
    </row>
    <row r="8" spans="1:67" x14ac:dyDescent="0.25">
      <c r="A8" s="6" t="s">
        <v>288</v>
      </c>
      <c r="B8" s="6" t="str">
        <f>VLOOKUP(A8,TestArray,2)&amp;" in "&amp;VLOOKUP(A8,TestArray,3)&amp;" for Prototype "&amp;VLOOKUP(A8,TestArray,4)</f>
        <v>Standard Design in All Zones for Prototype S2100ft2</v>
      </c>
      <c r="C8" s="6"/>
      <c r="I8" s="6" t="str">
        <f>VLOOKUP(A8,TestArray,21)</f>
        <v>Standard = Proposed for this test</v>
      </c>
    </row>
    <row r="9" spans="1:67" x14ac:dyDescent="0.25">
      <c r="A9" t="str">
        <f>A8</f>
        <v>V01</v>
      </c>
      <c r="B9" t="s">
        <v>2</v>
      </c>
      <c r="C9" s="3" t="str">
        <f t="shared" ref="C9:C24" si="18">VLOOKUP(A9,TestArray,4+RIGHT(B9,2))</f>
        <v>Zone 01</v>
      </c>
      <c r="D9" t="str">
        <f t="shared" ref="D9:D24" ca="1" si="19">IF(NOT(BN9),"n/a",IF(AND(H9=Yes,M9=Yes,ABS(E9-I9)&lt;=Tolerance/2),Pass,Fail))</f>
        <v>Pass</v>
      </c>
      <c r="E9" s="2">
        <f t="shared" ref="E9:E24" ca="1" si="20">IF(Units="EDR total",X9,W9)</f>
        <v>61.55</v>
      </c>
      <c r="F9" s="2">
        <f t="shared" ref="F9:F24" ca="1" si="21">IF(Units="EDR total",AJ9,AI9)</f>
        <v>61.55</v>
      </c>
      <c r="G9" s="3">
        <f ca="1">IF(E9=0,0,(F9-E9)/E9)</f>
        <v>0</v>
      </c>
      <c r="H9" s="31" t="str">
        <f t="shared" ref="H9:H24" ca="1" si="22">IF(AND((E9-Tolerance&lt;=F9),(E9+Tolerance&gt;=F9)),Yes,No)</f>
        <v>Yes</v>
      </c>
      <c r="I9" s="2">
        <f t="shared" ref="I9:I24" ca="1" si="23">IF(Units="EDR total",J9,INDIRECT(RefCol&amp;INDEX(StandardArray,MATCH($N9,StandardList,0),2)))</f>
        <v>61.55</v>
      </c>
      <c r="J9" s="2">
        <f t="shared" ref="J9:J24" ca="1" si="24">IF(Units="EDR total",AV9,AU9)</f>
        <v>61.55</v>
      </c>
      <c r="K9" s="2">
        <f t="shared" ref="K9:K24" ca="1" si="25">IF(Units="EDR total",BH9,BG9)</f>
        <v>61.55</v>
      </c>
      <c r="L9" s="3">
        <f ca="1">IF(I9=0,0,(K9-I9)/I9)</f>
        <v>0</v>
      </c>
      <c r="M9" s="3" t="str">
        <f t="shared" ref="M9:M24" ca="1" si="26">IF(AND((I9-Tolerance&lt;=K9),(I9+Tolerance&gt;=K9),(J9-Tolerance&lt;=K9),(J9+Tolerance&gt;=K9)),Yes,No)</f>
        <v>Yes</v>
      </c>
      <c r="N9" s="31" t="str">
        <f t="shared" ref="N9:N24" si="27">A9&amp;B9</f>
        <v>V01R01</v>
      </c>
      <c r="O9" s="21">
        <f ca="1">K9-F9</f>
        <v>0</v>
      </c>
      <c r="P9" s="7">
        <f t="shared" ref="P9:P24" ca="1" si="28">MATCH($A9&amp;$B9,INDIRECT(P$2),0)</f>
        <v>4</v>
      </c>
      <c r="Q9" s="2">
        <f t="shared" ref="Q9:AA18" ca="1" si="29">IF(Q$3=0,"",INDEX(INDIRECT(Q$1),$P9,Q$3))</f>
        <v>44.19</v>
      </c>
      <c r="R9" s="2">
        <f t="shared" ca="1" si="29"/>
        <v>0</v>
      </c>
      <c r="S9" s="2">
        <f t="shared" ca="1" si="29"/>
        <v>3.64</v>
      </c>
      <c r="T9" s="2" t="str">
        <f t="shared" ca="1" si="29"/>
        <v/>
      </c>
      <c r="U9" s="2">
        <f t="shared" ca="1" si="29"/>
        <v>13.72</v>
      </c>
      <c r="V9" s="2">
        <f t="shared" ca="1" si="29"/>
        <v>0</v>
      </c>
      <c r="W9" s="2">
        <f t="shared" ref="W9:W24" ca="1" si="30">IF(TotalSum="No",INDEX(INDIRECT(W$1),$P9,W$3),SUM(Q9:V9))</f>
        <v>61.55</v>
      </c>
      <c r="X9" s="2">
        <f t="shared" ca="1" si="29"/>
        <v>34.700000000000003</v>
      </c>
      <c r="Y9" s="2">
        <f t="shared" ca="1" si="29"/>
        <v>56.8</v>
      </c>
      <c r="Z9" s="2">
        <f t="shared" ca="1" si="29"/>
        <v>22.1</v>
      </c>
      <c r="AA9" s="2">
        <f t="shared" ca="1" si="29"/>
        <v>3.2526099999999998</v>
      </c>
      <c r="AB9" s="7">
        <f t="shared" ref="AB9:AB24" ca="1" si="31">MATCH($A9&amp;$B9,INDIRECT(AB$2),0)</f>
        <v>4</v>
      </c>
      <c r="AC9" s="2">
        <f t="shared" ref="AC9:AH18" ca="1" si="32">IF(AC$3=0,"",INDEX(INDIRECT(AC$1),$AB9,AC$3))</f>
        <v>44.19</v>
      </c>
      <c r="AD9" s="2">
        <f t="shared" ca="1" si="32"/>
        <v>0</v>
      </c>
      <c r="AE9" s="2">
        <f t="shared" ca="1" si="32"/>
        <v>3.64</v>
      </c>
      <c r="AF9" s="2" t="str">
        <f t="shared" ca="1" si="32"/>
        <v/>
      </c>
      <c r="AG9" s="2">
        <f t="shared" ca="1" si="32"/>
        <v>13.72</v>
      </c>
      <c r="AH9" s="2">
        <f t="shared" ca="1" si="32"/>
        <v>0</v>
      </c>
      <c r="AI9" s="2">
        <f t="shared" ref="AI9:AI24" ca="1" si="33">IF(TotalSum="No",INDEX(INDIRECT(AI$1),$AB9,AI$3),SUM(AC9:AH9))</f>
        <v>61.55</v>
      </c>
      <c r="AJ9" s="2">
        <f ca="1">IF(AJ$3=0,"",INDEX(INDIRECT(AJ$1),$AB9,AJ$3))</f>
        <v>34.700000000000003</v>
      </c>
      <c r="AK9" s="2">
        <f t="shared" ref="AK9:AM24" ca="1" si="34">IF(AK$3=0,"",INDEX(INDIRECT(AK$1),$AB9,AK$3))</f>
        <v>56.8</v>
      </c>
      <c r="AL9" s="2">
        <f t="shared" ca="1" si="34"/>
        <v>22.1</v>
      </c>
      <c r="AM9" s="2">
        <f t="shared" ca="1" si="34"/>
        <v>3.2526099999999998</v>
      </c>
      <c r="AN9" s="7">
        <f t="shared" ref="AN9:AN24" ca="1" si="35">MATCH($A9&amp;$B9,INDIRECT(AN$2),0)</f>
        <v>4</v>
      </c>
      <c r="AO9" s="2">
        <f t="shared" ref="AO9:AT18" ca="1" si="36">IF(AO$3=0,"",INDEX(INDIRECT(AO$1),$AN9,AO$3))</f>
        <v>44.19</v>
      </c>
      <c r="AP9" s="2">
        <f t="shared" ca="1" si="36"/>
        <v>0</v>
      </c>
      <c r="AQ9" s="2">
        <f t="shared" ca="1" si="36"/>
        <v>3.64</v>
      </c>
      <c r="AR9" s="2" t="str">
        <f t="shared" ca="1" si="36"/>
        <v/>
      </c>
      <c r="AS9" s="2">
        <f t="shared" ca="1" si="36"/>
        <v>13.72</v>
      </c>
      <c r="AT9" s="2" t="str">
        <f t="shared" ca="1" si="36"/>
        <v/>
      </c>
      <c r="AU9" s="2">
        <f t="shared" ref="AU9:AU24" ca="1" si="37">IF(TotalSum="No",INDEX(INDIRECT(AU$1),$AN9,AU$3),SUM(AO9:AT9))</f>
        <v>61.55</v>
      </c>
      <c r="AV9" s="2">
        <f t="shared" ref="AV9:AY24" ca="1" si="38">IF(AV$3=0,"",INDEX(INDIRECT(AV$1),$P9,AV$3))</f>
        <v>34.700000000000003</v>
      </c>
      <c r="AW9" s="2">
        <f t="shared" ca="1" si="38"/>
        <v>56.8</v>
      </c>
      <c r="AX9" s="2">
        <f t="shared" ca="1" si="38"/>
        <v>22.1</v>
      </c>
      <c r="AY9" s="2">
        <f t="shared" ca="1" si="38"/>
        <v>3.2526099999999998</v>
      </c>
      <c r="AZ9" s="7">
        <f t="shared" ref="AZ9:AZ24" ca="1" si="39">MATCH($A9&amp;$B9,INDIRECT(AZ$2),0)</f>
        <v>4</v>
      </c>
      <c r="BA9" s="2">
        <f t="shared" ref="BA9:BF18" ca="1" si="40">IF(BA$3=0,"",INDEX(INDIRECT(BA$1),$AZ9,BA$3))</f>
        <v>44.19</v>
      </c>
      <c r="BB9" s="2">
        <f t="shared" ca="1" si="40"/>
        <v>0</v>
      </c>
      <c r="BC9" s="2">
        <f t="shared" ca="1" si="40"/>
        <v>3.64</v>
      </c>
      <c r="BD9" s="2" t="str">
        <f t="shared" ca="1" si="40"/>
        <v/>
      </c>
      <c r="BE9" s="2">
        <f t="shared" ca="1" si="40"/>
        <v>13.72</v>
      </c>
      <c r="BF9" s="2" t="str">
        <f t="shared" ca="1" si="40"/>
        <v/>
      </c>
      <c r="BG9" s="2">
        <f t="shared" ref="BG9:BG24" ca="1" si="41">IF(TotalSum="No",INDEX(INDIRECT(BG$1),$AZ9,BG$3),SUM(BA9:BF9))</f>
        <v>61.55</v>
      </c>
      <c r="BH9" s="2">
        <f ca="1">IF(BH$3=0,"",INDEX(INDIRECT(BH$1),$AZ9,BH$3))</f>
        <v>34.700000000000003</v>
      </c>
      <c r="BI9" s="2">
        <f t="shared" ref="BI9:BK24" ca="1" si="42">IF(BI$3=0,"",INDEX(INDIRECT(BI$1),$AZ9,BI$3))</f>
        <v>56.8</v>
      </c>
      <c r="BJ9" s="2">
        <f t="shared" ca="1" si="42"/>
        <v>22.1</v>
      </c>
      <c r="BK9" s="2">
        <f t="shared" ca="1" si="42"/>
        <v>3.2526099999999998</v>
      </c>
      <c r="BL9" t="str">
        <f t="shared" ref="BL9:BL24" si="43">A9&amp;B9</f>
        <v>V01R01</v>
      </c>
      <c r="BM9">
        <f>ROW(BL9)</f>
        <v>9</v>
      </c>
      <c r="BN9" t="b">
        <f>AND(SoftwareType="Reference",SingleFamily="Yes",NewlyConstructed="Yes")</f>
        <v>1</v>
      </c>
      <c r="BO9" s="2"/>
    </row>
    <row r="10" spans="1:67" x14ac:dyDescent="0.25">
      <c r="A10" t="str">
        <f t="shared" ref="A10:A24" si="44">A9</f>
        <v>V01</v>
      </c>
      <c r="B10" t="s">
        <v>17</v>
      </c>
      <c r="C10" s="3" t="str">
        <f t="shared" si="18"/>
        <v>Zone 02</v>
      </c>
      <c r="D10" t="str">
        <f t="shared" ca="1" si="19"/>
        <v>Pass</v>
      </c>
      <c r="E10" s="2">
        <f t="shared" ca="1" si="20"/>
        <v>43.760000000000005</v>
      </c>
      <c r="F10" s="2">
        <f t="shared" ca="1" si="21"/>
        <v>43.760000000000005</v>
      </c>
      <c r="G10" s="3">
        <f t="shared" ref="G10:G24" ca="1" si="45">IF(E10=0,0,(F10-E10)/E10)</f>
        <v>0</v>
      </c>
      <c r="H10" s="31" t="str">
        <f t="shared" ca="1" si="22"/>
        <v>Yes</v>
      </c>
      <c r="I10" s="2">
        <f t="shared" ca="1" si="23"/>
        <v>43.760000000000005</v>
      </c>
      <c r="J10" s="2">
        <f t="shared" ca="1" si="24"/>
        <v>43.760000000000005</v>
      </c>
      <c r="K10" s="2">
        <f t="shared" ca="1" si="25"/>
        <v>43.760000000000005</v>
      </c>
      <c r="L10" s="3">
        <f t="shared" ref="L10:L25" ca="1" si="46">IF(I10=0,0,(K10-I10)/I10)</f>
        <v>0</v>
      </c>
      <c r="M10" s="3" t="str">
        <f t="shared" ca="1" si="26"/>
        <v>Yes</v>
      </c>
      <c r="N10" s="31" t="str">
        <f t="shared" si="27"/>
        <v>V01R02</v>
      </c>
      <c r="O10" s="21">
        <f t="shared" ref="O10:O24" ca="1" si="47">K10-F10</f>
        <v>0</v>
      </c>
      <c r="P10" s="7">
        <f t="shared" ca="1" si="28"/>
        <v>6</v>
      </c>
      <c r="Q10" s="2">
        <f t="shared" ca="1" si="29"/>
        <v>26.78</v>
      </c>
      <c r="R10" s="2">
        <f t="shared" ca="1" si="29"/>
        <v>0.64</v>
      </c>
      <c r="S10" s="2">
        <f t="shared" ca="1" si="29"/>
        <v>3.66</v>
      </c>
      <c r="T10" s="2" t="str">
        <f t="shared" ca="1" si="29"/>
        <v/>
      </c>
      <c r="U10" s="2">
        <f t="shared" ca="1" si="29"/>
        <v>12.68</v>
      </c>
      <c r="V10" s="2">
        <f t="shared" ca="1" si="29"/>
        <v>0</v>
      </c>
      <c r="W10" s="2">
        <f t="shared" ca="1" si="30"/>
        <v>43.760000000000005</v>
      </c>
      <c r="X10" s="2">
        <f t="shared" ca="1" si="29"/>
        <v>25.9</v>
      </c>
      <c r="Y10" s="2">
        <f t="shared" ca="1" si="29"/>
        <v>47.8</v>
      </c>
      <c r="Z10" s="2">
        <f t="shared" ca="1" si="29"/>
        <v>21.9</v>
      </c>
      <c r="AA10" s="2">
        <f t="shared" ca="1" si="29"/>
        <v>2.6929500000000002</v>
      </c>
      <c r="AB10" s="7">
        <f t="shared" ca="1" si="31"/>
        <v>6</v>
      </c>
      <c r="AC10" s="2">
        <f t="shared" ca="1" si="32"/>
        <v>26.78</v>
      </c>
      <c r="AD10" s="2">
        <f t="shared" ca="1" si="32"/>
        <v>0.64</v>
      </c>
      <c r="AE10" s="2">
        <f t="shared" ca="1" si="32"/>
        <v>3.66</v>
      </c>
      <c r="AF10" s="2" t="str">
        <f t="shared" ca="1" si="32"/>
        <v/>
      </c>
      <c r="AG10" s="2">
        <f t="shared" ca="1" si="32"/>
        <v>12.68</v>
      </c>
      <c r="AH10" s="2">
        <f t="shared" ca="1" si="32"/>
        <v>0</v>
      </c>
      <c r="AI10" s="2">
        <f t="shared" ca="1" si="33"/>
        <v>43.760000000000005</v>
      </c>
      <c r="AJ10" s="2">
        <f t="shared" ref="AJ10:AJ24" ca="1" si="48">IF(AJ$3=0,"",INDEX(INDIRECT(AJ$1),$AB10,AJ$3))</f>
        <v>25.9</v>
      </c>
      <c r="AK10" s="2">
        <f t="shared" ca="1" si="34"/>
        <v>47.8</v>
      </c>
      <c r="AL10" s="2">
        <f t="shared" ca="1" si="34"/>
        <v>21.9</v>
      </c>
      <c r="AM10" s="2">
        <f t="shared" ca="1" si="34"/>
        <v>2.6929500000000002</v>
      </c>
      <c r="AN10" s="7">
        <f t="shared" ca="1" si="35"/>
        <v>6</v>
      </c>
      <c r="AO10" s="2">
        <f t="shared" ca="1" si="36"/>
        <v>26.78</v>
      </c>
      <c r="AP10" s="2">
        <f t="shared" ca="1" si="36"/>
        <v>0.64</v>
      </c>
      <c r="AQ10" s="2">
        <f t="shared" ca="1" si="36"/>
        <v>3.66</v>
      </c>
      <c r="AR10" s="2" t="str">
        <f t="shared" ca="1" si="36"/>
        <v/>
      </c>
      <c r="AS10" s="2">
        <f t="shared" ca="1" si="36"/>
        <v>12.68</v>
      </c>
      <c r="AT10" s="2" t="str">
        <f t="shared" ca="1" si="36"/>
        <v/>
      </c>
      <c r="AU10" s="2">
        <f t="shared" ca="1" si="37"/>
        <v>43.760000000000005</v>
      </c>
      <c r="AV10" s="2">
        <f t="shared" ca="1" si="38"/>
        <v>25.9</v>
      </c>
      <c r="AW10" s="2">
        <f t="shared" ca="1" si="38"/>
        <v>47.8</v>
      </c>
      <c r="AX10" s="2">
        <f t="shared" ca="1" si="38"/>
        <v>21.9</v>
      </c>
      <c r="AY10" s="2">
        <f t="shared" ca="1" si="38"/>
        <v>2.6929500000000002</v>
      </c>
      <c r="AZ10" s="7">
        <f t="shared" ca="1" si="39"/>
        <v>6</v>
      </c>
      <c r="BA10" s="2">
        <f t="shared" ca="1" si="40"/>
        <v>26.78</v>
      </c>
      <c r="BB10" s="2">
        <f t="shared" ca="1" si="40"/>
        <v>0.64</v>
      </c>
      <c r="BC10" s="2">
        <f t="shared" ca="1" si="40"/>
        <v>3.66</v>
      </c>
      <c r="BD10" s="2" t="str">
        <f t="shared" ca="1" si="40"/>
        <v/>
      </c>
      <c r="BE10" s="2">
        <f t="shared" ca="1" si="40"/>
        <v>12.68</v>
      </c>
      <c r="BF10" s="2" t="str">
        <f t="shared" ca="1" si="40"/>
        <v/>
      </c>
      <c r="BG10" s="2">
        <f t="shared" ca="1" si="41"/>
        <v>43.760000000000005</v>
      </c>
      <c r="BH10" s="2">
        <f t="shared" ref="BH10:BH24" ca="1" si="49">IF(BH$3=0,"",INDEX(INDIRECT(BH$1),$AZ10,BH$3))</f>
        <v>25.9</v>
      </c>
      <c r="BI10" s="2">
        <f t="shared" ca="1" si="42"/>
        <v>47.8</v>
      </c>
      <c r="BJ10" s="2">
        <f t="shared" ca="1" si="42"/>
        <v>21.9</v>
      </c>
      <c r="BK10" s="2">
        <f t="shared" ca="1" si="42"/>
        <v>2.6929500000000002</v>
      </c>
      <c r="BL10" t="str">
        <f t="shared" si="43"/>
        <v>V01R02</v>
      </c>
      <c r="BM10">
        <f t="shared" ref="BM10:BM24" si="50">ROW(BL10)</f>
        <v>10</v>
      </c>
      <c r="BN10" t="b">
        <f>BN9</f>
        <v>1</v>
      </c>
    </row>
    <row r="11" spans="1:67" x14ac:dyDescent="0.25">
      <c r="A11" t="str">
        <f t="shared" si="44"/>
        <v>V01</v>
      </c>
      <c r="B11" t="s">
        <v>18</v>
      </c>
      <c r="C11" s="3" t="str">
        <f t="shared" si="18"/>
        <v>Zone 03</v>
      </c>
      <c r="D11" t="str">
        <f t="shared" ca="1" si="19"/>
        <v>Pass</v>
      </c>
      <c r="E11" s="2">
        <f t="shared" ca="1" si="20"/>
        <v>36.239999999999995</v>
      </c>
      <c r="F11" s="2">
        <f t="shared" ca="1" si="21"/>
        <v>36.239999999999995</v>
      </c>
      <c r="G11" s="3">
        <f t="shared" ca="1" si="45"/>
        <v>0</v>
      </c>
      <c r="H11" s="31" t="str">
        <f t="shared" ca="1" si="22"/>
        <v>Yes</v>
      </c>
      <c r="I11" s="2">
        <f t="shared" ca="1" si="23"/>
        <v>36.239999999999995</v>
      </c>
      <c r="J11" s="2">
        <f t="shared" ca="1" si="24"/>
        <v>36.239999999999995</v>
      </c>
      <c r="K11" s="2">
        <f t="shared" ca="1" si="25"/>
        <v>36.239999999999995</v>
      </c>
      <c r="L11" s="3">
        <f t="shared" ca="1" si="46"/>
        <v>0</v>
      </c>
      <c r="M11" s="3" t="str">
        <f t="shared" ca="1" si="26"/>
        <v>Yes</v>
      </c>
      <c r="N11" s="31" t="str">
        <f t="shared" si="27"/>
        <v>V01R03</v>
      </c>
      <c r="O11" s="21">
        <f t="shared" ca="1" si="47"/>
        <v>0</v>
      </c>
      <c r="P11" s="7">
        <f t="shared" ca="1" si="28"/>
        <v>8</v>
      </c>
      <c r="Q11" s="2">
        <f t="shared" ca="1" si="29"/>
        <v>19.88</v>
      </c>
      <c r="R11" s="2">
        <f t="shared" ca="1" si="29"/>
        <v>0</v>
      </c>
      <c r="S11" s="2">
        <f t="shared" ca="1" si="29"/>
        <v>3.68</v>
      </c>
      <c r="T11" s="2" t="str">
        <f t="shared" ca="1" si="29"/>
        <v/>
      </c>
      <c r="U11" s="2">
        <f t="shared" ca="1" si="29"/>
        <v>12.68</v>
      </c>
      <c r="V11" s="2">
        <f t="shared" ca="1" si="29"/>
        <v>0</v>
      </c>
      <c r="W11" s="2">
        <f t="shared" ca="1" si="30"/>
        <v>36.239999999999995</v>
      </c>
      <c r="X11" s="2">
        <f t="shared" ca="1" si="29"/>
        <v>25.1</v>
      </c>
      <c r="Y11" s="2">
        <f t="shared" ca="1" si="29"/>
        <v>48.5</v>
      </c>
      <c r="Z11" s="2">
        <f t="shared" ca="1" si="29"/>
        <v>23.4</v>
      </c>
      <c r="AA11" s="2">
        <f t="shared" ca="1" si="29"/>
        <v>2.6579199999999998</v>
      </c>
      <c r="AB11" s="7">
        <f t="shared" ca="1" si="31"/>
        <v>8</v>
      </c>
      <c r="AC11" s="2">
        <f t="shared" ca="1" si="32"/>
        <v>19.88</v>
      </c>
      <c r="AD11" s="2">
        <f t="shared" ca="1" si="32"/>
        <v>0</v>
      </c>
      <c r="AE11" s="2">
        <f t="shared" ca="1" si="32"/>
        <v>3.68</v>
      </c>
      <c r="AF11" s="2" t="str">
        <f t="shared" ca="1" si="32"/>
        <v/>
      </c>
      <c r="AG11" s="2">
        <f t="shared" ca="1" si="32"/>
        <v>12.68</v>
      </c>
      <c r="AH11" s="2">
        <f t="shared" ca="1" si="32"/>
        <v>0</v>
      </c>
      <c r="AI11" s="2">
        <f t="shared" ca="1" si="33"/>
        <v>36.239999999999995</v>
      </c>
      <c r="AJ11" s="2">
        <f t="shared" ca="1" si="48"/>
        <v>25.1</v>
      </c>
      <c r="AK11" s="2">
        <f t="shared" ca="1" si="34"/>
        <v>48.5</v>
      </c>
      <c r="AL11" s="2">
        <f t="shared" ca="1" si="34"/>
        <v>23.4</v>
      </c>
      <c r="AM11" s="2">
        <f t="shared" ca="1" si="34"/>
        <v>2.6579199999999998</v>
      </c>
      <c r="AN11" s="7">
        <f t="shared" ca="1" si="35"/>
        <v>8</v>
      </c>
      <c r="AO11" s="2">
        <f t="shared" ca="1" si="36"/>
        <v>19.88</v>
      </c>
      <c r="AP11" s="2">
        <f t="shared" ca="1" si="36"/>
        <v>0</v>
      </c>
      <c r="AQ11" s="2">
        <f t="shared" ca="1" si="36"/>
        <v>3.68</v>
      </c>
      <c r="AR11" s="2" t="str">
        <f t="shared" ca="1" si="36"/>
        <v/>
      </c>
      <c r="AS11" s="2">
        <f t="shared" ca="1" si="36"/>
        <v>12.68</v>
      </c>
      <c r="AT11" s="2" t="str">
        <f t="shared" ca="1" si="36"/>
        <v/>
      </c>
      <c r="AU11" s="2">
        <f t="shared" ca="1" si="37"/>
        <v>36.239999999999995</v>
      </c>
      <c r="AV11" s="2">
        <f t="shared" ca="1" si="38"/>
        <v>25.1</v>
      </c>
      <c r="AW11" s="2">
        <f t="shared" ca="1" si="38"/>
        <v>48.5</v>
      </c>
      <c r="AX11" s="2">
        <f t="shared" ca="1" si="38"/>
        <v>23.4</v>
      </c>
      <c r="AY11" s="2">
        <f t="shared" ca="1" si="38"/>
        <v>2.6579199999999998</v>
      </c>
      <c r="AZ11" s="7">
        <f t="shared" ca="1" si="39"/>
        <v>8</v>
      </c>
      <c r="BA11" s="2">
        <f t="shared" ca="1" si="40"/>
        <v>19.88</v>
      </c>
      <c r="BB11" s="2">
        <f t="shared" ca="1" si="40"/>
        <v>0</v>
      </c>
      <c r="BC11" s="2">
        <f t="shared" ca="1" si="40"/>
        <v>3.68</v>
      </c>
      <c r="BD11" s="2" t="str">
        <f t="shared" ca="1" si="40"/>
        <v/>
      </c>
      <c r="BE11" s="2">
        <f t="shared" ca="1" si="40"/>
        <v>12.68</v>
      </c>
      <c r="BF11" s="2" t="str">
        <f t="shared" ca="1" si="40"/>
        <v/>
      </c>
      <c r="BG11" s="2">
        <f t="shared" ca="1" si="41"/>
        <v>36.239999999999995</v>
      </c>
      <c r="BH11" s="2">
        <f t="shared" ca="1" si="49"/>
        <v>25.1</v>
      </c>
      <c r="BI11" s="2">
        <f t="shared" ca="1" si="42"/>
        <v>48.5</v>
      </c>
      <c r="BJ11" s="2">
        <f t="shared" ca="1" si="42"/>
        <v>23.4</v>
      </c>
      <c r="BK11" s="2">
        <f t="shared" ca="1" si="42"/>
        <v>2.6579199999999998</v>
      </c>
      <c r="BL11" t="str">
        <f t="shared" si="43"/>
        <v>V01R03</v>
      </c>
      <c r="BM11">
        <f t="shared" si="50"/>
        <v>11</v>
      </c>
      <c r="BN11" t="b">
        <f t="shared" ref="BN11:BN25" si="51">BN10</f>
        <v>1</v>
      </c>
    </row>
    <row r="12" spans="1:67" x14ac:dyDescent="0.25">
      <c r="A12" t="str">
        <f t="shared" si="44"/>
        <v>V01</v>
      </c>
      <c r="B12" t="s">
        <v>19</v>
      </c>
      <c r="C12" s="3" t="str">
        <f t="shared" si="18"/>
        <v>Zone 04</v>
      </c>
      <c r="D12" t="str">
        <f t="shared" ca="1" si="19"/>
        <v>Pass</v>
      </c>
      <c r="E12" s="2">
        <f t="shared" ca="1" si="20"/>
        <v>35.43</v>
      </c>
      <c r="F12" s="2">
        <f t="shared" ca="1" si="21"/>
        <v>35.43</v>
      </c>
      <c r="G12" s="3">
        <f t="shared" ca="1" si="45"/>
        <v>0</v>
      </c>
      <c r="H12" s="31" t="str">
        <f t="shared" ca="1" si="22"/>
        <v>Yes</v>
      </c>
      <c r="I12" s="2">
        <f t="shared" ca="1" si="23"/>
        <v>35.43</v>
      </c>
      <c r="J12" s="2">
        <f t="shared" ca="1" si="24"/>
        <v>35.43</v>
      </c>
      <c r="K12" s="2">
        <f t="shared" ca="1" si="25"/>
        <v>35.43</v>
      </c>
      <c r="L12" s="3">
        <f t="shared" ca="1" si="46"/>
        <v>0</v>
      </c>
      <c r="M12" s="3" t="str">
        <f t="shared" ca="1" si="26"/>
        <v>Yes</v>
      </c>
      <c r="N12" s="31" t="str">
        <f t="shared" si="27"/>
        <v>V01R04</v>
      </c>
      <c r="O12" s="21">
        <f t="shared" ca="1" si="47"/>
        <v>0</v>
      </c>
      <c r="P12" s="7">
        <f t="shared" ca="1" si="28"/>
        <v>10</v>
      </c>
      <c r="Q12" s="2">
        <f t="shared" ca="1" si="29"/>
        <v>18.989999999999998</v>
      </c>
      <c r="R12" s="2">
        <f t="shared" ca="1" si="29"/>
        <v>0.49</v>
      </c>
      <c r="S12" s="2">
        <f t="shared" ca="1" si="29"/>
        <v>3.67</v>
      </c>
      <c r="T12" s="2" t="str">
        <f t="shared" ca="1" si="29"/>
        <v/>
      </c>
      <c r="U12" s="2">
        <f t="shared" ca="1" si="29"/>
        <v>12.28</v>
      </c>
      <c r="V12" s="2">
        <f t="shared" ca="1" si="29"/>
        <v>0</v>
      </c>
      <c r="W12" s="2">
        <f t="shared" ca="1" si="30"/>
        <v>35.43</v>
      </c>
      <c r="X12" s="2">
        <f t="shared" ca="1" si="29"/>
        <v>22.9</v>
      </c>
      <c r="Y12" s="2">
        <f t="shared" ca="1" si="29"/>
        <v>45.5</v>
      </c>
      <c r="Z12" s="2">
        <f t="shared" ca="1" si="29"/>
        <v>22.6</v>
      </c>
      <c r="AA12" s="2">
        <f t="shared" ca="1" si="29"/>
        <v>2.5962399999999999</v>
      </c>
      <c r="AB12" s="7">
        <f t="shared" ca="1" si="31"/>
        <v>10</v>
      </c>
      <c r="AC12" s="2">
        <f t="shared" ca="1" si="32"/>
        <v>18.989999999999998</v>
      </c>
      <c r="AD12" s="2">
        <f t="shared" ca="1" si="32"/>
        <v>0.49</v>
      </c>
      <c r="AE12" s="2">
        <f t="shared" ca="1" si="32"/>
        <v>3.67</v>
      </c>
      <c r="AF12" s="2" t="str">
        <f t="shared" ca="1" si="32"/>
        <v/>
      </c>
      <c r="AG12" s="2">
        <f t="shared" ca="1" si="32"/>
        <v>12.28</v>
      </c>
      <c r="AH12" s="2">
        <f t="shared" ca="1" si="32"/>
        <v>0</v>
      </c>
      <c r="AI12" s="2">
        <f t="shared" ca="1" si="33"/>
        <v>35.43</v>
      </c>
      <c r="AJ12" s="2">
        <f t="shared" ca="1" si="48"/>
        <v>22.9</v>
      </c>
      <c r="AK12" s="2">
        <f t="shared" ca="1" si="34"/>
        <v>45.5</v>
      </c>
      <c r="AL12" s="2">
        <f t="shared" ca="1" si="34"/>
        <v>22.6</v>
      </c>
      <c r="AM12" s="2">
        <f t="shared" ca="1" si="34"/>
        <v>2.5962399999999999</v>
      </c>
      <c r="AN12" s="7">
        <f t="shared" ca="1" si="35"/>
        <v>10</v>
      </c>
      <c r="AO12" s="2">
        <f t="shared" ca="1" si="36"/>
        <v>18.989999999999998</v>
      </c>
      <c r="AP12" s="2">
        <f t="shared" ca="1" si="36"/>
        <v>0.49</v>
      </c>
      <c r="AQ12" s="2">
        <f t="shared" ca="1" si="36"/>
        <v>3.67</v>
      </c>
      <c r="AR12" s="2" t="str">
        <f t="shared" ca="1" si="36"/>
        <v/>
      </c>
      <c r="AS12" s="2">
        <f t="shared" ca="1" si="36"/>
        <v>12.28</v>
      </c>
      <c r="AT12" s="2" t="str">
        <f t="shared" ca="1" si="36"/>
        <v/>
      </c>
      <c r="AU12" s="2">
        <f t="shared" ca="1" si="37"/>
        <v>35.43</v>
      </c>
      <c r="AV12" s="2">
        <f t="shared" ca="1" si="38"/>
        <v>22.9</v>
      </c>
      <c r="AW12" s="2">
        <f t="shared" ca="1" si="38"/>
        <v>45.5</v>
      </c>
      <c r="AX12" s="2">
        <f t="shared" ca="1" si="38"/>
        <v>22.6</v>
      </c>
      <c r="AY12" s="2">
        <f t="shared" ca="1" si="38"/>
        <v>2.5962399999999999</v>
      </c>
      <c r="AZ12" s="7">
        <f t="shared" ca="1" si="39"/>
        <v>10</v>
      </c>
      <c r="BA12" s="2">
        <f t="shared" ca="1" si="40"/>
        <v>18.989999999999998</v>
      </c>
      <c r="BB12" s="2">
        <f t="shared" ca="1" si="40"/>
        <v>0.49</v>
      </c>
      <c r="BC12" s="2">
        <f t="shared" ca="1" si="40"/>
        <v>3.67</v>
      </c>
      <c r="BD12" s="2" t="str">
        <f t="shared" ca="1" si="40"/>
        <v/>
      </c>
      <c r="BE12" s="2">
        <f t="shared" ca="1" si="40"/>
        <v>12.28</v>
      </c>
      <c r="BF12" s="2" t="str">
        <f t="shared" ca="1" si="40"/>
        <v/>
      </c>
      <c r="BG12" s="2">
        <f t="shared" ca="1" si="41"/>
        <v>35.43</v>
      </c>
      <c r="BH12" s="2">
        <f t="shared" ca="1" si="49"/>
        <v>22.9</v>
      </c>
      <c r="BI12" s="2">
        <f t="shared" ca="1" si="42"/>
        <v>45.5</v>
      </c>
      <c r="BJ12" s="2">
        <f t="shared" ca="1" si="42"/>
        <v>22.6</v>
      </c>
      <c r="BK12" s="2">
        <f t="shared" ca="1" si="42"/>
        <v>2.5962399999999999</v>
      </c>
      <c r="BL12" t="str">
        <f t="shared" si="43"/>
        <v>V01R04</v>
      </c>
      <c r="BM12">
        <f t="shared" si="50"/>
        <v>12</v>
      </c>
      <c r="BN12" t="b">
        <f t="shared" si="51"/>
        <v>1</v>
      </c>
    </row>
    <row r="13" spans="1:67" x14ac:dyDescent="0.25">
      <c r="A13" t="str">
        <f t="shared" si="44"/>
        <v>V01</v>
      </c>
      <c r="B13" t="s">
        <v>20</v>
      </c>
      <c r="C13" s="3" t="str">
        <f t="shared" si="18"/>
        <v>Zone 05</v>
      </c>
      <c r="D13" t="str">
        <f t="shared" ca="1" si="19"/>
        <v>Pass</v>
      </c>
      <c r="E13" s="2">
        <f t="shared" ca="1" si="20"/>
        <v>34.57</v>
      </c>
      <c r="F13" s="2">
        <f t="shared" ca="1" si="21"/>
        <v>34.57</v>
      </c>
      <c r="G13" s="3">
        <f t="shared" ca="1" si="45"/>
        <v>0</v>
      </c>
      <c r="H13" s="31" t="str">
        <f t="shared" ca="1" si="22"/>
        <v>Yes</v>
      </c>
      <c r="I13" s="2">
        <f t="shared" ca="1" si="23"/>
        <v>34.57</v>
      </c>
      <c r="J13" s="2">
        <f t="shared" ca="1" si="24"/>
        <v>34.57</v>
      </c>
      <c r="K13" s="2">
        <f t="shared" ca="1" si="25"/>
        <v>34.57</v>
      </c>
      <c r="L13" s="3">
        <f t="shared" ca="1" si="46"/>
        <v>0</v>
      </c>
      <c r="M13" s="3" t="str">
        <f t="shared" ca="1" si="26"/>
        <v>Yes</v>
      </c>
      <c r="N13" s="31" t="str">
        <f t="shared" si="27"/>
        <v>V01R05</v>
      </c>
      <c r="O13" s="21">
        <f t="shared" ca="1" si="47"/>
        <v>0</v>
      </c>
      <c r="P13" s="7">
        <f t="shared" ca="1" si="28"/>
        <v>12</v>
      </c>
      <c r="Q13" s="2">
        <f t="shared" ca="1" si="29"/>
        <v>18.010000000000002</v>
      </c>
      <c r="R13" s="2">
        <f t="shared" ca="1" si="29"/>
        <v>0</v>
      </c>
      <c r="S13" s="2">
        <f t="shared" ca="1" si="29"/>
        <v>3.66</v>
      </c>
      <c r="T13" s="2" t="str">
        <f t="shared" ca="1" si="29"/>
        <v/>
      </c>
      <c r="U13" s="2">
        <f t="shared" ca="1" si="29"/>
        <v>12.9</v>
      </c>
      <c r="V13" s="2">
        <f t="shared" ca="1" si="29"/>
        <v>0</v>
      </c>
      <c r="W13" s="2">
        <f t="shared" ca="1" si="30"/>
        <v>34.57</v>
      </c>
      <c r="X13" s="2">
        <f t="shared" ca="1" si="29"/>
        <v>23.5</v>
      </c>
      <c r="Y13" s="2">
        <f t="shared" ca="1" si="29"/>
        <v>46.1</v>
      </c>
      <c r="Z13" s="2">
        <f t="shared" ca="1" si="29"/>
        <v>22.6</v>
      </c>
      <c r="AA13" s="2">
        <f t="shared" ca="1" si="29"/>
        <v>2.47146</v>
      </c>
      <c r="AB13" s="7">
        <f t="shared" ca="1" si="31"/>
        <v>12</v>
      </c>
      <c r="AC13" s="2">
        <f t="shared" ca="1" si="32"/>
        <v>18.010000000000002</v>
      </c>
      <c r="AD13" s="2">
        <f t="shared" ca="1" si="32"/>
        <v>0</v>
      </c>
      <c r="AE13" s="2">
        <f t="shared" ca="1" si="32"/>
        <v>3.66</v>
      </c>
      <c r="AF13" s="2" t="str">
        <f t="shared" ca="1" si="32"/>
        <v/>
      </c>
      <c r="AG13" s="2">
        <f t="shared" ca="1" si="32"/>
        <v>12.9</v>
      </c>
      <c r="AH13" s="2">
        <f t="shared" ca="1" si="32"/>
        <v>0</v>
      </c>
      <c r="AI13" s="2">
        <f t="shared" ca="1" si="33"/>
        <v>34.57</v>
      </c>
      <c r="AJ13" s="2">
        <f t="shared" ca="1" si="48"/>
        <v>23.5</v>
      </c>
      <c r="AK13" s="2">
        <f t="shared" ca="1" si="34"/>
        <v>46.1</v>
      </c>
      <c r="AL13" s="2">
        <f t="shared" ca="1" si="34"/>
        <v>22.6</v>
      </c>
      <c r="AM13" s="2">
        <f t="shared" ca="1" si="34"/>
        <v>2.47146</v>
      </c>
      <c r="AN13" s="7">
        <f t="shared" ca="1" si="35"/>
        <v>12</v>
      </c>
      <c r="AO13" s="2">
        <f t="shared" ca="1" si="36"/>
        <v>18.010000000000002</v>
      </c>
      <c r="AP13" s="2">
        <f t="shared" ca="1" si="36"/>
        <v>0</v>
      </c>
      <c r="AQ13" s="2">
        <f t="shared" ca="1" si="36"/>
        <v>3.66</v>
      </c>
      <c r="AR13" s="2" t="str">
        <f t="shared" ca="1" si="36"/>
        <v/>
      </c>
      <c r="AS13" s="2">
        <f t="shared" ca="1" si="36"/>
        <v>12.9</v>
      </c>
      <c r="AT13" s="2" t="str">
        <f t="shared" ca="1" si="36"/>
        <v/>
      </c>
      <c r="AU13" s="2">
        <f t="shared" ca="1" si="37"/>
        <v>34.57</v>
      </c>
      <c r="AV13" s="2">
        <f t="shared" ca="1" si="38"/>
        <v>23.5</v>
      </c>
      <c r="AW13" s="2">
        <f t="shared" ca="1" si="38"/>
        <v>46.1</v>
      </c>
      <c r="AX13" s="2">
        <f t="shared" ca="1" si="38"/>
        <v>22.6</v>
      </c>
      <c r="AY13" s="2">
        <f t="shared" ca="1" si="38"/>
        <v>2.47146</v>
      </c>
      <c r="AZ13" s="7">
        <f t="shared" ca="1" si="39"/>
        <v>12</v>
      </c>
      <c r="BA13" s="2">
        <f t="shared" ca="1" si="40"/>
        <v>18.010000000000002</v>
      </c>
      <c r="BB13" s="2">
        <f t="shared" ca="1" si="40"/>
        <v>0</v>
      </c>
      <c r="BC13" s="2">
        <f t="shared" ca="1" si="40"/>
        <v>3.66</v>
      </c>
      <c r="BD13" s="2" t="str">
        <f t="shared" ca="1" si="40"/>
        <v/>
      </c>
      <c r="BE13" s="2">
        <f t="shared" ca="1" si="40"/>
        <v>12.9</v>
      </c>
      <c r="BF13" s="2" t="str">
        <f t="shared" ca="1" si="40"/>
        <v/>
      </c>
      <c r="BG13" s="2">
        <f t="shared" ca="1" si="41"/>
        <v>34.57</v>
      </c>
      <c r="BH13" s="2">
        <f t="shared" ca="1" si="49"/>
        <v>23.5</v>
      </c>
      <c r="BI13" s="2">
        <f t="shared" ca="1" si="42"/>
        <v>46.1</v>
      </c>
      <c r="BJ13" s="2">
        <f t="shared" ca="1" si="42"/>
        <v>22.6</v>
      </c>
      <c r="BK13" s="2">
        <f t="shared" ca="1" si="42"/>
        <v>2.47146</v>
      </c>
      <c r="BL13" t="str">
        <f t="shared" si="43"/>
        <v>V01R05</v>
      </c>
      <c r="BM13">
        <f t="shared" si="50"/>
        <v>13</v>
      </c>
      <c r="BN13" t="b">
        <f t="shared" si="51"/>
        <v>1</v>
      </c>
    </row>
    <row r="14" spans="1:67" x14ac:dyDescent="0.25">
      <c r="A14" t="str">
        <f t="shared" si="44"/>
        <v>V01</v>
      </c>
      <c r="B14" t="s">
        <v>21</v>
      </c>
      <c r="C14" s="3" t="str">
        <f t="shared" si="18"/>
        <v>Zone 06</v>
      </c>
      <c r="D14" t="str">
        <f t="shared" ca="1" si="19"/>
        <v>Pass</v>
      </c>
      <c r="E14" s="2">
        <f t="shared" ca="1" si="20"/>
        <v>26.9</v>
      </c>
      <c r="F14" s="2">
        <f t="shared" ca="1" si="21"/>
        <v>26.9</v>
      </c>
      <c r="G14" s="3">
        <f t="shared" ca="1" si="45"/>
        <v>0</v>
      </c>
      <c r="H14" s="31" t="str">
        <f t="shared" ca="1" si="22"/>
        <v>Yes</v>
      </c>
      <c r="I14" s="2">
        <f t="shared" ca="1" si="23"/>
        <v>26.9</v>
      </c>
      <c r="J14" s="2">
        <f t="shared" ca="1" si="24"/>
        <v>26.9</v>
      </c>
      <c r="K14" s="2">
        <f t="shared" ca="1" si="25"/>
        <v>26.9</v>
      </c>
      <c r="L14" s="3">
        <f t="shared" ca="1" si="46"/>
        <v>0</v>
      </c>
      <c r="M14" s="3" t="str">
        <f t="shared" ca="1" si="26"/>
        <v>Yes</v>
      </c>
      <c r="N14" s="31" t="str">
        <f t="shared" si="27"/>
        <v>V01R06</v>
      </c>
      <c r="O14" s="21">
        <f t="shared" ca="1" si="47"/>
        <v>0</v>
      </c>
      <c r="P14" s="7">
        <f t="shared" ca="1" si="28"/>
        <v>14</v>
      </c>
      <c r="Q14" s="2">
        <f t="shared" ca="1" si="29"/>
        <v>8.99</v>
      </c>
      <c r="R14" s="2">
        <f t="shared" ca="1" si="29"/>
        <v>2.48</v>
      </c>
      <c r="S14" s="2">
        <f t="shared" ca="1" si="29"/>
        <v>3.61</v>
      </c>
      <c r="T14" s="2" t="str">
        <f t="shared" ca="1" si="29"/>
        <v/>
      </c>
      <c r="U14" s="2">
        <f t="shared" ca="1" si="29"/>
        <v>11.82</v>
      </c>
      <c r="V14" s="2">
        <f t="shared" ca="1" si="29"/>
        <v>0</v>
      </c>
      <c r="W14" s="2">
        <f t="shared" ca="1" si="30"/>
        <v>26.9</v>
      </c>
      <c r="X14" s="2">
        <f t="shared" ca="1" si="29"/>
        <v>23.5</v>
      </c>
      <c r="Y14" s="2">
        <f t="shared" ca="1" si="29"/>
        <v>50.8</v>
      </c>
      <c r="Z14" s="2">
        <f t="shared" ca="1" si="29"/>
        <v>27.3</v>
      </c>
      <c r="AA14" s="2">
        <f t="shared" ca="1" si="29"/>
        <v>2.6439400000000002</v>
      </c>
      <c r="AB14" s="7">
        <f t="shared" ca="1" si="31"/>
        <v>14</v>
      </c>
      <c r="AC14" s="2">
        <f t="shared" ca="1" si="32"/>
        <v>8.99</v>
      </c>
      <c r="AD14" s="2">
        <f t="shared" ca="1" si="32"/>
        <v>2.48</v>
      </c>
      <c r="AE14" s="2">
        <f t="shared" ca="1" si="32"/>
        <v>3.61</v>
      </c>
      <c r="AF14" s="2" t="str">
        <f t="shared" ca="1" si="32"/>
        <v/>
      </c>
      <c r="AG14" s="2">
        <f t="shared" ca="1" si="32"/>
        <v>11.82</v>
      </c>
      <c r="AH14" s="2">
        <f t="shared" ca="1" si="32"/>
        <v>0</v>
      </c>
      <c r="AI14" s="2">
        <f t="shared" ca="1" si="33"/>
        <v>26.9</v>
      </c>
      <c r="AJ14" s="2">
        <f t="shared" ca="1" si="48"/>
        <v>23.5</v>
      </c>
      <c r="AK14" s="2">
        <f t="shared" ca="1" si="34"/>
        <v>50.8</v>
      </c>
      <c r="AL14" s="2">
        <f t="shared" ca="1" si="34"/>
        <v>27.3</v>
      </c>
      <c r="AM14" s="2">
        <f t="shared" ca="1" si="34"/>
        <v>2.6439400000000002</v>
      </c>
      <c r="AN14" s="7">
        <f t="shared" ca="1" si="35"/>
        <v>14</v>
      </c>
      <c r="AO14" s="2">
        <f t="shared" ca="1" si="36"/>
        <v>8.99</v>
      </c>
      <c r="AP14" s="2">
        <f t="shared" ca="1" si="36"/>
        <v>2.48</v>
      </c>
      <c r="AQ14" s="2">
        <f t="shared" ca="1" si="36"/>
        <v>3.61</v>
      </c>
      <c r="AR14" s="2" t="str">
        <f t="shared" ca="1" si="36"/>
        <v/>
      </c>
      <c r="AS14" s="2">
        <f t="shared" ca="1" si="36"/>
        <v>11.82</v>
      </c>
      <c r="AT14" s="2" t="str">
        <f t="shared" ca="1" si="36"/>
        <v/>
      </c>
      <c r="AU14" s="2">
        <f t="shared" ca="1" si="37"/>
        <v>26.9</v>
      </c>
      <c r="AV14" s="2">
        <f t="shared" ca="1" si="38"/>
        <v>23.5</v>
      </c>
      <c r="AW14" s="2">
        <f t="shared" ca="1" si="38"/>
        <v>50.8</v>
      </c>
      <c r="AX14" s="2">
        <f t="shared" ca="1" si="38"/>
        <v>27.3</v>
      </c>
      <c r="AY14" s="2">
        <f t="shared" ca="1" si="38"/>
        <v>2.6439400000000002</v>
      </c>
      <c r="AZ14" s="7">
        <f t="shared" ca="1" si="39"/>
        <v>14</v>
      </c>
      <c r="BA14" s="2">
        <f t="shared" ca="1" si="40"/>
        <v>8.99</v>
      </c>
      <c r="BB14" s="2">
        <f t="shared" ca="1" si="40"/>
        <v>2.48</v>
      </c>
      <c r="BC14" s="2">
        <f t="shared" ca="1" si="40"/>
        <v>3.61</v>
      </c>
      <c r="BD14" s="2" t="str">
        <f t="shared" ca="1" si="40"/>
        <v/>
      </c>
      <c r="BE14" s="2">
        <f t="shared" ca="1" si="40"/>
        <v>11.82</v>
      </c>
      <c r="BF14" s="2" t="str">
        <f t="shared" ca="1" si="40"/>
        <v/>
      </c>
      <c r="BG14" s="2">
        <f t="shared" ca="1" si="41"/>
        <v>26.9</v>
      </c>
      <c r="BH14" s="2">
        <f t="shared" ca="1" si="49"/>
        <v>23.5</v>
      </c>
      <c r="BI14" s="2">
        <f t="shared" ca="1" si="42"/>
        <v>50.8</v>
      </c>
      <c r="BJ14" s="2">
        <f t="shared" ca="1" si="42"/>
        <v>27.3</v>
      </c>
      <c r="BK14" s="2">
        <f t="shared" ca="1" si="42"/>
        <v>2.6439400000000002</v>
      </c>
      <c r="BL14" t="str">
        <f t="shared" si="43"/>
        <v>V01R06</v>
      </c>
      <c r="BM14">
        <f t="shared" si="50"/>
        <v>14</v>
      </c>
      <c r="BN14" t="b">
        <f t="shared" si="51"/>
        <v>1</v>
      </c>
    </row>
    <row r="15" spans="1:67" x14ac:dyDescent="0.25">
      <c r="A15" t="str">
        <f t="shared" si="44"/>
        <v>V01</v>
      </c>
      <c r="B15" t="s">
        <v>22</v>
      </c>
      <c r="C15" s="3" t="str">
        <f t="shared" si="18"/>
        <v>Zone 07</v>
      </c>
      <c r="D15" t="str">
        <f t="shared" ca="1" si="19"/>
        <v>Pass</v>
      </c>
      <c r="E15" s="2">
        <f t="shared" ca="1" si="20"/>
        <v>18.73</v>
      </c>
      <c r="F15" s="2">
        <f t="shared" ca="1" si="21"/>
        <v>18.73</v>
      </c>
      <c r="G15" s="3">
        <f t="shared" ca="1" si="45"/>
        <v>0</v>
      </c>
      <c r="H15" s="31" t="str">
        <f t="shared" ca="1" si="22"/>
        <v>Yes</v>
      </c>
      <c r="I15" s="2">
        <f t="shared" ca="1" si="23"/>
        <v>18.73</v>
      </c>
      <c r="J15" s="2">
        <f t="shared" ca="1" si="24"/>
        <v>18.73</v>
      </c>
      <c r="K15" s="2">
        <f t="shared" ca="1" si="25"/>
        <v>18.73</v>
      </c>
      <c r="L15" s="3">
        <f t="shared" ca="1" si="46"/>
        <v>0</v>
      </c>
      <c r="M15" s="3" t="str">
        <f t="shared" ca="1" si="26"/>
        <v>Yes</v>
      </c>
      <c r="N15" s="31" t="str">
        <f t="shared" si="27"/>
        <v>V01R07</v>
      </c>
      <c r="O15" s="21">
        <f t="shared" ca="1" si="47"/>
        <v>0</v>
      </c>
      <c r="P15" s="7">
        <f t="shared" ca="1" si="28"/>
        <v>16</v>
      </c>
      <c r="Q15" s="2">
        <f t="shared" ca="1" si="29"/>
        <v>3.38</v>
      </c>
      <c r="R15" s="2">
        <f t="shared" ca="1" si="29"/>
        <v>0.17</v>
      </c>
      <c r="S15" s="2">
        <f t="shared" ca="1" si="29"/>
        <v>3.67</v>
      </c>
      <c r="T15" s="2" t="str">
        <f t="shared" ca="1" si="29"/>
        <v/>
      </c>
      <c r="U15" s="2">
        <f t="shared" ca="1" si="29"/>
        <v>11.51</v>
      </c>
      <c r="V15" s="2">
        <f t="shared" ca="1" si="29"/>
        <v>0</v>
      </c>
      <c r="W15" s="2">
        <f t="shared" ca="1" si="30"/>
        <v>18.73</v>
      </c>
      <c r="X15" s="2">
        <f t="shared" ca="1" si="29"/>
        <v>20.6</v>
      </c>
      <c r="Y15" s="2">
        <f t="shared" ca="1" si="29"/>
        <v>50.2</v>
      </c>
      <c r="Z15" s="2">
        <f t="shared" ca="1" si="29"/>
        <v>29.6</v>
      </c>
      <c r="AA15" s="2">
        <f t="shared" ca="1" si="29"/>
        <v>2.5094099999999999</v>
      </c>
      <c r="AB15" s="7">
        <f t="shared" ca="1" si="31"/>
        <v>16</v>
      </c>
      <c r="AC15" s="2">
        <f t="shared" ca="1" si="32"/>
        <v>3.38</v>
      </c>
      <c r="AD15" s="2">
        <f t="shared" ca="1" si="32"/>
        <v>0.17</v>
      </c>
      <c r="AE15" s="2">
        <f t="shared" ca="1" si="32"/>
        <v>3.67</v>
      </c>
      <c r="AF15" s="2" t="str">
        <f t="shared" ca="1" si="32"/>
        <v/>
      </c>
      <c r="AG15" s="2">
        <f t="shared" ca="1" si="32"/>
        <v>11.51</v>
      </c>
      <c r="AH15" s="2">
        <f t="shared" ca="1" si="32"/>
        <v>0</v>
      </c>
      <c r="AI15" s="2">
        <f t="shared" ca="1" si="33"/>
        <v>18.73</v>
      </c>
      <c r="AJ15" s="2">
        <f t="shared" ca="1" si="48"/>
        <v>20.6</v>
      </c>
      <c r="AK15" s="2">
        <f t="shared" ca="1" si="34"/>
        <v>50.2</v>
      </c>
      <c r="AL15" s="2">
        <f t="shared" ca="1" si="34"/>
        <v>29.6</v>
      </c>
      <c r="AM15" s="2">
        <f t="shared" ca="1" si="34"/>
        <v>2.5094099999999999</v>
      </c>
      <c r="AN15" s="7">
        <f t="shared" ca="1" si="35"/>
        <v>16</v>
      </c>
      <c r="AO15" s="2">
        <f t="shared" ca="1" si="36"/>
        <v>3.38</v>
      </c>
      <c r="AP15" s="2">
        <f t="shared" ca="1" si="36"/>
        <v>0.17</v>
      </c>
      <c r="AQ15" s="2">
        <f t="shared" ca="1" si="36"/>
        <v>3.67</v>
      </c>
      <c r="AR15" s="2" t="str">
        <f t="shared" ca="1" si="36"/>
        <v/>
      </c>
      <c r="AS15" s="2">
        <f t="shared" ca="1" si="36"/>
        <v>11.51</v>
      </c>
      <c r="AT15" s="2" t="str">
        <f t="shared" ca="1" si="36"/>
        <v/>
      </c>
      <c r="AU15" s="2">
        <f t="shared" ca="1" si="37"/>
        <v>18.73</v>
      </c>
      <c r="AV15" s="2">
        <f t="shared" ca="1" si="38"/>
        <v>20.6</v>
      </c>
      <c r="AW15" s="2">
        <f t="shared" ca="1" si="38"/>
        <v>50.2</v>
      </c>
      <c r="AX15" s="2">
        <f t="shared" ca="1" si="38"/>
        <v>29.6</v>
      </c>
      <c r="AY15" s="2">
        <f t="shared" ca="1" si="38"/>
        <v>2.5094099999999999</v>
      </c>
      <c r="AZ15" s="7">
        <f t="shared" ca="1" si="39"/>
        <v>16</v>
      </c>
      <c r="BA15" s="2">
        <f t="shared" ca="1" si="40"/>
        <v>3.38</v>
      </c>
      <c r="BB15" s="2">
        <f t="shared" ca="1" si="40"/>
        <v>0.17</v>
      </c>
      <c r="BC15" s="2">
        <f t="shared" ca="1" si="40"/>
        <v>3.67</v>
      </c>
      <c r="BD15" s="2" t="str">
        <f t="shared" ca="1" si="40"/>
        <v/>
      </c>
      <c r="BE15" s="2">
        <f t="shared" ca="1" si="40"/>
        <v>11.51</v>
      </c>
      <c r="BF15" s="2" t="str">
        <f t="shared" ca="1" si="40"/>
        <v/>
      </c>
      <c r="BG15" s="2">
        <f t="shared" ca="1" si="41"/>
        <v>18.73</v>
      </c>
      <c r="BH15" s="2">
        <f t="shared" ca="1" si="49"/>
        <v>20.6</v>
      </c>
      <c r="BI15" s="2">
        <f t="shared" ca="1" si="42"/>
        <v>50.2</v>
      </c>
      <c r="BJ15" s="2">
        <f t="shared" ca="1" si="42"/>
        <v>29.6</v>
      </c>
      <c r="BK15" s="2">
        <f t="shared" ca="1" si="42"/>
        <v>2.5094099999999999</v>
      </c>
      <c r="BL15" t="str">
        <f t="shared" si="43"/>
        <v>V01R07</v>
      </c>
      <c r="BM15">
        <f t="shared" si="50"/>
        <v>15</v>
      </c>
      <c r="BN15" t="b">
        <f t="shared" si="51"/>
        <v>1</v>
      </c>
    </row>
    <row r="16" spans="1:67" x14ac:dyDescent="0.25">
      <c r="A16" t="str">
        <f t="shared" si="44"/>
        <v>V01</v>
      </c>
      <c r="B16" t="s">
        <v>23</v>
      </c>
      <c r="C16" s="3" t="str">
        <f t="shared" si="18"/>
        <v>Zone 08</v>
      </c>
      <c r="D16" t="str">
        <f t="shared" ca="1" si="19"/>
        <v>Pass</v>
      </c>
      <c r="E16" s="2">
        <f t="shared" ca="1" si="20"/>
        <v>28.549999999999997</v>
      </c>
      <c r="F16" s="2">
        <f t="shared" ca="1" si="21"/>
        <v>28.549999999999997</v>
      </c>
      <c r="G16" s="3">
        <f t="shared" ca="1" si="45"/>
        <v>0</v>
      </c>
      <c r="H16" s="31" t="str">
        <f t="shared" ca="1" si="22"/>
        <v>Yes</v>
      </c>
      <c r="I16" s="2">
        <f t="shared" ca="1" si="23"/>
        <v>28.549999999999997</v>
      </c>
      <c r="J16" s="2">
        <f t="shared" ca="1" si="24"/>
        <v>28.549999999999997</v>
      </c>
      <c r="K16" s="2">
        <f t="shared" ca="1" si="25"/>
        <v>28.549999999999997</v>
      </c>
      <c r="L16" s="3">
        <f t="shared" ca="1" si="46"/>
        <v>0</v>
      </c>
      <c r="M16" s="3" t="str">
        <f t="shared" ca="1" si="26"/>
        <v>Yes</v>
      </c>
      <c r="N16" s="31" t="str">
        <f t="shared" si="27"/>
        <v>V01R08</v>
      </c>
      <c r="O16" s="21">
        <f t="shared" ca="1" si="47"/>
        <v>0</v>
      </c>
      <c r="P16" s="7">
        <f t="shared" ca="1" si="28"/>
        <v>18</v>
      </c>
      <c r="Q16" s="2">
        <f t="shared" ca="1" si="29"/>
        <v>4.7</v>
      </c>
      <c r="R16" s="2">
        <f t="shared" ca="1" si="29"/>
        <v>8.84</v>
      </c>
      <c r="S16" s="2">
        <f t="shared" ca="1" si="29"/>
        <v>3.57</v>
      </c>
      <c r="T16" s="2" t="str">
        <f t="shared" ca="1" si="29"/>
        <v/>
      </c>
      <c r="U16" s="2">
        <f t="shared" ca="1" si="29"/>
        <v>11.44</v>
      </c>
      <c r="V16" s="2">
        <f t="shared" ca="1" si="29"/>
        <v>0</v>
      </c>
      <c r="W16" s="2">
        <f t="shared" ca="1" si="30"/>
        <v>28.549999999999997</v>
      </c>
      <c r="X16" s="2">
        <f t="shared" ca="1" si="29"/>
        <v>20.7</v>
      </c>
      <c r="Y16" s="2">
        <f t="shared" ca="1" si="29"/>
        <v>47</v>
      </c>
      <c r="Z16" s="2">
        <f t="shared" ca="1" si="29"/>
        <v>26.3</v>
      </c>
      <c r="AA16" s="2">
        <f t="shared" ca="1" si="29"/>
        <v>2.7063100000000002</v>
      </c>
      <c r="AB16" s="7">
        <f t="shared" ca="1" si="31"/>
        <v>18</v>
      </c>
      <c r="AC16" s="2">
        <f t="shared" ca="1" si="32"/>
        <v>4.7</v>
      </c>
      <c r="AD16" s="2">
        <f t="shared" ca="1" si="32"/>
        <v>8.84</v>
      </c>
      <c r="AE16" s="2">
        <f t="shared" ca="1" si="32"/>
        <v>3.57</v>
      </c>
      <c r="AF16" s="2" t="str">
        <f t="shared" ca="1" si="32"/>
        <v/>
      </c>
      <c r="AG16" s="2">
        <f t="shared" ca="1" si="32"/>
        <v>11.44</v>
      </c>
      <c r="AH16" s="2">
        <f t="shared" ca="1" si="32"/>
        <v>0</v>
      </c>
      <c r="AI16" s="2">
        <f t="shared" ca="1" si="33"/>
        <v>28.549999999999997</v>
      </c>
      <c r="AJ16" s="2">
        <f t="shared" ca="1" si="48"/>
        <v>20.7</v>
      </c>
      <c r="AK16" s="2">
        <f t="shared" ca="1" si="34"/>
        <v>47</v>
      </c>
      <c r="AL16" s="2">
        <f t="shared" ca="1" si="34"/>
        <v>26.3</v>
      </c>
      <c r="AM16" s="2">
        <f t="shared" ca="1" si="34"/>
        <v>2.7063100000000002</v>
      </c>
      <c r="AN16" s="7">
        <f t="shared" ca="1" si="35"/>
        <v>18</v>
      </c>
      <c r="AO16" s="2">
        <f t="shared" ca="1" si="36"/>
        <v>4.7</v>
      </c>
      <c r="AP16" s="2">
        <f t="shared" ca="1" si="36"/>
        <v>8.84</v>
      </c>
      <c r="AQ16" s="2">
        <f t="shared" ca="1" si="36"/>
        <v>3.57</v>
      </c>
      <c r="AR16" s="2" t="str">
        <f t="shared" ca="1" si="36"/>
        <v/>
      </c>
      <c r="AS16" s="2">
        <f t="shared" ca="1" si="36"/>
        <v>11.44</v>
      </c>
      <c r="AT16" s="2" t="str">
        <f t="shared" ca="1" si="36"/>
        <v/>
      </c>
      <c r="AU16" s="2">
        <f t="shared" ca="1" si="37"/>
        <v>28.549999999999997</v>
      </c>
      <c r="AV16" s="2">
        <f t="shared" ca="1" si="38"/>
        <v>20.7</v>
      </c>
      <c r="AW16" s="2">
        <f t="shared" ca="1" si="38"/>
        <v>47</v>
      </c>
      <c r="AX16" s="2">
        <f t="shared" ca="1" si="38"/>
        <v>26.3</v>
      </c>
      <c r="AY16" s="2">
        <f t="shared" ca="1" si="38"/>
        <v>2.7063100000000002</v>
      </c>
      <c r="AZ16" s="7">
        <f t="shared" ca="1" si="39"/>
        <v>18</v>
      </c>
      <c r="BA16" s="2">
        <f t="shared" ca="1" si="40"/>
        <v>4.7</v>
      </c>
      <c r="BB16" s="2">
        <f t="shared" ca="1" si="40"/>
        <v>8.84</v>
      </c>
      <c r="BC16" s="2">
        <f t="shared" ca="1" si="40"/>
        <v>3.57</v>
      </c>
      <c r="BD16" s="2" t="str">
        <f t="shared" ca="1" si="40"/>
        <v/>
      </c>
      <c r="BE16" s="2">
        <f t="shared" ca="1" si="40"/>
        <v>11.44</v>
      </c>
      <c r="BF16" s="2" t="str">
        <f t="shared" ca="1" si="40"/>
        <v/>
      </c>
      <c r="BG16" s="2">
        <f t="shared" ca="1" si="41"/>
        <v>28.549999999999997</v>
      </c>
      <c r="BH16" s="2">
        <f t="shared" ca="1" si="49"/>
        <v>20.7</v>
      </c>
      <c r="BI16" s="2">
        <f t="shared" ca="1" si="42"/>
        <v>47</v>
      </c>
      <c r="BJ16" s="2">
        <f t="shared" ca="1" si="42"/>
        <v>26.3</v>
      </c>
      <c r="BK16" s="2">
        <f t="shared" ca="1" si="42"/>
        <v>2.7063100000000002</v>
      </c>
      <c r="BL16" t="str">
        <f t="shared" si="43"/>
        <v>V01R08</v>
      </c>
      <c r="BM16">
        <f t="shared" si="50"/>
        <v>16</v>
      </c>
      <c r="BN16" t="b">
        <f t="shared" si="51"/>
        <v>1</v>
      </c>
    </row>
    <row r="17" spans="1:66" x14ac:dyDescent="0.25">
      <c r="A17" t="str">
        <f t="shared" si="44"/>
        <v>V01</v>
      </c>
      <c r="B17" t="s">
        <v>24</v>
      </c>
      <c r="C17" s="3" t="str">
        <f t="shared" si="18"/>
        <v>Zone 09</v>
      </c>
      <c r="D17" t="str">
        <f t="shared" ca="1" si="19"/>
        <v>Pass</v>
      </c>
      <c r="E17" s="2">
        <f t="shared" ca="1" si="20"/>
        <v>42.39</v>
      </c>
      <c r="F17" s="2">
        <f t="shared" ca="1" si="21"/>
        <v>42.39</v>
      </c>
      <c r="G17" s="3">
        <f t="shared" ca="1" si="45"/>
        <v>0</v>
      </c>
      <c r="H17" s="31" t="str">
        <f t="shared" ca="1" si="22"/>
        <v>Yes</v>
      </c>
      <c r="I17" s="2">
        <f t="shared" ca="1" si="23"/>
        <v>42.39</v>
      </c>
      <c r="J17" s="2">
        <f t="shared" ca="1" si="24"/>
        <v>42.39</v>
      </c>
      <c r="K17" s="2">
        <f t="shared" ca="1" si="25"/>
        <v>42.39</v>
      </c>
      <c r="L17" s="3">
        <f t="shared" ca="1" si="46"/>
        <v>0</v>
      </c>
      <c r="M17" s="3" t="str">
        <f t="shared" ca="1" si="26"/>
        <v>Yes</v>
      </c>
      <c r="N17" s="31" t="str">
        <f t="shared" si="27"/>
        <v>V01R09</v>
      </c>
      <c r="O17" s="21">
        <f t="shared" ca="1" si="47"/>
        <v>0</v>
      </c>
      <c r="P17" s="7">
        <f t="shared" ca="1" si="28"/>
        <v>20</v>
      </c>
      <c r="Q17" s="2">
        <f t="shared" ca="1" si="29"/>
        <v>6.95</v>
      </c>
      <c r="R17" s="2">
        <f t="shared" ca="1" si="29"/>
        <v>20.46</v>
      </c>
      <c r="S17" s="2">
        <f t="shared" ca="1" si="29"/>
        <v>3.54</v>
      </c>
      <c r="T17" s="2" t="str">
        <f t="shared" ca="1" si="29"/>
        <v/>
      </c>
      <c r="U17" s="2">
        <f t="shared" ca="1" si="29"/>
        <v>11.44</v>
      </c>
      <c r="V17" s="2">
        <f t="shared" ca="1" si="29"/>
        <v>0</v>
      </c>
      <c r="W17" s="2">
        <f t="shared" ca="1" si="30"/>
        <v>42.39</v>
      </c>
      <c r="X17" s="2">
        <f t="shared" ca="1" si="29"/>
        <v>24.3</v>
      </c>
      <c r="Y17" s="2">
        <f t="shared" ca="1" si="29"/>
        <v>48.2</v>
      </c>
      <c r="Z17" s="2">
        <f t="shared" ca="1" si="29"/>
        <v>23.9</v>
      </c>
      <c r="AA17" s="2">
        <f t="shared" ca="1" si="29"/>
        <v>2.7537199999999999</v>
      </c>
      <c r="AB17" s="7">
        <f t="shared" ca="1" si="31"/>
        <v>20</v>
      </c>
      <c r="AC17" s="2">
        <f t="shared" ca="1" si="32"/>
        <v>6.95</v>
      </c>
      <c r="AD17" s="2">
        <f t="shared" ca="1" si="32"/>
        <v>20.46</v>
      </c>
      <c r="AE17" s="2">
        <f t="shared" ca="1" si="32"/>
        <v>3.54</v>
      </c>
      <c r="AF17" s="2" t="str">
        <f t="shared" ca="1" si="32"/>
        <v/>
      </c>
      <c r="AG17" s="2">
        <f t="shared" ca="1" si="32"/>
        <v>11.44</v>
      </c>
      <c r="AH17" s="2">
        <f t="shared" ca="1" si="32"/>
        <v>0</v>
      </c>
      <c r="AI17" s="2">
        <f t="shared" ca="1" si="33"/>
        <v>42.39</v>
      </c>
      <c r="AJ17" s="2">
        <f t="shared" ca="1" si="48"/>
        <v>24.3</v>
      </c>
      <c r="AK17" s="2">
        <f t="shared" ca="1" si="34"/>
        <v>48.2</v>
      </c>
      <c r="AL17" s="2">
        <f t="shared" ca="1" si="34"/>
        <v>23.9</v>
      </c>
      <c r="AM17" s="2">
        <f t="shared" ca="1" si="34"/>
        <v>2.7537199999999999</v>
      </c>
      <c r="AN17" s="7">
        <f t="shared" ca="1" si="35"/>
        <v>20</v>
      </c>
      <c r="AO17" s="2">
        <f t="shared" ca="1" si="36"/>
        <v>6.95</v>
      </c>
      <c r="AP17" s="2">
        <f t="shared" ca="1" si="36"/>
        <v>20.46</v>
      </c>
      <c r="AQ17" s="2">
        <f t="shared" ca="1" si="36"/>
        <v>3.54</v>
      </c>
      <c r="AR17" s="2" t="str">
        <f t="shared" ca="1" si="36"/>
        <v/>
      </c>
      <c r="AS17" s="2">
        <f t="shared" ca="1" si="36"/>
        <v>11.44</v>
      </c>
      <c r="AT17" s="2" t="str">
        <f t="shared" ca="1" si="36"/>
        <v/>
      </c>
      <c r="AU17" s="2">
        <f t="shared" ca="1" si="37"/>
        <v>42.39</v>
      </c>
      <c r="AV17" s="2">
        <f t="shared" ca="1" si="38"/>
        <v>24.3</v>
      </c>
      <c r="AW17" s="2">
        <f t="shared" ca="1" si="38"/>
        <v>48.2</v>
      </c>
      <c r="AX17" s="2">
        <f t="shared" ca="1" si="38"/>
        <v>23.9</v>
      </c>
      <c r="AY17" s="2">
        <f t="shared" ca="1" si="38"/>
        <v>2.7537199999999999</v>
      </c>
      <c r="AZ17" s="7">
        <f t="shared" ca="1" si="39"/>
        <v>20</v>
      </c>
      <c r="BA17" s="2">
        <f t="shared" ca="1" si="40"/>
        <v>6.95</v>
      </c>
      <c r="BB17" s="2">
        <f t="shared" ca="1" si="40"/>
        <v>20.46</v>
      </c>
      <c r="BC17" s="2">
        <f t="shared" ca="1" si="40"/>
        <v>3.54</v>
      </c>
      <c r="BD17" s="2" t="str">
        <f t="shared" ca="1" si="40"/>
        <v/>
      </c>
      <c r="BE17" s="2">
        <f t="shared" ca="1" si="40"/>
        <v>11.44</v>
      </c>
      <c r="BF17" s="2" t="str">
        <f t="shared" ca="1" si="40"/>
        <v/>
      </c>
      <c r="BG17" s="2">
        <f t="shared" ca="1" si="41"/>
        <v>42.39</v>
      </c>
      <c r="BH17" s="2">
        <f t="shared" ca="1" si="49"/>
        <v>24.3</v>
      </c>
      <c r="BI17" s="2">
        <f t="shared" ca="1" si="42"/>
        <v>48.2</v>
      </c>
      <c r="BJ17" s="2">
        <f t="shared" ca="1" si="42"/>
        <v>23.9</v>
      </c>
      <c r="BK17" s="2">
        <f t="shared" ca="1" si="42"/>
        <v>2.7537199999999999</v>
      </c>
      <c r="BL17" t="str">
        <f t="shared" si="43"/>
        <v>V01R09</v>
      </c>
      <c r="BM17">
        <f t="shared" si="50"/>
        <v>17</v>
      </c>
      <c r="BN17" t="b">
        <f t="shared" si="51"/>
        <v>1</v>
      </c>
    </row>
    <row r="18" spans="1:66" x14ac:dyDescent="0.25">
      <c r="A18" t="str">
        <f t="shared" si="44"/>
        <v>V01</v>
      </c>
      <c r="B18" t="s">
        <v>25</v>
      </c>
      <c r="C18" s="3" t="str">
        <f t="shared" si="18"/>
        <v>Zone 10</v>
      </c>
      <c r="D18" t="str">
        <f t="shared" ca="1" si="19"/>
        <v>Pass</v>
      </c>
      <c r="E18" s="2">
        <f t="shared" ca="1" si="20"/>
        <v>45.59</v>
      </c>
      <c r="F18" s="2">
        <f t="shared" ca="1" si="21"/>
        <v>45.59</v>
      </c>
      <c r="G18" s="3">
        <f t="shared" ca="1" si="45"/>
        <v>0</v>
      </c>
      <c r="H18" s="31" t="str">
        <f t="shared" ca="1" si="22"/>
        <v>Yes</v>
      </c>
      <c r="I18" s="2">
        <f t="shared" ca="1" si="23"/>
        <v>45.59</v>
      </c>
      <c r="J18" s="2">
        <f t="shared" ca="1" si="24"/>
        <v>45.59</v>
      </c>
      <c r="K18" s="2">
        <f t="shared" ca="1" si="25"/>
        <v>45.59</v>
      </c>
      <c r="L18" s="3">
        <f t="shared" ca="1" si="46"/>
        <v>0</v>
      </c>
      <c r="M18" s="3" t="str">
        <f t="shared" ca="1" si="26"/>
        <v>Yes</v>
      </c>
      <c r="N18" s="31" t="str">
        <f t="shared" si="27"/>
        <v>V01R10</v>
      </c>
      <c r="O18" s="21">
        <f t="shared" ca="1" si="47"/>
        <v>0</v>
      </c>
      <c r="P18" s="7">
        <f t="shared" ca="1" si="28"/>
        <v>22</v>
      </c>
      <c r="Q18" s="2">
        <f t="shared" ca="1" si="29"/>
        <v>8.09</v>
      </c>
      <c r="R18" s="2">
        <f t="shared" ca="1" si="29"/>
        <v>22.55</v>
      </c>
      <c r="S18" s="2">
        <f t="shared" ca="1" si="29"/>
        <v>3.53</v>
      </c>
      <c r="T18" s="2" t="str">
        <f t="shared" ca="1" si="29"/>
        <v/>
      </c>
      <c r="U18" s="2">
        <f t="shared" ca="1" si="29"/>
        <v>11.42</v>
      </c>
      <c r="V18" s="2">
        <f t="shared" ca="1" si="29"/>
        <v>0</v>
      </c>
      <c r="W18" s="2">
        <f t="shared" ca="1" si="30"/>
        <v>45.59</v>
      </c>
      <c r="X18" s="2">
        <f t="shared" ca="1" si="29"/>
        <v>25.2</v>
      </c>
      <c r="Y18" s="2">
        <f t="shared" ca="1" si="29"/>
        <v>47.9</v>
      </c>
      <c r="Z18" s="2">
        <f t="shared" ca="1" si="29"/>
        <v>22.7</v>
      </c>
      <c r="AA18" s="2">
        <f t="shared" ca="1" si="29"/>
        <v>2.83324</v>
      </c>
      <c r="AB18" s="7">
        <f t="shared" ca="1" si="31"/>
        <v>22</v>
      </c>
      <c r="AC18" s="2">
        <f t="shared" ca="1" si="32"/>
        <v>8.09</v>
      </c>
      <c r="AD18" s="2">
        <f t="shared" ca="1" si="32"/>
        <v>22.55</v>
      </c>
      <c r="AE18" s="2">
        <f t="shared" ca="1" si="32"/>
        <v>3.53</v>
      </c>
      <c r="AF18" s="2" t="str">
        <f t="shared" ca="1" si="32"/>
        <v/>
      </c>
      <c r="AG18" s="2">
        <f t="shared" ca="1" si="32"/>
        <v>11.42</v>
      </c>
      <c r="AH18" s="2">
        <f t="shared" ca="1" si="32"/>
        <v>0</v>
      </c>
      <c r="AI18" s="2">
        <f t="shared" ca="1" si="33"/>
        <v>45.59</v>
      </c>
      <c r="AJ18" s="2">
        <f t="shared" ca="1" si="48"/>
        <v>25.2</v>
      </c>
      <c r="AK18" s="2">
        <f t="shared" ca="1" si="34"/>
        <v>47.9</v>
      </c>
      <c r="AL18" s="2">
        <f t="shared" ca="1" si="34"/>
        <v>22.7</v>
      </c>
      <c r="AM18" s="2">
        <f t="shared" ca="1" si="34"/>
        <v>2.83324</v>
      </c>
      <c r="AN18" s="7">
        <f t="shared" ca="1" si="35"/>
        <v>22</v>
      </c>
      <c r="AO18" s="2">
        <f t="shared" ca="1" si="36"/>
        <v>8.09</v>
      </c>
      <c r="AP18" s="2">
        <f t="shared" ca="1" si="36"/>
        <v>22.55</v>
      </c>
      <c r="AQ18" s="2">
        <f t="shared" ca="1" si="36"/>
        <v>3.53</v>
      </c>
      <c r="AR18" s="2" t="str">
        <f t="shared" ca="1" si="36"/>
        <v/>
      </c>
      <c r="AS18" s="2">
        <f t="shared" ca="1" si="36"/>
        <v>11.42</v>
      </c>
      <c r="AT18" s="2" t="str">
        <f t="shared" ca="1" si="36"/>
        <v/>
      </c>
      <c r="AU18" s="2">
        <f t="shared" ca="1" si="37"/>
        <v>45.59</v>
      </c>
      <c r="AV18" s="2">
        <f t="shared" ca="1" si="38"/>
        <v>25.2</v>
      </c>
      <c r="AW18" s="2">
        <f t="shared" ca="1" si="38"/>
        <v>47.9</v>
      </c>
      <c r="AX18" s="2">
        <f t="shared" ca="1" si="38"/>
        <v>22.7</v>
      </c>
      <c r="AY18" s="2">
        <f t="shared" ca="1" si="38"/>
        <v>2.83324</v>
      </c>
      <c r="AZ18" s="7">
        <f t="shared" ca="1" si="39"/>
        <v>22</v>
      </c>
      <c r="BA18" s="2">
        <f t="shared" ca="1" si="40"/>
        <v>8.09</v>
      </c>
      <c r="BB18" s="2">
        <f t="shared" ca="1" si="40"/>
        <v>22.55</v>
      </c>
      <c r="BC18" s="2">
        <f t="shared" ca="1" si="40"/>
        <v>3.53</v>
      </c>
      <c r="BD18" s="2" t="str">
        <f t="shared" ca="1" si="40"/>
        <v/>
      </c>
      <c r="BE18" s="2">
        <f t="shared" ca="1" si="40"/>
        <v>11.42</v>
      </c>
      <c r="BF18" s="2" t="str">
        <f t="shared" ca="1" si="40"/>
        <v/>
      </c>
      <c r="BG18" s="2">
        <f t="shared" ca="1" si="41"/>
        <v>45.59</v>
      </c>
      <c r="BH18" s="2">
        <f t="shared" ca="1" si="49"/>
        <v>25.2</v>
      </c>
      <c r="BI18" s="2">
        <f t="shared" ca="1" si="42"/>
        <v>47.9</v>
      </c>
      <c r="BJ18" s="2">
        <f t="shared" ca="1" si="42"/>
        <v>22.7</v>
      </c>
      <c r="BK18" s="2">
        <f t="shared" ca="1" si="42"/>
        <v>2.83324</v>
      </c>
      <c r="BL18" t="str">
        <f t="shared" si="43"/>
        <v>V01R10</v>
      </c>
      <c r="BM18">
        <f t="shared" si="50"/>
        <v>18</v>
      </c>
      <c r="BN18" t="b">
        <f t="shared" si="51"/>
        <v>1</v>
      </c>
    </row>
    <row r="19" spans="1:66" x14ac:dyDescent="0.25">
      <c r="A19" t="str">
        <f t="shared" si="44"/>
        <v>V01</v>
      </c>
      <c r="B19" t="s">
        <v>26</v>
      </c>
      <c r="C19" s="3" t="str">
        <f t="shared" si="18"/>
        <v>Zone 11</v>
      </c>
      <c r="D19" t="str">
        <f t="shared" ca="1" si="19"/>
        <v>Pass</v>
      </c>
      <c r="E19" s="2">
        <f t="shared" ca="1" si="20"/>
        <v>73.08</v>
      </c>
      <c r="F19" s="2">
        <f t="shared" ca="1" si="21"/>
        <v>73.08</v>
      </c>
      <c r="G19" s="3">
        <f t="shared" ca="1" si="45"/>
        <v>0</v>
      </c>
      <c r="H19" s="31" t="str">
        <f t="shared" ca="1" si="22"/>
        <v>Yes</v>
      </c>
      <c r="I19" s="2">
        <f t="shared" ca="1" si="23"/>
        <v>73.08</v>
      </c>
      <c r="J19" s="2">
        <f t="shared" ca="1" si="24"/>
        <v>73.08</v>
      </c>
      <c r="K19" s="2">
        <f t="shared" ca="1" si="25"/>
        <v>73.08</v>
      </c>
      <c r="L19" s="3">
        <f t="shared" ca="1" si="46"/>
        <v>0</v>
      </c>
      <c r="M19" s="3" t="str">
        <f t="shared" ca="1" si="26"/>
        <v>Yes</v>
      </c>
      <c r="N19" s="31" t="str">
        <f t="shared" si="27"/>
        <v>V01R11</v>
      </c>
      <c r="O19" s="21">
        <f t="shared" ca="1" si="47"/>
        <v>0</v>
      </c>
      <c r="P19" s="7">
        <f t="shared" ca="1" si="28"/>
        <v>24</v>
      </c>
      <c r="Q19" s="2">
        <f t="shared" ref="Q19:AA24" ca="1" si="52">IF(Q$3=0,"",INDEX(INDIRECT(Q$1),$P19,Q$3))</f>
        <v>22.26</v>
      </c>
      <c r="R19" s="2">
        <f t="shared" ca="1" si="52"/>
        <v>35.47</v>
      </c>
      <c r="S19" s="2">
        <f t="shared" ca="1" si="52"/>
        <v>3.66</v>
      </c>
      <c r="T19" s="2" t="str">
        <f t="shared" ca="1" si="52"/>
        <v/>
      </c>
      <c r="U19" s="2">
        <f t="shared" ca="1" si="52"/>
        <v>11.69</v>
      </c>
      <c r="V19" s="2">
        <f t="shared" ca="1" si="52"/>
        <v>0</v>
      </c>
      <c r="W19" s="2">
        <f t="shared" ca="1" si="30"/>
        <v>73.08</v>
      </c>
      <c r="X19" s="2">
        <f t="shared" ca="1" si="52"/>
        <v>24.8</v>
      </c>
      <c r="Y19" s="2">
        <f t="shared" ca="1" si="52"/>
        <v>45.9</v>
      </c>
      <c r="Z19" s="2">
        <f t="shared" ca="1" si="52"/>
        <v>21.1</v>
      </c>
      <c r="AA19" s="2">
        <f t="shared" ca="1" si="52"/>
        <v>3.35887</v>
      </c>
      <c r="AB19" s="7">
        <f t="shared" ca="1" si="31"/>
        <v>24</v>
      </c>
      <c r="AC19" s="2">
        <f t="shared" ref="AC19:AH24" ca="1" si="53">IF(AC$3=0,"",INDEX(INDIRECT(AC$1),$AB19,AC$3))</f>
        <v>22.26</v>
      </c>
      <c r="AD19" s="2">
        <f t="shared" ca="1" si="53"/>
        <v>35.47</v>
      </c>
      <c r="AE19" s="2">
        <f t="shared" ca="1" si="53"/>
        <v>3.66</v>
      </c>
      <c r="AF19" s="2" t="str">
        <f t="shared" ca="1" si="53"/>
        <v/>
      </c>
      <c r="AG19" s="2">
        <f t="shared" ca="1" si="53"/>
        <v>11.69</v>
      </c>
      <c r="AH19" s="2">
        <f t="shared" ca="1" si="53"/>
        <v>0</v>
      </c>
      <c r="AI19" s="2">
        <f t="shared" ca="1" si="33"/>
        <v>73.08</v>
      </c>
      <c r="AJ19" s="2">
        <f t="shared" ca="1" si="48"/>
        <v>24.8</v>
      </c>
      <c r="AK19" s="2">
        <f t="shared" ca="1" si="34"/>
        <v>45.9</v>
      </c>
      <c r="AL19" s="2">
        <f t="shared" ca="1" si="34"/>
        <v>21.1</v>
      </c>
      <c r="AM19" s="2">
        <f t="shared" ca="1" si="34"/>
        <v>3.35887</v>
      </c>
      <c r="AN19" s="7">
        <f t="shared" ca="1" si="35"/>
        <v>24</v>
      </c>
      <c r="AO19" s="2">
        <f t="shared" ref="AO19:AT24" ca="1" si="54">IF(AO$3=0,"",INDEX(INDIRECT(AO$1),$AN19,AO$3))</f>
        <v>22.26</v>
      </c>
      <c r="AP19" s="2">
        <f t="shared" ca="1" si="54"/>
        <v>35.47</v>
      </c>
      <c r="AQ19" s="2">
        <f t="shared" ca="1" si="54"/>
        <v>3.66</v>
      </c>
      <c r="AR19" s="2" t="str">
        <f t="shared" ca="1" si="54"/>
        <v/>
      </c>
      <c r="AS19" s="2">
        <f t="shared" ca="1" si="54"/>
        <v>11.69</v>
      </c>
      <c r="AT19" s="2" t="str">
        <f t="shared" ca="1" si="54"/>
        <v/>
      </c>
      <c r="AU19" s="2">
        <f t="shared" ca="1" si="37"/>
        <v>73.08</v>
      </c>
      <c r="AV19" s="2">
        <f t="shared" ca="1" si="38"/>
        <v>24.8</v>
      </c>
      <c r="AW19" s="2">
        <f t="shared" ca="1" si="38"/>
        <v>45.9</v>
      </c>
      <c r="AX19" s="2">
        <f t="shared" ca="1" si="38"/>
        <v>21.1</v>
      </c>
      <c r="AY19" s="2">
        <f t="shared" ca="1" si="38"/>
        <v>3.35887</v>
      </c>
      <c r="AZ19" s="7">
        <f t="shared" ca="1" si="39"/>
        <v>24</v>
      </c>
      <c r="BA19" s="2">
        <f t="shared" ref="BA19:BF24" ca="1" si="55">IF(BA$3=0,"",INDEX(INDIRECT(BA$1),$AZ19,BA$3))</f>
        <v>22.26</v>
      </c>
      <c r="BB19" s="2">
        <f t="shared" ca="1" si="55"/>
        <v>35.47</v>
      </c>
      <c r="BC19" s="2">
        <f t="shared" ca="1" si="55"/>
        <v>3.66</v>
      </c>
      <c r="BD19" s="2" t="str">
        <f t="shared" ca="1" si="55"/>
        <v/>
      </c>
      <c r="BE19" s="2">
        <f t="shared" ca="1" si="55"/>
        <v>11.69</v>
      </c>
      <c r="BF19" s="2" t="str">
        <f t="shared" ca="1" si="55"/>
        <v/>
      </c>
      <c r="BG19" s="2">
        <f t="shared" ca="1" si="41"/>
        <v>73.08</v>
      </c>
      <c r="BH19" s="2">
        <f t="shared" ca="1" si="49"/>
        <v>24.8</v>
      </c>
      <c r="BI19" s="2">
        <f t="shared" ca="1" si="42"/>
        <v>45.9</v>
      </c>
      <c r="BJ19" s="2">
        <f t="shared" ca="1" si="42"/>
        <v>21.1</v>
      </c>
      <c r="BK19" s="2">
        <f t="shared" ca="1" si="42"/>
        <v>3.35887</v>
      </c>
      <c r="BL19" t="str">
        <f t="shared" si="43"/>
        <v>V01R11</v>
      </c>
      <c r="BM19">
        <f t="shared" si="50"/>
        <v>19</v>
      </c>
      <c r="BN19" t="b">
        <f t="shared" si="51"/>
        <v>1</v>
      </c>
    </row>
    <row r="20" spans="1:66" x14ac:dyDescent="0.25">
      <c r="A20" t="str">
        <f t="shared" si="44"/>
        <v>V01</v>
      </c>
      <c r="B20" t="s">
        <v>27</v>
      </c>
      <c r="C20" s="3" t="str">
        <f t="shared" si="18"/>
        <v>Zone 12</v>
      </c>
      <c r="D20" t="str">
        <f t="shared" ca="1" si="19"/>
        <v>Pass</v>
      </c>
      <c r="E20" s="2">
        <f t="shared" ca="1" si="20"/>
        <v>57.53</v>
      </c>
      <c r="F20" s="2">
        <f t="shared" ca="1" si="21"/>
        <v>57.53</v>
      </c>
      <c r="G20" s="3">
        <f t="shared" ca="1" si="45"/>
        <v>0</v>
      </c>
      <c r="H20" s="31" t="str">
        <f t="shared" ca="1" si="22"/>
        <v>Yes</v>
      </c>
      <c r="I20" s="2">
        <f t="shared" ca="1" si="23"/>
        <v>57.53</v>
      </c>
      <c r="J20" s="2">
        <f t="shared" ca="1" si="24"/>
        <v>57.53</v>
      </c>
      <c r="K20" s="2">
        <f t="shared" ca="1" si="25"/>
        <v>57.53</v>
      </c>
      <c r="L20" s="3">
        <f t="shared" ca="1" si="46"/>
        <v>0</v>
      </c>
      <c r="M20" s="3" t="str">
        <f t="shared" ca="1" si="26"/>
        <v>Yes</v>
      </c>
      <c r="N20" s="31" t="str">
        <f t="shared" si="27"/>
        <v>V01R12</v>
      </c>
      <c r="O20" s="21">
        <f t="shared" ca="1" si="47"/>
        <v>0</v>
      </c>
      <c r="P20" s="7">
        <f t="shared" ca="1" si="28"/>
        <v>26</v>
      </c>
      <c r="Q20" s="2">
        <f t="shared" ca="1" si="52"/>
        <v>23.44</v>
      </c>
      <c r="R20" s="2">
        <f t="shared" ca="1" si="52"/>
        <v>18.350000000000001</v>
      </c>
      <c r="S20" s="2">
        <f t="shared" ca="1" si="52"/>
        <v>3.66</v>
      </c>
      <c r="T20" s="2" t="str">
        <f t="shared" ca="1" si="52"/>
        <v/>
      </c>
      <c r="U20" s="2">
        <f t="shared" ca="1" si="52"/>
        <v>12.08</v>
      </c>
      <c r="V20" s="2">
        <f t="shared" ca="1" si="52"/>
        <v>0</v>
      </c>
      <c r="W20" s="2">
        <f t="shared" ca="1" si="30"/>
        <v>57.53</v>
      </c>
      <c r="X20" s="2">
        <f t="shared" ca="1" si="52"/>
        <v>26.1</v>
      </c>
      <c r="Y20" s="2">
        <f t="shared" ca="1" si="52"/>
        <v>46.1</v>
      </c>
      <c r="Z20" s="2">
        <f t="shared" ca="1" si="52"/>
        <v>20</v>
      </c>
      <c r="AA20" s="2">
        <f t="shared" ca="1" si="52"/>
        <v>2.8233299999999999</v>
      </c>
      <c r="AB20" s="7">
        <f t="shared" ca="1" si="31"/>
        <v>26</v>
      </c>
      <c r="AC20" s="2">
        <f t="shared" ca="1" si="53"/>
        <v>23.44</v>
      </c>
      <c r="AD20" s="2">
        <f t="shared" ca="1" si="53"/>
        <v>18.350000000000001</v>
      </c>
      <c r="AE20" s="2">
        <f t="shared" ca="1" si="53"/>
        <v>3.66</v>
      </c>
      <c r="AF20" s="2" t="str">
        <f t="shared" ca="1" si="53"/>
        <v/>
      </c>
      <c r="AG20" s="2">
        <f t="shared" ca="1" si="53"/>
        <v>12.08</v>
      </c>
      <c r="AH20" s="2">
        <f t="shared" ca="1" si="53"/>
        <v>0</v>
      </c>
      <c r="AI20" s="2">
        <f t="shared" ca="1" si="33"/>
        <v>57.53</v>
      </c>
      <c r="AJ20" s="2">
        <f t="shared" ca="1" si="48"/>
        <v>26.1</v>
      </c>
      <c r="AK20" s="2">
        <f t="shared" ca="1" si="34"/>
        <v>46.1</v>
      </c>
      <c r="AL20" s="2">
        <f t="shared" ca="1" si="34"/>
        <v>20</v>
      </c>
      <c r="AM20" s="2">
        <f t="shared" ca="1" si="34"/>
        <v>2.8233299999999999</v>
      </c>
      <c r="AN20" s="7">
        <f t="shared" ca="1" si="35"/>
        <v>26</v>
      </c>
      <c r="AO20" s="2">
        <f t="shared" ca="1" si="54"/>
        <v>23.44</v>
      </c>
      <c r="AP20" s="2">
        <f t="shared" ca="1" si="54"/>
        <v>18.350000000000001</v>
      </c>
      <c r="AQ20" s="2">
        <f t="shared" ca="1" si="54"/>
        <v>3.66</v>
      </c>
      <c r="AR20" s="2" t="str">
        <f t="shared" ca="1" si="54"/>
        <v/>
      </c>
      <c r="AS20" s="2">
        <f t="shared" ca="1" si="54"/>
        <v>12.08</v>
      </c>
      <c r="AT20" s="2" t="str">
        <f t="shared" ca="1" si="54"/>
        <v/>
      </c>
      <c r="AU20" s="2">
        <f t="shared" ca="1" si="37"/>
        <v>57.53</v>
      </c>
      <c r="AV20" s="2">
        <f t="shared" ca="1" si="38"/>
        <v>26.1</v>
      </c>
      <c r="AW20" s="2">
        <f t="shared" ca="1" si="38"/>
        <v>46.1</v>
      </c>
      <c r="AX20" s="2">
        <f t="shared" ca="1" si="38"/>
        <v>20</v>
      </c>
      <c r="AY20" s="2">
        <f t="shared" ca="1" si="38"/>
        <v>2.8233299999999999</v>
      </c>
      <c r="AZ20" s="7">
        <f t="shared" ca="1" si="39"/>
        <v>26</v>
      </c>
      <c r="BA20" s="2">
        <f t="shared" ca="1" si="55"/>
        <v>23.44</v>
      </c>
      <c r="BB20" s="2">
        <f t="shared" ca="1" si="55"/>
        <v>18.350000000000001</v>
      </c>
      <c r="BC20" s="2">
        <f t="shared" ca="1" si="55"/>
        <v>3.66</v>
      </c>
      <c r="BD20" s="2" t="str">
        <f t="shared" ca="1" si="55"/>
        <v/>
      </c>
      <c r="BE20" s="2">
        <f t="shared" ca="1" si="55"/>
        <v>12.08</v>
      </c>
      <c r="BF20" s="2" t="str">
        <f t="shared" ca="1" si="55"/>
        <v/>
      </c>
      <c r="BG20" s="2">
        <f t="shared" ca="1" si="41"/>
        <v>57.53</v>
      </c>
      <c r="BH20" s="2">
        <f t="shared" ca="1" si="49"/>
        <v>26.1</v>
      </c>
      <c r="BI20" s="2">
        <f t="shared" ca="1" si="42"/>
        <v>46.1</v>
      </c>
      <c r="BJ20" s="2">
        <f t="shared" ca="1" si="42"/>
        <v>20</v>
      </c>
      <c r="BK20" s="2">
        <f t="shared" ca="1" si="42"/>
        <v>2.8233299999999999</v>
      </c>
      <c r="BL20" t="str">
        <f t="shared" si="43"/>
        <v>V01R12</v>
      </c>
      <c r="BM20">
        <f t="shared" si="50"/>
        <v>20</v>
      </c>
      <c r="BN20" t="b">
        <f t="shared" si="51"/>
        <v>1</v>
      </c>
    </row>
    <row r="21" spans="1:66" x14ac:dyDescent="0.25">
      <c r="A21" t="str">
        <f t="shared" si="44"/>
        <v>V01</v>
      </c>
      <c r="B21" t="s">
        <v>28</v>
      </c>
      <c r="C21" s="3" t="str">
        <f t="shared" si="18"/>
        <v>Zone 13</v>
      </c>
      <c r="D21" t="str">
        <f t="shared" ca="1" si="19"/>
        <v>Pass</v>
      </c>
      <c r="E21" s="2">
        <f t="shared" ca="1" si="20"/>
        <v>74.589999999999989</v>
      </c>
      <c r="F21" s="2">
        <f t="shared" ca="1" si="21"/>
        <v>74.589999999999989</v>
      </c>
      <c r="G21" s="3">
        <f t="shared" ca="1" si="45"/>
        <v>0</v>
      </c>
      <c r="H21" s="31" t="str">
        <f t="shared" ca="1" si="22"/>
        <v>Yes</v>
      </c>
      <c r="I21" s="2">
        <f t="shared" ca="1" si="23"/>
        <v>74.589999999999989</v>
      </c>
      <c r="J21" s="2">
        <f t="shared" ca="1" si="24"/>
        <v>74.589999999999989</v>
      </c>
      <c r="K21" s="2">
        <f t="shared" ca="1" si="25"/>
        <v>74.589999999999989</v>
      </c>
      <c r="L21" s="3">
        <f t="shared" ca="1" si="46"/>
        <v>0</v>
      </c>
      <c r="M21" s="3" t="str">
        <f t="shared" ca="1" si="26"/>
        <v>Yes</v>
      </c>
      <c r="N21" s="31" t="str">
        <f t="shared" si="27"/>
        <v>V01R13</v>
      </c>
      <c r="O21" s="21">
        <f t="shared" ca="1" si="47"/>
        <v>0</v>
      </c>
      <c r="P21" s="7">
        <f t="shared" ca="1" si="28"/>
        <v>28</v>
      </c>
      <c r="Q21" s="2">
        <f t="shared" ca="1" si="52"/>
        <v>19.59</v>
      </c>
      <c r="R21" s="2">
        <f t="shared" ca="1" si="52"/>
        <v>39.76</v>
      </c>
      <c r="S21" s="2">
        <f t="shared" ca="1" si="52"/>
        <v>3.69</v>
      </c>
      <c r="T21" s="2" t="str">
        <f t="shared" ca="1" si="52"/>
        <v/>
      </c>
      <c r="U21" s="2">
        <f t="shared" ca="1" si="52"/>
        <v>11.55</v>
      </c>
      <c r="V21" s="2">
        <f t="shared" ca="1" si="52"/>
        <v>0</v>
      </c>
      <c r="W21" s="2">
        <f t="shared" ca="1" si="30"/>
        <v>74.589999999999989</v>
      </c>
      <c r="X21" s="2">
        <f t="shared" ca="1" si="52"/>
        <v>26.3</v>
      </c>
      <c r="Y21" s="2">
        <f t="shared" ca="1" si="52"/>
        <v>47.9</v>
      </c>
      <c r="Z21" s="2">
        <f t="shared" ca="1" si="52"/>
        <v>21.6</v>
      </c>
      <c r="AA21" s="2">
        <f t="shared" ca="1" si="52"/>
        <v>3.5448400000000002</v>
      </c>
      <c r="AB21" s="7">
        <f t="shared" ca="1" si="31"/>
        <v>28</v>
      </c>
      <c r="AC21" s="2">
        <f t="shared" ca="1" si="53"/>
        <v>19.59</v>
      </c>
      <c r="AD21" s="2">
        <f t="shared" ca="1" si="53"/>
        <v>39.76</v>
      </c>
      <c r="AE21" s="2">
        <f t="shared" ca="1" si="53"/>
        <v>3.69</v>
      </c>
      <c r="AF21" s="2" t="str">
        <f t="shared" ca="1" si="53"/>
        <v/>
      </c>
      <c r="AG21" s="2">
        <f t="shared" ca="1" si="53"/>
        <v>11.55</v>
      </c>
      <c r="AH21" s="2">
        <f t="shared" ca="1" si="53"/>
        <v>0</v>
      </c>
      <c r="AI21" s="2">
        <f t="shared" ca="1" si="33"/>
        <v>74.589999999999989</v>
      </c>
      <c r="AJ21" s="2">
        <f t="shared" ca="1" si="48"/>
        <v>26.3</v>
      </c>
      <c r="AK21" s="2">
        <f t="shared" ca="1" si="34"/>
        <v>47.9</v>
      </c>
      <c r="AL21" s="2">
        <f t="shared" ca="1" si="34"/>
        <v>21.6</v>
      </c>
      <c r="AM21" s="2">
        <f t="shared" ca="1" si="34"/>
        <v>3.5448400000000002</v>
      </c>
      <c r="AN21" s="7">
        <f t="shared" ca="1" si="35"/>
        <v>28</v>
      </c>
      <c r="AO21" s="2">
        <f t="shared" ca="1" si="54"/>
        <v>19.59</v>
      </c>
      <c r="AP21" s="2">
        <f t="shared" ca="1" si="54"/>
        <v>39.76</v>
      </c>
      <c r="AQ21" s="2">
        <f t="shared" ca="1" si="54"/>
        <v>3.69</v>
      </c>
      <c r="AR21" s="2" t="str">
        <f t="shared" ca="1" si="54"/>
        <v/>
      </c>
      <c r="AS21" s="2">
        <f t="shared" ca="1" si="54"/>
        <v>11.55</v>
      </c>
      <c r="AT21" s="2" t="str">
        <f t="shared" ca="1" si="54"/>
        <v/>
      </c>
      <c r="AU21" s="2">
        <f t="shared" ca="1" si="37"/>
        <v>74.589999999999989</v>
      </c>
      <c r="AV21" s="2">
        <f t="shared" ca="1" si="38"/>
        <v>26.3</v>
      </c>
      <c r="AW21" s="2">
        <f t="shared" ca="1" si="38"/>
        <v>47.9</v>
      </c>
      <c r="AX21" s="2">
        <f t="shared" ca="1" si="38"/>
        <v>21.6</v>
      </c>
      <c r="AY21" s="2">
        <f t="shared" ca="1" si="38"/>
        <v>3.5448400000000002</v>
      </c>
      <c r="AZ21" s="7">
        <f t="shared" ca="1" si="39"/>
        <v>28</v>
      </c>
      <c r="BA21" s="2">
        <f t="shared" ca="1" si="55"/>
        <v>19.59</v>
      </c>
      <c r="BB21" s="2">
        <f t="shared" ca="1" si="55"/>
        <v>39.76</v>
      </c>
      <c r="BC21" s="2">
        <f t="shared" ca="1" si="55"/>
        <v>3.69</v>
      </c>
      <c r="BD21" s="2" t="str">
        <f t="shared" ca="1" si="55"/>
        <v/>
      </c>
      <c r="BE21" s="2">
        <f t="shared" ca="1" si="55"/>
        <v>11.55</v>
      </c>
      <c r="BF21" s="2" t="str">
        <f t="shared" ca="1" si="55"/>
        <v/>
      </c>
      <c r="BG21" s="2">
        <f t="shared" ca="1" si="41"/>
        <v>74.589999999999989</v>
      </c>
      <c r="BH21" s="2">
        <f t="shared" ca="1" si="49"/>
        <v>26.3</v>
      </c>
      <c r="BI21" s="2">
        <f t="shared" ca="1" si="42"/>
        <v>47.9</v>
      </c>
      <c r="BJ21" s="2">
        <f t="shared" ca="1" si="42"/>
        <v>21.6</v>
      </c>
      <c r="BK21" s="2">
        <f t="shared" ca="1" si="42"/>
        <v>3.5448400000000002</v>
      </c>
      <c r="BL21" t="str">
        <f t="shared" si="43"/>
        <v>V01R13</v>
      </c>
      <c r="BM21">
        <f t="shared" si="50"/>
        <v>21</v>
      </c>
      <c r="BN21" t="b">
        <f t="shared" si="51"/>
        <v>1</v>
      </c>
    </row>
    <row r="22" spans="1:66" x14ac:dyDescent="0.25">
      <c r="A22" t="str">
        <f t="shared" si="44"/>
        <v>V01</v>
      </c>
      <c r="B22" t="s">
        <v>29</v>
      </c>
      <c r="C22" s="3" t="str">
        <f t="shared" si="18"/>
        <v>Zone 14</v>
      </c>
      <c r="D22" t="str">
        <f t="shared" ca="1" si="19"/>
        <v>Pass</v>
      </c>
      <c r="E22" s="2">
        <f t="shared" ca="1" si="20"/>
        <v>70.13000000000001</v>
      </c>
      <c r="F22" s="2">
        <f t="shared" ca="1" si="21"/>
        <v>70.13000000000001</v>
      </c>
      <c r="G22" s="3">
        <f t="shared" ca="1" si="45"/>
        <v>0</v>
      </c>
      <c r="H22" s="31" t="str">
        <f t="shared" ca="1" si="22"/>
        <v>Yes</v>
      </c>
      <c r="I22" s="2">
        <f t="shared" ca="1" si="23"/>
        <v>70.13000000000001</v>
      </c>
      <c r="J22" s="2">
        <f t="shared" ca="1" si="24"/>
        <v>70.13000000000001</v>
      </c>
      <c r="K22" s="2">
        <f t="shared" ca="1" si="25"/>
        <v>70.13000000000001</v>
      </c>
      <c r="L22" s="3">
        <f t="shared" ca="1" si="46"/>
        <v>0</v>
      </c>
      <c r="M22" s="3" t="str">
        <f t="shared" ca="1" si="26"/>
        <v>Yes</v>
      </c>
      <c r="N22" s="31" t="str">
        <f t="shared" si="27"/>
        <v>V01R14</v>
      </c>
      <c r="O22" s="21">
        <f t="shared" ca="1" si="47"/>
        <v>0</v>
      </c>
      <c r="P22" s="7">
        <f t="shared" ca="1" si="28"/>
        <v>30</v>
      </c>
      <c r="Q22" s="2">
        <f t="shared" ca="1" si="52"/>
        <v>21.6</v>
      </c>
      <c r="R22" s="2">
        <f t="shared" ca="1" si="52"/>
        <v>33.21</v>
      </c>
      <c r="S22" s="2">
        <f t="shared" ca="1" si="52"/>
        <v>3.52</v>
      </c>
      <c r="T22" s="2" t="str">
        <f t="shared" ca="1" si="52"/>
        <v/>
      </c>
      <c r="U22" s="2">
        <f t="shared" ca="1" si="52"/>
        <v>11.8</v>
      </c>
      <c r="V22" s="2">
        <f t="shared" ca="1" si="52"/>
        <v>0</v>
      </c>
      <c r="W22" s="2">
        <f t="shared" ca="1" si="30"/>
        <v>70.13000000000001</v>
      </c>
      <c r="X22" s="2">
        <f t="shared" ca="1" si="52"/>
        <v>25.9</v>
      </c>
      <c r="Y22" s="2">
        <f t="shared" ca="1" si="52"/>
        <v>47.5</v>
      </c>
      <c r="Z22" s="2">
        <f t="shared" ca="1" si="52"/>
        <v>21.6</v>
      </c>
      <c r="AA22" s="2">
        <f t="shared" ca="1" si="52"/>
        <v>2.9386700000000001</v>
      </c>
      <c r="AB22" s="7">
        <f t="shared" ca="1" si="31"/>
        <v>30</v>
      </c>
      <c r="AC22" s="2">
        <f t="shared" ca="1" si="53"/>
        <v>21.6</v>
      </c>
      <c r="AD22" s="2">
        <f t="shared" ca="1" si="53"/>
        <v>33.21</v>
      </c>
      <c r="AE22" s="2">
        <f t="shared" ca="1" si="53"/>
        <v>3.52</v>
      </c>
      <c r="AF22" s="2" t="str">
        <f t="shared" ca="1" si="53"/>
        <v/>
      </c>
      <c r="AG22" s="2">
        <f t="shared" ca="1" si="53"/>
        <v>11.8</v>
      </c>
      <c r="AH22" s="2">
        <f t="shared" ca="1" si="53"/>
        <v>0</v>
      </c>
      <c r="AI22" s="2">
        <f t="shared" ca="1" si="33"/>
        <v>70.13000000000001</v>
      </c>
      <c r="AJ22" s="2">
        <f t="shared" ca="1" si="48"/>
        <v>25.9</v>
      </c>
      <c r="AK22" s="2">
        <f t="shared" ca="1" si="34"/>
        <v>47.5</v>
      </c>
      <c r="AL22" s="2">
        <f t="shared" ca="1" si="34"/>
        <v>21.6</v>
      </c>
      <c r="AM22" s="2">
        <f t="shared" ca="1" si="34"/>
        <v>2.9386700000000001</v>
      </c>
      <c r="AN22" s="7">
        <f t="shared" ca="1" si="35"/>
        <v>30</v>
      </c>
      <c r="AO22" s="2">
        <f t="shared" ca="1" si="54"/>
        <v>21.6</v>
      </c>
      <c r="AP22" s="2">
        <f t="shared" ca="1" si="54"/>
        <v>33.21</v>
      </c>
      <c r="AQ22" s="2">
        <f t="shared" ca="1" si="54"/>
        <v>3.52</v>
      </c>
      <c r="AR22" s="2" t="str">
        <f t="shared" ca="1" si="54"/>
        <v/>
      </c>
      <c r="AS22" s="2">
        <f t="shared" ca="1" si="54"/>
        <v>11.8</v>
      </c>
      <c r="AT22" s="2" t="str">
        <f t="shared" ca="1" si="54"/>
        <v/>
      </c>
      <c r="AU22" s="2">
        <f t="shared" ca="1" si="37"/>
        <v>70.13000000000001</v>
      </c>
      <c r="AV22" s="2">
        <f t="shared" ca="1" si="38"/>
        <v>25.9</v>
      </c>
      <c r="AW22" s="2">
        <f t="shared" ca="1" si="38"/>
        <v>47.5</v>
      </c>
      <c r="AX22" s="2">
        <f t="shared" ca="1" si="38"/>
        <v>21.6</v>
      </c>
      <c r="AY22" s="2">
        <f t="shared" ca="1" si="38"/>
        <v>2.9386700000000001</v>
      </c>
      <c r="AZ22" s="7">
        <f t="shared" ca="1" si="39"/>
        <v>30</v>
      </c>
      <c r="BA22" s="2">
        <f t="shared" ca="1" si="55"/>
        <v>21.6</v>
      </c>
      <c r="BB22" s="2">
        <f t="shared" ca="1" si="55"/>
        <v>33.21</v>
      </c>
      <c r="BC22" s="2">
        <f t="shared" ca="1" si="55"/>
        <v>3.52</v>
      </c>
      <c r="BD22" s="2" t="str">
        <f t="shared" ca="1" si="55"/>
        <v/>
      </c>
      <c r="BE22" s="2">
        <f t="shared" ca="1" si="55"/>
        <v>11.8</v>
      </c>
      <c r="BF22" s="2" t="str">
        <f t="shared" ca="1" si="55"/>
        <v/>
      </c>
      <c r="BG22" s="2">
        <f t="shared" ca="1" si="41"/>
        <v>70.13000000000001</v>
      </c>
      <c r="BH22" s="2">
        <f t="shared" ca="1" si="49"/>
        <v>25.9</v>
      </c>
      <c r="BI22" s="2">
        <f t="shared" ca="1" si="42"/>
        <v>47.5</v>
      </c>
      <c r="BJ22" s="2">
        <f t="shared" ca="1" si="42"/>
        <v>21.6</v>
      </c>
      <c r="BK22" s="2">
        <f t="shared" ca="1" si="42"/>
        <v>2.9386700000000001</v>
      </c>
      <c r="BL22" t="str">
        <f t="shared" si="43"/>
        <v>V01R14</v>
      </c>
      <c r="BM22">
        <f t="shared" si="50"/>
        <v>22</v>
      </c>
      <c r="BN22" t="b">
        <f t="shared" si="51"/>
        <v>1</v>
      </c>
    </row>
    <row r="23" spans="1:66" x14ac:dyDescent="0.25">
      <c r="A23" t="str">
        <f t="shared" si="44"/>
        <v>V01</v>
      </c>
      <c r="B23" t="s">
        <v>30</v>
      </c>
      <c r="C23" s="3" t="str">
        <f t="shared" si="18"/>
        <v>Zone 15</v>
      </c>
      <c r="D23" t="str">
        <f t="shared" ca="1" si="19"/>
        <v>Pass</v>
      </c>
      <c r="E23" s="2">
        <f t="shared" ca="1" si="20"/>
        <v>104.71</v>
      </c>
      <c r="F23" s="2">
        <f t="shared" ca="1" si="21"/>
        <v>104.71</v>
      </c>
      <c r="G23" s="3">
        <f t="shared" ca="1" si="45"/>
        <v>0</v>
      </c>
      <c r="H23" s="31" t="str">
        <f t="shared" ca="1" si="22"/>
        <v>Yes</v>
      </c>
      <c r="I23" s="2">
        <f t="shared" ca="1" si="23"/>
        <v>104.71</v>
      </c>
      <c r="J23" s="2">
        <f t="shared" ca="1" si="24"/>
        <v>104.71</v>
      </c>
      <c r="K23" s="2">
        <f t="shared" ca="1" si="25"/>
        <v>104.71</v>
      </c>
      <c r="L23" s="3">
        <f t="shared" ca="1" si="46"/>
        <v>0</v>
      </c>
      <c r="M23" s="3" t="str">
        <f t="shared" ca="1" si="26"/>
        <v>Yes</v>
      </c>
      <c r="N23" s="31" t="str">
        <f t="shared" si="27"/>
        <v>V01R15</v>
      </c>
      <c r="O23" s="21">
        <f t="shared" ca="1" si="47"/>
        <v>0</v>
      </c>
      <c r="P23" s="7">
        <f t="shared" ca="1" si="28"/>
        <v>32</v>
      </c>
      <c r="Q23" s="2">
        <f t="shared" ca="1" si="52"/>
        <v>0.66</v>
      </c>
      <c r="R23" s="2">
        <f t="shared" ca="1" si="52"/>
        <v>91.09</v>
      </c>
      <c r="S23" s="2">
        <f t="shared" ca="1" si="52"/>
        <v>3.55</v>
      </c>
      <c r="T23" s="2" t="str">
        <f t="shared" ca="1" si="52"/>
        <v/>
      </c>
      <c r="U23" s="2">
        <f t="shared" ca="1" si="52"/>
        <v>9.41</v>
      </c>
      <c r="V23" s="2">
        <f t="shared" ca="1" si="52"/>
        <v>0</v>
      </c>
      <c r="W23" s="2">
        <f t="shared" ca="1" si="30"/>
        <v>104.71</v>
      </c>
      <c r="X23" s="2">
        <f t="shared" ca="1" si="52"/>
        <v>23.3</v>
      </c>
      <c r="Y23" s="2">
        <f t="shared" ca="1" si="52"/>
        <v>51.4</v>
      </c>
      <c r="Z23" s="2">
        <f t="shared" ca="1" si="52"/>
        <v>28.1</v>
      </c>
      <c r="AA23" s="2">
        <f t="shared" ca="1" si="52"/>
        <v>5.0501500000000004</v>
      </c>
      <c r="AB23" s="7">
        <f t="shared" ca="1" si="31"/>
        <v>32</v>
      </c>
      <c r="AC23" s="2">
        <f t="shared" ca="1" si="53"/>
        <v>0.66</v>
      </c>
      <c r="AD23" s="2">
        <f t="shared" ca="1" si="53"/>
        <v>91.09</v>
      </c>
      <c r="AE23" s="2">
        <f t="shared" ca="1" si="53"/>
        <v>3.55</v>
      </c>
      <c r="AF23" s="2" t="str">
        <f t="shared" ca="1" si="53"/>
        <v/>
      </c>
      <c r="AG23" s="2">
        <f t="shared" ca="1" si="53"/>
        <v>9.41</v>
      </c>
      <c r="AH23" s="2">
        <f t="shared" ca="1" si="53"/>
        <v>0</v>
      </c>
      <c r="AI23" s="2">
        <f t="shared" ca="1" si="33"/>
        <v>104.71</v>
      </c>
      <c r="AJ23" s="2">
        <f t="shared" ca="1" si="48"/>
        <v>23.3</v>
      </c>
      <c r="AK23" s="2">
        <f t="shared" ca="1" si="34"/>
        <v>51.4</v>
      </c>
      <c r="AL23" s="2">
        <f t="shared" ca="1" si="34"/>
        <v>28.1</v>
      </c>
      <c r="AM23" s="2">
        <f t="shared" ca="1" si="34"/>
        <v>5.0501500000000004</v>
      </c>
      <c r="AN23" s="7">
        <f t="shared" ca="1" si="35"/>
        <v>32</v>
      </c>
      <c r="AO23" s="2">
        <f t="shared" ca="1" si="54"/>
        <v>0.66</v>
      </c>
      <c r="AP23" s="2">
        <f t="shared" ca="1" si="54"/>
        <v>91.09</v>
      </c>
      <c r="AQ23" s="2">
        <f t="shared" ca="1" si="54"/>
        <v>3.55</v>
      </c>
      <c r="AR23" s="2" t="str">
        <f t="shared" ca="1" si="54"/>
        <v/>
      </c>
      <c r="AS23" s="2">
        <f t="shared" ca="1" si="54"/>
        <v>9.41</v>
      </c>
      <c r="AT23" s="2" t="str">
        <f t="shared" ca="1" si="54"/>
        <v/>
      </c>
      <c r="AU23" s="2">
        <f t="shared" ca="1" si="37"/>
        <v>104.71</v>
      </c>
      <c r="AV23" s="2">
        <f t="shared" ca="1" si="38"/>
        <v>23.3</v>
      </c>
      <c r="AW23" s="2">
        <f t="shared" ca="1" si="38"/>
        <v>51.4</v>
      </c>
      <c r="AX23" s="2">
        <f t="shared" ca="1" si="38"/>
        <v>28.1</v>
      </c>
      <c r="AY23" s="2">
        <f t="shared" ca="1" si="38"/>
        <v>5.0501500000000004</v>
      </c>
      <c r="AZ23" s="7">
        <f t="shared" ca="1" si="39"/>
        <v>32</v>
      </c>
      <c r="BA23" s="2">
        <f t="shared" ca="1" si="55"/>
        <v>0.66</v>
      </c>
      <c r="BB23" s="2">
        <f t="shared" ca="1" si="55"/>
        <v>91.09</v>
      </c>
      <c r="BC23" s="2">
        <f t="shared" ca="1" si="55"/>
        <v>3.55</v>
      </c>
      <c r="BD23" s="2" t="str">
        <f t="shared" ca="1" si="55"/>
        <v/>
      </c>
      <c r="BE23" s="2">
        <f t="shared" ca="1" si="55"/>
        <v>9.41</v>
      </c>
      <c r="BF23" s="2" t="str">
        <f t="shared" ca="1" si="55"/>
        <v/>
      </c>
      <c r="BG23" s="2">
        <f t="shared" ca="1" si="41"/>
        <v>104.71</v>
      </c>
      <c r="BH23" s="2">
        <f t="shared" ca="1" si="49"/>
        <v>23.3</v>
      </c>
      <c r="BI23" s="2">
        <f t="shared" ca="1" si="42"/>
        <v>51.4</v>
      </c>
      <c r="BJ23" s="2">
        <f t="shared" ca="1" si="42"/>
        <v>28.1</v>
      </c>
      <c r="BK23" s="2">
        <f t="shared" ca="1" si="42"/>
        <v>5.0501500000000004</v>
      </c>
      <c r="BL23" t="str">
        <f t="shared" si="43"/>
        <v>V01R15</v>
      </c>
      <c r="BM23">
        <f t="shared" si="50"/>
        <v>23</v>
      </c>
      <c r="BN23" t="b">
        <f t="shared" si="51"/>
        <v>1</v>
      </c>
    </row>
    <row r="24" spans="1:66" x14ac:dyDescent="0.25">
      <c r="A24" t="str">
        <f t="shared" si="44"/>
        <v>V01</v>
      </c>
      <c r="B24" t="s">
        <v>31</v>
      </c>
      <c r="C24" s="3" t="str">
        <f t="shared" si="18"/>
        <v>Zone 16</v>
      </c>
      <c r="D24" t="str">
        <f t="shared" ca="1" si="19"/>
        <v>Pass</v>
      </c>
      <c r="E24" s="2">
        <f t="shared" ca="1" si="20"/>
        <v>63.88</v>
      </c>
      <c r="F24" s="2">
        <f t="shared" ca="1" si="21"/>
        <v>63.88</v>
      </c>
      <c r="G24" s="3">
        <f t="shared" ca="1" si="45"/>
        <v>0</v>
      </c>
      <c r="H24" s="31" t="str">
        <f t="shared" ca="1" si="22"/>
        <v>Yes</v>
      </c>
      <c r="I24" s="2">
        <f t="shared" ca="1" si="23"/>
        <v>63.88</v>
      </c>
      <c r="J24" s="2">
        <f t="shared" ca="1" si="24"/>
        <v>63.88</v>
      </c>
      <c r="K24" s="2">
        <f t="shared" ca="1" si="25"/>
        <v>63.88</v>
      </c>
      <c r="L24" s="3">
        <f t="shared" ca="1" si="46"/>
        <v>0</v>
      </c>
      <c r="M24" s="3" t="str">
        <f t="shared" ca="1" si="26"/>
        <v>Yes</v>
      </c>
      <c r="N24" s="31" t="str">
        <f t="shared" si="27"/>
        <v>V01R16</v>
      </c>
      <c r="O24" s="21">
        <f t="shared" ca="1" si="47"/>
        <v>0</v>
      </c>
      <c r="P24" s="7">
        <f t="shared" ca="1" si="28"/>
        <v>34</v>
      </c>
      <c r="Q24" s="2">
        <f t="shared" ca="1" si="52"/>
        <v>44.32</v>
      </c>
      <c r="R24" s="2">
        <f t="shared" ca="1" si="52"/>
        <v>2.0299999999999998</v>
      </c>
      <c r="S24" s="2">
        <f t="shared" ca="1" si="52"/>
        <v>3.68</v>
      </c>
      <c r="T24" s="2" t="str">
        <f t="shared" ca="1" si="52"/>
        <v/>
      </c>
      <c r="U24" s="2">
        <f t="shared" ca="1" si="52"/>
        <v>13.85</v>
      </c>
      <c r="V24" s="2">
        <f t="shared" ca="1" si="52"/>
        <v>0</v>
      </c>
      <c r="W24" s="2">
        <f t="shared" ca="1" si="30"/>
        <v>63.88</v>
      </c>
      <c r="X24" s="2">
        <f t="shared" ca="1" si="52"/>
        <v>31.3</v>
      </c>
      <c r="Y24" s="2">
        <f t="shared" ca="1" si="52"/>
        <v>50.3</v>
      </c>
      <c r="Z24" s="2">
        <f t="shared" ca="1" si="52"/>
        <v>19</v>
      </c>
      <c r="AA24" s="2">
        <f t="shared" ca="1" si="52"/>
        <v>2.5899000000000001</v>
      </c>
      <c r="AB24" s="7">
        <f t="shared" ca="1" si="31"/>
        <v>34</v>
      </c>
      <c r="AC24" s="2">
        <f t="shared" ca="1" si="53"/>
        <v>44.32</v>
      </c>
      <c r="AD24" s="2">
        <f t="shared" ca="1" si="53"/>
        <v>2.0299999999999998</v>
      </c>
      <c r="AE24" s="2">
        <f t="shared" ca="1" si="53"/>
        <v>3.68</v>
      </c>
      <c r="AF24" s="2" t="str">
        <f t="shared" ca="1" si="53"/>
        <v/>
      </c>
      <c r="AG24" s="2">
        <f t="shared" ca="1" si="53"/>
        <v>13.85</v>
      </c>
      <c r="AH24" s="2">
        <f t="shared" ca="1" si="53"/>
        <v>0</v>
      </c>
      <c r="AI24" s="2">
        <f t="shared" ca="1" si="33"/>
        <v>63.88</v>
      </c>
      <c r="AJ24" s="2">
        <f t="shared" ca="1" si="48"/>
        <v>31.3</v>
      </c>
      <c r="AK24" s="2">
        <f t="shared" ca="1" si="34"/>
        <v>50.3</v>
      </c>
      <c r="AL24" s="2">
        <f t="shared" ca="1" si="34"/>
        <v>19</v>
      </c>
      <c r="AM24" s="2">
        <f t="shared" ca="1" si="34"/>
        <v>2.5899000000000001</v>
      </c>
      <c r="AN24" s="7">
        <f t="shared" ca="1" si="35"/>
        <v>34</v>
      </c>
      <c r="AO24" s="2">
        <f t="shared" ca="1" si="54"/>
        <v>44.32</v>
      </c>
      <c r="AP24" s="2">
        <f t="shared" ca="1" si="54"/>
        <v>2.0299999999999998</v>
      </c>
      <c r="AQ24" s="2">
        <f t="shared" ca="1" si="54"/>
        <v>3.68</v>
      </c>
      <c r="AR24" s="2" t="str">
        <f t="shared" ca="1" si="54"/>
        <v/>
      </c>
      <c r="AS24" s="2">
        <f t="shared" ca="1" si="54"/>
        <v>13.85</v>
      </c>
      <c r="AT24" s="2" t="str">
        <f t="shared" ca="1" si="54"/>
        <v/>
      </c>
      <c r="AU24" s="2">
        <f t="shared" ca="1" si="37"/>
        <v>63.88</v>
      </c>
      <c r="AV24" s="2">
        <f t="shared" ca="1" si="38"/>
        <v>31.3</v>
      </c>
      <c r="AW24" s="2">
        <f t="shared" ca="1" si="38"/>
        <v>50.3</v>
      </c>
      <c r="AX24" s="2">
        <f t="shared" ca="1" si="38"/>
        <v>19</v>
      </c>
      <c r="AY24" s="2">
        <f t="shared" ca="1" si="38"/>
        <v>2.5899000000000001</v>
      </c>
      <c r="AZ24" s="7">
        <f t="shared" ca="1" si="39"/>
        <v>34</v>
      </c>
      <c r="BA24" s="2">
        <f t="shared" ca="1" si="55"/>
        <v>44.32</v>
      </c>
      <c r="BB24" s="2">
        <f t="shared" ca="1" si="55"/>
        <v>2.0299999999999998</v>
      </c>
      <c r="BC24" s="2">
        <f t="shared" ca="1" si="55"/>
        <v>3.68</v>
      </c>
      <c r="BD24" s="2" t="str">
        <f t="shared" ca="1" si="55"/>
        <v/>
      </c>
      <c r="BE24" s="2">
        <f t="shared" ca="1" si="55"/>
        <v>13.85</v>
      </c>
      <c r="BF24" s="2" t="str">
        <f t="shared" ca="1" si="55"/>
        <v/>
      </c>
      <c r="BG24" s="2">
        <f t="shared" ca="1" si="41"/>
        <v>63.88</v>
      </c>
      <c r="BH24" s="2">
        <f t="shared" ca="1" si="49"/>
        <v>31.3</v>
      </c>
      <c r="BI24" s="2">
        <f t="shared" ca="1" si="42"/>
        <v>50.3</v>
      </c>
      <c r="BJ24" s="2">
        <f t="shared" ca="1" si="42"/>
        <v>19</v>
      </c>
      <c r="BK24" s="2">
        <f t="shared" ca="1" si="42"/>
        <v>2.5899000000000001</v>
      </c>
      <c r="BL24" t="str">
        <f t="shared" si="43"/>
        <v>V01R16</v>
      </c>
      <c r="BM24">
        <f t="shared" si="50"/>
        <v>24</v>
      </c>
      <c r="BN24" t="b">
        <f t="shared" si="51"/>
        <v>1</v>
      </c>
    </row>
    <row r="25" spans="1:66" x14ac:dyDescent="0.25">
      <c r="A25" s="20" t="str">
        <f>"Result "&amp;A8</f>
        <v>Result V01</v>
      </c>
      <c r="C25" s="5"/>
      <c r="D25" s="6" t="str">
        <f ca="1">IF(NOT(BN25),"n/a",IF(COUNTIF(D9:D24,Pass)=16,Pass,Fail))</f>
        <v>Pass</v>
      </c>
      <c r="E25" s="17">
        <f ca="1">AVERAGE(E9:E24)</f>
        <v>51.101875000000007</v>
      </c>
      <c r="F25" s="17">
        <f ca="1">AVERAGE(F9:F24)</f>
        <v>51.101875000000007</v>
      </c>
      <c r="G25" s="18">
        <f ca="1">IF(E25=0,0,(F25-E25)/E25)</f>
        <v>0</v>
      </c>
      <c r="H25" s="19"/>
      <c r="I25" s="17">
        <f ca="1">AVERAGE(I9:I24)</f>
        <v>51.101875000000007</v>
      </c>
      <c r="J25" s="17">
        <f ca="1">AVERAGE(J9:J24)</f>
        <v>51.101875000000007</v>
      </c>
      <c r="K25" s="17">
        <f ca="1">AVERAGE(K9:K24)</f>
        <v>51.101875000000007</v>
      </c>
      <c r="L25" s="18">
        <f t="shared" ca="1" si="46"/>
        <v>0</v>
      </c>
      <c r="M25" s="19" t="s">
        <v>273</v>
      </c>
      <c r="N25" s="19">
        <f ca="1">MIN(L9:L24)</f>
        <v>0</v>
      </c>
      <c r="O25" s="17">
        <f ca="1">AVERAGE(O9:O24)</f>
        <v>0</v>
      </c>
      <c r="P25" s="18" t="s">
        <v>275</v>
      </c>
      <c r="Q25" s="17">
        <f ca="1">AVERAGE(Q9:Q24)</f>
        <v>18.239374999999999</v>
      </c>
      <c r="R25" s="17">
        <f ca="1">AVERAGE(R9:R24)</f>
        <v>17.221249999999998</v>
      </c>
      <c r="S25" s="17">
        <f ca="1">AVERAGE(S9:S24)</f>
        <v>3.6243749999999997</v>
      </c>
      <c r="T25" s="17"/>
      <c r="U25" s="17">
        <f t="shared" ref="U25:AA25" ca="1" si="56">AVERAGE(U9:U24)</f>
        <v>12.016875000000002</v>
      </c>
      <c r="V25" s="17">
        <f t="shared" ca="1" si="56"/>
        <v>0</v>
      </c>
      <c r="W25" s="17">
        <f t="shared" ca="1" si="56"/>
        <v>51.101875000000007</v>
      </c>
      <c r="X25" s="17">
        <f t="shared" ca="1" si="56"/>
        <v>25.256250000000001</v>
      </c>
      <c r="Y25" s="17">
        <f t="shared" ca="1" si="56"/>
        <v>48.618749999999991</v>
      </c>
      <c r="Z25" s="17">
        <f t="shared" ca="1" si="56"/>
        <v>23.362500000000004</v>
      </c>
      <c r="AA25" s="17">
        <f t="shared" ca="1" si="56"/>
        <v>2.9639725000000001</v>
      </c>
      <c r="AB25" s="17" t="s">
        <v>275</v>
      </c>
      <c r="AC25" s="17">
        <f ca="1">AVERAGE(AC9:AC24)</f>
        <v>18.239374999999999</v>
      </c>
      <c r="AD25" s="17">
        <f ca="1">AVERAGE(AD9:AD24)</f>
        <v>17.221249999999998</v>
      </c>
      <c r="AE25" s="17">
        <f ca="1">AVERAGE(AE9:AE24)</f>
        <v>3.6243749999999997</v>
      </c>
      <c r="AF25" s="17" t="e">
        <f ca="1">AVERAGE(AF9:AF24)</f>
        <v>#DIV/0!</v>
      </c>
      <c r="AG25" s="17">
        <f ca="1">AVERAGE(AG9:AG24)</f>
        <v>12.016875000000002</v>
      </c>
      <c r="AH25" s="17"/>
      <c r="AI25" s="17">
        <f ca="1">AVERAGE(AI9:AI24)</f>
        <v>51.101875000000007</v>
      </c>
      <c r="AJ25" s="17">
        <f ca="1">AVERAGE(AJ9:AJ24)</f>
        <v>25.256250000000001</v>
      </c>
      <c r="AK25" s="17">
        <f ca="1">AVERAGE(AK9:AK24)</f>
        <v>48.618749999999991</v>
      </c>
      <c r="AL25" s="17">
        <f ca="1">AVERAGE(AL9:AL24)</f>
        <v>23.362500000000004</v>
      </c>
      <c r="AM25" s="17">
        <f ca="1">AVERAGE(AM9:AM24)</f>
        <v>2.9639725000000001</v>
      </c>
      <c r="AO25" s="17">
        <f ca="1">AVERAGE(AO9:AO24)</f>
        <v>18.239374999999999</v>
      </c>
      <c r="AP25" s="17">
        <f ca="1">AVERAGE(AP9:AP24)</f>
        <v>17.221249999999998</v>
      </c>
      <c r="AQ25" s="17">
        <f ca="1">AVERAGE(AQ9:AQ24)</f>
        <v>3.6243749999999997</v>
      </c>
      <c r="AR25" s="17" t="str">
        <f ca="1">IF(AR$3=0,"",AVERAGE(AR9:AR24))</f>
        <v/>
      </c>
      <c r="AS25" s="17">
        <f ca="1">AVERAGE(AS9:AS24)</f>
        <v>12.016875000000002</v>
      </c>
      <c r="AT25" s="17"/>
      <c r="AU25" s="17">
        <f ca="1">AVERAGE(AU9:AU24)</f>
        <v>51.101875000000007</v>
      </c>
      <c r="AV25" s="17">
        <f ca="1">AVERAGE(AV9:AV24)</f>
        <v>25.256250000000001</v>
      </c>
      <c r="AW25" s="17">
        <f ca="1">AVERAGE(AW9:AW24)</f>
        <v>48.618749999999991</v>
      </c>
      <c r="AX25" s="17">
        <f ca="1">AVERAGE(AX9:AX24)</f>
        <v>23.362500000000004</v>
      </c>
      <c r="AY25" s="17">
        <f ca="1">AVERAGE(AY9:AY24)</f>
        <v>2.9639725000000001</v>
      </c>
      <c r="AZ25" s="17" t="s">
        <v>275</v>
      </c>
      <c r="BA25" s="17">
        <f ca="1">AVERAGE(BA9:BA24)</f>
        <v>18.239374999999999</v>
      </c>
      <c r="BB25" s="17">
        <f ca="1">AVERAGE(BB9:BB24)</f>
        <v>17.221249999999998</v>
      </c>
      <c r="BC25" s="17">
        <f ca="1">AVERAGE(BC9:BC24)</f>
        <v>3.6243749999999997</v>
      </c>
      <c r="BD25" s="17" t="str">
        <f ca="1">IF(BD$3=0,"",AVERAGE(BD9:BD24))</f>
        <v/>
      </c>
      <c r="BE25" s="17">
        <f ca="1">AVERAGE(BE9:BE24)</f>
        <v>12.016875000000002</v>
      </c>
      <c r="BF25" s="17"/>
      <c r="BG25" s="17">
        <f ca="1">AVERAGE(BG9:BG24)</f>
        <v>51.101875000000007</v>
      </c>
      <c r="BH25" s="17">
        <f ca="1">AVERAGE(BH9:BH24)</f>
        <v>25.256250000000001</v>
      </c>
      <c r="BI25" s="17">
        <f ca="1">AVERAGE(BI9:BI24)</f>
        <v>48.618749999999991</v>
      </c>
      <c r="BJ25" s="17">
        <f ca="1">AVERAGE(BJ9:BJ24)</f>
        <v>23.362500000000004</v>
      </c>
      <c r="BK25" s="17">
        <f ca="1">AVERAGE(BK9:BK24)</f>
        <v>2.9639725000000001</v>
      </c>
      <c r="BN25" t="b">
        <f t="shared" si="51"/>
        <v>1</v>
      </c>
    </row>
    <row r="26" spans="1:66" x14ac:dyDescent="0.25">
      <c r="D26" s="6"/>
      <c r="E26" s="6"/>
      <c r="F26" s="6"/>
      <c r="G26" s="6"/>
      <c r="H26" s="5"/>
      <c r="I26" s="6"/>
      <c r="J26" s="6"/>
      <c r="K26" s="6"/>
      <c r="L26" s="5" t="s">
        <v>275</v>
      </c>
      <c r="M26" s="5" t="s">
        <v>274</v>
      </c>
      <c r="N26" s="32">
        <f ca="1">MAX(L9:L24)</f>
        <v>0</v>
      </c>
      <c r="AB26" s="6" t="s">
        <v>276</v>
      </c>
      <c r="AC26" s="18">
        <f ca="1">(AC25-Q25)/Q25</f>
        <v>0</v>
      </c>
      <c r="AD26" s="18">
        <f ca="1">(AD25-R25)/R25</f>
        <v>0</v>
      </c>
      <c r="AE26" s="18">
        <f ca="1">(AE25-S25)/S25</f>
        <v>0</v>
      </c>
      <c r="AF26" s="18"/>
      <c r="AG26" s="18">
        <f ca="1">(AG25-U25)/U25</f>
        <v>0</v>
      </c>
      <c r="AH26" s="18"/>
      <c r="AI26" s="18">
        <f ca="1">(AI25-W25)/W25</f>
        <v>0</v>
      </c>
      <c r="AZ26" s="6"/>
      <c r="BA26" s="18"/>
      <c r="BB26" s="18"/>
      <c r="BC26" s="18"/>
      <c r="BD26" s="18"/>
      <c r="BE26" s="18"/>
      <c r="BF26" s="18"/>
      <c r="BG26" s="18"/>
    </row>
    <row r="27" spans="1:66" x14ac:dyDescent="0.25">
      <c r="A27" s="6" t="s">
        <v>289</v>
      </c>
      <c r="B27" s="6" t="str">
        <f>VLOOKUP(A27,TestArray,2)&amp;" in "&amp;VLOOKUP(A27,TestArray,3)&amp;" for Prototype "&amp;VLOOKUP(A27,TestArray,4)</f>
        <v>Standard Design in All Zones for Prototype S2700ft2</v>
      </c>
      <c r="C27" s="6"/>
      <c r="I27" s="6" t="str">
        <f>VLOOKUP(A27,TestArray,21)</f>
        <v>Standard = Proposed for this test</v>
      </c>
    </row>
    <row r="28" spans="1:66" x14ac:dyDescent="0.25">
      <c r="A28" t="str">
        <f>A27</f>
        <v>V02</v>
      </c>
      <c r="B28" t="s">
        <v>2</v>
      </c>
      <c r="C28" s="3" t="str">
        <f t="shared" ref="C28:C43" si="57">VLOOKUP(A28,TestArray,4+RIGHT(B28,2))</f>
        <v>Zone 01</v>
      </c>
      <c r="D28" t="str">
        <f t="shared" ref="D28:D43" ca="1" si="58">IF(NOT(BN28),"n/a",IF(AND(H28=Yes,M28=Yes,ABS(E28-I28)&lt;=Tolerance/2),Pass,Fail))</f>
        <v>Pass</v>
      </c>
      <c r="E28" s="2">
        <f t="shared" ref="E28:E43" ca="1" si="59">IF(Units="EDR total",X28,W28)</f>
        <v>47.89</v>
      </c>
      <c r="F28" s="2">
        <f t="shared" ref="F28:F43" ca="1" si="60">IF(Units="EDR total",AJ28,AI28)</f>
        <v>47.89</v>
      </c>
      <c r="G28" s="3">
        <f ca="1">IF(E28=0,0,(F28-E28)/E28)</f>
        <v>0</v>
      </c>
      <c r="H28" s="31" t="str">
        <f t="shared" ref="H28:H43" ca="1" si="61">IF(AND((E28-Tolerance&lt;=F28),(E28+Tolerance&gt;=F28)),Yes,No)</f>
        <v>Yes</v>
      </c>
      <c r="I28" s="2">
        <f t="shared" ref="I28:I43" ca="1" si="62">IF(Units="EDR total",J28,INDIRECT(RefCol&amp;INDEX(StandardArray,MATCH($N28,StandardList,0),2)))</f>
        <v>47.89</v>
      </c>
      <c r="J28" s="2">
        <f t="shared" ref="J28:J43" ca="1" si="63">IF(Units="EDR total",AV28,AU28)</f>
        <v>47.89</v>
      </c>
      <c r="K28" s="2">
        <f t="shared" ref="K28:K43" ca="1" si="64">IF(Units="EDR total",BH28,BG28)</f>
        <v>47.89</v>
      </c>
      <c r="L28" s="3">
        <f ca="1">IF(I28=0,0,(K28-I28)/I28)</f>
        <v>0</v>
      </c>
      <c r="M28" s="3" t="str">
        <f t="shared" ref="M28:M43" ca="1" si="65">IF(AND((I28-Tolerance&lt;=K28),(I28+Tolerance&gt;=K28),(J28-Tolerance&lt;=K28),(J28+Tolerance&gt;=K28)),Yes,No)</f>
        <v>Yes</v>
      </c>
      <c r="N28" s="31" t="str">
        <f t="shared" ref="N28:N43" si="66">A28&amp;B28</f>
        <v>V02R01</v>
      </c>
      <c r="O28" s="21">
        <f ca="1">K28-F28</f>
        <v>0</v>
      </c>
      <c r="P28" s="7">
        <f t="shared" ref="P28:P43" ca="1" si="67">MATCH($A28&amp;$B28,INDIRECT(P$2),0)</f>
        <v>36</v>
      </c>
      <c r="Q28" s="2">
        <f t="shared" ref="Q28:V37" ca="1" si="68">IF(Q$3=0,"",INDEX(INDIRECT(Q$1),$P28,Q$3))</f>
        <v>32.51</v>
      </c>
      <c r="R28" s="2">
        <f t="shared" ca="1" si="68"/>
        <v>0</v>
      </c>
      <c r="S28" s="2">
        <f t="shared" ca="1" si="68"/>
        <v>3.47</v>
      </c>
      <c r="T28" s="2" t="str">
        <f t="shared" ca="1" si="68"/>
        <v/>
      </c>
      <c r="U28" s="2">
        <f t="shared" ca="1" si="68"/>
        <v>11.91</v>
      </c>
      <c r="V28" s="2">
        <f t="shared" ca="1" si="68"/>
        <v>0</v>
      </c>
      <c r="W28" s="2">
        <f t="shared" ref="W28:W43" ca="1" si="69">IF(TotalSum="No",INDEX(INDIRECT(W$1),$P28,W$3),SUM(Q28:V28))</f>
        <v>47.89</v>
      </c>
      <c r="X28" s="2">
        <f t="shared" ref="X28:AA43" ca="1" si="70">IF(X$3=0,"",INDEX(INDIRECT(X$1),$P28,X$3))</f>
        <v>30.8</v>
      </c>
      <c r="Y28" s="2">
        <f t="shared" ca="1" si="70"/>
        <v>53</v>
      </c>
      <c r="Z28" s="2">
        <f t="shared" ca="1" si="70"/>
        <v>22.2</v>
      </c>
      <c r="AA28" s="2">
        <f t="shared" ca="1" si="70"/>
        <v>3.7498399999999998</v>
      </c>
      <c r="AB28" s="7">
        <f t="shared" ref="AB28:AB43" ca="1" si="71">MATCH($A28&amp;$B28,INDIRECT(AB$2),0)</f>
        <v>36</v>
      </c>
      <c r="AC28" s="2">
        <f t="shared" ref="AC28:AH37" ca="1" si="72">IF(AC$3=0,"",INDEX(INDIRECT(AC$1),$AB28,AC$3))</f>
        <v>32.51</v>
      </c>
      <c r="AD28" s="2">
        <f t="shared" ca="1" si="72"/>
        <v>0</v>
      </c>
      <c r="AE28" s="2">
        <f t="shared" ca="1" si="72"/>
        <v>3.47</v>
      </c>
      <c r="AF28" s="2" t="str">
        <f t="shared" ca="1" si="72"/>
        <v/>
      </c>
      <c r="AG28" s="2">
        <f t="shared" ca="1" si="72"/>
        <v>11.91</v>
      </c>
      <c r="AH28" s="2">
        <f t="shared" ca="1" si="72"/>
        <v>0</v>
      </c>
      <c r="AI28" s="2">
        <f t="shared" ref="AI28:AI43" ca="1" si="73">IF(TotalSum="No",INDEX(INDIRECT(AI$1),$AB28,AI$3),SUM(AC28:AH28))</f>
        <v>47.89</v>
      </c>
      <c r="AJ28" s="2">
        <f ca="1">IF(AJ$3=0,"",INDEX(INDIRECT(AJ$1),$AB28,AJ$3))</f>
        <v>30.8</v>
      </c>
      <c r="AK28" s="2">
        <f t="shared" ref="AK28:AM43" ca="1" si="74">IF(AK$3=0,"",INDEX(INDIRECT(AK$1),$AB28,AK$3))</f>
        <v>53</v>
      </c>
      <c r="AL28" s="2">
        <f t="shared" ca="1" si="74"/>
        <v>22.2</v>
      </c>
      <c r="AM28" s="2">
        <f t="shared" ca="1" si="74"/>
        <v>3.7498399999999998</v>
      </c>
      <c r="AN28" s="7">
        <f t="shared" ref="AN28:AN43" ca="1" si="75">MATCH($A28&amp;$B28,INDIRECT(AN$2),0)</f>
        <v>36</v>
      </c>
      <c r="AO28" s="2">
        <f t="shared" ref="AO28:AT37" ca="1" si="76">IF(AO$3=0,"",INDEX(INDIRECT(AO$1),$AN28,AO$3))</f>
        <v>32.51</v>
      </c>
      <c r="AP28" s="2">
        <f t="shared" ca="1" si="76"/>
        <v>0</v>
      </c>
      <c r="AQ28" s="2">
        <f t="shared" ca="1" si="76"/>
        <v>3.47</v>
      </c>
      <c r="AR28" s="2" t="str">
        <f t="shared" ca="1" si="76"/>
        <v/>
      </c>
      <c r="AS28" s="2">
        <f t="shared" ca="1" si="76"/>
        <v>11.91</v>
      </c>
      <c r="AT28" s="2" t="str">
        <f t="shared" ca="1" si="76"/>
        <v/>
      </c>
      <c r="AU28" s="2">
        <f t="shared" ref="AU28:AU43" ca="1" si="77">IF(TotalSum="No",INDEX(INDIRECT(AU$1),$AN28,AU$3),SUM(AO28:AT28))</f>
        <v>47.89</v>
      </c>
      <c r="AV28" s="2">
        <f t="shared" ref="AV28:AY43" ca="1" si="78">IF(AV$3=0,"",INDEX(INDIRECT(AV$1),$P28,AV$3))</f>
        <v>30.8</v>
      </c>
      <c r="AW28" s="2">
        <f t="shared" ca="1" si="78"/>
        <v>53</v>
      </c>
      <c r="AX28" s="2">
        <f t="shared" ca="1" si="78"/>
        <v>22.2</v>
      </c>
      <c r="AY28" s="2">
        <f t="shared" ca="1" si="78"/>
        <v>3.7498399999999998</v>
      </c>
      <c r="AZ28" s="7">
        <f t="shared" ref="AZ28:AZ43" ca="1" si="79">MATCH($A28&amp;$B28,INDIRECT(AZ$2),0)</f>
        <v>36</v>
      </c>
      <c r="BA28" s="2">
        <f t="shared" ref="BA28:BF37" ca="1" si="80">IF(BA$3=0,"",INDEX(INDIRECT(BA$1),$AZ28,BA$3))</f>
        <v>32.51</v>
      </c>
      <c r="BB28" s="2">
        <f t="shared" ca="1" si="80"/>
        <v>0</v>
      </c>
      <c r="BC28" s="2">
        <f t="shared" ca="1" si="80"/>
        <v>3.47</v>
      </c>
      <c r="BD28" s="2" t="str">
        <f t="shared" ca="1" si="80"/>
        <v/>
      </c>
      <c r="BE28" s="2">
        <f t="shared" ca="1" si="80"/>
        <v>11.91</v>
      </c>
      <c r="BF28" s="2" t="str">
        <f t="shared" ca="1" si="80"/>
        <v/>
      </c>
      <c r="BG28" s="2">
        <f t="shared" ref="BG28:BG43" ca="1" si="81">IF(TotalSum="No",INDEX(INDIRECT(BG$1),$AZ28,BG$3),SUM(BA28:BF28))</f>
        <v>47.89</v>
      </c>
      <c r="BH28" s="2">
        <f ca="1">IF(BH$3=0,"",INDEX(INDIRECT(BH$1),$AZ28,BH$3))</f>
        <v>30.8</v>
      </c>
      <c r="BI28" s="2">
        <f t="shared" ref="BI28:BK43" ca="1" si="82">IF(BI$3=0,"",INDEX(INDIRECT(BI$1),$AZ28,BI$3))</f>
        <v>53</v>
      </c>
      <c r="BJ28" s="2">
        <f t="shared" ca="1" si="82"/>
        <v>22.2</v>
      </c>
      <c r="BK28" s="2">
        <f t="shared" ca="1" si="82"/>
        <v>3.7498399999999998</v>
      </c>
      <c r="BL28" t="str">
        <f t="shared" ref="BL28:BL43" si="83">A28&amp;B28</f>
        <v>V02R01</v>
      </c>
      <c r="BM28">
        <f t="shared" ref="BM28:BM43" si="84">ROW(BL28)</f>
        <v>28</v>
      </c>
      <c r="BN28" t="b">
        <f>AND(SoftwareType="Reference",SingleFamily="Yes",NewlyConstructed="Yes")</f>
        <v>1</v>
      </c>
    </row>
    <row r="29" spans="1:66" x14ac:dyDescent="0.25">
      <c r="A29" t="str">
        <f t="shared" ref="A29:A43" si="85">A28</f>
        <v>V02</v>
      </c>
      <c r="B29" t="s">
        <v>17</v>
      </c>
      <c r="C29" s="3" t="str">
        <f t="shared" si="57"/>
        <v>Zone 02</v>
      </c>
      <c r="D29" t="str">
        <f t="shared" ca="1" si="58"/>
        <v>Pass</v>
      </c>
      <c r="E29" s="2">
        <f t="shared" ca="1" si="59"/>
        <v>39.64</v>
      </c>
      <c r="F29" s="2">
        <f t="shared" ca="1" si="60"/>
        <v>39.64</v>
      </c>
      <c r="G29" s="3">
        <f t="shared" ref="G29:G43" ca="1" si="86">IF(E29=0,0,(F29-E29)/E29)</f>
        <v>0</v>
      </c>
      <c r="H29" s="31" t="str">
        <f t="shared" ca="1" si="61"/>
        <v>Yes</v>
      </c>
      <c r="I29" s="2">
        <f t="shared" ca="1" si="62"/>
        <v>39.64</v>
      </c>
      <c r="J29" s="2">
        <f t="shared" ca="1" si="63"/>
        <v>39.64</v>
      </c>
      <c r="K29" s="2">
        <f t="shared" ca="1" si="64"/>
        <v>39.64</v>
      </c>
      <c r="L29" s="3">
        <f t="shared" ref="L29:L44" ca="1" si="87">IF(I29=0,0,(K29-I29)/I29)</f>
        <v>0</v>
      </c>
      <c r="M29" s="3" t="str">
        <f t="shared" ca="1" si="65"/>
        <v>Yes</v>
      </c>
      <c r="N29" s="31" t="str">
        <f t="shared" si="66"/>
        <v>V02R02</v>
      </c>
      <c r="O29" s="21">
        <f t="shared" ref="O29:O43" ca="1" si="88">K29-F29</f>
        <v>0</v>
      </c>
      <c r="P29" s="7">
        <f t="shared" ca="1" si="67"/>
        <v>38</v>
      </c>
      <c r="Q29" s="2">
        <f t="shared" ca="1" si="68"/>
        <v>21.96</v>
      </c>
      <c r="R29" s="2">
        <f t="shared" ca="1" si="68"/>
        <v>3.19</v>
      </c>
      <c r="S29" s="2">
        <f t="shared" ca="1" si="68"/>
        <v>3.53</v>
      </c>
      <c r="T29" s="2" t="str">
        <f t="shared" ca="1" si="68"/>
        <v/>
      </c>
      <c r="U29" s="2">
        <f t="shared" ca="1" si="68"/>
        <v>10.96</v>
      </c>
      <c r="V29" s="2">
        <f t="shared" ca="1" si="68"/>
        <v>0</v>
      </c>
      <c r="W29" s="2">
        <f t="shared" ca="1" si="69"/>
        <v>39.64</v>
      </c>
      <c r="X29" s="2">
        <f t="shared" ca="1" si="70"/>
        <v>24.1</v>
      </c>
      <c r="Y29" s="2">
        <f t="shared" ca="1" si="70"/>
        <v>45.1</v>
      </c>
      <c r="Z29" s="2">
        <f t="shared" ca="1" si="70"/>
        <v>21</v>
      </c>
      <c r="AA29" s="2">
        <f t="shared" ca="1" si="70"/>
        <v>3.1526900000000002</v>
      </c>
      <c r="AB29" s="7">
        <f t="shared" ca="1" si="71"/>
        <v>38</v>
      </c>
      <c r="AC29" s="2">
        <f t="shared" ca="1" si="72"/>
        <v>21.96</v>
      </c>
      <c r="AD29" s="2">
        <f t="shared" ca="1" si="72"/>
        <v>3.19</v>
      </c>
      <c r="AE29" s="2">
        <f t="shared" ca="1" si="72"/>
        <v>3.53</v>
      </c>
      <c r="AF29" s="2" t="str">
        <f t="shared" ca="1" si="72"/>
        <v/>
      </c>
      <c r="AG29" s="2">
        <f t="shared" ca="1" si="72"/>
        <v>10.96</v>
      </c>
      <c r="AH29" s="2">
        <f t="shared" ca="1" si="72"/>
        <v>0</v>
      </c>
      <c r="AI29" s="2">
        <f t="shared" ca="1" si="73"/>
        <v>39.64</v>
      </c>
      <c r="AJ29" s="2">
        <f t="shared" ref="AJ29:AJ43" ca="1" si="89">IF(AJ$3=0,"",INDEX(INDIRECT(AJ$1),$AB29,AJ$3))</f>
        <v>24.1</v>
      </c>
      <c r="AK29" s="2">
        <f t="shared" ca="1" si="74"/>
        <v>45.1</v>
      </c>
      <c r="AL29" s="2">
        <f t="shared" ca="1" si="74"/>
        <v>21</v>
      </c>
      <c r="AM29" s="2">
        <f t="shared" ca="1" si="74"/>
        <v>3.1526900000000002</v>
      </c>
      <c r="AN29" s="7">
        <f t="shared" ca="1" si="75"/>
        <v>38</v>
      </c>
      <c r="AO29" s="2">
        <f t="shared" ca="1" si="76"/>
        <v>21.96</v>
      </c>
      <c r="AP29" s="2">
        <f t="shared" ca="1" si="76"/>
        <v>3.19</v>
      </c>
      <c r="AQ29" s="2">
        <f t="shared" ca="1" si="76"/>
        <v>3.53</v>
      </c>
      <c r="AR29" s="2" t="str">
        <f t="shared" ca="1" si="76"/>
        <v/>
      </c>
      <c r="AS29" s="2">
        <f t="shared" ca="1" si="76"/>
        <v>10.96</v>
      </c>
      <c r="AT29" s="2" t="str">
        <f t="shared" ca="1" si="76"/>
        <v/>
      </c>
      <c r="AU29" s="2">
        <f t="shared" ca="1" si="77"/>
        <v>39.64</v>
      </c>
      <c r="AV29" s="2">
        <f t="shared" ca="1" si="78"/>
        <v>24.1</v>
      </c>
      <c r="AW29" s="2">
        <f t="shared" ca="1" si="78"/>
        <v>45.1</v>
      </c>
      <c r="AX29" s="2">
        <f t="shared" ca="1" si="78"/>
        <v>21</v>
      </c>
      <c r="AY29" s="2">
        <f t="shared" ca="1" si="78"/>
        <v>3.1526900000000002</v>
      </c>
      <c r="AZ29" s="7">
        <f t="shared" ca="1" si="79"/>
        <v>38</v>
      </c>
      <c r="BA29" s="2">
        <f t="shared" ca="1" si="80"/>
        <v>21.96</v>
      </c>
      <c r="BB29" s="2">
        <f t="shared" ca="1" si="80"/>
        <v>3.19</v>
      </c>
      <c r="BC29" s="2">
        <f t="shared" ca="1" si="80"/>
        <v>3.53</v>
      </c>
      <c r="BD29" s="2" t="str">
        <f t="shared" ca="1" si="80"/>
        <v/>
      </c>
      <c r="BE29" s="2">
        <f t="shared" ca="1" si="80"/>
        <v>10.96</v>
      </c>
      <c r="BF29" s="2" t="str">
        <f t="shared" ca="1" si="80"/>
        <v/>
      </c>
      <c r="BG29" s="2">
        <f t="shared" ca="1" si="81"/>
        <v>39.64</v>
      </c>
      <c r="BH29" s="2">
        <f t="shared" ref="BH29:BH43" ca="1" si="90">IF(BH$3=0,"",INDEX(INDIRECT(BH$1),$AZ29,BH$3))</f>
        <v>24.1</v>
      </c>
      <c r="BI29" s="2">
        <f t="shared" ca="1" si="82"/>
        <v>45.1</v>
      </c>
      <c r="BJ29" s="2">
        <f t="shared" ca="1" si="82"/>
        <v>21</v>
      </c>
      <c r="BK29" s="2">
        <f t="shared" ca="1" si="82"/>
        <v>3.1526900000000002</v>
      </c>
      <c r="BL29" t="str">
        <f t="shared" si="83"/>
        <v>V02R02</v>
      </c>
      <c r="BM29">
        <f t="shared" si="84"/>
        <v>29</v>
      </c>
      <c r="BN29" t="b">
        <f>BN28</f>
        <v>1</v>
      </c>
    </row>
    <row r="30" spans="1:66" x14ac:dyDescent="0.25">
      <c r="A30" t="str">
        <f t="shared" si="85"/>
        <v>V02</v>
      </c>
      <c r="B30" t="s">
        <v>18</v>
      </c>
      <c r="C30" s="3" t="str">
        <f t="shared" si="57"/>
        <v>Zone 03</v>
      </c>
      <c r="D30" t="str">
        <f t="shared" ca="1" si="58"/>
        <v>Pass</v>
      </c>
      <c r="E30" s="2">
        <f t="shared" ca="1" si="59"/>
        <v>29.45</v>
      </c>
      <c r="F30" s="2">
        <f t="shared" ca="1" si="60"/>
        <v>29.45</v>
      </c>
      <c r="G30" s="3">
        <f t="shared" ca="1" si="86"/>
        <v>0</v>
      </c>
      <c r="H30" s="31" t="str">
        <f t="shared" ca="1" si="61"/>
        <v>Yes</v>
      </c>
      <c r="I30" s="2">
        <f t="shared" ca="1" si="62"/>
        <v>29.45</v>
      </c>
      <c r="J30" s="2">
        <f t="shared" ca="1" si="63"/>
        <v>29.45</v>
      </c>
      <c r="K30" s="2">
        <f t="shared" ca="1" si="64"/>
        <v>29.45</v>
      </c>
      <c r="L30" s="3">
        <f t="shared" ca="1" si="87"/>
        <v>0</v>
      </c>
      <c r="M30" s="3" t="str">
        <f t="shared" ca="1" si="65"/>
        <v>Yes</v>
      </c>
      <c r="N30" s="31" t="str">
        <f t="shared" si="66"/>
        <v>V02R03</v>
      </c>
      <c r="O30" s="21">
        <f t="shared" ca="1" si="88"/>
        <v>0</v>
      </c>
      <c r="P30" s="7">
        <f t="shared" ca="1" si="67"/>
        <v>40</v>
      </c>
      <c r="Q30" s="2">
        <f t="shared" ca="1" si="68"/>
        <v>14.92</v>
      </c>
      <c r="R30" s="2">
        <f t="shared" ca="1" si="68"/>
        <v>0</v>
      </c>
      <c r="S30" s="2">
        <f t="shared" ca="1" si="68"/>
        <v>3.55</v>
      </c>
      <c r="T30" s="2" t="str">
        <f t="shared" ca="1" si="68"/>
        <v/>
      </c>
      <c r="U30" s="2">
        <f t="shared" ca="1" si="68"/>
        <v>10.98</v>
      </c>
      <c r="V30" s="2">
        <f t="shared" ca="1" si="68"/>
        <v>0</v>
      </c>
      <c r="W30" s="2">
        <f t="shared" ca="1" si="69"/>
        <v>29.45</v>
      </c>
      <c r="X30" s="2">
        <f t="shared" ca="1" si="70"/>
        <v>22.8</v>
      </c>
      <c r="Y30" s="2">
        <f t="shared" ca="1" si="70"/>
        <v>46</v>
      </c>
      <c r="Z30" s="2">
        <f t="shared" ca="1" si="70"/>
        <v>23.2</v>
      </c>
      <c r="AA30" s="2">
        <f t="shared" ca="1" si="70"/>
        <v>3.0918800000000002</v>
      </c>
      <c r="AB30" s="7">
        <f t="shared" ca="1" si="71"/>
        <v>40</v>
      </c>
      <c r="AC30" s="2">
        <f t="shared" ca="1" si="72"/>
        <v>14.92</v>
      </c>
      <c r="AD30" s="2">
        <f t="shared" ca="1" si="72"/>
        <v>0</v>
      </c>
      <c r="AE30" s="2">
        <f t="shared" ca="1" si="72"/>
        <v>3.55</v>
      </c>
      <c r="AF30" s="2" t="str">
        <f t="shared" ca="1" si="72"/>
        <v/>
      </c>
      <c r="AG30" s="2">
        <f t="shared" ca="1" si="72"/>
        <v>10.98</v>
      </c>
      <c r="AH30" s="2">
        <f t="shared" ca="1" si="72"/>
        <v>0</v>
      </c>
      <c r="AI30" s="2">
        <f t="shared" ca="1" si="73"/>
        <v>29.45</v>
      </c>
      <c r="AJ30" s="2">
        <f t="shared" ca="1" si="89"/>
        <v>22.8</v>
      </c>
      <c r="AK30" s="2">
        <f t="shared" ca="1" si="74"/>
        <v>46</v>
      </c>
      <c r="AL30" s="2">
        <f t="shared" ca="1" si="74"/>
        <v>23.2</v>
      </c>
      <c r="AM30" s="2">
        <f t="shared" ca="1" si="74"/>
        <v>3.0918800000000002</v>
      </c>
      <c r="AN30" s="7">
        <f t="shared" ca="1" si="75"/>
        <v>40</v>
      </c>
      <c r="AO30" s="2">
        <f t="shared" ca="1" si="76"/>
        <v>14.92</v>
      </c>
      <c r="AP30" s="2">
        <f t="shared" ca="1" si="76"/>
        <v>0</v>
      </c>
      <c r="AQ30" s="2">
        <f t="shared" ca="1" si="76"/>
        <v>3.55</v>
      </c>
      <c r="AR30" s="2" t="str">
        <f t="shared" ca="1" si="76"/>
        <v/>
      </c>
      <c r="AS30" s="2">
        <f t="shared" ca="1" si="76"/>
        <v>10.98</v>
      </c>
      <c r="AT30" s="2" t="str">
        <f t="shared" ca="1" si="76"/>
        <v/>
      </c>
      <c r="AU30" s="2">
        <f t="shared" ca="1" si="77"/>
        <v>29.45</v>
      </c>
      <c r="AV30" s="2">
        <f t="shared" ca="1" si="78"/>
        <v>22.8</v>
      </c>
      <c r="AW30" s="2">
        <f t="shared" ca="1" si="78"/>
        <v>46</v>
      </c>
      <c r="AX30" s="2">
        <f t="shared" ca="1" si="78"/>
        <v>23.2</v>
      </c>
      <c r="AY30" s="2">
        <f t="shared" ca="1" si="78"/>
        <v>3.0918800000000002</v>
      </c>
      <c r="AZ30" s="7">
        <f t="shared" ca="1" si="79"/>
        <v>40</v>
      </c>
      <c r="BA30" s="2">
        <f t="shared" ca="1" si="80"/>
        <v>14.92</v>
      </c>
      <c r="BB30" s="2">
        <f t="shared" ca="1" si="80"/>
        <v>0</v>
      </c>
      <c r="BC30" s="2">
        <f t="shared" ca="1" si="80"/>
        <v>3.55</v>
      </c>
      <c r="BD30" s="2" t="str">
        <f t="shared" ca="1" si="80"/>
        <v/>
      </c>
      <c r="BE30" s="2">
        <f t="shared" ca="1" si="80"/>
        <v>10.98</v>
      </c>
      <c r="BF30" s="2" t="str">
        <f t="shared" ca="1" si="80"/>
        <v/>
      </c>
      <c r="BG30" s="2">
        <f t="shared" ca="1" si="81"/>
        <v>29.45</v>
      </c>
      <c r="BH30" s="2">
        <f t="shared" ca="1" si="90"/>
        <v>22.8</v>
      </c>
      <c r="BI30" s="2">
        <f t="shared" ca="1" si="82"/>
        <v>46</v>
      </c>
      <c r="BJ30" s="2">
        <f t="shared" ca="1" si="82"/>
        <v>23.2</v>
      </c>
      <c r="BK30" s="2">
        <f t="shared" ca="1" si="82"/>
        <v>3.0918800000000002</v>
      </c>
      <c r="BL30" t="str">
        <f t="shared" si="83"/>
        <v>V02R03</v>
      </c>
      <c r="BM30">
        <f t="shared" si="84"/>
        <v>30</v>
      </c>
      <c r="BN30" t="b">
        <f t="shared" ref="BN30:BN44" si="91">BN29</f>
        <v>1</v>
      </c>
    </row>
    <row r="31" spans="1:66" x14ac:dyDescent="0.25">
      <c r="A31" t="str">
        <f t="shared" si="85"/>
        <v>V02</v>
      </c>
      <c r="B31" t="s">
        <v>19</v>
      </c>
      <c r="C31" s="3" t="str">
        <f t="shared" si="57"/>
        <v>Zone 04</v>
      </c>
      <c r="D31" t="str">
        <f t="shared" ca="1" si="58"/>
        <v>Pass</v>
      </c>
      <c r="E31" s="2">
        <f t="shared" ca="1" si="59"/>
        <v>35.17</v>
      </c>
      <c r="F31" s="2">
        <f t="shared" ca="1" si="60"/>
        <v>35.17</v>
      </c>
      <c r="G31" s="3">
        <f t="shared" ca="1" si="86"/>
        <v>0</v>
      </c>
      <c r="H31" s="31" t="str">
        <f t="shared" ca="1" si="61"/>
        <v>Yes</v>
      </c>
      <c r="I31" s="2">
        <f t="shared" ca="1" si="62"/>
        <v>35.17</v>
      </c>
      <c r="J31" s="2">
        <f t="shared" ca="1" si="63"/>
        <v>35.17</v>
      </c>
      <c r="K31" s="2">
        <f t="shared" ca="1" si="64"/>
        <v>35.17</v>
      </c>
      <c r="L31" s="3">
        <f t="shared" ca="1" si="87"/>
        <v>0</v>
      </c>
      <c r="M31" s="3" t="str">
        <f t="shared" ca="1" si="65"/>
        <v>Yes</v>
      </c>
      <c r="N31" s="31" t="str">
        <f t="shared" si="66"/>
        <v>V02R04</v>
      </c>
      <c r="O31" s="21">
        <f t="shared" ca="1" si="88"/>
        <v>0</v>
      </c>
      <c r="P31" s="7">
        <f t="shared" ca="1" si="67"/>
        <v>42</v>
      </c>
      <c r="Q31" s="2">
        <f t="shared" ca="1" si="68"/>
        <v>16.05</v>
      </c>
      <c r="R31" s="2">
        <f t="shared" ca="1" si="68"/>
        <v>4.9800000000000004</v>
      </c>
      <c r="S31" s="2">
        <f t="shared" ca="1" si="68"/>
        <v>3.55</v>
      </c>
      <c r="T31" s="2" t="str">
        <f t="shared" ca="1" si="68"/>
        <v/>
      </c>
      <c r="U31" s="2">
        <f t="shared" ca="1" si="68"/>
        <v>10.59</v>
      </c>
      <c r="V31" s="2">
        <f t="shared" ca="1" si="68"/>
        <v>0</v>
      </c>
      <c r="W31" s="2">
        <f t="shared" ca="1" si="69"/>
        <v>35.17</v>
      </c>
      <c r="X31" s="2">
        <f t="shared" ca="1" si="70"/>
        <v>22.8</v>
      </c>
      <c r="Y31" s="2">
        <f t="shared" ca="1" si="70"/>
        <v>44.4</v>
      </c>
      <c r="Z31" s="2">
        <f t="shared" ca="1" si="70"/>
        <v>21.6</v>
      </c>
      <c r="AA31" s="2">
        <f t="shared" ca="1" si="70"/>
        <v>3.0516999999999999</v>
      </c>
      <c r="AB31" s="7">
        <f t="shared" ca="1" si="71"/>
        <v>42</v>
      </c>
      <c r="AC31" s="2">
        <f t="shared" ca="1" si="72"/>
        <v>16.05</v>
      </c>
      <c r="AD31" s="2">
        <f t="shared" ca="1" si="72"/>
        <v>4.9800000000000004</v>
      </c>
      <c r="AE31" s="2">
        <f t="shared" ca="1" si="72"/>
        <v>3.55</v>
      </c>
      <c r="AF31" s="2" t="str">
        <f t="shared" ca="1" si="72"/>
        <v/>
      </c>
      <c r="AG31" s="2">
        <f t="shared" ca="1" si="72"/>
        <v>10.59</v>
      </c>
      <c r="AH31" s="2">
        <f t="shared" ca="1" si="72"/>
        <v>0</v>
      </c>
      <c r="AI31" s="2">
        <f t="shared" ca="1" si="73"/>
        <v>35.17</v>
      </c>
      <c r="AJ31" s="2">
        <f t="shared" ca="1" si="89"/>
        <v>22.8</v>
      </c>
      <c r="AK31" s="2">
        <f t="shared" ca="1" si="74"/>
        <v>44.4</v>
      </c>
      <c r="AL31" s="2">
        <f t="shared" ca="1" si="74"/>
        <v>21.6</v>
      </c>
      <c r="AM31" s="2">
        <f t="shared" ca="1" si="74"/>
        <v>3.0516999999999999</v>
      </c>
      <c r="AN31" s="7">
        <f t="shared" ca="1" si="75"/>
        <v>42</v>
      </c>
      <c r="AO31" s="2">
        <f t="shared" ca="1" si="76"/>
        <v>16.05</v>
      </c>
      <c r="AP31" s="2">
        <f t="shared" ca="1" si="76"/>
        <v>4.9800000000000004</v>
      </c>
      <c r="AQ31" s="2">
        <f t="shared" ca="1" si="76"/>
        <v>3.55</v>
      </c>
      <c r="AR31" s="2" t="str">
        <f t="shared" ca="1" si="76"/>
        <v/>
      </c>
      <c r="AS31" s="2">
        <f t="shared" ca="1" si="76"/>
        <v>10.59</v>
      </c>
      <c r="AT31" s="2" t="str">
        <f t="shared" ca="1" si="76"/>
        <v/>
      </c>
      <c r="AU31" s="2">
        <f t="shared" ca="1" si="77"/>
        <v>35.17</v>
      </c>
      <c r="AV31" s="2">
        <f t="shared" ca="1" si="78"/>
        <v>22.8</v>
      </c>
      <c r="AW31" s="2">
        <f t="shared" ca="1" si="78"/>
        <v>44.4</v>
      </c>
      <c r="AX31" s="2">
        <f t="shared" ca="1" si="78"/>
        <v>21.6</v>
      </c>
      <c r="AY31" s="2">
        <f t="shared" ca="1" si="78"/>
        <v>3.0516999999999999</v>
      </c>
      <c r="AZ31" s="7">
        <f t="shared" ca="1" si="79"/>
        <v>42</v>
      </c>
      <c r="BA31" s="2">
        <f t="shared" ca="1" si="80"/>
        <v>16.05</v>
      </c>
      <c r="BB31" s="2">
        <f t="shared" ca="1" si="80"/>
        <v>4.9800000000000004</v>
      </c>
      <c r="BC31" s="2">
        <f t="shared" ca="1" si="80"/>
        <v>3.55</v>
      </c>
      <c r="BD31" s="2" t="str">
        <f t="shared" ca="1" si="80"/>
        <v/>
      </c>
      <c r="BE31" s="2">
        <f t="shared" ca="1" si="80"/>
        <v>10.59</v>
      </c>
      <c r="BF31" s="2" t="str">
        <f t="shared" ca="1" si="80"/>
        <v/>
      </c>
      <c r="BG31" s="2">
        <f t="shared" ca="1" si="81"/>
        <v>35.17</v>
      </c>
      <c r="BH31" s="2">
        <f t="shared" ca="1" si="90"/>
        <v>22.8</v>
      </c>
      <c r="BI31" s="2">
        <f t="shared" ca="1" si="82"/>
        <v>44.4</v>
      </c>
      <c r="BJ31" s="2">
        <f t="shared" ca="1" si="82"/>
        <v>21.6</v>
      </c>
      <c r="BK31" s="2">
        <f t="shared" ca="1" si="82"/>
        <v>3.0516999999999999</v>
      </c>
      <c r="BL31" t="str">
        <f t="shared" si="83"/>
        <v>V02R04</v>
      </c>
      <c r="BM31">
        <f t="shared" si="84"/>
        <v>31</v>
      </c>
      <c r="BN31" t="b">
        <f t="shared" si="91"/>
        <v>1</v>
      </c>
    </row>
    <row r="32" spans="1:66" x14ac:dyDescent="0.25">
      <c r="A32" t="str">
        <f t="shared" si="85"/>
        <v>V02</v>
      </c>
      <c r="B32" t="s">
        <v>20</v>
      </c>
      <c r="C32" s="3" t="str">
        <f t="shared" si="57"/>
        <v>Zone 05</v>
      </c>
      <c r="D32" t="str">
        <f t="shared" ca="1" si="58"/>
        <v>Pass</v>
      </c>
      <c r="E32" s="2">
        <f t="shared" ca="1" si="59"/>
        <v>27.28</v>
      </c>
      <c r="F32" s="2">
        <f t="shared" ca="1" si="60"/>
        <v>27.28</v>
      </c>
      <c r="G32" s="3">
        <f t="shared" ca="1" si="86"/>
        <v>0</v>
      </c>
      <c r="H32" s="31" t="str">
        <f t="shared" ca="1" si="61"/>
        <v>Yes</v>
      </c>
      <c r="I32" s="2">
        <f t="shared" ca="1" si="62"/>
        <v>27.28</v>
      </c>
      <c r="J32" s="2">
        <f t="shared" ca="1" si="63"/>
        <v>27.28</v>
      </c>
      <c r="K32" s="2">
        <f t="shared" ca="1" si="64"/>
        <v>27.28</v>
      </c>
      <c r="L32" s="3">
        <f t="shared" ca="1" si="87"/>
        <v>0</v>
      </c>
      <c r="M32" s="3" t="str">
        <f t="shared" ca="1" si="65"/>
        <v>Yes</v>
      </c>
      <c r="N32" s="31" t="str">
        <f t="shared" si="66"/>
        <v>V02R05</v>
      </c>
      <c r="O32" s="21">
        <f t="shared" ca="1" si="88"/>
        <v>0</v>
      </c>
      <c r="P32" s="7">
        <f t="shared" ca="1" si="67"/>
        <v>44</v>
      </c>
      <c r="Q32" s="2">
        <f t="shared" ca="1" si="68"/>
        <v>12.59</v>
      </c>
      <c r="R32" s="2">
        <f t="shared" ca="1" si="68"/>
        <v>0</v>
      </c>
      <c r="S32" s="2">
        <f t="shared" ca="1" si="68"/>
        <v>3.51</v>
      </c>
      <c r="T32" s="2" t="str">
        <f t="shared" ca="1" si="68"/>
        <v/>
      </c>
      <c r="U32" s="2">
        <f t="shared" ca="1" si="68"/>
        <v>11.18</v>
      </c>
      <c r="V32" s="2">
        <f t="shared" ca="1" si="68"/>
        <v>0</v>
      </c>
      <c r="W32" s="2">
        <f t="shared" ca="1" si="69"/>
        <v>27.28</v>
      </c>
      <c r="X32" s="2">
        <f t="shared" ca="1" si="70"/>
        <v>20.9</v>
      </c>
      <c r="Y32" s="2">
        <f t="shared" ca="1" si="70"/>
        <v>43.3</v>
      </c>
      <c r="Z32" s="2">
        <f t="shared" ca="1" si="70"/>
        <v>22.4</v>
      </c>
      <c r="AA32" s="2">
        <f t="shared" ca="1" si="70"/>
        <v>2.8714</v>
      </c>
      <c r="AB32" s="7">
        <f t="shared" ca="1" si="71"/>
        <v>44</v>
      </c>
      <c r="AC32" s="2">
        <f t="shared" ca="1" si="72"/>
        <v>12.59</v>
      </c>
      <c r="AD32" s="2">
        <f t="shared" ca="1" si="72"/>
        <v>0</v>
      </c>
      <c r="AE32" s="2">
        <f t="shared" ca="1" si="72"/>
        <v>3.51</v>
      </c>
      <c r="AF32" s="2" t="str">
        <f t="shared" ca="1" si="72"/>
        <v/>
      </c>
      <c r="AG32" s="2">
        <f t="shared" ca="1" si="72"/>
        <v>11.18</v>
      </c>
      <c r="AH32" s="2">
        <f t="shared" ca="1" si="72"/>
        <v>0</v>
      </c>
      <c r="AI32" s="2">
        <f t="shared" ca="1" si="73"/>
        <v>27.28</v>
      </c>
      <c r="AJ32" s="2">
        <f t="shared" ca="1" si="89"/>
        <v>20.9</v>
      </c>
      <c r="AK32" s="2">
        <f t="shared" ca="1" si="74"/>
        <v>43.3</v>
      </c>
      <c r="AL32" s="2">
        <f t="shared" ca="1" si="74"/>
        <v>22.4</v>
      </c>
      <c r="AM32" s="2">
        <f t="shared" ca="1" si="74"/>
        <v>2.8714</v>
      </c>
      <c r="AN32" s="7">
        <f t="shared" ca="1" si="75"/>
        <v>44</v>
      </c>
      <c r="AO32" s="2">
        <f t="shared" ca="1" si="76"/>
        <v>12.59</v>
      </c>
      <c r="AP32" s="2">
        <f t="shared" ca="1" si="76"/>
        <v>0</v>
      </c>
      <c r="AQ32" s="2">
        <f t="shared" ca="1" si="76"/>
        <v>3.51</v>
      </c>
      <c r="AR32" s="2" t="str">
        <f t="shared" ca="1" si="76"/>
        <v/>
      </c>
      <c r="AS32" s="2">
        <f t="shared" ca="1" si="76"/>
        <v>11.18</v>
      </c>
      <c r="AT32" s="2" t="str">
        <f t="shared" ca="1" si="76"/>
        <v/>
      </c>
      <c r="AU32" s="2">
        <f t="shared" ca="1" si="77"/>
        <v>27.28</v>
      </c>
      <c r="AV32" s="2">
        <f t="shared" ca="1" si="78"/>
        <v>20.9</v>
      </c>
      <c r="AW32" s="2">
        <f t="shared" ca="1" si="78"/>
        <v>43.3</v>
      </c>
      <c r="AX32" s="2">
        <f t="shared" ca="1" si="78"/>
        <v>22.4</v>
      </c>
      <c r="AY32" s="2">
        <f t="shared" ca="1" si="78"/>
        <v>2.8714</v>
      </c>
      <c r="AZ32" s="7">
        <f t="shared" ca="1" si="79"/>
        <v>44</v>
      </c>
      <c r="BA32" s="2">
        <f t="shared" ca="1" si="80"/>
        <v>12.59</v>
      </c>
      <c r="BB32" s="2">
        <f t="shared" ca="1" si="80"/>
        <v>0</v>
      </c>
      <c r="BC32" s="2">
        <f t="shared" ca="1" si="80"/>
        <v>3.51</v>
      </c>
      <c r="BD32" s="2" t="str">
        <f t="shared" ca="1" si="80"/>
        <v/>
      </c>
      <c r="BE32" s="2">
        <f t="shared" ca="1" si="80"/>
        <v>11.18</v>
      </c>
      <c r="BF32" s="2" t="str">
        <f t="shared" ca="1" si="80"/>
        <v/>
      </c>
      <c r="BG32" s="2">
        <f t="shared" ca="1" si="81"/>
        <v>27.28</v>
      </c>
      <c r="BH32" s="2">
        <f t="shared" ca="1" si="90"/>
        <v>20.9</v>
      </c>
      <c r="BI32" s="2">
        <f t="shared" ca="1" si="82"/>
        <v>43.3</v>
      </c>
      <c r="BJ32" s="2">
        <f t="shared" ca="1" si="82"/>
        <v>22.4</v>
      </c>
      <c r="BK32" s="2">
        <f t="shared" ca="1" si="82"/>
        <v>2.8714</v>
      </c>
      <c r="BL32" t="str">
        <f t="shared" si="83"/>
        <v>V02R05</v>
      </c>
      <c r="BM32">
        <f t="shared" si="84"/>
        <v>32</v>
      </c>
      <c r="BN32" t="b">
        <f t="shared" si="91"/>
        <v>1</v>
      </c>
    </row>
    <row r="33" spans="1:66" x14ac:dyDescent="0.25">
      <c r="A33" t="str">
        <f t="shared" si="85"/>
        <v>V02</v>
      </c>
      <c r="B33" t="s">
        <v>21</v>
      </c>
      <c r="C33" s="3" t="str">
        <f t="shared" si="57"/>
        <v>Zone 06</v>
      </c>
      <c r="D33" t="str">
        <f t="shared" ca="1" si="58"/>
        <v>Pass</v>
      </c>
      <c r="E33" s="2">
        <f t="shared" ca="1" si="59"/>
        <v>25.240000000000002</v>
      </c>
      <c r="F33" s="2">
        <f t="shared" ca="1" si="60"/>
        <v>25.240000000000002</v>
      </c>
      <c r="G33" s="3">
        <f t="shared" ca="1" si="86"/>
        <v>0</v>
      </c>
      <c r="H33" s="31" t="str">
        <f t="shared" ca="1" si="61"/>
        <v>Yes</v>
      </c>
      <c r="I33" s="2">
        <f t="shared" ca="1" si="62"/>
        <v>25.240000000000002</v>
      </c>
      <c r="J33" s="2">
        <f t="shared" ca="1" si="63"/>
        <v>25.240000000000002</v>
      </c>
      <c r="K33" s="2">
        <f t="shared" ca="1" si="64"/>
        <v>25.240000000000002</v>
      </c>
      <c r="L33" s="3">
        <f t="shared" ca="1" si="87"/>
        <v>0</v>
      </c>
      <c r="M33" s="3" t="str">
        <f t="shared" ca="1" si="65"/>
        <v>Yes</v>
      </c>
      <c r="N33" s="31" t="str">
        <f t="shared" si="66"/>
        <v>V02R06</v>
      </c>
      <c r="O33" s="21">
        <f t="shared" ca="1" si="88"/>
        <v>0</v>
      </c>
      <c r="P33" s="7">
        <f t="shared" ca="1" si="67"/>
        <v>46</v>
      </c>
      <c r="Q33" s="2">
        <f t="shared" ca="1" si="68"/>
        <v>7.73</v>
      </c>
      <c r="R33" s="2">
        <f t="shared" ca="1" si="68"/>
        <v>3.77</v>
      </c>
      <c r="S33" s="2">
        <f t="shared" ca="1" si="68"/>
        <v>3.52</v>
      </c>
      <c r="T33" s="2" t="str">
        <f t="shared" ca="1" si="68"/>
        <v/>
      </c>
      <c r="U33" s="2">
        <f t="shared" ca="1" si="68"/>
        <v>10.220000000000001</v>
      </c>
      <c r="V33" s="2">
        <f t="shared" ca="1" si="68"/>
        <v>0</v>
      </c>
      <c r="W33" s="2">
        <f t="shared" ca="1" si="69"/>
        <v>25.240000000000002</v>
      </c>
      <c r="X33" s="2">
        <f t="shared" ca="1" si="70"/>
        <v>22.9</v>
      </c>
      <c r="Y33" s="2">
        <f t="shared" ca="1" si="70"/>
        <v>49.6</v>
      </c>
      <c r="Z33" s="2">
        <f t="shared" ca="1" si="70"/>
        <v>26.7</v>
      </c>
      <c r="AA33" s="2">
        <f t="shared" ca="1" si="70"/>
        <v>3.1061999999999999</v>
      </c>
      <c r="AB33" s="7">
        <f t="shared" ca="1" si="71"/>
        <v>46</v>
      </c>
      <c r="AC33" s="2">
        <f t="shared" ca="1" si="72"/>
        <v>7.73</v>
      </c>
      <c r="AD33" s="2">
        <f t="shared" ca="1" si="72"/>
        <v>3.77</v>
      </c>
      <c r="AE33" s="2">
        <f t="shared" ca="1" si="72"/>
        <v>3.52</v>
      </c>
      <c r="AF33" s="2" t="str">
        <f t="shared" ca="1" si="72"/>
        <v/>
      </c>
      <c r="AG33" s="2">
        <f t="shared" ca="1" si="72"/>
        <v>10.220000000000001</v>
      </c>
      <c r="AH33" s="2">
        <f t="shared" ca="1" si="72"/>
        <v>0</v>
      </c>
      <c r="AI33" s="2">
        <f t="shared" ca="1" si="73"/>
        <v>25.240000000000002</v>
      </c>
      <c r="AJ33" s="2">
        <f t="shared" ca="1" si="89"/>
        <v>22.9</v>
      </c>
      <c r="AK33" s="2">
        <f t="shared" ca="1" si="74"/>
        <v>49.6</v>
      </c>
      <c r="AL33" s="2">
        <f t="shared" ca="1" si="74"/>
        <v>26.7</v>
      </c>
      <c r="AM33" s="2">
        <f t="shared" ca="1" si="74"/>
        <v>3.1061999999999999</v>
      </c>
      <c r="AN33" s="7">
        <f t="shared" ca="1" si="75"/>
        <v>46</v>
      </c>
      <c r="AO33" s="2">
        <f t="shared" ca="1" si="76"/>
        <v>7.73</v>
      </c>
      <c r="AP33" s="2">
        <f t="shared" ca="1" si="76"/>
        <v>3.77</v>
      </c>
      <c r="AQ33" s="2">
        <f t="shared" ca="1" si="76"/>
        <v>3.52</v>
      </c>
      <c r="AR33" s="2" t="str">
        <f t="shared" ca="1" si="76"/>
        <v/>
      </c>
      <c r="AS33" s="2">
        <f t="shared" ca="1" si="76"/>
        <v>10.220000000000001</v>
      </c>
      <c r="AT33" s="2" t="str">
        <f t="shared" ca="1" si="76"/>
        <v/>
      </c>
      <c r="AU33" s="2">
        <f t="shared" ca="1" si="77"/>
        <v>25.240000000000002</v>
      </c>
      <c r="AV33" s="2">
        <f t="shared" ca="1" si="78"/>
        <v>22.9</v>
      </c>
      <c r="AW33" s="2">
        <f t="shared" ca="1" si="78"/>
        <v>49.6</v>
      </c>
      <c r="AX33" s="2">
        <f t="shared" ca="1" si="78"/>
        <v>26.7</v>
      </c>
      <c r="AY33" s="2">
        <f t="shared" ca="1" si="78"/>
        <v>3.1061999999999999</v>
      </c>
      <c r="AZ33" s="7">
        <f t="shared" ca="1" si="79"/>
        <v>46</v>
      </c>
      <c r="BA33" s="2">
        <f t="shared" ca="1" si="80"/>
        <v>7.73</v>
      </c>
      <c r="BB33" s="2">
        <f t="shared" ca="1" si="80"/>
        <v>3.77</v>
      </c>
      <c r="BC33" s="2">
        <f t="shared" ca="1" si="80"/>
        <v>3.52</v>
      </c>
      <c r="BD33" s="2" t="str">
        <f t="shared" ca="1" si="80"/>
        <v/>
      </c>
      <c r="BE33" s="2">
        <f t="shared" ca="1" si="80"/>
        <v>10.220000000000001</v>
      </c>
      <c r="BF33" s="2" t="str">
        <f t="shared" ca="1" si="80"/>
        <v/>
      </c>
      <c r="BG33" s="2">
        <f t="shared" ca="1" si="81"/>
        <v>25.240000000000002</v>
      </c>
      <c r="BH33" s="2">
        <f t="shared" ca="1" si="90"/>
        <v>22.9</v>
      </c>
      <c r="BI33" s="2">
        <f t="shared" ca="1" si="82"/>
        <v>49.6</v>
      </c>
      <c r="BJ33" s="2">
        <f t="shared" ca="1" si="82"/>
        <v>26.7</v>
      </c>
      <c r="BK33" s="2">
        <f t="shared" ca="1" si="82"/>
        <v>3.1061999999999999</v>
      </c>
      <c r="BL33" t="str">
        <f t="shared" si="83"/>
        <v>V02R06</v>
      </c>
      <c r="BM33">
        <f t="shared" si="84"/>
        <v>33</v>
      </c>
      <c r="BN33" t="b">
        <f t="shared" si="91"/>
        <v>1</v>
      </c>
    </row>
    <row r="34" spans="1:66" x14ac:dyDescent="0.25">
      <c r="A34" t="str">
        <f t="shared" si="85"/>
        <v>V02</v>
      </c>
      <c r="B34" t="s">
        <v>22</v>
      </c>
      <c r="C34" s="3" t="str">
        <f t="shared" si="57"/>
        <v>Zone 07</v>
      </c>
      <c r="D34" t="str">
        <f t="shared" ca="1" si="58"/>
        <v>Pass</v>
      </c>
      <c r="E34" s="2">
        <f t="shared" ca="1" si="59"/>
        <v>16.87</v>
      </c>
      <c r="F34" s="2">
        <f t="shared" ca="1" si="60"/>
        <v>16.87</v>
      </c>
      <c r="G34" s="3">
        <f t="shared" ca="1" si="86"/>
        <v>0</v>
      </c>
      <c r="H34" s="31" t="str">
        <f t="shared" ca="1" si="61"/>
        <v>Yes</v>
      </c>
      <c r="I34" s="2">
        <f t="shared" ca="1" si="62"/>
        <v>16.87</v>
      </c>
      <c r="J34" s="2">
        <f t="shared" ca="1" si="63"/>
        <v>16.87</v>
      </c>
      <c r="K34" s="2">
        <f t="shared" ca="1" si="64"/>
        <v>16.87</v>
      </c>
      <c r="L34" s="3">
        <f t="shared" ca="1" si="87"/>
        <v>0</v>
      </c>
      <c r="M34" s="3" t="str">
        <f t="shared" ca="1" si="65"/>
        <v>Yes</v>
      </c>
      <c r="N34" s="31" t="str">
        <f t="shared" si="66"/>
        <v>V02R07</v>
      </c>
      <c r="O34" s="21">
        <f t="shared" ca="1" si="88"/>
        <v>0</v>
      </c>
      <c r="P34" s="7">
        <f t="shared" ca="1" si="67"/>
        <v>48</v>
      </c>
      <c r="Q34" s="2">
        <f t="shared" ca="1" si="68"/>
        <v>2.8</v>
      </c>
      <c r="R34" s="2">
        <f t="shared" ca="1" si="68"/>
        <v>0.54</v>
      </c>
      <c r="S34" s="2">
        <f t="shared" ca="1" si="68"/>
        <v>3.57</v>
      </c>
      <c r="T34" s="2" t="str">
        <f t="shared" ca="1" si="68"/>
        <v/>
      </c>
      <c r="U34" s="2">
        <f t="shared" ca="1" si="68"/>
        <v>9.9600000000000009</v>
      </c>
      <c r="V34" s="2">
        <f t="shared" ca="1" si="68"/>
        <v>0</v>
      </c>
      <c r="W34" s="2">
        <f t="shared" ca="1" si="69"/>
        <v>16.87</v>
      </c>
      <c r="X34" s="2">
        <f t="shared" ca="1" si="70"/>
        <v>19.7</v>
      </c>
      <c r="Y34" s="2">
        <f t="shared" ca="1" si="70"/>
        <v>48.8</v>
      </c>
      <c r="Z34" s="2">
        <f t="shared" ca="1" si="70"/>
        <v>29.1</v>
      </c>
      <c r="AA34" s="2">
        <f t="shared" ca="1" si="70"/>
        <v>2.9359500000000001</v>
      </c>
      <c r="AB34" s="7">
        <f t="shared" ca="1" si="71"/>
        <v>48</v>
      </c>
      <c r="AC34" s="2">
        <f t="shared" ca="1" si="72"/>
        <v>2.8</v>
      </c>
      <c r="AD34" s="2">
        <f t="shared" ca="1" si="72"/>
        <v>0.54</v>
      </c>
      <c r="AE34" s="2">
        <f t="shared" ca="1" si="72"/>
        <v>3.57</v>
      </c>
      <c r="AF34" s="2" t="str">
        <f t="shared" ca="1" si="72"/>
        <v/>
      </c>
      <c r="AG34" s="2">
        <f t="shared" ca="1" si="72"/>
        <v>9.9600000000000009</v>
      </c>
      <c r="AH34" s="2">
        <f t="shared" ca="1" si="72"/>
        <v>0</v>
      </c>
      <c r="AI34" s="2">
        <f t="shared" ca="1" si="73"/>
        <v>16.87</v>
      </c>
      <c r="AJ34" s="2">
        <f t="shared" ca="1" si="89"/>
        <v>19.7</v>
      </c>
      <c r="AK34" s="2">
        <f t="shared" ca="1" si="74"/>
        <v>48.8</v>
      </c>
      <c r="AL34" s="2">
        <f t="shared" ca="1" si="74"/>
        <v>29.1</v>
      </c>
      <c r="AM34" s="2">
        <f t="shared" ca="1" si="74"/>
        <v>2.9359500000000001</v>
      </c>
      <c r="AN34" s="7">
        <f t="shared" ca="1" si="75"/>
        <v>48</v>
      </c>
      <c r="AO34" s="2">
        <f t="shared" ca="1" si="76"/>
        <v>2.8</v>
      </c>
      <c r="AP34" s="2">
        <f t="shared" ca="1" si="76"/>
        <v>0.54</v>
      </c>
      <c r="AQ34" s="2">
        <f t="shared" ca="1" si="76"/>
        <v>3.57</v>
      </c>
      <c r="AR34" s="2" t="str">
        <f t="shared" ca="1" si="76"/>
        <v/>
      </c>
      <c r="AS34" s="2">
        <f t="shared" ca="1" si="76"/>
        <v>9.9600000000000009</v>
      </c>
      <c r="AT34" s="2" t="str">
        <f t="shared" ca="1" si="76"/>
        <v/>
      </c>
      <c r="AU34" s="2">
        <f t="shared" ca="1" si="77"/>
        <v>16.87</v>
      </c>
      <c r="AV34" s="2">
        <f t="shared" ca="1" si="78"/>
        <v>19.7</v>
      </c>
      <c r="AW34" s="2">
        <f t="shared" ca="1" si="78"/>
        <v>48.8</v>
      </c>
      <c r="AX34" s="2">
        <f t="shared" ca="1" si="78"/>
        <v>29.1</v>
      </c>
      <c r="AY34" s="2">
        <f t="shared" ca="1" si="78"/>
        <v>2.9359500000000001</v>
      </c>
      <c r="AZ34" s="7">
        <f t="shared" ca="1" si="79"/>
        <v>48</v>
      </c>
      <c r="BA34" s="2">
        <f t="shared" ca="1" si="80"/>
        <v>2.8</v>
      </c>
      <c r="BB34" s="2">
        <f t="shared" ca="1" si="80"/>
        <v>0.54</v>
      </c>
      <c r="BC34" s="2">
        <f t="shared" ca="1" si="80"/>
        <v>3.57</v>
      </c>
      <c r="BD34" s="2" t="str">
        <f t="shared" ca="1" si="80"/>
        <v/>
      </c>
      <c r="BE34" s="2">
        <f t="shared" ca="1" si="80"/>
        <v>9.9600000000000009</v>
      </c>
      <c r="BF34" s="2" t="str">
        <f t="shared" ca="1" si="80"/>
        <v/>
      </c>
      <c r="BG34" s="2">
        <f t="shared" ca="1" si="81"/>
        <v>16.87</v>
      </c>
      <c r="BH34" s="2">
        <f t="shared" ca="1" si="90"/>
        <v>19.7</v>
      </c>
      <c r="BI34" s="2">
        <f t="shared" ca="1" si="82"/>
        <v>48.8</v>
      </c>
      <c r="BJ34" s="2">
        <f t="shared" ca="1" si="82"/>
        <v>29.1</v>
      </c>
      <c r="BK34" s="2">
        <f t="shared" ca="1" si="82"/>
        <v>2.9359500000000001</v>
      </c>
      <c r="BL34" t="str">
        <f t="shared" si="83"/>
        <v>V02R07</v>
      </c>
      <c r="BM34">
        <f t="shared" si="84"/>
        <v>34</v>
      </c>
      <c r="BN34" t="b">
        <f t="shared" si="91"/>
        <v>1</v>
      </c>
    </row>
    <row r="35" spans="1:66" x14ac:dyDescent="0.25">
      <c r="A35" t="str">
        <f t="shared" si="85"/>
        <v>V02</v>
      </c>
      <c r="B35" t="s">
        <v>23</v>
      </c>
      <c r="C35" s="3" t="str">
        <f t="shared" si="57"/>
        <v>Zone 08</v>
      </c>
      <c r="D35" t="str">
        <f t="shared" ca="1" si="58"/>
        <v>Pass</v>
      </c>
      <c r="E35" s="2">
        <f t="shared" ca="1" si="59"/>
        <v>28.990000000000002</v>
      </c>
      <c r="F35" s="2">
        <f t="shared" ca="1" si="60"/>
        <v>28.990000000000002</v>
      </c>
      <c r="G35" s="3">
        <f t="shared" ca="1" si="86"/>
        <v>0</v>
      </c>
      <c r="H35" s="31" t="str">
        <f t="shared" ca="1" si="61"/>
        <v>Yes</v>
      </c>
      <c r="I35" s="2">
        <f t="shared" ca="1" si="62"/>
        <v>28.990000000000002</v>
      </c>
      <c r="J35" s="2">
        <f t="shared" ca="1" si="63"/>
        <v>28.990000000000002</v>
      </c>
      <c r="K35" s="2">
        <f t="shared" ca="1" si="64"/>
        <v>28.990000000000002</v>
      </c>
      <c r="L35" s="3">
        <f t="shared" ca="1" si="87"/>
        <v>0</v>
      </c>
      <c r="M35" s="3" t="str">
        <f t="shared" ca="1" si="65"/>
        <v>Yes</v>
      </c>
      <c r="N35" s="31" t="str">
        <f t="shared" si="66"/>
        <v>V02R08</v>
      </c>
      <c r="O35" s="21">
        <f t="shared" ca="1" si="88"/>
        <v>0</v>
      </c>
      <c r="P35" s="7">
        <f t="shared" ca="1" si="67"/>
        <v>50</v>
      </c>
      <c r="Q35" s="2">
        <f t="shared" ca="1" si="68"/>
        <v>4.34</v>
      </c>
      <c r="R35" s="2">
        <f t="shared" ca="1" si="68"/>
        <v>11.28</v>
      </c>
      <c r="S35" s="2">
        <f t="shared" ca="1" si="68"/>
        <v>3.49</v>
      </c>
      <c r="T35" s="2" t="str">
        <f t="shared" ca="1" si="68"/>
        <v/>
      </c>
      <c r="U35" s="2">
        <f t="shared" ca="1" si="68"/>
        <v>9.8800000000000008</v>
      </c>
      <c r="V35" s="2">
        <f t="shared" ca="1" si="68"/>
        <v>0</v>
      </c>
      <c r="W35" s="2">
        <f t="shared" ca="1" si="69"/>
        <v>28.990000000000002</v>
      </c>
      <c r="X35" s="2">
        <f t="shared" ca="1" si="70"/>
        <v>20.9</v>
      </c>
      <c r="Y35" s="2">
        <f t="shared" ca="1" si="70"/>
        <v>46.4</v>
      </c>
      <c r="Z35" s="2">
        <f t="shared" ca="1" si="70"/>
        <v>25.5</v>
      </c>
      <c r="AA35" s="2">
        <f t="shared" ca="1" si="70"/>
        <v>3.21991</v>
      </c>
      <c r="AB35" s="7">
        <f t="shared" ca="1" si="71"/>
        <v>50</v>
      </c>
      <c r="AC35" s="2">
        <f t="shared" ca="1" si="72"/>
        <v>4.34</v>
      </c>
      <c r="AD35" s="2">
        <f t="shared" ca="1" si="72"/>
        <v>11.28</v>
      </c>
      <c r="AE35" s="2">
        <f t="shared" ca="1" si="72"/>
        <v>3.49</v>
      </c>
      <c r="AF35" s="2" t="str">
        <f t="shared" ca="1" si="72"/>
        <v/>
      </c>
      <c r="AG35" s="2">
        <f t="shared" ca="1" si="72"/>
        <v>9.8800000000000008</v>
      </c>
      <c r="AH35" s="2">
        <f t="shared" ca="1" si="72"/>
        <v>0</v>
      </c>
      <c r="AI35" s="2">
        <f t="shared" ca="1" si="73"/>
        <v>28.990000000000002</v>
      </c>
      <c r="AJ35" s="2">
        <f t="shared" ca="1" si="89"/>
        <v>20.9</v>
      </c>
      <c r="AK35" s="2">
        <f t="shared" ca="1" si="74"/>
        <v>46.4</v>
      </c>
      <c r="AL35" s="2">
        <f t="shared" ca="1" si="74"/>
        <v>25.5</v>
      </c>
      <c r="AM35" s="2">
        <f t="shared" ca="1" si="74"/>
        <v>3.21991</v>
      </c>
      <c r="AN35" s="7">
        <f t="shared" ca="1" si="75"/>
        <v>50</v>
      </c>
      <c r="AO35" s="2">
        <f t="shared" ca="1" si="76"/>
        <v>4.34</v>
      </c>
      <c r="AP35" s="2">
        <f t="shared" ca="1" si="76"/>
        <v>11.28</v>
      </c>
      <c r="AQ35" s="2">
        <f t="shared" ca="1" si="76"/>
        <v>3.49</v>
      </c>
      <c r="AR35" s="2" t="str">
        <f t="shared" ca="1" si="76"/>
        <v/>
      </c>
      <c r="AS35" s="2">
        <f t="shared" ca="1" si="76"/>
        <v>9.8800000000000008</v>
      </c>
      <c r="AT35" s="2" t="str">
        <f t="shared" ca="1" si="76"/>
        <v/>
      </c>
      <c r="AU35" s="2">
        <f t="shared" ca="1" si="77"/>
        <v>28.990000000000002</v>
      </c>
      <c r="AV35" s="2">
        <f t="shared" ca="1" si="78"/>
        <v>20.9</v>
      </c>
      <c r="AW35" s="2">
        <f t="shared" ca="1" si="78"/>
        <v>46.4</v>
      </c>
      <c r="AX35" s="2">
        <f t="shared" ca="1" si="78"/>
        <v>25.5</v>
      </c>
      <c r="AY35" s="2">
        <f t="shared" ca="1" si="78"/>
        <v>3.21991</v>
      </c>
      <c r="AZ35" s="7">
        <f t="shared" ca="1" si="79"/>
        <v>50</v>
      </c>
      <c r="BA35" s="2">
        <f t="shared" ca="1" si="80"/>
        <v>4.34</v>
      </c>
      <c r="BB35" s="2">
        <f t="shared" ca="1" si="80"/>
        <v>11.28</v>
      </c>
      <c r="BC35" s="2">
        <f t="shared" ca="1" si="80"/>
        <v>3.49</v>
      </c>
      <c r="BD35" s="2" t="str">
        <f t="shared" ca="1" si="80"/>
        <v/>
      </c>
      <c r="BE35" s="2">
        <f t="shared" ca="1" si="80"/>
        <v>9.8800000000000008</v>
      </c>
      <c r="BF35" s="2" t="str">
        <f t="shared" ca="1" si="80"/>
        <v/>
      </c>
      <c r="BG35" s="2">
        <f t="shared" ca="1" si="81"/>
        <v>28.990000000000002</v>
      </c>
      <c r="BH35" s="2">
        <f t="shared" ca="1" si="90"/>
        <v>20.9</v>
      </c>
      <c r="BI35" s="2">
        <f t="shared" ca="1" si="82"/>
        <v>46.4</v>
      </c>
      <c r="BJ35" s="2">
        <f t="shared" ca="1" si="82"/>
        <v>25.5</v>
      </c>
      <c r="BK35" s="2">
        <f t="shared" ca="1" si="82"/>
        <v>3.21991</v>
      </c>
      <c r="BL35" t="str">
        <f t="shared" si="83"/>
        <v>V02R08</v>
      </c>
      <c r="BM35">
        <f t="shared" si="84"/>
        <v>35</v>
      </c>
      <c r="BN35" t="b">
        <f t="shared" si="91"/>
        <v>1</v>
      </c>
    </row>
    <row r="36" spans="1:66" x14ac:dyDescent="0.25">
      <c r="A36" t="str">
        <f t="shared" si="85"/>
        <v>V02</v>
      </c>
      <c r="B36" t="s">
        <v>24</v>
      </c>
      <c r="C36" s="3" t="str">
        <f t="shared" si="57"/>
        <v>Zone 09</v>
      </c>
      <c r="D36" t="str">
        <f t="shared" ca="1" si="58"/>
        <v>Pass</v>
      </c>
      <c r="E36" s="2">
        <f t="shared" ca="1" si="59"/>
        <v>42.7</v>
      </c>
      <c r="F36" s="2">
        <f t="shared" ca="1" si="60"/>
        <v>42.7</v>
      </c>
      <c r="G36" s="3">
        <f t="shared" ca="1" si="86"/>
        <v>0</v>
      </c>
      <c r="H36" s="31" t="str">
        <f t="shared" ca="1" si="61"/>
        <v>Yes</v>
      </c>
      <c r="I36" s="2">
        <f t="shared" ca="1" si="62"/>
        <v>42.7</v>
      </c>
      <c r="J36" s="2">
        <f t="shared" ca="1" si="63"/>
        <v>42.7</v>
      </c>
      <c r="K36" s="2">
        <f t="shared" ca="1" si="64"/>
        <v>42.7</v>
      </c>
      <c r="L36" s="3">
        <f t="shared" ca="1" si="87"/>
        <v>0</v>
      </c>
      <c r="M36" s="3" t="str">
        <f t="shared" ca="1" si="65"/>
        <v>Yes</v>
      </c>
      <c r="N36" s="31" t="str">
        <f t="shared" si="66"/>
        <v>V02R09</v>
      </c>
      <c r="O36" s="21">
        <f t="shared" ca="1" si="88"/>
        <v>0</v>
      </c>
      <c r="P36" s="7">
        <f t="shared" ca="1" si="67"/>
        <v>52</v>
      </c>
      <c r="Q36" s="2">
        <f t="shared" ca="1" si="68"/>
        <v>6.51</v>
      </c>
      <c r="R36" s="2">
        <f t="shared" ca="1" si="68"/>
        <v>22.86</v>
      </c>
      <c r="S36" s="2">
        <f t="shared" ca="1" si="68"/>
        <v>3.45</v>
      </c>
      <c r="T36" s="2" t="str">
        <f t="shared" ca="1" si="68"/>
        <v/>
      </c>
      <c r="U36" s="2">
        <f t="shared" ca="1" si="68"/>
        <v>9.8800000000000008</v>
      </c>
      <c r="V36" s="2">
        <f t="shared" ca="1" si="68"/>
        <v>0</v>
      </c>
      <c r="W36" s="2">
        <f t="shared" ca="1" si="69"/>
        <v>42.7</v>
      </c>
      <c r="X36" s="2">
        <f t="shared" ca="1" si="70"/>
        <v>24.3</v>
      </c>
      <c r="Y36" s="2">
        <f t="shared" ca="1" si="70"/>
        <v>47.3</v>
      </c>
      <c r="Z36" s="2">
        <f t="shared" ca="1" si="70"/>
        <v>23</v>
      </c>
      <c r="AA36" s="2">
        <f t="shared" ca="1" si="70"/>
        <v>3.29799</v>
      </c>
      <c r="AB36" s="7">
        <f t="shared" ca="1" si="71"/>
        <v>52</v>
      </c>
      <c r="AC36" s="2">
        <f t="shared" ca="1" si="72"/>
        <v>6.51</v>
      </c>
      <c r="AD36" s="2">
        <f t="shared" ca="1" si="72"/>
        <v>22.86</v>
      </c>
      <c r="AE36" s="2">
        <f t="shared" ca="1" si="72"/>
        <v>3.45</v>
      </c>
      <c r="AF36" s="2" t="str">
        <f t="shared" ca="1" si="72"/>
        <v/>
      </c>
      <c r="AG36" s="2">
        <f t="shared" ca="1" si="72"/>
        <v>9.8800000000000008</v>
      </c>
      <c r="AH36" s="2">
        <f t="shared" ca="1" si="72"/>
        <v>0</v>
      </c>
      <c r="AI36" s="2">
        <f t="shared" ca="1" si="73"/>
        <v>42.7</v>
      </c>
      <c r="AJ36" s="2">
        <f t="shared" ca="1" si="89"/>
        <v>24.3</v>
      </c>
      <c r="AK36" s="2">
        <f t="shared" ca="1" si="74"/>
        <v>47.3</v>
      </c>
      <c r="AL36" s="2">
        <f t="shared" ca="1" si="74"/>
        <v>23</v>
      </c>
      <c r="AM36" s="2">
        <f t="shared" ca="1" si="74"/>
        <v>3.29799</v>
      </c>
      <c r="AN36" s="7">
        <f t="shared" ca="1" si="75"/>
        <v>52</v>
      </c>
      <c r="AO36" s="2">
        <f t="shared" ca="1" si="76"/>
        <v>6.51</v>
      </c>
      <c r="AP36" s="2">
        <f t="shared" ca="1" si="76"/>
        <v>22.86</v>
      </c>
      <c r="AQ36" s="2">
        <f t="shared" ca="1" si="76"/>
        <v>3.45</v>
      </c>
      <c r="AR36" s="2" t="str">
        <f t="shared" ca="1" si="76"/>
        <v/>
      </c>
      <c r="AS36" s="2">
        <f t="shared" ca="1" si="76"/>
        <v>9.8800000000000008</v>
      </c>
      <c r="AT36" s="2" t="str">
        <f t="shared" ca="1" si="76"/>
        <v/>
      </c>
      <c r="AU36" s="2">
        <f t="shared" ca="1" si="77"/>
        <v>42.7</v>
      </c>
      <c r="AV36" s="2">
        <f t="shared" ca="1" si="78"/>
        <v>24.3</v>
      </c>
      <c r="AW36" s="2">
        <f t="shared" ca="1" si="78"/>
        <v>47.3</v>
      </c>
      <c r="AX36" s="2">
        <f t="shared" ca="1" si="78"/>
        <v>23</v>
      </c>
      <c r="AY36" s="2">
        <f t="shared" ca="1" si="78"/>
        <v>3.29799</v>
      </c>
      <c r="AZ36" s="7">
        <f t="shared" ca="1" si="79"/>
        <v>52</v>
      </c>
      <c r="BA36" s="2">
        <f t="shared" ca="1" si="80"/>
        <v>6.51</v>
      </c>
      <c r="BB36" s="2">
        <f t="shared" ca="1" si="80"/>
        <v>22.86</v>
      </c>
      <c r="BC36" s="2">
        <f t="shared" ca="1" si="80"/>
        <v>3.45</v>
      </c>
      <c r="BD36" s="2" t="str">
        <f t="shared" ca="1" si="80"/>
        <v/>
      </c>
      <c r="BE36" s="2">
        <f t="shared" ca="1" si="80"/>
        <v>9.8800000000000008</v>
      </c>
      <c r="BF36" s="2" t="str">
        <f t="shared" ca="1" si="80"/>
        <v/>
      </c>
      <c r="BG36" s="2">
        <f t="shared" ca="1" si="81"/>
        <v>42.7</v>
      </c>
      <c r="BH36" s="2">
        <f t="shared" ca="1" si="90"/>
        <v>24.3</v>
      </c>
      <c r="BI36" s="2">
        <f t="shared" ca="1" si="82"/>
        <v>47.3</v>
      </c>
      <c r="BJ36" s="2">
        <f t="shared" ca="1" si="82"/>
        <v>23</v>
      </c>
      <c r="BK36" s="2">
        <f t="shared" ca="1" si="82"/>
        <v>3.29799</v>
      </c>
      <c r="BL36" t="str">
        <f t="shared" si="83"/>
        <v>V02R09</v>
      </c>
      <c r="BM36">
        <f t="shared" si="84"/>
        <v>36</v>
      </c>
      <c r="BN36" t="b">
        <f t="shared" si="91"/>
        <v>1</v>
      </c>
    </row>
    <row r="37" spans="1:66" x14ac:dyDescent="0.25">
      <c r="A37" t="str">
        <f t="shared" si="85"/>
        <v>V02</v>
      </c>
      <c r="B37" t="s">
        <v>25</v>
      </c>
      <c r="C37" s="3" t="str">
        <f t="shared" si="57"/>
        <v>Zone 10</v>
      </c>
      <c r="D37" t="str">
        <f t="shared" ca="1" si="58"/>
        <v>Pass</v>
      </c>
      <c r="E37" s="2">
        <f t="shared" ca="1" si="59"/>
        <v>43.82</v>
      </c>
      <c r="F37" s="2">
        <f t="shared" ca="1" si="60"/>
        <v>43.82</v>
      </c>
      <c r="G37" s="3">
        <f t="shared" ca="1" si="86"/>
        <v>0</v>
      </c>
      <c r="H37" s="31" t="str">
        <f t="shared" ca="1" si="61"/>
        <v>Yes</v>
      </c>
      <c r="I37" s="2">
        <f t="shared" ca="1" si="62"/>
        <v>43.82</v>
      </c>
      <c r="J37" s="2">
        <f t="shared" ca="1" si="63"/>
        <v>43.82</v>
      </c>
      <c r="K37" s="2">
        <f t="shared" ca="1" si="64"/>
        <v>43.82</v>
      </c>
      <c r="L37" s="3">
        <f t="shared" ca="1" si="87"/>
        <v>0</v>
      </c>
      <c r="M37" s="3" t="str">
        <f t="shared" ca="1" si="65"/>
        <v>Yes</v>
      </c>
      <c r="N37" s="31" t="str">
        <f t="shared" si="66"/>
        <v>V02R10</v>
      </c>
      <c r="O37" s="21">
        <f t="shared" ca="1" si="88"/>
        <v>0</v>
      </c>
      <c r="P37" s="7">
        <f t="shared" ca="1" si="67"/>
        <v>54</v>
      </c>
      <c r="Q37" s="2">
        <f t="shared" ca="1" si="68"/>
        <v>7.49</v>
      </c>
      <c r="R37" s="2">
        <f t="shared" ca="1" si="68"/>
        <v>23.07</v>
      </c>
      <c r="S37" s="2">
        <f t="shared" ca="1" si="68"/>
        <v>3.43</v>
      </c>
      <c r="T37" s="2" t="str">
        <f t="shared" ca="1" si="68"/>
        <v/>
      </c>
      <c r="U37" s="2">
        <f t="shared" ca="1" si="68"/>
        <v>9.83</v>
      </c>
      <c r="V37" s="2">
        <f t="shared" ca="1" si="68"/>
        <v>0</v>
      </c>
      <c r="W37" s="2">
        <f t="shared" ca="1" si="69"/>
        <v>43.82</v>
      </c>
      <c r="X37" s="2">
        <f t="shared" ca="1" si="70"/>
        <v>23.8</v>
      </c>
      <c r="Y37" s="2">
        <f t="shared" ca="1" si="70"/>
        <v>45.7</v>
      </c>
      <c r="Z37" s="2">
        <f t="shared" ca="1" si="70"/>
        <v>21.9</v>
      </c>
      <c r="AA37" s="2">
        <f t="shared" ca="1" si="70"/>
        <v>3.4144399999999999</v>
      </c>
      <c r="AB37" s="7">
        <f t="shared" ca="1" si="71"/>
        <v>54</v>
      </c>
      <c r="AC37" s="2">
        <f t="shared" ca="1" si="72"/>
        <v>7.49</v>
      </c>
      <c r="AD37" s="2">
        <f t="shared" ca="1" si="72"/>
        <v>23.07</v>
      </c>
      <c r="AE37" s="2">
        <f t="shared" ca="1" si="72"/>
        <v>3.43</v>
      </c>
      <c r="AF37" s="2" t="str">
        <f t="shared" ca="1" si="72"/>
        <v/>
      </c>
      <c r="AG37" s="2">
        <f t="shared" ca="1" si="72"/>
        <v>9.83</v>
      </c>
      <c r="AH37" s="2">
        <f t="shared" ca="1" si="72"/>
        <v>0</v>
      </c>
      <c r="AI37" s="2">
        <f t="shared" ca="1" si="73"/>
        <v>43.82</v>
      </c>
      <c r="AJ37" s="2">
        <f t="shared" ca="1" si="89"/>
        <v>23.8</v>
      </c>
      <c r="AK37" s="2">
        <f t="shared" ca="1" si="74"/>
        <v>45.7</v>
      </c>
      <c r="AL37" s="2">
        <f t="shared" ca="1" si="74"/>
        <v>21.9</v>
      </c>
      <c r="AM37" s="2">
        <f t="shared" ca="1" si="74"/>
        <v>3.4144399999999999</v>
      </c>
      <c r="AN37" s="7">
        <f t="shared" ca="1" si="75"/>
        <v>54</v>
      </c>
      <c r="AO37" s="2">
        <f t="shared" ca="1" si="76"/>
        <v>7.49</v>
      </c>
      <c r="AP37" s="2">
        <f t="shared" ca="1" si="76"/>
        <v>23.07</v>
      </c>
      <c r="AQ37" s="2">
        <f t="shared" ca="1" si="76"/>
        <v>3.43</v>
      </c>
      <c r="AR37" s="2" t="str">
        <f t="shared" ca="1" si="76"/>
        <v/>
      </c>
      <c r="AS37" s="2">
        <f t="shared" ca="1" si="76"/>
        <v>9.83</v>
      </c>
      <c r="AT37" s="2" t="str">
        <f t="shared" ca="1" si="76"/>
        <v/>
      </c>
      <c r="AU37" s="2">
        <f t="shared" ca="1" si="77"/>
        <v>43.82</v>
      </c>
      <c r="AV37" s="2">
        <f t="shared" ca="1" si="78"/>
        <v>23.8</v>
      </c>
      <c r="AW37" s="2">
        <f t="shared" ca="1" si="78"/>
        <v>45.7</v>
      </c>
      <c r="AX37" s="2">
        <f t="shared" ca="1" si="78"/>
        <v>21.9</v>
      </c>
      <c r="AY37" s="2">
        <f t="shared" ca="1" si="78"/>
        <v>3.4144399999999999</v>
      </c>
      <c r="AZ37" s="7">
        <f t="shared" ca="1" si="79"/>
        <v>54</v>
      </c>
      <c r="BA37" s="2">
        <f t="shared" ca="1" si="80"/>
        <v>7.49</v>
      </c>
      <c r="BB37" s="2">
        <f t="shared" ca="1" si="80"/>
        <v>23.07</v>
      </c>
      <c r="BC37" s="2">
        <f t="shared" ca="1" si="80"/>
        <v>3.43</v>
      </c>
      <c r="BD37" s="2" t="str">
        <f t="shared" ca="1" si="80"/>
        <v/>
      </c>
      <c r="BE37" s="2">
        <f t="shared" ca="1" si="80"/>
        <v>9.83</v>
      </c>
      <c r="BF37" s="2" t="str">
        <f t="shared" ca="1" si="80"/>
        <v/>
      </c>
      <c r="BG37" s="2">
        <f t="shared" ca="1" si="81"/>
        <v>43.82</v>
      </c>
      <c r="BH37" s="2">
        <f t="shared" ca="1" si="90"/>
        <v>23.8</v>
      </c>
      <c r="BI37" s="2">
        <f t="shared" ca="1" si="82"/>
        <v>45.7</v>
      </c>
      <c r="BJ37" s="2">
        <f t="shared" ca="1" si="82"/>
        <v>21.9</v>
      </c>
      <c r="BK37" s="2">
        <f t="shared" ca="1" si="82"/>
        <v>3.4144399999999999</v>
      </c>
      <c r="BL37" t="str">
        <f t="shared" si="83"/>
        <v>V02R10</v>
      </c>
      <c r="BM37">
        <f t="shared" si="84"/>
        <v>37</v>
      </c>
      <c r="BN37" t="b">
        <f t="shared" si="91"/>
        <v>1</v>
      </c>
    </row>
    <row r="38" spans="1:66" x14ac:dyDescent="0.25">
      <c r="A38" t="str">
        <f t="shared" si="85"/>
        <v>V02</v>
      </c>
      <c r="B38" t="s">
        <v>26</v>
      </c>
      <c r="C38" s="3" t="str">
        <f t="shared" si="57"/>
        <v>Zone 11</v>
      </c>
      <c r="D38" t="str">
        <f t="shared" ca="1" si="58"/>
        <v>Pass</v>
      </c>
      <c r="E38" s="2">
        <f t="shared" ca="1" si="59"/>
        <v>70.8</v>
      </c>
      <c r="F38" s="2">
        <f t="shared" ca="1" si="60"/>
        <v>70.8</v>
      </c>
      <c r="G38" s="3">
        <f t="shared" ca="1" si="86"/>
        <v>0</v>
      </c>
      <c r="H38" s="31" t="str">
        <f t="shared" ca="1" si="61"/>
        <v>Yes</v>
      </c>
      <c r="I38" s="2">
        <f t="shared" ca="1" si="62"/>
        <v>70.8</v>
      </c>
      <c r="J38" s="2">
        <f t="shared" ca="1" si="63"/>
        <v>70.8</v>
      </c>
      <c r="K38" s="2">
        <f t="shared" ca="1" si="64"/>
        <v>70.8</v>
      </c>
      <c r="L38" s="3">
        <f t="shared" ca="1" si="87"/>
        <v>0</v>
      </c>
      <c r="M38" s="3" t="str">
        <f t="shared" ca="1" si="65"/>
        <v>Yes</v>
      </c>
      <c r="N38" s="31" t="str">
        <f t="shared" si="66"/>
        <v>V02R11</v>
      </c>
      <c r="O38" s="21">
        <f t="shared" ca="1" si="88"/>
        <v>0</v>
      </c>
      <c r="P38" s="7">
        <f t="shared" ca="1" si="67"/>
        <v>56</v>
      </c>
      <c r="Q38" s="2">
        <f t="shared" ref="Q38:V43" ca="1" si="92">IF(Q$3=0,"",INDEX(INDIRECT(Q$1),$P38,Q$3))</f>
        <v>20.309999999999999</v>
      </c>
      <c r="R38" s="2">
        <f t="shared" ca="1" si="92"/>
        <v>36.9</v>
      </c>
      <c r="S38" s="2">
        <f t="shared" ca="1" si="92"/>
        <v>3.54</v>
      </c>
      <c r="T38" s="2" t="str">
        <f t="shared" ca="1" si="92"/>
        <v/>
      </c>
      <c r="U38" s="2">
        <f t="shared" ca="1" si="92"/>
        <v>10.050000000000001</v>
      </c>
      <c r="V38" s="2">
        <f t="shared" ca="1" si="92"/>
        <v>0</v>
      </c>
      <c r="W38" s="2">
        <f t="shared" ca="1" si="69"/>
        <v>70.8</v>
      </c>
      <c r="X38" s="2">
        <f t="shared" ca="1" si="70"/>
        <v>23.5</v>
      </c>
      <c r="Y38" s="2">
        <f t="shared" ca="1" si="70"/>
        <v>43.8</v>
      </c>
      <c r="Z38" s="2">
        <f t="shared" ca="1" si="70"/>
        <v>20.3</v>
      </c>
      <c r="AA38" s="2">
        <f t="shared" ca="1" si="70"/>
        <v>4.0855899999999998</v>
      </c>
      <c r="AB38" s="7">
        <f t="shared" ca="1" si="71"/>
        <v>56</v>
      </c>
      <c r="AC38" s="2">
        <f t="shared" ref="AC38:AH43" ca="1" si="93">IF(AC$3=0,"",INDEX(INDIRECT(AC$1),$AB38,AC$3))</f>
        <v>20.309999999999999</v>
      </c>
      <c r="AD38" s="2">
        <f t="shared" ca="1" si="93"/>
        <v>36.9</v>
      </c>
      <c r="AE38" s="2">
        <f t="shared" ca="1" si="93"/>
        <v>3.54</v>
      </c>
      <c r="AF38" s="2" t="str">
        <f t="shared" ca="1" si="93"/>
        <v/>
      </c>
      <c r="AG38" s="2">
        <f t="shared" ca="1" si="93"/>
        <v>10.050000000000001</v>
      </c>
      <c r="AH38" s="2">
        <f t="shared" ca="1" si="93"/>
        <v>0</v>
      </c>
      <c r="AI38" s="2">
        <f t="shared" ca="1" si="73"/>
        <v>70.8</v>
      </c>
      <c r="AJ38" s="2">
        <f t="shared" ca="1" si="89"/>
        <v>23.5</v>
      </c>
      <c r="AK38" s="2">
        <f t="shared" ca="1" si="74"/>
        <v>43.8</v>
      </c>
      <c r="AL38" s="2">
        <f t="shared" ca="1" si="74"/>
        <v>20.3</v>
      </c>
      <c r="AM38" s="2">
        <f t="shared" ca="1" si="74"/>
        <v>4.0855899999999998</v>
      </c>
      <c r="AN38" s="7">
        <f t="shared" ca="1" si="75"/>
        <v>56</v>
      </c>
      <c r="AO38" s="2">
        <f t="shared" ref="AO38:AT43" ca="1" si="94">IF(AO$3=0,"",INDEX(INDIRECT(AO$1),$AN38,AO$3))</f>
        <v>20.309999999999999</v>
      </c>
      <c r="AP38" s="2">
        <f t="shared" ca="1" si="94"/>
        <v>36.9</v>
      </c>
      <c r="AQ38" s="2">
        <f t="shared" ca="1" si="94"/>
        <v>3.54</v>
      </c>
      <c r="AR38" s="2" t="str">
        <f t="shared" ca="1" si="94"/>
        <v/>
      </c>
      <c r="AS38" s="2">
        <f t="shared" ca="1" si="94"/>
        <v>10.050000000000001</v>
      </c>
      <c r="AT38" s="2" t="str">
        <f t="shared" ca="1" si="94"/>
        <v/>
      </c>
      <c r="AU38" s="2">
        <f t="shared" ca="1" si="77"/>
        <v>70.8</v>
      </c>
      <c r="AV38" s="2">
        <f t="shared" ca="1" si="78"/>
        <v>23.5</v>
      </c>
      <c r="AW38" s="2">
        <f t="shared" ca="1" si="78"/>
        <v>43.8</v>
      </c>
      <c r="AX38" s="2">
        <f t="shared" ca="1" si="78"/>
        <v>20.3</v>
      </c>
      <c r="AY38" s="2">
        <f t="shared" ca="1" si="78"/>
        <v>4.0855899999999998</v>
      </c>
      <c r="AZ38" s="7">
        <f t="shared" ca="1" si="79"/>
        <v>56</v>
      </c>
      <c r="BA38" s="2">
        <f t="shared" ref="BA38:BF43" ca="1" si="95">IF(BA$3=0,"",INDEX(INDIRECT(BA$1),$AZ38,BA$3))</f>
        <v>20.309999999999999</v>
      </c>
      <c r="BB38" s="2">
        <f t="shared" ca="1" si="95"/>
        <v>36.9</v>
      </c>
      <c r="BC38" s="2">
        <f t="shared" ca="1" si="95"/>
        <v>3.54</v>
      </c>
      <c r="BD38" s="2" t="str">
        <f t="shared" ca="1" si="95"/>
        <v/>
      </c>
      <c r="BE38" s="2">
        <f t="shared" ca="1" si="95"/>
        <v>10.050000000000001</v>
      </c>
      <c r="BF38" s="2" t="str">
        <f t="shared" ca="1" si="95"/>
        <v/>
      </c>
      <c r="BG38" s="2">
        <f t="shared" ca="1" si="81"/>
        <v>70.8</v>
      </c>
      <c r="BH38" s="2">
        <f t="shared" ca="1" si="90"/>
        <v>23.5</v>
      </c>
      <c r="BI38" s="2">
        <f t="shared" ca="1" si="82"/>
        <v>43.8</v>
      </c>
      <c r="BJ38" s="2">
        <f t="shared" ca="1" si="82"/>
        <v>20.3</v>
      </c>
      <c r="BK38" s="2">
        <f t="shared" ca="1" si="82"/>
        <v>4.0855899999999998</v>
      </c>
      <c r="BL38" t="str">
        <f t="shared" si="83"/>
        <v>V02R11</v>
      </c>
      <c r="BM38">
        <f t="shared" si="84"/>
        <v>38</v>
      </c>
      <c r="BN38" t="b">
        <f t="shared" si="91"/>
        <v>1</v>
      </c>
    </row>
    <row r="39" spans="1:66" x14ac:dyDescent="0.25">
      <c r="A39" t="str">
        <f t="shared" si="85"/>
        <v>V02</v>
      </c>
      <c r="B39" t="s">
        <v>27</v>
      </c>
      <c r="C39" s="3" t="str">
        <f t="shared" si="57"/>
        <v>Zone 12</v>
      </c>
      <c r="D39" t="str">
        <f t="shared" ca="1" si="58"/>
        <v>Pass</v>
      </c>
      <c r="E39" s="2">
        <f t="shared" ca="1" si="59"/>
        <v>55.300000000000004</v>
      </c>
      <c r="F39" s="2">
        <f t="shared" ca="1" si="60"/>
        <v>55.300000000000004</v>
      </c>
      <c r="G39" s="3">
        <f t="shared" ca="1" si="86"/>
        <v>0</v>
      </c>
      <c r="H39" s="31" t="str">
        <f t="shared" ca="1" si="61"/>
        <v>Yes</v>
      </c>
      <c r="I39" s="2">
        <f t="shared" ca="1" si="62"/>
        <v>55.300000000000004</v>
      </c>
      <c r="J39" s="2">
        <f t="shared" ca="1" si="63"/>
        <v>55.300000000000004</v>
      </c>
      <c r="K39" s="2">
        <f t="shared" ca="1" si="64"/>
        <v>55.300000000000004</v>
      </c>
      <c r="L39" s="3">
        <f t="shared" ca="1" si="87"/>
        <v>0</v>
      </c>
      <c r="M39" s="3" t="str">
        <f t="shared" ca="1" si="65"/>
        <v>Yes</v>
      </c>
      <c r="N39" s="31" t="str">
        <f t="shared" si="66"/>
        <v>V02R12</v>
      </c>
      <c r="O39" s="21">
        <f t="shared" ca="1" si="88"/>
        <v>0</v>
      </c>
      <c r="P39" s="7">
        <f t="shared" ca="1" si="67"/>
        <v>58</v>
      </c>
      <c r="Q39" s="2">
        <f t="shared" ca="1" si="92"/>
        <v>20.7</v>
      </c>
      <c r="R39" s="2">
        <f t="shared" ca="1" si="92"/>
        <v>20.69</v>
      </c>
      <c r="S39" s="2">
        <f t="shared" ca="1" si="92"/>
        <v>3.53</v>
      </c>
      <c r="T39" s="2" t="str">
        <f t="shared" ca="1" si="92"/>
        <v/>
      </c>
      <c r="U39" s="2">
        <f t="shared" ca="1" si="92"/>
        <v>10.38</v>
      </c>
      <c r="V39" s="2">
        <f t="shared" ca="1" si="92"/>
        <v>0</v>
      </c>
      <c r="W39" s="2">
        <f t="shared" ca="1" si="69"/>
        <v>55.300000000000004</v>
      </c>
      <c r="X39" s="2">
        <f t="shared" ca="1" si="70"/>
        <v>24.8</v>
      </c>
      <c r="Y39" s="2">
        <f t="shared" ca="1" si="70"/>
        <v>44</v>
      </c>
      <c r="Z39" s="2">
        <f t="shared" ca="1" si="70"/>
        <v>19.2</v>
      </c>
      <c r="AA39" s="2">
        <f t="shared" ca="1" si="70"/>
        <v>3.3883999999999999</v>
      </c>
      <c r="AB39" s="7">
        <f t="shared" ca="1" si="71"/>
        <v>58</v>
      </c>
      <c r="AC39" s="2">
        <f t="shared" ca="1" si="93"/>
        <v>20.7</v>
      </c>
      <c r="AD39" s="2">
        <f t="shared" ca="1" si="93"/>
        <v>20.69</v>
      </c>
      <c r="AE39" s="2">
        <f t="shared" ca="1" si="93"/>
        <v>3.53</v>
      </c>
      <c r="AF39" s="2" t="str">
        <f t="shared" ca="1" si="93"/>
        <v/>
      </c>
      <c r="AG39" s="2">
        <f t="shared" ca="1" si="93"/>
        <v>10.38</v>
      </c>
      <c r="AH39" s="2">
        <f t="shared" ca="1" si="93"/>
        <v>0</v>
      </c>
      <c r="AI39" s="2">
        <f t="shared" ca="1" si="73"/>
        <v>55.300000000000004</v>
      </c>
      <c r="AJ39" s="2">
        <f t="shared" ca="1" si="89"/>
        <v>24.8</v>
      </c>
      <c r="AK39" s="2">
        <f t="shared" ca="1" si="74"/>
        <v>44</v>
      </c>
      <c r="AL39" s="2">
        <f t="shared" ca="1" si="74"/>
        <v>19.2</v>
      </c>
      <c r="AM39" s="2">
        <f t="shared" ca="1" si="74"/>
        <v>3.3883999999999999</v>
      </c>
      <c r="AN39" s="7">
        <f t="shared" ca="1" si="75"/>
        <v>58</v>
      </c>
      <c r="AO39" s="2">
        <f t="shared" ca="1" si="94"/>
        <v>20.7</v>
      </c>
      <c r="AP39" s="2">
        <f t="shared" ca="1" si="94"/>
        <v>20.69</v>
      </c>
      <c r="AQ39" s="2">
        <f t="shared" ca="1" si="94"/>
        <v>3.53</v>
      </c>
      <c r="AR39" s="2" t="str">
        <f t="shared" ca="1" si="94"/>
        <v/>
      </c>
      <c r="AS39" s="2">
        <f t="shared" ca="1" si="94"/>
        <v>10.38</v>
      </c>
      <c r="AT39" s="2" t="str">
        <f t="shared" ca="1" si="94"/>
        <v/>
      </c>
      <c r="AU39" s="2">
        <f t="shared" ca="1" si="77"/>
        <v>55.300000000000004</v>
      </c>
      <c r="AV39" s="2">
        <f t="shared" ca="1" si="78"/>
        <v>24.8</v>
      </c>
      <c r="AW39" s="2">
        <f t="shared" ca="1" si="78"/>
        <v>44</v>
      </c>
      <c r="AX39" s="2">
        <f t="shared" ca="1" si="78"/>
        <v>19.2</v>
      </c>
      <c r="AY39" s="2">
        <f t="shared" ca="1" si="78"/>
        <v>3.3883999999999999</v>
      </c>
      <c r="AZ39" s="7">
        <f t="shared" ca="1" si="79"/>
        <v>58</v>
      </c>
      <c r="BA39" s="2">
        <f t="shared" ca="1" si="95"/>
        <v>20.7</v>
      </c>
      <c r="BB39" s="2">
        <f t="shared" ca="1" si="95"/>
        <v>20.69</v>
      </c>
      <c r="BC39" s="2">
        <f t="shared" ca="1" si="95"/>
        <v>3.53</v>
      </c>
      <c r="BD39" s="2" t="str">
        <f t="shared" ca="1" si="95"/>
        <v/>
      </c>
      <c r="BE39" s="2">
        <f t="shared" ca="1" si="95"/>
        <v>10.38</v>
      </c>
      <c r="BF39" s="2" t="str">
        <f t="shared" ca="1" si="95"/>
        <v/>
      </c>
      <c r="BG39" s="2">
        <f t="shared" ca="1" si="81"/>
        <v>55.300000000000004</v>
      </c>
      <c r="BH39" s="2">
        <f t="shared" ca="1" si="90"/>
        <v>24.8</v>
      </c>
      <c r="BI39" s="2">
        <f t="shared" ca="1" si="82"/>
        <v>44</v>
      </c>
      <c r="BJ39" s="2">
        <f t="shared" ca="1" si="82"/>
        <v>19.2</v>
      </c>
      <c r="BK39" s="2">
        <f t="shared" ca="1" si="82"/>
        <v>3.3883999999999999</v>
      </c>
      <c r="BL39" t="str">
        <f t="shared" si="83"/>
        <v>V02R12</v>
      </c>
      <c r="BM39">
        <f t="shared" si="84"/>
        <v>39</v>
      </c>
      <c r="BN39" t="b">
        <f t="shared" si="91"/>
        <v>1</v>
      </c>
    </row>
    <row r="40" spans="1:66" x14ac:dyDescent="0.25">
      <c r="A40" t="str">
        <f t="shared" si="85"/>
        <v>V02</v>
      </c>
      <c r="B40" t="s">
        <v>28</v>
      </c>
      <c r="C40" s="3" t="str">
        <f t="shared" si="57"/>
        <v>Zone 13</v>
      </c>
      <c r="D40" t="str">
        <f t="shared" ca="1" si="58"/>
        <v>Pass</v>
      </c>
      <c r="E40" s="2">
        <f t="shared" ca="1" si="59"/>
        <v>71.95</v>
      </c>
      <c r="F40" s="2">
        <f t="shared" ca="1" si="60"/>
        <v>71.95</v>
      </c>
      <c r="G40" s="3">
        <f t="shared" ca="1" si="86"/>
        <v>0</v>
      </c>
      <c r="H40" s="31" t="str">
        <f t="shared" ca="1" si="61"/>
        <v>Yes</v>
      </c>
      <c r="I40" s="2">
        <f t="shared" ca="1" si="62"/>
        <v>71.95</v>
      </c>
      <c r="J40" s="2">
        <f t="shared" ca="1" si="63"/>
        <v>71.95</v>
      </c>
      <c r="K40" s="2">
        <f t="shared" ca="1" si="64"/>
        <v>71.95</v>
      </c>
      <c r="L40" s="3">
        <f t="shared" ca="1" si="87"/>
        <v>0</v>
      </c>
      <c r="M40" s="3" t="str">
        <f t="shared" ca="1" si="65"/>
        <v>Yes</v>
      </c>
      <c r="N40" s="31" t="str">
        <f t="shared" si="66"/>
        <v>V02R13</v>
      </c>
      <c r="O40" s="21">
        <f t="shared" ca="1" si="88"/>
        <v>0</v>
      </c>
      <c r="P40" s="7">
        <f t="shared" ca="1" si="67"/>
        <v>60</v>
      </c>
      <c r="Q40" s="2">
        <f t="shared" ca="1" si="92"/>
        <v>18.329999999999998</v>
      </c>
      <c r="R40" s="2">
        <f t="shared" ca="1" si="92"/>
        <v>40.14</v>
      </c>
      <c r="S40" s="2">
        <f t="shared" ca="1" si="92"/>
        <v>3.59</v>
      </c>
      <c r="T40" s="2" t="str">
        <f t="shared" ca="1" si="92"/>
        <v/>
      </c>
      <c r="U40" s="2">
        <f t="shared" ca="1" si="92"/>
        <v>9.89</v>
      </c>
      <c r="V40" s="2">
        <f t="shared" ca="1" si="92"/>
        <v>0</v>
      </c>
      <c r="W40" s="2">
        <f t="shared" ca="1" si="69"/>
        <v>71.95</v>
      </c>
      <c r="X40" s="2">
        <f t="shared" ca="1" si="70"/>
        <v>24.8</v>
      </c>
      <c r="Y40" s="2">
        <f t="shared" ca="1" si="70"/>
        <v>45.5</v>
      </c>
      <c r="Z40" s="2">
        <f t="shared" ca="1" si="70"/>
        <v>20.7</v>
      </c>
      <c r="AA40" s="2">
        <f t="shared" ca="1" si="70"/>
        <v>4.3067299999999999</v>
      </c>
      <c r="AB40" s="7">
        <f t="shared" ca="1" si="71"/>
        <v>60</v>
      </c>
      <c r="AC40" s="2">
        <f t="shared" ca="1" si="93"/>
        <v>18.329999999999998</v>
      </c>
      <c r="AD40" s="2">
        <f t="shared" ca="1" si="93"/>
        <v>40.14</v>
      </c>
      <c r="AE40" s="2">
        <f t="shared" ca="1" si="93"/>
        <v>3.59</v>
      </c>
      <c r="AF40" s="2" t="str">
        <f t="shared" ca="1" si="93"/>
        <v/>
      </c>
      <c r="AG40" s="2">
        <f t="shared" ca="1" si="93"/>
        <v>9.89</v>
      </c>
      <c r="AH40" s="2">
        <f t="shared" ca="1" si="93"/>
        <v>0</v>
      </c>
      <c r="AI40" s="2">
        <f t="shared" ca="1" si="73"/>
        <v>71.95</v>
      </c>
      <c r="AJ40" s="2">
        <f t="shared" ca="1" si="89"/>
        <v>24.8</v>
      </c>
      <c r="AK40" s="2">
        <f t="shared" ca="1" si="74"/>
        <v>45.5</v>
      </c>
      <c r="AL40" s="2">
        <f t="shared" ca="1" si="74"/>
        <v>20.7</v>
      </c>
      <c r="AM40" s="2">
        <f t="shared" ca="1" si="74"/>
        <v>4.3067299999999999</v>
      </c>
      <c r="AN40" s="7">
        <f t="shared" ca="1" si="75"/>
        <v>60</v>
      </c>
      <c r="AO40" s="2">
        <f t="shared" ca="1" si="94"/>
        <v>18.329999999999998</v>
      </c>
      <c r="AP40" s="2">
        <f t="shared" ca="1" si="94"/>
        <v>40.14</v>
      </c>
      <c r="AQ40" s="2">
        <f t="shared" ca="1" si="94"/>
        <v>3.59</v>
      </c>
      <c r="AR40" s="2" t="str">
        <f t="shared" ca="1" si="94"/>
        <v/>
      </c>
      <c r="AS40" s="2">
        <f t="shared" ca="1" si="94"/>
        <v>9.89</v>
      </c>
      <c r="AT40" s="2" t="str">
        <f t="shared" ca="1" si="94"/>
        <v/>
      </c>
      <c r="AU40" s="2">
        <f t="shared" ca="1" si="77"/>
        <v>71.95</v>
      </c>
      <c r="AV40" s="2">
        <f t="shared" ca="1" si="78"/>
        <v>24.8</v>
      </c>
      <c r="AW40" s="2">
        <f t="shared" ca="1" si="78"/>
        <v>45.5</v>
      </c>
      <c r="AX40" s="2">
        <f t="shared" ca="1" si="78"/>
        <v>20.7</v>
      </c>
      <c r="AY40" s="2">
        <f t="shared" ca="1" si="78"/>
        <v>4.3067299999999999</v>
      </c>
      <c r="AZ40" s="7">
        <f t="shared" ca="1" si="79"/>
        <v>60</v>
      </c>
      <c r="BA40" s="2">
        <f t="shared" ca="1" si="95"/>
        <v>18.329999999999998</v>
      </c>
      <c r="BB40" s="2">
        <f t="shared" ca="1" si="95"/>
        <v>40.14</v>
      </c>
      <c r="BC40" s="2">
        <f t="shared" ca="1" si="95"/>
        <v>3.59</v>
      </c>
      <c r="BD40" s="2" t="str">
        <f t="shared" ca="1" si="95"/>
        <v/>
      </c>
      <c r="BE40" s="2">
        <f t="shared" ca="1" si="95"/>
        <v>9.89</v>
      </c>
      <c r="BF40" s="2" t="str">
        <f t="shared" ca="1" si="95"/>
        <v/>
      </c>
      <c r="BG40" s="2">
        <f t="shared" ca="1" si="81"/>
        <v>71.95</v>
      </c>
      <c r="BH40" s="2">
        <f t="shared" ca="1" si="90"/>
        <v>24.8</v>
      </c>
      <c r="BI40" s="2">
        <f t="shared" ca="1" si="82"/>
        <v>45.5</v>
      </c>
      <c r="BJ40" s="2">
        <f t="shared" ca="1" si="82"/>
        <v>20.7</v>
      </c>
      <c r="BK40" s="2">
        <f t="shared" ca="1" si="82"/>
        <v>4.3067299999999999</v>
      </c>
      <c r="BL40" t="str">
        <f t="shared" si="83"/>
        <v>V02R13</v>
      </c>
      <c r="BM40">
        <f t="shared" si="84"/>
        <v>40</v>
      </c>
      <c r="BN40" t="b">
        <f t="shared" si="91"/>
        <v>1</v>
      </c>
    </row>
    <row r="41" spans="1:66" x14ac:dyDescent="0.25">
      <c r="A41" t="str">
        <f t="shared" si="85"/>
        <v>V02</v>
      </c>
      <c r="B41" t="s">
        <v>29</v>
      </c>
      <c r="C41" s="3" t="str">
        <f t="shared" si="57"/>
        <v>Zone 14</v>
      </c>
      <c r="D41" t="str">
        <f t="shared" ca="1" si="58"/>
        <v>Pass</v>
      </c>
      <c r="E41" s="2">
        <f t="shared" ca="1" si="59"/>
        <v>67.8</v>
      </c>
      <c r="F41" s="2">
        <f t="shared" ca="1" si="60"/>
        <v>67.8</v>
      </c>
      <c r="G41" s="3">
        <f t="shared" ca="1" si="86"/>
        <v>0</v>
      </c>
      <c r="H41" s="31" t="str">
        <f t="shared" ca="1" si="61"/>
        <v>Yes</v>
      </c>
      <c r="I41" s="2">
        <f t="shared" ca="1" si="62"/>
        <v>67.8</v>
      </c>
      <c r="J41" s="2">
        <f t="shared" ca="1" si="63"/>
        <v>67.8</v>
      </c>
      <c r="K41" s="2">
        <f t="shared" ca="1" si="64"/>
        <v>67.8</v>
      </c>
      <c r="L41" s="3">
        <f t="shared" ca="1" si="87"/>
        <v>0</v>
      </c>
      <c r="M41" s="3" t="str">
        <f t="shared" ca="1" si="65"/>
        <v>Yes</v>
      </c>
      <c r="N41" s="31" t="str">
        <f t="shared" si="66"/>
        <v>V02R14</v>
      </c>
      <c r="O41" s="21">
        <f t="shared" ca="1" si="88"/>
        <v>0</v>
      </c>
      <c r="P41" s="7">
        <f t="shared" ca="1" si="67"/>
        <v>62</v>
      </c>
      <c r="Q41" s="2">
        <f t="shared" ca="1" si="92"/>
        <v>19.5</v>
      </c>
      <c r="R41" s="2">
        <f t="shared" ca="1" si="92"/>
        <v>34.75</v>
      </c>
      <c r="S41" s="2">
        <f t="shared" ca="1" si="92"/>
        <v>3.38</v>
      </c>
      <c r="T41" s="2" t="str">
        <f t="shared" ca="1" si="92"/>
        <v/>
      </c>
      <c r="U41" s="2">
        <f t="shared" ca="1" si="92"/>
        <v>10.17</v>
      </c>
      <c r="V41" s="2">
        <f t="shared" ca="1" si="92"/>
        <v>0</v>
      </c>
      <c r="W41" s="2">
        <f t="shared" ca="1" si="69"/>
        <v>67.8</v>
      </c>
      <c r="X41" s="2">
        <f t="shared" ca="1" si="70"/>
        <v>24.6</v>
      </c>
      <c r="Y41" s="2">
        <f t="shared" ca="1" si="70"/>
        <v>45.4</v>
      </c>
      <c r="Z41" s="2">
        <f t="shared" ca="1" si="70"/>
        <v>20.8</v>
      </c>
      <c r="AA41" s="2">
        <f t="shared" ca="1" si="70"/>
        <v>3.58039</v>
      </c>
      <c r="AB41" s="7">
        <f t="shared" ca="1" si="71"/>
        <v>62</v>
      </c>
      <c r="AC41" s="2">
        <f t="shared" ca="1" si="93"/>
        <v>19.5</v>
      </c>
      <c r="AD41" s="2">
        <f t="shared" ca="1" si="93"/>
        <v>34.75</v>
      </c>
      <c r="AE41" s="2">
        <f t="shared" ca="1" si="93"/>
        <v>3.38</v>
      </c>
      <c r="AF41" s="2" t="str">
        <f t="shared" ca="1" si="93"/>
        <v/>
      </c>
      <c r="AG41" s="2">
        <f t="shared" ca="1" si="93"/>
        <v>10.17</v>
      </c>
      <c r="AH41" s="2">
        <f t="shared" ca="1" si="93"/>
        <v>0</v>
      </c>
      <c r="AI41" s="2">
        <f t="shared" ca="1" si="73"/>
        <v>67.8</v>
      </c>
      <c r="AJ41" s="2">
        <f t="shared" ca="1" si="89"/>
        <v>24.6</v>
      </c>
      <c r="AK41" s="2">
        <f t="shared" ca="1" si="74"/>
        <v>45.4</v>
      </c>
      <c r="AL41" s="2">
        <f t="shared" ca="1" si="74"/>
        <v>20.8</v>
      </c>
      <c r="AM41" s="2">
        <f t="shared" ca="1" si="74"/>
        <v>3.58039</v>
      </c>
      <c r="AN41" s="7">
        <f t="shared" ca="1" si="75"/>
        <v>62</v>
      </c>
      <c r="AO41" s="2">
        <f t="shared" ca="1" si="94"/>
        <v>19.5</v>
      </c>
      <c r="AP41" s="2">
        <f t="shared" ca="1" si="94"/>
        <v>34.75</v>
      </c>
      <c r="AQ41" s="2">
        <f t="shared" ca="1" si="94"/>
        <v>3.38</v>
      </c>
      <c r="AR41" s="2" t="str">
        <f t="shared" ca="1" si="94"/>
        <v/>
      </c>
      <c r="AS41" s="2">
        <f t="shared" ca="1" si="94"/>
        <v>10.17</v>
      </c>
      <c r="AT41" s="2" t="str">
        <f t="shared" ca="1" si="94"/>
        <v/>
      </c>
      <c r="AU41" s="2">
        <f t="shared" ca="1" si="77"/>
        <v>67.8</v>
      </c>
      <c r="AV41" s="2">
        <f t="shared" ca="1" si="78"/>
        <v>24.6</v>
      </c>
      <c r="AW41" s="2">
        <f t="shared" ca="1" si="78"/>
        <v>45.4</v>
      </c>
      <c r="AX41" s="2">
        <f t="shared" ca="1" si="78"/>
        <v>20.8</v>
      </c>
      <c r="AY41" s="2">
        <f t="shared" ca="1" si="78"/>
        <v>3.58039</v>
      </c>
      <c r="AZ41" s="7">
        <f t="shared" ca="1" si="79"/>
        <v>62</v>
      </c>
      <c r="BA41" s="2">
        <f t="shared" ca="1" si="95"/>
        <v>19.5</v>
      </c>
      <c r="BB41" s="2">
        <f t="shared" ca="1" si="95"/>
        <v>34.75</v>
      </c>
      <c r="BC41" s="2">
        <f t="shared" ca="1" si="95"/>
        <v>3.38</v>
      </c>
      <c r="BD41" s="2" t="str">
        <f t="shared" ca="1" si="95"/>
        <v/>
      </c>
      <c r="BE41" s="2">
        <f t="shared" ca="1" si="95"/>
        <v>10.17</v>
      </c>
      <c r="BF41" s="2" t="str">
        <f t="shared" ca="1" si="95"/>
        <v/>
      </c>
      <c r="BG41" s="2">
        <f t="shared" ca="1" si="81"/>
        <v>67.8</v>
      </c>
      <c r="BH41" s="2">
        <f t="shared" ca="1" si="90"/>
        <v>24.6</v>
      </c>
      <c r="BI41" s="2">
        <f t="shared" ca="1" si="82"/>
        <v>45.4</v>
      </c>
      <c r="BJ41" s="2">
        <f t="shared" ca="1" si="82"/>
        <v>20.8</v>
      </c>
      <c r="BK41" s="2">
        <f t="shared" ca="1" si="82"/>
        <v>3.58039</v>
      </c>
      <c r="BL41" t="str">
        <f t="shared" si="83"/>
        <v>V02R14</v>
      </c>
      <c r="BM41">
        <f t="shared" si="84"/>
        <v>41</v>
      </c>
      <c r="BN41" t="b">
        <f t="shared" si="91"/>
        <v>1</v>
      </c>
    </row>
    <row r="42" spans="1:66" x14ac:dyDescent="0.25">
      <c r="A42" t="str">
        <f t="shared" si="85"/>
        <v>V02</v>
      </c>
      <c r="B42" t="s">
        <v>30</v>
      </c>
      <c r="C42" s="3" t="str">
        <f t="shared" si="57"/>
        <v>Zone 15</v>
      </c>
      <c r="D42" t="str">
        <f t="shared" ca="1" si="58"/>
        <v>Pass</v>
      </c>
      <c r="E42" s="2">
        <f t="shared" ca="1" si="59"/>
        <v>98.44</v>
      </c>
      <c r="F42" s="2">
        <f t="shared" ca="1" si="60"/>
        <v>98.44</v>
      </c>
      <c r="G42" s="3">
        <f t="shared" ca="1" si="86"/>
        <v>0</v>
      </c>
      <c r="H42" s="31" t="str">
        <f t="shared" ca="1" si="61"/>
        <v>Yes</v>
      </c>
      <c r="I42" s="2">
        <f t="shared" ca="1" si="62"/>
        <v>98.44</v>
      </c>
      <c r="J42" s="2">
        <f t="shared" ca="1" si="63"/>
        <v>98.44</v>
      </c>
      <c r="K42" s="2">
        <f t="shared" ca="1" si="64"/>
        <v>98.44</v>
      </c>
      <c r="L42" s="3">
        <f t="shared" ca="1" si="87"/>
        <v>0</v>
      </c>
      <c r="M42" s="3" t="str">
        <f t="shared" ca="1" si="65"/>
        <v>Yes</v>
      </c>
      <c r="N42" s="31" t="str">
        <f t="shared" si="66"/>
        <v>V02R15</v>
      </c>
      <c r="O42" s="21">
        <f t="shared" ca="1" si="88"/>
        <v>0</v>
      </c>
      <c r="P42" s="7">
        <f t="shared" ca="1" si="67"/>
        <v>64</v>
      </c>
      <c r="Q42" s="2">
        <f t="shared" ca="1" si="92"/>
        <v>1.61</v>
      </c>
      <c r="R42" s="2">
        <f t="shared" ca="1" si="92"/>
        <v>85.36</v>
      </c>
      <c r="S42" s="2">
        <f t="shared" ca="1" si="92"/>
        <v>3.43</v>
      </c>
      <c r="T42" s="2" t="str">
        <f t="shared" ca="1" si="92"/>
        <v/>
      </c>
      <c r="U42" s="2">
        <f t="shared" ca="1" si="92"/>
        <v>8.0399999999999991</v>
      </c>
      <c r="V42" s="2">
        <f t="shared" ca="1" si="92"/>
        <v>0</v>
      </c>
      <c r="W42" s="2">
        <f t="shared" ca="1" si="69"/>
        <v>98.44</v>
      </c>
      <c r="X42" s="2">
        <f t="shared" ca="1" si="70"/>
        <v>22.1</v>
      </c>
      <c r="Y42" s="2">
        <f t="shared" ca="1" si="70"/>
        <v>48.5</v>
      </c>
      <c r="Z42" s="2">
        <f t="shared" ca="1" si="70"/>
        <v>26.4</v>
      </c>
      <c r="AA42" s="2">
        <f t="shared" ca="1" si="70"/>
        <v>5.9965000000000002</v>
      </c>
      <c r="AB42" s="7">
        <f t="shared" ca="1" si="71"/>
        <v>64</v>
      </c>
      <c r="AC42" s="2">
        <f t="shared" ca="1" si="93"/>
        <v>1.61</v>
      </c>
      <c r="AD42" s="2">
        <f t="shared" ca="1" si="93"/>
        <v>85.36</v>
      </c>
      <c r="AE42" s="2">
        <f t="shared" ca="1" si="93"/>
        <v>3.43</v>
      </c>
      <c r="AF42" s="2" t="str">
        <f t="shared" ca="1" si="93"/>
        <v/>
      </c>
      <c r="AG42" s="2">
        <f t="shared" ca="1" si="93"/>
        <v>8.0399999999999991</v>
      </c>
      <c r="AH42" s="2">
        <f t="shared" ca="1" si="93"/>
        <v>0</v>
      </c>
      <c r="AI42" s="2">
        <f t="shared" ca="1" si="73"/>
        <v>98.44</v>
      </c>
      <c r="AJ42" s="2">
        <f t="shared" ca="1" si="89"/>
        <v>22.1</v>
      </c>
      <c r="AK42" s="2">
        <f t="shared" ca="1" si="74"/>
        <v>48.5</v>
      </c>
      <c r="AL42" s="2">
        <f t="shared" ca="1" si="74"/>
        <v>26.4</v>
      </c>
      <c r="AM42" s="2">
        <f t="shared" ca="1" si="74"/>
        <v>5.9965000000000002</v>
      </c>
      <c r="AN42" s="7">
        <f t="shared" ca="1" si="75"/>
        <v>64</v>
      </c>
      <c r="AO42" s="2">
        <f t="shared" ca="1" si="94"/>
        <v>1.61</v>
      </c>
      <c r="AP42" s="2">
        <f t="shared" ca="1" si="94"/>
        <v>85.36</v>
      </c>
      <c r="AQ42" s="2">
        <f t="shared" ca="1" si="94"/>
        <v>3.43</v>
      </c>
      <c r="AR42" s="2" t="str">
        <f t="shared" ca="1" si="94"/>
        <v/>
      </c>
      <c r="AS42" s="2">
        <f t="shared" ca="1" si="94"/>
        <v>8.0399999999999991</v>
      </c>
      <c r="AT42" s="2" t="str">
        <f t="shared" ca="1" si="94"/>
        <v/>
      </c>
      <c r="AU42" s="2">
        <f t="shared" ca="1" si="77"/>
        <v>98.44</v>
      </c>
      <c r="AV42" s="2">
        <f t="shared" ca="1" si="78"/>
        <v>22.1</v>
      </c>
      <c r="AW42" s="2">
        <f t="shared" ca="1" si="78"/>
        <v>48.5</v>
      </c>
      <c r="AX42" s="2">
        <f t="shared" ca="1" si="78"/>
        <v>26.4</v>
      </c>
      <c r="AY42" s="2">
        <f t="shared" ca="1" si="78"/>
        <v>5.9965000000000002</v>
      </c>
      <c r="AZ42" s="7">
        <f t="shared" ca="1" si="79"/>
        <v>64</v>
      </c>
      <c r="BA42" s="2">
        <f t="shared" ca="1" si="95"/>
        <v>1.61</v>
      </c>
      <c r="BB42" s="2">
        <f t="shared" ca="1" si="95"/>
        <v>85.36</v>
      </c>
      <c r="BC42" s="2">
        <f t="shared" ca="1" si="95"/>
        <v>3.43</v>
      </c>
      <c r="BD42" s="2" t="str">
        <f t="shared" ca="1" si="95"/>
        <v/>
      </c>
      <c r="BE42" s="2">
        <f t="shared" ca="1" si="95"/>
        <v>8.0399999999999991</v>
      </c>
      <c r="BF42" s="2" t="str">
        <f t="shared" ca="1" si="95"/>
        <v/>
      </c>
      <c r="BG42" s="2">
        <f t="shared" ca="1" si="81"/>
        <v>98.44</v>
      </c>
      <c r="BH42" s="2">
        <f t="shared" ca="1" si="90"/>
        <v>22.1</v>
      </c>
      <c r="BI42" s="2">
        <f t="shared" ca="1" si="82"/>
        <v>48.5</v>
      </c>
      <c r="BJ42" s="2">
        <f t="shared" ca="1" si="82"/>
        <v>26.4</v>
      </c>
      <c r="BK42" s="2">
        <f t="shared" ca="1" si="82"/>
        <v>5.9965000000000002</v>
      </c>
      <c r="BL42" t="str">
        <f t="shared" si="83"/>
        <v>V02R15</v>
      </c>
      <c r="BM42">
        <f t="shared" si="84"/>
        <v>42</v>
      </c>
      <c r="BN42" t="b">
        <f t="shared" si="91"/>
        <v>1</v>
      </c>
    </row>
    <row r="43" spans="1:66" x14ac:dyDescent="0.25">
      <c r="A43" t="str">
        <f t="shared" si="85"/>
        <v>V02</v>
      </c>
      <c r="B43" t="s">
        <v>31</v>
      </c>
      <c r="C43" s="3" t="str">
        <f t="shared" si="57"/>
        <v>Zone 16</v>
      </c>
      <c r="D43" t="str">
        <f t="shared" ca="1" si="58"/>
        <v>Pass</v>
      </c>
      <c r="E43" s="2">
        <f t="shared" ca="1" si="59"/>
        <v>58.370000000000005</v>
      </c>
      <c r="F43" s="2">
        <f t="shared" ca="1" si="60"/>
        <v>58.370000000000005</v>
      </c>
      <c r="G43" s="3">
        <f t="shared" ca="1" si="86"/>
        <v>0</v>
      </c>
      <c r="H43" s="31" t="str">
        <f t="shared" ca="1" si="61"/>
        <v>Yes</v>
      </c>
      <c r="I43" s="2">
        <f t="shared" ca="1" si="62"/>
        <v>58.370000000000005</v>
      </c>
      <c r="J43" s="2">
        <f t="shared" ca="1" si="63"/>
        <v>58.370000000000005</v>
      </c>
      <c r="K43" s="2">
        <f t="shared" ca="1" si="64"/>
        <v>58.370000000000005</v>
      </c>
      <c r="L43" s="3">
        <f t="shared" ca="1" si="87"/>
        <v>0</v>
      </c>
      <c r="M43" s="3" t="str">
        <f t="shared" ca="1" si="65"/>
        <v>Yes</v>
      </c>
      <c r="N43" s="31" t="str">
        <f t="shared" si="66"/>
        <v>V02R16</v>
      </c>
      <c r="O43" s="21">
        <f t="shared" ca="1" si="88"/>
        <v>0</v>
      </c>
      <c r="P43" s="7">
        <f t="shared" ca="1" si="67"/>
        <v>66</v>
      </c>
      <c r="Q43" s="2">
        <f t="shared" ca="1" si="92"/>
        <v>38.5</v>
      </c>
      <c r="R43" s="2">
        <f t="shared" ca="1" si="92"/>
        <v>4.3099999999999996</v>
      </c>
      <c r="S43" s="2">
        <f t="shared" ca="1" si="92"/>
        <v>3.57</v>
      </c>
      <c r="T43" s="2" t="str">
        <f t="shared" ca="1" si="92"/>
        <v/>
      </c>
      <c r="U43" s="2">
        <f t="shared" ca="1" si="92"/>
        <v>11.99</v>
      </c>
      <c r="V43" s="2">
        <f t="shared" ca="1" si="92"/>
        <v>0</v>
      </c>
      <c r="W43" s="2">
        <f t="shared" ca="1" si="69"/>
        <v>58.370000000000005</v>
      </c>
      <c r="X43" s="2">
        <f t="shared" ca="1" si="70"/>
        <v>29.5</v>
      </c>
      <c r="Y43" s="2">
        <f t="shared" ca="1" si="70"/>
        <v>48</v>
      </c>
      <c r="Z43" s="2">
        <f t="shared" ca="1" si="70"/>
        <v>18.5</v>
      </c>
      <c r="AA43" s="2">
        <f t="shared" ca="1" si="70"/>
        <v>3.09266</v>
      </c>
      <c r="AB43" s="7">
        <f t="shared" ca="1" si="71"/>
        <v>66</v>
      </c>
      <c r="AC43" s="2">
        <f t="shared" ca="1" si="93"/>
        <v>38.5</v>
      </c>
      <c r="AD43" s="2">
        <f t="shared" ca="1" si="93"/>
        <v>4.3099999999999996</v>
      </c>
      <c r="AE43" s="2">
        <f t="shared" ca="1" si="93"/>
        <v>3.57</v>
      </c>
      <c r="AF43" s="2" t="str">
        <f t="shared" ca="1" si="93"/>
        <v/>
      </c>
      <c r="AG43" s="2">
        <f t="shared" ca="1" si="93"/>
        <v>11.99</v>
      </c>
      <c r="AH43" s="2">
        <f t="shared" ca="1" si="93"/>
        <v>0</v>
      </c>
      <c r="AI43" s="2">
        <f t="shared" ca="1" si="73"/>
        <v>58.370000000000005</v>
      </c>
      <c r="AJ43" s="2">
        <f t="shared" ca="1" si="89"/>
        <v>29.5</v>
      </c>
      <c r="AK43" s="2">
        <f t="shared" ca="1" si="74"/>
        <v>48</v>
      </c>
      <c r="AL43" s="2">
        <f t="shared" ca="1" si="74"/>
        <v>18.5</v>
      </c>
      <c r="AM43" s="2">
        <f t="shared" ca="1" si="74"/>
        <v>3.09266</v>
      </c>
      <c r="AN43" s="7">
        <f t="shared" ca="1" si="75"/>
        <v>66</v>
      </c>
      <c r="AO43" s="2">
        <f t="shared" ca="1" si="94"/>
        <v>38.5</v>
      </c>
      <c r="AP43" s="2">
        <f t="shared" ca="1" si="94"/>
        <v>4.3099999999999996</v>
      </c>
      <c r="AQ43" s="2">
        <f t="shared" ca="1" si="94"/>
        <v>3.57</v>
      </c>
      <c r="AR43" s="2" t="str">
        <f t="shared" ca="1" si="94"/>
        <v/>
      </c>
      <c r="AS43" s="2">
        <f t="shared" ca="1" si="94"/>
        <v>11.99</v>
      </c>
      <c r="AT43" s="2" t="str">
        <f t="shared" ca="1" si="94"/>
        <v/>
      </c>
      <c r="AU43" s="2">
        <f t="shared" ca="1" si="77"/>
        <v>58.370000000000005</v>
      </c>
      <c r="AV43" s="2">
        <f t="shared" ca="1" si="78"/>
        <v>29.5</v>
      </c>
      <c r="AW43" s="2">
        <f t="shared" ca="1" si="78"/>
        <v>48</v>
      </c>
      <c r="AX43" s="2">
        <f t="shared" ca="1" si="78"/>
        <v>18.5</v>
      </c>
      <c r="AY43" s="2">
        <f t="shared" ca="1" si="78"/>
        <v>3.09266</v>
      </c>
      <c r="AZ43" s="7">
        <f t="shared" ca="1" si="79"/>
        <v>66</v>
      </c>
      <c r="BA43" s="2">
        <f t="shared" ca="1" si="95"/>
        <v>38.5</v>
      </c>
      <c r="BB43" s="2">
        <f t="shared" ca="1" si="95"/>
        <v>4.3099999999999996</v>
      </c>
      <c r="BC43" s="2">
        <f t="shared" ca="1" si="95"/>
        <v>3.57</v>
      </c>
      <c r="BD43" s="2" t="str">
        <f t="shared" ca="1" si="95"/>
        <v/>
      </c>
      <c r="BE43" s="2">
        <f t="shared" ca="1" si="95"/>
        <v>11.99</v>
      </c>
      <c r="BF43" s="2" t="str">
        <f t="shared" ca="1" si="95"/>
        <v/>
      </c>
      <c r="BG43" s="2">
        <f t="shared" ca="1" si="81"/>
        <v>58.370000000000005</v>
      </c>
      <c r="BH43" s="2">
        <f t="shared" ca="1" si="90"/>
        <v>29.5</v>
      </c>
      <c r="BI43" s="2">
        <f t="shared" ca="1" si="82"/>
        <v>48</v>
      </c>
      <c r="BJ43" s="2">
        <f t="shared" ca="1" si="82"/>
        <v>18.5</v>
      </c>
      <c r="BK43" s="2">
        <f t="shared" ca="1" si="82"/>
        <v>3.09266</v>
      </c>
      <c r="BL43" t="str">
        <f t="shared" si="83"/>
        <v>V02R16</v>
      </c>
      <c r="BM43">
        <f t="shared" si="84"/>
        <v>43</v>
      </c>
      <c r="BN43" t="b">
        <f t="shared" si="91"/>
        <v>1</v>
      </c>
    </row>
    <row r="44" spans="1:66" x14ac:dyDescent="0.25">
      <c r="A44" s="20" t="str">
        <f>"Result "&amp;A27</f>
        <v>Result V02</v>
      </c>
      <c r="C44" s="5"/>
      <c r="D44" s="6" t="str">
        <f ca="1">IF(NOT(BN44),"n/a",IF(COUNTIF(D28:D43,Pass)=16,Pass,Fail))</f>
        <v>Pass</v>
      </c>
      <c r="E44" s="17">
        <f ca="1">AVERAGE(E28:E43)</f>
        <v>47.481874999999995</v>
      </c>
      <c r="F44" s="17">
        <f ca="1">AVERAGE(F28:F43)</f>
        <v>47.481874999999995</v>
      </c>
      <c r="G44" s="18">
        <f ca="1">IF(E44=0,0,(F44-E44)/E44)</f>
        <v>0</v>
      </c>
      <c r="H44" s="19"/>
      <c r="I44" s="17">
        <f ca="1">AVERAGE(I28:I43)</f>
        <v>47.481874999999995</v>
      </c>
      <c r="J44" s="17">
        <f ca="1">AVERAGE(J28:J43)</f>
        <v>47.481874999999995</v>
      </c>
      <c r="K44" s="17">
        <f ca="1">AVERAGE(K28:K43)</f>
        <v>47.481874999999995</v>
      </c>
      <c r="L44" s="18">
        <f t="shared" ca="1" si="87"/>
        <v>0</v>
      </c>
      <c r="M44" s="19" t="s">
        <v>273</v>
      </c>
      <c r="N44" s="19">
        <f ca="1">MIN(L28:L43)</f>
        <v>0</v>
      </c>
      <c r="O44" s="17">
        <f ca="1">AVERAGE(O28:O43)</f>
        <v>0</v>
      </c>
      <c r="P44" s="18" t="s">
        <v>275</v>
      </c>
      <c r="Q44" s="17">
        <f ca="1">AVERAGE(Q28:Q43)</f>
        <v>15.365625000000001</v>
      </c>
      <c r="R44" s="17">
        <f ca="1">AVERAGE(R28:R43)</f>
        <v>18.240000000000002</v>
      </c>
      <c r="S44" s="17">
        <f ca="1">AVERAGE(S28:S43)</f>
        <v>3.5068750000000004</v>
      </c>
      <c r="T44" s="17"/>
      <c r="U44" s="17">
        <f t="shared" ref="U44:AA44" ca="1" si="96">AVERAGE(U28:U43)</f>
        <v>10.369374999999998</v>
      </c>
      <c r="V44" s="17">
        <f t="shared" ca="1" si="96"/>
        <v>0</v>
      </c>
      <c r="W44" s="17">
        <f t="shared" ca="1" si="96"/>
        <v>47.481874999999995</v>
      </c>
      <c r="X44" s="17">
        <f t="shared" ca="1" si="96"/>
        <v>23.893750000000004</v>
      </c>
      <c r="Y44" s="17">
        <f t="shared" ca="1" si="96"/>
        <v>46.55</v>
      </c>
      <c r="Z44" s="17">
        <f t="shared" ca="1" si="96"/>
        <v>22.656249999999996</v>
      </c>
      <c r="AA44" s="17">
        <f t="shared" ca="1" si="96"/>
        <v>3.5213918749999995</v>
      </c>
      <c r="AB44" s="17" t="s">
        <v>275</v>
      </c>
      <c r="AC44" s="17">
        <f ca="1">AVERAGE(AC28:AC43)</f>
        <v>15.365625000000001</v>
      </c>
      <c r="AD44" s="17">
        <f ca="1">AVERAGE(AD28:AD43)</f>
        <v>18.240000000000002</v>
      </c>
      <c r="AE44" s="17">
        <f ca="1">AVERAGE(AE28:AE43)</f>
        <v>3.5068750000000004</v>
      </c>
      <c r="AF44" s="17" t="e">
        <f ca="1">AVERAGE(AF28:AF43)</f>
        <v>#DIV/0!</v>
      </c>
      <c r="AG44" s="17">
        <f ca="1">AVERAGE(AG28:AG43)</f>
        <v>10.369374999999998</v>
      </c>
      <c r="AH44" s="17"/>
      <c r="AI44" s="17">
        <f ca="1">AVERAGE(AI28:AI43)</f>
        <v>47.481874999999995</v>
      </c>
      <c r="AJ44" s="17">
        <f ca="1">AVERAGE(AJ28:AJ43)</f>
        <v>23.893750000000004</v>
      </c>
      <c r="AK44" s="17">
        <f ca="1">AVERAGE(AK28:AK43)</f>
        <v>46.55</v>
      </c>
      <c r="AL44" s="17">
        <f ca="1">AVERAGE(AL28:AL43)</f>
        <v>22.656249999999996</v>
      </c>
      <c r="AM44" s="17">
        <f ca="1">AVERAGE(AM28:AM43)</f>
        <v>3.5213918749999995</v>
      </c>
      <c r="AO44" s="17">
        <f ca="1">AVERAGE(AO28:AO43)</f>
        <v>15.365625000000001</v>
      </c>
      <c r="AP44" s="17">
        <f ca="1">AVERAGE(AP28:AP43)</f>
        <v>18.240000000000002</v>
      </c>
      <c r="AQ44" s="17">
        <f ca="1">AVERAGE(AQ28:AQ43)</f>
        <v>3.5068750000000004</v>
      </c>
      <c r="AR44" s="17" t="str">
        <f ca="1">IF(AR$3=0,"",AVERAGE(AR28:AR43))</f>
        <v/>
      </c>
      <c r="AS44" s="17">
        <f ca="1">AVERAGE(AS28:AS43)</f>
        <v>10.369374999999998</v>
      </c>
      <c r="AT44" s="17"/>
      <c r="AU44" s="17">
        <f ca="1">AVERAGE(AU28:AU43)</f>
        <v>47.481874999999995</v>
      </c>
      <c r="AV44" s="17">
        <f ca="1">AVERAGE(AV28:AV43)</f>
        <v>23.893750000000004</v>
      </c>
      <c r="AW44" s="17">
        <f ca="1">AVERAGE(AW28:AW43)</f>
        <v>46.55</v>
      </c>
      <c r="AX44" s="17">
        <f ca="1">AVERAGE(AX28:AX43)</f>
        <v>22.656249999999996</v>
      </c>
      <c r="AY44" s="17">
        <f ca="1">AVERAGE(AY28:AY43)</f>
        <v>3.5213918749999995</v>
      </c>
      <c r="AZ44" s="17" t="s">
        <v>275</v>
      </c>
      <c r="BA44" s="17">
        <f ca="1">AVERAGE(BA28:BA43)</f>
        <v>15.365625000000001</v>
      </c>
      <c r="BB44" s="17">
        <f ca="1">AVERAGE(BB28:BB43)</f>
        <v>18.240000000000002</v>
      </c>
      <c r="BC44" s="17">
        <f ca="1">AVERAGE(BC28:BC43)</f>
        <v>3.5068750000000004</v>
      </c>
      <c r="BD44" s="17" t="str">
        <f ca="1">IF(BD$3=0,"",AVERAGE(BD28:BD43))</f>
        <v/>
      </c>
      <c r="BE44" s="17">
        <f ca="1">AVERAGE(BE28:BE43)</f>
        <v>10.369374999999998</v>
      </c>
      <c r="BF44" s="17"/>
      <c r="BG44" s="17">
        <f ca="1">AVERAGE(BG28:BG43)</f>
        <v>47.481874999999995</v>
      </c>
      <c r="BH44" s="17">
        <f ca="1">AVERAGE(BH28:BH43)</f>
        <v>23.893750000000004</v>
      </c>
      <c r="BI44" s="17">
        <f ca="1">AVERAGE(BI28:BI43)</f>
        <v>46.55</v>
      </c>
      <c r="BJ44" s="17">
        <f ca="1">AVERAGE(BJ28:BJ43)</f>
        <v>22.656249999999996</v>
      </c>
      <c r="BK44" s="17">
        <f ca="1">AVERAGE(BK28:BK43)</f>
        <v>3.5213918749999995</v>
      </c>
      <c r="BN44" t="b">
        <f t="shared" si="91"/>
        <v>1</v>
      </c>
    </row>
    <row r="45" spans="1:66" x14ac:dyDescent="0.25">
      <c r="C45" s="6" t="str">
        <f>"Page 2 of "&amp;TotalPages</f>
        <v>Page 2 of 11</v>
      </c>
      <c r="D45" s="6"/>
      <c r="E45" s="6"/>
      <c r="F45" s="6"/>
      <c r="G45" s="6"/>
      <c r="H45" s="5"/>
      <c r="I45" s="6"/>
      <c r="J45" s="6"/>
      <c r="K45" s="6"/>
      <c r="L45" s="5" t="s">
        <v>275</v>
      </c>
      <c r="M45" s="5" t="s">
        <v>274</v>
      </c>
      <c r="N45" s="32">
        <f ca="1">MAX(L28:L43)</f>
        <v>0</v>
      </c>
      <c r="AB45" s="6" t="s">
        <v>276</v>
      </c>
      <c r="AC45" s="18">
        <f ca="1">(AC44-Q44)/Q44</f>
        <v>0</v>
      </c>
      <c r="AD45" s="18">
        <f ca="1">(AD44-R44)/R44</f>
        <v>0</v>
      </c>
      <c r="AE45" s="18">
        <f ca="1">(AE44-S44)/S44</f>
        <v>0</v>
      </c>
      <c r="AF45" s="18"/>
      <c r="AG45" s="18">
        <f ca="1">(AG44-U44)/U44</f>
        <v>0</v>
      </c>
      <c r="AH45" s="18"/>
      <c r="AI45" s="18">
        <f ca="1">(AI44-W44)/W44</f>
        <v>0</v>
      </c>
      <c r="AZ45" s="6"/>
      <c r="BA45" s="18"/>
      <c r="BB45" s="18"/>
      <c r="BC45" s="18"/>
      <c r="BD45" s="18"/>
      <c r="BE45" s="18"/>
      <c r="BF45" s="18"/>
      <c r="BG45" s="18"/>
    </row>
    <row r="46" spans="1:66" x14ac:dyDescent="0.25">
      <c r="A46" s="6" t="s">
        <v>290</v>
      </c>
      <c r="B46" s="6" t="str">
        <f>VLOOKUP(A46,TestArray,2)&amp;" in "&amp;VLOOKUP(A46,TestArray,3)&amp;" for Prototype "&amp;VLOOKUP(A46,TestArray,4)</f>
        <v>Standard Design in All Zones for Prototype S6960ft2</v>
      </c>
      <c r="C46" s="6"/>
      <c r="I46" s="6" t="str">
        <f>VLOOKUP(A46,TestArray,21)</f>
        <v>Standard = Proposed for this test</v>
      </c>
    </row>
    <row r="47" spans="1:66" x14ac:dyDescent="0.25">
      <c r="A47" t="str">
        <f>A46</f>
        <v>V03</v>
      </c>
      <c r="B47" t="s">
        <v>2</v>
      </c>
      <c r="C47" s="3" t="str">
        <f t="shared" ref="C47:C62" si="97">VLOOKUP(A47,TestArray,4+RIGHT(B47,2))</f>
        <v>Zone 01</v>
      </c>
      <c r="D47" t="str">
        <f t="shared" ref="D47:D62" ca="1" si="98">IF(NOT(BN47),"n/a",IF(AND(H47=Yes,M47=Yes,ABS(E47-I47)&lt;=Tolerance/2),Pass,Fail))</f>
        <v>Pass</v>
      </c>
      <c r="E47" s="2">
        <f t="shared" ref="E47:E62" ca="1" si="99">IF(Units="EDR total",X47,W47)</f>
        <v>45.03</v>
      </c>
      <c r="F47" s="2">
        <f t="shared" ref="F47:F62" ca="1" si="100">IF(Units="EDR total",AJ47,AI47)</f>
        <v>45.03</v>
      </c>
      <c r="G47" s="3">
        <f ca="1">IF(E47=0,0,(F47-E47)/E47)</f>
        <v>0</v>
      </c>
      <c r="H47" s="31" t="str">
        <f t="shared" ref="H47:H62" ca="1" si="101">IF(AND((E47-Tolerance&lt;=F47),(E47+Tolerance&gt;=F47)),Yes,No)</f>
        <v>Yes</v>
      </c>
      <c r="I47" s="2">
        <f t="shared" ref="I47:I62" ca="1" si="102">IF(Units="EDR total",J47,INDIRECT(RefCol&amp;INDEX(StandardArray,MATCH($N47,StandardList,0),2)))</f>
        <v>45.03</v>
      </c>
      <c r="J47" s="2">
        <f t="shared" ref="J47:J62" ca="1" si="103">IF(Units="EDR total",AV47,AU47)</f>
        <v>45.03</v>
      </c>
      <c r="K47" s="2">
        <f t="shared" ref="K47:K62" ca="1" si="104">IF(Units="EDR total",BH47,BG47)</f>
        <v>45.03</v>
      </c>
      <c r="L47" s="3">
        <f ca="1">IF(I47=0,0,(K47-I47)/I47)</f>
        <v>0</v>
      </c>
      <c r="M47" s="3" t="str">
        <f t="shared" ref="M47:M62" ca="1" si="105">IF(AND((I47-Tolerance&lt;=K47),(I47+Tolerance&gt;=K47),(J47-Tolerance&lt;=K47),(J47+Tolerance&gt;=K47)),Yes,No)</f>
        <v>Yes</v>
      </c>
      <c r="N47" s="31" t="str">
        <f t="shared" ref="N47:N62" si="106">A47&amp;B47</f>
        <v>V03R01</v>
      </c>
      <c r="O47" s="21">
        <f ca="1">K47-F47</f>
        <v>0</v>
      </c>
      <c r="P47" s="7">
        <f t="shared" ref="P47:P62" ca="1" si="107">MATCH($A47&amp;$B47,INDIRECT(P$2),0)</f>
        <v>68</v>
      </c>
      <c r="Q47" s="2">
        <f t="shared" ref="Q47:V56" ca="1" si="108">IF(Q$3=0,"",INDEX(INDIRECT(Q$1),$P47,Q$3))</f>
        <v>14.7</v>
      </c>
      <c r="R47" s="2">
        <f t="shared" ca="1" si="108"/>
        <v>0</v>
      </c>
      <c r="S47" s="2">
        <f t="shared" ca="1" si="108"/>
        <v>4.42</v>
      </c>
      <c r="T47" s="2" t="str">
        <f t="shared" ca="1" si="108"/>
        <v/>
      </c>
      <c r="U47" s="2">
        <f t="shared" ca="1" si="108"/>
        <v>25.91</v>
      </c>
      <c r="V47" s="2">
        <f t="shared" ca="1" si="108"/>
        <v>0</v>
      </c>
      <c r="W47" s="2">
        <f t="shared" ref="W47:W62" ca="1" si="109">IF(TotalSum="No",INDEX(INDIRECT(W$1),$P47,W$3),SUM(Q47:V47))</f>
        <v>45.03</v>
      </c>
      <c r="X47" s="2">
        <f t="shared" ref="X47:AA62" ca="1" si="110">IF(X$3=0,"",INDEX(INDIRECT(X$1),$P47,X$3))</f>
        <v>28.4</v>
      </c>
      <c r="Y47" s="2">
        <f t="shared" ca="1" si="110"/>
        <v>59.1</v>
      </c>
      <c r="Z47" s="2">
        <f t="shared" ca="1" si="110"/>
        <v>30.7</v>
      </c>
      <c r="AA47" s="2">
        <f t="shared" ca="1" si="110"/>
        <v>17.1661</v>
      </c>
      <c r="AB47" s="7">
        <f t="shared" ref="AB47:AB62" ca="1" si="111">MATCH($A47&amp;$B47,INDIRECT(AB$2),0)</f>
        <v>68</v>
      </c>
      <c r="AC47" s="2">
        <f t="shared" ref="AC47:AH56" ca="1" si="112">IF(AC$3=0,"",INDEX(INDIRECT(AC$1),$AB47,AC$3))</f>
        <v>14.7</v>
      </c>
      <c r="AD47" s="2">
        <f t="shared" ca="1" si="112"/>
        <v>0</v>
      </c>
      <c r="AE47" s="2">
        <f t="shared" ca="1" si="112"/>
        <v>4.42</v>
      </c>
      <c r="AF47" s="2" t="str">
        <f t="shared" ca="1" si="112"/>
        <v/>
      </c>
      <c r="AG47" s="2">
        <f t="shared" ca="1" si="112"/>
        <v>25.91</v>
      </c>
      <c r="AH47" s="2">
        <f t="shared" ca="1" si="112"/>
        <v>0</v>
      </c>
      <c r="AI47" s="2">
        <f t="shared" ref="AI47:AI62" ca="1" si="113">IF(TotalSum="No",INDEX(INDIRECT(AI$1),$AB47,AI$3),SUM(AC47:AH47))</f>
        <v>45.03</v>
      </c>
      <c r="AJ47" s="2">
        <f ca="1">IF(AJ$3=0,"",INDEX(INDIRECT(AJ$1),$AB47,AJ$3))</f>
        <v>28.4</v>
      </c>
      <c r="AK47" s="2">
        <f t="shared" ref="AK47:AM62" ca="1" si="114">IF(AK$3=0,"",INDEX(INDIRECT(AK$1),$AB47,AK$3))</f>
        <v>59.1</v>
      </c>
      <c r="AL47" s="2">
        <f t="shared" ca="1" si="114"/>
        <v>30.7</v>
      </c>
      <c r="AM47" s="2">
        <f t="shared" ca="1" si="114"/>
        <v>17.1661</v>
      </c>
      <c r="AN47" s="7">
        <f t="shared" ref="AN47:AN62" ca="1" si="115">MATCH($A47&amp;$B47,INDIRECT(AN$2),0)</f>
        <v>68</v>
      </c>
      <c r="AO47" s="2">
        <f t="shared" ref="AO47:AT56" ca="1" si="116">IF(AO$3=0,"",INDEX(INDIRECT(AO$1),$AN47,AO$3))</f>
        <v>14.7</v>
      </c>
      <c r="AP47" s="2">
        <f t="shared" ca="1" si="116"/>
        <v>0</v>
      </c>
      <c r="AQ47" s="2">
        <f t="shared" ca="1" si="116"/>
        <v>4.42</v>
      </c>
      <c r="AR47" s="2" t="str">
        <f t="shared" ca="1" si="116"/>
        <v/>
      </c>
      <c r="AS47" s="2">
        <f t="shared" ca="1" si="116"/>
        <v>25.91</v>
      </c>
      <c r="AT47" s="2" t="str">
        <f t="shared" ca="1" si="116"/>
        <v/>
      </c>
      <c r="AU47" s="2">
        <f t="shared" ref="AU47:AU62" ca="1" si="117">IF(TotalSum="No",INDEX(INDIRECT(AU$1),$AN47,AU$3),SUM(AO47:AT47))</f>
        <v>45.03</v>
      </c>
      <c r="AV47" s="2">
        <f t="shared" ref="AV47:AY62" ca="1" si="118">IF(AV$3=0,"",INDEX(INDIRECT(AV$1),$P47,AV$3))</f>
        <v>28.4</v>
      </c>
      <c r="AW47" s="2">
        <f t="shared" ca="1" si="118"/>
        <v>59.1</v>
      </c>
      <c r="AX47" s="2">
        <f t="shared" ca="1" si="118"/>
        <v>30.7</v>
      </c>
      <c r="AY47" s="2">
        <f t="shared" ca="1" si="118"/>
        <v>17.1661</v>
      </c>
      <c r="AZ47" s="7">
        <f t="shared" ref="AZ47:AZ62" ca="1" si="119">MATCH($A47&amp;$B47,INDIRECT(AZ$2),0)</f>
        <v>68</v>
      </c>
      <c r="BA47" s="2">
        <f t="shared" ref="BA47:BF56" ca="1" si="120">IF(BA$3=0,"",INDEX(INDIRECT(BA$1),$AZ47,BA$3))</f>
        <v>14.7</v>
      </c>
      <c r="BB47" s="2">
        <f t="shared" ca="1" si="120"/>
        <v>0</v>
      </c>
      <c r="BC47" s="2">
        <f t="shared" ca="1" si="120"/>
        <v>4.42</v>
      </c>
      <c r="BD47" s="2" t="str">
        <f t="shared" ca="1" si="120"/>
        <v/>
      </c>
      <c r="BE47" s="2">
        <f t="shared" ca="1" si="120"/>
        <v>25.91</v>
      </c>
      <c r="BF47" s="2" t="str">
        <f t="shared" ca="1" si="120"/>
        <v/>
      </c>
      <c r="BG47" s="2">
        <f t="shared" ref="BG47:BG62" ca="1" si="121">IF(TotalSum="No",INDEX(INDIRECT(BG$1),$AZ47,BG$3),SUM(BA47:BF47))</f>
        <v>45.03</v>
      </c>
      <c r="BH47" s="2">
        <f ca="1">IF(BH$3=0,"",INDEX(INDIRECT(BH$1),$AZ47,BH$3))</f>
        <v>28.4</v>
      </c>
      <c r="BI47" s="2">
        <f t="shared" ref="BI47:BK62" ca="1" si="122">IF(BI$3=0,"",INDEX(INDIRECT(BI$1),$AZ47,BI$3))</f>
        <v>59.1</v>
      </c>
      <c r="BJ47" s="2">
        <f t="shared" ca="1" si="122"/>
        <v>30.7</v>
      </c>
      <c r="BK47" s="2">
        <f t="shared" ca="1" si="122"/>
        <v>17.1661</v>
      </c>
      <c r="BL47" t="str">
        <f t="shared" ref="BL47:BL62" si="123">A47&amp;B47</f>
        <v>V03R01</v>
      </c>
      <c r="BM47">
        <f t="shared" ref="BM47:BM62" si="124">ROW(BL47)</f>
        <v>47</v>
      </c>
      <c r="BN47" t="b">
        <f>AND(SoftwareType="Reference",MultiFamily="Yes",NewlyConstructed="Yes")</f>
        <v>1</v>
      </c>
    </row>
    <row r="48" spans="1:66" x14ac:dyDescent="0.25">
      <c r="A48" t="str">
        <f t="shared" ref="A48:A62" si="125">A47</f>
        <v>V03</v>
      </c>
      <c r="B48" t="s">
        <v>17</v>
      </c>
      <c r="C48" s="3" t="str">
        <f t="shared" si="97"/>
        <v>Zone 02</v>
      </c>
      <c r="D48" t="str">
        <f t="shared" ca="1" si="98"/>
        <v>Pass</v>
      </c>
      <c r="E48" s="2">
        <f t="shared" ca="1" si="99"/>
        <v>47.78</v>
      </c>
      <c r="F48" s="2">
        <f t="shared" ca="1" si="100"/>
        <v>47.78</v>
      </c>
      <c r="G48" s="3">
        <f t="shared" ref="G48:G62" ca="1" si="126">IF(E48=0,0,(F48-E48)/E48)</f>
        <v>0</v>
      </c>
      <c r="H48" s="31" t="str">
        <f t="shared" ca="1" si="101"/>
        <v>Yes</v>
      </c>
      <c r="I48" s="2">
        <f t="shared" ca="1" si="102"/>
        <v>47.78</v>
      </c>
      <c r="J48" s="2">
        <f t="shared" ca="1" si="103"/>
        <v>47.78</v>
      </c>
      <c r="K48" s="2">
        <f t="shared" ca="1" si="104"/>
        <v>47.78</v>
      </c>
      <c r="L48" s="3">
        <f t="shared" ref="L48:L63" ca="1" si="127">IF(I48=0,0,(K48-I48)/I48)</f>
        <v>0</v>
      </c>
      <c r="M48" s="3" t="str">
        <f t="shared" ca="1" si="105"/>
        <v>Yes</v>
      </c>
      <c r="N48" s="31" t="str">
        <f t="shared" si="106"/>
        <v>V03R02</v>
      </c>
      <c r="O48" s="21">
        <f t="shared" ref="O48:O62" ca="1" si="128">K48-F48</f>
        <v>0</v>
      </c>
      <c r="P48" s="7">
        <f t="shared" ca="1" si="107"/>
        <v>70</v>
      </c>
      <c r="Q48" s="2">
        <f t="shared" ca="1" si="108"/>
        <v>9.3699999999999992</v>
      </c>
      <c r="R48" s="2">
        <f t="shared" ca="1" si="108"/>
        <v>10.029999999999999</v>
      </c>
      <c r="S48" s="2">
        <f t="shared" ca="1" si="108"/>
        <v>4.3899999999999997</v>
      </c>
      <c r="T48" s="2" t="str">
        <f t="shared" ca="1" si="108"/>
        <v/>
      </c>
      <c r="U48" s="2">
        <f t="shared" ca="1" si="108"/>
        <v>23.99</v>
      </c>
      <c r="V48" s="2">
        <f t="shared" ca="1" si="108"/>
        <v>0</v>
      </c>
      <c r="W48" s="2">
        <f t="shared" ca="1" si="109"/>
        <v>47.78</v>
      </c>
      <c r="X48" s="2">
        <f t="shared" ca="1" si="110"/>
        <v>26.9</v>
      </c>
      <c r="Y48" s="2">
        <f t="shared" ca="1" si="110"/>
        <v>57.6</v>
      </c>
      <c r="Z48" s="2">
        <f t="shared" ca="1" si="110"/>
        <v>30.7</v>
      </c>
      <c r="AA48" s="2">
        <f t="shared" ca="1" si="110"/>
        <v>14.796799999999999</v>
      </c>
      <c r="AB48" s="7">
        <f t="shared" ca="1" si="111"/>
        <v>70</v>
      </c>
      <c r="AC48" s="2">
        <f t="shared" ca="1" si="112"/>
        <v>9.3699999999999992</v>
      </c>
      <c r="AD48" s="2">
        <f t="shared" ca="1" si="112"/>
        <v>10.029999999999999</v>
      </c>
      <c r="AE48" s="2">
        <f t="shared" ca="1" si="112"/>
        <v>4.3899999999999997</v>
      </c>
      <c r="AF48" s="2" t="str">
        <f t="shared" ca="1" si="112"/>
        <v/>
      </c>
      <c r="AG48" s="2">
        <f t="shared" ca="1" si="112"/>
        <v>23.99</v>
      </c>
      <c r="AH48" s="2">
        <f t="shared" ca="1" si="112"/>
        <v>0</v>
      </c>
      <c r="AI48" s="2">
        <f t="shared" ca="1" si="113"/>
        <v>47.78</v>
      </c>
      <c r="AJ48" s="2">
        <f t="shared" ref="AJ48:AJ62" ca="1" si="129">IF(AJ$3=0,"",INDEX(INDIRECT(AJ$1),$AB48,AJ$3))</f>
        <v>26.9</v>
      </c>
      <c r="AK48" s="2">
        <f t="shared" ca="1" si="114"/>
        <v>57.6</v>
      </c>
      <c r="AL48" s="2">
        <f t="shared" ca="1" si="114"/>
        <v>30.7</v>
      </c>
      <c r="AM48" s="2">
        <f t="shared" ca="1" si="114"/>
        <v>14.796799999999999</v>
      </c>
      <c r="AN48" s="7">
        <f t="shared" ca="1" si="115"/>
        <v>70</v>
      </c>
      <c r="AO48" s="2">
        <f t="shared" ca="1" si="116"/>
        <v>9.3699999999999992</v>
      </c>
      <c r="AP48" s="2">
        <f t="shared" ca="1" si="116"/>
        <v>10.029999999999999</v>
      </c>
      <c r="AQ48" s="2">
        <f t="shared" ca="1" si="116"/>
        <v>4.3899999999999997</v>
      </c>
      <c r="AR48" s="2" t="str">
        <f t="shared" ca="1" si="116"/>
        <v/>
      </c>
      <c r="AS48" s="2">
        <f t="shared" ca="1" si="116"/>
        <v>23.99</v>
      </c>
      <c r="AT48" s="2" t="str">
        <f t="shared" ca="1" si="116"/>
        <v/>
      </c>
      <c r="AU48" s="2">
        <f t="shared" ca="1" si="117"/>
        <v>47.78</v>
      </c>
      <c r="AV48" s="2">
        <f t="shared" ca="1" si="118"/>
        <v>26.9</v>
      </c>
      <c r="AW48" s="2">
        <f t="shared" ca="1" si="118"/>
        <v>57.6</v>
      </c>
      <c r="AX48" s="2">
        <f t="shared" ca="1" si="118"/>
        <v>30.7</v>
      </c>
      <c r="AY48" s="2">
        <f t="shared" ca="1" si="118"/>
        <v>14.796799999999999</v>
      </c>
      <c r="AZ48" s="7">
        <f t="shared" ca="1" si="119"/>
        <v>70</v>
      </c>
      <c r="BA48" s="2">
        <f t="shared" ca="1" si="120"/>
        <v>9.3699999999999992</v>
      </c>
      <c r="BB48" s="2">
        <f t="shared" ca="1" si="120"/>
        <v>10.029999999999999</v>
      </c>
      <c r="BC48" s="2">
        <f t="shared" ca="1" si="120"/>
        <v>4.3899999999999997</v>
      </c>
      <c r="BD48" s="2" t="str">
        <f t="shared" ca="1" si="120"/>
        <v/>
      </c>
      <c r="BE48" s="2">
        <f t="shared" ca="1" si="120"/>
        <v>23.99</v>
      </c>
      <c r="BF48" s="2" t="str">
        <f t="shared" ca="1" si="120"/>
        <v/>
      </c>
      <c r="BG48" s="2">
        <f t="shared" ca="1" si="121"/>
        <v>47.78</v>
      </c>
      <c r="BH48" s="2">
        <f t="shared" ref="BH48:BH62" ca="1" si="130">IF(BH$3=0,"",INDEX(INDIRECT(BH$1),$AZ48,BH$3))</f>
        <v>26.9</v>
      </c>
      <c r="BI48" s="2">
        <f t="shared" ca="1" si="122"/>
        <v>57.6</v>
      </c>
      <c r="BJ48" s="2">
        <f t="shared" ca="1" si="122"/>
        <v>30.7</v>
      </c>
      <c r="BK48" s="2">
        <f t="shared" ca="1" si="122"/>
        <v>14.796799999999999</v>
      </c>
      <c r="BL48" t="str">
        <f t="shared" si="123"/>
        <v>V03R02</v>
      </c>
      <c r="BM48">
        <f t="shared" si="124"/>
        <v>48</v>
      </c>
      <c r="BN48" t="b">
        <f>BN47</f>
        <v>1</v>
      </c>
    </row>
    <row r="49" spans="1:66" x14ac:dyDescent="0.25">
      <c r="A49" t="str">
        <f t="shared" si="125"/>
        <v>V03</v>
      </c>
      <c r="B49" t="s">
        <v>18</v>
      </c>
      <c r="C49" s="3" t="str">
        <f t="shared" si="97"/>
        <v>Zone 03</v>
      </c>
      <c r="D49" t="str">
        <f t="shared" ca="1" si="98"/>
        <v>Pass</v>
      </c>
      <c r="E49" s="2">
        <f t="shared" ca="1" si="99"/>
        <v>34.57</v>
      </c>
      <c r="F49" s="2">
        <f t="shared" ca="1" si="100"/>
        <v>34.57</v>
      </c>
      <c r="G49" s="3">
        <f t="shared" ca="1" si="126"/>
        <v>0</v>
      </c>
      <c r="H49" s="31" t="str">
        <f t="shared" ca="1" si="101"/>
        <v>Yes</v>
      </c>
      <c r="I49" s="2">
        <f t="shared" ca="1" si="102"/>
        <v>34.57</v>
      </c>
      <c r="J49" s="2">
        <f t="shared" ca="1" si="103"/>
        <v>34.57</v>
      </c>
      <c r="K49" s="2">
        <f t="shared" ca="1" si="104"/>
        <v>34.57</v>
      </c>
      <c r="L49" s="3">
        <f t="shared" ca="1" si="127"/>
        <v>0</v>
      </c>
      <c r="M49" s="3" t="str">
        <f t="shared" ca="1" si="105"/>
        <v>Yes</v>
      </c>
      <c r="N49" s="31" t="str">
        <f t="shared" si="106"/>
        <v>V03R03</v>
      </c>
      <c r="O49" s="21">
        <f t="shared" ca="1" si="128"/>
        <v>0</v>
      </c>
      <c r="P49" s="7">
        <f t="shared" ca="1" si="107"/>
        <v>72</v>
      </c>
      <c r="Q49" s="2">
        <f t="shared" ca="1" si="108"/>
        <v>4.3600000000000003</v>
      </c>
      <c r="R49" s="2">
        <f t="shared" ca="1" si="108"/>
        <v>1.77</v>
      </c>
      <c r="S49" s="2">
        <f t="shared" ca="1" si="108"/>
        <v>4.41</v>
      </c>
      <c r="T49" s="2" t="str">
        <f t="shared" ca="1" si="108"/>
        <v/>
      </c>
      <c r="U49" s="2">
        <f t="shared" ca="1" si="108"/>
        <v>24.03</v>
      </c>
      <c r="V49" s="2">
        <f t="shared" ca="1" si="108"/>
        <v>0</v>
      </c>
      <c r="W49" s="2">
        <f t="shared" ca="1" si="109"/>
        <v>34.57</v>
      </c>
      <c r="X49" s="2">
        <f t="shared" ca="1" si="110"/>
        <v>25.3</v>
      </c>
      <c r="Y49" s="2">
        <f t="shared" ca="1" si="110"/>
        <v>57.4</v>
      </c>
      <c r="Z49" s="2">
        <f t="shared" ca="1" si="110"/>
        <v>32.1</v>
      </c>
      <c r="AA49" s="2">
        <f t="shared" ca="1" si="110"/>
        <v>14.423</v>
      </c>
      <c r="AB49" s="7">
        <f t="shared" ca="1" si="111"/>
        <v>72</v>
      </c>
      <c r="AC49" s="2">
        <f t="shared" ca="1" si="112"/>
        <v>4.3600000000000003</v>
      </c>
      <c r="AD49" s="2">
        <f t="shared" ca="1" si="112"/>
        <v>1.77</v>
      </c>
      <c r="AE49" s="2">
        <f t="shared" ca="1" si="112"/>
        <v>4.41</v>
      </c>
      <c r="AF49" s="2" t="str">
        <f t="shared" ca="1" si="112"/>
        <v/>
      </c>
      <c r="AG49" s="2">
        <f t="shared" ca="1" si="112"/>
        <v>24.03</v>
      </c>
      <c r="AH49" s="2">
        <f t="shared" ca="1" si="112"/>
        <v>0</v>
      </c>
      <c r="AI49" s="2">
        <f t="shared" ca="1" si="113"/>
        <v>34.57</v>
      </c>
      <c r="AJ49" s="2">
        <f t="shared" ca="1" si="129"/>
        <v>25.3</v>
      </c>
      <c r="AK49" s="2">
        <f t="shared" ca="1" si="114"/>
        <v>57.4</v>
      </c>
      <c r="AL49" s="2">
        <f t="shared" ca="1" si="114"/>
        <v>32.1</v>
      </c>
      <c r="AM49" s="2">
        <f t="shared" ca="1" si="114"/>
        <v>14.423</v>
      </c>
      <c r="AN49" s="7">
        <f t="shared" ca="1" si="115"/>
        <v>72</v>
      </c>
      <c r="AO49" s="2">
        <f t="shared" ca="1" si="116"/>
        <v>4.3600000000000003</v>
      </c>
      <c r="AP49" s="2">
        <f t="shared" ca="1" si="116"/>
        <v>1.77</v>
      </c>
      <c r="AQ49" s="2">
        <f t="shared" ca="1" si="116"/>
        <v>4.41</v>
      </c>
      <c r="AR49" s="2" t="str">
        <f t="shared" ca="1" si="116"/>
        <v/>
      </c>
      <c r="AS49" s="2">
        <f t="shared" ca="1" si="116"/>
        <v>24.03</v>
      </c>
      <c r="AT49" s="2" t="str">
        <f t="shared" ca="1" si="116"/>
        <v/>
      </c>
      <c r="AU49" s="2">
        <f t="shared" ca="1" si="117"/>
        <v>34.57</v>
      </c>
      <c r="AV49" s="2">
        <f t="shared" ca="1" si="118"/>
        <v>25.3</v>
      </c>
      <c r="AW49" s="2">
        <f t="shared" ca="1" si="118"/>
        <v>57.4</v>
      </c>
      <c r="AX49" s="2">
        <f t="shared" ca="1" si="118"/>
        <v>32.1</v>
      </c>
      <c r="AY49" s="2">
        <f t="shared" ca="1" si="118"/>
        <v>14.423</v>
      </c>
      <c r="AZ49" s="7">
        <f t="shared" ca="1" si="119"/>
        <v>72</v>
      </c>
      <c r="BA49" s="2">
        <f t="shared" ca="1" si="120"/>
        <v>4.3600000000000003</v>
      </c>
      <c r="BB49" s="2">
        <f t="shared" ca="1" si="120"/>
        <v>1.77</v>
      </c>
      <c r="BC49" s="2">
        <f t="shared" ca="1" si="120"/>
        <v>4.41</v>
      </c>
      <c r="BD49" s="2" t="str">
        <f t="shared" ca="1" si="120"/>
        <v/>
      </c>
      <c r="BE49" s="2">
        <f t="shared" ca="1" si="120"/>
        <v>24.03</v>
      </c>
      <c r="BF49" s="2" t="str">
        <f t="shared" ca="1" si="120"/>
        <v/>
      </c>
      <c r="BG49" s="2">
        <f t="shared" ca="1" si="121"/>
        <v>34.57</v>
      </c>
      <c r="BH49" s="2">
        <f t="shared" ca="1" si="130"/>
        <v>25.3</v>
      </c>
      <c r="BI49" s="2">
        <f t="shared" ca="1" si="122"/>
        <v>57.4</v>
      </c>
      <c r="BJ49" s="2">
        <f t="shared" ca="1" si="122"/>
        <v>32.1</v>
      </c>
      <c r="BK49" s="2">
        <f t="shared" ca="1" si="122"/>
        <v>14.423</v>
      </c>
      <c r="BL49" t="str">
        <f t="shared" si="123"/>
        <v>V03R03</v>
      </c>
      <c r="BM49">
        <f t="shared" si="124"/>
        <v>49</v>
      </c>
      <c r="BN49" t="b">
        <f t="shared" ref="BN49:BN63" si="131">BN48</f>
        <v>1</v>
      </c>
    </row>
    <row r="50" spans="1:66" x14ac:dyDescent="0.25">
      <c r="A50" t="str">
        <f t="shared" si="125"/>
        <v>V03</v>
      </c>
      <c r="B50" t="s">
        <v>19</v>
      </c>
      <c r="C50" s="3" t="str">
        <f t="shared" si="97"/>
        <v>Zone 04</v>
      </c>
      <c r="D50" t="str">
        <f t="shared" ca="1" si="98"/>
        <v>Pass</v>
      </c>
      <c r="E50" s="2">
        <f t="shared" ca="1" si="99"/>
        <v>48.08</v>
      </c>
      <c r="F50" s="2">
        <f t="shared" ca="1" si="100"/>
        <v>48.08</v>
      </c>
      <c r="G50" s="3">
        <f t="shared" ca="1" si="126"/>
        <v>0</v>
      </c>
      <c r="H50" s="31" t="str">
        <f t="shared" ca="1" si="101"/>
        <v>Yes</v>
      </c>
      <c r="I50" s="2">
        <f t="shared" ca="1" si="102"/>
        <v>48.08</v>
      </c>
      <c r="J50" s="2">
        <f t="shared" ca="1" si="103"/>
        <v>48.08</v>
      </c>
      <c r="K50" s="2">
        <f t="shared" ca="1" si="104"/>
        <v>48.08</v>
      </c>
      <c r="L50" s="3">
        <f t="shared" ca="1" si="127"/>
        <v>0</v>
      </c>
      <c r="M50" s="3" t="str">
        <f t="shared" ca="1" si="105"/>
        <v>Yes</v>
      </c>
      <c r="N50" s="31" t="str">
        <f t="shared" si="106"/>
        <v>V03R04</v>
      </c>
      <c r="O50" s="21">
        <f t="shared" ca="1" si="128"/>
        <v>0</v>
      </c>
      <c r="P50" s="7">
        <f t="shared" ca="1" si="107"/>
        <v>74</v>
      </c>
      <c r="Q50" s="2">
        <f t="shared" ca="1" si="108"/>
        <v>5.83</v>
      </c>
      <c r="R50" s="2">
        <f t="shared" ca="1" si="108"/>
        <v>14.63</v>
      </c>
      <c r="S50" s="2">
        <f t="shared" ca="1" si="108"/>
        <v>4.3899999999999997</v>
      </c>
      <c r="T50" s="2" t="str">
        <f t="shared" ca="1" si="108"/>
        <v/>
      </c>
      <c r="U50" s="2">
        <f t="shared" ca="1" si="108"/>
        <v>23.23</v>
      </c>
      <c r="V50" s="2">
        <f t="shared" ca="1" si="108"/>
        <v>0</v>
      </c>
      <c r="W50" s="2">
        <f t="shared" ca="1" si="109"/>
        <v>48.08</v>
      </c>
      <c r="X50" s="2">
        <f t="shared" ca="1" si="110"/>
        <v>27.3</v>
      </c>
      <c r="Y50" s="2">
        <f t="shared" ca="1" si="110"/>
        <v>58.9</v>
      </c>
      <c r="Z50" s="2">
        <f t="shared" ca="1" si="110"/>
        <v>31.6</v>
      </c>
      <c r="AA50" s="2">
        <f t="shared" ca="1" si="110"/>
        <v>14.5977</v>
      </c>
      <c r="AB50" s="7">
        <f t="shared" ca="1" si="111"/>
        <v>74</v>
      </c>
      <c r="AC50" s="2">
        <f t="shared" ca="1" si="112"/>
        <v>5.83</v>
      </c>
      <c r="AD50" s="2">
        <f t="shared" ca="1" si="112"/>
        <v>14.63</v>
      </c>
      <c r="AE50" s="2">
        <f t="shared" ca="1" si="112"/>
        <v>4.3899999999999997</v>
      </c>
      <c r="AF50" s="2" t="str">
        <f t="shared" ca="1" si="112"/>
        <v/>
      </c>
      <c r="AG50" s="2">
        <f t="shared" ca="1" si="112"/>
        <v>23.23</v>
      </c>
      <c r="AH50" s="2">
        <f t="shared" ca="1" si="112"/>
        <v>0</v>
      </c>
      <c r="AI50" s="2">
        <f t="shared" ca="1" si="113"/>
        <v>48.08</v>
      </c>
      <c r="AJ50" s="2">
        <f t="shared" ca="1" si="129"/>
        <v>27.3</v>
      </c>
      <c r="AK50" s="2">
        <f t="shared" ca="1" si="114"/>
        <v>58.9</v>
      </c>
      <c r="AL50" s="2">
        <f t="shared" ca="1" si="114"/>
        <v>31.6</v>
      </c>
      <c r="AM50" s="2">
        <f t="shared" ca="1" si="114"/>
        <v>14.5977</v>
      </c>
      <c r="AN50" s="7">
        <f t="shared" ca="1" si="115"/>
        <v>74</v>
      </c>
      <c r="AO50" s="2">
        <f t="shared" ca="1" si="116"/>
        <v>5.83</v>
      </c>
      <c r="AP50" s="2">
        <f t="shared" ca="1" si="116"/>
        <v>14.63</v>
      </c>
      <c r="AQ50" s="2">
        <f t="shared" ca="1" si="116"/>
        <v>4.3899999999999997</v>
      </c>
      <c r="AR50" s="2" t="str">
        <f t="shared" ca="1" si="116"/>
        <v/>
      </c>
      <c r="AS50" s="2">
        <f t="shared" ca="1" si="116"/>
        <v>23.23</v>
      </c>
      <c r="AT50" s="2" t="str">
        <f t="shared" ca="1" si="116"/>
        <v/>
      </c>
      <c r="AU50" s="2">
        <f t="shared" ca="1" si="117"/>
        <v>48.08</v>
      </c>
      <c r="AV50" s="2">
        <f t="shared" ca="1" si="118"/>
        <v>27.3</v>
      </c>
      <c r="AW50" s="2">
        <f t="shared" ca="1" si="118"/>
        <v>58.9</v>
      </c>
      <c r="AX50" s="2">
        <f t="shared" ca="1" si="118"/>
        <v>31.6</v>
      </c>
      <c r="AY50" s="2">
        <f t="shared" ca="1" si="118"/>
        <v>14.5977</v>
      </c>
      <c r="AZ50" s="7">
        <f t="shared" ca="1" si="119"/>
        <v>74</v>
      </c>
      <c r="BA50" s="2">
        <f t="shared" ca="1" si="120"/>
        <v>5.83</v>
      </c>
      <c r="BB50" s="2">
        <f t="shared" ca="1" si="120"/>
        <v>14.63</v>
      </c>
      <c r="BC50" s="2">
        <f t="shared" ca="1" si="120"/>
        <v>4.3899999999999997</v>
      </c>
      <c r="BD50" s="2" t="str">
        <f t="shared" ca="1" si="120"/>
        <v/>
      </c>
      <c r="BE50" s="2">
        <f t="shared" ca="1" si="120"/>
        <v>23.23</v>
      </c>
      <c r="BF50" s="2" t="str">
        <f t="shared" ca="1" si="120"/>
        <v/>
      </c>
      <c r="BG50" s="2">
        <f t="shared" ca="1" si="121"/>
        <v>48.08</v>
      </c>
      <c r="BH50" s="2">
        <f t="shared" ca="1" si="130"/>
        <v>27.3</v>
      </c>
      <c r="BI50" s="2">
        <f t="shared" ca="1" si="122"/>
        <v>58.9</v>
      </c>
      <c r="BJ50" s="2">
        <f t="shared" ca="1" si="122"/>
        <v>31.6</v>
      </c>
      <c r="BK50" s="2">
        <f t="shared" ca="1" si="122"/>
        <v>14.5977</v>
      </c>
      <c r="BL50" t="str">
        <f t="shared" si="123"/>
        <v>V03R04</v>
      </c>
      <c r="BM50">
        <f t="shared" si="124"/>
        <v>50</v>
      </c>
      <c r="BN50" t="b">
        <f t="shared" si="131"/>
        <v>1</v>
      </c>
    </row>
    <row r="51" spans="1:66" x14ac:dyDescent="0.25">
      <c r="A51" t="str">
        <f t="shared" si="125"/>
        <v>V03</v>
      </c>
      <c r="B51" t="s">
        <v>20</v>
      </c>
      <c r="C51" s="3" t="str">
        <f t="shared" si="97"/>
        <v>Zone 05</v>
      </c>
      <c r="D51" t="str">
        <f t="shared" ca="1" si="98"/>
        <v>Pass</v>
      </c>
      <c r="E51" s="2">
        <f t="shared" ca="1" si="99"/>
        <v>33.880000000000003</v>
      </c>
      <c r="F51" s="2">
        <f t="shared" ca="1" si="100"/>
        <v>33.880000000000003</v>
      </c>
      <c r="G51" s="3">
        <f t="shared" ca="1" si="126"/>
        <v>0</v>
      </c>
      <c r="H51" s="31" t="str">
        <f t="shared" ca="1" si="101"/>
        <v>Yes</v>
      </c>
      <c r="I51" s="2">
        <f t="shared" ca="1" si="102"/>
        <v>33.880000000000003</v>
      </c>
      <c r="J51" s="2">
        <f t="shared" ca="1" si="103"/>
        <v>33.880000000000003</v>
      </c>
      <c r="K51" s="2">
        <f t="shared" ca="1" si="104"/>
        <v>33.880000000000003</v>
      </c>
      <c r="L51" s="3">
        <f t="shared" ca="1" si="127"/>
        <v>0</v>
      </c>
      <c r="M51" s="3" t="str">
        <f t="shared" ca="1" si="105"/>
        <v>Yes</v>
      </c>
      <c r="N51" s="31" t="str">
        <f t="shared" si="106"/>
        <v>V03R05</v>
      </c>
      <c r="O51" s="21">
        <f t="shared" ca="1" si="128"/>
        <v>0</v>
      </c>
      <c r="P51" s="7">
        <f t="shared" ca="1" si="107"/>
        <v>76</v>
      </c>
      <c r="Q51" s="2">
        <f t="shared" ca="1" si="108"/>
        <v>3.42</v>
      </c>
      <c r="R51" s="2">
        <f t="shared" ca="1" si="108"/>
        <v>1.63</v>
      </c>
      <c r="S51" s="2">
        <f t="shared" ca="1" si="108"/>
        <v>4.41</v>
      </c>
      <c r="T51" s="2" t="str">
        <f t="shared" ca="1" si="108"/>
        <v/>
      </c>
      <c r="U51" s="2">
        <f t="shared" ca="1" si="108"/>
        <v>24.42</v>
      </c>
      <c r="V51" s="2">
        <f t="shared" ca="1" si="108"/>
        <v>0</v>
      </c>
      <c r="W51" s="2">
        <f t="shared" ca="1" si="109"/>
        <v>33.880000000000003</v>
      </c>
      <c r="X51" s="2">
        <f t="shared" ca="1" si="110"/>
        <v>24.8</v>
      </c>
      <c r="Y51" s="2">
        <f t="shared" ca="1" si="110"/>
        <v>56.9</v>
      </c>
      <c r="Z51" s="2">
        <f t="shared" ca="1" si="110"/>
        <v>32.1</v>
      </c>
      <c r="AA51" s="2">
        <f t="shared" ca="1" si="110"/>
        <v>13.4589</v>
      </c>
      <c r="AB51" s="7">
        <f t="shared" ca="1" si="111"/>
        <v>76</v>
      </c>
      <c r="AC51" s="2">
        <f t="shared" ca="1" si="112"/>
        <v>3.42</v>
      </c>
      <c r="AD51" s="2">
        <f t="shared" ca="1" si="112"/>
        <v>1.63</v>
      </c>
      <c r="AE51" s="2">
        <f t="shared" ca="1" si="112"/>
        <v>4.41</v>
      </c>
      <c r="AF51" s="2" t="str">
        <f t="shared" ca="1" si="112"/>
        <v/>
      </c>
      <c r="AG51" s="2">
        <f t="shared" ca="1" si="112"/>
        <v>24.42</v>
      </c>
      <c r="AH51" s="2">
        <f t="shared" ca="1" si="112"/>
        <v>0</v>
      </c>
      <c r="AI51" s="2">
        <f t="shared" ca="1" si="113"/>
        <v>33.880000000000003</v>
      </c>
      <c r="AJ51" s="2">
        <f t="shared" ca="1" si="129"/>
        <v>24.8</v>
      </c>
      <c r="AK51" s="2">
        <f t="shared" ca="1" si="114"/>
        <v>56.9</v>
      </c>
      <c r="AL51" s="2">
        <f t="shared" ca="1" si="114"/>
        <v>32.1</v>
      </c>
      <c r="AM51" s="2">
        <f t="shared" ca="1" si="114"/>
        <v>13.4589</v>
      </c>
      <c r="AN51" s="7">
        <f t="shared" ca="1" si="115"/>
        <v>76</v>
      </c>
      <c r="AO51" s="2">
        <f t="shared" ca="1" si="116"/>
        <v>3.42</v>
      </c>
      <c r="AP51" s="2">
        <f t="shared" ca="1" si="116"/>
        <v>1.63</v>
      </c>
      <c r="AQ51" s="2">
        <f t="shared" ca="1" si="116"/>
        <v>4.41</v>
      </c>
      <c r="AR51" s="2" t="str">
        <f t="shared" ca="1" si="116"/>
        <v/>
      </c>
      <c r="AS51" s="2">
        <f t="shared" ca="1" si="116"/>
        <v>24.42</v>
      </c>
      <c r="AT51" s="2" t="str">
        <f t="shared" ca="1" si="116"/>
        <v/>
      </c>
      <c r="AU51" s="2">
        <f t="shared" ca="1" si="117"/>
        <v>33.880000000000003</v>
      </c>
      <c r="AV51" s="2">
        <f t="shared" ca="1" si="118"/>
        <v>24.8</v>
      </c>
      <c r="AW51" s="2">
        <f t="shared" ca="1" si="118"/>
        <v>56.9</v>
      </c>
      <c r="AX51" s="2">
        <f t="shared" ca="1" si="118"/>
        <v>32.1</v>
      </c>
      <c r="AY51" s="2">
        <f t="shared" ca="1" si="118"/>
        <v>13.4589</v>
      </c>
      <c r="AZ51" s="7">
        <f t="shared" ca="1" si="119"/>
        <v>76</v>
      </c>
      <c r="BA51" s="2">
        <f t="shared" ca="1" si="120"/>
        <v>3.42</v>
      </c>
      <c r="BB51" s="2">
        <f t="shared" ca="1" si="120"/>
        <v>1.63</v>
      </c>
      <c r="BC51" s="2">
        <f t="shared" ca="1" si="120"/>
        <v>4.41</v>
      </c>
      <c r="BD51" s="2" t="str">
        <f t="shared" ca="1" si="120"/>
        <v/>
      </c>
      <c r="BE51" s="2">
        <f t="shared" ca="1" si="120"/>
        <v>24.42</v>
      </c>
      <c r="BF51" s="2" t="str">
        <f t="shared" ca="1" si="120"/>
        <v/>
      </c>
      <c r="BG51" s="2">
        <f t="shared" ca="1" si="121"/>
        <v>33.880000000000003</v>
      </c>
      <c r="BH51" s="2">
        <f t="shared" ca="1" si="130"/>
        <v>24.8</v>
      </c>
      <c r="BI51" s="2">
        <f t="shared" ca="1" si="122"/>
        <v>56.9</v>
      </c>
      <c r="BJ51" s="2">
        <f t="shared" ca="1" si="122"/>
        <v>32.1</v>
      </c>
      <c r="BK51" s="2">
        <f t="shared" ca="1" si="122"/>
        <v>13.4589</v>
      </c>
      <c r="BL51" t="str">
        <f t="shared" si="123"/>
        <v>V03R05</v>
      </c>
      <c r="BM51">
        <f t="shared" si="124"/>
        <v>51</v>
      </c>
      <c r="BN51" t="b">
        <f t="shared" si="131"/>
        <v>1</v>
      </c>
    </row>
    <row r="52" spans="1:66" x14ac:dyDescent="0.25">
      <c r="A52" t="str">
        <f t="shared" si="125"/>
        <v>V03</v>
      </c>
      <c r="B52" t="s">
        <v>21</v>
      </c>
      <c r="C52" s="3" t="str">
        <f t="shared" si="97"/>
        <v>Zone 06</v>
      </c>
      <c r="D52" t="str">
        <f t="shared" ca="1" si="98"/>
        <v>Pass</v>
      </c>
      <c r="E52" s="2">
        <f t="shared" ca="1" si="99"/>
        <v>37.53</v>
      </c>
      <c r="F52" s="2">
        <f t="shared" ca="1" si="100"/>
        <v>37.53</v>
      </c>
      <c r="G52" s="3">
        <f t="shared" ca="1" si="126"/>
        <v>0</v>
      </c>
      <c r="H52" s="31" t="str">
        <f t="shared" ca="1" si="101"/>
        <v>Yes</v>
      </c>
      <c r="I52" s="2">
        <f t="shared" ca="1" si="102"/>
        <v>37.53</v>
      </c>
      <c r="J52" s="2">
        <f t="shared" ca="1" si="103"/>
        <v>37.53</v>
      </c>
      <c r="K52" s="2">
        <f t="shared" ca="1" si="104"/>
        <v>37.53</v>
      </c>
      <c r="L52" s="3">
        <f t="shared" ca="1" si="127"/>
        <v>0</v>
      </c>
      <c r="M52" s="3" t="str">
        <f t="shared" ca="1" si="105"/>
        <v>Yes</v>
      </c>
      <c r="N52" s="31" t="str">
        <f t="shared" si="106"/>
        <v>V03R06</v>
      </c>
      <c r="O52" s="21">
        <f t="shared" ca="1" si="128"/>
        <v>0</v>
      </c>
      <c r="P52" s="7">
        <f t="shared" ca="1" si="107"/>
        <v>78</v>
      </c>
      <c r="Q52" s="2">
        <f t="shared" ca="1" si="108"/>
        <v>0.87</v>
      </c>
      <c r="R52" s="2">
        <f t="shared" ca="1" si="108"/>
        <v>9.91</v>
      </c>
      <c r="S52" s="2">
        <f t="shared" ca="1" si="108"/>
        <v>4.28</v>
      </c>
      <c r="T52" s="2" t="str">
        <f t="shared" ca="1" si="108"/>
        <v/>
      </c>
      <c r="U52" s="2">
        <f t="shared" ca="1" si="108"/>
        <v>22.47</v>
      </c>
      <c r="V52" s="2">
        <f t="shared" ca="1" si="108"/>
        <v>0</v>
      </c>
      <c r="W52" s="2">
        <f t="shared" ca="1" si="109"/>
        <v>37.53</v>
      </c>
      <c r="X52" s="2">
        <f t="shared" ca="1" si="110"/>
        <v>27.7</v>
      </c>
      <c r="Y52" s="2">
        <f t="shared" ca="1" si="110"/>
        <v>63.7</v>
      </c>
      <c r="Z52" s="2">
        <f t="shared" ca="1" si="110"/>
        <v>36</v>
      </c>
      <c r="AA52" s="2">
        <f t="shared" ca="1" si="110"/>
        <v>14.7796</v>
      </c>
      <c r="AB52" s="7">
        <f t="shared" ca="1" si="111"/>
        <v>78</v>
      </c>
      <c r="AC52" s="2">
        <f t="shared" ca="1" si="112"/>
        <v>0.87</v>
      </c>
      <c r="AD52" s="2">
        <f t="shared" ca="1" si="112"/>
        <v>9.91</v>
      </c>
      <c r="AE52" s="2">
        <f t="shared" ca="1" si="112"/>
        <v>4.28</v>
      </c>
      <c r="AF52" s="2" t="str">
        <f t="shared" ca="1" si="112"/>
        <v/>
      </c>
      <c r="AG52" s="2">
        <f t="shared" ca="1" si="112"/>
        <v>22.47</v>
      </c>
      <c r="AH52" s="2">
        <f t="shared" ca="1" si="112"/>
        <v>0</v>
      </c>
      <c r="AI52" s="2">
        <f t="shared" ca="1" si="113"/>
        <v>37.53</v>
      </c>
      <c r="AJ52" s="2">
        <f t="shared" ca="1" si="129"/>
        <v>27.7</v>
      </c>
      <c r="AK52" s="2">
        <f t="shared" ca="1" si="114"/>
        <v>63.7</v>
      </c>
      <c r="AL52" s="2">
        <f t="shared" ca="1" si="114"/>
        <v>36</v>
      </c>
      <c r="AM52" s="2">
        <f t="shared" ca="1" si="114"/>
        <v>14.7796</v>
      </c>
      <c r="AN52" s="7">
        <f t="shared" ca="1" si="115"/>
        <v>78</v>
      </c>
      <c r="AO52" s="2">
        <f t="shared" ca="1" si="116"/>
        <v>0.87</v>
      </c>
      <c r="AP52" s="2">
        <f t="shared" ca="1" si="116"/>
        <v>9.91</v>
      </c>
      <c r="AQ52" s="2">
        <f t="shared" ca="1" si="116"/>
        <v>4.28</v>
      </c>
      <c r="AR52" s="2" t="str">
        <f t="shared" ca="1" si="116"/>
        <v/>
      </c>
      <c r="AS52" s="2">
        <f t="shared" ca="1" si="116"/>
        <v>22.47</v>
      </c>
      <c r="AT52" s="2" t="str">
        <f t="shared" ca="1" si="116"/>
        <v/>
      </c>
      <c r="AU52" s="2">
        <f t="shared" ca="1" si="117"/>
        <v>37.53</v>
      </c>
      <c r="AV52" s="2">
        <f t="shared" ca="1" si="118"/>
        <v>27.7</v>
      </c>
      <c r="AW52" s="2">
        <f t="shared" ca="1" si="118"/>
        <v>63.7</v>
      </c>
      <c r="AX52" s="2">
        <f t="shared" ca="1" si="118"/>
        <v>36</v>
      </c>
      <c r="AY52" s="2">
        <f t="shared" ca="1" si="118"/>
        <v>14.7796</v>
      </c>
      <c r="AZ52" s="7">
        <f t="shared" ca="1" si="119"/>
        <v>78</v>
      </c>
      <c r="BA52" s="2">
        <f t="shared" ca="1" si="120"/>
        <v>0.87</v>
      </c>
      <c r="BB52" s="2">
        <f t="shared" ca="1" si="120"/>
        <v>9.91</v>
      </c>
      <c r="BC52" s="2">
        <f t="shared" ca="1" si="120"/>
        <v>4.28</v>
      </c>
      <c r="BD52" s="2" t="str">
        <f t="shared" ca="1" si="120"/>
        <v/>
      </c>
      <c r="BE52" s="2">
        <f t="shared" ca="1" si="120"/>
        <v>22.47</v>
      </c>
      <c r="BF52" s="2" t="str">
        <f t="shared" ca="1" si="120"/>
        <v/>
      </c>
      <c r="BG52" s="2">
        <f t="shared" ca="1" si="121"/>
        <v>37.53</v>
      </c>
      <c r="BH52" s="2">
        <f t="shared" ca="1" si="130"/>
        <v>27.7</v>
      </c>
      <c r="BI52" s="2">
        <f t="shared" ca="1" si="122"/>
        <v>63.7</v>
      </c>
      <c r="BJ52" s="2">
        <f t="shared" ca="1" si="122"/>
        <v>36</v>
      </c>
      <c r="BK52" s="2">
        <f t="shared" ca="1" si="122"/>
        <v>14.7796</v>
      </c>
      <c r="BL52" t="str">
        <f t="shared" si="123"/>
        <v>V03R06</v>
      </c>
      <c r="BM52">
        <f t="shared" si="124"/>
        <v>52</v>
      </c>
      <c r="BN52" t="b">
        <f t="shared" si="131"/>
        <v>1</v>
      </c>
    </row>
    <row r="53" spans="1:66" x14ac:dyDescent="0.25">
      <c r="A53" t="str">
        <f t="shared" si="125"/>
        <v>V03</v>
      </c>
      <c r="B53" t="s">
        <v>22</v>
      </c>
      <c r="C53" s="3" t="str">
        <f t="shared" si="97"/>
        <v>Zone 07</v>
      </c>
      <c r="D53" t="str">
        <f t="shared" ca="1" si="98"/>
        <v>Pass</v>
      </c>
      <c r="E53" s="2">
        <f t="shared" ca="1" si="99"/>
        <v>33.89</v>
      </c>
      <c r="F53" s="2">
        <f t="shared" ca="1" si="100"/>
        <v>33.89</v>
      </c>
      <c r="G53" s="3">
        <f t="shared" ca="1" si="126"/>
        <v>0</v>
      </c>
      <c r="H53" s="31" t="str">
        <f t="shared" ca="1" si="101"/>
        <v>Yes</v>
      </c>
      <c r="I53" s="2">
        <f t="shared" ca="1" si="102"/>
        <v>33.89</v>
      </c>
      <c r="J53" s="2">
        <f t="shared" ca="1" si="103"/>
        <v>33.89</v>
      </c>
      <c r="K53" s="2">
        <f t="shared" ca="1" si="104"/>
        <v>33.89</v>
      </c>
      <c r="L53" s="3">
        <f t="shared" ca="1" si="127"/>
        <v>0</v>
      </c>
      <c r="M53" s="3" t="str">
        <f t="shared" ca="1" si="105"/>
        <v>Yes</v>
      </c>
      <c r="N53" s="31" t="str">
        <f t="shared" si="106"/>
        <v>V03R07</v>
      </c>
      <c r="O53" s="21">
        <f t="shared" ca="1" si="128"/>
        <v>0</v>
      </c>
      <c r="P53" s="7">
        <f t="shared" ca="1" si="107"/>
        <v>80</v>
      </c>
      <c r="Q53" s="2">
        <f t="shared" ca="1" si="108"/>
        <v>0.05</v>
      </c>
      <c r="R53" s="2">
        <f t="shared" ca="1" si="108"/>
        <v>7.55</v>
      </c>
      <c r="S53" s="2">
        <f t="shared" ca="1" si="108"/>
        <v>4.3499999999999996</v>
      </c>
      <c r="T53" s="2" t="str">
        <f t="shared" ca="1" si="108"/>
        <v/>
      </c>
      <c r="U53" s="2">
        <f t="shared" ca="1" si="108"/>
        <v>21.94</v>
      </c>
      <c r="V53" s="2">
        <f t="shared" ca="1" si="108"/>
        <v>0</v>
      </c>
      <c r="W53" s="2">
        <f t="shared" ca="1" si="109"/>
        <v>33.89</v>
      </c>
      <c r="X53" s="2">
        <f t="shared" ca="1" si="110"/>
        <v>27.8</v>
      </c>
      <c r="Y53" s="2">
        <f t="shared" ca="1" si="110"/>
        <v>65</v>
      </c>
      <c r="Z53" s="2">
        <f t="shared" ca="1" si="110"/>
        <v>37.200000000000003</v>
      </c>
      <c r="AA53" s="2">
        <f t="shared" ca="1" si="110"/>
        <v>14.03</v>
      </c>
      <c r="AB53" s="7">
        <f t="shared" ca="1" si="111"/>
        <v>80</v>
      </c>
      <c r="AC53" s="2">
        <f t="shared" ca="1" si="112"/>
        <v>0.05</v>
      </c>
      <c r="AD53" s="2">
        <f t="shared" ca="1" si="112"/>
        <v>7.55</v>
      </c>
      <c r="AE53" s="2">
        <f t="shared" ca="1" si="112"/>
        <v>4.3499999999999996</v>
      </c>
      <c r="AF53" s="2" t="str">
        <f t="shared" ca="1" si="112"/>
        <v/>
      </c>
      <c r="AG53" s="2">
        <f t="shared" ca="1" si="112"/>
        <v>21.94</v>
      </c>
      <c r="AH53" s="2">
        <f t="shared" ca="1" si="112"/>
        <v>0</v>
      </c>
      <c r="AI53" s="2">
        <f t="shared" ca="1" si="113"/>
        <v>33.89</v>
      </c>
      <c r="AJ53" s="2">
        <f t="shared" ca="1" si="129"/>
        <v>27.8</v>
      </c>
      <c r="AK53" s="2">
        <f t="shared" ca="1" si="114"/>
        <v>65</v>
      </c>
      <c r="AL53" s="2">
        <f t="shared" ca="1" si="114"/>
        <v>37.200000000000003</v>
      </c>
      <c r="AM53" s="2">
        <f t="shared" ca="1" si="114"/>
        <v>14.03</v>
      </c>
      <c r="AN53" s="7">
        <f t="shared" ca="1" si="115"/>
        <v>80</v>
      </c>
      <c r="AO53" s="2">
        <f t="shared" ca="1" si="116"/>
        <v>0.05</v>
      </c>
      <c r="AP53" s="2">
        <f t="shared" ca="1" si="116"/>
        <v>7.55</v>
      </c>
      <c r="AQ53" s="2">
        <f t="shared" ca="1" si="116"/>
        <v>4.3499999999999996</v>
      </c>
      <c r="AR53" s="2" t="str">
        <f t="shared" ca="1" si="116"/>
        <v/>
      </c>
      <c r="AS53" s="2">
        <f t="shared" ca="1" si="116"/>
        <v>21.94</v>
      </c>
      <c r="AT53" s="2" t="str">
        <f t="shared" ca="1" si="116"/>
        <v/>
      </c>
      <c r="AU53" s="2">
        <f t="shared" ca="1" si="117"/>
        <v>33.89</v>
      </c>
      <c r="AV53" s="2">
        <f t="shared" ca="1" si="118"/>
        <v>27.8</v>
      </c>
      <c r="AW53" s="2">
        <f t="shared" ca="1" si="118"/>
        <v>65</v>
      </c>
      <c r="AX53" s="2">
        <f t="shared" ca="1" si="118"/>
        <v>37.200000000000003</v>
      </c>
      <c r="AY53" s="2">
        <f t="shared" ca="1" si="118"/>
        <v>14.03</v>
      </c>
      <c r="AZ53" s="7">
        <f t="shared" ca="1" si="119"/>
        <v>80</v>
      </c>
      <c r="BA53" s="2">
        <f t="shared" ca="1" si="120"/>
        <v>0.05</v>
      </c>
      <c r="BB53" s="2">
        <f t="shared" ca="1" si="120"/>
        <v>7.55</v>
      </c>
      <c r="BC53" s="2">
        <f t="shared" ca="1" si="120"/>
        <v>4.3499999999999996</v>
      </c>
      <c r="BD53" s="2" t="str">
        <f t="shared" ca="1" si="120"/>
        <v/>
      </c>
      <c r="BE53" s="2">
        <f t="shared" ca="1" si="120"/>
        <v>21.94</v>
      </c>
      <c r="BF53" s="2" t="str">
        <f t="shared" ca="1" si="120"/>
        <v/>
      </c>
      <c r="BG53" s="2">
        <f t="shared" ca="1" si="121"/>
        <v>33.89</v>
      </c>
      <c r="BH53" s="2">
        <f t="shared" ca="1" si="130"/>
        <v>27.8</v>
      </c>
      <c r="BI53" s="2">
        <f t="shared" ca="1" si="122"/>
        <v>65</v>
      </c>
      <c r="BJ53" s="2">
        <f t="shared" ca="1" si="122"/>
        <v>37.200000000000003</v>
      </c>
      <c r="BK53" s="2">
        <f t="shared" ca="1" si="122"/>
        <v>14.03</v>
      </c>
      <c r="BL53" t="str">
        <f t="shared" si="123"/>
        <v>V03R07</v>
      </c>
      <c r="BM53">
        <f t="shared" si="124"/>
        <v>53</v>
      </c>
      <c r="BN53" t="b">
        <f t="shared" si="131"/>
        <v>1</v>
      </c>
    </row>
    <row r="54" spans="1:66" x14ac:dyDescent="0.25">
      <c r="A54" t="str">
        <f t="shared" si="125"/>
        <v>V03</v>
      </c>
      <c r="B54" t="s">
        <v>23</v>
      </c>
      <c r="C54" s="3" t="str">
        <f t="shared" si="97"/>
        <v>Zone 08</v>
      </c>
      <c r="D54" t="str">
        <f t="shared" ca="1" si="98"/>
        <v>Pass</v>
      </c>
      <c r="E54" s="2">
        <f t="shared" ca="1" si="99"/>
        <v>49.61</v>
      </c>
      <c r="F54" s="2">
        <f t="shared" ca="1" si="100"/>
        <v>49.61</v>
      </c>
      <c r="G54" s="3">
        <f t="shared" ca="1" si="126"/>
        <v>0</v>
      </c>
      <c r="H54" s="31" t="str">
        <f t="shared" ca="1" si="101"/>
        <v>Yes</v>
      </c>
      <c r="I54" s="2">
        <f t="shared" ca="1" si="102"/>
        <v>49.61</v>
      </c>
      <c r="J54" s="2">
        <f t="shared" ca="1" si="103"/>
        <v>49.61</v>
      </c>
      <c r="K54" s="2">
        <f t="shared" ca="1" si="104"/>
        <v>49.61</v>
      </c>
      <c r="L54" s="3">
        <f t="shared" ca="1" si="127"/>
        <v>0</v>
      </c>
      <c r="M54" s="3" t="str">
        <f t="shared" ca="1" si="105"/>
        <v>Yes</v>
      </c>
      <c r="N54" s="31" t="str">
        <f t="shared" si="106"/>
        <v>V03R08</v>
      </c>
      <c r="O54" s="21">
        <f t="shared" ca="1" si="128"/>
        <v>0</v>
      </c>
      <c r="P54" s="7">
        <f t="shared" ca="1" si="107"/>
        <v>82</v>
      </c>
      <c r="Q54" s="2">
        <f t="shared" ca="1" si="108"/>
        <v>0.39</v>
      </c>
      <c r="R54" s="2">
        <f t="shared" ca="1" si="108"/>
        <v>23.2</v>
      </c>
      <c r="S54" s="2">
        <f t="shared" ca="1" si="108"/>
        <v>4.2300000000000004</v>
      </c>
      <c r="T54" s="2" t="str">
        <f t="shared" ca="1" si="108"/>
        <v/>
      </c>
      <c r="U54" s="2">
        <f t="shared" ca="1" si="108"/>
        <v>21.79</v>
      </c>
      <c r="V54" s="2">
        <f t="shared" ca="1" si="108"/>
        <v>0</v>
      </c>
      <c r="W54" s="2">
        <f t="shared" ca="1" si="109"/>
        <v>49.61</v>
      </c>
      <c r="X54" s="2">
        <f t="shared" ca="1" si="110"/>
        <v>27.4</v>
      </c>
      <c r="Y54" s="2">
        <f t="shared" ca="1" si="110"/>
        <v>63.6</v>
      </c>
      <c r="Z54" s="2">
        <f t="shared" ca="1" si="110"/>
        <v>36.200000000000003</v>
      </c>
      <c r="AA54" s="2">
        <f t="shared" ca="1" si="110"/>
        <v>15.7361</v>
      </c>
      <c r="AB54" s="7">
        <f t="shared" ca="1" si="111"/>
        <v>82</v>
      </c>
      <c r="AC54" s="2">
        <f t="shared" ca="1" si="112"/>
        <v>0.39</v>
      </c>
      <c r="AD54" s="2">
        <f t="shared" ca="1" si="112"/>
        <v>23.2</v>
      </c>
      <c r="AE54" s="2">
        <f t="shared" ca="1" si="112"/>
        <v>4.2300000000000004</v>
      </c>
      <c r="AF54" s="2" t="str">
        <f t="shared" ca="1" si="112"/>
        <v/>
      </c>
      <c r="AG54" s="2">
        <f t="shared" ca="1" si="112"/>
        <v>21.79</v>
      </c>
      <c r="AH54" s="2">
        <f t="shared" ca="1" si="112"/>
        <v>0</v>
      </c>
      <c r="AI54" s="2">
        <f t="shared" ca="1" si="113"/>
        <v>49.61</v>
      </c>
      <c r="AJ54" s="2">
        <f t="shared" ca="1" si="129"/>
        <v>27.4</v>
      </c>
      <c r="AK54" s="2">
        <f t="shared" ca="1" si="114"/>
        <v>63.6</v>
      </c>
      <c r="AL54" s="2">
        <f t="shared" ca="1" si="114"/>
        <v>36.200000000000003</v>
      </c>
      <c r="AM54" s="2">
        <f t="shared" ca="1" si="114"/>
        <v>15.7361</v>
      </c>
      <c r="AN54" s="7">
        <f t="shared" ca="1" si="115"/>
        <v>82</v>
      </c>
      <c r="AO54" s="2">
        <f t="shared" ca="1" si="116"/>
        <v>0.39</v>
      </c>
      <c r="AP54" s="2">
        <f t="shared" ca="1" si="116"/>
        <v>23.2</v>
      </c>
      <c r="AQ54" s="2">
        <f t="shared" ca="1" si="116"/>
        <v>4.2300000000000004</v>
      </c>
      <c r="AR54" s="2" t="str">
        <f t="shared" ca="1" si="116"/>
        <v/>
      </c>
      <c r="AS54" s="2">
        <f t="shared" ca="1" si="116"/>
        <v>21.79</v>
      </c>
      <c r="AT54" s="2" t="str">
        <f t="shared" ca="1" si="116"/>
        <v/>
      </c>
      <c r="AU54" s="2">
        <f t="shared" ca="1" si="117"/>
        <v>49.61</v>
      </c>
      <c r="AV54" s="2">
        <f t="shared" ca="1" si="118"/>
        <v>27.4</v>
      </c>
      <c r="AW54" s="2">
        <f t="shared" ca="1" si="118"/>
        <v>63.6</v>
      </c>
      <c r="AX54" s="2">
        <f t="shared" ca="1" si="118"/>
        <v>36.200000000000003</v>
      </c>
      <c r="AY54" s="2">
        <f t="shared" ca="1" si="118"/>
        <v>15.7361</v>
      </c>
      <c r="AZ54" s="7">
        <f t="shared" ca="1" si="119"/>
        <v>82</v>
      </c>
      <c r="BA54" s="2">
        <f t="shared" ca="1" si="120"/>
        <v>0.39</v>
      </c>
      <c r="BB54" s="2">
        <f t="shared" ca="1" si="120"/>
        <v>23.2</v>
      </c>
      <c r="BC54" s="2">
        <f t="shared" ca="1" si="120"/>
        <v>4.2300000000000004</v>
      </c>
      <c r="BD54" s="2" t="str">
        <f t="shared" ca="1" si="120"/>
        <v/>
      </c>
      <c r="BE54" s="2">
        <f t="shared" ca="1" si="120"/>
        <v>21.79</v>
      </c>
      <c r="BF54" s="2" t="str">
        <f t="shared" ca="1" si="120"/>
        <v/>
      </c>
      <c r="BG54" s="2">
        <f t="shared" ca="1" si="121"/>
        <v>49.61</v>
      </c>
      <c r="BH54" s="2">
        <f t="shared" ca="1" si="130"/>
        <v>27.4</v>
      </c>
      <c r="BI54" s="2">
        <f t="shared" ca="1" si="122"/>
        <v>63.6</v>
      </c>
      <c r="BJ54" s="2">
        <f t="shared" ca="1" si="122"/>
        <v>36.200000000000003</v>
      </c>
      <c r="BK54" s="2">
        <f t="shared" ca="1" si="122"/>
        <v>15.7361</v>
      </c>
      <c r="BL54" t="str">
        <f t="shared" si="123"/>
        <v>V03R08</v>
      </c>
      <c r="BM54">
        <f t="shared" si="124"/>
        <v>54</v>
      </c>
      <c r="BN54" t="b">
        <f t="shared" si="131"/>
        <v>1</v>
      </c>
    </row>
    <row r="55" spans="1:66" x14ac:dyDescent="0.25">
      <c r="A55" t="str">
        <f t="shared" si="125"/>
        <v>V03</v>
      </c>
      <c r="B55" t="s">
        <v>24</v>
      </c>
      <c r="C55" s="3" t="str">
        <f t="shared" si="97"/>
        <v>Zone 09</v>
      </c>
      <c r="D55" t="str">
        <f t="shared" ca="1" si="98"/>
        <v>Pass</v>
      </c>
      <c r="E55" s="2">
        <f t="shared" ca="1" si="99"/>
        <v>59.480000000000004</v>
      </c>
      <c r="F55" s="2">
        <f t="shared" ca="1" si="100"/>
        <v>59.480000000000004</v>
      </c>
      <c r="G55" s="3">
        <f t="shared" ca="1" si="126"/>
        <v>0</v>
      </c>
      <c r="H55" s="31" t="str">
        <f t="shared" ca="1" si="101"/>
        <v>Yes</v>
      </c>
      <c r="I55" s="2">
        <f t="shared" ca="1" si="102"/>
        <v>59.480000000000004</v>
      </c>
      <c r="J55" s="2">
        <f t="shared" ca="1" si="103"/>
        <v>59.480000000000004</v>
      </c>
      <c r="K55" s="2">
        <f t="shared" ca="1" si="104"/>
        <v>59.480000000000004</v>
      </c>
      <c r="L55" s="3">
        <f t="shared" ca="1" si="127"/>
        <v>0</v>
      </c>
      <c r="M55" s="3" t="str">
        <f t="shared" ca="1" si="105"/>
        <v>Yes</v>
      </c>
      <c r="N55" s="31" t="str">
        <f t="shared" si="106"/>
        <v>V03R09</v>
      </c>
      <c r="O55" s="21">
        <f t="shared" ca="1" si="128"/>
        <v>0</v>
      </c>
      <c r="P55" s="7">
        <f t="shared" ca="1" si="107"/>
        <v>84</v>
      </c>
      <c r="Q55" s="2">
        <f t="shared" ca="1" si="108"/>
        <v>0.97</v>
      </c>
      <c r="R55" s="2">
        <f t="shared" ca="1" si="108"/>
        <v>32.520000000000003</v>
      </c>
      <c r="S55" s="2">
        <f t="shared" ca="1" si="108"/>
        <v>4.21</v>
      </c>
      <c r="T55" s="2" t="str">
        <f t="shared" ca="1" si="108"/>
        <v/>
      </c>
      <c r="U55" s="2">
        <f t="shared" ca="1" si="108"/>
        <v>21.78</v>
      </c>
      <c r="V55" s="2">
        <f t="shared" ca="1" si="108"/>
        <v>0</v>
      </c>
      <c r="W55" s="2">
        <f t="shared" ca="1" si="109"/>
        <v>59.480000000000004</v>
      </c>
      <c r="X55" s="2">
        <f t="shared" ca="1" si="110"/>
        <v>28.3</v>
      </c>
      <c r="Y55" s="2">
        <f t="shared" ca="1" si="110"/>
        <v>62.1</v>
      </c>
      <c r="Z55" s="2">
        <f t="shared" ca="1" si="110"/>
        <v>33.799999999999997</v>
      </c>
      <c r="AA55" s="2">
        <f t="shared" ca="1" si="110"/>
        <v>15.792899999999999</v>
      </c>
      <c r="AB55" s="7">
        <f t="shared" ca="1" si="111"/>
        <v>84</v>
      </c>
      <c r="AC55" s="2">
        <f t="shared" ca="1" si="112"/>
        <v>0.97</v>
      </c>
      <c r="AD55" s="2">
        <f t="shared" ca="1" si="112"/>
        <v>32.520000000000003</v>
      </c>
      <c r="AE55" s="2">
        <f t="shared" ca="1" si="112"/>
        <v>4.21</v>
      </c>
      <c r="AF55" s="2" t="str">
        <f t="shared" ca="1" si="112"/>
        <v/>
      </c>
      <c r="AG55" s="2">
        <f t="shared" ca="1" si="112"/>
        <v>21.78</v>
      </c>
      <c r="AH55" s="2">
        <f t="shared" ca="1" si="112"/>
        <v>0</v>
      </c>
      <c r="AI55" s="2">
        <f t="shared" ca="1" si="113"/>
        <v>59.480000000000004</v>
      </c>
      <c r="AJ55" s="2">
        <f t="shared" ca="1" si="129"/>
        <v>28.3</v>
      </c>
      <c r="AK55" s="2">
        <f t="shared" ca="1" si="114"/>
        <v>62.1</v>
      </c>
      <c r="AL55" s="2">
        <f t="shared" ca="1" si="114"/>
        <v>33.799999999999997</v>
      </c>
      <c r="AM55" s="2">
        <f t="shared" ca="1" si="114"/>
        <v>15.792899999999999</v>
      </c>
      <c r="AN55" s="7">
        <f t="shared" ca="1" si="115"/>
        <v>84</v>
      </c>
      <c r="AO55" s="2">
        <f t="shared" ca="1" si="116"/>
        <v>0.97</v>
      </c>
      <c r="AP55" s="2">
        <f t="shared" ca="1" si="116"/>
        <v>32.520000000000003</v>
      </c>
      <c r="AQ55" s="2">
        <f t="shared" ca="1" si="116"/>
        <v>4.21</v>
      </c>
      <c r="AR55" s="2" t="str">
        <f t="shared" ca="1" si="116"/>
        <v/>
      </c>
      <c r="AS55" s="2">
        <f t="shared" ca="1" si="116"/>
        <v>21.78</v>
      </c>
      <c r="AT55" s="2" t="str">
        <f t="shared" ca="1" si="116"/>
        <v/>
      </c>
      <c r="AU55" s="2">
        <f t="shared" ca="1" si="117"/>
        <v>59.480000000000004</v>
      </c>
      <c r="AV55" s="2">
        <f t="shared" ca="1" si="118"/>
        <v>28.3</v>
      </c>
      <c r="AW55" s="2">
        <f t="shared" ca="1" si="118"/>
        <v>62.1</v>
      </c>
      <c r="AX55" s="2">
        <f t="shared" ca="1" si="118"/>
        <v>33.799999999999997</v>
      </c>
      <c r="AY55" s="2">
        <f t="shared" ca="1" si="118"/>
        <v>15.792899999999999</v>
      </c>
      <c r="AZ55" s="7">
        <f t="shared" ca="1" si="119"/>
        <v>84</v>
      </c>
      <c r="BA55" s="2">
        <f t="shared" ca="1" si="120"/>
        <v>0.97</v>
      </c>
      <c r="BB55" s="2">
        <f t="shared" ca="1" si="120"/>
        <v>32.520000000000003</v>
      </c>
      <c r="BC55" s="2">
        <f t="shared" ca="1" si="120"/>
        <v>4.21</v>
      </c>
      <c r="BD55" s="2" t="str">
        <f t="shared" ca="1" si="120"/>
        <v/>
      </c>
      <c r="BE55" s="2">
        <f t="shared" ca="1" si="120"/>
        <v>21.78</v>
      </c>
      <c r="BF55" s="2" t="str">
        <f t="shared" ca="1" si="120"/>
        <v/>
      </c>
      <c r="BG55" s="2">
        <f t="shared" ca="1" si="121"/>
        <v>59.480000000000004</v>
      </c>
      <c r="BH55" s="2">
        <f t="shared" ca="1" si="130"/>
        <v>28.3</v>
      </c>
      <c r="BI55" s="2">
        <f t="shared" ca="1" si="122"/>
        <v>62.1</v>
      </c>
      <c r="BJ55" s="2">
        <f t="shared" ca="1" si="122"/>
        <v>33.799999999999997</v>
      </c>
      <c r="BK55" s="2">
        <f t="shared" ca="1" si="122"/>
        <v>15.792899999999999</v>
      </c>
      <c r="BL55" t="str">
        <f t="shared" si="123"/>
        <v>V03R09</v>
      </c>
      <c r="BM55">
        <f t="shared" si="124"/>
        <v>55</v>
      </c>
      <c r="BN55" t="b">
        <f t="shared" si="131"/>
        <v>1</v>
      </c>
    </row>
    <row r="56" spans="1:66" x14ac:dyDescent="0.25">
      <c r="A56" t="str">
        <f t="shared" si="125"/>
        <v>V03</v>
      </c>
      <c r="B56" t="s">
        <v>25</v>
      </c>
      <c r="C56" s="3" t="str">
        <f t="shared" si="97"/>
        <v>Zone 10</v>
      </c>
      <c r="D56" t="str">
        <f t="shared" ca="1" si="98"/>
        <v>Pass</v>
      </c>
      <c r="E56" s="2">
        <f t="shared" ca="1" si="99"/>
        <v>60.86999999999999</v>
      </c>
      <c r="F56" s="2">
        <f t="shared" ca="1" si="100"/>
        <v>60.86999999999999</v>
      </c>
      <c r="G56" s="3">
        <f t="shared" ca="1" si="126"/>
        <v>0</v>
      </c>
      <c r="H56" s="31" t="str">
        <f t="shared" ca="1" si="101"/>
        <v>Yes</v>
      </c>
      <c r="I56" s="2">
        <f t="shared" ca="1" si="102"/>
        <v>60.86999999999999</v>
      </c>
      <c r="J56" s="2">
        <f t="shared" ca="1" si="103"/>
        <v>60.86999999999999</v>
      </c>
      <c r="K56" s="2">
        <f t="shared" ca="1" si="104"/>
        <v>60.86999999999999</v>
      </c>
      <c r="L56" s="3">
        <f t="shared" ca="1" si="127"/>
        <v>0</v>
      </c>
      <c r="M56" s="3" t="str">
        <f t="shared" ca="1" si="105"/>
        <v>Yes</v>
      </c>
      <c r="N56" s="31" t="str">
        <f t="shared" si="106"/>
        <v>V03R10</v>
      </c>
      <c r="O56" s="21">
        <f t="shared" ca="1" si="128"/>
        <v>0</v>
      </c>
      <c r="P56" s="7">
        <f t="shared" ca="1" si="107"/>
        <v>86</v>
      </c>
      <c r="Q56" s="2">
        <f t="shared" ca="1" si="108"/>
        <v>1.3</v>
      </c>
      <c r="R56" s="2">
        <f t="shared" ca="1" si="108"/>
        <v>33.659999999999997</v>
      </c>
      <c r="S56" s="2">
        <f t="shared" ca="1" si="108"/>
        <v>4.21</v>
      </c>
      <c r="T56" s="2" t="str">
        <f t="shared" ca="1" si="108"/>
        <v/>
      </c>
      <c r="U56" s="2">
        <f t="shared" ca="1" si="108"/>
        <v>21.7</v>
      </c>
      <c r="V56" s="2">
        <f t="shared" ca="1" si="108"/>
        <v>0</v>
      </c>
      <c r="W56" s="2">
        <f t="shared" ca="1" si="109"/>
        <v>60.86999999999999</v>
      </c>
      <c r="X56" s="2">
        <f t="shared" ca="1" si="110"/>
        <v>28.5</v>
      </c>
      <c r="Y56" s="2">
        <f t="shared" ca="1" si="110"/>
        <v>60.8</v>
      </c>
      <c r="Z56" s="2">
        <f t="shared" ca="1" si="110"/>
        <v>32.299999999999997</v>
      </c>
      <c r="AA56" s="2">
        <f t="shared" ca="1" si="110"/>
        <v>16.1447</v>
      </c>
      <c r="AB56" s="7">
        <f t="shared" ca="1" si="111"/>
        <v>86</v>
      </c>
      <c r="AC56" s="2">
        <f t="shared" ca="1" si="112"/>
        <v>1.3</v>
      </c>
      <c r="AD56" s="2">
        <f t="shared" ca="1" si="112"/>
        <v>33.659999999999997</v>
      </c>
      <c r="AE56" s="2">
        <f t="shared" ca="1" si="112"/>
        <v>4.21</v>
      </c>
      <c r="AF56" s="2" t="str">
        <f t="shared" ca="1" si="112"/>
        <v/>
      </c>
      <c r="AG56" s="2">
        <f t="shared" ca="1" si="112"/>
        <v>21.7</v>
      </c>
      <c r="AH56" s="2">
        <f t="shared" ca="1" si="112"/>
        <v>0</v>
      </c>
      <c r="AI56" s="2">
        <f t="shared" ca="1" si="113"/>
        <v>60.86999999999999</v>
      </c>
      <c r="AJ56" s="2">
        <f t="shared" ca="1" si="129"/>
        <v>28.5</v>
      </c>
      <c r="AK56" s="2">
        <f t="shared" ca="1" si="114"/>
        <v>60.8</v>
      </c>
      <c r="AL56" s="2">
        <f t="shared" ca="1" si="114"/>
        <v>32.299999999999997</v>
      </c>
      <c r="AM56" s="2">
        <f t="shared" ca="1" si="114"/>
        <v>16.1447</v>
      </c>
      <c r="AN56" s="7">
        <f t="shared" ca="1" si="115"/>
        <v>86</v>
      </c>
      <c r="AO56" s="2">
        <f t="shared" ca="1" si="116"/>
        <v>1.3</v>
      </c>
      <c r="AP56" s="2">
        <f t="shared" ca="1" si="116"/>
        <v>33.659999999999997</v>
      </c>
      <c r="AQ56" s="2">
        <f t="shared" ca="1" si="116"/>
        <v>4.21</v>
      </c>
      <c r="AR56" s="2" t="str">
        <f t="shared" ca="1" si="116"/>
        <v/>
      </c>
      <c r="AS56" s="2">
        <f t="shared" ca="1" si="116"/>
        <v>21.7</v>
      </c>
      <c r="AT56" s="2" t="str">
        <f t="shared" ca="1" si="116"/>
        <v/>
      </c>
      <c r="AU56" s="2">
        <f t="shared" ca="1" si="117"/>
        <v>60.86999999999999</v>
      </c>
      <c r="AV56" s="2">
        <f t="shared" ca="1" si="118"/>
        <v>28.5</v>
      </c>
      <c r="AW56" s="2">
        <f t="shared" ca="1" si="118"/>
        <v>60.8</v>
      </c>
      <c r="AX56" s="2">
        <f t="shared" ca="1" si="118"/>
        <v>32.299999999999997</v>
      </c>
      <c r="AY56" s="2">
        <f t="shared" ca="1" si="118"/>
        <v>16.1447</v>
      </c>
      <c r="AZ56" s="7">
        <f t="shared" ca="1" si="119"/>
        <v>86</v>
      </c>
      <c r="BA56" s="2">
        <f t="shared" ca="1" si="120"/>
        <v>1.3</v>
      </c>
      <c r="BB56" s="2">
        <f t="shared" ca="1" si="120"/>
        <v>33.659999999999997</v>
      </c>
      <c r="BC56" s="2">
        <f t="shared" ca="1" si="120"/>
        <v>4.21</v>
      </c>
      <c r="BD56" s="2" t="str">
        <f t="shared" ca="1" si="120"/>
        <v/>
      </c>
      <c r="BE56" s="2">
        <f t="shared" ca="1" si="120"/>
        <v>21.7</v>
      </c>
      <c r="BF56" s="2" t="str">
        <f t="shared" ca="1" si="120"/>
        <v/>
      </c>
      <c r="BG56" s="2">
        <f t="shared" ca="1" si="121"/>
        <v>60.86999999999999</v>
      </c>
      <c r="BH56" s="2">
        <f t="shared" ca="1" si="130"/>
        <v>28.5</v>
      </c>
      <c r="BI56" s="2">
        <f t="shared" ca="1" si="122"/>
        <v>60.8</v>
      </c>
      <c r="BJ56" s="2">
        <f t="shared" ca="1" si="122"/>
        <v>32.299999999999997</v>
      </c>
      <c r="BK56" s="2">
        <f t="shared" ca="1" si="122"/>
        <v>16.1447</v>
      </c>
      <c r="BL56" t="str">
        <f t="shared" si="123"/>
        <v>V03R10</v>
      </c>
      <c r="BM56">
        <f t="shared" si="124"/>
        <v>56</v>
      </c>
      <c r="BN56" t="b">
        <f t="shared" si="131"/>
        <v>1</v>
      </c>
    </row>
    <row r="57" spans="1:66" x14ac:dyDescent="0.25">
      <c r="A57" t="str">
        <f t="shared" si="125"/>
        <v>V03</v>
      </c>
      <c r="B57" t="s">
        <v>26</v>
      </c>
      <c r="C57" s="3" t="str">
        <f t="shared" si="97"/>
        <v>Zone 11</v>
      </c>
      <c r="D57" t="str">
        <f t="shared" ca="1" si="98"/>
        <v>Pass</v>
      </c>
      <c r="E57" s="2">
        <f t="shared" ca="1" si="99"/>
        <v>82.460000000000008</v>
      </c>
      <c r="F57" s="2">
        <f t="shared" ca="1" si="100"/>
        <v>82.460000000000008</v>
      </c>
      <c r="G57" s="3">
        <f t="shared" ca="1" si="126"/>
        <v>0</v>
      </c>
      <c r="H57" s="31" t="str">
        <f t="shared" ca="1" si="101"/>
        <v>Yes</v>
      </c>
      <c r="I57" s="2">
        <f t="shared" ca="1" si="102"/>
        <v>82.460000000000008</v>
      </c>
      <c r="J57" s="2">
        <f t="shared" ca="1" si="103"/>
        <v>82.460000000000008</v>
      </c>
      <c r="K57" s="2">
        <f t="shared" ca="1" si="104"/>
        <v>82.460000000000008</v>
      </c>
      <c r="L57" s="3">
        <f t="shared" ca="1" si="127"/>
        <v>0</v>
      </c>
      <c r="M57" s="3" t="str">
        <f t="shared" ca="1" si="105"/>
        <v>Yes</v>
      </c>
      <c r="N57" s="31" t="str">
        <f t="shared" si="106"/>
        <v>V03R11</v>
      </c>
      <c r="O57" s="21">
        <f t="shared" ca="1" si="128"/>
        <v>0</v>
      </c>
      <c r="P57" s="7">
        <f t="shared" ca="1" si="107"/>
        <v>88</v>
      </c>
      <c r="Q57" s="2">
        <f t="shared" ref="Q57:V62" ca="1" si="132">IF(Q$3=0,"",INDEX(INDIRECT(Q$1),$P57,Q$3))</f>
        <v>8.93</v>
      </c>
      <c r="R57" s="2">
        <f t="shared" ca="1" si="132"/>
        <v>47.03</v>
      </c>
      <c r="S57" s="2">
        <f t="shared" ca="1" si="132"/>
        <v>4.38</v>
      </c>
      <c r="T57" s="2" t="str">
        <f t="shared" ca="1" si="132"/>
        <v/>
      </c>
      <c r="U57" s="2">
        <f t="shared" ca="1" si="132"/>
        <v>22.12</v>
      </c>
      <c r="V57" s="2">
        <f t="shared" ca="1" si="132"/>
        <v>0</v>
      </c>
      <c r="W57" s="2">
        <f t="shared" ca="1" si="109"/>
        <v>82.460000000000008</v>
      </c>
      <c r="X57" s="2">
        <f t="shared" ca="1" si="110"/>
        <v>25.9</v>
      </c>
      <c r="Y57" s="2">
        <f t="shared" ca="1" si="110"/>
        <v>56.5</v>
      </c>
      <c r="Z57" s="2">
        <f t="shared" ca="1" si="110"/>
        <v>30.6</v>
      </c>
      <c r="AA57" s="2">
        <f t="shared" ca="1" si="110"/>
        <v>17.921800000000001</v>
      </c>
      <c r="AB57" s="7">
        <f t="shared" ca="1" si="111"/>
        <v>88</v>
      </c>
      <c r="AC57" s="2">
        <f t="shared" ref="AC57:AH62" ca="1" si="133">IF(AC$3=0,"",INDEX(INDIRECT(AC$1),$AB57,AC$3))</f>
        <v>8.93</v>
      </c>
      <c r="AD57" s="2">
        <f t="shared" ca="1" si="133"/>
        <v>47.03</v>
      </c>
      <c r="AE57" s="2">
        <f t="shared" ca="1" si="133"/>
        <v>4.38</v>
      </c>
      <c r="AF57" s="2" t="str">
        <f t="shared" ca="1" si="133"/>
        <v/>
      </c>
      <c r="AG57" s="2">
        <f t="shared" ca="1" si="133"/>
        <v>22.12</v>
      </c>
      <c r="AH57" s="2">
        <f t="shared" ca="1" si="133"/>
        <v>0</v>
      </c>
      <c r="AI57" s="2">
        <f t="shared" ca="1" si="113"/>
        <v>82.460000000000008</v>
      </c>
      <c r="AJ57" s="2">
        <f t="shared" ca="1" si="129"/>
        <v>25.9</v>
      </c>
      <c r="AK57" s="2">
        <f t="shared" ca="1" si="114"/>
        <v>56.5</v>
      </c>
      <c r="AL57" s="2">
        <f t="shared" ca="1" si="114"/>
        <v>30.6</v>
      </c>
      <c r="AM57" s="2">
        <f t="shared" ca="1" si="114"/>
        <v>17.921800000000001</v>
      </c>
      <c r="AN57" s="7">
        <f t="shared" ca="1" si="115"/>
        <v>88</v>
      </c>
      <c r="AO57" s="2">
        <f t="shared" ref="AO57:AT62" ca="1" si="134">IF(AO$3=0,"",INDEX(INDIRECT(AO$1),$AN57,AO$3))</f>
        <v>8.93</v>
      </c>
      <c r="AP57" s="2">
        <f t="shared" ca="1" si="134"/>
        <v>47.03</v>
      </c>
      <c r="AQ57" s="2">
        <f t="shared" ca="1" si="134"/>
        <v>4.38</v>
      </c>
      <c r="AR57" s="2" t="str">
        <f t="shared" ca="1" si="134"/>
        <v/>
      </c>
      <c r="AS57" s="2">
        <f t="shared" ca="1" si="134"/>
        <v>22.12</v>
      </c>
      <c r="AT57" s="2" t="str">
        <f t="shared" ca="1" si="134"/>
        <v/>
      </c>
      <c r="AU57" s="2">
        <f t="shared" ca="1" si="117"/>
        <v>82.460000000000008</v>
      </c>
      <c r="AV57" s="2">
        <f t="shared" ca="1" si="118"/>
        <v>25.9</v>
      </c>
      <c r="AW57" s="2">
        <f t="shared" ca="1" si="118"/>
        <v>56.5</v>
      </c>
      <c r="AX57" s="2">
        <f t="shared" ca="1" si="118"/>
        <v>30.6</v>
      </c>
      <c r="AY57" s="2">
        <f t="shared" ca="1" si="118"/>
        <v>17.921800000000001</v>
      </c>
      <c r="AZ57" s="7">
        <f t="shared" ca="1" si="119"/>
        <v>88</v>
      </c>
      <c r="BA57" s="2">
        <f t="shared" ref="BA57:BF62" ca="1" si="135">IF(BA$3=0,"",INDEX(INDIRECT(BA$1),$AZ57,BA$3))</f>
        <v>8.93</v>
      </c>
      <c r="BB57" s="2">
        <f t="shared" ca="1" si="135"/>
        <v>47.03</v>
      </c>
      <c r="BC57" s="2">
        <f t="shared" ca="1" si="135"/>
        <v>4.38</v>
      </c>
      <c r="BD57" s="2" t="str">
        <f t="shared" ca="1" si="135"/>
        <v/>
      </c>
      <c r="BE57" s="2">
        <f t="shared" ca="1" si="135"/>
        <v>22.12</v>
      </c>
      <c r="BF57" s="2" t="str">
        <f t="shared" ca="1" si="135"/>
        <v/>
      </c>
      <c r="BG57" s="2">
        <f t="shared" ca="1" si="121"/>
        <v>82.460000000000008</v>
      </c>
      <c r="BH57" s="2">
        <f t="shared" ca="1" si="130"/>
        <v>25.9</v>
      </c>
      <c r="BI57" s="2">
        <f t="shared" ca="1" si="122"/>
        <v>56.5</v>
      </c>
      <c r="BJ57" s="2">
        <f t="shared" ca="1" si="122"/>
        <v>30.6</v>
      </c>
      <c r="BK57" s="2">
        <f t="shared" ca="1" si="122"/>
        <v>17.921800000000001</v>
      </c>
      <c r="BL57" t="str">
        <f t="shared" si="123"/>
        <v>V03R11</v>
      </c>
      <c r="BM57">
        <f t="shared" si="124"/>
        <v>57</v>
      </c>
      <c r="BN57" t="b">
        <f t="shared" si="131"/>
        <v>1</v>
      </c>
    </row>
    <row r="58" spans="1:66" x14ac:dyDescent="0.25">
      <c r="A58" t="str">
        <f t="shared" si="125"/>
        <v>V03</v>
      </c>
      <c r="B58" t="s">
        <v>27</v>
      </c>
      <c r="C58" s="3" t="str">
        <f t="shared" si="97"/>
        <v>Zone 12</v>
      </c>
      <c r="D58" t="str">
        <f t="shared" ca="1" si="98"/>
        <v>Pass</v>
      </c>
      <c r="E58" s="2">
        <f t="shared" ca="1" si="99"/>
        <v>67.86</v>
      </c>
      <c r="F58" s="2">
        <f t="shared" ca="1" si="100"/>
        <v>67.86</v>
      </c>
      <c r="G58" s="3">
        <f t="shared" ca="1" si="126"/>
        <v>0</v>
      </c>
      <c r="H58" s="31" t="str">
        <f t="shared" ca="1" si="101"/>
        <v>Yes</v>
      </c>
      <c r="I58" s="2">
        <f t="shared" ca="1" si="102"/>
        <v>67.86</v>
      </c>
      <c r="J58" s="2">
        <f t="shared" ca="1" si="103"/>
        <v>67.86</v>
      </c>
      <c r="K58" s="2">
        <f t="shared" ca="1" si="104"/>
        <v>67.86</v>
      </c>
      <c r="L58" s="3">
        <f t="shared" ca="1" si="127"/>
        <v>0</v>
      </c>
      <c r="M58" s="3" t="str">
        <f t="shared" ca="1" si="105"/>
        <v>Yes</v>
      </c>
      <c r="N58" s="31" t="str">
        <f t="shared" si="106"/>
        <v>V03R12</v>
      </c>
      <c r="O58" s="21">
        <f t="shared" ca="1" si="128"/>
        <v>0</v>
      </c>
      <c r="P58" s="7">
        <f t="shared" ca="1" si="107"/>
        <v>90</v>
      </c>
      <c r="Q58" s="2">
        <f t="shared" ca="1" si="132"/>
        <v>8.9</v>
      </c>
      <c r="R58" s="2">
        <f t="shared" ca="1" si="132"/>
        <v>31.74</v>
      </c>
      <c r="S58" s="2">
        <f t="shared" ca="1" si="132"/>
        <v>4.38</v>
      </c>
      <c r="T58" s="2" t="str">
        <f t="shared" ca="1" si="132"/>
        <v/>
      </c>
      <c r="U58" s="2">
        <f t="shared" ca="1" si="132"/>
        <v>22.84</v>
      </c>
      <c r="V58" s="2">
        <f t="shared" ca="1" si="132"/>
        <v>0</v>
      </c>
      <c r="W58" s="2">
        <f t="shared" ca="1" si="109"/>
        <v>67.86</v>
      </c>
      <c r="X58" s="2">
        <f t="shared" ca="1" si="110"/>
        <v>27.3</v>
      </c>
      <c r="Y58" s="2">
        <f t="shared" ca="1" si="110"/>
        <v>57.1</v>
      </c>
      <c r="Z58" s="2">
        <f t="shared" ca="1" si="110"/>
        <v>29.8</v>
      </c>
      <c r="AA58" s="2">
        <f t="shared" ca="1" si="110"/>
        <v>16.146799999999999</v>
      </c>
      <c r="AB58" s="7">
        <f t="shared" ca="1" si="111"/>
        <v>90</v>
      </c>
      <c r="AC58" s="2">
        <f t="shared" ca="1" si="133"/>
        <v>8.9</v>
      </c>
      <c r="AD58" s="2">
        <f t="shared" ca="1" si="133"/>
        <v>31.74</v>
      </c>
      <c r="AE58" s="2">
        <f t="shared" ca="1" si="133"/>
        <v>4.38</v>
      </c>
      <c r="AF58" s="2" t="str">
        <f t="shared" ca="1" si="133"/>
        <v/>
      </c>
      <c r="AG58" s="2">
        <f t="shared" ca="1" si="133"/>
        <v>22.84</v>
      </c>
      <c r="AH58" s="2">
        <f t="shared" ca="1" si="133"/>
        <v>0</v>
      </c>
      <c r="AI58" s="2">
        <f t="shared" ca="1" si="113"/>
        <v>67.86</v>
      </c>
      <c r="AJ58" s="2">
        <f t="shared" ca="1" si="129"/>
        <v>27.3</v>
      </c>
      <c r="AK58" s="2">
        <f t="shared" ca="1" si="114"/>
        <v>57.1</v>
      </c>
      <c r="AL58" s="2">
        <f t="shared" ca="1" si="114"/>
        <v>29.8</v>
      </c>
      <c r="AM58" s="2">
        <f t="shared" ca="1" si="114"/>
        <v>16.146799999999999</v>
      </c>
      <c r="AN58" s="7">
        <f t="shared" ca="1" si="115"/>
        <v>90</v>
      </c>
      <c r="AO58" s="2">
        <f t="shared" ca="1" si="134"/>
        <v>8.9</v>
      </c>
      <c r="AP58" s="2">
        <f t="shared" ca="1" si="134"/>
        <v>31.74</v>
      </c>
      <c r="AQ58" s="2">
        <f t="shared" ca="1" si="134"/>
        <v>4.38</v>
      </c>
      <c r="AR58" s="2" t="str">
        <f t="shared" ca="1" si="134"/>
        <v/>
      </c>
      <c r="AS58" s="2">
        <f t="shared" ca="1" si="134"/>
        <v>22.84</v>
      </c>
      <c r="AT58" s="2" t="str">
        <f t="shared" ca="1" si="134"/>
        <v/>
      </c>
      <c r="AU58" s="2">
        <f t="shared" ca="1" si="117"/>
        <v>67.86</v>
      </c>
      <c r="AV58" s="2">
        <f t="shared" ca="1" si="118"/>
        <v>27.3</v>
      </c>
      <c r="AW58" s="2">
        <f t="shared" ca="1" si="118"/>
        <v>57.1</v>
      </c>
      <c r="AX58" s="2">
        <f t="shared" ca="1" si="118"/>
        <v>29.8</v>
      </c>
      <c r="AY58" s="2">
        <f t="shared" ca="1" si="118"/>
        <v>16.146799999999999</v>
      </c>
      <c r="AZ58" s="7">
        <f t="shared" ca="1" si="119"/>
        <v>90</v>
      </c>
      <c r="BA58" s="2">
        <f t="shared" ca="1" si="135"/>
        <v>8.9</v>
      </c>
      <c r="BB58" s="2">
        <f t="shared" ca="1" si="135"/>
        <v>31.74</v>
      </c>
      <c r="BC58" s="2">
        <f t="shared" ca="1" si="135"/>
        <v>4.38</v>
      </c>
      <c r="BD58" s="2" t="str">
        <f t="shared" ca="1" si="135"/>
        <v/>
      </c>
      <c r="BE58" s="2">
        <f t="shared" ca="1" si="135"/>
        <v>22.84</v>
      </c>
      <c r="BF58" s="2" t="str">
        <f t="shared" ca="1" si="135"/>
        <v/>
      </c>
      <c r="BG58" s="2">
        <f t="shared" ca="1" si="121"/>
        <v>67.86</v>
      </c>
      <c r="BH58" s="2">
        <f t="shared" ca="1" si="130"/>
        <v>27.3</v>
      </c>
      <c r="BI58" s="2">
        <f t="shared" ca="1" si="122"/>
        <v>57.1</v>
      </c>
      <c r="BJ58" s="2">
        <f t="shared" ca="1" si="122"/>
        <v>29.8</v>
      </c>
      <c r="BK58" s="2">
        <f t="shared" ca="1" si="122"/>
        <v>16.146799999999999</v>
      </c>
      <c r="BL58" t="str">
        <f t="shared" si="123"/>
        <v>V03R12</v>
      </c>
      <c r="BM58">
        <f t="shared" si="124"/>
        <v>58</v>
      </c>
      <c r="BN58" t="b">
        <f t="shared" si="131"/>
        <v>1</v>
      </c>
    </row>
    <row r="59" spans="1:66" x14ac:dyDescent="0.25">
      <c r="A59" t="str">
        <f t="shared" si="125"/>
        <v>V03</v>
      </c>
      <c r="B59" t="s">
        <v>28</v>
      </c>
      <c r="C59" s="3" t="str">
        <f t="shared" si="97"/>
        <v>Zone 13</v>
      </c>
      <c r="D59" t="str">
        <f t="shared" ca="1" si="98"/>
        <v>Pass</v>
      </c>
      <c r="E59" s="2">
        <f t="shared" ca="1" si="99"/>
        <v>85.2</v>
      </c>
      <c r="F59" s="2">
        <f t="shared" ca="1" si="100"/>
        <v>85.2</v>
      </c>
      <c r="G59" s="3">
        <f t="shared" ca="1" si="126"/>
        <v>0</v>
      </c>
      <c r="H59" s="31" t="str">
        <f t="shared" ca="1" si="101"/>
        <v>Yes</v>
      </c>
      <c r="I59" s="2">
        <f t="shared" ca="1" si="102"/>
        <v>85.2</v>
      </c>
      <c r="J59" s="2">
        <f t="shared" ca="1" si="103"/>
        <v>85.2</v>
      </c>
      <c r="K59" s="2">
        <f t="shared" ca="1" si="104"/>
        <v>85.2</v>
      </c>
      <c r="L59" s="3">
        <f t="shared" ca="1" si="127"/>
        <v>0</v>
      </c>
      <c r="M59" s="3" t="str">
        <f t="shared" ca="1" si="105"/>
        <v>Yes</v>
      </c>
      <c r="N59" s="31" t="str">
        <f t="shared" si="106"/>
        <v>V03R13</v>
      </c>
      <c r="O59" s="21">
        <f t="shared" ca="1" si="128"/>
        <v>0</v>
      </c>
      <c r="P59" s="7">
        <f t="shared" ca="1" si="107"/>
        <v>92</v>
      </c>
      <c r="Q59" s="2">
        <f t="shared" ca="1" si="132"/>
        <v>7.69</v>
      </c>
      <c r="R59" s="2">
        <f t="shared" ca="1" si="132"/>
        <v>51.27</v>
      </c>
      <c r="S59" s="2">
        <f t="shared" ca="1" si="132"/>
        <v>4.4000000000000004</v>
      </c>
      <c r="T59" s="2" t="str">
        <f t="shared" ca="1" si="132"/>
        <v/>
      </c>
      <c r="U59" s="2">
        <f t="shared" ca="1" si="132"/>
        <v>21.84</v>
      </c>
      <c r="V59" s="2">
        <f t="shared" ca="1" si="132"/>
        <v>0</v>
      </c>
      <c r="W59" s="2">
        <f t="shared" ca="1" si="109"/>
        <v>85.2</v>
      </c>
      <c r="X59" s="2">
        <f t="shared" ca="1" si="110"/>
        <v>27.3</v>
      </c>
      <c r="Y59" s="2">
        <f t="shared" ca="1" si="110"/>
        <v>57.5</v>
      </c>
      <c r="Z59" s="2">
        <f t="shared" ca="1" si="110"/>
        <v>30.2</v>
      </c>
      <c r="AA59" s="2">
        <f t="shared" ca="1" si="110"/>
        <v>18.850999999999999</v>
      </c>
      <c r="AB59" s="7">
        <f t="shared" ca="1" si="111"/>
        <v>92</v>
      </c>
      <c r="AC59" s="2">
        <f t="shared" ca="1" si="133"/>
        <v>7.69</v>
      </c>
      <c r="AD59" s="2">
        <f t="shared" ca="1" si="133"/>
        <v>51.27</v>
      </c>
      <c r="AE59" s="2">
        <f t="shared" ca="1" si="133"/>
        <v>4.4000000000000004</v>
      </c>
      <c r="AF59" s="2" t="str">
        <f t="shared" ca="1" si="133"/>
        <v/>
      </c>
      <c r="AG59" s="2">
        <f t="shared" ca="1" si="133"/>
        <v>21.84</v>
      </c>
      <c r="AH59" s="2">
        <f t="shared" ca="1" si="133"/>
        <v>0</v>
      </c>
      <c r="AI59" s="2">
        <f t="shared" ca="1" si="113"/>
        <v>85.2</v>
      </c>
      <c r="AJ59" s="2">
        <f t="shared" ca="1" si="129"/>
        <v>27.3</v>
      </c>
      <c r="AK59" s="2">
        <f t="shared" ca="1" si="114"/>
        <v>57.5</v>
      </c>
      <c r="AL59" s="2">
        <f t="shared" ca="1" si="114"/>
        <v>30.2</v>
      </c>
      <c r="AM59" s="2">
        <f t="shared" ca="1" si="114"/>
        <v>18.850999999999999</v>
      </c>
      <c r="AN59" s="7">
        <f t="shared" ca="1" si="115"/>
        <v>92</v>
      </c>
      <c r="AO59" s="2">
        <f t="shared" ca="1" si="134"/>
        <v>7.69</v>
      </c>
      <c r="AP59" s="2">
        <f t="shared" ca="1" si="134"/>
        <v>51.27</v>
      </c>
      <c r="AQ59" s="2">
        <f t="shared" ca="1" si="134"/>
        <v>4.4000000000000004</v>
      </c>
      <c r="AR59" s="2" t="str">
        <f t="shared" ca="1" si="134"/>
        <v/>
      </c>
      <c r="AS59" s="2">
        <f t="shared" ca="1" si="134"/>
        <v>21.84</v>
      </c>
      <c r="AT59" s="2" t="str">
        <f t="shared" ca="1" si="134"/>
        <v/>
      </c>
      <c r="AU59" s="2">
        <f t="shared" ca="1" si="117"/>
        <v>85.2</v>
      </c>
      <c r="AV59" s="2">
        <f t="shared" ca="1" si="118"/>
        <v>27.3</v>
      </c>
      <c r="AW59" s="2">
        <f t="shared" ca="1" si="118"/>
        <v>57.5</v>
      </c>
      <c r="AX59" s="2">
        <f t="shared" ca="1" si="118"/>
        <v>30.2</v>
      </c>
      <c r="AY59" s="2">
        <f t="shared" ca="1" si="118"/>
        <v>18.850999999999999</v>
      </c>
      <c r="AZ59" s="7">
        <f t="shared" ca="1" si="119"/>
        <v>92</v>
      </c>
      <c r="BA59" s="2">
        <f t="shared" ca="1" si="135"/>
        <v>7.69</v>
      </c>
      <c r="BB59" s="2">
        <f t="shared" ca="1" si="135"/>
        <v>51.27</v>
      </c>
      <c r="BC59" s="2">
        <f t="shared" ca="1" si="135"/>
        <v>4.4000000000000004</v>
      </c>
      <c r="BD59" s="2" t="str">
        <f t="shared" ca="1" si="135"/>
        <v/>
      </c>
      <c r="BE59" s="2">
        <f t="shared" ca="1" si="135"/>
        <v>21.84</v>
      </c>
      <c r="BF59" s="2" t="str">
        <f t="shared" ca="1" si="135"/>
        <v/>
      </c>
      <c r="BG59" s="2">
        <f t="shared" ca="1" si="121"/>
        <v>85.2</v>
      </c>
      <c r="BH59" s="2">
        <f t="shared" ca="1" si="130"/>
        <v>27.3</v>
      </c>
      <c r="BI59" s="2">
        <f t="shared" ca="1" si="122"/>
        <v>57.5</v>
      </c>
      <c r="BJ59" s="2">
        <f t="shared" ca="1" si="122"/>
        <v>30.2</v>
      </c>
      <c r="BK59" s="2">
        <f t="shared" ca="1" si="122"/>
        <v>18.850999999999999</v>
      </c>
      <c r="BL59" t="str">
        <f t="shared" si="123"/>
        <v>V03R13</v>
      </c>
      <c r="BM59">
        <f t="shared" si="124"/>
        <v>59</v>
      </c>
      <c r="BN59" t="b">
        <f t="shared" si="131"/>
        <v>1</v>
      </c>
    </row>
    <row r="60" spans="1:66" x14ac:dyDescent="0.25">
      <c r="A60" t="str">
        <f t="shared" si="125"/>
        <v>V03</v>
      </c>
      <c r="B60" t="s">
        <v>29</v>
      </c>
      <c r="C60" s="3" t="str">
        <f t="shared" si="97"/>
        <v>Zone 14</v>
      </c>
      <c r="D60" t="str">
        <f t="shared" ca="1" si="98"/>
        <v>Pass</v>
      </c>
      <c r="E60" s="2">
        <f t="shared" ca="1" si="99"/>
        <v>78.36</v>
      </c>
      <c r="F60" s="2">
        <f t="shared" ca="1" si="100"/>
        <v>78.36</v>
      </c>
      <c r="G60" s="3">
        <f t="shared" ca="1" si="126"/>
        <v>0</v>
      </c>
      <c r="H60" s="31" t="str">
        <f t="shared" ca="1" si="101"/>
        <v>Yes</v>
      </c>
      <c r="I60" s="2">
        <f t="shared" ca="1" si="102"/>
        <v>78.36</v>
      </c>
      <c r="J60" s="2">
        <f t="shared" ca="1" si="103"/>
        <v>78.36</v>
      </c>
      <c r="K60" s="2">
        <f t="shared" ca="1" si="104"/>
        <v>78.36</v>
      </c>
      <c r="L60" s="3">
        <f t="shared" ca="1" si="127"/>
        <v>0</v>
      </c>
      <c r="M60" s="3" t="str">
        <f t="shared" ca="1" si="105"/>
        <v>Yes</v>
      </c>
      <c r="N60" s="31" t="str">
        <f t="shared" si="106"/>
        <v>V03R14</v>
      </c>
      <c r="O60" s="21">
        <f t="shared" ca="1" si="128"/>
        <v>0</v>
      </c>
      <c r="P60" s="7">
        <f t="shared" ca="1" si="107"/>
        <v>94</v>
      </c>
      <c r="Q60" s="2">
        <f t="shared" ca="1" si="132"/>
        <v>8.61</v>
      </c>
      <c r="R60" s="2">
        <f t="shared" ca="1" si="132"/>
        <v>43.21</v>
      </c>
      <c r="S60" s="2">
        <f t="shared" ca="1" si="132"/>
        <v>4.2300000000000004</v>
      </c>
      <c r="T60" s="2" t="str">
        <f t="shared" ca="1" si="132"/>
        <v/>
      </c>
      <c r="U60" s="2">
        <f t="shared" ca="1" si="132"/>
        <v>22.31</v>
      </c>
      <c r="V60" s="2">
        <f t="shared" ca="1" si="132"/>
        <v>0</v>
      </c>
      <c r="W60" s="2">
        <f t="shared" ca="1" si="109"/>
        <v>78.36</v>
      </c>
      <c r="X60" s="2">
        <f t="shared" ca="1" si="110"/>
        <v>26.7</v>
      </c>
      <c r="Y60" s="2">
        <f t="shared" ca="1" si="110"/>
        <v>57.5</v>
      </c>
      <c r="Z60" s="2">
        <f t="shared" ca="1" si="110"/>
        <v>30.8</v>
      </c>
      <c r="AA60" s="2">
        <f t="shared" ca="1" si="110"/>
        <v>15.6594</v>
      </c>
      <c r="AB60" s="7">
        <f t="shared" ca="1" si="111"/>
        <v>94</v>
      </c>
      <c r="AC60" s="2">
        <f t="shared" ca="1" si="133"/>
        <v>8.61</v>
      </c>
      <c r="AD60" s="2">
        <f t="shared" ca="1" si="133"/>
        <v>43.21</v>
      </c>
      <c r="AE60" s="2">
        <f t="shared" ca="1" si="133"/>
        <v>4.2300000000000004</v>
      </c>
      <c r="AF60" s="2" t="str">
        <f t="shared" ca="1" si="133"/>
        <v/>
      </c>
      <c r="AG60" s="2">
        <f t="shared" ca="1" si="133"/>
        <v>22.31</v>
      </c>
      <c r="AH60" s="2">
        <f t="shared" ca="1" si="133"/>
        <v>0</v>
      </c>
      <c r="AI60" s="2">
        <f t="shared" ca="1" si="113"/>
        <v>78.36</v>
      </c>
      <c r="AJ60" s="2">
        <f t="shared" ca="1" si="129"/>
        <v>26.7</v>
      </c>
      <c r="AK60" s="2">
        <f t="shared" ca="1" si="114"/>
        <v>57.5</v>
      </c>
      <c r="AL60" s="2">
        <f t="shared" ca="1" si="114"/>
        <v>30.8</v>
      </c>
      <c r="AM60" s="2">
        <f t="shared" ca="1" si="114"/>
        <v>15.6594</v>
      </c>
      <c r="AN60" s="7">
        <f t="shared" ca="1" si="115"/>
        <v>94</v>
      </c>
      <c r="AO60" s="2">
        <f t="shared" ca="1" si="134"/>
        <v>8.61</v>
      </c>
      <c r="AP60" s="2">
        <f t="shared" ca="1" si="134"/>
        <v>43.21</v>
      </c>
      <c r="AQ60" s="2">
        <f t="shared" ca="1" si="134"/>
        <v>4.2300000000000004</v>
      </c>
      <c r="AR60" s="2" t="str">
        <f t="shared" ca="1" si="134"/>
        <v/>
      </c>
      <c r="AS60" s="2">
        <f t="shared" ca="1" si="134"/>
        <v>22.31</v>
      </c>
      <c r="AT60" s="2" t="str">
        <f t="shared" ca="1" si="134"/>
        <v/>
      </c>
      <c r="AU60" s="2">
        <f t="shared" ca="1" si="117"/>
        <v>78.36</v>
      </c>
      <c r="AV60" s="2">
        <f t="shared" ca="1" si="118"/>
        <v>26.7</v>
      </c>
      <c r="AW60" s="2">
        <f t="shared" ca="1" si="118"/>
        <v>57.5</v>
      </c>
      <c r="AX60" s="2">
        <f t="shared" ca="1" si="118"/>
        <v>30.8</v>
      </c>
      <c r="AY60" s="2">
        <f t="shared" ca="1" si="118"/>
        <v>15.6594</v>
      </c>
      <c r="AZ60" s="7">
        <f t="shared" ca="1" si="119"/>
        <v>94</v>
      </c>
      <c r="BA60" s="2">
        <f t="shared" ca="1" si="135"/>
        <v>8.61</v>
      </c>
      <c r="BB60" s="2">
        <f t="shared" ca="1" si="135"/>
        <v>43.21</v>
      </c>
      <c r="BC60" s="2">
        <f t="shared" ca="1" si="135"/>
        <v>4.2300000000000004</v>
      </c>
      <c r="BD60" s="2" t="str">
        <f t="shared" ca="1" si="135"/>
        <v/>
      </c>
      <c r="BE60" s="2">
        <f t="shared" ca="1" si="135"/>
        <v>22.31</v>
      </c>
      <c r="BF60" s="2" t="str">
        <f t="shared" ca="1" si="135"/>
        <v/>
      </c>
      <c r="BG60" s="2">
        <f t="shared" ca="1" si="121"/>
        <v>78.36</v>
      </c>
      <c r="BH60" s="2">
        <f t="shared" ca="1" si="130"/>
        <v>26.7</v>
      </c>
      <c r="BI60" s="2">
        <f t="shared" ca="1" si="122"/>
        <v>57.5</v>
      </c>
      <c r="BJ60" s="2">
        <f t="shared" ca="1" si="122"/>
        <v>30.8</v>
      </c>
      <c r="BK60" s="2">
        <f t="shared" ca="1" si="122"/>
        <v>15.6594</v>
      </c>
      <c r="BL60" t="str">
        <f t="shared" si="123"/>
        <v>V03R14</v>
      </c>
      <c r="BM60">
        <f t="shared" si="124"/>
        <v>60</v>
      </c>
      <c r="BN60" t="b">
        <f t="shared" si="131"/>
        <v>1</v>
      </c>
    </row>
    <row r="61" spans="1:66" x14ac:dyDescent="0.25">
      <c r="A61" t="str">
        <f t="shared" si="125"/>
        <v>V03</v>
      </c>
      <c r="B61" t="s">
        <v>30</v>
      </c>
      <c r="C61" s="3" t="str">
        <f t="shared" si="97"/>
        <v>Zone 15</v>
      </c>
      <c r="D61" t="str">
        <f t="shared" ca="1" si="98"/>
        <v>Pass</v>
      </c>
      <c r="E61" s="2">
        <f t="shared" ca="1" si="99"/>
        <v>119.01</v>
      </c>
      <c r="F61" s="2">
        <f t="shared" ca="1" si="100"/>
        <v>119.01</v>
      </c>
      <c r="G61" s="3">
        <f t="shared" ca="1" si="126"/>
        <v>0</v>
      </c>
      <c r="H61" s="31" t="str">
        <f t="shared" ca="1" si="101"/>
        <v>Yes</v>
      </c>
      <c r="I61" s="2">
        <f t="shared" ca="1" si="102"/>
        <v>119.01</v>
      </c>
      <c r="J61" s="2">
        <f t="shared" ca="1" si="103"/>
        <v>119.01</v>
      </c>
      <c r="K61" s="2">
        <f t="shared" ca="1" si="104"/>
        <v>119.01</v>
      </c>
      <c r="L61" s="3">
        <f t="shared" ca="1" si="127"/>
        <v>0</v>
      </c>
      <c r="M61" s="3" t="str">
        <f t="shared" ca="1" si="105"/>
        <v>Yes</v>
      </c>
      <c r="N61" s="31" t="str">
        <f t="shared" si="106"/>
        <v>V03R15</v>
      </c>
      <c r="O61" s="21">
        <f t="shared" ca="1" si="128"/>
        <v>0</v>
      </c>
      <c r="P61" s="7">
        <f t="shared" ca="1" si="107"/>
        <v>96</v>
      </c>
      <c r="Q61" s="2">
        <f t="shared" ca="1" si="132"/>
        <v>0.01</v>
      </c>
      <c r="R61" s="2">
        <f t="shared" ca="1" si="132"/>
        <v>96.72</v>
      </c>
      <c r="S61" s="2">
        <f t="shared" ca="1" si="132"/>
        <v>4.25</v>
      </c>
      <c r="T61" s="2" t="str">
        <f t="shared" ca="1" si="132"/>
        <v/>
      </c>
      <c r="U61" s="2">
        <f t="shared" ca="1" si="132"/>
        <v>18.03</v>
      </c>
      <c r="V61" s="2">
        <f t="shared" ca="1" si="132"/>
        <v>0</v>
      </c>
      <c r="W61" s="2">
        <f t="shared" ca="1" si="109"/>
        <v>119.01</v>
      </c>
      <c r="X61" s="2">
        <f t="shared" ca="1" si="110"/>
        <v>26.5</v>
      </c>
      <c r="Y61" s="2">
        <f t="shared" ca="1" si="110"/>
        <v>61.9</v>
      </c>
      <c r="Z61" s="2">
        <f t="shared" ca="1" si="110"/>
        <v>35.4</v>
      </c>
      <c r="AA61" s="2">
        <f t="shared" ca="1" si="110"/>
        <v>23.094200000000001</v>
      </c>
      <c r="AB61" s="7">
        <f t="shared" ca="1" si="111"/>
        <v>96</v>
      </c>
      <c r="AC61" s="2">
        <f t="shared" ca="1" si="133"/>
        <v>0.01</v>
      </c>
      <c r="AD61" s="2">
        <f t="shared" ca="1" si="133"/>
        <v>96.72</v>
      </c>
      <c r="AE61" s="2">
        <f t="shared" ca="1" si="133"/>
        <v>4.25</v>
      </c>
      <c r="AF61" s="2" t="str">
        <f t="shared" ca="1" si="133"/>
        <v/>
      </c>
      <c r="AG61" s="2">
        <f t="shared" ca="1" si="133"/>
        <v>18.03</v>
      </c>
      <c r="AH61" s="2">
        <f t="shared" ca="1" si="133"/>
        <v>0</v>
      </c>
      <c r="AI61" s="2">
        <f t="shared" ca="1" si="113"/>
        <v>119.01</v>
      </c>
      <c r="AJ61" s="2">
        <f t="shared" ca="1" si="129"/>
        <v>26.5</v>
      </c>
      <c r="AK61" s="2">
        <f t="shared" ca="1" si="114"/>
        <v>61.9</v>
      </c>
      <c r="AL61" s="2">
        <f t="shared" ca="1" si="114"/>
        <v>35.4</v>
      </c>
      <c r="AM61" s="2">
        <f t="shared" ca="1" si="114"/>
        <v>23.094200000000001</v>
      </c>
      <c r="AN61" s="7">
        <f t="shared" ca="1" si="115"/>
        <v>96</v>
      </c>
      <c r="AO61" s="2">
        <f t="shared" ca="1" si="134"/>
        <v>0.01</v>
      </c>
      <c r="AP61" s="2">
        <f t="shared" ca="1" si="134"/>
        <v>96.72</v>
      </c>
      <c r="AQ61" s="2">
        <f t="shared" ca="1" si="134"/>
        <v>4.25</v>
      </c>
      <c r="AR61" s="2" t="str">
        <f t="shared" ca="1" si="134"/>
        <v/>
      </c>
      <c r="AS61" s="2">
        <f t="shared" ca="1" si="134"/>
        <v>18.03</v>
      </c>
      <c r="AT61" s="2" t="str">
        <f t="shared" ca="1" si="134"/>
        <v/>
      </c>
      <c r="AU61" s="2">
        <f t="shared" ca="1" si="117"/>
        <v>119.01</v>
      </c>
      <c r="AV61" s="2">
        <f t="shared" ca="1" si="118"/>
        <v>26.5</v>
      </c>
      <c r="AW61" s="2">
        <f t="shared" ca="1" si="118"/>
        <v>61.9</v>
      </c>
      <c r="AX61" s="2">
        <f t="shared" ca="1" si="118"/>
        <v>35.4</v>
      </c>
      <c r="AY61" s="2">
        <f t="shared" ca="1" si="118"/>
        <v>23.094200000000001</v>
      </c>
      <c r="AZ61" s="7">
        <f t="shared" ca="1" si="119"/>
        <v>96</v>
      </c>
      <c r="BA61" s="2">
        <f t="shared" ca="1" si="135"/>
        <v>0.01</v>
      </c>
      <c r="BB61" s="2">
        <f t="shared" ca="1" si="135"/>
        <v>96.72</v>
      </c>
      <c r="BC61" s="2">
        <f t="shared" ca="1" si="135"/>
        <v>4.25</v>
      </c>
      <c r="BD61" s="2" t="str">
        <f t="shared" ca="1" si="135"/>
        <v/>
      </c>
      <c r="BE61" s="2">
        <f t="shared" ca="1" si="135"/>
        <v>18.03</v>
      </c>
      <c r="BF61" s="2" t="str">
        <f t="shared" ca="1" si="135"/>
        <v/>
      </c>
      <c r="BG61" s="2">
        <f t="shared" ca="1" si="121"/>
        <v>119.01</v>
      </c>
      <c r="BH61" s="2">
        <f t="shared" ca="1" si="130"/>
        <v>26.5</v>
      </c>
      <c r="BI61" s="2">
        <f t="shared" ca="1" si="122"/>
        <v>61.9</v>
      </c>
      <c r="BJ61" s="2">
        <f t="shared" ca="1" si="122"/>
        <v>35.4</v>
      </c>
      <c r="BK61" s="2">
        <f t="shared" ca="1" si="122"/>
        <v>23.094200000000001</v>
      </c>
      <c r="BL61" t="str">
        <f t="shared" si="123"/>
        <v>V03R15</v>
      </c>
      <c r="BM61">
        <f t="shared" si="124"/>
        <v>61</v>
      </c>
      <c r="BN61" t="b">
        <f t="shared" si="131"/>
        <v>1</v>
      </c>
    </row>
    <row r="62" spans="1:66" x14ac:dyDescent="0.25">
      <c r="A62" t="str">
        <f t="shared" si="125"/>
        <v>V03</v>
      </c>
      <c r="B62" t="s">
        <v>31</v>
      </c>
      <c r="C62" s="3" t="str">
        <f t="shared" si="97"/>
        <v>Zone 16</v>
      </c>
      <c r="D62" t="str">
        <f t="shared" ca="1" si="98"/>
        <v>Pass</v>
      </c>
      <c r="E62" s="2">
        <f t="shared" ca="1" si="99"/>
        <v>62.94</v>
      </c>
      <c r="F62" s="2">
        <f t="shared" ca="1" si="100"/>
        <v>62.94</v>
      </c>
      <c r="G62" s="3">
        <f t="shared" ca="1" si="126"/>
        <v>0</v>
      </c>
      <c r="H62" s="31" t="str">
        <f t="shared" ca="1" si="101"/>
        <v>Yes</v>
      </c>
      <c r="I62" s="2">
        <f t="shared" ca="1" si="102"/>
        <v>62.94</v>
      </c>
      <c r="J62" s="2">
        <f t="shared" ca="1" si="103"/>
        <v>62.94</v>
      </c>
      <c r="K62" s="2">
        <f t="shared" ca="1" si="104"/>
        <v>62.94</v>
      </c>
      <c r="L62" s="3">
        <f t="shared" ca="1" si="127"/>
        <v>0</v>
      </c>
      <c r="M62" s="3" t="str">
        <f t="shared" ca="1" si="105"/>
        <v>Yes</v>
      </c>
      <c r="N62" s="31" t="str">
        <f t="shared" si="106"/>
        <v>V03R16</v>
      </c>
      <c r="O62" s="21">
        <f t="shared" ca="1" si="128"/>
        <v>0</v>
      </c>
      <c r="P62" s="7">
        <f t="shared" ca="1" si="107"/>
        <v>98</v>
      </c>
      <c r="Q62" s="2">
        <f t="shared" ca="1" si="132"/>
        <v>22.89</v>
      </c>
      <c r="R62" s="2">
        <f t="shared" ca="1" si="132"/>
        <v>9.61</v>
      </c>
      <c r="S62" s="2">
        <f t="shared" ca="1" si="132"/>
        <v>4.4000000000000004</v>
      </c>
      <c r="T62" s="2" t="str">
        <f t="shared" ca="1" si="132"/>
        <v/>
      </c>
      <c r="U62" s="2">
        <f t="shared" ca="1" si="132"/>
        <v>26.04</v>
      </c>
      <c r="V62" s="2">
        <f t="shared" ca="1" si="132"/>
        <v>0</v>
      </c>
      <c r="W62" s="2">
        <f t="shared" ca="1" si="109"/>
        <v>62.94</v>
      </c>
      <c r="X62" s="2">
        <f t="shared" ca="1" si="110"/>
        <v>30</v>
      </c>
      <c r="Y62" s="2">
        <f t="shared" ca="1" si="110"/>
        <v>57.5</v>
      </c>
      <c r="Z62" s="2">
        <f t="shared" ca="1" si="110"/>
        <v>27.5</v>
      </c>
      <c r="AA62" s="2">
        <f t="shared" ca="1" si="110"/>
        <v>14.408099999999999</v>
      </c>
      <c r="AB62" s="7">
        <f t="shared" ca="1" si="111"/>
        <v>98</v>
      </c>
      <c r="AC62" s="2">
        <f t="shared" ca="1" si="133"/>
        <v>22.89</v>
      </c>
      <c r="AD62" s="2">
        <f t="shared" ca="1" si="133"/>
        <v>9.61</v>
      </c>
      <c r="AE62" s="2">
        <f t="shared" ca="1" si="133"/>
        <v>4.4000000000000004</v>
      </c>
      <c r="AF62" s="2" t="str">
        <f t="shared" ca="1" si="133"/>
        <v/>
      </c>
      <c r="AG62" s="2">
        <f t="shared" ca="1" si="133"/>
        <v>26.04</v>
      </c>
      <c r="AH62" s="2">
        <f t="shared" ca="1" si="133"/>
        <v>0</v>
      </c>
      <c r="AI62" s="2">
        <f t="shared" ca="1" si="113"/>
        <v>62.94</v>
      </c>
      <c r="AJ62" s="2">
        <f t="shared" ca="1" si="129"/>
        <v>30</v>
      </c>
      <c r="AK62" s="2">
        <f t="shared" ca="1" si="114"/>
        <v>57.5</v>
      </c>
      <c r="AL62" s="2">
        <f t="shared" ca="1" si="114"/>
        <v>27.5</v>
      </c>
      <c r="AM62" s="2">
        <f t="shared" ca="1" si="114"/>
        <v>14.408099999999999</v>
      </c>
      <c r="AN62" s="7">
        <f t="shared" ca="1" si="115"/>
        <v>98</v>
      </c>
      <c r="AO62" s="2">
        <f t="shared" ca="1" si="134"/>
        <v>22.89</v>
      </c>
      <c r="AP62" s="2">
        <f t="shared" ca="1" si="134"/>
        <v>9.61</v>
      </c>
      <c r="AQ62" s="2">
        <f t="shared" ca="1" si="134"/>
        <v>4.4000000000000004</v>
      </c>
      <c r="AR62" s="2" t="str">
        <f t="shared" ca="1" si="134"/>
        <v/>
      </c>
      <c r="AS62" s="2">
        <f t="shared" ca="1" si="134"/>
        <v>26.04</v>
      </c>
      <c r="AT62" s="2" t="str">
        <f t="shared" ca="1" si="134"/>
        <v/>
      </c>
      <c r="AU62" s="2">
        <f t="shared" ca="1" si="117"/>
        <v>62.94</v>
      </c>
      <c r="AV62" s="2">
        <f t="shared" ca="1" si="118"/>
        <v>30</v>
      </c>
      <c r="AW62" s="2">
        <f t="shared" ca="1" si="118"/>
        <v>57.5</v>
      </c>
      <c r="AX62" s="2">
        <f t="shared" ca="1" si="118"/>
        <v>27.5</v>
      </c>
      <c r="AY62" s="2">
        <f t="shared" ca="1" si="118"/>
        <v>14.408099999999999</v>
      </c>
      <c r="AZ62" s="7">
        <f t="shared" ca="1" si="119"/>
        <v>98</v>
      </c>
      <c r="BA62" s="2">
        <f t="shared" ca="1" si="135"/>
        <v>22.89</v>
      </c>
      <c r="BB62" s="2">
        <f t="shared" ca="1" si="135"/>
        <v>9.61</v>
      </c>
      <c r="BC62" s="2">
        <f t="shared" ca="1" si="135"/>
        <v>4.4000000000000004</v>
      </c>
      <c r="BD62" s="2" t="str">
        <f t="shared" ca="1" si="135"/>
        <v/>
      </c>
      <c r="BE62" s="2">
        <f t="shared" ca="1" si="135"/>
        <v>26.04</v>
      </c>
      <c r="BF62" s="2" t="str">
        <f t="shared" ca="1" si="135"/>
        <v/>
      </c>
      <c r="BG62" s="2">
        <f t="shared" ca="1" si="121"/>
        <v>62.94</v>
      </c>
      <c r="BH62" s="2">
        <f t="shared" ca="1" si="130"/>
        <v>30</v>
      </c>
      <c r="BI62" s="2">
        <f t="shared" ca="1" si="122"/>
        <v>57.5</v>
      </c>
      <c r="BJ62" s="2">
        <f t="shared" ca="1" si="122"/>
        <v>27.5</v>
      </c>
      <c r="BK62" s="2">
        <f t="shared" ca="1" si="122"/>
        <v>14.408099999999999</v>
      </c>
      <c r="BL62" t="str">
        <f t="shared" si="123"/>
        <v>V03R16</v>
      </c>
      <c r="BM62">
        <f t="shared" si="124"/>
        <v>62</v>
      </c>
      <c r="BN62" t="b">
        <f t="shared" si="131"/>
        <v>1</v>
      </c>
    </row>
    <row r="63" spans="1:66" x14ac:dyDescent="0.25">
      <c r="A63" s="20" t="str">
        <f>"Result "&amp;A46</f>
        <v>Result V03</v>
      </c>
      <c r="C63" s="5"/>
      <c r="D63" s="6" t="str">
        <f ca="1">IF(NOT(BN63),"n/a",IF(COUNTIF(D47:D62,Pass)=16,Pass,Fail))</f>
        <v>Pass</v>
      </c>
      <c r="E63" s="17">
        <f ca="1">AVERAGE(E47:E62)</f>
        <v>59.159375000000011</v>
      </c>
      <c r="F63" s="17">
        <f ca="1">AVERAGE(F47:F62)</f>
        <v>59.159375000000011</v>
      </c>
      <c r="G63" s="18">
        <f ca="1">IF(E63=0,0,(F63-E63)/E63)</f>
        <v>0</v>
      </c>
      <c r="H63" s="19"/>
      <c r="I63" s="17">
        <f ca="1">AVERAGE(I47:I62)</f>
        <v>59.159375000000011</v>
      </c>
      <c r="J63" s="17">
        <f ca="1">AVERAGE(J47:J62)</f>
        <v>59.159375000000011</v>
      </c>
      <c r="K63" s="17">
        <f ca="1">AVERAGE(K47:K62)</f>
        <v>59.159375000000011</v>
      </c>
      <c r="L63" s="18">
        <f t="shared" ca="1" si="127"/>
        <v>0</v>
      </c>
      <c r="M63" s="19" t="s">
        <v>273</v>
      </c>
      <c r="N63" s="19">
        <f ca="1">MIN(L47:L62)</f>
        <v>0</v>
      </c>
      <c r="O63" s="17">
        <f ca="1">AVERAGE(O47:O62)</f>
        <v>0</v>
      </c>
      <c r="P63" s="18" t="s">
        <v>275</v>
      </c>
      <c r="Q63" s="17">
        <f ca="1">AVERAGE(Q47:Q62)</f>
        <v>6.1431249999999995</v>
      </c>
      <c r="R63" s="17">
        <f ca="1">AVERAGE(R47:R62)</f>
        <v>25.905000000000001</v>
      </c>
      <c r="S63" s="17">
        <f ca="1">AVERAGE(S47:S62)</f>
        <v>4.3337500000000002</v>
      </c>
      <c r="T63" s="17"/>
      <c r="U63" s="17">
        <f t="shared" ref="U63:AA63" ca="1" si="136">AVERAGE(U47:U62)</f>
        <v>22.7775</v>
      </c>
      <c r="V63" s="17">
        <f t="shared" ca="1" si="136"/>
        <v>0</v>
      </c>
      <c r="W63" s="17">
        <f t="shared" ca="1" si="136"/>
        <v>59.159375000000011</v>
      </c>
      <c r="X63" s="17">
        <f t="shared" ca="1" si="136"/>
        <v>27.256249999999998</v>
      </c>
      <c r="Y63" s="17">
        <f t="shared" ca="1" si="136"/>
        <v>59.568749999999994</v>
      </c>
      <c r="Z63" s="17">
        <f t="shared" ca="1" si="136"/>
        <v>32.3125</v>
      </c>
      <c r="AA63" s="17">
        <f t="shared" ca="1" si="136"/>
        <v>16.062943749999999</v>
      </c>
      <c r="AB63" s="17" t="s">
        <v>275</v>
      </c>
      <c r="AC63" s="17">
        <f ca="1">AVERAGE(AC47:AC62)</f>
        <v>6.1431249999999995</v>
      </c>
      <c r="AD63" s="17">
        <f ca="1">AVERAGE(AD47:AD62)</f>
        <v>25.905000000000001</v>
      </c>
      <c r="AE63" s="17">
        <f ca="1">AVERAGE(AE47:AE62)</f>
        <v>4.3337500000000002</v>
      </c>
      <c r="AF63" s="17" t="e">
        <f ca="1">AVERAGE(AF47:AF62)</f>
        <v>#DIV/0!</v>
      </c>
      <c r="AG63" s="17">
        <f ca="1">AVERAGE(AG47:AG62)</f>
        <v>22.7775</v>
      </c>
      <c r="AH63" s="17"/>
      <c r="AI63" s="17">
        <f ca="1">AVERAGE(AI47:AI62)</f>
        <v>59.159375000000011</v>
      </c>
      <c r="AJ63" s="17">
        <f ca="1">AVERAGE(AJ47:AJ62)</f>
        <v>27.256249999999998</v>
      </c>
      <c r="AK63" s="17">
        <f ca="1">AVERAGE(AK47:AK62)</f>
        <v>59.568749999999994</v>
      </c>
      <c r="AL63" s="17">
        <f ca="1">AVERAGE(AL47:AL62)</f>
        <v>32.3125</v>
      </c>
      <c r="AM63" s="17">
        <f ca="1">AVERAGE(AM47:AM62)</f>
        <v>16.062943749999999</v>
      </c>
      <c r="AO63" s="17">
        <f ca="1">AVERAGE(AO47:AO62)</f>
        <v>6.1431249999999995</v>
      </c>
      <c r="AP63" s="17">
        <f ca="1">AVERAGE(AP47:AP62)</f>
        <v>25.905000000000001</v>
      </c>
      <c r="AQ63" s="17">
        <f ca="1">AVERAGE(AQ47:AQ62)</f>
        <v>4.3337500000000002</v>
      </c>
      <c r="AR63" s="17" t="str">
        <f ca="1">IF(AR$3=0,"",AVERAGE(AR47:AR62))</f>
        <v/>
      </c>
      <c r="AS63" s="17">
        <f ca="1">AVERAGE(AS47:AS62)</f>
        <v>22.7775</v>
      </c>
      <c r="AT63" s="17"/>
      <c r="AU63" s="17">
        <f ca="1">AVERAGE(AU47:AU62)</f>
        <v>59.159375000000011</v>
      </c>
      <c r="AV63" s="17">
        <f ca="1">AVERAGE(AV47:AV62)</f>
        <v>27.256249999999998</v>
      </c>
      <c r="AW63" s="17">
        <f ca="1">AVERAGE(AW47:AW62)</f>
        <v>59.568749999999994</v>
      </c>
      <c r="AX63" s="17">
        <f ca="1">AVERAGE(AX47:AX62)</f>
        <v>32.3125</v>
      </c>
      <c r="AY63" s="17">
        <f ca="1">AVERAGE(AY47:AY62)</f>
        <v>16.062943749999999</v>
      </c>
      <c r="AZ63" s="17" t="s">
        <v>275</v>
      </c>
      <c r="BA63" s="17">
        <f ca="1">AVERAGE(BA47:BA62)</f>
        <v>6.1431249999999995</v>
      </c>
      <c r="BB63" s="17">
        <f ca="1">AVERAGE(BB47:BB62)</f>
        <v>25.905000000000001</v>
      </c>
      <c r="BC63" s="17">
        <f ca="1">AVERAGE(BC47:BC62)</f>
        <v>4.3337500000000002</v>
      </c>
      <c r="BD63" s="17" t="str">
        <f ca="1">IF(BD$3=0,"",AVERAGE(BD47:BD62))</f>
        <v/>
      </c>
      <c r="BE63" s="17">
        <f ca="1">AVERAGE(BE47:BE62)</f>
        <v>22.7775</v>
      </c>
      <c r="BF63" s="17"/>
      <c r="BG63" s="17">
        <f ca="1">AVERAGE(BG47:BG62)</f>
        <v>59.159375000000011</v>
      </c>
      <c r="BH63" s="17">
        <f ca="1">AVERAGE(BH47:BH62)</f>
        <v>27.256249999999998</v>
      </c>
      <c r="BI63" s="17">
        <f ca="1">AVERAGE(BI47:BI62)</f>
        <v>59.568749999999994</v>
      </c>
      <c r="BJ63" s="17">
        <f ca="1">AVERAGE(BJ47:BJ62)</f>
        <v>32.3125</v>
      </c>
      <c r="BK63" s="17">
        <f ca="1">AVERAGE(BK47:BK62)</f>
        <v>16.062943749999999</v>
      </c>
      <c r="BN63" t="b">
        <f t="shared" si="131"/>
        <v>1</v>
      </c>
    </row>
    <row r="64" spans="1:66" x14ac:dyDescent="0.25">
      <c r="D64" s="6"/>
      <c r="E64" s="6"/>
      <c r="F64" s="6"/>
      <c r="G64" s="6"/>
      <c r="H64" s="5"/>
      <c r="I64" s="6"/>
      <c r="J64" s="6"/>
      <c r="K64" s="6"/>
      <c r="L64" s="5" t="s">
        <v>275</v>
      </c>
      <c r="M64" s="5" t="s">
        <v>274</v>
      </c>
      <c r="N64" s="32">
        <f ca="1">MAX(L47:L62)</f>
        <v>0</v>
      </c>
      <c r="AB64" s="6" t="s">
        <v>276</v>
      </c>
      <c r="AC64" s="18">
        <f ca="1">(AC63-Q63)/Q63</f>
        <v>0</v>
      </c>
      <c r="AD64" s="18">
        <f ca="1">(AD63-R63)/R63</f>
        <v>0</v>
      </c>
      <c r="AE64" s="18">
        <f ca="1">(AE63-S63)/S63</f>
        <v>0</v>
      </c>
      <c r="AF64" s="18"/>
      <c r="AG64" s="18">
        <f ca="1">(AG63-U63)/U63</f>
        <v>0</v>
      </c>
      <c r="AH64" s="18"/>
      <c r="AI64" s="18">
        <f ca="1">(AI63-W63)/W63</f>
        <v>0</v>
      </c>
      <c r="AZ64" s="6"/>
      <c r="BA64" s="18"/>
      <c r="BB64" s="18"/>
      <c r="BC64" s="18"/>
      <c r="BD64" s="18"/>
      <c r="BE64" s="18"/>
      <c r="BF64" s="18"/>
      <c r="BG64" s="18"/>
    </row>
    <row r="65" spans="1:66" x14ac:dyDescent="0.25">
      <c r="A65" s="6" t="s">
        <v>291</v>
      </c>
      <c r="B65" s="6" t="str">
        <f>VLOOKUP(A65,TestArray,2)&amp;" in "&amp;VLOOKUP(A65,TestArray,3)&amp;" for Prototype "&amp;VLOOKUP(A65,TestArray,4)</f>
        <v>Proposed Design in All Zones for Prototype P2100ft2</v>
      </c>
      <c r="C65" s="6"/>
      <c r="I65" s="6" t="str">
        <f>VLOOKUP(A65,TestArray,21)</f>
        <v>Standard = V01 Standard for this test</v>
      </c>
    </row>
    <row r="66" spans="1:66" x14ac:dyDescent="0.25">
      <c r="A66" t="str">
        <f>A65</f>
        <v>V04</v>
      </c>
      <c r="B66" t="s">
        <v>2</v>
      </c>
      <c r="C66" s="3" t="str">
        <f t="shared" ref="C66:C81" si="137">VLOOKUP(A66,TestArray,4+RIGHT(B66,2))</f>
        <v>Zone 01</v>
      </c>
      <c r="D66" t="str">
        <f t="shared" ref="D66:D81" ca="1" si="138">IF(NOT(BN66),"n/a",IF(AND(H66=Yes,M66=Yes),Pass,Fail))</f>
        <v>Pass</v>
      </c>
      <c r="E66" s="2">
        <f t="shared" ref="E66:E81" ca="1" si="139">IF(Units="EDR total",X66,W66)</f>
        <v>60.4</v>
      </c>
      <c r="F66" s="2">
        <f t="shared" ref="F66:F81" ca="1" si="140">IF(Units="EDR total",AJ66,AI66)</f>
        <v>60.4</v>
      </c>
      <c r="G66" s="3">
        <f ca="1">IF(E66=0,0,(F66-E66)/E66)</f>
        <v>0</v>
      </c>
      <c r="H66" s="31" t="str">
        <f t="shared" ref="H66:H81" ca="1" si="141">IF(AND((E66-Tolerance&lt;=F66),(E66+Tolerance&gt;=F66)),Yes,No)</f>
        <v>Yes</v>
      </c>
      <c r="I66" s="2">
        <f t="shared" ref="I66:I81" ca="1" si="142">IF(Units="EDR total",J66,INDIRECT(RefCol&amp;INDEX(StandardArray,MATCH($N66,StandardList,0),2)))</f>
        <v>61.55</v>
      </c>
      <c r="J66" s="2">
        <f t="shared" ref="J66:J81" ca="1" si="143">IF(Units="EDR total",AV66,AU66)</f>
        <v>61.55</v>
      </c>
      <c r="K66" s="2">
        <f t="shared" ref="K66:K81" ca="1" si="144">IF(Units="EDR total",BH66,BG66)</f>
        <v>61.55</v>
      </c>
      <c r="L66" s="3">
        <f ca="1">IF(I66=0,0,(K66-I66)/I66)</f>
        <v>0</v>
      </c>
      <c r="M66" s="3" t="str">
        <f t="shared" ref="M66:M81" ca="1" si="145">IF(AND((I66-Tolerance&lt;=K66),(I66+Tolerance&gt;=K66),(J66-Tolerance&lt;=K66),(J66+Tolerance&gt;=K66)),Yes,No)</f>
        <v>Yes</v>
      </c>
      <c r="N66" s="31" t="str">
        <f>N9</f>
        <v>V01R01</v>
      </c>
      <c r="O66" s="21">
        <f ca="1">K66-F66</f>
        <v>1.1499999999999986</v>
      </c>
      <c r="P66" s="7">
        <f t="shared" ref="P66:P81" ca="1" si="146">MATCH($A66&amp;$B66,INDIRECT(P$2),0)</f>
        <v>100</v>
      </c>
      <c r="Q66" s="2">
        <f t="shared" ref="Q66:V75" ca="1" si="147">IF(Q$3=0,"",INDEX(INDIRECT(Q$1),$P66,Q$3))</f>
        <v>43.04</v>
      </c>
      <c r="R66" s="2">
        <f t="shared" ca="1" si="147"/>
        <v>0</v>
      </c>
      <c r="S66" s="2">
        <f t="shared" ca="1" si="147"/>
        <v>3.64</v>
      </c>
      <c r="T66" s="2" t="str">
        <f t="shared" ca="1" si="147"/>
        <v/>
      </c>
      <c r="U66" s="2">
        <f t="shared" ca="1" si="147"/>
        <v>13.72</v>
      </c>
      <c r="V66" s="2">
        <f t="shared" ca="1" si="147"/>
        <v>0</v>
      </c>
      <c r="W66" s="2">
        <f t="shared" ref="W66:W81" ca="1" si="148">IF(TotalSum="No",INDEX(INDIRECT(W$1),$P66,W$3),SUM(Q66:V66))</f>
        <v>60.4</v>
      </c>
      <c r="X66" s="2">
        <f t="shared" ref="X66:AA81" ca="1" si="149">IF(X$3=0,"",INDEX(INDIRECT(X$1),$P66,X$3))</f>
        <v>34.1</v>
      </c>
      <c r="Y66" s="2">
        <f t="shared" ca="1" si="149"/>
        <v>56.2</v>
      </c>
      <c r="Z66" s="2">
        <f t="shared" ca="1" si="149"/>
        <v>22.1</v>
      </c>
      <c r="AA66" s="2">
        <f t="shared" ca="1" si="149"/>
        <v>3.2526099999999998</v>
      </c>
      <c r="AB66" s="7">
        <f t="shared" ref="AB66:AB81" ca="1" si="150">MATCH($A66&amp;$B66,INDIRECT(AB$2),0)</f>
        <v>100</v>
      </c>
      <c r="AC66" s="2">
        <f t="shared" ref="AC66:AH75" ca="1" si="151">IF(AC$3=0,"",INDEX(INDIRECT(AC$1),$AB66,AC$3))</f>
        <v>43.04</v>
      </c>
      <c r="AD66" s="2">
        <f t="shared" ca="1" si="151"/>
        <v>0</v>
      </c>
      <c r="AE66" s="2">
        <f t="shared" ca="1" si="151"/>
        <v>3.64</v>
      </c>
      <c r="AF66" s="2" t="str">
        <f t="shared" ca="1" si="151"/>
        <v/>
      </c>
      <c r="AG66" s="2">
        <f t="shared" ca="1" si="151"/>
        <v>13.72</v>
      </c>
      <c r="AH66" s="2">
        <f t="shared" ca="1" si="151"/>
        <v>0</v>
      </c>
      <c r="AI66" s="2">
        <f t="shared" ref="AI66:AI81" ca="1" si="152">IF(TotalSum="No",INDEX(INDIRECT(AI$1),$AB66,AI$3),SUM(AC66:AH66))</f>
        <v>60.4</v>
      </c>
      <c r="AJ66" s="2">
        <f ca="1">IF(AJ$3=0,"",INDEX(INDIRECT(AJ$1),$AB66,AJ$3))</f>
        <v>34.1</v>
      </c>
      <c r="AK66" s="2">
        <f t="shared" ref="AK66:AM81" ca="1" si="153">IF(AK$3=0,"",INDEX(INDIRECT(AK$1),$AB66,AK$3))</f>
        <v>56.2</v>
      </c>
      <c r="AL66" s="2">
        <f t="shared" ca="1" si="153"/>
        <v>22.1</v>
      </c>
      <c r="AM66" s="2">
        <f t="shared" ca="1" si="153"/>
        <v>3.2526099999999998</v>
      </c>
      <c r="AN66" s="7">
        <f t="shared" ref="AN66:AN81" ca="1" si="154">MATCH($A66&amp;$B66,INDIRECT(AN$2),0)</f>
        <v>100</v>
      </c>
      <c r="AO66" s="2">
        <f t="shared" ref="AO66:AT75" ca="1" si="155">IF(AO$3=0,"",INDEX(INDIRECT(AO$1),$AN66,AO$3))</f>
        <v>44.19</v>
      </c>
      <c r="AP66" s="2">
        <f t="shared" ca="1" si="155"/>
        <v>0</v>
      </c>
      <c r="AQ66" s="2">
        <f t="shared" ca="1" si="155"/>
        <v>3.64</v>
      </c>
      <c r="AR66" s="2" t="str">
        <f t="shared" ca="1" si="155"/>
        <v/>
      </c>
      <c r="AS66" s="2">
        <f t="shared" ca="1" si="155"/>
        <v>13.72</v>
      </c>
      <c r="AT66" s="2" t="str">
        <f t="shared" ca="1" si="155"/>
        <v/>
      </c>
      <c r="AU66" s="2">
        <f t="shared" ref="AU66:AU81" ca="1" si="156">IF(TotalSum="No",INDEX(INDIRECT(AU$1),$AN66,AU$3),SUM(AO66:AT66))</f>
        <v>61.55</v>
      </c>
      <c r="AV66" s="2">
        <f t="shared" ref="AV66:AY81" ca="1" si="157">IF(AV$3=0,"",INDEX(INDIRECT(AV$1),$P66,AV$3))</f>
        <v>34.700000000000003</v>
      </c>
      <c r="AW66" s="2">
        <f t="shared" ca="1" si="157"/>
        <v>56.8</v>
      </c>
      <c r="AX66" s="2">
        <f t="shared" ca="1" si="157"/>
        <v>22.1</v>
      </c>
      <c r="AY66" s="2">
        <f t="shared" ca="1" si="157"/>
        <v>3.2526099999999998</v>
      </c>
      <c r="AZ66" s="7">
        <f t="shared" ref="AZ66:AZ81" ca="1" si="158">MATCH($A66&amp;$B66,INDIRECT(AZ$2),0)</f>
        <v>100</v>
      </c>
      <c r="BA66" s="2">
        <f t="shared" ref="BA66:BF75" ca="1" si="159">IF(BA$3=0,"",INDEX(INDIRECT(BA$1),$AZ66,BA$3))</f>
        <v>44.19</v>
      </c>
      <c r="BB66" s="2">
        <f t="shared" ca="1" si="159"/>
        <v>0</v>
      </c>
      <c r="BC66" s="2">
        <f t="shared" ca="1" si="159"/>
        <v>3.64</v>
      </c>
      <c r="BD66" s="2" t="str">
        <f t="shared" ca="1" si="159"/>
        <v/>
      </c>
      <c r="BE66" s="2">
        <f t="shared" ca="1" si="159"/>
        <v>13.72</v>
      </c>
      <c r="BF66" s="2" t="str">
        <f t="shared" ca="1" si="159"/>
        <v/>
      </c>
      <c r="BG66" s="2">
        <f t="shared" ref="BG66:BG81" ca="1" si="160">IF(TotalSum="No",INDEX(INDIRECT(BG$1),$AZ66,BG$3),SUM(BA66:BF66))</f>
        <v>61.55</v>
      </c>
      <c r="BH66" s="2">
        <f ca="1">IF(BH$3=0,"",INDEX(INDIRECT(BH$1),$AZ66,BH$3))</f>
        <v>34.700000000000003</v>
      </c>
      <c r="BI66" s="2">
        <f t="shared" ref="BI66:BK81" ca="1" si="161">IF(BI$3=0,"",INDEX(INDIRECT(BI$1),$AZ66,BI$3))</f>
        <v>56.8</v>
      </c>
      <c r="BJ66" s="2">
        <f t="shared" ca="1" si="161"/>
        <v>22.1</v>
      </c>
      <c r="BK66" s="2">
        <f t="shared" ca="1" si="161"/>
        <v>3.2526099999999998</v>
      </c>
      <c r="BL66" t="str">
        <f t="shared" ref="BL66:BL81" si="162">A66&amp;B66</f>
        <v>V04R01</v>
      </c>
      <c r="BM66">
        <f t="shared" ref="BM66:BM81" si="163">ROW(BL66)</f>
        <v>66</v>
      </c>
      <c r="BN66" t="b">
        <f>AND(SingleFamily="Yes",NewlyConstructed="Yes")</f>
        <v>1</v>
      </c>
    </row>
    <row r="67" spans="1:66" x14ac:dyDescent="0.25">
      <c r="A67" t="str">
        <f t="shared" ref="A67:A81" si="164">A66</f>
        <v>V04</v>
      </c>
      <c r="B67" t="s">
        <v>17</v>
      </c>
      <c r="C67" s="3" t="str">
        <f t="shared" si="137"/>
        <v>Zone 02</v>
      </c>
      <c r="D67" t="str">
        <f t="shared" ca="1" si="138"/>
        <v>Pass</v>
      </c>
      <c r="E67" s="2">
        <f t="shared" ca="1" si="139"/>
        <v>41.75</v>
      </c>
      <c r="F67" s="2">
        <f t="shared" ca="1" si="140"/>
        <v>41.75</v>
      </c>
      <c r="G67" s="3">
        <f t="shared" ref="G67:G81" ca="1" si="165">IF(E67=0,0,(F67-E67)/E67)</f>
        <v>0</v>
      </c>
      <c r="H67" s="31" t="str">
        <f t="shared" ca="1" si="141"/>
        <v>Yes</v>
      </c>
      <c r="I67" s="2">
        <f t="shared" ca="1" si="142"/>
        <v>43.760000000000005</v>
      </c>
      <c r="J67" s="2">
        <f t="shared" ca="1" si="143"/>
        <v>43.760000000000005</v>
      </c>
      <c r="K67" s="2">
        <f t="shared" ca="1" si="144"/>
        <v>43.760000000000005</v>
      </c>
      <c r="L67" s="3">
        <f t="shared" ref="L67:L82" ca="1" si="166">IF(I67=0,0,(K67-I67)/I67)</f>
        <v>0</v>
      </c>
      <c r="M67" s="3" t="str">
        <f t="shared" ca="1" si="145"/>
        <v>Yes</v>
      </c>
      <c r="N67" s="31" t="str">
        <f t="shared" ref="N67:N81" si="167">N10</f>
        <v>V01R02</v>
      </c>
      <c r="O67" s="21">
        <f t="shared" ref="O67:O81" ca="1" si="168">K67-F67</f>
        <v>2.0100000000000051</v>
      </c>
      <c r="P67" s="7">
        <f t="shared" ca="1" si="146"/>
        <v>101</v>
      </c>
      <c r="Q67" s="2">
        <f t="shared" ca="1" si="147"/>
        <v>25.41</v>
      </c>
      <c r="R67" s="2">
        <f t="shared" ca="1" si="147"/>
        <v>0</v>
      </c>
      <c r="S67" s="2">
        <f t="shared" ca="1" si="147"/>
        <v>3.66</v>
      </c>
      <c r="T67" s="2" t="str">
        <f t="shared" ca="1" si="147"/>
        <v/>
      </c>
      <c r="U67" s="2">
        <f t="shared" ca="1" si="147"/>
        <v>12.68</v>
      </c>
      <c r="V67" s="2">
        <f t="shared" ca="1" si="147"/>
        <v>0</v>
      </c>
      <c r="W67" s="2">
        <f t="shared" ca="1" si="148"/>
        <v>41.75</v>
      </c>
      <c r="X67" s="2">
        <f t="shared" ca="1" si="149"/>
        <v>24.8</v>
      </c>
      <c r="Y67" s="2">
        <f t="shared" ca="1" si="149"/>
        <v>46.8</v>
      </c>
      <c r="Z67" s="2">
        <f t="shared" ca="1" si="149"/>
        <v>22</v>
      </c>
      <c r="AA67" s="2">
        <f t="shared" ca="1" si="149"/>
        <v>2.6929500000000002</v>
      </c>
      <c r="AB67" s="7">
        <f t="shared" ca="1" si="150"/>
        <v>101</v>
      </c>
      <c r="AC67" s="2">
        <f t="shared" ca="1" si="151"/>
        <v>25.41</v>
      </c>
      <c r="AD67" s="2">
        <f t="shared" ca="1" si="151"/>
        <v>0</v>
      </c>
      <c r="AE67" s="2">
        <f t="shared" ca="1" si="151"/>
        <v>3.66</v>
      </c>
      <c r="AF67" s="2" t="str">
        <f t="shared" ca="1" si="151"/>
        <v/>
      </c>
      <c r="AG67" s="2">
        <f t="shared" ca="1" si="151"/>
        <v>12.68</v>
      </c>
      <c r="AH67" s="2">
        <f t="shared" ca="1" si="151"/>
        <v>0</v>
      </c>
      <c r="AI67" s="2">
        <f t="shared" ca="1" si="152"/>
        <v>41.75</v>
      </c>
      <c r="AJ67" s="2">
        <f t="shared" ref="AJ67:AJ81" ca="1" si="169">IF(AJ$3=0,"",INDEX(INDIRECT(AJ$1),$AB67,AJ$3))</f>
        <v>24.8</v>
      </c>
      <c r="AK67" s="2">
        <f t="shared" ca="1" si="153"/>
        <v>46.8</v>
      </c>
      <c r="AL67" s="2">
        <f t="shared" ca="1" si="153"/>
        <v>22</v>
      </c>
      <c r="AM67" s="2">
        <f t="shared" ca="1" si="153"/>
        <v>2.6929500000000002</v>
      </c>
      <c r="AN67" s="7">
        <f t="shared" ca="1" si="154"/>
        <v>101</v>
      </c>
      <c r="AO67" s="2">
        <f t="shared" ca="1" si="155"/>
        <v>26.78</v>
      </c>
      <c r="AP67" s="2">
        <f t="shared" ca="1" si="155"/>
        <v>0.64</v>
      </c>
      <c r="AQ67" s="2">
        <f t="shared" ca="1" si="155"/>
        <v>3.66</v>
      </c>
      <c r="AR67" s="2" t="str">
        <f t="shared" ca="1" si="155"/>
        <v/>
      </c>
      <c r="AS67" s="2">
        <f t="shared" ca="1" si="155"/>
        <v>12.68</v>
      </c>
      <c r="AT67" s="2" t="str">
        <f t="shared" ca="1" si="155"/>
        <v/>
      </c>
      <c r="AU67" s="2">
        <f t="shared" ca="1" si="156"/>
        <v>43.760000000000005</v>
      </c>
      <c r="AV67" s="2">
        <f t="shared" ca="1" si="157"/>
        <v>25.9</v>
      </c>
      <c r="AW67" s="2">
        <f t="shared" ca="1" si="157"/>
        <v>47.8</v>
      </c>
      <c r="AX67" s="2">
        <f t="shared" ca="1" si="157"/>
        <v>21.9</v>
      </c>
      <c r="AY67" s="2">
        <f t="shared" ca="1" si="157"/>
        <v>2.6929500000000002</v>
      </c>
      <c r="AZ67" s="7">
        <f t="shared" ca="1" si="158"/>
        <v>101</v>
      </c>
      <c r="BA67" s="2">
        <f t="shared" ca="1" si="159"/>
        <v>26.78</v>
      </c>
      <c r="BB67" s="2">
        <f t="shared" ca="1" si="159"/>
        <v>0.64</v>
      </c>
      <c r="BC67" s="2">
        <f t="shared" ca="1" si="159"/>
        <v>3.66</v>
      </c>
      <c r="BD67" s="2" t="str">
        <f t="shared" ca="1" si="159"/>
        <v/>
      </c>
      <c r="BE67" s="2">
        <f t="shared" ca="1" si="159"/>
        <v>12.68</v>
      </c>
      <c r="BF67" s="2" t="str">
        <f t="shared" ca="1" si="159"/>
        <v/>
      </c>
      <c r="BG67" s="2">
        <f t="shared" ca="1" si="160"/>
        <v>43.760000000000005</v>
      </c>
      <c r="BH67" s="2">
        <f t="shared" ref="BH67:BH81" ca="1" si="170">IF(BH$3=0,"",INDEX(INDIRECT(BH$1),$AZ67,BH$3))</f>
        <v>25.9</v>
      </c>
      <c r="BI67" s="2">
        <f t="shared" ca="1" si="161"/>
        <v>47.8</v>
      </c>
      <c r="BJ67" s="2">
        <f t="shared" ca="1" si="161"/>
        <v>21.9</v>
      </c>
      <c r="BK67" s="2">
        <f t="shared" ca="1" si="161"/>
        <v>2.6929500000000002</v>
      </c>
      <c r="BL67" t="str">
        <f t="shared" si="162"/>
        <v>V04R02</v>
      </c>
      <c r="BM67">
        <f t="shared" si="163"/>
        <v>67</v>
      </c>
      <c r="BN67" t="b">
        <f>BN66</f>
        <v>1</v>
      </c>
    </row>
    <row r="68" spans="1:66" x14ac:dyDescent="0.25">
      <c r="A68" t="str">
        <f t="shared" si="164"/>
        <v>V04</v>
      </c>
      <c r="B68" t="s">
        <v>18</v>
      </c>
      <c r="C68" s="3" t="str">
        <f t="shared" si="137"/>
        <v>Zone 03</v>
      </c>
      <c r="D68" t="str">
        <f t="shared" ca="1" si="138"/>
        <v>Pass</v>
      </c>
      <c r="E68" s="2">
        <f t="shared" ca="1" si="139"/>
        <v>34.379999999999995</v>
      </c>
      <c r="F68" s="2">
        <f t="shared" ca="1" si="140"/>
        <v>34.379999999999995</v>
      </c>
      <c r="G68" s="3">
        <f t="shared" ca="1" si="165"/>
        <v>0</v>
      </c>
      <c r="H68" s="31" t="str">
        <f t="shared" ca="1" si="141"/>
        <v>Yes</v>
      </c>
      <c r="I68" s="2">
        <f t="shared" ca="1" si="142"/>
        <v>36.239999999999995</v>
      </c>
      <c r="J68" s="2">
        <f t="shared" ca="1" si="143"/>
        <v>36.239999999999995</v>
      </c>
      <c r="K68" s="2">
        <f t="shared" ca="1" si="144"/>
        <v>36.239999999999995</v>
      </c>
      <c r="L68" s="3">
        <f t="shared" ca="1" si="166"/>
        <v>0</v>
      </c>
      <c r="M68" s="3" t="str">
        <f t="shared" ca="1" si="145"/>
        <v>Yes</v>
      </c>
      <c r="N68" s="31" t="str">
        <f t="shared" si="167"/>
        <v>V01R03</v>
      </c>
      <c r="O68" s="21">
        <f t="shared" ca="1" si="168"/>
        <v>1.8599999999999994</v>
      </c>
      <c r="P68" s="7">
        <f t="shared" ca="1" si="146"/>
        <v>102</v>
      </c>
      <c r="Q68" s="2">
        <f t="shared" ca="1" si="147"/>
        <v>18.02</v>
      </c>
      <c r="R68" s="2">
        <f t="shared" ca="1" si="147"/>
        <v>0</v>
      </c>
      <c r="S68" s="2">
        <f t="shared" ca="1" si="147"/>
        <v>3.68</v>
      </c>
      <c r="T68" s="2" t="str">
        <f t="shared" ca="1" si="147"/>
        <v/>
      </c>
      <c r="U68" s="2">
        <f t="shared" ca="1" si="147"/>
        <v>12.68</v>
      </c>
      <c r="V68" s="2">
        <f t="shared" ca="1" si="147"/>
        <v>0</v>
      </c>
      <c r="W68" s="2">
        <f t="shared" ca="1" si="148"/>
        <v>34.379999999999995</v>
      </c>
      <c r="X68" s="2">
        <f t="shared" ca="1" si="149"/>
        <v>24.1</v>
      </c>
      <c r="Y68" s="2">
        <f t="shared" ca="1" si="149"/>
        <v>47.5</v>
      </c>
      <c r="Z68" s="2">
        <f t="shared" ca="1" si="149"/>
        <v>23.4</v>
      </c>
      <c r="AA68" s="2">
        <f t="shared" ca="1" si="149"/>
        <v>2.6579199999999998</v>
      </c>
      <c r="AB68" s="7">
        <f t="shared" ca="1" si="150"/>
        <v>102</v>
      </c>
      <c r="AC68" s="2">
        <f t="shared" ca="1" si="151"/>
        <v>18.02</v>
      </c>
      <c r="AD68" s="2">
        <f t="shared" ca="1" si="151"/>
        <v>0</v>
      </c>
      <c r="AE68" s="2">
        <f t="shared" ca="1" si="151"/>
        <v>3.68</v>
      </c>
      <c r="AF68" s="2" t="str">
        <f t="shared" ca="1" si="151"/>
        <v/>
      </c>
      <c r="AG68" s="2">
        <f t="shared" ca="1" si="151"/>
        <v>12.68</v>
      </c>
      <c r="AH68" s="2">
        <f t="shared" ca="1" si="151"/>
        <v>0</v>
      </c>
      <c r="AI68" s="2">
        <f t="shared" ca="1" si="152"/>
        <v>34.379999999999995</v>
      </c>
      <c r="AJ68" s="2">
        <f t="shared" ca="1" si="169"/>
        <v>24.1</v>
      </c>
      <c r="AK68" s="2">
        <f t="shared" ca="1" si="153"/>
        <v>47.5</v>
      </c>
      <c r="AL68" s="2">
        <f t="shared" ca="1" si="153"/>
        <v>23.4</v>
      </c>
      <c r="AM68" s="2">
        <f t="shared" ca="1" si="153"/>
        <v>2.6579199999999998</v>
      </c>
      <c r="AN68" s="7">
        <f t="shared" ca="1" si="154"/>
        <v>102</v>
      </c>
      <c r="AO68" s="2">
        <f t="shared" ca="1" si="155"/>
        <v>19.88</v>
      </c>
      <c r="AP68" s="2">
        <f t="shared" ca="1" si="155"/>
        <v>0</v>
      </c>
      <c r="AQ68" s="2">
        <f t="shared" ca="1" si="155"/>
        <v>3.68</v>
      </c>
      <c r="AR68" s="2" t="str">
        <f t="shared" ca="1" si="155"/>
        <v/>
      </c>
      <c r="AS68" s="2">
        <f t="shared" ca="1" si="155"/>
        <v>12.68</v>
      </c>
      <c r="AT68" s="2" t="str">
        <f t="shared" ca="1" si="155"/>
        <v/>
      </c>
      <c r="AU68" s="2">
        <f t="shared" ca="1" si="156"/>
        <v>36.239999999999995</v>
      </c>
      <c r="AV68" s="2">
        <f t="shared" ca="1" si="157"/>
        <v>25.1</v>
      </c>
      <c r="AW68" s="2">
        <f t="shared" ca="1" si="157"/>
        <v>48.5</v>
      </c>
      <c r="AX68" s="2">
        <f t="shared" ca="1" si="157"/>
        <v>23.4</v>
      </c>
      <c r="AY68" s="2">
        <f t="shared" ca="1" si="157"/>
        <v>2.6579199999999998</v>
      </c>
      <c r="AZ68" s="7">
        <f t="shared" ca="1" si="158"/>
        <v>102</v>
      </c>
      <c r="BA68" s="2">
        <f t="shared" ca="1" si="159"/>
        <v>19.88</v>
      </c>
      <c r="BB68" s="2">
        <f t="shared" ca="1" si="159"/>
        <v>0</v>
      </c>
      <c r="BC68" s="2">
        <f t="shared" ca="1" si="159"/>
        <v>3.68</v>
      </c>
      <c r="BD68" s="2" t="str">
        <f t="shared" ca="1" si="159"/>
        <v/>
      </c>
      <c r="BE68" s="2">
        <f t="shared" ca="1" si="159"/>
        <v>12.68</v>
      </c>
      <c r="BF68" s="2" t="str">
        <f t="shared" ca="1" si="159"/>
        <v/>
      </c>
      <c r="BG68" s="2">
        <f t="shared" ca="1" si="160"/>
        <v>36.239999999999995</v>
      </c>
      <c r="BH68" s="2">
        <f t="shared" ca="1" si="170"/>
        <v>25.1</v>
      </c>
      <c r="BI68" s="2">
        <f t="shared" ca="1" si="161"/>
        <v>48.5</v>
      </c>
      <c r="BJ68" s="2">
        <f t="shared" ca="1" si="161"/>
        <v>23.4</v>
      </c>
      <c r="BK68" s="2">
        <f t="shared" ca="1" si="161"/>
        <v>2.6579199999999998</v>
      </c>
      <c r="BL68" t="str">
        <f t="shared" si="162"/>
        <v>V04R03</v>
      </c>
      <c r="BM68">
        <f t="shared" si="163"/>
        <v>68</v>
      </c>
      <c r="BN68" t="b">
        <f t="shared" ref="BN68:BN82" si="171">BN67</f>
        <v>1</v>
      </c>
    </row>
    <row r="69" spans="1:66" x14ac:dyDescent="0.25">
      <c r="A69" t="str">
        <f t="shared" si="164"/>
        <v>V04</v>
      </c>
      <c r="B69" t="s">
        <v>19</v>
      </c>
      <c r="C69" s="3" t="str">
        <f t="shared" si="137"/>
        <v>Zone 04</v>
      </c>
      <c r="D69" t="str">
        <f t="shared" ca="1" si="138"/>
        <v>Pass</v>
      </c>
      <c r="E69" s="2">
        <f t="shared" ca="1" si="139"/>
        <v>33.800000000000004</v>
      </c>
      <c r="F69" s="2">
        <f t="shared" ca="1" si="140"/>
        <v>33.800000000000004</v>
      </c>
      <c r="G69" s="3">
        <f t="shared" ca="1" si="165"/>
        <v>0</v>
      </c>
      <c r="H69" s="31" t="str">
        <f t="shared" ca="1" si="141"/>
        <v>Yes</v>
      </c>
      <c r="I69" s="2">
        <f t="shared" ca="1" si="142"/>
        <v>35.43</v>
      </c>
      <c r="J69" s="2">
        <f t="shared" ca="1" si="143"/>
        <v>35.43</v>
      </c>
      <c r="K69" s="2">
        <f t="shared" ca="1" si="144"/>
        <v>35.43</v>
      </c>
      <c r="L69" s="3">
        <f t="shared" ca="1" si="166"/>
        <v>0</v>
      </c>
      <c r="M69" s="3" t="str">
        <f t="shared" ca="1" si="145"/>
        <v>Yes</v>
      </c>
      <c r="N69" s="31" t="str">
        <f t="shared" si="167"/>
        <v>V01R04</v>
      </c>
      <c r="O69" s="21">
        <f t="shared" ca="1" si="168"/>
        <v>1.6299999999999955</v>
      </c>
      <c r="P69" s="7">
        <f t="shared" ca="1" si="146"/>
        <v>103</v>
      </c>
      <c r="Q69" s="2">
        <f t="shared" ca="1" si="147"/>
        <v>17.5</v>
      </c>
      <c r="R69" s="2">
        <f t="shared" ca="1" si="147"/>
        <v>0.35</v>
      </c>
      <c r="S69" s="2">
        <f t="shared" ca="1" si="147"/>
        <v>3.67</v>
      </c>
      <c r="T69" s="2" t="str">
        <f t="shared" ca="1" si="147"/>
        <v/>
      </c>
      <c r="U69" s="2">
        <f t="shared" ca="1" si="147"/>
        <v>12.28</v>
      </c>
      <c r="V69" s="2">
        <f t="shared" ca="1" si="147"/>
        <v>0</v>
      </c>
      <c r="W69" s="2">
        <f t="shared" ca="1" si="148"/>
        <v>33.800000000000004</v>
      </c>
      <c r="X69" s="2">
        <f t="shared" ca="1" si="149"/>
        <v>22</v>
      </c>
      <c r="Y69" s="2">
        <f t="shared" ca="1" si="149"/>
        <v>44.6</v>
      </c>
      <c r="Z69" s="2">
        <f t="shared" ca="1" si="149"/>
        <v>22.6</v>
      </c>
      <c r="AA69" s="2">
        <f t="shared" ca="1" si="149"/>
        <v>2.5962399999999999</v>
      </c>
      <c r="AB69" s="7">
        <f t="shared" ca="1" si="150"/>
        <v>103</v>
      </c>
      <c r="AC69" s="2">
        <f t="shared" ca="1" si="151"/>
        <v>17.5</v>
      </c>
      <c r="AD69" s="2">
        <f t="shared" ca="1" si="151"/>
        <v>0.35</v>
      </c>
      <c r="AE69" s="2">
        <f t="shared" ca="1" si="151"/>
        <v>3.67</v>
      </c>
      <c r="AF69" s="2" t="str">
        <f t="shared" ca="1" si="151"/>
        <v/>
      </c>
      <c r="AG69" s="2">
        <f t="shared" ca="1" si="151"/>
        <v>12.28</v>
      </c>
      <c r="AH69" s="2">
        <f t="shared" ca="1" si="151"/>
        <v>0</v>
      </c>
      <c r="AI69" s="2">
        <f t="shared" ca="1" si="152"/>
        <v>33.800000000000004</v>
      </c>
      <c r="AJ69" s="2">
        <f t="shared" ca="1" si="169"/>
        <v>22</v>
      </c>
      <c r="AK69" s="2">
        <f t="shared" ca="1" si="153"/>
        <v>44.6</v>
      </c>
      <c r="AL69" s="2">
        <f t="shared" ca="1" si="153"/>
        <v>22.6</v>
      </c>
      <c r="AM69" s="2">
        <f t="shared" ca="1" si="153"/>
        <v>2.5962399999999999</v>
      </c>
      <c r="AN69" s="7">
        <f t="shared" ca="1" si="154"/>
        <v>103</v>
      </c>
      <c r="AO69" s="2">
        <f t="shared" ca="1" si="155"/>
        <v>18.989999999999998</v>
      </c>
      <c r="AP69" s="2">
        <f t="shared" ca="1" si="155"/>
        <v>0.49</v>
      </c>
      <c r="AQ69" s="2">
        <f t="shared" ca="1" si="155"/>
        <v>3.67</v>
      </c>
      <c r="AR69" s="2" t="str">
        <f t="shared" ca="1" si="155"/>
        <v/>
      </c>
      <c r="AS69" s="2">
        <f t="shared" ca="1" si="155"/>
        <v>12.28</v>
      </c>
      <c r="AT69" s="2" t="str">
        <f t="shared" ca="1" si="155"/>
        <v/>
      </c>
      <c r="AU69" s="2">
        <f t="shared" ca="1" si="156"/>
        <v>35.43</v>
      </c>
      <c r="AV69" s="2">
        <f t="shared" ca="1" si="157"/>
        <v>22.9</v>
      </c>
      <c r="AW69" s="2">
        <f t="shared" ca="1" si="157"/>
        <v>45.5</v>
      </c>
      <c r="AX69" s="2">
        <f t="shared" ca="1" si="157"/>
        <v>22.6</v>
      </c>
      <c r="AY69" s="2">
        <f t="shared" ca="1" si="157"/>
        <v>2.5962399999999999</v>
      </c>
      <c r="AZ69" s="7">
        <f t="shared" ca="1" si="158"/>
        <v>103</v>
      </c>
      <c r="BA69" s="2">
        <f t="shared" ca="1" si="159"/>
        <v>18.989999999999998</v>
      </c>
      <c r="BB69" s="2">
        <f t="shared" ca="1" si="159"/>
        <v>0.49</v>
      </c>
      <c r="BC69" s="2">
        <f t="shared" ca="1" si="159"/>
        <v>3.67</v>
      </c>
      <c r="BD69" s="2" t="str">
        <f t="shared" ca="1" si="159"/>
        <v/>
      </c>
      <c r="BE69" s="2">
        <f t="shared" ca="1" si="159"/>
        <v>12.28</v>
      </c>
      <c r="BF69" s="2" t="str">
        <f t="shared" ca="1" si="159"/>
        <v/>
      </c>
      <c r="BG69" s="2">
        <f t="shared" ca="1" si="160"/>
        <v>35.43</v>
      </c>
      <c r="BH69" s="2">
        <f t="shared" ca="1" si="170"/>
        <v>22.9</v>
      </c>
      <c r="BI69" s="2">
        <f t="shared" ca="1" si="161"/>
        <v>45.5</v>
      </c>
      <c r="BJ69" s="2">
        <f t="shared" ca="1" si="161"/>
        <v>22.6</v>
      </c>
      <c r="BK69" s="2">
        <f t="shared" ca="1" si="161"/>
        <v>2.5962399999999999</v>
      </c>
      <c r="BL69" t="str">
        <f t="shared" si="162"/>
        <v>V04R04</v>
      </c>
      <c r="BM69">
        <f t="shared" si="163"/>
        <v>69</v>
      </c>
      <c r="BN69" t="b">
        <f t="shared" si="171"/>
        <v>1</v>
      </c>
    </row>
    <row r="70" spans="1:66" x14ac:dyDescent="0.25">
      <c r="A70" t="str">
        <f t="shared" si="164"/>
        <v>V04</v>
      </c>
      <c r="B70" t="s">
        <v>20</v>
      </c>
      <c r="C70" s="3" t="str">
        <f t="shared" si="137"/>
        <v>Zone 05</v>
      </c>
      <c r="D70" t="str">
        <f t="shared" ca="1" si="138"/>
        <v>Pass</v>
      </c>
      <c r="E70" s="2">
        <f t="shared" ca="1" si="139"/>
        <v>32.61</v>
      </c>
      <c r="F70" s="2">
        <f t="shared" ca="1" si="140"/>
        <v>32.61</v>
      </c>
      <c r="G70" s="3">
        <f t="shared" ca="1" si="165"/>
        <v>0</v>
      </c>
      <c r="H70" s="31" t="str">
        <f t="shared" ca="1" si="141"/>
        <v>Yes</v>
      </c>
      <c r="I70" s="2">
        <f t="shared" ca="1" si="142"/>
        <v>34.57</v>
      </c>
      <c r="J70" s="2">
        <f t="shared" ca="1" si="143"/>
        <v>34.57</v>
      </c>
      <c r="K70" s="2">
        <f t="shared" ca="1" si="144"/>
        <v>34.57</v>
      </c>
      <c r="L70" s="3">
        <f t="shared" ca="1" si="166"/>
        <v>0</v>
      </c>
      <c r="M70" s="3" t="str">
        <f t="shared" ca="1" si="145"/>
        <v>Yes</v>
      </c>
      <c r="N70" s="31" t="str">
        <f t="shared" si="167"/>
        <v>V01R05</v>
      </c>
      <c r="O70" s="21">
        <f t="shared" ca="1" si="168"/>
        <v>1.9600000000000009</v>
      </c>
      <c r="P70" s="7">
        <f t="shared" ca="1" si="146"/>
        <v>104</v>
      </c>
      <c r="Q70" s="2">
        <f t="shared" ca="1" si="147"/>
        <v>16.05</v>
      </c>
      <c r="R70" s="2">
        <f t="shared" ca="1" si="147"/>
        <v>0</v>
      </c>
      <c r="S70" s="2">
        <f t="shared" ca="1" si="147"/>
        <v>3.66</v>
      </c>
      <c r="T70" s="2" t="str">
        <f t="shared" ca="1" si="147"/>
        <v/>
      </c>
      <c r="U70" s="2">
        <f t="shared" ca="1" si="147"/>
        <v>12.9</v>
      </c>
      <c r="V70" s="2">
        <f t="shared" ca="1" si="147"/>
        <v>0</v>
      </c>
      <c r="W70" s="2">
        <f t="shared" ca="1" si="148"/>
        <v>32.61</v>
      </c>
      <c r="X70" s="2">
        <f t="shared" ca="1" si="149"/>
        <v>22.4</v>
      </c>
      <c r="Y70" s="2">
        <f t="shared" ca="1" si="149"/>
        <v>45</v>
      </c>
      <c r="Z70" s="2">
        <f t="shared" ca="1" si="149"/>
        <v>22.6</v>
      </c>
      <c r="AA70" s="2">
        <f t="shared" ca="1" si="149"/>
        <v>2.47146</v>
      </c>
      <c r="AB70" s="7">
        <f t="shared" ca="1" si="150"/>
        <v>104</v>
      </c>
      <c r="AC70" s="2">
        <f t="shared" ca="1" si="151"/>
        <v>16.05</v>
      </c>
      <c r="AD70" s="2">
        <f t="shared" ca="1" si="151"/>
        <v>0</v>
      </c>
      <c r="AE70" s="2">
        <f t="shared" ca="1" si="151"/>
        <v>3.66</v>
      </c>
      <c r="AF70" s="2" t="str">
        <f t="shared" ca="1" si="151"/>
        <v/>
      </c>
      <c r="AG70" s="2">
        <f t="shared" ca="1" si="151"/>
        <v>12.9</v>
      </c>
      <c r="AH70" s="2">
        <f t="shared" ca="1" si="151"/>
        <v>0</v>
      </c>
      <c r="AI70" s="2">
        <f t="shared" ca="1" si="152"/>
        <v>32.61</v>
      </c>
      <c r="AJ70" s="2">
        <f t="shared" ca="1" si="169"/>
        <v>22.4</v>
      </c>
      <c r="AK70" s="2">
        <f t="shared" ca="1" si="153"/>
        <v>45</v>
      </c>
      <c r="AL70" s="2">
        <f t="shared" ca="1" si="153"/>
        <v>22.6</v>
      </c>
      <c r="AM70" s="2">
        <f t="shared" ca="1" si="153"/>
        <v>2.47146</v>
      </c>
      <c r="AN70" s="7">
        <f t="shared" ca="1" si="154"/>
        <v>104</v>
      </c>
      <c r="AO70" s="2">
        <f t="shared" ca="1" si="155"/>
        <v>18.010000000000002</v>
      </c>
      <c r="AP70" s="2">
        <f t="shared" ca="1" si="155"/>
        <v>0</v>
      </c>
      <c r="AQ70" s="2">
        <f t="shared" ca="1" si="155"/>
        <v>3.66</v>
      </c>
      <c r="AR70" s="2" t="str">
        <f t="shared" ca="1" si="155"/>
        <v/>
      </c>
      <c r="AS70" s="2">
        <f t="shared" ca="1" si="155"/>
        <v>12.9</v>
      </c>
      <c r="AT70" s="2" t="str">
        <f t="shared" ca="1" si="155"/>
        <v/>
      </c>
      <c r="AU70" s="2">
        <f t="shared" ca="1" si="156"/>
        <v>34.57</v>
      </c>
      <c r="AV70" s="2">
        <f t="shared" ca="1" si="157"/>
        <v>23.5</v>
      </c>
      <c r="AW70" s="2">
        <f t="shared" ca="1" si="157"/>
        <v>46.1</v>
      </c>
      <c r="AX70" s="2">
        <f t="shared" ca="1" si="157"/>
        <v>22.6</v>
      </c>
      <c r="AY70" s="2">
        <f t="shared" ca="1" si="157"/>
        <v>2.47146</v>
      </c>
      <c r="AZ70" s="7">
        <f t="shared" ca="1" si="158"/>
        <v>104</v>
      </c>
      <c r="BA70" s="2">
        <f t="shared" ca="1" si="159"/>
        <v>18.010000000000002</v>
      </c>
      <c r="BB70" s="2">
        <f t="shared" ca="1" si="159"/>
        <v>0</v>
      </c>
      <c r="BC70" s="2">
        <f t="shared" ca="1" si="159"/>
        <v>3.66</v>
      </c>
      <c r="BD70" s="2" t="str">
        <f t="shared" ca="1" si="159"/>
        <v/>
      </c>
      <c r="BE70" s="2">
        <f t="shared" ca="1" si="159"/>
        <v>12.9</v>
      </c>
      <c r="BF70" s="2" t="str">
        <f t="shared" ca="1" si="159"/>
        <v/>
      </c>
      <c r="BG70" s="2">
        <f t="shared" ca="1" si="160"/>
        <v>34.57</v>
      </c>
      <c r="BH70" s="2">
        <f t="shared" ca="1" si="170"/>
        <v>23.5</v>
      </c>
      <c r="BI70" s="2">
        <f t="shared" ca="1" si="161"/>
        <v>46.1</v>
      </c>
      <c r="BJ70" s="2">
        <f t="shared" ca="1" si="161"/>
        <v>22.6</v>
      </c>
      <c r="BK70" s="2">
        <f t="shared" ca="1" si="161"/>
        <v>2.47146</v>
      </c>
      <c r="BL70" t="str">
        <f t="shared" si="162"/>
        <v>V04R05</v>
      </c>
      <c r="BM70">
        <f t="shared" si="163"/>
        <v>70</v>
      </c>
      <c r="BN70" t="b">
        <f t="shared" si="171"/>
        <v>1</v>
      </c>
    </row>
    <row r="71" spans="1:66" x14ac:dyDescent="0.25">
      <c r="A71" t="str">
        <f t="shared" si="164"/>
        <v>V04</v>
      </c>
      <c r="B71" t="s">
        <v>21</v>
      </c>
      <c r="C71" s="3" t="str">
        <f t="shared" si="137"/>
        <v>Zone 06</v>
      </c>
      <c r="D71" t="str">
        <f t="shared" ca="1" si="138"/>
        <v>Pass</v>
      </c>
      <c r="E71" s="2">
        <f t="shared" ca="1" si="139"/>
        <v>24.88</v>
      </c>
      <c r="F71" s="2">
        <f t="shared" ca="1" si="140"/>
        <v>24.88</v>
      </c>
      <c r="G71" s="3">
        <f t="shared" ca="1" si="165"/>
        <v>0</v>
      </c>
      <c r="H71" s="31" t="str">
        <f t="shared" ca="1" si="141"/>
        <v>Yes</v>
      </c>
      <c r="I71" s="2">
        <f t="shared" ca="1" si="142"/>
        <v>26.9</v>
      </c>
      <c r="J71" s="2">
        <f t="shared" ca="1" si="143"/>
        <v>26.9</v>
      </c>
      <c r="K71" s="2">
        <f t="shared" ca="1" si="144"/>
        <v>26.9</v>
      </c>
      <c r="L71" s="3">
        <f t="shared" ca="1" si="166"/>
        <v>0</v>
      </c>
      <c r="M71" s="3" t="str">
        <f t="shared" ca="1" si="145"/>
        <v>Yes</v>
      </c>
      <c r="N71" s="31" t="str">
        <f t="shared" si="167"/>
        <v>V01R06</v>
      </c>
      <c r="O71" s="21">
        <f t="shared" ca="1" si="168"/>
        <v>2.0199999999999996</v>
      </c>
      <c r="P71" s="7">
        <f t="shared" ca="1" si="146"/>
        <v>105</v>
      </c>
      <c r="Q71" s="2">
        <f t="shared" ca="1" si="147"/>
        <v>7.81</v>
      </c>
      <c r="R71" s="2">
        <f t="shared" ca="1" si="147"/>
        <v>1.64</v>
      </c>
      <c r="S71" s="2">
        <f t="shared" ca="1" si="147"/>
        <v>3.61</v>
      </c>
      <c r="T71" s="2" t="str">
        <f t="shared" ca="1" si="147"/>
        <v/>
      </c>
      <c r="U71" s="2">
        <f t="shared" ca="1" si="147"/>
        <v>11.82</v>
      </c>
      <c r="V71" s="2">
        <f t="shared" ca="1" si="147"/>
        <v>0</v>
      </c>
      <c r="W71" s="2">
        <f t="shared" ca="1" si="148"/>
        <v>24.88</v>
      </c>
      <c r="X71" s="2">
        <f t="shared" ca="1" si="149"/>
        <v>22.1</v>
      </c>
      <c r="Y71" s="2">
        <f t="shared" ca="1" si="149"/>
        <v>49.4</v>
      </c>
      <c r="Z71" s="2">
        <f t="shared" ca="1" si="149"/>
        <v>27.3</v>
      </c>
      <c r="AA71" s="2">
        <f t="shared" ca="1" si="149"/>
        <v>2.6439400000000002</v>
      </c>
      <c r="AB71" s="7">
        <f t="shared" ca="1" si="150"/>
        <v>105</v>
      </c>
      <c r="AC71" s="2">
        <f t="shared" ca="1" si="151"/>
        <v>7.81</v>
      </c>
      <c r="AD71" s="2">
        <f t="shared" ca="1" si="151"/>
        <v>1.64</v>
      </c>
      <c r="AE71" s="2">
        <f t="shared" ca="1" si="151"/>
        <v>3.61</v>
      </c>
      <c r="AF71" s="2" t="str">
        <f t="shared" ca="1" si="151"/>
        <v/>
      </c>
      <c r="AG71" s="2">
        <f t="shared" ca="1" si="151"/>
        <v>11.82</v>
      </c>
      <c r="AH71" s="2">
        <f t="shared" ca="1" si="151"/>
        <v>0</v>
      </c>
      <c r="AI71" s="2">
        <f t="shared" ca="1" si="152"/>
        <v>24.88</v>
      </c>
      <c r="AJ71" s="2">
        <f t="shared" ca="1" si="169"/>
        <v>22.1</v>
      </c>
      <c r="AK71" s="2">
        <f t="shared" ca="1" si="153"/>
        <v>49.4</v>
      </c>
      <c r="AL71" s="2">
        <f t="shared" ca="1" si="153"/>
        <v>27.3</v>
      </c>
      <c r="AM71" s="2">
        <f t="shared" ca="1" si="153"/>
        <v>2.6439400000000002</v>
      </c>
      <c r="AN71" s="7">
        <f t="shared" ca="1" si="154"/>
        <v>105</v>
      </c>
      <c r="AO71" s="2">
        <f t="shared" ca="1" si="155"/>
        <v>8.99</v>
      </c>
      <c r="AP71" s="2">
        <f t="shared" ca="1" si="155"/>
        <v>2.48</v>
      </c>
      <c r="AQ71" s="2">
        <f t="shared" ca="1" si="155"/>
        <v>3.61</v>
      </c>
      <c r="AR71" s="2" t="str">
        <f t="shared" ca="1" si="155"/>
        <v/>
      </c>
      <c r="AS71" s="2">
        <f t="shared" ca="1" si="155"/>
        <v>11.82</v>
      </c>
      <c r="AT71" s="2" t="str">
        <f t="shared" ca="1" si="155"/>
        <v/>
      </c>
      <c r="AU71" s="2">
        <f t="shared" ca="1" si="156"/>
        <v>26.9</v>
      </c>
      <c r="AV71" s="2">
        <f t="shared" ca="1" si="157"/>
        <v>23.5</v>
      </c>
      <c r="AW71" s="2">
        <f t="shared" ca="1" si="157"/>
        <v>50.8</v>
      </c>
      <c r="AX71" s="2">
        <f t="shared" ca="1" si="157"/>
        <v>27.3</v>
      </c>
      <c r="AY71" s="2">
        <f t="shared" ca="1" si="157"/>
        <v>2.6439400000000002</v>
      </c>
      <c r="AZ71" s="7">
        <f t="shared" ca="1" si="158"/>
        <v>105</v>
      </c>
      <c r="BA71" s="2">
        <f t="shared" ca="1" si="159"/>
        <v>8.99</v>
      </c>
      <c r="BB71" s="2">
        <f t="shared" ca="1" si="159"/>
        <v>2.48</v>
      </c>
      <c r="BC71" s="2">
        <f t="shared" ca="1" si="159"/>
        <v>3.61</v>
      </c>
      <c r="BD71" s="2" t="str">
        <f t="shared" ca="1" si="159"/>
        <v/>
      </c>
      <c r="BE71" s="2">
        <f t="shared" ca="1" si="159"/>
        <v>11.82</v>
      </c>
      <c r="BF71" s="2" t="str">
        <f t="shared" ca="1" si="159"/>
        <v/>
      </c>
      <c r="BG71" s="2">
        <f t="shared" ca="1" si="160"/>
        <v>26.9</v>
      </c>
      <c r="BH71" s="2">
        <f t="shared" ca="1" si="170"/>
        <v>23.5</v>
      </c>
      <c r="BI71" s="2">
        <f t="shared" ca="1" si="161"/>
        <v>50.8</v>
      </c>
      <c r="BJ71" s="2">
        <f t="shared" ca="1" si="161"/>
        <v>27.3</v>
      </c>
      <c r="BK71" s="2">
        <f t="shared" ca="1" si="161"/>
        <v>2.6439400000000002</v>
      </c>
      <c r="BL71" t="str">
        <f t="shared" si="162"/>
        <v>V04R06</v>
      </c>
      <c r="BM71">
        <f t="shared" si="163"/>
        <v>71</v>
      </c>
      <c r="BN71" t="b">
        <f t="shared" si="171"/>
        <v>1</v>
      </c>
    </row>
    <row r="72" spans="1:66" x14ac:dyDescent="0.25">
      <c r="A72" t="str">
        <f t="shared" si="164"/>
        <v>V04</v>
      </c>
      <c r="B72" t="s">
        <v>22</v>
      </c>
      <c r="C72" s="3" t="str">
        <f t="shared" si="137"/>
        <v>Zone 07</v>
      </c>
      <c r="D72" t="str">
        <f t="shared" ca="1" si="138"/>
        <v>Pass</v>
      </c>
      <c r="E72" s="2">
        <f t="shared" ca="1" si="139"/>
        <v>17.829999999999998</v>
      </c>
      <c r="F72" s="2">
        <f t="shared" ca="1" si="140"/>
        <v>17.829999999999998</v>
      </c>
      <c r="G72" s="3">
        <f t="shared" ca="1" si="165"/>
        <v>0</v>
      </c>
      <c r="H72" s="31" t="str">
        <f t="shared" ca="1" si="141"/>
        <v>Yes</v>
      </c>
      <c r="I72" s="2">
        <f t="shared" ca="1" si="142"/>
        <v>18.73</v>
      </c>
      <c r="J72" s="2">
        <f t="shared" ca="1" si="143"/>
        <v>18.73</v>
      </c>
      <c r="K72" s="2">
        <f t="shared" ca="1" si="144"/>
        <v>18.73</v>
      </c>
      <c r="L72" s="3">
        <f t="shared" ca="1" si="166"/>
        <v>0</v>
      </c>
      <c r="M72" s="3" t="str">
        <f t="shared" ca="1" si="145"/>
        <v>Yes</v>
      </c>
      <c r="N72" s="31" t="str">
        <f t="shared" si="167"/>
        <v>V01R07</v>
      </c>
      <c r="O72" s="21">
        <f t="shared" ca="1" si="168"/>
        <v>0.90000000000000213</v>
      </c>
      <c r="P72" s="7">
        <f t="shared" ca="1" si="146"/>
        <v>106</v>
      </c>
      <c r="Q72" s="2">
        <f t="shared" ca="1" si="147"/>
        <v>2.65</v>
      </c>
      <c r="R72" s="2">
        <f t="shared" ca="1" si="147"/>
        <v>0</v>
      </c>
      <c r="S72" s="2">
        <f t="shared" ca="1" si="147"/>
        <v>3.67</v>
      </c>
      <c r="T72" s="2" t="str">
        <f t="shared" ca="1" si="147"/>
        <v/>
      </c>
      <c r="U72" s="2">
        <f t="shared" ca="1" si="147"/>
        <v>11.51</v>
      </c>
      <c r="V72" s="2">
        <f t="shared" ca="1" si="147"/>
        <v>0</v>
      </c>
      <c r="W72" s="2">
        <f t="shared" ca="1" si="148"/>
        <v>17.829999999999998</v>
      </c>
      <c r="X72" s="2">
        <f t="shared" ca="1" si="149"/>
        <v>19.899999999999999</v>
      </c>
      <c r="Y72" s="2">
        <f t="shared" ca="1" si="149"/>
        <v>49.5</v>
      </c>
      <c r="Z72" s="2">
        <f t="shared" ca="1" si="149"/>
        <v>29.6</v>
      </c>
      <c r="AA72" s="2">
        <f t="shared" ca="1" si="149"/>
        <v>2.5094099999999999</v>
      </c>
      <c r="AB72" s="7">
        <f t="shared" ca="1" si="150"/>
        <v>106</v>
      </c>
      <c r="AC72" s="2">
        <f t="shared" ca="1" si="151"/>
        <v>2.65</v>
      </c>
      <c r="AD72" s="2">
        <f t="shared" ca="1" si="151"/>
        <v>0</v>
      </c>
      <c r="AE72" s="2">
        <f t="shared" ca="1" si="151"/>
        <v>3.67</v>
      </c>
      <c r="AF72" s="2" t="str">
        <f t="shared" ca="1" si="151"/>
        <v/>
      </c>
      <c r="AG72" s="2">
        <f t="shared" ca="1" si="151"/>
        <v>11.51</v>
      </c>
      <c r="AH72" s="2">
        <f t="shared" ca="1" si="151"/>
        <v>0</v>
      </c>
      <c r="AI72" s="2">
        <f t="shared" ca="1" si="152"/>
        <v>17.829999999999998</v>
      </c>
      <c r="AJ72" s="2">
        <f t="shared" ca="1" si="169"/>
        <v>19.899999999999999</v>
      </c>
      <c r="AK72" s="2">
        <f t="shared" ca="1" si="153"/>
        <v>49.5</v>
      </c>
      <c r="AL72" s="2">
        <f t="shared" ca="1" si="153"/>
        <v>29.6</v>
      </c>
      <c r="AM72" s="2">
        <f t="shared" ca="1" si="153"/>
        <v>2.5094099999999999</v>
      </c>
      <c r="AN72" s="7">
        <f t="shared" ca="1" si="154"/>
        <v>106</v>
      </c>
      <c r="AO72" s="2">
        <f t="shared" ca="1" si="155"/>
        <v>3.38</v>
      </c>
      <c r="AP72" s="2">
        <f t="shared" ca="1" si="155"/>
        <v>0.17</v>
      </c>
      <c r="AQ72" s="2">
        <f t="shared" ca="1" si="155"/>
        <v>3.67</v>
      </c>
      <c r="AR72" s="2" t="str">
        <f t="shared" ca="1" si="155"/>
        <v/>
      </c>
      <c r="AS72" s="2">
        <f t="shared" ca="1" si="155"/>
        <v>11.51</v>
      </c>
      <c r="AT72" s="2" t="str">
        <f t="shared" ca="1" si="155"/>
        <v/>
      </c>
      <c r="AU72" s="2">
        <f t="shared" ca="1" si="156"/>
        <v>18.73</v>
      </c>
      <c r="AV72" s="2">
        <f t="shared" ca="1" si="157"/>
        <v>20.6</v>
      </c>
      <c r="AW72" s="2">
        <f t="shared" ca="1" si="157"/>
        <v>50.2</v>
      </c>
      <c r="AX72" s="2">
        <f t="shared" ca="1" si="157"/>
        <v>29.6</v>
      </c>
      <c r="AY72" s="2">
        <f t="shared" ca="1" si="157"/>
        <v>2.5094099999999999</v>
      </c>
      <c r="AZ72" s="7">
        <f t="shared" ca="1" si="158"/>
        <v>106</v>
      </c>
      <c r="BA72" s="2">
        <f t="shared" ca="1" si="159"/>
        <v>3.38</v>
      </c>
      <c r="BB72" s="2">
        <f t="shared" ca="1" si="159"/>
        <v>0.17</v>
      </c>
      <c r="BC72" s="2">
        <f t="shared" ca="1" si="159"/>
        <v>3.67</v>
      </c>
      <c r="BD72" s="2" t="str">
        <f t="shared" ca="1" si="159"/>
        <v/>
      </c>
      <c r="BE72" s="2">
        <f t="shared" ca="1" si="159"/>
        <v>11.51</v>
      </c>
      <c r="BF72" s="2" t="str">
        <f t="shared" ca="1" si="159"/>
        <v/>
      </c>
      <c r="BG72" s="2">
        <f t="shared" ca="1" si="160"/>
        <v>18.73</v>
      </c>
      <c r="BH72" s="2">
        <f t="shared" ca="1" si="170"/>
        <v>20.6</v>
      </c>
      <c r="BI72" s="2">
        <f t="shared" ca="1" si="161"/>
        <v>50.2</v>
      </c>
      <c r="BJ72" s="2">
        <f t="shared" ca="1" si="161"/>
        <v>29.6</v>
      </c>
      <c r="BK72" s="2">
        <f t="shared" ca="1" si="161"/>
        <v>2.5094099999999999</v>
      </c>
      <c r="BL72" t="str">
        <f t="shared" si="162"/>
        <v>V04R07</v>
      </c>
      <c r="BM72">
        <f t="shared" si="163"/>
        <v>72</v>
      </c>
      <c r="BN72" t="b">
        <f t="shared" si="171"/>
        <v>1</v>
      </c>
    </row>
    <row r="73" spans="1:66" x14ac:dyDescent="0.25">
      <c r="A73" t="str">
        <f t="shared" si="164"/>
        <v>V04</v>
      </c>
      <c r="B73" t="s">
        <v>23</v>
      </c>
      <c r="C73" s="3" t="str">
        <f t="shared" si="137"/>
        <v>Zone 08</v>
      </c>
      <c r="D73" t="str">
        <f t="shared" ca="1" si="138"/>
        <v>Pass</v>
      </c>
      <c r="E73" s="2">
        <f t="shared" ca="1" si="139"/>
        <v>25.79</v>
      </c>
      <c r="F73" s="2">
        <f t="shared" ca="1" si="140"/>
        <v>25.79</v>
      </c>
      <c r="G73" s="3">
        <f t="shared" ca="1" si="165"/>
        <v>0</v>
      </c>
      <c r="H73" s="31" t="str">
        <f t="shared" ca="1" si="141"/>
        <v>Yes</v>
      </c>
      <c r="I73" s="2">
        <f t="shared" ca="1" si="142"/>
        <v>28.549999999999997</v>
      </c>
      <c r="J73" s="2">
        <f t="shared" ca="1" si="143"/>
        <v>28.549999999999997</v>
      </c>
      <c r="K73" s="2">
        <f t="shared" ca="1" si="144"/>
        <v>28.549999999999997</v>
      </c>
      <c r="L73" s="3">
        <f t="shared" ca="1" si="166"/>
        <v>0</v>
      </c>
      <c r="M73" s="3" t="str">
        <f t="shared" ca="1" si="145"/>
        <v>Yes</v>
      </c>
      <c r="N73" s="31" t="str">
        <f t="shared" si="167"/>
        <v>V01R08</v>
      </c>
      <c r="O73" s="21">
        <f t="shared" ca="1" si="168"/>
        <v>2.759999999999998</v>
      </c>
      <c r="P73" s="7">
        <f t="shared" ca="1" si="146"/>
        <v>107</v>
      </c>
      <c r="Q73" s="2">
        <f t="shared" ca="1" si="147"/>
        <v>3.85</v>
      </c>
      <c r="R73" s="2">
        <f t="shared" ca="1" si="147"/>
        <v>6.93</v>
      </c>
      <c r="S73" s="2">
        <f t="shared" ca="1" si="147"/>
        <v>3.57</v>
      </c>
      <c r="T73" s="2" t="str">
        <f t="shared" ca="1" si="147"/>
        <v/>
      </c>
      <c r="U73" s="2">
        <f t="shared" ca="1" si="147"/>
        <v>11.44</v>
      </c>
      <c r="V73" s="2">
        <f t="shared" ca="1" si="147"/>
        <v>0</v>
      </c>
      <c r="W73" s="2">
        <f t="shared" ca="1" si="148"/>
        <v>25.79</v>
      </c>
      <c r="X73" s="2">
        <f t="shared" ca="1" si="149"/>
        <v>19</v>
      </c>
      <c r="Y73" s="2">
        <f t="shared" ca="1" si="149"/>
        <v>45.4</v>
      </c>
      <c r="Z73" s="2">
        <f t="shared" ca="1" si="149"/>
        <v>26.4</v>
      </c>
      <c r="AA73" s="2">
        <f t="shared" ca="1" si="149"/>
        <v>2.7063100000000002</v>
      </c>
      <c r="AB73" s="7">
        <f t="shared" ca="1" si="150"/>
        <v>107</v>
      </c>
      <c r="AC73" s="2">
        <f t="shared" ca="1" si="151"/>
        <v>3.85</v>
      </c>
      <c r="AD73" s="2">
        <f t="shared" ca="1" si="151"/>
        <v>6.93</v>
      </c>
      <c r="AE73" s="2">
        <f t="shared" ca="1" si="151"/>
        <v>3.57</v>
      </c>
      <c r="AF73" s="2" t="str">
        <f t="shared" ca="1" si="151"/>
        <v/>
      </c>
      <c r="AG73" s="2">
        <f t="shared" ca="1" si="151"/>
        <v>11.44</v>
      </c>
      <c r="AH73" s="2">
        <f t="shared" ca="1" si="151"/>
        <v>0</v>
      </c>
      <c r="AI73" s="2">
        <f t="shared" ca="1" si="152"/>
        <v>25.79</v>
      </c>
      <c r="AJ73" s="2">
        <f t="shared" ca="1" si="169"/>
        <v>19</v>
      </c>
      <c r="AK73" s="2">
        <f t="shared" ca="1" si="153"/>
        <v>45.4</v>
      </c>
      <c r="AL73" s="2">
        <f t="shared" ca="1" si="153"/>
        <v>26.4</v>
      </c>
      <c r="AM73" s="2">
        <f t="shared" ca="1" si="153"/>
        <v>2.7063100000000002</v>
      </c>
      <c r="AN73" s="7">
        <f t="shared" ca="1" si="154"/>
        <v>107</v>
      </c>
      <c r="AO73" s="2">
        <f t="shared" ca="1" si="155"/>
        <v>4.7</v>
      </c>
      <c r="AP73" s="2">
        <f t="shared" ca="1" si="155"/>
        <v>8.84</v>
      </c>
      <c r="AQ73" s="2">
        <f t="shared" ca="1" si="155"/>
        <v>3.57</v>
      </c>
      <c r="AR73" s="2" t="str">
        <f t="shared" ca="1" si="155"/>
        <v/>
      </c>
      <c r="AS73" s="2">
        <f t="shared" ca="1" si="155"/>
        <v>11.44</v>
      </c>
      <c r="AT73" s="2" t="str">
        <f t="shared" ca="1" si="155"/>
        <v/>
      </c>
      <c r="AU73" s="2">
        <f t="shared" ca="1" si="156"/>
        <v>28.549999999999997</v>
      </c>
      <c r="AV73" s="2">
        <f t="shared" ca="1" si="157"/>
        <v>20.7</v>
      </c>
      <c r="AW73" s="2">
        <f t="shared" ca="1" si="157"/>
        <v>47</v>
      </c>
      <c r="AX73" s="2">
        <f t="shared" ca="1" si="157"/>
        <v>26.3</v>
      </c>
      <c r="AY73" s="2">
        <f t="shared" ca="1" si="157"/>
        <v>2.7063100000000002</v>
      </c>
      <c r="AZ73" s="7">
        <f t="shared" ca="1" si="158"/>
        <v>107</v>
      </c>
      <c r="BA73" s="2">
        <f t="shared" ca="1" si="159"/>
        <v>4.7</v>
      </c>
      <c r="BB73" s="2">
        <f t="shared" ca="1" si="159"/>
        <v>8.84</v>
      </c>
      <c r="BC73" s="2">
        <f t="shared" ca="1" si="159"/>
        <v>3.57</v>
      </c>
      <c r="BD73" s="2" t="str">
        <f t="shared" ca="1" si="159"/>
        <v/>
      </c>
      <c r="BE73" s="2">
        <f t="shared" ca="1" si="159"/>
        <v>11.44</v>
      </c>
      <c r="BF73" s="2" t="str">
        <f t="shared" ca="1" si="159"/>
        <v/>
      </c>
      <c r="BG73" s="2">
        <f t="shared" ca="1" si="160"/>
        <v>28.549999999999997</v>
      </c>
      <c r="BH73" s="2">
        <f t="shared" ca="1" si="170"/>
        <v>20.7</v>
      </c>
      <c r="BI73" s="2">
        <f t="shared" ca="1" si="161"/>
        <v>47</v>
      </c>
      <c r="BJ73" s="2">
        <f t="shared" ca="1" si="161"/>
        <v>26.3</v>
      </c>
      <c r="BK73" s="2">
        <f t="shared" ca="1" si="161"/>
        <v>2.7063100000000002</v>
      </c>
      <c r="BL73" t="str">
        <f t="shared" si="162"/>
        <v>V04R08</v>
      </c>
      <c r="BM73">
        <f t="shared" si="163"/>
        <v>73</v>
      </c>
      <c r="BN73" t="b">
        <f t="shared" si="171"/>
        <v>1</v>
      </c>
    </row>
    <row r="74" spans="1:66" x14ac:dyDescent="0.25">
      <c r="A74" t="str">
        <f t="shared" si="164"/>
        <v>V04</v>
      </c>
      <c r="B74" t="s">
        <v>24</v>
      </c>
      <c r="C74" s="3" t="str">
        <f t="shared" si="137"/>
        <v>Zone 09</v>
      </c>
      <c r="D74" t="str">
        <f t="shared" ca="1" si="138"/>
        <v>Pass</v>
      </c>
      <c r="E74" s="2">
        <f t="shared" ca="1" si="139"/>
        <v>38.559999999999995</v>
      </c>
      <c r="F74" s="2">
        <f t="shared" ca="1" si="140"/>
        <v>38.559999999999995</v>
      </c>
      <c r="G74" s="3">
        <f t="shared" ca="1" si="165"/>
        <v>0</v>
      </c>
      <c r="H74" s="31" t="str">
        <f t="shared" ca="1" si="141"/>
        <v>Yes</v>
      </c>
      <c r="I74" s="2">
        <f t="shared" ca="1" si="142"/>
        <v>42.39</v>
      </c>
      <c r="J74" s="2">
        <f t="shared" ca="1" si="143"/>
        <v>42.39</v>
      </c>
      <c r="K74" s="2">
        <f t="shared" ca="1" si="144"/>
        <v>42.39</v>
      </c>
      <c r="L74" s="3">
        <f t="shared" ca="1" si="166"/>
        <v>0</v>
      </c>
      <c r="M74" s="3" t="str">
        <f t="shared" ca="1" si="145"/>
        <v>Yes</v>
      </c>
      <c r="N74" s="31" t="str">
        <f t="shared" si="167"/>
        <v>V01R09</v>
      </c>
      <c r="O74" s="21">
        <f t="shared" ca="1" si="168"/>
        <v>3.8300000000000054</v>
      </c>
      <c r="P74" s="7">
        <f t="shared" ca="1" si="146"/>
        <v>108</v>
      </c>
      <c r="Q74" s="2">
        <f t="shared" ca="1" si="147"/>
        <v>5.97</v>
      </c>
      <c r="R74" s="2">
        <f t="shared" ca="1" si="147"/>
        <v>17.61</v>
      </c>
      <c r="S74" s="2">
        <f t="shared" ca="1" si="147"/>
        <v>3.54</v>
      </c>
      <c r="T74" s="2" t="str">
        <f t="shared" ca="1" si="147"/>
        <v/>
      </c>
      <c r="U74" s="2">
        <f t="shared" ca="1" si="147"/>
        <v>11.44</v>
      </c>
      <c r="V74" s="2">
        <f t="shared" ca="1" si="147"/>
        <v>0</v>
      </c>
      <c r="W74" s="2">
        <f t="shared" ca="1" si="148"/>
        <v>38.559999999999995</v>
      </c>
      <c r="X74" s="2">
        <f t="shared" ca="1" si="149"/>
        <v>22.3</v>
      </c>
      <c r="Y74" s="2">
        <f t="shared" ca="1" si="149"/>
        <v>46.2</v>
      </c>
      <c r="Z74" s="2">
        <f t="shared" ca="1" si="149"/>
        <v>23.9</v>
      </c>
      <c r="AA74" s="2">
        <f t="shared" ca="1" si="149"/>
        <v>2.7537199999999999</v>
      </c>
      <c r="AB74" s="7">
        <f t="shared" ca="1" si="150"/>
        <v>108</v>
      </c>
      <c r="AC74" s="2">
        <f t="shared" ca="1" si="151"/>
        <v>5.97</v>
      </c>
      <c r="AD74" s="2">
        <f t="shared" ca="1" si="151"/>
        <v>17.61</v>
      </c>
      <c r="AE74" s="2">
        <f t="shared" ca="1" si="151"/>
        <v>3.54</v>
      </c>
      <c r="AF74" s="2" t="str">
        <f t="shared" ca="1" si="151"/>
        <v/>
      </c>
      <c r="AG74" s="2">
        <f t="shared" ca="1" si="151"/>
        <v>11.44</v>
      </c>
      <c r="AH74" s="2">
        <f t="shared" ca="1" si="151"/>
        <v>0</v>
      </c>
      <c r="AI74" s="2">
        <f t="shared" ca="1" si="152"/>
        <v>38.559999999999995</v>
      </c>
      <c r="AJ74" s="2">
        <f t="shared" ca="1" si="169"/>
        <v>22.3</v>
      </c>
      <c r="AK74" s="2">
        <f t="shared" ca="1" si="153"/>
        <v>46.2</v>
      </c>
      <c r="AL74" s="2">
        <f t="shared" ca="1" si="153"/>
        <v>23.9</v>
      </c>
      <c r="AM74" s="2">
        <f t="shared" ca="1" si="153"/>
        <v>2.7537199999999999</v>
      </c>
      <c r="AN74" s="7">
        <f t="shared" ca="1" si="154"/>
        <v>108</v>
      </c>
      <c r="AO74" s="2">
        <f t="shared" ca="1" si="155"/>
        <v>6.95</v>
      </c>
      <c r="AP74" s="2">
        <f t="shared" ca="1" si="155"/>
        <v>20.46</v>
      </c>
      <c r="AQ74" s="2">
        <f t="shared" ca="1" si="155"/>
        <v>3.54</v>
      </c>
      <c r="AR74" s="2" t="str">
        <f t="shared" ca="1" si="155"/>
        <v/>
      </c>
      <c r="AS74" s="2">
        <f t="shared" ca="1" si="155"/>
        <v>11.44</v>
      </c>
      <c r="AT74" s="2" t="str">
        <f t="shared" ca="1" si="155"/>
        <v/>
      </c>
      <c r="AU74" s="2">
        <f t="shared" ca="1" si="156"/>
        <v>42.39</v>
      </c>
      <c r="AV74" s="2">
        <f t="shared" ca="1" si="157"/>
        <v>24.3</v>
      </c>
      <c r="AW74" s="2">
        <f t="shared" ca="1" si="157"/>
        <v>48.2</v>
      </c>
      <c r="AX74" s="2">
        <f t="shared" ca="1" si="157"/>
        <v>23.9</v>
      </c>
      <c r="AY74" s="2">
        <f t="shared" ca="1" si="157"/>
        <v>2.7537199999999999</v>
      </c>
      <c r="AZ74" s="7">
        <f t="shared" ca="1" si="158"/>
        <v>108</v>
      </c>
      <c r="BA74" s="2">
        <f t="shared" ca="1" si="159"/>
        <v>6.95</v>
      </c>
      <c r="BB74" s="2">
        <f t="shared" ca="1" si="159"/>
        <v>20.46</v>
      </c>
      <c r="BC74" s="2">
        <f t="shared" ca="1" si="159"/>
        <v>3.54</v>
      </c>
      <c r="BD74" s="2" t="str">
        <f t="shared" ca="1" si="159"/>
        <v/>
      </c>
      <c r="BE74" s="2">
        <f t="shared" ca="1" si="159"/>
        <v>11.44</v>
      </c>
      <c r="BF74" s="2" t="str">
        <f t="shared" ca="1" si="159"/>
        <v/>
      </c>
      <c r="BG74" s="2">
        <f t="shared" ca="1" si="160"/>
        <v>42.39</v>
      </c>
      <c r="BH74" s="2">
        <f t="shared" ca="1" si="170"/>
        <v>24.3</v>
      </c>
      <c r="BI74" s="2">
        <f t="shared" ca="1" si="161"/>
        <v>48.2</v>
      </c>
      <c r="BJ74" s="2">
        <f t="shared" ca="1" si="161"/>
        <v>23.9</v>
      </c>
      <c r="BK74" s="2">
        <f t="shared" ca="1" si="161"/>
        <v>2.7537199999999999</v>
      </c>
      <c r="BL74" t="str">
        <f t="shared" si="162"/>
        <v>V04R09</v>
      </c>
      <c r="BM74">
        <f t="shared" si="163"/>
        <v>74</v>
      </c>
      <c r="BN74" t="b">
        <f t="shared" si="171"/>
        <v>1</v>
      </c>
    </row>
    <row r="75" spans="1:66" x14ac:dyDescent="0.25">
      <c r="A75" t="str">
        <f t="shared" si="164"/>
        <v>V04</v>
      </c>
      <c r="B75" t="s">
        <v>25</v>
      </c>
      <c r="C75" s="3" t="str">
        <f t="shared" si="137"/>
        <v>Zone 10</v>
      </c>
      <c r="D75" t="str">
        <f t="shared" ca="1" si="138"/>
        <v>Pass</v>
      </c>
      <c r="E75" s="2">
        <f t="shared" ca="1" si="139"/>
        <v>41.650000000000006</v>
      </c>
      <c r="F75" s="2">
        <f t="shared" ca="1" si="140"/>
        <v>41.650000000000006</v>
      </c>
      <c r="G75" s="3">
        <f t="shared" ca="1" si="165"/>
        <v>0</v>
      </c>
      <c r="H75" s="31" t="str">
        <f t="shared" ca="1" si="141"/>
        <v>Yes</v>
      </c>
      <c r="I75" s="2">
        <f t="shared" ca="1" si="142"/>
        <v>45.59</v>
      </c>
      <c r="J75" s="2">
        <f t="shared" ca="1" si="143"/>
        <v>45.59</v>
      </c>
      <c r="K75" s="2">
        <f t="shared" ca="1" si="144"/>
        <v>45.59</v>
      </c>
      <c r="L75" s="3">
        <f t="shared" ca="1" si="166"/>
        <v>0</v>
      </c>
      <c r="M75" s="3" t="str">
        <f t="shared" ca="1" si="145"/>
        <v>Yes</v>
      </c>
      <c r="N75" s="31" t="str">
        <f t="shared" si="167"/>
        <v>V01R10</v>
      </c>
      <c r="O75" s="21">
        <f t="shared" ca="1" si="168"/>
        <v>3.9399999999999977</v>
      </c>
      <c r="P75" s="7">
        <f t="shared" ca="1" si="146"/>
        <v>109</v>
      </c>
      <c r="Q75" s="2">
        <f t="shared" ca="1" si="147"/>
        <v>6.94</v>
      </c>
      <c r="R75" s="2">
        <f t="shared" ca="1" si="147"/>
        <v>19.760000000000002</v>
      </c>
      <c r="S75" s="2">
        <f t="shared" ca="1" si="147"/>
        <v>3.53</v>
      </c>
      <c r="T75" s="2" t="str">
        <f t="shared" ca="1" si="147"/>
        <v/>
      </c>
      <c r="U75" s="2">
        <f t="shared" ca="1" si="147"/>
        <v>11.42</v>
      </c>
      <c r="V75" s="2">
        <f t="shared" ca="1" si="147"/>
        <v>0</v>
      </c>
      <c r="W75" s="2">
        <f t="shared" ca="1" si="148"/>
        <v>41.650000000000006</v>
      </c>
      <c r="X75" s="2">
        <f t="shared" ca="1" si="149"/>
        <v>23.2</v>
      </c>
      <c r="Y75" s="2">
        <f t="shared" ca="1" si="149"/>
        <v>45.9</v>
      </c>
      <c r="Z75" s="2">
        <f t="shared" ca="1" si="149"/>
        <v>22.7</v>
      </c>
      <c r="AA75" s="2">
        <f t="shared" ca="1" si="149"/>
        <v>2.83324</v>
      </c>
      <c r="AB75" s="7">
        <f t="shared" ca="1" si="150"/>
        <v>109</v>
      </c>
      <c r="AC75" s="2">
        <f t="shared" ca="1" si="151"/>
        <v>6.94</v>
      </c>
      <c r="AD75" s="2">
        <f t="shared" ca="1" si="151"/>
        <v>19.760000000000002</v>
      </c>
      <c r="AE75" s="2">
        <f t="shared" ca="1" si="151"/>
        <v>3.53</v>
      </c>
      <c r="AF75" s="2" t="str">
        <f t="shared" ca="1" si="151"/>
        <v/>
      </c>
      <c r="AG75" s="2">
        <f t="shared" ca="1" si="151"/>
        <v>11.42</v>
      </c>
      <c r="AH75" s="2">
        <f t="shared" ca="1" si="151"/>
        <v>0</v>
      </c>
      <c r="AI75" s="2">
        <f t="shared" ca="1" si="152"/>
        <v>41.650000000000006</v>
      </c>
      <c r="AJ75" s="2">
        <f t="shared" ca="1" si="169"/>
        <v>23.2</v>
      </c>
      <c r="AK75" s="2">
        <f t="shared" ca="1" si="153"/>
        <v>45.9</v>
      </c>
      <c r="AL75" s="2">
        <f t="shared" ca="1" si="153"/>
        <v>22.7</v>
      </c>
      <c r="AM75" s="2">
        <f t="shared" ca="1" si="153"/>
        <v>2.83324</v>
      </c>
      <c r="AN75" s="7">
        <f t="shared" ca="1" si="154"/>
        <v>109</v>
      </c>
      <c r="AO75" s="2">
        <f t="shared" ca="1" si="155"/>
        <v>8.09</v>
      </c>
      <c r="AP75" s="2">
        <f t="shared" ca="1" si="155"/>
        <v>22.55</v>
      </c>
      <c r="AQ75" s="2">
        <f t="shared" ca="1" si="155"/>
        <v>3.53</v>
      </c>
      <c r="AR75" s="2" t="str">
        <f t="shared" ca="1" si="155"/>
        <v/>
      </c>
      <c r="AS75" s="2">
        <f t="shared" ca="1" si="155"/>
        <v>11.42</v>
      </c>
      <c r="AT75" s="2" t="str">
        <f t="shared" ca="1" si="155"/>
        <v/>
      </c>
      <c r="AU75" s="2">
        <f t="shared" ca="1" si="156"/>
        <v>45.59</v>
      </c>
      <c r="AV75" s="2">
        <f t="shared" ca="1" si="157"/>
        <v>25.2</v>
      </c>
      <c r="AW75" s="2">
        <f t="shared" ca="1" si="157"/>
        <v>47.9</v>
      </c>
      <c r="AX75" s="2">
        <f t="shared" ca="1" si="157"/>
        <v>22.7</v>
      </c>
      <c r="AY75" s="2">
        <f t="shared" ca="1" si="157"/>
        <v>2.83324</v>
      </c>
      <c r="AZ75" s="7">
        <f t="shared" ca="1" si="158"/>
        <v>109</v>
      </c>
      <c r="BA75" s="2">
        <f t="shared" ca="1" si="159"/>
        <v>8.09</v>
      </c>
      <c r="BB75" s="2">
        <f t="shared" ca="1" si="159"/>
        <v>22.55</v>
      </c>
      <c r="BC75" s="2">
        <f t="shared" ca="1" si="159"/>
        <v>3.53</v>
      </c>
      <c r="BD75" s="2" t="str">
        <f t="shared" ca="1" si="159"/>
        <v/>
      </c>
      <c r="BE75" s="2">
        <f t="shared" ca="1" si="159"/>
        <v>11.42</v>
      </c>
      <c r="BF75" s="2" t="str">
        <f t="shared" ca="1" si="159"/>
        <v/>
      </c>
      <c r="BG75" s="2">
        <f t="shared" ca="1" si="160"/>
        <v>45.59</v>
      </c>
      <c r="BH75" s="2">
        <f t="shared" ca="1" si="170"/>
        <v>25.2</v>
      </c>
      <c r="BI75" s="2">
        <f t="shared" ca="1" si="161"/>
        <v>47.9</v>
      </c>
      <c r="BJ75" s="2">
        <f t="shared" ca="1" si="161"/>
        <v>22.7</v>
      </c>
      <c r="BK75" s="2">
        <f t="shared" ca="1" si="161"/>
        <v>2.83324</v>
      </c>
      <c r="BL75" t="str">
        <f t="shared" si="162"/>
        <v>V04R10</v>
      </c>
      <c r="BM75">
        <f t="shared" si="163"/>
        <v>75</v>
      </c>
      <c r="BN75" t="b">
        <f t="shared" si="171"/>
        <v>1</v>
      </c>
    </row>
    <row r="76" spans="1:66" x14ac:dyDescent="0.25">
      <c r="A76" t="str">
        <f t="shared" si="164"/>
        <v>V04</v>
      </c>
      <c r="B76" t="s">
        <v>26</v>
      </c>
      <c r="C76" s="3" t="str">
        <f t="shared" si="137"/>
        <v>Zone 11</v>
      </c>
      <c r="D76" t="str">
        <f t="shared" ca="1" si="138"/>
        <v>Pass</v>
      </c>
      <c r="E76" s="2">
        <f t="shared" ca="1" si="139"/>
        <v>67.2</v>
      </c>
      <c r="F76" s="2">
        <f t="shared" ca="1" si="140"/>
        <v>67.2</v>
      </c>
      <c r="G76" s="3">
        <f t="shared" ca="1" si="165"/>
        <v>0</v>
      </c>
      <c r="H76" s="31" t="str">
        <f t="shared" ca="1" si="141"/>
        <v>Yes</v>
      </c>
      <c r="I76" s="2">
        <f t="shared" ca="1" si="142"/>
        <v>73.08</v>
      </c>
      <c r="J76" s="2">
        <f t="shared" ca="1" si="143"/>
        <v>73.08</v>
      </c>
      <c r="K76" s="2">
        <f t="shared" ca="1" si="144"/>
        <v>73.08</v>
      </c>
      <c r="L76" s="3">
        <f t="shared" ca="1" si="166"/>
        <v>0</v>
      </c>
      <c r="M76" s="3" t="str">
        <f t="shared" ca="1" si="145"/>
        <v>Yes</v>
      </c>
      <c r="N76" s="31" t="str">
        <f t="shared" si="167"/>
        <v>V01R11</v>
      </c>
      <c r="O76" s="21">
        <f t="shared" ca="1" si="168"/>
        <v>5.8799999999999955</v>
      </c>
      <c r="P76" s="7">
        <f t="shared" ca="1" si="146"/>
        <v>110</v>
      </c>
      <c r="Q76" s="2">
        <f t="shared" ref="Q76:V81" ca="1" si="172">IF(Q$3=0,"",INDEX(INDIRECT(Q$1),$P76,Q$3))</f>
        <v>20.57</v>
      </c>
      <c r="R76" s="2">
        <f t="shared" ca="1" si="172"/>
        <v>31.28</v>
      </c>
      <c r="S76" s="2">
        <f t="shared" ca="1" si="172"/>
        <v>3.66</v>
      </c>
      <c r="T76" s="2" t="str">
        <f t="shared" ca="1" si="172"/>
        <v/>
      </c>
      <c r="U76" s="2">
        <f t="shared" ca="1" si="172"/>
        <v>11.69</v>
      </c>
      <c r="V76" s="2">
        <f t="shared" ca="1" si="172"/>
        <v>0</v>
      </c>
      <c r="W76" s="2">
        <f t="shared" ca="1" si="148"/>
        <v>67.2</v>
      </c>
      <c r="X76" s="2">
        <f t="shared" ca="1" si="149"/>
        <v>22.7</v>
      </c>
      <c r="Y76" s="2">
        <f t="shared" ca="1" si="149"/>
        <v>43.8</v>
      </c>
      <c r="Z76" s="2">
        <f t="shared" ca="1" si="149"/>
        <v>21.1</v>
      </c>
      <c r="AA76" s="2">
        <f t="shared" ca="1" si="149"/>
        <v>3.35887</v>
      </c>
      <c r="AB76" s="7">
        <f t="shared" ca="1" si="150"/>
        <v>110</v>
      </c>
      <c r="AC76" s="2">
        <f t="shared" ref="AC76:AH81" ca="1" si="173">IF(AC$3=0,"",INDEX(INDIRECT(AC$1),$AB76,AC$3))</f>
        <v>20.57</v>
      </c>
      <c r="AD76" s="2">
        <f t="shared" ca="1" si="173"/>
        <v>31.28</v>
      </c>
      <c r="AE76" s="2">
        <f t="shared" ca="1" si="173"/>
        <v>3.66</v>
      </c>
      <c r="AF76" s="2" t="str">
        <f t="shared" ca="1" si="173"/>
        <v/>
      </c>
      <c r="AG76" s="2">
        <f t="shared" ca="1" si="173"/>
        <v>11.69</v>
      </c>
      <c r="AH76" s="2">
        <f t="shared" ca="1" si="173"/>
        <v>0</v>
      </c>
      <c r="AI76" s="2">
        <f t="shared" ca="1" si="152"/>
        <v>67.2</v>
      </c>
      <c r="AJ76" s="2">
        <f t="shared" ca="1" si="169"/>
        <v>22.7</v>
      </c>
      <c r="AK76" s="2">
        <f t="shared" ca="1" si="153"/>
        <v>43.8</v>
      </c>
      <c r="AL76" s="2">
        <f t="shared" ca="1" si="153"/>
        <v>21.1</v>
      </c>
      <c r="AM76" s="2">
        <f t="shared" ca="1" si="153"/>
        <v>3.35887</v>
      </c>
      <c r="AN76" s="7">
        <f t="shared" ca="1" si="154"/>
        <v>110</v>
      </c>
      <c r="AO76" s="2">
        <f t="shared" ref="AO76:AT81" ca="1" si="174">IF(AO$3=0,"",INDEX(INDIRECT(AO$1),$AN76,AO$3))</f>
        <v>22.26</v>
      </c>
      <c r="AP76" s="2">
        <f t="shared" ca="1" si="174"/>
        <v>35.47</v>
      </c>
      <c r="AQ76" s="2">
        <f t="shared" ca="1" si="174"/>
        <v>3.66</v>
      </c>
      <c r="AR76" s="2" t="str">
        <f t="shared" ca="1" si="174"/>
        <v/>
      </c>
      <c r="AS76" s="2">
        <f t="shared" ca="1" si="174"/>
        <v>11.69</v>
      </c>
      <c r="AT76" s="2" t="str">
        <f t="shared" ca="1" si="174"/>
        <v/>
      </c>
      <c r="AU76" s="2">
        <f t="shared" ca="1" si="156"/>
        <v>73.08</v>
      </c>
      <c r="AV76" s="2">
        <f t="shared" ca="1" si="157"/>
        <v>24.8</v>
      </c>
      <c r="AW76" s="2">
        <f t="shared" ca="1" si="157"/>
        <v>45.9</v>
      </c>
      <c r="AX76" s="2">
        <f t="shared" ca="1" si="157"/>
        <v>21.1</v>
      </c>
      <c r="AY76" s="2">
        <f t="shared" ca="1" si="157"/>
        <v>3.35887</v>
      </c>
      <c r="AZ76" s="7">
        <f t="shared" ca="1" si="158"/>
        <v>110</v>
      </c>
      <c r="BA76" s="2">
        <f t="shared" ref="BA76:BF81" ca="1" si="175">IF(BA$3=0,"",INDEX(INDIRECT(BA$1),$AZ76,BA$3))</f>
        <v>22.26</v>
      </c>
      <c r="BB76" s="2">
        <f t="shared" ca="1" si="175"/>
        <v>35.47</v>
      </c>
      <c r="BC76" s="2">
        <f t="shared" ca="1" si="175"/>
        <v>3.66</v>
      </c>
      <c r="BD76" s="2" t="str">
        <f t="shared" ca="1" si="175"/>
        <v/>
      </c>
      <c r="BE76" s="2">
        <f t="shared" ca="1" si="175"/>
        <v>11.69</v>
      </c>
      <c r="BF76" s="2" t="str">
        <f t="shared" ca="1" si="175"/>
        <v/>
      </c>
      <c r="BG76" s="2">
        <f t="shared" ca="1" si="160"/>
        <v>73.08</v>
      </c>
      <c r="BH76" s="2">
        <f t="shared" ca="1" si="170"/>
        <v>24.8</v>
      </c>
      <c r="BI76" s="2">
        <f t="shared" ca="1" si="161"/>
        <v>45.9</v>
      </c>
      <c r="BJ76" s="2">
        <f t="shared" ca="1" si="161"/>
        <v>21.1</v>
      </c>
      <c r="BK76" s="2">
        <f t="shared" ca="1" si="161"/>
        <v>3.35887</v>
      </c>
      <c r="BL76" t="str">
        <f t="shared" si="162"/>
        <v>V04R11</v>
      </c>
      <c r="BM76">
        <f t="shared" si="163"/>
        <v>76</v>
      </c>
      <c r="BN76" t="b">
        <f t="shared" si="171"/>
        <v>1</v>
      </c>
    </row>
    <row r="77" spans="1:66" x14ac:dyDescent="0.25">
      <c r="A77" t="str">
        <f t="shared" si="164"/>
        <v>V04</v>
      </c>
      <c r="B77" t="s">
        <v>27</v>
      </c>
      <c r="C77" s="3" t="str">
        <f t="shared" si="137"/>
        <v>Zone 12</v>
      </c>
      <c r="D77" t="str">
        <f t="shared" ca="1" si="138"/>
        <v>Pass</v>
      </c>
      <c r="E77" s="2">
        <f t="shared" ca="1" si="139"/>
        <v>52.679999999999993</v>
      </c>
      <c r="F77" s="2">
        <f t="shared" ca="1" si="140"/>
        <v>52.679999999999993</v>
      </c>
      <c r="G77" s="3">
        <f t="shared" ca="1" si="165"/>
        <v>0</v>
      </c>
      <c r="H77" s="31" t="str">
        <f t="shared" ca="1" si="141"/>
        <v>Yes</v>
      </c>
      <c r="I77" s="2">
        <f t="shared" ca="1" si="142"/>
        <v>57.53</v>
      </c>
      <c r="J77" s="2">
        <f t="shared" ca="1" si="143"/>
        <v>57.53</v>
      </c>
      <c r="K77" s="2">
        <f t="shared" ca="1" si="144"/>
        <v>57.53</v>
      </c>
      <c r="L77" s="3">
        <f t="shared" ca="1" si="166"/>
        <v>0</v>
      </c>
      <c r="M77" s="3" t="str">
        <f t="shared" ca="1" si="145"/>
        <v>Yes</v>
      </c>
      <c r="N77" s="31" t="str">
        <f t="shared" si="167"/>
        <v>V01R12</v>
      </c>
      <c r="O77" s="21">
        <f t="shared" ca="1" si="168"/>
        <v>4.8500000000000085</v>
      </c>
      <c r="P77" s="7">
        <f t="shared" ca="1" si="146"/>
        <v>111</v>
      </c>
      <c r="Q77" s="2">
        <f t="shared" ca="1" si="172"/>
        <v>22.24</v>
      </c>
      <c r="R77" s="2">
        <f t="shared" ca="1" si="172"/>
        <v>14.7</v>
      </c>
      <c r="S77" s="2">
        <f t="shared" ca="1" si="172"/>
        <v>3.66</v>
      </c>
      <c r="T77" s="2" t="str">
        <f t="shared" ca="1" si="172"/>
        <v/>
      </c>
      <c r="U77" s="2">
        <f t="shared" ca="1" si="172"/>
        <v>12.08</v>
      </c>
      <c r="V77" s="2">
        <f t="shared" ca="1" si="172"/>
        <v>0</v>
      </c>
      <c r="W77" s="2">
        <f t="shared" ca="1" si="148"/>
        <v>52.679999999999993</v>
      </c>
      <c r="X77" s="2">
        <f t="shared" ca="1" si="149"/>
        <v>24.1</v>
      </c>
      <c r="Y77" s="2">
        <f t="shared" ca="1" si="149"/>
        <v>44.1</v>
      </c>
      <c r="Z77" s="2">
        <f t="shared" ca="1" si="149"/>
        <v>20</v>
      </c>
      <c r="AA77" s="2">
        <f t="shared" ca="1" si="149"/>
        <v>2.8233299999999999</v>
      </c>
      <c r="AB77" s="7">
        <f t="shared" ca="1" si="150"/>
        <v>111</v>
      </c>
      <c r="AC77" s="2">
        <f t="shared" ca="1" si="173"/>
        <v>22.24</v>
      </c>
      <c r="AD77" s="2">
        <f t="shared" ca="1" si="173"/>
        <v>14.7</v>
      </c>
      <c r="AE77" s="2">
        <f t="shared" ca="1" si="173"/>
        <v>3.66</v>
      </c>
      <c r="AF77" s="2" t="str">
        <f t="shared" ca="1" si="173"/>
        <v/>
      </c>
      <c r="AG77" s="2">
        <f t="shared" ca="1" si="173"/>
        <v>12.08</v>
      </c>
      <c r="AH77" s="2">
        <f t="shared" ca="1" si="173"/>
        <v>0</v>
      </c>
      <c r="AI77" s="2">
        <f t="shared" ca="1" si="152"/>
        <v>52.679999999999993</v>
      </c>
      <c r="AJ77" s="2">
        <f t="shared" ca="1" si="169"/>
        <v>24.1</v>
      </c>
      <c r="AK77" s="2">
        <f t="shared" ca="1" si="153"/>
        <v>44.1</v>
      </c>
      <c r="AL77" s="2">
        <f t="shared" ca="1" si="153"/>
        <v>20</v>
      </c>
      <c r="AM77" s="2">
        <f t="shared" ca="1" si="153"/>
        <v>2.8233299999999999</v>
      </c>
      <c r="AN77" s="7">
        <f t="shared" ca="1" si="154"/>
        <v>111</v>
      </c>
      <c r="AO77" s="2">
        <f t="shared" ca="1" si="174"/>
        <v>23.44</v>
      </c>
      <c r="AP77" s="2">
        <f t="shared" ca="1" si="174"/>
        <v>18.350000000000001</v>
      </c>
      <c r="AQ77" s="2">
        <f t="shared" ca="1" si="174"/>
        <v>3.66</v>
      </c>
      <c r="AR77" s="2" t="str">
        <f t="shared" ca="1" si="174"/>
        <v/>
      </c>
      <c r="AS77" s="2">
        <f t="shared" ca="1" si="174"/>
        <v>12.08</v>
      </c>
      <c r="AT77" s="2" t="str">
        <f t="shared" ca="1" si="174"/>
        <v/>
      </c>
      <c r="AU77" s="2">
        <f t="shared" ca="1" si="156"/>
        <v>57.53</v>
      </c>
      <c r="AV77" s="2">
        <f t="shared" ca="1" si="157"/>
        <v>26.1</v>
      </c>
      <c r="AW77" s="2">
        <f t="shared" ca="1" si="157"/>
        <v>46.1</v>
      </c>
      <c r="AX77" s="2">
        <f t="shared" ca="1" si="157"/>
        <v>20</v>
      </c>
      <c r="AY77" s="2">
        <f t="shared" ca="1" si="157"/>
        <v>2.8233299999999999</v>
      </c>
      <c r="AZ77" s="7">
        <f t="shared" ca="1" si="158"/>
        <v>111</v>
      </c>
      <c r="BA77" s="2">
        <f t="shared" ca="1" si="175"/>
        <v>23.44</v>
      </c>
      <c r="BB77" s="2">
        <f t="shared" ca="1" si="175"/>
        <v>18.350000000000001</v>
      </c>
      <c r="BC77" s="2">
        <f t="shared" ca="1" si="175"/>
        <v>3.66</v>
      </c>
      <c r="BD77" s="2" t="str">
        <f t="shared" ca="1" si="175"/>
        <v/>
      </c>
      <c r="BE77" s="2">
        <f t="shared" ca="1" si="175"/>
        <v>12.08</v>
      </c>
      <c r="BF77" s="2" t="str">
        <f t="shared" ca="1" si="175"/>
        <v/>
      </c>
      <c r="BG77" s="2">
        <f t="shared" ca="1" si="160"/>
        <v>57.53</v>
      </c>
      <c r="BH77" s="2">
        <f t="shared" ca="1" si="170"/>
        <v>26.1</v>
      </c>
      <c r="BI77" s="2">
        <f t="shared" ca="1" si="161"/>
        <v>46.1</v>
      </c>
      <c r="BJ77" s="2">
        <f t="shared" ca="1" si="161"/>
        <v>20</v>
      </c>
      <c r="BK77" s="2">
        <f t="shared" ca="1" si="161"/>
        <v>2.8233299999999999</v>
      </c>
      <c r="BL77" t="str">
        <f t="shared" si="162"/>
        <v>V04R12</v>
      </c>
      <c r="BM77">
        <f t="shared" si="163"/>
        <v>77</v>
      </c>
      <c r="BN77" t="b">
        <f t="shared" si="171"/>
        <v>1</v>
      </c>
    </row>
    <row r="78" spans="1:66" x14ac:dyDescent="0.25">
      <c r="A78" t="str">
        <f t="shared" si="164"/>
        <v>V04</v>
      </c>
      <c r="B78" t="s">
        <v>28</v>
      </c>
      <c r="C78" s="3" t="str">
        <f t="shared" si="137"/>
        <v>Zone 13</v>
      </c>
      <c r="D78" t="str">
        <f t="shared" ca="1" si="138"/>
        <v>Pass</v>
      </c>
      <c r="E78" s="2">
        <f t="shared" ca="1" si="139"/>
        <v>69.069999999999993</v>
      </c>
      <c r="F78" s="2">
        <f t="shared" ca="1" si="140"/>
        <v>69.069999999999993</v>
      </c>
      <c r="G78" s="3">
        <f t="shared" ca="1" si="165"/>
        <v>0</v>
      </c>
      <c r="H78" s="31" t="str">
        <f t="shared" ca="1" si="141"/>
        <v>Yes</v>
      </c>
      <c r="I78" s="2">
        <f t="shared" ca="1" si="142"/>
        <v>74.589999999999989</v>
      </c>
      <c r="J78" s="2">
        <f t="shared" ca="1" si="143"/>
        <v>74.589999999999989</v>
      </c>
      <c r="K78" s="2">
        <f t="shared" ca="1" si="144"/>
        <v>74.589999999999989</v>
      </c>
      <c r="L78" s="3">
        <f t="shared" ca="1" si="166"/>
        <v>0</v>
      </c>
      <c r="M78" s="3" t="str">
        <f t="shared" ca="1" si="145"/>
        <v>Yes</v>
      </c>
      <c r="N78" s="31" t="str">
        <f t="shared" si="167"/>
        <v>V01R13</v>
      </c>
      <c r="O78" s="21">
        <f t="shared" ca="1" si="168"/>
        <v>5.519999999999996</v>
      </c>
      <c r="P78" s="7">
        <f t="shared" ca="1" si="146"/>
        <v>112</v>
      </c>
      <c r="Q78" s="2">
        <f t="shared" ca="1" si="172"/>
        <v>18.579999999999998</v>
      </c>
      <c r="R78" s="2">
        <f t="shared" ca="1" si="172"/>
        <v>35.25</v>
      </c>
      <c r="S78" s="2">
        <f t="shared" ca="1" si="172"/>
        <v>3.69</v>
      </c>
      <c r="T78" s="2" t="str">
        <f t="shared" ca="1" si="172"/>
        <v/>
      </c>
      <c r="U78" s="2">
        <f t="shared" ca="1" si="172"/>
        <v>11.55</v>
      </c>
      <c r="V78" s="2">
        <f t="shared" ca="1" si="172"/>
        <v>0</v>
      </c>
      <c r="W78" s="2">
        <f t="shared" ca="1" si="148"/>
        <v>69.069999999999993</v>
      </c>
      <c r="X78" s="2">
        <f t="shared" ca="1" si="149"/>
        <v>24.3</v>
      </c>
      <c r="Y78" s="2">
        <f t="shared" ca="1" si="149"/>
        <v>45.8</v>
      </c>
      <c r="Z78" s="2">
        <f t="shared" ca="1" si="149"/>
        <v>21.5</v>
      </c>
      <c r="AA78" s="2">
        <f t="shared" ca="1" si="149"/>
        <v>3.5448400000000002</v>
      </c>
      <c r="AB78" s="7">
        <f t="shared" ca="1" si="150"/>
        <v>112</v>
      </c>
      <c r="AC78" s="2">
        <f t="shared" ca="1" si="173"/>
        <v>18.579999999999998</v>
      </c>
      <c r="AD78" s="2">
        <f t="shared" ca="1" si="173"/>
        <v>35.25</v>
      </c>
      <c r="AE78" s="2">
        <f t="shared" ca="1" si="173"/>
        <v>3.69</v>
      </c>
      <c r="AF78" s="2" t="str">
        <f t="shared" ca="1" si="173"/>
        <v/>
      </c>
      <c r="AG78" s="2">
        <f t="shared" ca="1" si="173"/>
        <v>11.55</v>
      </c>
      <c r="AH78" s="2">
        <f t="shared" ca="1" si="173"/>
        <v>0</v>
      </c>
      <c r="AI78" s="2">
        <f t="shared" ca="1" si="152"/>
        <v>69.069999999999993</v>
      </c>
      <c r="AJ78" s="2">
        <f t="shared" ca="1" si="169"/>
        <v>24.3</v>
      </c>
      <c r="AK78" s="2">
        <f t="shared" ca="1" si="153"/>
        <v>45.8</v>
      </c>
      <c r="AL78" s="2">
        <f t="shared" ca="1" si="153"/>
        <v>21.5</v>
      </c>
      <c r="AM78" s="2">
        <f t="shared" ca="1" si="153"/>
        <v>3.5448400000000002</v>
      </c>
      <c r="AN78" s="7">
        <f t="shared" ca="1" si="154"/>
        <v>112</v>
      </c>
      <c r="AO78" s="2">
        <f t="shared" ca="1" si="174"/>
        <v>19.59</v>
      </c>
      <c r="AP78" s="2">
        <f t="shared" ca="1" si="174"/>
        <v>39.76</v>
      </c>
      <c r="AQ78" s="2">
        <f t="shared" ca="1" si="174"/>
        <v>3.69</v>
      </c>
      <c r="AR78" s="2" t="str">
        <f t="shared" ca="1" si="174"/>
        <v/>
      </c>
      <c r="AS78" s="2">
        <f t="shared" ca="1" si="174"/>
        <v>11.55</v>
      </c>
      <c r="AT78" s="2" t="str">
        <f t="shared" ca="1" si="174"/>
        <v/>
      </c>
      <c r="AU78" s="2">
        <f t="shared" ca="1" si="156"/>
        <v>74.589999999999989</v>
      </c>
      <c r="AV78" s="2">
        <f t="shared" ca="1" si="157"/>
        <v>26.3</v>
      </c>
      <c r="AW78" s="2">
        <f t="shared" ca="1" si="157"/>
        <v>47.9</v>
      </c>
      <c r="AX78" s="2">
        <f t="shared" ca="1" si="157"/>
        <v>21.6</v>
      </c>
      <c r="AY78" s="2">
        <f t="shared" ca="1" si="157"/>
        <v>3.5448400000000002</v>
      </c>
      <c r="AZ78" s="7">
        <f t="shared" ca="1" si="158"/>
        <v>112</v>
      </c>
      <c r="BA78" s="2">
        <f t="shared" ca="1" si="175"/>
        <v>19.59</v>
      </c>
      <c r="BB78" s="2">
        <f t="shared" ca="1" si="175"/>
        <v>39.76</v>
      </c>
      <c r="BC78" s="2">
        <f t="shared" ca="1" si="175"/>
        <v>3.69</v>
      </c>
      <c r="BD78" s="2" t="str">
        <f t="shared" ca="1" si="175"/>
        <v/>
      </c>
      <c r="BE78" s="2">
        <f t="shared" ca="1" si="175"/>
        <v>11.55</v>
      </c>
      <c r="BF78" s="2" t="str">
        <f t="shared" ca="1" si="175"/>
        <v/>
      </c>
      <c r="BG78" s="2">
        <f t="shared" ca="1" si="160"/>
        <v>74.589999999999989</v>
      </c>
      <c r="BH78" s="2">
        <f t="shared" ca="1" si="170"/>
        <v>26.3</v>
      </c>
      <c r="BI78" s="2">
        <f t="shared" ca="1" si="161"/>
        <v>47.9</v>
      </c>
      <c r="BJ78" s="2">
        <f t="shared" ca="1" si="161"/>
        <v>21.6</v>
      </c>
      <c r="BK78" s="2">
        <f t="shared" ca="1" si="161"/>
        <v>3.5448400000000002</v>
      </c>
      <c r="BL78" t="str">
        <f t="shared" si="162"/>
        <v>V04R13</v>
      </c>
      <c r="BM78">
        <f t="shared" si="163"/>
        <v>78</v>
      </c>
      <c r="BN78" t="b">
        <f t="shared" si="171"/>
        <v>1</v>
      </c>
    </row>
    <row r="79" spans="1:66" x14ac:dyDescent="0.25">
      <c r="A79" t="str">
        <f t="shared" si="164"/>
        <v>V04</v>
      </c>
      <c r="B79" t="s">
        <v>29</v>
      </c>
      <c r="C79" s="3" t="str">
        <f t="shared" si="137"/>
        <v>Zone 14</v>
      </c>
      <c r="D79" t="str">
        <f t="shared" ca="1" si="138"/>
        <v>Pass</v>
      </c>
      <c r="E79" s="2">
        <f t="shared" ca="1" si="139"/>
        <v>63.34</v>
      </c>
      <c r="F79" s="2">
        <f t="shared" ca="1" si="140"/>
        <v>63.34</v>
      </c>
      <c r="G79" s="3">
        <f t="shared" ca="1" si="165"/>
        <v>0</v>
      </c>
      <c r="H79" s="31" t="str">
        <f t="shared" ca="1" si="141"/>
        <v>Yes</v>
      </c>
      <c r="I79" s="2">
        <f t="shared" ca="1" si="142"/>
        <v>70.13000000000001</v>
      </c>
      <c r="J79" s="2">
        <f t="shared" ca="1" si="143"/>
        <v>70.13000000000001</v>
      </c>
      <c r="K79" s="2">
        <f t="shared" ca="1" si="144"/>
        <v>70.13000000000001</v>
      </c>
      <c r="L79" s="3">
        <f t="shared" ca="1" si="166"/>
        <v>0</v>
      </c>
      <c r="M79" s="3" t="str">
        <f t="shared" ca="1" si="145"/>
        <v>Yes</v>
      </c>
      <c r="N79" s="31" t="str">
        <f t="shared" si="167"/>
        <v>V01R14</v>
      </c>
      <c r="O79" s="21">
        <f t="shared" ca="1" si="168"/>
        <v>6.7900000000000063</v>
      </c>
      <c r="P79" s="7">
        <f t="shared" ca="1" si="146"/>
        <v>113</v>
      </c>
      <c r="Q79" s="2">
        <f t="shared" ca="1" si="172"/>
        <v>19.53</v>
      </c>
      <c r="R79" s="2">
        <f t="shared" ca="1" si="172"/>
        <v>28.49</v>
      </c>
      <c r="S79" s="2">
        <f t="shared" ca="1" si="172"/>
        <v>3.52</v>
      </c>
      <c r="T79" s="2" t="str">
        <f t="shared" ca="1" si="172"/>
        <v/>
      </c>
      <c r="U79" s="2">
        <f t="shared" ca="1" si="172"/>
        <v>11.8</v>
      </c>
      <c r="V79" s="2">
        <f t="shared" ca="1" si="172"/>
        <v>0</v>
      </c>
      <c r="W79" s="2">
        <f t="shared" ca="1" si="148"/>
        <v>63.34</v>
      </c>
      <c r="X79" s="2">
        <f t="shared" ca="1" si="149"/>
        <v>23.3</v>
      </c>
      <c r="Y79" s="2">
        <f t="shared" ca="1" si="149"/>
        <v>44.9</v>
      </c>
      <c r="Z79" s="2">
        <f t="shared" ca="1" si="149"/>
        <v>21.6</v>
      </c>
      <c r="AA79" s="2">
        <f t="shared" ca="1" si="149"/>
        <v>2.9386700000000001</v>
      </c>
      <c r="AB79" s="7">
        <f t="shared" ca="1" si="150"/>
        <v>113</v>
      </c>
      <c r="AC79" s="2">
        <f t="shared" ca="1" si="173"/>
        <v>19.53</v>
      </c>
      <c r="AD79" s="2">
        <f t="shared" ca="1" si="173"/>
        <v>28.49</v>
      </c>
      <c r="AE79" s="2">
        <f t="shared" ca="1" si="173"/>
        <v>3.52</v>
      </c>
      <c r="AF79" s="2" t="str">
        <f t="shared" ca="1" si="173"/>
        <v/>
      </c>
      <c r="AG79" s="2">
        <f t="shared" ca="1" si="173"/>
        <v>11.8</v>
      </c>
      <c r="AH79" s="2">
        <f t="shared" ca="1" si="173"/>
        <v>0</v>
      </c>
      <c r="AI79" s="2">
        <f t="shared" ca="1" si="152"/>
        <v>63.34</v>
      </c>
      <c r="AJ79" s="2">
        <f t="shared" ca="1" si="169"/>
        <v>23.3</v>
      </c>
      <c r="AK79" s="2">
        <f t="shared" ca="1" si="153"/>
        <v>44.9</v>
      </c>
      <c r="AL79" s="2">
        <f t="shared" ca="1" si="153"/>
        <v>21.6</v>
      </c>
      <c r="AM79" s="2">
        <f t="shared" ca="1" si="153"/>
        <v>2.9386700000000001</v>
      </c>
      <c r="AN79" s="7">
        <f t="shared" ca="1" si="154"/>
        <v>113</v>
      </c>
      <c r="AO79" s="2">
        <f t="shared" ca="1" si="174"/>
        <v>21.6</v>
      </c>
      <c r="AP79" s="2">
        <f t="shared" ca="1" si="174"/>
        <v>33.21</v>
      </c>
      <c r="AQ79" s="2">
        <f t="shared" ca="1" si="174"/>
        <v>3.52</v>
      </c>
      <c r="AR79" s="2" t="str">
        <f t="shared" ca="1" si="174"/>
        <v/>
      </c>
      <c r="AS79" s="2">
        <f t="shared" ca="1" si="174"/>
        <v>11.8</v>
      </c>
      <c r="AT79" s="2" t="str">
        <f t="shared" ca="1" si="174"/>
        <v/>
      </c>
      <c r="AU79" s="2">
        <f t="shared" ca="1" si="156"/>
        <v>70.13000000000001</v>
      </c>
      <c r="AV79" s="2">
        <f t="shared" ca="1" si="157"/>
        <v>25.9</v>
      </c>
      <c r="AW79" s="2">
        <f t="shared" ca="1" si="157"/>
        <v>47.5</v>
      </c>
      <c r="AX79" s="2">
        <f t="shared" ca="1" si="157"/>
        <v>21.6</v>
      </c>
      <c r="AY79" s="2">
        <f t="shared" ca="1" si="157"/>
        <v>2.9386700000000001</v>
      </c>
      <c r="AZ79" s="7">
        <f t="shared" ca="1" si="158"/>
        <v>113</v>
      </c>
      <c r="BA79" s="2">
        <f t="shared" ca="1" si="175"/>
        <v>21.6</v>
      </c>
      <c r="BB79" s="2">
        <f t="shared" ca="1" si="175"/>
        <v>33.21</v>
      </c>
      <c r="BC79" s="2">
        <f t="shared" ca="1" si="175"/>
        <v>3.52</v>
      </c>
      <c r="BD79" s="2" t="str">
        <f t="shared" ca="1" si="175"/>
        <v/>
      </c>
      <c r="BE79" s="2">
        <f t="shared" ca="1" si="175"/>
        <v>11.8</v>
      </c>
      <c r="BF79" s="2" t="str">
        <f t="shared" ca="1" si="175"/>
        <v/>
      </c>
      <c r="BG79" s="2">
        <f t="shared" ca="1" si="160"/>
        <v>70.13000000000001</v>
      </c>
      <c r="BH79" s="2">
        <f t="shared" ca="1" si="170"/>
        <v>25.9</v>
      </c>
      <c r="BI79" s="2">
        <f t="shared" ca="1" si="161"/>
        <v>47.5</v>
      </c>
      <c r="BJ79" s="2">
        <f t="shared" ca="1" si="161"/>
        <v>21.6</v>
      </c>
      <c r="BK79" s="2">
        <f t="shared" ca="1" si="161"/>
        <v>2.9386700000000001</v>
      </c>
      <c r="BL79" t="str">
        <f t="shared" si="162"/>
        <v>V04R14</v>
      </c>
      <c r="BM79">
        <f t="shared" si="163"/>
        <v>79</v>
      </c>
      <c r="BN79" t="b">
        <f t="shared" si="171"/>
        <v>1</v>
      </c>
    </row>
    <row r="80" spans="1:66" x14ac:dyDescent="0.25">
      <c r="A80" t="str">
        <f t="shared" si="164"/>
        <v>V04</v>
      </c>
      <c r="B80" t="s">
        <v>30</v>
      </c>
      <c r="C80" s="3" t="str">
        <f t="shared" si="137"/>
        <v>Zone 15</v>
      </c>
      <c r="D80" t="str">
        <f t="shared" ca="1" si="138"/>
        <v>Pass</v>
      </c>
      <c r="E80" s="2">
        <f t="shared" ca="1" si="139"/>
        <v>99.02</v>
      </c>
      <c r="F80" s="2">
        <f t="shared" ca="1" si="140"/>
        <v>99.02</v>
      </c>
      <c r="G80" s="3">
        <f t="shared" ca="1" si="165"/>
        <v>0</v>
      </c>
      <c r="H80" s="31" t="str">
        <f t="shared" ca="1" si="141"/>
        <v>Yes</v>
      </c>
      <c r="I80" s="2">
        <f t="shared" ca="1" si="142"/>
        <v>104.71</v>
      </c>
      <c r="J80" s="2">
        <f t="shared" ca="1" si="143"/>
        <v>104.71</v>
      </c>
      <c r="K80" s="2">
        <f t="shared" ca="1" si="144"/>
        <v>104.71</v>
      </c>
      <c r="L80" s="3">
        <f t="shared" ca="1" si="166"/>
        <v>0</v>
      </c>
      <c r="M80" s="3" t="str">
        <f t="shared" ca="1" si="145"/>
        <v>Yes</v>
      </c>
      <c r="N80" s="31" t="str">
        <f t="shared" si="167"/>
        <v>V01R15</v>
      </c>
      <c r="O80" s="21">
        <f t="shared" ca="1" si="168"/>
        <v>5.6899999999999977</v>
      </c>
      <c r="P80" s="7">
        <f t="shared" ca="1" si="146"/>
        <v>114</v>
      </c>
      <c r="Q80" s="2">
        <f t="shared" ca="1" si="172"/>
        <v>0.4</v>
      </c>
      <c r="R80" s="2">
        <f t="shared" ca="1" si="172"/>
        <v>85.66</v>
      </c>
      <c r="S80" s="2">
        <f t="shared" ca="1" si="172"/>
        <v>3.55</v>
      </c>
      <c r="T80" s="2" t="str">
        <f t="shared" ca="1" si="172"/>
        <v/>
      </c>
      <c r="U80" s="2">
        <f t="shared" ca="1" si="172"/>
        <v>9.41</v>
      </c>
      <c r="V80" s="2">
        <f t="shared" ca="1" si="172"/>
        <v>0</v>
      </c>
      <c r="W80" s="2">
        <f t="shared" ca="1" si="148"/>
        <v>99.02</v>
      </c>
      <c r="X80" s="2">
        <f t="shared" ca="1" si="149"/>
        <v>21.5</v>
      </c>
      <c r="Y80" s="2">
        <f t="shared" ca="1" si="149"/>
        <v>49.5</v>
      </c>
      <c r="Z80" s="2">
        <f t="shared" ca="1" si="149"/>
        <v>28</v>
      </c>
      <c r="AA80" s="2">
        <f t="shared" ca="1" si="149"/>
        <v>5.0501500000000004</v>
      </c>
      <c r="AB80" s="7">
        <f t="shared" ca="1" si="150"/>
        <v>114</v>
      </c>
      <c r="AC80" s="2">
        <f t="shared" ca="1" si="173"/>
        <v>0.4</v>
      </c>
      <c r="AD80" s="2">
        <f t="shared" ca="1" si="173"/>
        <v>85.66</v>
      </c>
      <c r="AE80" s="2">
        <f t="shared" ca="1" si="173"/>
        <v>3.55</v>
      </c>
      <c r="AF80" s="2" t="str">
        <f t="shared" ca="1" si="173"/>
        <v/>
      </c>
      <c r="AG80" s="2">
        <f t="shared" ca="1" si="173"/>
        <v>9.41</v>
      </c>
      <c r="AH80" s="2">
        <f t="shared" ca="1" si="173"/>
        <v>0</v>
      </c>
      <c r="AI80" s="2">
        <f t="shared" ca="1" si="152"/>
        <v>99.02</v>
      </c>
      <c r="AJ80" s="2">
        <f t="shared" ca="1" si="169"/>
        <v>21.5</v>
      </c>
      <c r="AK80" s="2">
        <f t="shared" ca="1" si="153"/>
        <v>49.5</v>
      </c>
      <c r="AL80" s="2">
        <f t="shared" ca="1" si="153"/>
        <v>28</v>
      </c>
      <c r="AM80" s="2">
        <f t="shared" ca="1" si="153"/>
        <v>5.0501500000000004</v>
      </c>
      <c r="AN80" s="7">
        <f t="shared" ca="1" si="154"/>
        <v>114</v>
      </c>
      <c r="AO80" s="2">
        <f t="shared" ca="1" si="174"/>
        <v>0.66</v>
      </c>
      <c r="AP80" s="2">
        <f t="shared" ca="1" si="174"/>
        <v>91.09</v>
      </c>
      <c r="AQ80" s="2">
        <f t="shared" ca="1" si="174"/>
        <v>3.55</v>
      </c>
      <c r="AR80" s="2" t="str">
        <f t="shared" ca="1" si="174"/>
        <v/>
      </c>
      <c r="AS80" s="2">
        <f t="shared" ca="1" si="174"/>
        <v>9.41</v>
      </c>
      <c r="AT80" s="2" t="str">
        <f t="shared" ca="1" si="174"/>
        <v/>
      </c>
      <c r="AU80" s="2">
        <f t="shared" ca="1" si="156"/>
        <v>104.71</v>
      </c>
      <c r="AV80" s="2">
        <f t="shared" ca="1" si="157"/>
        <v>23.3</v>
      </c>
      <c r="AW80" s="2">
        <f t="shared" ca="1" si="157"/>
        <v>51.4</v>
      </c>
      <c r="AX80" s="2">
        <f t="shared" ca="1" si="157"/>
        <v>28.1</v>
      </c>
      <c r="AY80" s="2">
        <f t="shared" ca="1" si="157"/>
        <v>5.0501500000000004</v>
      </c>
      <c r="AZ80" s="7">
        <f t="shared" ca="1" si="158"/>
        <v>114</v>
      </c>
      <c r="BA80" s="2">
        <f t="shared" ca="1" si="175"/>
        <v>0.66</v>
      </c>
      <c r="BB80" s="2">
        <f t="shared" ca="1" si="175"/>
        <v>91.09</v>
      </c>
      <c r="BC80" s="2">
        <f t="shared" ca="1" si="175"/>
        <v>3.55</v>
      </c>
      <c r="BD80" s="2" t="str">
        <f t="shared" ca="1" si="175"/>
        <v/>
      </c>
      <c r="BE80" s="2">
        <f t="shared" ca="1" si="175"/>
        <v>9.41</v>
      </c>
      <c r="BF80" s="2" t="str">
        <f t="shared" ca="1" si="175"/>
        <v/>
      </c>
      <c r="BG80" s="2">
        <f t="shared" ca="1" si="160"/>
        <v>104.71</v>
      </c>
      <c r="BH80" s="2">
        <f t="shared" ca="1" si="170"/>
        <v>23.3</v>
      </c>
      <c r="BI80" s="2">
        <f t="shared" ca="1" si="161"/>
        <v>51.4</v>
      </c>
      <c r="BJ80" s="2">
        <f t="shared" ca="1" si="161"/>
        <v>28.1</v>
      </c>
      <c r="BK80" s="2">
        <f t="shared" ca="1" si="161"/>
        <v>5.0501500000000004</v>
      </c>
      <c r="BL80" t="str">
        <f t="shared" si="162"/>
        <v>V04R15</v>
      </c>
      <c r="BM80">
        <f t="shared" si="163"/>
        <v>80</v>
      </c>
      <c r="BN80" t="b">
        <f t="shared" si="171"/>
        <v>1</v>
      </c>
    </row>
    <row r="81" spans="1:66" x14ac:dyDescent="0.25">
      <c r="A81" t="str">
        <f t="shared" si="164"/>
        <v>V04</v>
      </c>
      <c r="B81" t="s">
        <v>31</v>
      </c>
      <c r="C81" s="3" t="str">
        <f t="shared" si="137"/>
        <v>Zone 16</v>
      </c>
      <c r="D81" t="str">
        <f t="shared" ca="1" si="138"/>
        <v>Pass</v>
      </c>
      <c r="E81" s="2">
        <f t="shared" ca="1" si="139"/>
        <v>59.470000000000006</v>
      </c>
      <c r="F81" s="2">
        <f t="shared" ca="1" si="140"/>
        <v>59.470000000000006</v>
      </c>
      <c r="G81" s="3">
        <f t="shared" ca="1" si="165"/>
        <v>0</v>
      </c>
      <c r="H81" s="31" t="str">
        <f t="shared" ca="1" si="141"/>
        <v>Yes</v>
      </c>
      <c r="I81" s="2">
        <f t="shared" ca="1" si="142"/>
        <v>63.88</v>
      </c>
      <c r="J81" s="2">
        <f t="shared" ca="1" si="143"/>
        <v>63.88</v>
      </c>
      <c r="K81" s="2">
        <f t="shared" ca="1" si="144"/>
        <v>63.88</v>
      </c>
      <c r="L81" s="3">
        <f t="shared" ca="1" si="166"/>
        <v>0</v>
      </c>
      <c r="M81" s="3" t="str">
        <f t="shared" ca="1" si="145"/>
        <v>Yes</v>
      </c>
      <c r="N81" s="31" t="str">
        <f t="shared" si="167"/>
        <v>V01R16</v>
      </c>
      <c r="O81" s="21">
        <f t="shared" ca="1" si="168"/>
        <v>4.4099999999999966</v>
      </c>
      <c r="P81" s="7">
        <f t="shared" ca="1" si="146"/>
        <v>115</v>
      </c>
      <c r="Q81" s="2">
        <f t="shared" ca="1" si="172"/>
        <v>41.27</v>
      </c>
      <c r="R81" s="2">
        <f t="shared" ca="1" si="172"/>
        <v>0.67</v>
      </c>
      <c r="S81" s="2">
        <f t="shared" ca="1" si="172"/>
        <v>3.68</v>
      </c>
      <c r="T81" s="2" t="str">
        <f t="shared" ca="1" si="172"/>
        <v/>
      </c>
      <c r="U81" s="2">
        <f t="shared" ca="1" si="172"/>
        <v>13.85</v>
      </c>
      <c r="V81" s="2">
        <f t="shared" ca="1" si="172"/>
        <v>0</v>
      </c>
      <c r="W81" s="2">
        <f t="shared" ca="1" si="148"/>
        <v>59.470000000000006</v>
      </c>
      <c r="X81" s="2">
        <f t="shared" ca="1" si="149"/>
        <v>29.4</v>
      </c>
      <c r="Y81" s="2">
        <f t="shared" ca="1" si="149"/>
        <v>48.3</v>
      </c>
      <c r="Z81" s="2">
        <f t="shared" ca="1" si="149"/>
        <v>18.899999999999999</v>
      </c>
      <c r="AA81" s="2">
        <f t="shared" ca="1" si="149"/>
        <v>2.5899000000000001</v>
      </c>
      <c r="AB81" s="7">
        <f t="shared" ca="1" si="150"/>
        <v>115</v>
      </c>
      <c r="AC81" s="2">
        <f t="shared" ca="1" si="173"/>
        <v>41.27</v>
      </c>
      <c r="AD81" s="2">
        <f t="shared" ca="1" si="173"/>
        <v>0.67</v>
      </c>
      <c r="AE81" s="2">
        <f t="shared" ca="1" si="173"/>
        <v>3.68</v>
      </c>
      <c r="AF81" s="2" t="str">
        <f t="shared" ca="1" si="173"/>
        <v/>
      </c>
      <c r="AG81" s="2">
        <f t="shared" ca="1" si="173"/>
        <v>13.85</v>
      </c>
      <c r="AH81" s="2">
        <f t="shared" ca="1" si="173"/>
        <v>0</v>
      </c>
      <c r="AI81" s="2">
        <f t="shared" ca="1" si="152"/>
        <v>59.470000000000006</v>
      </c>
      <c r="AJ81" s="2">
        <f t="shared" ca="1" si="169"/>
        <v>29.4</v>
      </c>
      <c r="AK81" s="2">
        <f t="shared" ca="1" si="153"/>
        <v>48.3</v>
      </c>
      <c r="AL81" s="2">
        <f t="shared" ca="1" si="153"/>
        <v>18.899999999999999</v>
      </c>
      <c r="AM81" s="2">
        <f t="shared" ca="1" si="153"/>
        <v>2.5899000000000001</v>
      </c>
      <c r="AN81" s="7">
        <f t="shared" ca="1" si="154"/>
        <v>115</v>
      </c>
      <c r="AO81" s="2">
        <f t="shared" ca="1" si="174"/>
        <v>44.32</v>
      </c>
      <c r="AP81" s="2">
        <f t="shared" ca="1" si="174"/>
        <v>2.0299999999999998</v>
      </c>
      <c r="AQ81" s="2">
        <f t="shared" ca="1" si="174"/>
        <v>3.68</v>
      </c>
      <c r="AR81" s="2" t="str">
        <f t="shared" ca="1" si="174"/>
        <v/>
      </c>
      <c r="AS81" s="2">
        <f t="shared" ca="1" si="174"/>
        <v>13.85</v>
      </c>
      <c r="AT81" s="2" t="str">
        <f t="shared" ca="1" si="174"/>
        <v/>
      </c>
      <c r="AU81" s="2">
        <f t="shared" ca="1" si="156"/>
        <v>63.88</v>
      </c>
      <c r="AV81" s="2">
        <f t="shared" ca="1" si="157"/>
        <v>31.3</v>
      </c>
      <c r="AW81" s="2">
        <f t="shared" ca="1" si="157"/>
        <v>50.3</v>
      </c>
      <c r="AX81" s="2">
        <f t="shared" ca="1" si="157"/>
        <v>19</v>
      </c>
      <c r="AY81" s="2">
        <f t="shared" ca="1" si="157"/>
        <v>2.5899000000000001</v>
      </c>
      <c r="AZ81" s="7">
        <f t="shared" ca="1" si="158"/>
        <v>115</v>
      </c>
      <c r="BA81" s="2">
        <f t="shared" ca="1" si="175"/>
        <v>44.32</v>
      </c>
      <c r="BB81" s="2">
        <f t="shared" ca="1" si="175"/>
        <v>2.0299999999999998</v>
      </c>
      <c r="BC81" s="2">
        <f t="shared" ca="1" si="175"/>
        <v>3.68</v>
      </c>
      <c r="BD81" s="2" t="str">
        <f t="shared" ca="1" si="175"/>
        <v/>
      </c>
      <c r="BE81" s="2">
        <f t="shared" ca="1" si="175"/>
        <v>13.85</v>
      </c>
      <c r="BF81" s="2" t="str">
        <f t="shared" ca="1" si="175"/>
        <v/>
      </c>
      <c r="BG81" s="2">
        <f t="shared" ca="1" si="160"/>
        <v>63.88</v>
      </c>
      <c r="BH81" s="2">
        <f t="shared" ca="1" si="170"/>
        <v>31.3</v>
      </c>
      <c r="BI81" s="2">
        <f t="shared" ca="1" si="161"/>
        <v>50.3</v>
      </c>
      <c r="BJ81" s="2">
        <f t="shared" ca="1" si="161"/>
        <v>19</v>
      </c>
      <c r="BK81" s="2">
        <f t="shared" ca="1" si="161"/>
        <v>2.5899000000000001</v>
      </c>
      <c r="BL81" t="str">
        <f t="shared" si="162"/>
        <v>V04R16</v>
      </c>
      <c r="BM81">
        <f t="shared" si="163"/>
        <v>81</v>
      </c>
      <c r="BN81" t="b">
        <f t="shared" si="171"/>
        <v>1</v>
      </c>
    </row>
    <row r="82" spans="1:66" x14ac:dyDescent="0.25">
      <c r="A82" s="20" t="str">
        <f>"Result "&amp;A65</f>
        <v>Result V04</v>
      </c>
      <c r="C82" s="5"/>
      <c r="D82" s="6" t="str">
        <f ca="1">IF(NOT(BN82),"n/a",IF(COUNTIF(D66:D81,Pass)=16,Pass,Fail))</f>
        <v>Pass</v>
      </c>
      <c r="E82" s="17">
        <f ca="1">AVERAGE(E66:E81)</f>
        <v>47.651874999999997</v>
      </c>
      <c r="F82" s="17">
        <f ca="1">AVERAGE(F66:F81)</f>
        <v>47.651874999999997</v>
      </c>
      <c r="G82" s="18">
        <f ca="1">IF(E82=0,0,(F82-E82)/E82)</f>
        <v>0</v>
      </c>
      <c r="H82" s="19"/>
      <c r="I82" s="17">
        <f ca="1">AVERAGE(I66:I81)</f>
        <v>51.101875000000007</v>
      </c>
      <c r="J82" s="17">
        <f ca="1">AVERAGE(J66:J81)</f>
        <v>51.101875000000007</v>
      </c>
      <c r="K82" s="17">
        <f ca="1">AVERAGE(K66:K81)</f>
        <v>51.101875000000007</v>
      </c>
      <c r="L82" s="18">
        <f t="shared" ca="1" si="166"/>
        <v>0</v>
      </c>
      <c r="M82" s="19" t="s">
        <v>273</v>
      </c>
      <c r="N82" s="19">
        <f ca="1">MIN(L66:L81)</f>
        <v>0</v>
      </c>
      <c r="O82" s="17">
        <f ca="1">AVERAGE(O66:O81)</f>
        <v>3.45</v>
      </c>
      <c r="P82" s="18" t="s">
        <v>275</v>
      </c>
      <c r="Q82" s="17">
        <f ca="1">AVERAGE(Q66:Q81)</f>
        <v>16.864374999999999</v>
      </c>
      <c r="R82" s="17">
        <f ca="1">AVERAGE(R66:R81)</f>
        <v>15.14625</v>
      </c>
      <c r="S82" s="17">
        <f ca="1">AVERAGE(S66:S81)</f>
        <v>3.6243749999999997</v>
      </c>
      <c r="T82" s="17"/>
      <c r="U82" s="17">
        <f t="shared" ref="U82:AA82" ca="1" si="176">AVERAGE(U66:U81)</f>
        <v>12.016875000000002</v>
      </c>
      <c r="V82" s="17">
        <f t="shared" ca="1" si="176"/>
        <v>0</v>
      </c>
      <c r="W82" s="17">
        <f t="shared" ca="1" si="176"/>
        <v>47.651874999999997</v>
      </c>
      <c r="X82" s="17">
        <f t="shared" ca="1" si="176"/>
        <v>23.700000000000003</v>
      </c>
      <c r="Y82" s="17">
        <f t="shared" ca="1" si="176"/>
        <v>47.056249999999991</v>
      </c>
      <c r="Z82" s="17">
        <f t="shared" ca="1" si="176"/>
        <v>23.356249999999999</v>
      </c>
      <c r="AA82" s="17">
        <f t="shared" ca="1" si="176"/>
        <v>2.9639725000000001</v>
      </c>
      <c r="AB82" s="17" t="s">
        <v>275</v>
      </c>
      <c r="AC82" s="17">
        <f ca="1">AVERAGE(AC66:AC81)</f>
        <v>16.864374999999999</v>
      </c>
      <c r="AD82" s="17">
        <f ca="1">AVERAGE(AD66:AD81)</f>
        <v>15.14625</v>
      </c>
      <c r="AE82" s="17">
        <f ca="1">AVERAGE(AE66:AE81)</f>
        <v>3.6243749999999997</v>
      </c>
      <c r="AF82" s="17" t="e">
        <f ca="1">AVERAGE(AF66:AF81)</f>
        <v>#DIV/0!</v>
      </c>
      <c r="AG82" s="17">
        <f ca="1">AVERAGE(AG66:AG81)</f>
        <v>12.016875000000002</v>
      </c>
      <c r="AH82" s="17"/>
      <c r="AI82" s="17">
        <f ca="1">AVERAGE(AI66:AI81)</f>
        <v>47.651874999999997</v>
      </c>
      <c r="AJ82" s="17">
        <f ca="1">AVERAGE(AJ66:AJ81)</f>
        <v>23.700000000000003</v>
      </c>
      <c r="AK82" s="17">
        <f ca="1">AVERAGE(AK66:AK81)</f>
        <v>47.056249999999991</v>
      </c>
      <c r="AL82" s="17">
        <f ca="1">AVERAGE(AL66:AL81)</f>
        <v>23.356249999999999</v>
      </c>
      <c r="AM82" s="17">
        <f ca="1">AVERAGE(AM66:AM81)</f>
        <v>2.9639725000000001</v>
      </c>
      <c r="AO82" s="17">
        <f ca="1">AVERAGE(AO66:AO81)</f>
        <v>18.239374999999999</v>
      </c>
      <c r="AP82" s="17">
        <f ca="1">AVERAGE(AP66:AP81)</f>
        <v>17.221249999999998</v>
      </c>
      <c r="AQ82" s="17">
        <f ca="1">AVERAGE(AQ66:AQ81)</f>
        <v>3.6243749999999997</v>
      </c>
      <c r="AR82" s="17" t="str">
        <f ca="1">IF(AR$3=0,"",AVERAGE(AR66:AR81))</f>
        <v/>
      </c>
      <c r="AS82" s="17">
        <f ca="1">AVERAGE(AS66:AS81)</f>
        <v>12.016875000000002</v>
      </c>
      <c r="AT82" s="17"/>
      <c r="AU82" s="17">
        <f ca="1">AVERAGE(AU66:AU81)</f>
        <v>51.101875000000007</v>
      </c>
      <c r="AV82" s="17">
        <f ca="1">AVERAGE(AV66:AV81)</f>
        <v>25.256250000000001</v>
      </c>
      <c r="AW82" s="17">
        <f ca="1">AVERAGE(AW66:AW81)</f>
        <v>48.618749999999991</v>
      </c>
      <c r="AX82" s="17">
        <f ca="1">AVERAGE(AX66:AX81)</f>
        <v>23.362500000000004</v>
      </c>
      <c r="AY82" s="17">
        <f ca="1">AVERAGE(AY66:AY81)</f>
        <v>2.9639725000000001</v>
      </c>
      <c r="AZ82" s="17" t="s">
        <v>275</v>
      </c>
      <c r="BA82" s="17">
        <f ca="1">AVERAGE(BA66:BA81)</f>
        <v>18.239374999999999</v>
      </c>
      <c r="BB82" s="17">
        <f ca="1">AVERAGE(BB66:BB81)</f>
        <v>17.221249999999998</v>
      </c>
      <c r="BC82" s="17">
        <f ca="1">AVERAGE(BC66:BC81)</f>
        <v>3.6243749999999997</v>
      </c>
      <c r="BD82" s="17" t="str">
        <f ca="1">IF(BD$3=0,"",AVERAGE(BD66:BD81))</f>
        <v/>
      </c>
      <c r="BE82" s="17">
        <f ca="1">AVERAGE(BE66:BE81)</f>
        <v>12.016875000000002</v>
      </c>
      <c r="BF82" s="17"/>
      <c r="BG82" s="17">
        <f ca="1">AVERAGE(BG66:BG81)</f>
        <v>51.101875000000007</v>
      </c>
      <c r="BH82" s="17">
        <f ca="1">AVERAGE(BH66:BH81)</f>
        <v>25.256250000000001</v>
      </c>
      <c r="BI82" s="17">
        <f ca="1">AVERAGE(BI66:BI81)</f>
        <v>48.618749999999991</v>
      </c>
      <c r="BJ82" s="17">
        <f ca="1">AVERAGE(BJ66:BJ81)</f>
        <v>23.362500000000004</v>
      </c>
      <c r="BK82" s="17">
        <f ca="1">AVERAGE(BK66:BK81)</f>
        <v>2.9639725000000001</v>
      </c>
      <c r="BN82" t="b">
        <f t="shared" si="171"/>
        <v>1</v>
      </c>
    </row>
    <row r="83" spans="1:66" x14ac:dyDescent="0.25">
      <c r="C83" s="6" t="str">
        <f>"Page 3 of "&amp;TotalPages</f>
        <v>Page 3 of 11</v>
      </c>
      <c r="D83" s="6"/>
      <c r="E83" s="6"/>
      <c r="F83" s="6"/>
      <c r="G83" s="6"/>
      <c r="H83" s="5"/>
      <c r="I83" s="6"/>
      <c r="J83" s="6"/>
      <c r="K83" s="6"/>
      <c r="L83" s="5" t="s">
        <v>275</v>
      </c>
      <c r="M83" s="5" t="s">
        <v>274</v>
      </c>
      <c r="N83" s="32">
        <f ca="1">MAX(L66:L81)</f>
        <v>0</v>
      </c>
      <c r="AB83" s="6" t="s">
        <v>276</v>
      </c>
      <c r="AC83" s="18">
        <f ca="1">(AC82-Q82)/Q82</f>
        <v>0</v>
      </c>
      <c r="AD83" s="18">
        <f ca="1">(AD82-R82)/R82</f>
        <v>0</v>
      </c>
      <c r="AE83" s="18">
        <f ca="1">(AE82-S82)/S82</f>
        <v>0</v>
      </c>
      <c r="AF83" s="18"/>
      <c r="AG83" s="18">
        <f ca="1">(AG82-U82)/U82</f>
        <v>0</v>
      </c>
      <c r="AH83" s="18"/>
      <c r="AI83" s="18">
        <f ca="1">(AI82-W82)/W82</f>
        <v>0</v>
      </c>
      <c r="AZ83" s="6"/>
      <c r="BA83" s="18"/>
      <c r="BB83" s="18"/>
      <c r="BC83" s="18"/>
      <c r="BD83" s="18"/>
      <c r="BE83" s="18"/>
      <c r="BF83" s="18"/>
      <c r="BG83" s="18"/>
    </row>
    <row r="84" spans="1:66" x14ac:dyDescent="0.25">
      <c r="A84" s="6" t="s">
        <v>292</v>
      </c>
      <c r="B84" s="6" t="str">
        <f>VLOOKUP(A84,TestArray,2)&amp;" in "&amp;VLOOKUP(A84,TestArray,3)&amp;" for Prototype "&amp;VLOOKUP(A84,TestArray,4)</f>
        <v>Proposed Design in All Zones for Prototype P2700ft2</v>
      </c>
      <c r="C84" s="6"/>
      <c r="I84" s="6" t="str">
        <f>VLOOKUP(A84,TestArray,21)</f>
        <v>Standard = V02 Standard for this test</v>
      </c>
    </row>
    <row r="85" spans="1:66" x14ac:dyDescent="0.25">
      <c r="A85" t="str">
        <f>A84</f>
        <v>V05</v>
      </c>
      <c r="B85" t="s">
        <v>2</v>
      </c>
      <c r="C85" s="3" t="str">
        <f t="shared" ref="C85:C100" si="177">VLOOKUP(A85,TestArray,4+RIGHT(B85,2))</f>
        <v>Zone 01</v>
      </c>
      <c r="D85" t="str">
        <f t="shared" ref="D85:D100" ca="1" si="178">IF(NOT(BN85),"n/a",IF(AND(H85=Yes,M85=Yes),Pass,Fail))</f>
        <v>Pass</v>
      </c>
      <c r="E85" s="2">
        <f t="shared" ref="E85:E100" ca="1" si="179">IF(Units="EDR total",X85,W85)</f>
        <v>46.650000000000006</v>
      </c>
      <c r="F85" s="2">
        <f t="shared" ref="F85:F100" ca="1" si="180">IF(Units="EDR total",AJ85,AI85)</f>
        <v>46.650000000000006</v>
      </c>
      <c r="G85" s="3">
        <f ca="1">IF(E85=0,0,(F85-E85)/E85)</f>
        <v>0</v>
      </c>
      <c r="H85" s="31" t="str">
        <f t="shared" ref="H85:H100" ca="1" si="181">IF(AND((E85-Tolerance&lt;=F85),(E85+Tolerance&gt;=F85)),Yes,No)</f>
        <v>Yes</v>
      </c>
      <c r="I85" s="2">
        <f t="shared" ref="I85:I100" ca="1" si="182">IF(Units="EDR total",J85,INDIRECT(RefCol&amp;INDEX(StandardArray,MATCH($N85,StandardList,0),2)))</f>
        <v>47.89</v>
      </c>
      <c r="J85" s="2">
        <f t="shared" ref="J85:J100" ca="1" si="183">IF(Units="EDR total",AV85,AU85)</f>
        <v>47.89</v>
      </c>
      <c r="K85" s="2">
        <f t="shared" ref="K85:K100" ca="1" si="184">IF(Units="EDR total",BH85,BG85)</f>
        <v>47.89</v>
      </c>
      <c r="L85" s="3">
        <f ca="1">IF(I85=0,0,(K85-I85)/I85)</f>
        <v>0</v>
      </c>
      <c r="M85" s="3" t="str">
        <f t="shared" ref="M85:M100" ca="1" si="185">IF(AND((I85-Tolerance&lt;=K85),(I85+Tolerance&gt;=K85),(J85-Tolerance&lt;=K85),(J85+Tolerance&gt;=K85)),Yes,No)</f>
        <v>Yes</v>
      </c>
      <c r="N85" s="31" t="str">
        <f t="shared" ref="N85:N100" si="186">N28</f>
        <v>V02R01</v>
      </c>
      <c r="O85" s="21">
        <f ca="1">K85-F85</f>
        <v>1.2399999999999949</v>
      </c>
      <c r="P85" s="7">
        <f t="shared" ref="P85:P100" ca="1" si="187">MATCH($A85&amp;$B85,INDIRECT(P$2),0)</f>
        <v>116</v>
      </c>
      <c r="Q85" s="2">
        <f t="shared" ref="Q85:V94" ca="1" si="188">IF(Q$3=0,"",INDEX(INDIRECT(Q$1),$P85,Q$3))</f>
        <v>31.27</v>
      </c>
      <c r="R85" s="2">
        <f t="shared" ca="1" si="188"/>
        <v>0</v>
      </c>
      <c r="S85" s="2">
        <f t="shared" ca="1" si="188"/>
        <v>3.47</v>
      </c>
      <c r="T85" s="2" t="str">
        <f t="shared" ca="1" si="188"/>
        <v/>
      </c>
      <c r="U85" s="2">
        <f t="shared" ca="1" si="188"/>
        <v>11.91</v>
      </c>
      <c r="V85" s="2">
        <f t="shared" ca="1" si="188"/>
        <v>0</v>
      </c>
      <c r="W85" s="2">
        <f t="shared" ref="W85:W100" ca="1" si="189">IF(TotalSum="No",INDEX(INDIRECT(W$1),$P85,W$3),SUM(Q85:V85))</f>
        <v>46.650000000000006</v>
      </c>
      <c r="X85" s="2">
        <f t="shared" ref="X85:AA100" ca="1" si="190">IF(X$3=0,"",INDEX(INDIRECT(X$1),$P85,X$3))</f>
        <v>30.1</v>
      </c>
      <c r="Y85" s="2">
        <f t="shared" ca="1" si="190"/>
        <v>52.3</v>
      </c>
      <c r="Z85" s="2">
        <f t="shared" ca="1" si="190"/>
        <v>22.2</v>
      </c>
      <c r="AA85" s="2">
        <f t="shared" ca="1" si="190"/>
        <v>3.7498399999999998</v>
      </c>
      <c r="AB85" s="7">
        <f t="shared" ref="AB85:AB100" ca="1" si="191">MATCH($A85&amp;$B85,INDIRECT(AB$2),0)</f>
        <v>116</v>
      </c>
      <c r="AC85" s="2">
        <f t="shared" ref="AC85:AH94" ca="1" si="192">IF(AC$3=0,"",INDEX(INDIRECT(AC$1),$AB85,AC$3))</f>
        <v>31.27</v>
      </c>
      <c r="AD85" s="2">
        <f t="shared" ca="1" si="192"/>
        <v>0</v>
      </c>
      <c r="AE85" s="2">
        <f t="shared" ca="1" si="192"/>
        <v>3.47</v>
      </c>
      <c r="AF85" s="2" t="str">
        <f t="shared" ca="1" si="192"/>
        <v/>
      </c>
      <c r="AG85" s="2">
        <f t="shared" ca="1" si="192"/>
        <v>11.91</v>
      </c>
      <c r="AH85" s="2">
        <f t="shared" ca="1" si="192"/>
        <v>0</v>
      </c>
      <c r="AI85" s="2">
        <f t="shared" ref="AI85:AI100" ca="1" si="193">IF(TotalSum="No",INDEX(INDIRECT(AI$1),$AB85,AI$3),SUM(AC85:AH85))</f>
        <v>46.650000000000006</v>
      </c>
      <c r="AJ85" s="2">
        <f ca="1">IF(AJ$3=0,"",INDEX(INDIRECT(AJ$1),$AB85,AJ$3))</f>
        <v>30.1</v>
      </c>
      <c r="AK85" s="2">
        <f t="shared" ref="AK85:AM100" ca="1" si="194">IF(AK$3=0,"",INDEX(INDIRECT(AK$1),$AB85,AK$3))</f>
        <v>52.3</v>
      </c>
      <c r="AL85" s="2">
        <f t="shared" ca="1" si="194"/>
        <v>22.2</v>
      </c>
      <c r="AM85" s="2">
        <f t="shared" ca="1" si="194"/>
        <v>3.7498399999999998</v>
      </c>
      <c r="AN85" s="7">
        <f t="shared" ref="AN85:AN100" ca="1" si="195">MATCH($A85&amp;$B85,INDIRECT(AN$2),0)</f>
        <v>116</v>
      </c>
      <c r="AO85" s="2">
        <f t="shared" ref="AO85:AT94" ca="1" si="196">IF(AO$3=0,"",INDEX(INDIRECT(AO$1),$AN85,AO$3))</f>
        <v>32.51</v>
      </c>
      <c r="AP85" s="2">
        <f t="shared" ca="1" si="196"/>
        <v>0</v>
      </c>
      <c r="AQ85" s="2">
        <f t="shared" ca="1" si="196"/>
        <v>3.47</v>
      </c>
      <c r="AR85" s="2" t="str">
        <f t="shared" ca="1" si="196"/>
        <v/>
      </c>
      <c r="AS85" s="2">
        <f t="shared" ca="1" si="196"/>
        <v>11.91</v>
      </c>
      <c r="AT85" s="2" t="str">
        <f t="shared" ca="1" si="196"/>
        <v/>
      </c>
      <c r="AU85" s="2">
        <f t="shared" ref="AU85:AU100" ca="1" si="197">IF(TotalSum="No",INDEX(INDIRECT(AU$1),$AN85,AU$3),SUM(AO85:AT85))</f>
        <v>47.89</v>
      </c>
      <c r="AV85" s="2">
        <f t="shared" ref="AV85:AY100" ca="1" si="198">IF(AV$3=0,"",INDEX(INDIRECT(AV$1),$P85,AV$3))</f>
        <v>30.8</v>
      </c>
      <c r="AW85" s="2">
        <f t="shared" ca="1" si="198"/>
        <v>53</v>
      </c>
      <c r="AX85" s="2">
        <f t="shared" ca="1" si="198"/>
        <v>22.2</v>
      </c>
      <c r="AY85" s="2">
        <f t="shared" ca="1" si="198"/>
        <v>3.7498399999999998</v>
      </c>
      <c r="AZ85" s="7">
        <f t="shared" ref="AZ85:AZ100" ca="1" si="199">MATCH($A85&amp;$B85,INDIRECT(AZ$2),0)</f>
        <v>116</v>
      </c>
      <c r="BA85" s="2">
        <f t="shared" ref="BA85:BF94" ca="1" si="200">IF(BA$3=0,"",INDEX(INDIRECT(BA$1),$AZ85,BA$3))</f>
        <v>32.51</v>
      </c>
      <c r="BB85" s="2">
        <f t="shared" ca="1" si="200"/>
        <v>0</v>
      </c>
      <c r="BC85" s="2">
        <f t="shared" ca="1" si="200"/>
        <v>3.47</v>
      </c>
      <c r="BD85" s="2" t="str">
        <f t="shared" ca="1" si="200"/>
        <v/>
      </c>
      <c r="BE85" s="2">
        <f t="shared" ca="1" si="200"/>
        <v>11.91</v>
      </c>
      <c r="BF85" s="2" t="str">
        <f t="shared" ca="1" si="200"/>
        <v/>
      </c>
      <c r="BG85" s="2">
        <f t="shared" ref="BG85:BG100" ca="1" si="201">IF(TotalSum="No",INDEX(INDIRECT(BG$1),$AZ85,BG$3),SUM(BA85:BF85))</f>
        <v>47.89</v>
      </c>
      <c r="BH85" s="2">
        <f ca="1">IF(BH$3=0,"",INDEX(INDIRECT(BH$1),$AZ85,BH$3))</f>
        <v>30.8</v>
      </c>
      <c r="BI85" s="2">
        <f t="shared" ref="BI85:BK100" ca="1" si="202">IF(BI$3=0,"",INDEX(INDIRECT(BI$1),$AZ85,BI$3))</f>
        <v>53</v>
      </c>
      <c r="BJ85" s="2">
        <f t="shared" ca="1" si="202"/>
        <v>22.2</v>
      </c>
      <c r="BK85" s="2">
        <f t="shared" ca="1" si="202"/>
        <v>3.7498399999999998</v>
      </c>
      <c r="BL85" t="str">
        <f t="shared" ref="BL85:BL100" si="203">A85&amp;B85</f>
        <v>V05R01</v>
      </c>
      <c r="BM85">
        <f t="shared" ref="BM85:BM100" si="204">ROW(BL85)</f>
        <v>85</v>
      </c>
      <c r="BN85" t="b">
        <f>AND(SingleFamily="Yes",NewlyConstructed="Yes")</f>
        <v>1</v>
      </c>
    </row>
    <row r="86" spans="1:66" x14ac:dyDescent="0.25">
      <c r="A86" t="str">
        <f t="shared" ref="A86:A100" si="205">A85</f>
        <v>V05</v>
      </c>
      <c r="B86" t="s">
        <v>17</v>
      </c>
      <c r="C86" s="3" t="str">
        <f t="shared" si="177"/>
        <v>Zone 02</v>
      </c>
      <c r="D86" t="str">
        <f t="shared" ca="1" si="178"/>
        <v>Pass</v>
      </c>
      <c r="E86" s="2">
        <f t="shared" ca="1" si="179"/>
        <v>36.010000000000005</v>
      </c>
      <c r="F86" s="2">
        <f t="shared" ca="1" si="180"/>
        <v>36.010000000000005</v>
      </c>
      <c r="G86" s="3">
        <f t="shared" ref="G86:G100" ca="1" si="206">IF(E86=0,0,(F86-E86)/E86)</f>
        <v>0</v>
      </c>
      <c r="H86" s="31" t="str">
        <f t="shared" ca="1" si="181"/>
        <v>Yes</v>
      </c>
      <c r="I86" s="2">
        <f t="shared" ca="1" si="182"/>
        <v>39.64</v>
      </c>
      <c r="J86" s="2">
        <f t="shared" ca="1" si="183"/>
        <v>39.64</v>
      </c>
      <c r="K86" s="2">
        <f t="shared" ca="1" si="184"/>
        <v>39.64</v>
      </c>
      <c r="L86" s="3">
        <f t="shared" ref="L86:L101" ca="1" si="207">IF(I86=0,0,(K86-I86)/I86)</f>
        <v>0</v>
      </c>
      <c r="M86" s="3" t="str">
        <f t="shared" ca="1" si="185"/>
        <v>Yes</v>
      </c>
      <c r="N86" s="31" t="str">
        <f t="shared" si="186"/>
        <v>V02R02</v>
      </c>
      <c r="O86" s="21">
        <f t="shared" ref="O86:O100" ca="1" si="208">K86-F86</f>
        <v>3.6299999999999955</v>
      </c>
      <c r="P86" s="7">
        <f t="shared" ca="1" si="187"/>
        <v>117</v>
      </c>
      <c r="Q86" s="2">
        <f t="shared" ca="1" si="188"/>
        <v>20.65</v>
      </c>
      <c r="R86" s="2">
        <f t="shared" ca="1" si="188"/>
        <v>0.87</v>
      </c>
      <c r="S86" s="2">
        <f t="shared" ca="1" si="188"/>
        <v>3.53</v>
      </c>
      <c r="T86" s="2" t="str">
        <f t="shared" ca="1" si="188"/>
        <v/>
      </c>
      <c r="U86" s="2">
        <f t="shared" ca="1" si="188"/>
        <v>10.96</v>
      </c>
      <c r="V86" s="2">
        <f t="shared" ca="1" si="188"/>
        <v>0</v>
      </c>
      <c r="W86" s="2">
        <f t="shared" ca="1" si="189"/>
        <v>36.010000000000005</v>
      </c>
      <c r="X86" s="2">
        <f t="shared" ca="1" si="190"/>
        <v>22.2</v>
      </c>
      <c r="Y86" s="2">
        <f t="shared" ca="1" si="190"/>
        <v>43.2</v>
      </c>
      <c r="Z86" s="2">
        <f t="shared" ca="1" si="190"/>
        <v>21</v>
      </c>
      <c r="AA86" s="2">
        <f t="shared" ca="1" si="190"/>
        <v>3.1526900000000002</v>
      </c>
      <c r="AB86" s="7">
        <f t="shared" ca="1" si="191"/>
        <v>117</v>
      </c>
      <c r="AC86" s="2">
        <f t="shared" ca="1" si="192"/>
        <v>20.65</v>
      </c>
      <c r="AD86" s="2">
        <f t="shared" ca="1" si="192"/>
        <v>0.87</v>
      </c>
      <c r="AE86" s="2">
        <f t="shared" ca="1" si="192"/>
        <v>3.53</v>
      </c>
      <c r="AF86" s="2" t="str">
        <f t="shared" ca="1" si="192"/>
        <v/>
      </c>
      <c r="AG86" s="2">
        <f t="shared" ca="1" si="192"/>
        <v>10.96</v>
      </c>
      <c r="AH86" s="2">
        <f t="shared" ca="1" si="192"/>
        <v>0</v>
      </c>
      <c r="AI86" s="2">
        <f t="shared" ca="1" si="193"/>
        <v>36.010000000000005</v>
      </c>
      <c r="AJ86" s="2">
        <f t="shared" ref="AJ86:AJ100" ca="1" si="209">IF(AJ$3=0,"",INDEX(INDIRECT(AJ$1),$AB86,AJ$3))</f>
        <v>22.2</v>
      </c>
      <c r="AK86" s="2">
        <f t="shared" ca="1" si="194"/>
        <v>43.2</v>
      </c>
      <c r="AL86" s="2">
        <f t="shared" ca="1" si="194"/>
        <v>21</v>
      </c>
      <c r="AM86" s="2">
        <f t="shared" ca="1" si="194"/>
        <v>3.1526900000000002</v>
      </c>
      <c r="AN86" s="7">
        <f t="shared" ca="1" si="195"/>
        <v>117</v>
      </c>
      <c r="AO86" s="2">
        <f t="shared" ca="1" si="196"/>
        <v>21.96</v>
      </c>
      <c r="AP86" s="2">
        <f t="shared" ca="1" si="196"/>
        <v>3.19</v>
      </c>
      <c r="AQ86" s="2">
        <f t="shared" ca="1" si="196"/>
        <v>3.53</v>
      </c>
      <c r="AR86" s="2" t="str">
        <f t="shared" ca="1" si="196"/>
        <v/>
      </c>
      <c r="AS86" s="2">
        <f t="shared" ca="1" si="196"/>
        <v>10.96</v>
      </c>
      <c r="AT86" s="2" t="str">
        <f t="shared" ca="1" si="196"/>
        <v/>
      </c>
      <c r="AU86" s="2">
        <f t="shared" ca="1" si="197"/>
        <v>39.64</v>
      </c>
      <c r="AV86" s="2">
        <f t="shared" ca="1" si="198"/>
        <v>24.1</v>
      </c>
      <c r="AW86" s="2">
        <f t="shared" ca="1" si="198"/>
        <v>45.1</v>
      </c>
      <c r="AX86" s="2">
        <f t="shared" ca="1" si="198"/>
        <v>21</v>
      </c>
      <c r="AY86" s="2">
        <f t="shared" ca="1" si="198"/>
        <v>3.1526900000000002</v>
      </c>
      <c r="AZ86" s="7">
        <f t="shared" ca="1" si="199"/>
        <v>117</v>
      </c>
      <c r="BA86" s="2">
        <f t="shared" ca="1" si="200"/>
        <v>21.96</v>
      </c>
      <c r="BB86" s="2">
        <f t="shared" ca="1" si="200"/>
        <v>3.19</v>
      </c>
      <c r="BC86" s="2">
        <f t="shared" ca="1" si="200"/>
        <v>3.53</v>
      </c>
      <c r="BD86" s="2" t="str">
        <f t="shared" ca="1" si="200"/>
        <v/>
      </c>
      <c r="BE86" s="2">
        <f t="shared" ca="1" si="200"/>
        <v>10.96</v>
      </c>
      <c r="BF86" s="2" t="str">
        <f t="shared" ca="1" si="200"/>
        <v/>
      </c>
      <c r="BG86" s="2">
        <f t="shared" ca="1" si="201"/>
        <v>39.64</v>
      </c>
      <c r="BH86" s="2">
        <f t="shared" ref="BH86:BH100" ca="1" si="210">IF(BH$3=0,"",INDEX(INDIRECT(BH$1),$AZ86,BH$3))</f>
        <v>24.1</v>
      </c>
      <c r="BI86" s="2">
        <f t="shared" ca="1" si="202"/>
        <v>45.1</v>
      </c>
      <c r="BJ86" s="2">
        <f t="shared" ca="1" si="202"/>
        <v>21</v>
      </c>
      <c r="BK86" s="2">
        <f t="shared" ca="1" si="202"/>
        <v>3.1526900000000002</v>
      </c>
      <c r="BL86" t="str">
        <f t="shared" si="203"/>
        <v>V05R02</v>
      </c>
      <c r="BM86">
        <f t="shared" si="204"/>
        <v>86</v>
      </c>
      <c r="BN86" t="b">
        <f>BN85</f>
        <v>1</v>
      </c>
    </row>
    <row r="87" spans="1:66" x14ac:dyDescent="0.25">
      <c r="A87" t="str">
        <f t="shared" si="205"/>
        <v>V05</v>
      </c>
      <c r="B87" t="s">
        <v>18</v>
      </c>
      <c r="C87" s="3" t="str">
        <f t="shared" si="177"/>
        <v>Zone 03</v>
      </c>
      <c r="D87" t="str">
        <f t="shared" ca="1" si="178"/>
        <v>Pass</v>
      </c>
      <c r="E87" s="2">
        <f t="shared" ca="1" si="179"/>
        <v>27.67</v>
      </c>
      <c r="F87" s="2">
        <f t="shared" ca="1" si="180"/>
        <v>27.67</v>
      </c>
      <c r="G87" s="3">
        <f t="shared" ca="1" si="206"/>
        <v>0</v>
      </c>
      <c r="H87" s="31" t="str">
        <f t="shared" ca="1" si="181"/>
        <v>Yes</v>
      </c>
      <c r="I87" s="2">
        <f t="shared" ca="1" si="182"/>
        <v>29.45</v>
      </c>
      <c r="J87" s="2">
        <f t="shared" ca="1" si="183"/>
        <v>29.45</v>
      </c>
      <c r="K87" s="2">
        <f t="shared" ca="1" si="184"/>
        <v>29.45</v>
      </c>
      <c r="L87" s="3">
        <f t="shared" ca="1" si="207"/>
        <v>0</v>
      </c>
      <c r="M87" s="3" t="str">
        <f t="shared" ca="1" si="185"/>
        <v>Yes</v>
      </c>
      <c r="N87" s="31" t="str">
        <f t="shared" si="186"/>
        <v>V02R03</v>
      </c>
      <c r="O87" s="21">
        <f t="shared" ca="1" si="208"/>
        <v>1.7799999999999976</v>
      </c>
      <c r="P87" s="7">
        <f t="shared" ca="1" si="187"/>
        <v>118</v>
      </c>
      <c r="Q87" s="2">
        <f t="shared" ca="1" si="188"/>
        <v>13.14</v>
      </c>
      <c r="R87" s="2">
        <f t="shared" ca="1" si="188"/>
        <v>0</v>
      </c>
      <c r="S87" s="2">
        <f t="shared" ca="1" si="188"/>
        <v>3.55</v>
      </c>
      <c r="T87" s="2" t="str">
        <f t="shared" ca="1" si="188"/>
        <v/>
      </c>
      <c r="U87" s="2">
        <f t="shared" ca="1" si="188"/>
        <v>10.98</v>
      </c>
      <c r="V87" s="2">
        <f t="shared" ca="1" si="188"/>
        <v>0</v>
      </c>
      <c r="W87" s="2">
        <f t="shared" ca="1" si="189"/>
        <v>27.67</v>
      </c>
      <c r="X87" s="2">
        <f t="shared" ca="1" si="190"/>
        <v>21.7</v>
      </c>
      <c r="Y87" s="2">
        <f t="shared" ca="1" si="190"/>
        <v>44.9</v>
      </c>
      <c r="Z87" s="2">
        <f t="shared" ca="1" si="190"/>
        <v>23.2</v>
      </c>
      <c r="AA87" s="2">
        <f t="shared" ca="1" si="190"/>
        <v>3.0918800000000002</v>
      </c>
      <c r="AB87" s="7">
        <f t="shared" ca="1" si="191"/>
        <v>118</v>
      </c>
      <c r="AC87" s="2">
        <f t="shared" ca="1" si="192"/>
        <v>13.14</v>
      </c>
      <c r="AD87" s="2">
        <f t="shared" ca="1" si="192"/>
        <v>0</v>
      </c>
      <c r="AE87" s="2">
        <f t="shared" ca="1" si="192"/>
        <v>3.55</v>
      </c>
      <c r="AF87" s="2" t="str">
        <f t="shared" ca="1" si="192"/>
        <v/>
      </c>
      <c r="AG87" s="2">
        <f t="shared" ca="1" si="192"/>
        <v>10.98</v>
      </c>
      <c r="AH87" s="2">
        <f t="shared" ca="1" si="192"/>
        <v>0</v>
      </c>
      <c r="AI87" s="2">
        <f t="shared" ca="1" si="193"/>
        <v>27.67</v>
      </c>
      <c r="AJ87" s="2">
        <f t="shared" ca="1" si="209"/>
        <v>21.7</v>
      </c>
      <c r="AK87" s="2">
        <f t="shared" ca="1" si="194"/>
        <v>44.9</v>
      </c>
      <c r="AL87" s="2">
        <f t="shared" ca="1" si="194"/>
        <v>23.2</v>
      </c>
      <c r="AM87" s="2">
        <f t="shared" ca="1" si="194"/>
        <v>3.0918800000000002</v>
      </c>
      <c r="AN87" s="7">
        <f t="shared" ca="1" si="195"/>
        <v>118</v>
      </c>
      <c r="AO87" s="2">
        <f t="shared" ca="1" si="196"/>
        <v>14.92</v>
      </c>
      <c r="AP87" s="2">
        <f t="shared" ca="1" si="196"/>
        <v>0</v>
      </c>
      <c r="AQ87" s="2">
        <f t="shared" ca="1" si="196"/>
        <v>3.55</v>
      </c>
      <c r="AR87" s="2" t="str">
        <f t="shared" ca="1" si="196"/>
        <v/>
      </c>
      <c r="AS87" s="2">
        <f t="shared" ca="1" si="196"/>
        <v>10.98</v>
      </c>
      <c r="AT87" s="2" t="str">
        <f t="shared" ca="1" si="196"/>
        <v/>
      </c>
      <c r="AU87" s="2">
        <f t="shared" ca="1" si="197"/>
        <v>29.45</v>
      </c>
      <c r="AV87" s="2">
        <f t="shared" ca="1" si="198"/>
        <v>22.8</v>
      </c>
      <c r="AW87" s="2">
        <f t="shared" ca="1" si="198"/>
        <v>46</v>
      </c>
      <c r="AX87" s="2">
        <f t="shared" ca="1" si="198"/>
        <v>23.2</v>
      </c>
      <c r="AY87" s="2">
        <f t="shared" ca="1" si="198"/>
        <v>3.0918800000000002</v>
      </c>
      <c r="AZ87" s="7">
        <f t="shared" ca="1" si="199"/>
        <v>118</v>
      </c>
      <c r="BA87" s="2">
        <f t="shared" ca="1" si="200"/>
        <v>14.92</v>
      </c>
      <c r="BB87" s="2">
        <f t="shared" ca="1" si="200"/>
        <v>0</v>
      </c>
      <c r="BC87" s="2">
        <f t="shared" ca="1" si="200"/>
        <v>3.55</v>
      </c>
      <c r="BD87" s="2" t="str">
        <f t="shared" ca="1" si="200"/>
        <v/>
      </c>
      <c r="BE87" s="2">
        <f t="shared" ca="1" si="200"/>
        <v>10.98</v>
      </c>
      <c r="BF87" s="2" t="str">
        <f t="shared" ca="1" si="200"/>
        <v/>
      </c>
      <c r="BG87" s="2">
        <f t="shared" ca="1" si="201"/>
        <v>29.45</v>
      </c>
      <c r="BH87" s="2">
        <f t="shared" ca="1" si="210"/>
        <v>22.8</v>
      </c>
      <c r="BI87" s="2">
        <f t="shared" ca="1" si="202"/>
        <v>46</v>
      </c>
      <c r="BJ87" s="2">
        <f t="shared" ca="1" si="202"/>
        <v>23.2</v>
      </c>
      <c r="BK87" s="2">
        <f t="shared" ca="1" si="202"/>
        <v>3.0918800000000002</v>
      </c>
      <c r="BL87" t="str">
        <f t="shared" si="203"/>
        <v>V05R03</v>
      </c>
      <c r="BM87">
        <f t="shared" si="204"/>
        <v>87</v>
      </c>
      <c r="BN87" t="b">
        <f t="shared" ref="BN87:BN101" si="211">BN86</f>
        <v>1</v>
      </c>
    </row>
    <row r="88" spans="1:66" x14ac:dyDescent="0.25">
      <c r="A88" t="str">
        <f t="shared" si="205"/>
        <v>V05</v>
      </c>
      <c r="B88" t="s">
        <v>19</v>
      </c>
      <c r="C88" s="3" t="str">
        <f t="shared" si="177"/>
        <v>Zone 04</v>
      </c>
      <c r="D88" t="str">
        <f t="shared" ca="1" si="178"/>
        <v>Pass</v>
      </c>
      <c r="E88" s="2">
        <f t="shared" ca="1" si="179"/>
        <v>32.11</v>
      </c>
      <c r="F88" s="2">
        <f t="shared" ca="1" si="180"/>
        <v>32.11</v>
      </c>
      <c r="G88" s="3">
        <f t="shared" ca="1" si="206"/>
        <v>0</v>
      </c>
      <c r="H88" s="31" t="str">
        <f t="shared" ca="1" si="181"/>
        <v>Yes</v>
      </c>
      <c r="I88" s="2">
        <f t="shared" ca="1" si="182"/>
        <v>35.17</v>
      </c>
      <c r="J88" s="2">
        <f t="shared" ca="1" si="183"/>
        <v>35.17</v>
      </c>
      <c r="K88" s="2">
        <f t="shared" ca="1" si="184"/>
        <v>35.17</v>
      </c>
      <c r="L88" s="3">
        <f t="shared" ca="1" si="207"/>
        <v>0</v>
      </c>
      <c r="M88" s="3" t="str">
        <f t="shared" ca="1" si="185"/>
        <v>Yes</v>
      </c>
      <c r="N88" s="31" t="str">
        <f t="shared" si="186"/>
        <v>V02R04</v>
      </c>
      <c r="O88" s="21">
        <f t="shared" ca="1" si="208"/>
        <v>3.0600000000000023</v>
      </c>
      <c r="P88" s="7">
        <f t="shared" ca="1" si="187"/>
        <v>119</v>
      </c>
      <c r="Q88" s="2">
        <f t="shared" ca="1" si="188"/>
        <v>14.64</v>
      </c>
      <c r="R88" s="2">
        <f t="shared" ca="1" si="188"/>
        <v>3.33</v>
      </c>
      <c r="S88" s="2">
        <f t="shared" ca="1" si="188"/>
        <v>3.55</v>
      </c>
      <c r="T88" s="2" t="str">
        <f t="shared" ca="1" si="188"/>
        <v/>
      </c>
      <c r="U88" s="2">
        <f t="shared" ca="1" si="188"/>
        <v>10.59</v>
      </c>
      <c r="V88" s="2">
        <f t="shared" ca="1" si="188"/>
        <v>0</v>
      </c>
      <c r="W88" s="2">
        <f t="shared" ca="1" si="189"/>
        <v>32.11</v>
      </c>
      <c r="X88" s="2">
        <f t="shared" ca="1" si="190"/>
        <v>21.2</v>
      </c>
      <c r="Y88" s="2">
        <f t="shared" ca="1" si="190"/>
        <v>42.8</v>
      </c>
      <c r="Z88" s="2">
        <f t="shared" ca="1" si="190"/>
        <v>21.6</v>
      </c>
      <c r="AA88" s="2">
        <f t="shared" ca="1" si="190"/>
        <v>3.0516999999999999</v>
      </c>
      <c r="AB88" s="7">
        <f t="shared" ca="1" si="191"/>
        <v>119</v>
      </c>
      <c r="AC88" s="2">
        <f t="shared" ca="1" si="192"/>
        <v>14.64</v>
      </c>
      <c r="AD88" s="2">
        <f t="shared" ca="1" si="192"/>
        <v>3.33</v>
      </c>
      <c r="AE88" s="2">
        <f t="shared" ca="1" si="192"/>
        <v>3.55</v>
      </c>
      <c r="AF88" s="2" t="str">
        <f t="shared" ca="1" si="192"/>
        <v/>
      </c>
      <c r="AG88" s="2">
        <f t="shared" ca="1" si="192"/>
        <v>10.59</v>
      </c>
      <c r="AH88" s="2">
        <f t="shared" ca="1" si="192"/>
        <v>0</v>
      </c>
      <c r="AI88" s="2">
        <f t="shared" ca="1" si="193"/>
        <v>32.11</v>
      </c>
      <c r="AJ88" s="2">
        <f t="shared" ca="1" si="209"/>
        <v>21.2</v>
      </c>
      <c r="AK88" s="2">
        <f t="shared" ca="1" si="194"/>
        <v>42.8</v>
      </c>
      <c r="AL88" s="2">
        <f t="shared" ca="1" si="194"/>
        <v>21.6</v>
      </c>
      <c r="AM88" s="2">
        <f t="shared" ca="1" si="194"/>
        <v>3.0516999999999999</v>
      </c>
      <c r="AN88" s="7">
        <f t="shared" ca="1" si="195"/>
        <v>119</v>
      </c>
      <c r="AO88" s="2">
        <f t="shared" ca="1" si="196"/>
        <v>16.05</v>
      </c>
      <c r="AP88" s="2">
        <f t="shared" ca="1" si="196"/>
        <v>4.9800000000000004</v>
      </c>
      <c r="AQ88" s="2">
        <f t="shared" ca="1" si="196"/>
        <v>3.55</v>
      </c>
      <c r="AR88" s="2" t="str">
        <f t="shared" ca="1" si="196"/>
        <v/>
      </c>
      <c r="AS88" s="2">
        <f t="shared" ca="1" si="196"/>
        <v>10.59</v>
      </c>
      <c r="AT88" s="2" t="str">
        <f t="shared" ca="1" si="196"/>
        <v/>
      </c>
      <c r="AU88" s="2">
        <f t="shared" ca="1" si="197"/>
        <v>35.17</v>
      </c>
      <c r="AV88" s="2">
        <f t="shared" ca="1" si="198"/>
        <v>22.8</v>
      </c>
      <c r="AW88" s="2">
        <f t="shared" ca="1" si="198"/>
        <v>44.4</v>
      </c>
      <c r="AX88" s="2">
        <f t="shared" ca="1" si="198"/>
        <v>21.6</v>
      </c>
      <c r="AY88" s="2">
        <f t="shared" ca="1" si="198"/>
        <v>3.0516999999999999</v>
      </c>
      <c r="AZ88" s="7">
        <f t="shared" ca="1" si="199"/>
        <v>119</v>
      </c>
      <c r="BA88" s="2">
        <f t="shared" ca="1" si="200"/>
        <v>16.05</v>
      </c>
      <c r="BB88" s="2">
        <f t="shared" ca="1" si="200"/>
        <v>4.9800000000000004</v>
      </c>
      <c r="BC88" s="2">
        <f t="shared" ca="1" si="200"/>
        <v>3.55</v>
      </c>
      <c r="BD88" s="2" t="str">
        <f t="shared" ca="1" si="200"/>
        <v/>
      </c>
      <c r="BE88" s="2">
        <f t="shared" ca="1" si="200"/>
        <v>10.59</v>
      </c>
      <c r="BF88" s="2" t="str">
        <f t="shared" ca="1" si="200"/>
        <v/>
      </c>
      <c r="BG88" s="2">
        <f t="shared" ca="1" si="201"/>
        <v>35.17</v>
      </c>
      <c r="BH88" s="2">
        <f t="shared" ca="1" si="210"/>
        <v>22.8</v>
      </c>
      <c r="BI88" s="2">
        <f t="shared" ca="1" si="202"/>
        <v>44.4</v>
      </c>
      <c r="BJ88" s="2">
        <f t="shared" ca="1" si="202"/>
        <v>21.6</v>
      </c>
      <c r="BK88" s="2">
        <f t="shared" ca="1" si="202"/>
        <v>3.0516999999999999</v>
      </c>
      <c r="BL88" t="str">
        <f t="shared" si="203"/>
        <v>V05R04</v>
      </c>
      <c r="BM88">
        <f t="shared" si="204"/>
        <v>88</v>
      </c>
      <c r="BN88" t="b">
        <f t="shared" si="211"/>
        <v>1</v>
      </c>
    </row>
    <row r="89" spans="1:66" x14ac:dyDescent="0.25">
      <c r="A89" t="str">
        <f t="shared" si="205"/>
        <v>V05</v>
      </c>
      <c r="B89" t="s">
        <v>20</v>
      </c>
      <c r="C89" s="3" t="str">
        <f t="shared" si="177"/>
        <v>Zone 05</v>
      </c>
      <c r="D89" t="str">
        <f t="shared" ca="1" si="178"/>
        <v>Pass</v>
      </c>
      <c r="E89" s="2">
        <f t="shared" ca="1" si="179"/>
        <v>25.369999999999997</v>
      </c>
      <c r="F89" s="2">
        <f t="shared" ca="1" si="180"/>
        <v>25.369999999999997</v>
      </c>
      <c r="G89" s="3">
        <f t="shared" ca="1" si="206"/>
        <v>0</v>
      </c>
      <c r="H89" s="31" t="str">
        <f t="shared" ca="1" si="181"/>
        <v>Yes</v>
      </c>
      <c r="I89" s="2">
        <f t="shared" ca="1" si="182"/>
        <v>27.28</v>
      </c>
      <c r="J89" s="2">
        <f t="shared" ca="1" si="183"/>
        <v>27.28</v>
      </c>
      <c r="K89" s="2">
        <f t="shared" ca="1" si="184"/>
        <v>27.28</v>
      </c>
      <c r="L89" s="3">
        <f t="shared" ca="1" si="207"/>
        <v>0</v>
      </c>
      <c r="M89" s="3" t="str">
        <f t="shared" ca="1" si="185"/>
        <v>Yes</v>
      </c>
      <c r="N89" s="31" t="str">
        <f t="shared" si="186"/>
        <v>V02R05</v>
      </c>
      <c r="O89" s="21">
        <f t="shared" ca="1" si="208"/>
        <v>1.9100000000000037</v>
      </c>
      <c r="P89" s="7">
        <f t="shared" ca="1" si="187"/>
        <v>120</v>
      </c>
      <c r="Q89" s="2">
        <f t="shared" ca="1" si="188"/>
        <v>10.68</v>
      </c>
      <c r="R89" s="2">
        <f t="shared" ca="1" si="188"/>
        <v>0</v>
      </c>
      <c r="S89" s="2">
        <f t="shared" ca="1" si="188"/>
        <v>3.51</v>
      </c>
      <c r="T89" s="2" t="str">
        <f t="shared" ca="1" si="188"/>
        <v/>
      </c>
      <c r="U89" s="2">
        <f t="shared" ca="1" si="188"/>
        <v>11.18</v>
      </c>
      <c r="V89" s="2">
        <f t="shared" ca="1" si="188"/>
        <v>0</v>
      </c>
      <c r="W89" s="2">
        <f t="shared" ca="1" si="189"/>
        <v>25.369999999999997</v>
      </c>
      <c r="X89" s="2">
        <f t="shared" ca="1" si="190"/>
        <v>19.8</v>
      </c>
      <c r="Y89" s="2">
        <f t="shared" ca="1" si="190"/>
        <v>42.2</v>
      </c>
      <c r="Z89" s="2">
        <f t="shared" ca="1" si="190"/>
        <v>22.4</v>
      </c>
      <c r="AA89" s="2">
        <f t="shared" ca="1" si="190"/>
        <v>2.8714</v>
      </c>
      <c r="AB89" s="7">
        <f t="shared" ca="1" si="191"/>
        <v>120</v>
      </c>
      <c r="AC89" s="2">
        <f t="shared" ca="1" si="192"/>
        <v>10.68</v>
      </c>
      <c r="AD89" s="2">
        <f t="shared" ca="1" si="192"/>
        <v>0</v>
      </c>
      <c r="AE89" s="2">
        <f t="shared" ca="1" si="192"/>
        <v>3.51</v>
      </c>
      <c r="AF89" s="2" t="str">
        <f t="shared" ca="1" si="192"/>
        <v/>
      </c>
      <c r="AG89" s="2">
        <f t="shared" ca="1" si="192"/>
        <v>11.18</v>
      </c>
      <c r="AH89" s="2">
        <f t="shared" ca="1" si="192"/>
        <v>0</v>
      </c>
      <c r="AI89" s="2">
        <f t="shared" ca="1" si="193"/>
        <v>25.369999999999997</v>
      </c>
      <c r="AJ89" s="2">
        <f t="shared" ca="1" si="209"/>
        <v>19.8</v>
      </c>
      <c r="AK89" s="2">
        <f t="shared" ca="1" si="194"/>
        <v>42.2</v>
      </c>
      <c r="AL89" s="2">
        <f t="shared" ca="1" si="194"/>
        <v>22.4</v>
      </c>
      <c r="AM89" s="2">
        <f t="shared" ca="1" si="194"/>
        <v>2.8714</v>
      </c>
      <c r="AN89" s="7">
        <f t="shared" ca="1" si="195"/>
        <v>120</v>
      </c>
      <c r="AO89" s="2">
        <f t="shared" ca="1" si="196"/>
        <v>12.59</v>
      </c>
      <c r="AP89" s="2">
        <f t="shared" ca="1" si="196"/>
        <v>0</v>
      </c>
      <c r="AQ89" s="2">
        <f t="shared" ca="1" si="196"/>
        <v>3.51</v>
      </c>
      <c r="AR89" s="2" t="str">
        <f t="shared" ca="1" si="196"/>
        <v/>
      </c>
      <c r="AS89" s="2">
        <f t="shared" ca="1" si="196"/>
        <v>11.18</v>
      </c>
      <c r="AT89" s="2" t="str">
        <f t="shared" ca="1" si="196"/>
        <v/>
      </c>
      <c r="AU89" s="2">
        <f t="shared" ca="1" si="197"/>
        <v>27.28</v>
      </c>
      <c r="AV89" s="2">
        <f t="shared" ca="1" si="198"/>
        <v>20.9</v>
      </c>
      <c r="AW89" s="2">
        <f t="shared" ca="1" si="198"/>
        <v>43.3</v>
      </c>
      <c r="AX89" s="2">
        <f t="shared" ca="1" si="198"/>
        <v>22.4</v>
      </c>
      <c r="AY89" s="2">
        <f t="shared" ca="1" si="198"/>
        <v>2.8714</v>
      </c>
      <c r="AZ89" s="7">
        <f t="shared" ca="1" si="199"/>
        <v>120</v>
      </c>
      <c r="BA89" s="2">
        <f t="shared" ca="1" si="200"/>
        <v>12.59</v>
      </c>
      <c r="BB89" s="2">
        <f t="shared" ca="1" si="200"/>
        <v>0</v>
      </c>
      <c r="BC89" s="2">
        <f t="shared" ca="1" si="200"/>
        <v>3.51</v>
      </c>
      <c r="BD89" s="2" t="str">
        <f t="shared" ca="1" si="200"/>
        <v/>
      </c>
      <c r="BE89" s="2">
        <f t="shared" ca="1" si="200"/>
        <v>11.18</v>
      </c>
      <c r="BF89" s="2" t="str">
        <f t="shared" ca="1" si="200"/>
        <v/>
      </c>
      <c r="BG89" s="2">
        <f t="shared" ca="1" si="201"/>
        <v>27.28</v>
      </c>
      <c r="BH89" s="2">
        <f t="shared" ca="1" si="210"/>
        <v>20.9</v>
      </c>
      <c r="BI89" s="2">
        <f t="shared" ca="1" si="202"/>
        <v>43.3</v>
      </c>
      <c r="BJ89" s="2">
        <f t="shared" ca="1" si="202"/>
        <v>22.4</v>
      </c>
      <c r="BK89" s="2">
        <f t="shared" ca="1" si="202"/>
        <v>2.8714</v>
      </c>
      <c r="BL89" t="str">
        <f t="shared" si="203"/>
        <v>V05R05</v>
      </c>
      <c r="BM89">
        <f t="shared" si="204"/>
        <v>89</v>
      </c>
      <c r="BN89" t="b">
        <f t="shared" si="211"/>
        <v>1</v>
      </c>
    </row>
    <row r="90" spans="1:66" x14ac:dyDescent="0.25">
      <c r="A90" t="str">
        <f t="shared" si="205"/>
        <v>V05</v>
      </c>
      <c r="B90" t="s">
        <v>21</v>
      </c>
      <c r="C90" s="3" t="str">
        <f t="shared" si="177"/>
        <v>Zone 06</v>
      </c>
      <c r="D90" t="str">
        <f t="shared" ca="1" si="178"/>
        <v>Pass</v>
      </c>
      <c r="E90" s="2">
        <f t="shared" ca="1" si="179"/>
        <v>23.28</v>
      </c>
      <c r="F90" s="2">
        <f t="shared" ca="1" si="180"/>
        <v>23.28</v>
      </c>
      <c r="G90" s="3">
        <f t="shared" ca="1" si="206"/>
        <v>0</v>
      </c>
      <c r="H90" s="31" t="str">
        <f t="shared" ca="1" si="181"/>
        <v>Yes</v>
      </c>
      <c r="I90" s="2">
        <f t="shared" ca="1" si="182"/>
        <v>25.240000000000002</v>
      </c>
      <c r="J90" s="2">
        <f t="shared" ca="1" si="183"/>
        <v>25.240000000000002</v>
      </c>
      <c r="K90" s="2">
        <f t="shared" ca="1" si="184"/>
        <v>25.240000000000002</v>
      </c>
      <c r="L90" s="3">
        <f t="shared" ca="1" si="207"/>
        <v>0</v>
      </c>
      <c r="M90" s="3" t="str">
        <f t="shared" ca="1" si="185"/>
        <v>Yes</v>
      </c>
      <c r="N90" s="31" t="str">
        <f t="shared" si="186"/>
        <v>V02R06</v>
      </c>
      <c r="O90" s="21">
        <f t="shared" ca="1" si="208"/>
        <v>1.9600000000000009</v>
      </c>
      <c r="P90" s="7">
        <f t="shared" ca="1" si="187"/>
        <v>121</v>
      </c>
      <c r="Q90" s="2">
        <f t="shared" ca="1" si="188"/>
        <v>6.65</v>
      </c>
      <c r="R90" s="2">
        <f t="shared" ca="1" si="188"/>
        <v>2.89</v>
      </c>
      <c r="S90" s="2">
        <f t="shared" ca="1" si="188"/>
        <v>3.52</v>
      </c>
      <c r="T90" s="2" t="str">
        <f t="shared" ca="1" si="188"/>
        <v/>
      </c>
      <c r="U90" s="2">
        <f t="shared" ca="1" si="188"/>
        <v>10.220000000000001</v>
      </c>
      <c r="V90" s="2">
        <f t="shared" ca="1" si="188"/>
        <v>0</v>
      </c>
      <c r="W90" s="2">
        <f t="shared" ca="1" si="189"/>
        <v>23.28</v>
      </c>
      <c r="X90" s="2">
        <f t="shared" ca="1" si="190"/>
        <v>21.5</v>
      </c>
      <c r="Y90" s="2">
        <f t="shared" ca="1" si="190"/>
        <v>48.3</v>
      </c>
      <c r="Z90" s="2">
        <f t="shared" ca="1" si="190"/>
        <v>26.8</v>
      </c>
      <c r="AA90" s="2">
        <f t="shared" ca="1" si="190"/>
        <v>3.1061999999999999</v>
      </c>
      <c r="AB90" s="7">
        <f t="shared" ca="1" si="191"/>
        <v>121</v>
      </c>
      <c r="AC90" s="2">
        <f t="shared" ca="1" si="192"/>
        <v>6.65</v>
      </c>
      <c r="AD90" s="2">
        <f t="shared" ca="1" si="192"/>
        <v>2.89</v>
      </c>
      <c r="AE90" s="2">
        <f t="shared" ca="1" si="192"/>
        <v>3.52</v>
      </c>
      <c r="AF90" s="2" t="str">
        <f t="shared" ca="1" si="192"/>
        <v/>
      </c>
      <c r="AG90" s="2">
        <f t="shared" ca="1" si="192"/>
        <v>10.220000000000001</v>
      </c>
      <c r="AH90" s="2">
        <f t="shared" ca="1" si="192"/>
        <v>0</v>
      </c>
      <c r="AI90" s="2">
        <f t="shared" ca="1" si="193"/>
        <v>23.28</v>
      </c>
      <c r="AJ90" s="2">
        <f t="shared" ca="1" si="209"/>
        <v>21.5</v>
      </c>
      <c r="AK90" s="2">
        <f t="shared" ca="1" si="194"/>
        <v>48.3</v>
      </c>
      <c r="AL90" s="2">
        <f t="shared" ca="1" si="194"/>
        <v>26.8</v>
      </c>
      <c r="AM90" s="2">
        <f t="shared" ca="1" si="194"/>
        <v>3.1061999999999999</v>
      </c>
      <c r="AN90" s="7">
        <f t="shared" ca="1" si="195"/>
        <v>121</v>
      </c>
      <c r="AO90" s="2">
        <f t="shared" ca="1" si="196"/>
        <v>7.73</v>
      </c>
      <c r="AP90" s="2">
        <f t="shared" ca="1" si="196"/>
        <v>3.77</v>
      </c>
      <c r="AQ90" s="2">
        <f t="shared" ca="1" si="196"/>
        <v>3.52</v>
      </c>
      <c r="AR90" s="2" t="str">
        <f t="shared" ca="1" si="196"/>
        <v/>
      </c>
      <c r="AS90" s="2">
        <f t="shared" ca="1" si="196"/>
        <v>10.220000000000001</v>
      </c>
      <c r="AT90" s="2" t="str">
        <f t="shared" ca="1" si="196"/>
        <v/>
      </c>
      <c r="AU90" s="2">
        <f t="shared" ca="1" si="197"/>
        <v>25.240000000000002</v>
      </c>
      <c r="AV90" s="2">
        <f t="shared" ca="1" si="198"/>
        <v>22.9</v>
      </c>
      <c r="AW90" s="2">
        <f t="shared" ca="1" si="198"/>
        <v>49.6</v>
      </c>
      <c r="AX90" s="2">
        <f t="shared" ca="1" si="198"/>
        <v>26.7</v>
      </c>
      <c r="AY90" s="2">
        <f t="shared" ca="1" si="198"/>
        <v>3.1061999999999999</v>
      </c>
      <c r="AZ90" s="7">
        <f t="shared" ca="1" si="199"/>
        <v>121</v>
      </c>
      <c r="BA90" s="2">
        <f t="shared" ca="1" si="200"/>
        <v>7.73</v>
      </c>
      <c r="BB90" s="2">
        <f t="shared" ca="1" si="200"/>
        <v>3.77</v>
      </c>
      <c r="BC90" s="2">
        <f t="shared" ca="1" si="200"/>
        <v>3.52</v>
      </c>
      <c r="BD90" s="2" t="str">
        <f t="shared" ca="1" si="200"/>
        <v/>
      </c>
      <c r="BE90" s="2">
        <f t="shared" ca="1" si="200"/>
        <v>10.220000000000001</v>
      </c>
      <c r="BF90" s="2" t="str">
        <f t="shared" ca="1" si="200"/>
        <v/>
      </c>
      <c r="BG90" s="2">
        <f t="shared" ca="1" si="201"/>
        <v>25.240000000000002</v>
      </c>
      <c r="BH90" s="2">
        <f t="shared" ca="1" si="210"/>
        <v>22.9</v>
      </c>
      <c r="BI90" s="2">
        <f t="shared" ca="1" si="202"/>
        <v>49.6</v>
      </c>
      <c r="BJ90" s="2">
        <f t="shared" ca="1" si="202"/>
        <v>26.7</v>
      </c>
      <c r="BK90" s="2">
        <f t="shared" ca="1" si="202"/>
        <v>3.1061999999999999</v>
      </c>
      <c r="BL90" t="str">
        <f t="shared" si="203"/>
        <v>V05R06</v>
      </c>
      <c r="BM90">
        <f t="shared" si="204"/>
        <v>90</v>
      </c>
      <c r="BN90" t="b">
        <f t="shared" si="211"/>
        <v>1</v>
      </c>
    </row>
    <row r="91" spans="1:66" x14ac:dyDescent="0.25">
      <c r="A91" t="str">
        <f t="shared" si="205"/>
        <v>V05</v>
      </c>
      <c r="B91" t="s">
        <v>22</v>
      </c>
      <c r="C91" s="3" t="str">
        <f t="shared" si="177"/>
        <v>Zone 07</v>
      </c>
      <c r="D91" t="str">
        <f t="shared" ca="1" si="178"/>
        <v>Pass</v>
      </c>
      <c r="E91" s="2">
        <f t="shared" ca="1" si="179"/>
        <v>15.96</v>
      </c>
      <c r="F91" s="2">
        <f t="shared" ca="1" si="180"/>
        <v>15.96</v>
      </c>
      <c r="G91" s="3">
        <f t="shared" ca="1" si="206"/>
        <v>0</v>
      </c>
      <c r="H91" s="31" t="str">
        <f t="shared" ca="1" si="181"/>
        <v>Yes</v>
      </c>
      <c r="I91" s="2">
        <f t="shared" ca="1" si="182"/>
        <v>16.87</v>
      </c>
      <c r="J91" s="2">
        <f t="shared" ca="1" si="183"/>
        <v>16.87</v>
      </c>
      <c r="K91" s="2">
        <f t="shared" ca="1" si="184"/>
        <v>16.87</v>
      </c>
      <c r="L91" s="3">
        <f t="shared" ca="1" si="207"/>
        <v>0</v>
      </c>
      <c r="M91" s="3" t="str">
        <f t="shared" ca="1" si="185"/>
        <v>Yes</v>
      </c>
      <c r="N91" s="31" t="str">
        <f t="shared" si="186"/>
        <v>V02R07</v>
      </c>
      <c r="O91" s="21">
        <f t="shared" ca="1" si="208"/>
        <v>0.91000000000000014</v>
      </c>
      <c r="P91" s="7">
        <f t="shared" ca="1" si="187"/>
        <v>122</v>
      </c>
      <c r="Q91" s="2">
        <f t="shared" ca="1" si="188"/>
        <v>2.19</v>
      </c>
      <c r="R91" s="2">
        <f t="shared" ca="1" si="188"/>
        <v>0.24</v>
      </c>
      <c r="S91" s="2">
        <f t="shared" ca="1" si="188"/>
        <v>3.57</v>
      </c>
      <c r="T91" s="2" t="str">
        <f t="shared" ca="1" si="188"/>
        <v/>
      </c>
      <c r="U91" s="2">
        <f t="shared" ca="1" si="188"/>
        <v>9.9600000000000009</v>
      </c>
      <c r="V91" s="2">
        <f t="shared" ca="1" si="188"/>
        <v>0</v>
      </c>
      <c r="W91" s="2">
        <f t="shared" ca="1" si="189"/>
        <v>15.96</v>
      </c>
      <c r="X91" s="2">
        <f t="shared" ca="1" si="190"/>
        <v>19</v>
      </c>
      <c r="Y91" s="2">
        <f t="shared" ca="1" si="190"/>
        <v>48.1</v>
      </c>
      <c r="Z91" s="2">
        <f t="shared" ca="1" si="190"/>
        <v>29.1</v>
      </c>
      <c r="AA91" s="2">
        <f t="shared" ca="1" si="190"/>
        <v>2.9359500000000001</v>
      </c>
      <c r="AB91" s="7">
        <f t="shared" ca="1" si="191"/>
        <v>122</v>
      </c>
      <c r="AC91" s="2">
        <f t="shared" ca="1" si="192"/>
        <v>2.19</v>
      </c>
      <c r="AD91" s="2">
        <f t="shared" ca="1" si="192"/>
        <v>0.24</v>
      </c>
      <c r="AE91" s="2">
        <f t="shared" ca="1" si="192"/>
        <v>3.57</v>
      </c>
      <c r="AF91" s="2" t="str">
        <f t="shared" ca="1" si="192"/>
        <v/>
      </c>
      <c r="AG91" s="2">
        <f t="shared" ca="1" si="192"/>
        <v>9.9600000000000009</v>
      </c>
      <c r="AH91" s="2">
        <f t="shared" ca="1" si="192"/>
        <v>0</v>
      </c>
      <c r="AI91" s="2">
        <f t="shared" ca="1" si="193"/>
        <v>15.96</v>
      </c>
      <c r="AJ91" s="2">
        <f t="shared" ca="1" si="209"/>
        <v>19</v>
      </c>
      <c r="AK91" s="2">
        <f t="shared" ca="1" si="194"/>
        <v>48.1</v>
      </c>
      <c r="AL91" s="2">
        <f t="shared" ca="1" si="194"/>
        <v>29.1</v>
      </c>
      <c r="AM91" s="2">
        <f t="shared" ca="1" si="194"/>
        <v>2.9359500000000001</v>
      </c>
      <c r="AN91" s="7">
        <f t="shared" ca="1" si="195"/>
        <v>122</v>
      </c>
      <c r="AO91" s="2">
        <f t="shared" ca="1" si="196"/>
        <v>2.8</v>
      </c>
      <c r="AP91" s="2">
        <f t="shared" ca="1" si="196"/>
        <v>0.54</v>
      </c>
      <c r="AQ91" s="2">
        <f t="shared" ca="1" si="196"/>
        <v>3.57</v>
      </c>
      <c r="AR91" s="2" t="str">
        <f t="shared" ca="1" si="196"/>
        <v/>
      </c>
      <c r="AS91" s="2">
        <f t="shared" ca="1" si="196"/>
        <v>9.9600000000000009</v>
      </c>
      <c r="AT91" s="2" t="str">
        <f t="shared" ca="1" si="196"/>
        <v/>
      </c>
      <c r="AU91" s="2">
        <f t="shared" ca="1" si="197"/>
        <v>16.87</v>
      </c>
      <c r="AV91" s="2">
        <f t="shared" ca="1" si="198"/>
        <v>19.7</v>
      </c>
      <c r="AW91" s="2">
        <f t="shared" ca="1" si="198"/>
        <v>48.8</v>
      </c>
      <c r="AX91" s="2">
        <f t="shared" ca="1" si="198"/>
        <v>29.1</v>
      </c>
      <c r="AY91" s="2">
        <f t="shared" ca="1" si="198"/>
        <v>2.9359500000000001</v>
      </c>
      <c r="AZ91" s="7">
        <f t="shared" ca="1" si="199"/>
        <v>122</v>
      </c>
      <c r="BA91" s="2">
        <f t="shared" ca="1" si="200"/>
        <v>2.8</v>
      </c>
      <c r="BB91" s="2">
        <f t="shared" ca="1" si="200"/>
        <v>0.54</v>
      </c>
      <c r="BC91" s="2">
        <f t="shared" ca="1" si="200"/>
        <v>3.57</v>
      </c>
      <c r="BD91" s="2" t="str">
        <f t="shared" ca="1" si="200"/>
        <v/>
      </c>
      <c r="BE91" s="2">
        <f t="shared" ca="1" si="200"/>
        <v>9.9600000000000009</v>
      </c>
      <c r="BF91" s="2" t="str">
        <f t="shared" ca="1" si="200"/>
        <v/>
      </c>
      <c r="BG91" s="2">
        <f t="shared" ca="1" si="201"/>
        <v>16.87</v>
      </c>
      <c r="BH91" s="2">
        <f t="shared" ca="1" si="210"/>
        <v>19.7</v>
      </c>
      <c r="BI91" s="2">
        <f t="shared" ca="1" si="202"/>
        <v>48.8</v>
      </c>
      <c r="BJ91" s="2">
        <f t="shared" ca="1" si="202"/>
        <v>29.1</v>
      </c>
      <c r="BK91" s="2">
        <f t="shared" ca="1" si="202"/>
        <v>2.9359500000000001</v>
      </c>
      <c r="BL91" t="str">
        <f t="shared" si="203"/>
        <v>V05R07</v>
      </c>
      <c r="BM91">
        <f t="shared" si="204"/>
        <v>91</v>
      </c>
      <c r="BN91" t="b">
        <f t="shared" si="211"/>
        <v>1</v>
      </c>
    </row>
    <row r="92" spans="1:66" x14ac:dyDescent="0.25">
      <c r="A92" t="str">
        <f t="shared" si="205"/>
        <v>V05</v>
      </c>
      <c r="B92" t="s">
        <v>23</v>
      </c>
      <c r="C92" s="3" t="str">
        <f t="shared" si="177"/>
        <v>Zone 08</v>
      </c>
      <c r="D92" t="str">
        <f t="shared" ca="1" si="178"/>
        <v>Pass</v>
      </c>
      <c r="E92" s="2">
        <f t="shared" ca="1" si="179"/>
        <v>26.380000000000003</v>
      </c>
      <c r="F92" s="2">
        <f t="shared" ca="1" si="180"/>
        <v>26.380000000000003</v>
      </c>
      <c r="G92" s="3">
        <f t="shared" ca="1" si="206"/>
        <v>0</v>
      </c>
      <c r="H92" s="31" t="str">
        <f t="shared" ca="1" si="181"/>
        <v>Yes</v>
      </c>
      <c r="I92" s="2">
        <f t="shared" ca="1" si="182"/>
        <v>28.990000000000002</v>
      </c>
      <c r="J92" s="2">
        <f t="shared" ca="1" si="183"/>
        <v>28.990000000000002</v>
      </c>
      <c r="K92" s="2">
        <f t="shared" ca="1" si="184"/>
        <v>28.990000000000002</v>
      </c>
      <c r="L92" s="3">
        <f t="shared" ca="1" si="207"/>
        <v>0</v>
      </c>
      <c r="M92" s="3" t="str">
        <f t="shared" ca="1" si="185"/>
        <v>Yes</v>
      </c>
      <c r="N92" s="31" t="str">
        <f t="shared" si="186"/>
        <v>V02R08</v>
      </c>
      <c r="O92" s="21">
        <f t="shared" ca="1" si="208"/>
        <v>2.6099999999999994</v>
      </c>
      <c r="P92" s="7">
        <f t="shared" ca="1" si="187"/>
        <v>123</v>
      </c>
      <c r="Q92" s="2">
        <f t="shared" ca="1" si="188"/>
        <v>3.59</v>
      </c>
      <c r="R92" s="2">
        <f t="shared" ca="1" si="188"/>
        <v>9.42</v>
      </c>
      <c r="S92" s="2">
        <f t="shared" ca="1" si="188"/>
        <v>3.49</v>
      </c>
      <c r="T92" s="2" t="str">
        <f t="shared" ca="1" si="188"/>
        <v/>
      </c>
      <c r="U92" s="2">
        <f t="shared" ca="1" si="188"/>
        <v>9.8800000000000008</v>
      </c>
      <c r="V92" s="2">
        <f t="shared" ca="1" si="188"/>
        <v>0</v>
      </c>
      <c r="W92" s="2">
        <f t="shared" ca="1" si="189"/>
        <v>26.380000000000003</v>
      </c>
      <c r="X92" s="2">
        <f t="shared" ca="1" si="190"/>
        <v>19.2</v>
      </c>
      <c r="Y92" s="2">
        <f t="shared" ca="1" si="190"/>
        <v>44.8</v>
      </c>
      <c r="Z92" s="2">
        <f t="shared" ca="1" si="190"/>
        <v>25.6</v>
      </c>
      <c r="AA92" s="2">
        <f t="shared" ca="1" si="190"/>
        <v>3.21991</v>
      </c>
      <c r="AB92" s="7">
        <f t="shared" ca="1" si="191"/>
        <v>123</v>
      </c>
      <c r="AC92" s="2">
        <f t="shared" ca="1" si="192"/>
        <v>3.59</v>
      </c>
      <c r="AD92" s="2">
        <f t="shared" ca="1" si="192"/>
        <v>9.42</v>
      </c>
      <c r="AE92" s="2">
        <f t="shared" ca="1" si="192"/>
        <v>3.49</v>
      </c>
      <c r="AF92" s="2" t="str">
        <f t="shared" ca="1" si="192"/>
        <v/>
      </c>
      <c r="AG92" s="2">
        <f t="shared" ca="1" si="192"/>
        <v>9.8800000000000008</v>
      </c>
      <c r="AH92" s="2">
        <f t="shared" ca="1" si="192"/>
        <v>0</v>
      </c>
      <c r="AI92" s="2">
        <f t="shared" ca="1" si="193"/>
        <v>26.380000000000003</v>
      </c>
      <c r="AJ92" s="2">
        <f t="shared" ca="1" si="209"/>
        <v>19.2</v>
      </c>
      <c r="AK92" s="2">
        <f t="shared" ca="1" si="194"/>
        <v>44.8</v>
      </c>
      <c r="AL92" s="2">
        <f t="shared" ca="1" si="194"/>
        <v>25.6</v>
      </c>
      <c r="AM92" s="2">
        <f t="shared" ca="1" si="194"/>
        <v>3.21991</v>
      </c>
      <c r="AN92" s="7">
        <f t="shared" ca="1" si="195"/>
        <v>123</v>
      </c>
      <c r="AO92" s="2">
        <f t="shared" ca="1" si="196"/>
        <v>4.34</v>
      </c>
      <c r="AP92" s="2">
        <f t="shared" ca="1" si="196"/>
        <v>11.28</v>
      </c>
      <c r="AQ92" s="2">
        <f t="shared" ca="1" si="196"/>
        <v>3.49</v>
      </c>
      <c r="AR92" s="2" t="str">
        <f t="shared" ca="1" si="196"/>
        <v/>
      </c>
      <c r="AS92" s="2">
        <f t="shared" ca="1" si="196"/>
        <v>9.8800000000000008</v>
      </c>
      <c r="AT92" s="2" t="str">
        <f t="shared" ca="1" si="196"/>
        <v/>
      </c>
      <c r="AU92" s="2">
        <f t="shared" ca="1" si="197"/>
        <v>28.990000000000002</v>
      </c>
      <c r="AV92" s="2">
        <f t="shared" ca="1" si="198"/>
        <v>20.9</v>
      </c>
      <c r="AW92" s="2">
        <f t="shared" ca="1" si="198"/>
        <v>46.4</v>
      </c>
      <c r="AX92" s="2">
        <f t="shared" ca="1" si="198"/>
        <v>25.5</v>
      </c>
      <c r="AY92" s="2">
        <f t="shared" ca="1" si="198"/>
        <v>3.21991</v>
      </c>
      <c r="AZ92" s="7">
        <f t="shared" ca="1" si="199"/>
        <v>123</v>
      </c>
      <c r="BA92" s="2">
        <f t="shared" ca="1" si="200"/>
        <v>4.34</v>
      </c>
      <c r="BB92" s="2">
        <f t="shared" ca="1" si="200"/>
        <v>11.28</v>
      </c>
      <c r="BC92" s="2">
        <f t="shared" ca="1" si="200"/>
        <v>3.49</v>
      </c>
      <c r="BD92" s="2" t="str">
        <f t="shared" ca="1" si="200"/>
        <v/>
      </c>
      <c r="BE92" s="2">
        <f t="shared" ca="1" si="200"/>
        <v>9.8800000000000008</v>
      </c>
      <c r="BF92" s="2" t="str">
        <f t="shared" ca="1" si="200"/>
        <v/>
      </c>
      <c r="BG92" s="2">
        <f t="shared" ca="1" si="201"/>
        <v>28.990000000000002</v>
      </c>
      <c r="BH92" s="2">
        <f t="shared" ca="1" si="210"/>
        <v>20.9</v>
      </c>
      <c r="BI92" s="2">
        <f t="shared" ca="1" si="202"/>
        <v>46.4</v>
      </c>
      <c r="BJ92" s="2">
        <f t="shared" ca="1" si="202"/>
        <v>25.5</v>
      </c>
      <c r="BK92" s="2">
        <f t="shared" ca="1" si="202"/>
        <v>3.21991</v>
      </c>
      <c r="BL92" t="str">
        <f t="shared" si="203"/>
        <v>V05R08</v>
      </c>
      <c r="BM92">
        <f t="shared" si="204"/>
        <v>92</v>
      </c>
      <c r="BN92" t="b">
        <f t="shared" si="211"/>
        <v>1</v>
      </c>
    </row>
    <row r="93" spans="1:66" x14ac:dyDescent="0.25">
      <c r="A93" t="str">
        <f t="shared" si="205"/>
        <v>V05</v>
      </c>
      <c r="B93" t="s">
        <v>24</v>
      </c>
      <c r="C93" s="3" t="str">
        <f t="shared" si="177"/>
        <v>Zone 09</v>
      </c>
      <c r="D93" t="str">
        <f t="shared" ca="1" si="178"/>
        <v>Pass</v>
      </c>
      <c r="E93" s="2">
        <f t="shared" ca="1" si="179"/>
        <v>38.58</v>
      </c>
      <c r="F93" s="2">
        <f t="shared" ca="1" si="180"/>
        <v>38.58</v>
      </c>
      <c r="G93" s="3">
        <f t="shared" ca="1" si="206"/>
        <v>0</v>
      </c>
      <c r="H93" s="31" t="str">
        <f t="shared" ca="1" si="181"/>
        <v>Yes</v>
      </c>
      <c r="I93" s="2">
        <f t="shared" ca="1" si="182"/>
        <v>42.7</v>
      </c>
      <c r="J93" s="2">
        <f t="shared" ca="1" si="183"/>
        <v>42.7</v>
      </c>
      <c r="K93" s="2">
        <f t="shared" ca="1" si="184"/>
        <v>42.7</v>
      </c>
      <c r="L93" s="3">
        <f t="shared" ca="1" si="207"/>
        <v>0</v>
      </c>
      <c r="M93" s="3" t="str">
        <f t="shared" ca="1" si="185"/>
        <v>Yes</v>
      </c>
      <c r="N93" s="31" t="str">
        <f t="shared" si="186"/>
        <v>V02R09</v>
      </c>
      <c r="O93" s="21">
        <f t="shared" ca="1" si="208"/>
        <v>4.1200000000000045</v>
      </c>
      <c r="P93" s="7">
        <f t="shared" ca="1" si="187"/>
        <v>124</v>
      </c>
      <c r="Q93" s="2">
        <f t="shared" ca="1" si="188"/>
        <v>5.66</v>
      </c>
      <c r="R93" s="2">
        <f t="shared" ca="1" si="188"/>
        <v>19.59</v>
      </c>
      <c r="S93" s="2">
        <f t="shared" ca="1" si="188"/>
        <v>3.45</v>
      </c>
      <c r="T93" s="2" t="str">
        <f t="shared" ca="1" si="188"/>
        <v/>
      </c>
      <c r="U93" s="2">
        <f t="shared" ca="1" si="188"/>
        <v>9.8800000000000008</v>
      </c>
      <c r="V93" s="2">
        <f t="shared" ca="1" si="188"/>
        <v>0</v>
      </c>
      <c r="W93" s="2">
        <f t="shared" ca="1" si="189"/>
        <v>38.58</v>
      </c>
      <c r="X93" s="2">
        <f t="shared" ca="1" si="190"/>
        <v>22.1</v>
      </c>
      <c r="Y93" s="2">
        <f t="shared" ca="1" si="190"/>
        <v>45.1</v>
      </c>
      <c r="Z93" s="2">
        <f t="shared" ca="1" si="190"/>
        <v>23</v>
      </c>
      <c r="AA93" s="2">
        <f t="shared" ca="1" si="190"/>
        <v>3.29799</v>
      </c>
      <c r="AB93" s="7">
        <f t="shared" ca="1" si="191"/>
        <v>124</v>
      </c>
      <c r="AC93" s="2">
        <f t="shared" ca="1" si="192"/>
        <v>5.66</v>
      </c>
      <c r="AD93" s="2">
        <f t="shared" ca="1" si="192"/>
        <v>19.59</v>
      </c>
      <c r="AE93" s="2">
        <f t="shared" ca="1" si="192"/>
        <v>3.45</v>
      </c>
      <c r="AF93" s="2" t="str">
        <f t="shared" ca="1" si="192"/>
        <v/>
      </c>
      <c r="AG93" s="2">
        <f t="shared" ca="1" si="192"/>
        <v>9.8800000000000008</v>
      </c>
      <c r="AH93" s="2">
        <f t="shared" ca="1" si="192"/>
        <v>0</v>
      </c>
      <c r="AI93" s="2">
        <f t="shared" ca="1" si="193"/>
        <v>38.58</v>
      </c>
      <c r="AJ93" s="2">
        <f t="shared" ca="1" si="209"/>
        <v>22.1</v>
      </c>
      <c r="AK93" s="2">
        <f t="shared" ca="1" si="194"/>
        <v>45.1</v>
      </c>
      <c r="AL93" s="2">
        <f t="shared" ca="1" si="194"/>
        <v>23</v>
      </c>
      <c r="AM93" s="2">
        <f t="shared" ca="1" si="194"/>
        <v>3.29799</v>
      </c>
      <c r="AN93" s="7">
        <f t="shared" ca="1" si="195"/>
        <v>124</v>
      </c>
      <c r="AO93" s="2">
        <f t="shared" ca="1" si="196"/>
        <v>6.51</v>
      </c>
      <c r="AP93" s="2">
        <f t="shared" ca="1" si="196"/>
        <v>22.86</v>
      </c>
      <c r="AQ93" s="2">
        <f t="shared" ca="1" si="196"/>
        <v>3.45</v>
      </c>
      <c r="AR93" s="2" t="str">
        <f t="shared" ca="1" si="196"/>
        <v/>
      </c>
      <c r="AS93" s="2">
        <f t="shared" ca="1" si="196"/>
        <v>9.8800000000000008</v>
      </c>
      <c r="AT93" s="2" t="str">
        <f t="shared" ca="1" si="196"/>
        <v/>
      </c>
      <c r="AU93" s="2">
        <f t="shared" ca="1" si="197"/>
        <v>42.7</v>
      </c>
      <c r="AV93" s="2">
        <f t="shared" ca="1" si="198"/>
        <v>24.3</v>
      </c>
      <c r="AW93" s="2">
        <f t="shared" ca="1" si="198"/>
        <v>47.3</v>
      </c>
      <c r="AX93" s="2">
        <f t="shared" ca="1" si="198"/>
        <v>23</v>
      </c>
      <c r="AY93" s="2">
        <f t="shared" ca="1" si="198"/>
        <v>3.29799</v>
      </c>
      <c r="AZ93" s="7">
        <f t="shared" ca="1" si="199"/>
        <v>124</v>
      </c>
      <c r="BA93" s="2">
        <f t="shared" ca="1" si="200"/>
        <v>6.51</v>
      </c>
      <c r="BB93" s="2">
        <f t="shared" ca="1" si="200"/>
        <v>22.86</v>
      </c>
      <c r="BC93" s="2">
        <f t="shared" ca="1" si="200"/>
        <v>3.45</v>
      </c>
      <c r="BD93" s="2" t="str">
        <f t="shared" ca="1" si="200"/>
        <v/>
      </c>
      <c r="BE93" s="2">
        <f t="shared" ca="1" si="200"/>
        <v>9.8800000000000008</v>
      </c>
      <c r="BF93" s="2" t="str">
        <f t="shared" ca="1" si="200"/>
        <v/>
      </c>
      <c r="BG93" s="2">
        <f t="shared" ca="1" si="201"/>
        <v>42.7</v>
      </c>
      <c r="BH93" s="2">
        <f t="shared" ca="1" si="210"/>
        <v>24.3</v>
      </c>
      <c r="BI93" s="2">
        <f t="shared" ca="1" si="202"/>
        <v>47.3</v>
      </c>
      <c r="BJ93" s="2">
        <f t="shared" ca="1" si="202"/>
        <v>23</v>
      </c>
      <c r="BK93" s="2">
        <f t="shared" ca="1" si="202"/>
        <v>3.29799</v>
      </c>
      <c r="BL93" t="str">
        <f t="shared" si="203"/>
        <v>V05R09</v>
      </c>
      <c r="BM93">
        <f t="shared" si="204"/>
        <v>93</v>
      </c>
      <c r="BN93" t="b">
        <f t="shared" si="211"/>
        <v>1</v>
      </c>
    </row>
    <row r="94" spans="1:66" x14ac:dyDescent="0.25">
      <c r="A94" t="str">
        <f t="shared" si="205"/>
        <v>V05</v>
      </c>
      <c r="B94" t="s">
        <v>25</v>
      </c>
      <c r="C94" s="3" t="str">
        <f t="shared" si="177"/>
        <v>Zone 10</v>
      </c>
      <c r="D94" t="str">
        <f t="shared" ca="1" si="178"/>
        <v>Pass</v>
      </c>
      <c r="E94" s="2">
        <f t="shared" ca="1" si="179"/>
        <v>39.74</v>
      </c>
      <c r="F94" s="2">
        <f t="shared" ca="1" si="180"/>
        <v>39.74</v>
      </c>
      <c r="G94" s="3">
        <f t="shared" ca="1" si="206"/>
        <v>0</v>
      </c>
      <c r="H94" s="31" t="str">
        <f t="shared" ca="1" si="181"/>
        <v>Yes</v>
      </c>
      <c r="I94" s="2">
        <f t="shared" ca="1" si="182"/>
        <v>43.82</v>
      </c>
      <c r="J94" s="2">
        <f t="shared" ca="1" si="183"/>
        <v>43.82</v>
      </c>
      <c r="K94" s="2">
        <f t="shared" ca="1" si="184"/>
        <v>43.82</v>
      </c>
      <c r="L94" s="3">
        <f t="shared" ca="1" si="207"/>
        <v>0</v>
      </c>
      <c r="M94" s="3" t="str">
        <f t="shared" ca="1" si="185"/>
        <v>Yes</v>
      </c>
      <c r="N94" s="31" t="str">
        <f t="shared" si="186"/>
        <v>V02R10</v>
      </c>
      <c r="O94" s="21">
        <f t="shared" ca="1" si="208"/>
        <v>4.0799999999999983</v>
      </c>
      <c r="P94" s="7">
        <f t="shared" ca="1" si="187"/>
        <v>125</v>
      </c>
      <c r="Q94" s="2">
        <f t="shared" ca="1" si="188"/>
        <v>6.45</v>
      </c>
      <c r="R94" s="2">
        <f t="shared" ca="1" si="188"/>
        <v>20.03</v>
      </c>
      <c r="S94" s="2">
        <f t="shared" ca="1" si="188"/>
        <v>3.43</v>
      </c>
      <c r="T94" s="2" t="str">
        <f t="shared" ca="1" si="188"/>
        <v/>
      </c>
      <c r="U94" s="2">
        <f t="shared" ca="1" si="188"/>
        <v>9.83</v>
      </c>
      <c r="V94" s="2">
        <f t="shared" ca="1" si="188"/>
        <v>0</v>
      </c>
      <c r="W94" s="2">
        <f t="shared" ca="1" si="189"/>
        <v>39.74</v>
      </c>
      <c r="X94" s="2">
        <f t="shared" ca="1" si="190"/>
        <v>21.7</v>
      </c>
      <c r="Y94" s="2">
        <f t="shared" ca="1" si="190"/>
        <v>43.6</v>
      </c>
      <c r="Z94" s="2">
        <f t="shared" ca="1" si="190"/>
        <v>21.9</v>
      </c>
      <c r="AA94" s="2">
        <f t="shared" ca="1" si="190"/>
        <v>3.4144399999999999</v>
      </c>
      <c r="AB94" s="7">
        <f t="shared" ca="1" si="191"/>
        <v>125</v>
      </c>
      <c r="AC94" s="2">
        <f t="shared" ca="1" si="192"/>
        <v>6.45</v>
      </c>
      <c r="AD94" s="2">
        <f t="shared" ca="1" si="192"/>
        <v>20.03</v>
      </c>
      <c r="AE94" s="2">
        <f t="shared" ca="1" si="192"/>
        <v>3.43</v>
      </c>
      <c r="AF94" s="2" t="str">
        <f t="shared" ca="1" si="192"/>
        <v/>
      </c>
      <c r="AG94" s="2">
        <f t="shared" ca="1" si="192"/>
        <v>9.83</v>
      </c>
      <c r="AH94" s="2">
        <f t="shared" ca="1" si="192"/>
        <v>0</v>
      </c>
      <c r="AI94" s="2">
        <f t="shared" ca="1" si="193"/>
        <v>39.74</v>
      </c>
      <c r="AJ94" s="2">
        <f t="shared" ca="1" si="209"/>
        <v>21.7</v>
      </c>
      <c r="AK94" s="2">
        <f t="shared" ca="1" si="194"/>
        <v>43.6</v>
      </c>
      <c r="AL94" s="2">
        <f t="shared" ca="1" si="194"/>
        <v>21.9</v>
      </c>
      <c r="AM94" s="2">
        <f t="shared" ca="1" si="194"/>
        <v>3.4144399999999999</v>
      </c>
      <c r="AN94" s="7">
        <f t="shared" ca="1" si="195"/>
        <v>125</v>
      </c>
      <c r="AO94" s="2">
        <f t="shared" ca="1" si="196"/>
        <v>7.49</v>
      </c>
      <c r="AP94" s="2">
        <f t="shared" ca="1" si="196"/>
        <v>23.07</v>
      </c>
      <c r="AQ94" s="2">
        <f t="shared" ca="1" si="196"/>
        <v>3.43</v>
      </c>
      <c r="AR94" s="2" t="str">
        <f t="shared" ca="1" si="196"/>
        <v/>
      </c>
      <c r="AS94" s="2">
        <f t="shared" ca="1" si="196"/>
        <v>9.83</v>
      </c>
      <c r="AT94" s="2" t="str">
        <f t="shared" ca="1" si="196"/>
        <v/>
      </c>
      <c r="AU94" s="2">
        <f t="shared" ca="1" si="197"/>
        <v>43.82</v>
      </c>
      <c r="AV94" s="2">
        <f t="shared" ca="1" si="198"/>
        <v>23.8</v>
      </c>
      <c r="AW94" s="2">
        <f t="shared" ca="1" si="198"/>
        <v>45.7</v>
      </c>
      <c r="AX94" s="2">
        <f t="shared" ca="1" si="198"/>
        <v>21.9</v>
      </c>
      <c r="AY94" s="2">
        <f t="shared" ca="1" si="198"/>
        <v>3.4144399999999999</v>
      </c>
      <c r="AZ94" s="7">
        <f t="shared" ca="1" si="199"/>
        <v>125</v>
      </c>
      <c r="BA94" s="2">
        <f t="shared" ca="1" si="200"/>
        <v>7.49</v>
      </c>
      <c r="BB94" s="2">
        <f t="shared" ca="1" si="200"/>
        <v>23.07</v>
      </c>
      <c r="BC94" s="2">
        <f t="shared" ca="1" si="200"/>
        <v>3.43</v>
      </c>
      <c r="BD94" s="2" t="str">
        <f t="shared" ca="1" si="200"/>
        <v/>
      </c>
      <c r="BE94" s="2">
        <f t="shared" ca="1" si="200"/>
        <v>9.83</v>
      </c>
      <c r="BF94" s="2" t="str">
        <f t="shared" ca="1" si="200"/>
        <v/>
      </c>
      <c r="BG94" s="2">
        <f t="shared" ca="1" si="201"/>
        <v>43.82</v>
      </c>
      <c r="BH94" s="2">
        <f t="shared" ca="1" si="210"/>
        <v>23.8</v>
      </c>
      <c r="BI94" s="2">
        <f t="shared" ca="1" si="202"/>
        <v>45.7</v>
      </c>
      <c r="BJ94" s="2">
        <f t="shared" ca="1" si="202"/>
        <v>21.9</v>
      </c>
      <c r="BK94" s="2">
        <f t="shared" ca="1" si="202"/>
        <v>3.4144399999999999</v>
      </c>
      <c r="BL94" t="str">
        <f t="shared" si="203"/>
        <v>V05R10</v>
      </c>
      <c r="BM94">
        <f t="shared" si="204"/>
        <v>94</v>
      </c>
      <c r="BN94" t="b">
        <f t="shared" si="211"/>
        <v>1</v>
      </c>
    </row>
    <row r="95" spans="1:66" x14ac:dyDescent="0.25">
      <c r="A95" t="str">
        <f t="shared" si="205"/>
        <v>V05</v>
      </c>
      <c r="B95" t="s">
        <v>26</v>
      </c>
      <c r="C95" s="3" t="str">
        <f t="shared" si="177"/>
        <v>Zone 11</v>
      </c>
      <c r="D95" t="str">
        <f t="shared" ca="1" si="178"/>
        <v>Pass</v>
      </c>
      <c r="E95" s="2">
        <f t="shared" ca="1" si="179"/>
        <v>64.760000000000005</v>
      </c>
      <c r="F95" s="2">
        <f t="shared" ca="1" si="180"/>
        <v>64.760000000000005</v>
      </c>
      <c r="G95" s="3">
        <f t="shared" ca="1" si="206"/>
        <v>0</v>
      </c>
      <c r="H95" s="31" t="str">
        <f t="shared" ca="1" si="181"/>
        <v>Yes</v>
      </c>
      <c r="I95" s="2">
        <f t="shared" ca="1" si="182"/>
        <v>70.8</v>
      </c>
      <c r="J95" s="2">
        <f t="shared" ca="1" si="183"/>
        <v>70.8</v>
      </c>
      <c r="K95" s="2">
        <f t="shared" ca="1" si="184"/>
        <v>70.8</v>
      </c>
      <c r="L95" s="3">
        <f t="shared" ca="1" si="207"/>
        <v>0</v>
      </c>
      <c r="M95" s="3" t="str">
        <f t="shared" ca="1" si="185"/>
        <v>Yes</v>
      </c>
      <c r="N95" s="31" t="str">
        <f t="shared" si="186"/>
        <v>V02R11</v>
      </c>
      <c r="O95" s="21">
        <f t="shared" ca="1" si="208"/>
        <v>6.039999999999992</v>
      </c>
      <c r="P95" s="7">
        <f t="shared" ca="1" si="187"/>
        <v>126</v>
      </c>
      <c r="Q95" s="2">
        <f t="shared" ref="Q95:V100" ca="1" si="212">IF(Q$3=0,"",INDEX(INDIRECT(Q$1),$P95,Q$3))</f>
        <v>18.690000000000001</v>
      </c>
      <c r="R95" s="2">
        <f t="shared" ca="1" si="212"/>
        <v>32.479999999999997</v>
      </c>
      <c r="S95" s="2">
        <f t="shared" ca="1" si="212"/>
        <v>3.54</v>
      </c>
      <c r="T95" s="2" t="str">
        <f t="shared" ca="1" si="212"/>
        <v/>
      </c>
      <c r="U95" s="2">
        <f t="shared" ca="1" si="212"/>
        <v>10.050000000000001</v>
      </c>
      <c r="V95" s="2">
        <f t="shared" ca="1" si="212"/>
        <v>0</v>
      </c>
      <c r="W95" s="2">
        <f t="shared" ca="1" si="189"/>
        <v>64.760000000000005</v>
      </c>
      <c r="X95" s="2">
        <f t="shared" ca="1" si="190"/>
        <v>21.3</v>
      </c>
      <c r="Y95" s="2">
        <f t="shared" ca="1" si="190"/>
        <v>41.6</v>
      </c>
      <c r="Z95" s="2">
        <f t="shared" ca="1" si="190"/>
        <v>20.3</v>
      </c>
      <c r="AA95" s="2">
        <f t="shared" ca="1" si="190"/>
        <v>4.0855899999999998</v>
      </c>
      <c r="AB95" s="7">
        <f t="shared" ca="1" si="191"/>
        <v>126</v>
      </c>
      <c r="AC95" s="2">
        <f t="shared" ref="AC95:AH100" ca="1" si="213">IF(AC$3=0,"",INDEX(INDIRECT(AC$1),$AB95,AC$3))</f>
        <v>18.690000000000001</v>
      </c>
      <c r="AD95" s="2">
        <f t="shared" ca="1" si="213"/>
        <v>32.479999999999997</v>
      </c>
      <c r="AE95" s="2">
        <f t="shared" ca="1" si="213"/>
        <v>3.54</v>
      </c>
      <c r="AF95" s="2" t="str">
        <f t="shared" ca="1" si="213"/>
        <v/>
      </c>
      <c r="AG95" s="2">
        <f t="shared" ca="1" si="213"/>
        <v>10.050000000000001</v>
      </c>
      <c r="AH95" s="2">
        <f t="shared" ca="1" si="213"/>
        <v>0</v>
      </c>
      <c r="AI95" s="2">
        <f t="shared" ca="1" si="193"/>
        <v>64.760000000000005</v>
      </c>
      <c r="AJ95" s="2">
        <f t="shared" ca="1" si="209"/>
        <v>21.3</v>
      </c>
      <c r="AK95" s="2">
        <f t="shared" ca="1" si="194"/>
        <v>41.6</v>
      </c>
      <c r="AL95" s="2">
        <f t="shared" ca="1" si="194"/>
        <v>20.3</v>
      </c>
      <c r="AM95" s="2">
        <f t="shared" ca="1" si="194"/>
        <v>4.0855899999999998</v>
      </c>
      <c r="AN95" s="7">
        <f t="shared" ca="1" si="195"/>
        <v>126</v>
      </c>
      <c r="AO95" s="2">
        <f t="shared" ref="AO95:AT100" ca="1" si="214">IF(AO$3=0,"",INDEX(INDIRECT(AO$1),$AN95,AO$3))</f>
        <v>20.309999999999999</v>
      </c>
      <c r="AP95" s="2">
        <f t="shared" ca="1" si="214"/>
        <v>36.9</v>
      </c>
      <c r="AQ95" s="2">
        <f t="shared" ca="1" si="214"/>
        <v>3.54</v>
      </c>
      <c r="AR95" s="2" t="str">
        <f t="shared" ca="1" si="214"/>
        <v/>
      </c>
      <c r="AS95" s="2">
        <f t="shared" ca="1" si="214"/>
        <v>10.050000000000001</v>
      </c>
      <c r="AT95" s="2" t="str">
        <f t="shared" ca="1" si="214"/>
        <v/>
      </c>
      <c r="AU95" s="2">
        <f t="shared" ca="1" si="197"/>
        <v>70.8</v>
      </c>
      <c r="AV95" s="2">
        <f t="shared" ca="1" si="198"/>
        <v>23.5</v>
      </c>
      <c r="AW95" s="2">
        <f t="shared" ca="1" si="198"/>
        <v>43.8</v>
      </c>
      <c r="AX95" s="2">
        <f t="shared" ca="1" si="198"/>
        <v>20.3</v>
      </c>
      <c r="AY95" s="2">
        <f t="shared" ca="1" si="198"/>
        <v>4.0855899999999998</v>
      </c>
      <c r="AZ95" s="7">
        <f t="shared" ca="1" si="199"/>
        <v>126</v>
      </c>
      <c r="BA95" s="2">
        <f t="shared" ref="BA95:BF100" ca="1" si="215">IF(BA$3=0,"",INDEX(INDIRECT(BA$1),$AZ95,BA$3))</f>
        <v>20.309999999999999</v>
      </c>
      <c r="BB95" s="2">
        <f t="shared" ca="1" si="215"/>
        <v>36.9</v>
      </c>
      <c r="BC95" s="2">
        <f t="shared" ca="1" si="215"/>
        <v>3.54</v>
      </c>
      <c r="BD95" s="2" t="str">
        <f t="shared" ca="1" si="215"/>
        <v/>
      </c>
      <c r="BE95" s="2">
        <f t="shared" ca="1" si="215"/>
        <v>10.050000000000001</v>
      </c>
      <c r="BF95" s="2" t="str">
        <f t="shared" ca="1" si="215"/>
        <v/>
      </c>
      <c r="BG95" s="2">
        <f t="shared" ca="1" si="201"/>
        <v>70.8</v>
      </c>
      <c r="BH95" s="2">
        <f t="shared" ca="1" si="210"/>
        <v>23.5</v>
      </c>
      <c r="BI95" s="2">
        <f t="shared" ca="1" si="202"/>
        <v>43.8</v>
      </c>
      <c r="BJ95" s="2">
        <f t="shared" ca="1" si="202"/>
        <v>20.3</v>
      </c>
      <c r="BK95" s="2">
        <f t="shared" ca="1" si="202"/>
        <v>4.0855899999999998</v>
      </c>
      <c r="BL95" t="str">
        <f t="shared" si="203"/>
        <v>V05R11</v>
      </c>
      <c r="BM95">
        <f t="shared" si="204"/>
        <v>95</v>
      </c>
      <c r="BN95" t="b">
        <f t="shared" si="211"/>
        <v>1</v>
      </c>
    </row>
    <row r="96" spans="1:66" x14ac:dyDescent="0.25">
      <c r="A96" t="str">
        <f t="shared" si="205"/>
        <v>V05</v>
      </c>
      <c r="B96" t="s">
        <v>27</v>
      </c>
      <c r="C96" s="3" t="str">
        <f t="shared" si="177"/>
        <v>Zone 12</v>
      </c>
      <c r="D96" t="str">
        <f t="shared" ca="1" si="178"/>
        <v>Pass</v>
      </c>
      <c r="E96" s="2">
        <f t="shared" ca="1" si="179"/>
        <v>50.500000000000007</v>
      </c>
      <c r="F96" s="2">
        <f t="shared" ca="1" si="180"/>
        <v>50.500000000000007</v>
      </c>
      <c r="G96" s="3">
        <f t="shared" ca="1" si="206"/>
        <v>0</v>
      </c>
      <c r="H96" s="31" t="str">
        <f t="shared" ca="1" si="181"/>
        <v>Yes</v>
      </c>
      <c r="I96" s="2">
        <f t="shared" ca="1" si="182"/>
        <v>55.300000000000004</v>
      </c>
      <c r="J96" s="2">
        <f t="shared" ca="1" si="183"/>
        <v>55.300000000000004</v>
      </c>
      <c r="K96" s="2">
        <f t="shared" ca="1" si="184"/>
        <v>55.300000000000004</v>
      </c>
      <c r="L96" s="3">
        <f t="shared" ca="1" si="207"/>
        <v>0</v>
      </c>
      <c r="M96" s="3" t="str">
        <f t="shared" ca="1" si="185"/>
        <v>Yes</v>
      </c>
      <c r="N96" s="31" t="str">
        <f t="shared" si="186"/>
        <v>V02R12</v>
      </c>
      <c r="O96" s="21">
        <f t="shared" ca="1" si="208"/>
        <v>4.7999999999999972</v>
      </c>
      <c r="P96" s="7">
        <f t="shared" ca="1" si="187"/>
        <v>127</v>
      </c>
      <c r="Q96" s="2">
        <f t="shared" ca="1" si="212"/>
        <v>19.57</v>
      </c>
      <c r="R96" s="2">
        <f t="shared" ca="1" si="212"/>
        <v>17.02</v>
      </c>
      <c r="S96" s="2">
        <f t="shared" ca="1" si="212"/>
        <v>3.53</v>
      </c>
      <c r="T96" s="2" t="str">
        <f t="shared" ca="1" si="212"/>
        <v/>
      </c>
      <c r="U96" s="2">
        <f t="shared" ca="1" si="212"/>
        <v>10.38</v>
      </c>
      <c r="V96" s="2">
        <f t="shared" ca="1" si="212"/>
        <v>0</v>
      </c>
      <c r="W96" s="2">
        <f t="shared" ca="1" si="189"/>
        <v>50.500000000000007</v>
      </c>
      <c r="X96" s="2">
        <f t="shared" ca="1" si="190"/>
        <v>22.7</v>
      </c>
      <c r="Y96" s="2">
        <f t="shared" ca="1" si="190"/>
        <v>41.9</v>
      </c>
      <c r="Z96" s="2">
        <f t="shared" ca="1" si="190"/>
        <v>19.2</v>
      </c>
      <c r="AA96" s="2">
        <f t="shared" ca="1" si="190"/>
        <v>3.3883999999999999</v>
      </c>
      <c r="AB96" s="7">
        <f t="shared" ca="1" si="191"/>
        <v>127</v>
      </c>
      <c r="AC96" s="2">
        <f t="shared" ca="1" si="213"/>
        <v>19.57</v>
      </c>
      <c r="AD96" s="2">
        <f t="shared" ca="1" si="213"/>
        <v>17.02</v>
      </c>
      <c r="AE96" s="2">
        <f t="shared" ca="1" si="213"/>
        <v>3.53</v>
      </c>
      <c r="AF96" s="2" t="str">
        <f t="shared" ca="1" si="213"/>
        <v/>
      </c>
      <c r="AG96" s="2">
        <f t="shared" ca="1" si="213"/>
        <v>10.38</v>
      </c>
      <c r="AH96" s="2">
        <f t="shared" ca="1" si="213"/>
        <v>0</v>
      </c>
      <c r="AI96" s="2">
        <f t="shared" ca="1" si="193"/>
        <v>50.500000000000007</v>
      </c>
      <c r="AJ96" s="2">
        <f t="shared" ca="1" si="209"/>
        <v>22.7</v>
      </c>
      <c r="AK96" s="2">
        <f t="shared" ca="1" si="194"/>
        <v>41.9</v>
      </c>
      <c r="AL96" s="2">
        <f t="shared" ca="1" si="194"/>
        <v>19.2</v>
      </c>
      <c r="AM96" s="2">
        <f t="shared" ca="1" si="194"/>
        <v>3.3883999999999999</v>
      </c>
      <c r="AN96" s="7">
        <f t="shared" ca="1" si="195"/>
        <v>127</v>
      </c>
      <c r="AO96" s="2">
        <f t="shared" ca="1" si="214"/>
        <v>20.7</v>
      </c>
      <c r="AP96" s="2">
        <f t="shared" ca="1" si="214"/>
        <v>20.69</v>
      </c>
      <c r="AQ96" s="2">
        <f t="shared" ca="1" si="214"/>
        <v>3.53</v>
      </c>
      <c r="AR96" s="2" t="str">
        <f t="shared" ca="1" si="214"/>
        <v/>
      </c>
      <c r="AS96" s="2">
        <f t="shared" ca="1" si="214"/>
        <v>10.38</v>
      </c>
      <c r="AT96" s="2" t="str">
        <f t="shared" ca="1" si="214"/>
        <v/>
      </c>
      <c r="AU96" s="2">
        <f t="shared" ca="1" si="197"/>
        <v>55.300000000000004</v>
      </c>
      <c r="AV96" s="2">
        <f t="shared" ca="1" si="198"/>
        <v>24.8</v>
      </c>
      <c r="AW96" s="2">
        <f t="shared" ca="1" si="198"/>
        <v>44</v>
      </c>
      <c r="AX96" s="2">
        <f t="shared" ca="1" si="198"/>
        <v>19.2</v>
      </c>
      <c r="AY96" s="2">
        <f t="shared" ca="1" si="198"/>
        <v>3.3883999999999999</v>
      </c>
      <c r="AZ96" s="7">
        <f t="shared" ca="1" si="199"/>
        <v>127</v>
      </c>
      <c r="BA96" s="2">
        <f t="shared" ca="1" si="215"/>
        <v>20.7</v>
      </c>
      <c r="BB96" s="2">
        <f t="shared" ca="1" si="215"/>
        <v>20.69</v>
      </c>
      <c r="BC96" s="2">
        <f t="shared" ca="1" si="215"/>
        <v>3.53</v>
      </c>
      <c r="BD96" s="2" t="str">
        <f t="shared" ca="1" si="215"/>
        <v/>
      </c>
      <c r="BE96" s="2">
        <f t="shared" ca="1" si="215"/>
        <v>10.38</v>
      </c>
      <c r="BF96" s="2" t="str">
        <f t="shared" ca="1" si="215"/>
        <v/>
      </c>
      <c r="BG96" s="2">
        <f t="shared" ca="1" si="201"/>
        <v>55.300000000000004</v>
      </c>
      <c r="BH96" s="2">
        <f t="shared" ca="1" si="210"/>
        <v>24.8</v>
      </c>
      <c r="BI96" s="2">
        <f t="shared" ca="1" si="202"/>
        <v>44</v>
      </c>
      <c r="BJ96" s="2">
        <f t="shared" ca="1" si="202"/>
        <v>19.2</v>
      </c>
      <c r="BK96" s="2">
        <f t="shared" ca="1" si="202"/>
        <v>3.3883999999999999</v>
      </c>
      <c r="BL96" t="str">
        <f t="shared" si="203"/>
        <v>V05R12</v>
      </c>
      <c r="BM96">
        <f t="shared" si="204"/>
        <v>96</v>
      </c>
      <c r="BN96" t="b">
        <f t="shared" si="211"/>
        <v>1</v>
      </c>
    </row>
    <row r="97" spans="1:66" x14ac:dyDescent="0.25">
      <c r="A97" t="str">
        <f t="shared" si="205"/>
        <v>V05</v>
      </c>
      <c r="B97" t="s">
        <v>28</v>
      </c>
      <c r="C97" s="3" t="str">
        <f t="shared" si="177"/>
        <v>Zone 13</v>
      </c>
      <c r="D97" t="str">
        <f t="shared" ca="1" si="178"/>
        <v>Pass</v>
      </c>
      <c r="E97" s="2">
        <f t="shared" ca="1" si="179"/>
        <v>65.87</v>
      </c>
      <c r="F97" s="2">
        <f t="shared" ca="1" si="180"/>
        <v>65.87</v>
      </c>
      <c r="G97" s="3">
        <f t="shared" ca="1" si="206"/>
        <v>0</v>
      </c>
      <c r="H97" s="31" t="str">
        <f t="shared" ca="1" si="181"/>
        <v>Yes</v>
      </c>
      <c r="I97" s="2">
        <f t="shared" ca="1" si="182"/>
        <v>71.95</v>
      </c>
      <c r="J97" s="2">
        <f t="shared" ca="1" si="183"/>
        <v>71.95</v>
      </c>
      <c r="K97" s="2">
        <f t="shared" ca="1" si="184"/>
        <v>71.95</v>
      </c>
      <c r="L97" s="3">
        <f t="shared" ca="1" si="207"/>
        <v>0</v>
      </c>
      <c r="M97" s="3" t="str">
        <f t="shared" ca="1" si="185"/>
        <v>Yes</v>
      </c>
      <c r="N97" s="31" t="str">
        <f t="shared" si="186"/>
        <v>V02R13</v>
      </c>
      <c r="O97" s="21">
        <f t="shared" ca="1" si="208"/>
        <v>6.0799999999999983</v>
      </c>
      <c r="P97" s="7">
        <f t="shared" ca="1" si="187"/>
        <v>128</v>
      </c>
      <c r="Q97" s="2">
        <f t="shared" ca="1" si="212"/>
        <v>17.350000000000001</v>
      </c>
      <c r="R97" s="2">
        <f t="shared" ca="1" si="212"/>
        <v>35.04</v>
      </c>
      <c r="S97" s="2">
        <f t="shared" ca="1" si="212"/>
        <v>3.59</v>
      </c>
      <c r="T97" s="2" t="str">
        <f t="shared" ca="1" si="212"/>
        <v/>
      </c>
      <c r="U97" s="2">
        <f t="shared" ca="1" si="212"/>
        <v>9.89</v>
      </c>
      <c r="V97" s="2">
        <f t="shared" ca="1" si="212"/>
        <v>0</v>
      </c>
      <c r="W97" s="2">
        <f t="shared" ca="1" si="189"/>
        <v>65.87</v>
      </c>
      <c r="X97" s="2">
        <f t="shared" ca="1" si="190"/>
        <v>22.6</v>
      </c>
      <c r="Y97" s="2">
        <f t="shared" ca="1" si="190"/>
        <v>43.2</v>
      </c>
      <c r="Z97" s="2">
        <f t="shared" ca="1" si="190"/>
        <v>20.6</v>
      </c>
      <c r="AA97" s="2">
        <f t="shared" ca="1" si="190"/>
        <v>4.3067299999999999</v>
      </c>
      <c r="AB97" s="7">
        <f t="shared" ca="1" si="191"/>
        <v>128</v>
      </c>
      <c r="AC97" s="2">
        <f t="shared" ca="1" si="213"/>
        <v>17.350000000000001</v>
      </c>
      <c r="AD97" s="2">
        <f t="shared" ca="1" si="213"/>
        <v>35.04</v>
      </c>
      <c r="AE97" s="2">
        <f t="shared" ca="1" si="213"/>
        <v>3.59</v>
      </c>
      <c r="AF97" s="2" t="str">
        <f t="shared" ca="1" si="213"/>
        <v/>
      </c>
      <c r="AG97" s="2">
        <f t="shared" ca="1" si="213"/>
        <v>9.89</v>
      </c>
      <c r="AH97" s="2">
        <f t="shared" ca="1" si="213"/>
        <v>0</v>
      </c>
      <c r="AI97" s="2">
        <f t="shared" ca="1" si="193"/>
        <v>65.87</v>
      </c>
      <c r="AJ97" s="2">
        <f t="shared" ca="1" si="209"/>
        <v>22.6</v>
      </c>
      <c r="AK97" s="2">
        <f t="shared" ca="1" si="194"/>
        <v>43.2</v>
      </c>
      <c r="AL97" s="2">
        <f t="shared" ca="1" si="194"/>
        <v>20.6</v>
      </c>
      <c r="AM97" s="2">
        <f t="shared" ca="1" si="194"/>
        <v>4.3067299999999999</v>
      </c>
      <c r="AN97" s="7">
        <f t="shared" ca="1" si="195"/>
        <v>128</v>
      </c>
      <c r="AO97" s="2">
        <f t="shared" ca="1" si="214"/>
        <v>18.329999999999998</v>
      </c>
      <c r="AP97" s="2">
        <f t="shared" ca="1" si="214"/>
        <v>40.14</v>
      </c>
      <c r="AQ97" s="2">
        <f t="shared" ca="1" si="214"/>
        <v>3.59</v>
      </c>
      <c r="AR97" s="2" t="str">
        <f t="shared" ca="1" si="214"/>
        <v/>
      </c>
      <c r="AS97" s="2">
        <f t="shared" ca="1" si="214"/>
        <v>9.89</v>
      </c>
      <c r="AT97" s="2" t="str">
        <f t="shared" ca="1" si="214"/>
        <v/>
      </c>
      <c r="AU97" s="2">
        <f t="shared" ca="1" si="197"/>
        <v>71.95</v>
      </c>
      <c r="AV97" s="2">
        <f t="shared" ca="1" si="198"/>
        <v>24.8</v>
      </c>
      <c r="AW97" s="2">
        <f t="shared" ca="1" si="198"/>
        <v>45.5</v>
      </c>
      <c r="AX97" s="2">
        <f t="shared" ca="1" si="198"/>
        <v>20.7</v>
      </c>
      <c r="AY97" s="2">
        <f t="shared" ca="1" si="198"/>
        <v>4.3067299999999999</v>
      </c>
      <c r="AZ97" s="7">
        <f t="shared" ca="1" si="199"/>
        <v>128</v>
      </c>
      <c r="BA97" s="2">
        <f t="shared" ca="1" si="215"/>
        <v>18.329999999999998</v>
      </c>
      <c r="BB97" s="2">
        <f t="shared" ca="1" si="215"/>
        <v>40.14</v>
      </c>
      <c r="BC97" s="2">
        <f t="shared" ca="1" si="215"/>
        <v>3.59</v>
      </c>
      <c r="BD97" s="2" t="str">
        <f t="shared" ca="1" si="215"/>
        <v/>
      </c>
      <c r="BE97" s="2">
        <f t="shared" ca="1" si="215"/>
        <v>9.89</v>
      </c>
      <c r="BF97" s="2" t="str">
        <f t="shared" ca="1" si="215"/>
        <v/>
      </c>
      <c r="BG97" s="2">
        <f t="shared" ca="1" si="201"/>
        <v>71.95</v>
      </c>
      <c r="BH97" s="2">
        <f t="shared" ca="1" si="210"/>
        <v>24.8</v>
      </c>
      <c r="BI97" s="2">
        <f t="shared" ca="1" si="202"/>
        <v>45.5</v>
      </c>
      <c r="BJ97" s="2">
        <f t="shared" ca="1" si="202"/>
        <v>20.7</v>
      </c>
      <c r="BK97" s="2">
        <f t="shared" ca="1" si="202"/>
        <v>4.3067299999999999</v>
      </c>
      <c r="BL97" t="str">
        <f t="shared" si="203"/>
        <v>V05R13</v>
      </c>
      <c r="BM97">
        <f t="shared" si="204"/>
        <v>97</v>
      </c>
      <c r="BN97" t="b">
        <f t="shared" si="211"/>
        <v>1</v>
      </c>
    </row>
    <row r="98" spans="1:66" x14ac:dyDescent="0.25">
      <c r="A98" t="str">
        <f t="shared" si="205"/>
        <v>V05</v>
      </c>
      <c r="B98" t="s">
        <v>29</v>
      </c>
      <c r="C98" s="3" t="str">
        <f t="shared" si="177"/>
        <v>Zone 14</v>
      </c>
      <c r="D98" t="str">
        <f t="shared" ca="1" si="178"/>
        <v>Pass</v>
      </c>
      <c r="E98" s="2">
        <f t="shared" ca="1" si="179"/>
        <v>60.730000000000004</v>
      </c>
      <c r="F98" s="2">
        <f t="shared" ca="1" si="180"/>
        <v>60.730000000000004</v>
      </c>
      <c r="G98" s="3">
        <f t="shared" ca="1" si="206"/>
        <v>0</v>
      </c>
      <c r="H98" s="31" t="str">
        <f t="shared" ca="1" si="181"/>
        <v>Yes</v>
      </c>
      <c r="I98" s="2">
        <f t="shared" ca="1" si="182"/>
        <v>67.8</v>
      </c>
      <c r="J98" s="2">
        <f t="shared" ca="1" si="183"/>
        <v>67.8</v>
      </c>
      <c r="K98" s="2">
        <f t="shared" ca="1" si="184"/>
        <v>67.8</v>
      </c>
      <c r="L98" s="3">
        <f t="shared" ca="1" si="207"/>
        <v>0</v>
      </c>
      <c r="M98" s="3" t="str">
        <f t="shared" ca="1" si="185"/>
        <v>Yes</v>
      </c>
      <c r="N98" s="31" t="str">
        <f t="shared" si="186"/>
        <v>V02R14</v>
      </c>
      <c r="O98" s="21">
        <f t="shared" ca="1" si="208"/>
        <v>7.0699999999999932</v>
      </c>
      <c r="P98" s="7">
        <f t="shared" ca="1" si="187"/>
        <v>129</v>
      </c>
      <c r="Q98" s="2">
        <f t="shared" ca="1" si="212"/>
        <v>17.5</v>
      </c>
      <c r="R98" s="2">
        <f t="shared" ca="1" si="212"/>
        <v>29.68</v>
      </c>
      <c r="S98" s="2">
        <f t="shared" ca="1" si="212"/>
        <v>3.38</v>
      </c>
      <c r="T98" s="2" t="str">
        <f t="shared" ca="1" si="212"/>
        <v/>
      </c>
      <c r="U98" s="2">
        <f t="shared" ca="1" si="212"/>
        <v>10.17</v>
      </c>
      <c r="V98" s="2">
        <f t="shared" ca="1" si="212"/>
        <v>0</v>
      </c>
      <c r="W98" s="2">
        <f t="shared" ca="1" si="189"/>
        <v>60.730000000000004</v>
      </c>
      <c r="X98" s="2">
        <f t="shared" ca="1" si="190"/>
        <v>21.8</v>
      </c>
      <c r="Y98" s="2">
        <f t="shared" ca="1" si="190"/>
        <v>42.6</v>
      </c>
      <c r="Z98" s="2">
        <f t="shared" ca="1" si="190"/>
        <v>20.8</v>
      </c>
      <c r="AA98" s="2">
        <f t="shared" ca="1" si="190"/>
        <v>3.58039</v>
      </c>
      <c r="AB98" s="7">
        <f t="shared" ca="1" si="191"/>
        <v>129</v>
      </c>
      <c r="AC98" s="2">
        <f t="shared" ca="1" si="213"/>
        <v>17.5</v>
      </c>
      <c r="AD98" s="2">
        <f t="shared" ca="1" si="213"/>
        <v>29.68</v>
      </c>
      <c r="AE98" s="2">
        <f t="shared" ca="1" si="213"/>
        <v>3.38</v>
      </c>
      <c r="AF98" s="2" t="str">
        <f t="shared" ca="1" si="213"/>
        <v/>
      </c>
      <c r="AG98" s="2">
        <f t="shared" ca="1" si="213"/>
        <v>10.17</v>
      </c>
      <c r="AH98" s="2">
        <f t="shared" ca="1" si="213"/>
        <v>0</v>
      </c>
      <c r="AI98" s="2">
        <f t="shared" ca="1" si="193"/>
        <v>60.730000000000004</v>
      </c>
      <c r="AJ98" s="2">
        <f t="shared" ca="1" si="209"/>
        <v>21.8</v>
      </c>
      <c r="AK98" s="2">
        <f t="shared" ca="1" si="194"/>
        <v>42.6</v>
      </c>
      <c r="AL98" s="2">
        <f t="shared" ca="1" si="194"/>
        <v>20.8</v>
      </c>
      <c r="AM98" s="2">
        <f t="shared" ca="1" si="194"/>
        <v>3.58039</v>
      </c>
      <c r="AN98" s="7">
        <f t="shared" ca="1" si="195"/>
        <v>129</v>
      </c>
      <c r="AO98" s="2">
        <f t="shared" ca="1" si="214"/>
        <v>19.5</v>
      </c>
      <c r="AP98" s="2">
        <f t="shared" ca="1" si="214"/>
        <v>34.75</v>
      </c>
      <c r="AQ98" s="2">
        <f t="shared" ca="1" si="214"/>
        <v>3.38</v>
      </c>
      <c r="AR98" s="2" t="str">
        <f t="shared" ca="1" si="214"/>
        <v/>
      </c>
      <c r="AS98" s="2">
        <f t="shared" ca="1" si="214"/>
        <v>10.17</v>
      </c>
      <c r="AT98" s="2" t="str">
        <f t="shared" ca="1" si="214"/>
        <v/>
      </c>
      <c r="AU98" s="2">
        <f t="shared" ca="1" si="197"/>
        <v>67.8</v>
      </c>
      <c r="AV98" s="2">
        <f t="shared" ca="1" si="198"/>
        <v>24.6</v>
      </c>
      <c r="AW98" s="2">
        <f t="shared" ca="1" si="198"/>
        <v>45.4</v>
      </c>
      <c r="AX98" s="2">
        <f t="shared" ca="1" si="198"/>
        <v>20.8</v>
      </c>
      <c r="AY98" s="2">
        <f t="shared" ca="1" si="198"/>
        <v>3.58039</v>
      </c>
      <c r="AZ98" s="7">
        <f t="shared" ca="1" si="199"/>
        <v>129</v>
      </c>
      <c r="BA98" s="2">
        <f t="shared" ca="1" si="215"/>
        <v>19.5</v>
      </c>
      <c r="BB98" s="2">
        <f t="shared" ca="1" si="215"/>
        <v>34.75</v>
      </c>
      <c r="BC98" s="2">
        <f t="shared" ca="1" si="215"/>
        <v>3.38</v>
      </c>
      <c r="BD98" s="2" t="str">
        <f t="shared" ca="1" si="215"/>
        <v/>
      </c>
      <c r="BE98" s="2">
        <f t="shared" ca="1" si="215"/>
        <v>10.17</v>
      </c>
      <c r="BF98" s="2" t="str">
        <f t="shared" ca="1" si="215"/>
        <v/>
      </c>
      <c r="BG98" s="2">
        <f t="shared" ca="1" si="201"/>
        <v>67.8</v>
      </c>
      <c r="BH98" s="2">
        <f t="shared" ca="1" si="210"/>
        <v>24.6</v>
      </c>
      <c r="BI98" s="2">
        <f t="shared" ca="1" si="202"/>
        <v>45.4</v>
      </c>
      <c r="BJ98" s="2">
        <f t="shared" ca="1" si="202"/>
        <v>20.8</v>
      </c>
      <c r="BK98" s="2">
        <f t="shared" ca="1" si="202"/>
        <v>3.58039</v>
      </c>
      <c r="BL98" t="str">
        <f t="shared" si="203"/>
        <v>V05R14</v>
      </c>
      <c r="BM98">
        <f t="shared" si="204"/>
        <v>98</v>
      </c>
      <c r="BN98" t="b">
        <f t="shared" si="211"/>
        <v>1</v>
      </c>
    </row>
    <row r="99" spans="1:66" x14ac:dyDescent="0.25">
      <c r="A99" t="str">
        <f t="shared" si="205"/>
        <v>V05</v>
      </c>
      <c r="B99" t="s">
        <v>30</v>
      </c>
      <c r="C99" s="3" t="str">
        <f t="shared" si="177"/>
        <v>Zone 15</v>
      </c>
      <c r="D99" t="str">
        <f t="shared" ca="1" si="178"/>
        <v>Pass</v>
      </c>
      <c r="E99" s="2">
        <f t="shared" ca="1" si="179"/>
        <v>91.84</v>
      </c>
      <c r="F99" s="2">
        <f t="shared" ca="1" si="180"/>
        <v>91.84</v>
      </c>
      <c r="G99" s="3">
        <f t="shared" ca="1" si="206"/>
        <v>0</v>
      </c>
      <c r="H99" s="31" t="str">
        <f t="shared" ca="1" si="181"/>
        <v>Yes</v>
      </c>
      <c r="I99" s="2">
        <f t="shared" ca="1" si="182"/>
        <v>98.44</v>
      </c>
      <c r="J99" s="2">
        <f t="shared" ca="1" si="183"/>
        <v>98.44</v>
      </c>
      <c r="K99" s="2">
        <f t="shared" ca="1" si="184"/>
        <v>98.44</v>
      </c>
      <c r="L99" s="3">
        <f t="shared" ca="1" si="207"/>
        <v>0</v>
      </c>
      <c r="M99" s="3" t="str">
        <f t="shared" ca="1" si="185"/>
        <v>Yes</v>
      </c>
      <c r="N99" s="31" t="str">
        <f t="shared" si="186"/>
        <v>V02R15</v>
      </c>
      <c r="O99" s="21">
        <f t="shared" ca="1" si="208"/>
        <v>6.5999999999999943</v>
      </c>
      <c r="P99" s="7">
        <f t="shared" ca="1" si="187"/>
        <v>130</v>
      </c>
      <c r="Q99" s="2">
        <f t="shared" ca="1" si="212"/>
        <v>1.17</v>
      </c>
      <c r="R99" s="2">
        <f t="shared" ca="1" si="212"/>
        <v>79.2</v>
      </c>
      <c r="S99" s="2">
        <f t="shared" ca="1" si="212"/>
        <v>3.43</v>
      </c>
      <c r="T99" s="2" t="str">
        <f t="shared" ca="1" si="212"/>
        <v/>
      </c>
      <c r="U99" s="2">
        <f t="shared" ca="1" si="212"/>
        <v>8.0399999999999991</v>
      </c>
      <c r="V99" s="2">
        <f t="shared" ca="1" si="212"/>
        <v>0</v>
      </c>
      <c r="W99" s="2">
        <f t="shared" ca="1" si="189"/>
        <v>91.84</v>
      </c>
      <c r="X99" s="2">
        <f t="shared" ca="1" si="190"/>
        <v>20</v>
      </c>
      <c r="Y99" s="2">
        <f t="shared" ca="1" si="190"/>
        <v>46.3</v>
      </c>
      <c r="Z99" s="2">
        <f t="shared" ca="1" si="190"/>
        <v>26.3</v>
      </c>
      <c r="AA99" s="2">
        <f t="shared" ca="1" si="190"/>
        <v>5.9965000000000002</v>
      </c>
      <c r="AB99" s="7">
        <f t="shared" ca="1" si="191"/>
        <v>130</v>
      </c>
      <c r="AC99" s="2">
        <f t="shared" ca="1" si="213"/>
        <v>1.17</v>
      </c>
      <c r="AD99" s="2">
        <f t="shared" ca="1" si="213"/>
        <v>79.2</v>
      </c>
      <c r="AE99" s="2">
        <f t="shared" ca="1" si="213"/>
        <v>3.43</v>
      </c>
      <c r="AF99" s="2" t="str">
        <f t="shared" ca="1" si="213"/>
        <v/>
      </c>
      <c r="AG99" s="2">
        <f t="shared" ca="1" si="213"/>
        <v>8.0399999999999991</v>
      </c>
      <c r="AH99" s="2">
        <f t="shared" ca="1" si="213"/>
        <v>0</v>
      </c>
      <c r="AI99" s="2">
        <f t="shared" ca="1" si="193"/>
        <v>91.84</v>
      </c>
      <c r="AJ99" s="2">
        <f t="shared" ca="1" si="209"/>
        <v>20</v>
      </c>
      <c r="AK99" s="2">
        <f t="shared" ca="1" si="194"/>
        <v>46.3</v>
      </c>
      <c r="AL99" s="2">
        <f t="shared" ca="1" si="194"/>
        <v>26.3</v>
      </c>
      <c r="AM99" s="2">
        <f t="shared" ca="1" si="194"/>
        <v>5.9965000000000002</v>
      </c>
      <c r="AN99" s="7">
        <f t="shared" ca="1" si="195"/>
        <v>130</v>
      </c>
      <c r="AO99" s="2">
        <f t="shared" ca="1" si="214"/>
        <v>1.61</v>
      </c>
      <c r="AP99" s="2">
        <f t="shared" ca="1" si="214"/>
        <v>85.36</v>
      </c>
      <c r="AQ99" s="2">
        <f t="shared" ca="1" si="214"/>
        <v>3.43</v>
      </c>
      <c r="AR99" s="2" t="str">
        <f t="shared" ca="1" si="214"/>
        <v/>
      </c>
      <c r="AS99" s="2">
        <f t="shared" ca="1" si="214"/>
        <v>8.0399999999999991</v>
      </c>
      <c r="AT99" s="2" t="str">
        <f t="shared" ca="1" si="214"/>
        <v/>
      </c>
      <c r="AU99" s="2">
        <f t="shared" ca="1" si="197"/>
        <v>98.44</v>
      </c>
      <c r="AV99" s="2">
        <f t="shared" ca="1" si="198"/>
        <v>22.1</v>
      </c>
      <c r="AW99" s="2">
        <f t="shared" ca="1" si="198"/>
        <v>48.5</v>
      </c>
      <c r="AX99" s="2">
        <f t="shared" ca="1" si="198"/>
        <v>26.4</v>
      </c>
      <c r="AY99" s="2">
        <f t="shared" ca="1" si="198"/>
        <v>5.9965000000000002</v>
      </c>
      <c r="AZ99" s="7">
        <f t="shared" ca="1" si="199"/>
        <v>130</v>
      </c>
      <c r="BA99" s="2">
        <f t="shared" ca="1" si="215"/>
        <v>1.61</v>
      </c>
      <c r="BB99" s="2">
        <f t="shared" ca="1" si="215"/>
        <v>85.36</v>
      </c>
      <c r="BC99" s="2">
        <f t="shared" ca="1" si="215"/>
        <v>3.43</v>
      </c>
      <c r="BD99" s="2" t="str">
        <f t="shared" ca="1" si="215"/>
        <v/>
      </c>
      <c r="BE99" s="2">
        <f t="shared" ca="1" si="215"/>
        <v>8.0399999999999991</v>
      </c>
      <c r="BF99" s="2" t="str">
        <f t="shared" ca="1" si="215"/>
        <v/>
      </c>
      <c r="BG99" s="2">
        <f t="shared" ca="1" si="201"/>
        <v>98.44</v>
      </c>
      <c r="BH99" s="2">
        <f t="shared" ca="1" si="210"/>
        <v>22.1</v>
      </c>
      <c r="BI99" s="2">
        <f t="shared" ca="1" si="202"/>
        <v>48.5</v>
      </c>
      <c r="BJ99" s="2">
        <f t="shared" ca="1" si="202"/>
        <v>26.4</v>
      </c>
      <c r="BK99" s="2">
        <f t="shared" ca="1" si="202"/>
        <v>5.9965000000000002</v>
      </c>
      <c r="BL99" t="str">
        <f t="shared" si="203"/>
        <v>V05R15</v>
      </c>
      <c r="BM99">
        <f t="shared" si="204"/>
        <v>99</v>
      </c>
      <c r="BN99" t="b">
        <f t="shared" si="211"/>
        <v>1</v>
      </c>
    </row>
    <row r="100" spans="1:66" x14ac:dyDescent="0.25">
      <c r="A100" t="str">
        <f t="shared" si="205"/>
        <v>V05</v>
      </c>
      <c r="B100" t="s">
        <v>31</v>
      </c>
      <c r="C100" s="3" t="str">
        <f t="shared" si="177"/>
        <v>Zone 16</v>
      </c>
      <c r="D100" t="str">
        <f t="shared" ca="1" si="178"/>
        <v>Pass</v>
      </c>
      <c r="E100" s="2">
        <f t="shared" ca="1" si="179"/>
        <v>53.44</v>
      </c>
      <c r="F100" s="2">
        <f t="shared" ca="1" si="180"/>
        <v>53.44</v>
      </c>
      <c r="G100" s="3">
        <f t="shared" ca="1" si="206"/>
        <v>0</v>
      </c>
      <c r="H100" s="31" t="str">
        <f t="shared" ca="1" si="181"/>
        <v>Yes</v>
      </c>
      <c r="I100" s="2">
        <f t="shared" ca="1" si="182"/>
        <v>58.370000000000005</v>
      </c>
      <c r="J100" s="2">
        <f t="shared" ca="1" si="183"/>
        <v>58.370000000000005</v>
      </c>
      <c r="K100" s="2">
        <f t="shared" ca="1" si="184"/>
        <v>58.370000000000005</v>
      </c>
      <c r="L100" s="3">
        <f t="shared" ca="1" si="207"/>
        <v>0</v>
      </c>
      <c r="M100" s="3" t="str">
        <f t="shared" ca="1" si="185"/>
        <v>Yes</v>
      </c>
      <c r="N100" s="31" t="str">
        <f t="shared" si="186"/>
        <v>V02R16</v>
      </c>
      <c r="O100" s="21">
        <f t="shared" ca="1" si="208"/>
        <v>4.9300000000000068</v>
      </c>
      <c r="P100" s="7">
        <f t="shared" ca="1" si="187"/>
        <v>131</v>
      </c>
      <c r="Q100" s="2">
        <f t="shared" ca="1" si="212"/>
        <v>35.65</v>
      </c>
      <c r="R100" s="2">
        <f t="shared" ca="1" si="212"/>
        <v>2.23</v>
      </c>
      <c r="S100" s="2">
        <f t="shared" ca="1" si="212"/>
        <v>3.57</v>
      </c>
      <c r="T100" s="2" t="str">
        <f t="shared" ca="1" si="212"/>
        <v/>
      </c>
      <c r="U100" s="2">
        <f t="shared" ca="1" si="212"/>
        <v>11.99</v>
      </c>
      <c r="V100" s="2">
        <f t="shared" ca="1" si="212"/>
        <v>0</v>
      </c>
      <c r="W100" s="2">
        <f t="shared" ca="1" si="189"/>
        <v>53.44</v>
      </c>
      <c r="X100" s="2">
        <f t="shared" ca="1" si="190"/>
        <v>27.3</v>
      </c>
      <c r="Y100" s="2">
        <f t="shared" ca="1" si="190"/>
        <v>45.8</v>
      </c>
      <c r="Z100" s="2">
        <f t="shared" ca="1" si="190"/>
        <v>18.5</v>
      </c>
      <c r="AA100" s="2">
        <f t="shared" ca="1" si="190"/>
        <v>3.09266</v>
      </c>
      <c r="AB100" s="7">
        <f t="shared" ca="1" si="191"/>
        <v>131</v>
      </c>
      <c r="AC100" s="2">
        <f t="shared" ca="1" si="213"/>
        <v>35.65</v>
      </c>
      <c r="AD100" s="2">
        <f t="shared" ca="1" si="213"/>
        <v>2.23</v>
      </c>
      <c r="AE100" s="2">
        <f t="shared" ca="1" si="213"/>
        <v>3.57</v>
      </c>
      <c r="AF100" s="2" t="str">
        <f t="shared" ca="1" si="213"/>
        <v/>
      </c>
      <c r="AG100" s="2">
        <f t="shared" ca="1" si="213"/>
        <v>11.99</v>
      </c>
      <c r="AH100" s="2">
        <f t="shared" ca="1" si="213"/>
        <v>0</v>
      </c>
      <c r="AI100" s="2">
        <f t="shared" ca="1" si="193"/>
        <v>53.44</v>
      </c>
      <c r="AJ100" s="2">
        <f t="shared" ca="1" si="209"/>
        <v>27.3</v>
      </c>
      <c r="AK100" s="2">
        <f t="shared" ca="1" si="194"/>
        <v>45.8</v>
      </c>
      <c r="AL100" s="2">
        <f t="shared" ca="1" si="194"/>
        <v>18.5</v>
      </c>
      <c r="AM100" s="2">
        <f t="shared" ca="1" si="194"/>
        <v>3.09266</v>
      </c>
      <c r="AN100" s="7">
        <f t="shared" ca="1" si="195"/>
        <v>131</v>
      </c>
      <c r="AO100" s="2">
        <f t="shared" ca="1" si="214"/>
        <v>38.5</v>
      </c>
      <c r="AP100" s="2">
        <f t="shared" ca="1" si="214"/>
        <v>4.3099999999999996</v>
      </c>
      <c r="AQ100" s="2">
        <f t="shared" ca="1" si="214"/>
        <v>3.57</v>
      </c>
      <c r="AR100" s="2" t="str">
        <f t="shared" ca="1" si="214"/>
        <v/>
      </c>
      <c r="AS100" s="2">
        <f t="shared" ca="1" si="214"/>
        <v>11.99</v>
      </c>
      <c r="AT100" s="2" t="str">
        <f t="shared" ca="1" si="214"/>
        <v/>
      </c>
      <c r="AU100" s="2">
        <f t="shared" ca="1" si="197"/>
        <v>58.370000000000005</v>
      </c>
      <c r="AV100" s="2">
        <f t="shared" ca="1" si="198"/>
        <v>29.5</v>
      </c>
      <c r="AW100" s="2">
        <f t="shared" ca="1" si="198"/>
        <v>48</v>
      </c>
      <c r="AX100" s="2">
        <f t="shared" ca="1" si="198"/>
        <v>18.5</v>
      </c>
      <c r="AY100" s="2">
        <f t="shared" ca="1" si="198"/>
        <v>3.09266</v>
      </c>
      <c r="AZ100" s="7">
        <f t="shared" ca="1" si="199"/>
        <v>131</v>
      </c>
      <c r="BA100" s="2">
        <f t="shared" ca="1" si="215"/>
        <v>38.5</v>
      </c>
      <c r="BB100" s="2">
        <f t="shared" ca="1" si="215"/>
        <v>4.3099999999999996</v>
      </c>
      <c r="BC100" s="2">
        <f t="shared" ca="1" si="215"/>
        <v>3.57</v>
      </c>
      <c r="BD100" s="2" t="str">
        <f t="shared" ca="1" si="215"/>
        <v/>
      </c>
      <c r="BE100" s="2">
        <f t="shared" ca="1" si="215"/>
        <v>11.99</v>
      </c>
      <c r="BF100" s="2" t="str">
        <f t="shared" ca="1" si="215"/>
        <v/>
      </c>
      <c r="BG100" s="2">
        <f t="shared" ca="1" si="201"/>
        <v>58.370000000000005</v>
      </c>
      <c r="BH100" s="2">
        <f t="shared" ca="1" si="210"/>
        <v>29.5</v>
      </c>
      <c r="BI100" s="2">
        <f t="shared" ca="1" si="202"/>
        <v>48</v>
      </c>
      <c r="BJ100" s="2">
        <f t="shared" ca="1" si="202"/>
        <v>18.5</v>
      </c>
      <c r="BK100" s="2">
        <f t="shared" ca="1" si="202"/>
        <v>3.09266</v>
      </c>
      <c r="BL100" t="str">
        <f t="shared" si="203"/>
        <v>V05R16</v>
      </c>
      <c r="BM100">
        <f t="shared" si="204"/>
        <v>100</v>
      </c>
      <c r="BN100" t="b">
        <f t="shared" si="211"/>
        <v>1</v>
      </c>
    </row>
    <row r="101" spans="1:66" x14ac:dyDescent="0.25">
      <c r="A101" s="20" t="str">
        <f>"Result "&amp;A84</f>
        <v>Result V05</v>
      </c>
      <c r="C101" s="5"/>
      <c r="D101" s="6" t="str">
        <f ca="1">IF(NOT(BN101),"n/a",IF(COUNTIF(D85:D100,Pass)=16,Pass,Fail))</f>
        <v>Pass</v>
      </c>
      <c r="E101" s="17">
        <f ca="1">AVERAGE(E85:E100)</f>
        <v>43.680625000000006</v>
      </c>
      <c r="F101" s="17">
        <f ca="1">AVERAGE(F85:F100)</f>
        <v>43.680625000000006</v>
      </c>
      <c r="G101" s="18">
        <f ca="1">IF(E101=0,0,(F101-E101)/E101)</f>
        <v>0</v>
      </c>
      <c r="H101" s="19"/>
      <c r="I101" s="17">
        <f ca="1">AVERAGE(I85:I100)</f>
        <v>47.481874999999995</v>
      </c>
      <c r="J101" s="17">
        <f ca="1">AVERAGE(J85:J100)</f>
        <v>47.481874999999995</v>
      </c>
      <c r="K101" s="17">
        <f ca="1">AVERAGE(K85:K100)</f>
        <v>47.481874999999995</v>
      </c>
      <c r="L101" s="18">
        <f t="shared" ca="1" si="207"/>
        <v>0</v>
      </c>
      <c r="M101" s="19" t="s">
        <v>273</v>
      </c>
      <c r="N101" s="19">
        <f ca="1">MIN(L85:L100)</f>
        <v>0</v>
      </c>
      <c r="O101" s="17">
        <f ca="1">AVERAGE(O85:O100)</f>
        <v>3.8012499999999987</v>
      </c>
      <c r="P101" s="18" t="s">
        <v>275</v>
      </c>
      <c r="Q101" s="17">
        <f ca="1">AVERAGE(Q85:Q100)</f>
        <v>14.053125</v>
      </c>
      <c r="R101" s="17">
        <f ca="1">AVERAGE(R85:R100)</f>
        <v>15.751250000000001</v>
      </c>
      <c r="S101" s="17">
        <f ca="1">AVERAGE(S85:S100)</f>
        <v>3.5068750000000004</v>
      </c>
      <c r="T101" s="17"/>
      <c r="U101" s="17">
        <f t="shared" ref="U101:AA101" ca="1" si="216">AVERAGE(U85:U100)</f>
        <v>10.369374999999998</v>
      </c>
      <c r="V101" s="17">
        <f t="shared" ca="1" si="216"/>
        <v>0</v>
      </c>
      <c r="W101" s="17">
        <f t="shared" ca="1" si="216"/>
        <v>43.680625000000006</v>
      </c>
      <c r="X101" s="17">
        <f t="shared" ca="1" si="216"/>
        <v>22.137500000000003</v>
      </c>
      <c r="Y101" s="17">
        <f t="shared" ca="1" si="216"/>
        <v>44.793750000000003</v>
      </c>
      <c r="Z101" s="17">
        <f t="shared" ca="1" si="216"/>
        <v>22.656250000000004</v>
      </c>
      <c r="AA101" s="17">
        <f t="shared" ca="1" si="216"/>
        <v>3.5213918749999995</v>
      </c>
      <c r="AB101" s="17" t="s">
        <v>275</v>
      </c>
      <c r="AC101" s="17">
        <f ca="1">AVERAGE(AC85:AC100)</f>
        <v>14.053125</v>
      </c>
      <c r="AD101" s="17">
        <f ca="1">AVERAGE(AD85:AD100)</f>
        <v>15.751250000000001</v>
      </c>
      <c r="AE101" s="17">
        <f ca="1">AVERAGE(AE85:AE100)</f>
        <v>3.5068750000000004</v>
      </c>
      <c r="AF101" s="17" t="e">
        <f ca="1">AVERAGE(AF85:AF100)</f>
        <v>#DIV/0!</v>
      </c>
      <c r="AG101" s="17">
        <f ca="1">AVERAGE(AG85:AG100)</f>
        <v>10.369374999999998</v>
      </c>
      <c r="AH101" s="17"/>
      <c r="AI101" s="17">
        <f ca="1">AVERAGE(AI85:AI100)</f>
        <v>43.680625000000006</v>
      </c>
      <c r="AJ101" s="17">
        <f ca="1">AVERAGE(AJ85:AJ100)</f>
        <v>22.137500000000003</v>
      </c>
      <c r="AK101" s="17">
        <f ca="1">AVERAGE(AK85:AK100)</f>
        <v>44.793750000000003</v>
      </c>
      <c r="AL101" s="17">
        <f ca="1">AVERAGE(AL85:AL100)</f>
        <v>22.656250000000004</v>
      </c>
      <c r="AM101" s="17">
        <f ca="1">AVERAGE(AM85:AM100)</f>
        <v>3.5213918749999995</v>
      </c>
      <c r="AO101" s="17">
        <f ca="1">AVERAGE(AO85:AO100)</f>
        <v>15.365625000000001</v>
      </c>
      <c r="AP101" s="17">
        <f ca="1">AVERAGE(AP85:AP100)</f>
        <v>18.240000000000002</v>
      </c>
      <c r="AQ101" s="17">
        <f ca="1">AVERAGE(AQ85:AQ100)</f>
        <v>3.5068750000000004</v>
      </c>
      <c r="AR101" s="17" t="str">
        <f ca="1">IF(AR$3=0,"",AVERAGE(AR85:AR100))</f>
        <v/>
      </c>
      <c r="AS101" s="17">
        <f ca="1">AVERAGE(AS85:AS100)</f>
        <v>10.369374999999998</v>
      </c>
      <c r="AT101" s="17"/>
      <c r="AU101" s="17">
        <f ca="1">AVERAGE(AU85:AU100)</f>
        <v>47.481874999999995</v>
      </c>
      <c r="AV101" s="17">
        <f ca="1">AVERAGE(AV85:AV100)</f>
        <v>23.893750000000004</v>
      </c>
      <c r="AW101" s="17">
        <f ca="1">AVERAGE(AW85:AW100)</f>
        <v>46.55</v>
      </c>
      <c r="AX101" s="17">
        <f ca="1">AVERAGE(AX85:AX100)</f>
        <v>22.656249999999996</v>
      </c>
      <c r="AY101" s="17">
        <f ca="1">AVERAGE(AY85:AY100)</f>
        <v>3.5213918749999995</v>
      </c>
      <c r="AZ101" s="17" t="s">
        <v>275</v>
      </c>
      <c r="BA101" s="17">
        <f ca="1">AVERAGE(BA85:BA100)</f>
        <v>15.365625000000001</v>
      </c>
      <c r="BB101" s="17">
        <f ca="1">AVERAGE(BB85:BB100)</f>
        <v>18.240000000000002</v>
      </c>
      <c r="BC101" s="17">
        <f ca="1">AVERAGE(BC85:BC100)</f>
        <v>3.5068750000000004</v>
      </c>
      <c r="BD101" s="17" t="str">
        <f ca="1">IF(BD$3=0,"",AVERAGE(BD85:BD100))</f>
        <v/>
      </c>
      <c r="BE101" s="17">
        <f ca="1">AVERAGE(BE85:BE100)</f>
        <v>10.369374999999998</v>
      </c>
      <c r="BF101" s="17"/>
      <c r="BG101" s="17">
        <f ca="1">AVERAGE(BG85:BG100)</f>
        <v>47.481874999999995</v>
      </c>
      <c r="BH101" s="17">
        <f ca="1">AVERAGE(BH85:BH100)</f>
        <v>23.893750000000004</v>
      </c>
      <c r="BI101" s="17">
        <f ca="1">AVERAGE(BI85:BI100)</f>
        <v>46.55</v>
      </c>
      <c r="BJ101" s="17">
        <f ca="1">AVERAGE(BJ85:BJ100)</f>
        <v>22.656249999999996</v>
      </c>
      <c r="BK101" s="17">
        <f ca="1">AVERAGE(BK85:BK100)</f>
        <v>3.5213918749999995</v>
      </c>
      <c r="BN101" t="b">
        <f t="shared" si="211"/>
        <v>1</v>
      </c>
    </row>
    <row r="102" spans="1:66" x14ac:dyDescent="0.25">
      <c r="D102" s="6"/>
      <c r="E102" s="6"/>
      <c r="F102" s="6"/>
      <c r="G102" s="6"/>
      <c r="H102" s="5"/>
      <c r="I102" s="6"/>
      <c r="J102" s="6"/>
      <c r="K102" s="6"/>
      <c r="L102" s="5" t="s">
        <v>275</v>
      </c>
      <c r="M102" s="5" t="s">
        <v>274</v>
      </c>
      <c r="N102" s="32">
        <f ca="1">MAX(L85:L100)</f>
        <v>0</v>
      </c>
      <c r="AB102" s="6" t="s">
        <v>276</v>
      </c>
      <c r="AC102" s="18">
        <f ca="1">(AC101-Q101)/Q101</f>
        <v>0</v>
      </c>
      <c r="AD102" s="18">
        <f ca="1">(AD101-R101)/R101</f>
        <v>0</v>
      </c>
      <c r="AE102" s="18">
        <f ca="1">(AE101-S101)/S101</f>
        <v>0</v>
      </c>
      <c r="AF102" s="18"/>
      <c r="AG102" s="18">
        <f ca="1">(AG101-U101)/U101</f>
        <v>0</v>
      </c>
      <c r="AH102" s="18"/>
      <c r="AI102" s="18">
        <f ca="1">(AI101-W101)/W101</f>
        <v>0</v>
      </c>
      <c r="AZ102" s="6"/>
      <c r="BA102" s="18"/>
      <c r="BB102" s="18"/>
      <c r="BC102" s="18"/>
      <c r="BD102" s="18"/>
      <c r="BE102" s="18"/>
      <c r="BF102" s="18"/>
      <c r="BG102" s="18"/>
    </row>
    <row r="103" spans="1:66" x14ac:dyDescent="0.25">
      <c r="A103" s="6" t="s">
        <v>293</v>
      </c>
      <c r="B103" s="6" t="str">
        <f>VLOOKUP(A103,TestArray,2)&amp;" in "&amp;VLOOKUP(A103,TestArray,3)&amp;" for Prototype "&amp;VLOOKUP(A103,TestArray,4)</f>
        <v>Proposed Design in All Zones for Prototype P6960ft2</v>
      </c>
      <c r="C103" s="6"/>
      <c r="I103" s="6" t="str">
        <f>VLOOKUP(A103,TestArray,21)</f>
        <v>Standard = V03 Standard for this test</v>
      </c>
    </row>
    <row r="104" spans="1:66" x14ac:dyDescent="0.25">
      <c r="A104" t="str">
        <f>A103</f>
        <v>V06</v>
      </c>
      <c r="B104" t="s">
        <v>2</v>
      </c>
      <c r="C104" s="3" t="str">
        <f t="shared" ref="C104:C119" si="217">VLOOKUP(A104,TestArray,4+RIGHT(B104,2))</f>
        <v>Zone 01</v>
      </c>
      <c r="D104" t="str">
        <f t="shared" ref="D104:D119" ca="1" si="218">IF(NOT(BN104),"n/a",IF(AND(H104=Yes,M104=Yes),Pass,Fail))</f>
        <v>Pass</v>
      </c>
      <c r="E104" s="2">
        <f t="shared" ref="E104:E119" ca="1" si="219">IF(Units="EDR total",X104,W104)</f>
        <v>45.540000000000006</v>
      </c>
      <c r="F104" s="2">
        <f t="shared" ref="F104:F119" ca="1" si="220">IF(Units="EDR total",AJ104,AI104)</f>
        <v>45.540000000000006</v>
      </c>
      <c r="G104" s="3">
        <f ca="1">IF(E104=0,0,(F104-E104)/E104)</f>
        <v>0</v>
      </c>
      <c r="H104" s="31" t="str">
        <f t="shared" ref="H104:H119" ca="1" si="221">IF(AND((E104-Tolerance&lt;=F104),(E104+Tolerance&gt;=F104)),Yes,No)</f>
        <v>Yes</v>
      </c>
      <c r="I104" s="2">
        <f t="shared" ref="I104:I119" ca="1" si="222">IF(Units="EDR total",J104,INDIRECT(RefCol&amp;INDEX(StandardArray,MATCH($N104,StandardList,0),2)))</f>
        <v>45.03</v>
      </c>
      <c r="J104" s="2">
        <f t="shared" ref="J104:J119" ca="1" si="223">IF(Units="EDR total",AV104,AU104)</f>
        <v>45.03</v>
      </c>
      <c r="K104" s="2">
        <f t="shared" ref="K104:K119" ca="1" si="224">IF(Units="EDR total",BH104,BG104)</f>
        <v>45.03</v>
      </c>
      <c r="L104" s="3">
        <f ca="1">IF(I104=0,0,(K104-I104)/I104)</f>
        <v>0</v>
      </c>
      <c r="M104" s="3" t="str">
        <f t="shared" ref="M104:M119" ca="1" si="225">IF(AND((I104-Tolerance&lt;=K104),(I104+Tolerance&gt;=K104),(J104-Tolerance&lt;=K104),(J104+Tolerance&gt;=K104)),Yes,No)</f>
        <v>Yes</v>
      </c>
      <c r="N104" s="31" t="str">
        <f t="shared" ref="N104:N119" si="226">N47</f>
        <v>V03R01</v>
      </c>
      <c r="O104" s="21">
        <f ca="1">K104-F104</f>
        <v>-0.51000000000000512</v>
      </c>
      <c r="P104" s="7">
        <f t="shared" ref="P104:P119" ca="1" si="227">MATCH($A104&amp;$B104,INDIRECT(P$2),0)</f>
        <v>132</v>
      </c>
      <c r="Q104" s="2">
        <f t="shared" ref="Q104:V113" ca="1" si="228">IF(Q$3=0,"",INDEX(INDIRECT(Q$1),$P104,Q$3))</f>
        <v>15.21</v>
      </c>
      <c r="R104" s="2">
        <f t="shared" ca="1" si="228"/>
        <v>0</v>
      </c>
      <c r="S104" s="2">
        <f t="shared" ca="1" si="228"/>
        <v>4.42</v>
      </c>
      <c r="T104" s="2" t="str">
        <f t="shared" ca="1" si="228"/>
        <v/>
      </c>
      <c r="U104" s="2">
        <f t="shared" ca="1" si="228"/>
        <v>25.91</v>
      </c>
      <c r="V104" s="2">
        <f t="shared" ca="1" si="228"/>
        <v>0</v>
      </c>
      <c r="W104" s="2">
        <f t="shared" ref="W104:W119" ca="1" si="229">IF(TotalSum="No",INDEX(INDIRECT(W$1),$P104,W$3),SUM(Q104:V104))</f>
        <v>45.540000000000006</v>
      </c>
      <c r="X104" s="2">
        <f t="shared" ref="X104:AA119" ca="1" si="230">IF(X$3=0,"",INDEX(INDIRECT(X$1),$P104,X$3))</f>
        <v>28.6</v>
      </c>
      <c r="Y104" s="2">
        <f t="shared" ca="1" si="230"/>
        <v>59.2</v>
      </c>
      <c r="Z104" s="2">
        <f t="shared" ca="1" si="230"/>
        <v>30.6</v>
      </c>
      <c r="AA104" s="2">
        <f t="shared" ca="1" si="230"/>
        <v>17.1661</v>
      </c>
      <c r="AB104" s="7">
        <f t="shared" ref="AB104:AB119" ca="1" si="231">MATCH($A104&amp;$B104,INDIRECT(AB$2),0)</f>
        <v>132</v>
      </c>
      <c r="AC104" s="2">
        <f t="shared" ref="AC104:AH113" ca="1" si="232">IF(AC$3=0,"",INDEX(INDIRECT(AC$1),$AB104,AC$3))</f>
        <v>15.21</v>
      </c>
      <c r="AD104" s="2">
        <f t="shared" ca="1" si="232"/>
        <v>0</v>
      </c>
      <c r="AE104" s="2">
        <f t="shared" ca="1" si="232"/>
        <v>4.42</v>
      </c>
      <c r="AF104" s="2" t="str">
        <f t="shared" ca="1" si="232"/>
        <v/>
      </c>
      <c r="AG104" s="2">
        <f t="shared" ca="1" si="232"/>
        <v>25.91</v>
      </c>
      <c r="AH104" s="2">
        <f t="shared" ca="1" si="232"/>
        <v>0</v>
      </c>
      <c r="AI104" s="2">
        <f t="shared" ref="AI104:AI119" ca="1" si="233">IF(TotalSum="No",INDEX(INDIRECT(AI$1),$AB104,AI$3),SUM(AC104:AH104))</f>
        <v>45.540000000000006</v>
      </c>
      <c r="AJ104" s="2">
        <f ca="1">IF(AJ$3=0,"",INDEX(INDIRECT(AJ$1),$AB104,AJ$3))</f>
        <v>28.6</v>
      </c>
      <c r="AK104" s="2">
        <f t="shared" ref="AK104:AM119" ca="1" si="234">IF(AK$3=0,"",INDEX(INDIRECT(AK$1),$AB104,AK$3))</f>
        <v>59.2</v>
      </c>
      <c r="AL104" s="2">
        <f t="shared" ca="1" si="234"/>
        <v>30.6</v>
      </c>
      <c r="AM104" s="2">
        <f t="shared" ca="1" si="234"/>
        <v>17.1661</v>
      </c>
      <c r="AN104" s="7">
        <f t="shared" ref="AN104:AN119" ca="1" si="235">MATCH($A104&amp;$B104,INDIRECT(AN$2),0)</f>
        <v>132</v>
      </c>
      <c r="AO104" s="2">
        <f t="shared" ref="AO104:AT113" ca="1" si="236">IF(AO$3=0,"",INDEX(INDIRECT(AO$1),$AN104,AO$3))</f>
        <v>14.7</v>
      </c>
      <c r="AP104" s="2">
        <f t="shared" ca="1" si="236"/>
        <v>0</v>
      </c>
      <c r="AQ104" s="2">
        <f t="shared" ca="1" si="236"/>
        <v>4.42</v>
      </c>
      <c r="AR104" s="2" t="str">
        <f t="shared" ca="1" si="236"/>
        <v/>
      </c>
      <c r="AS104" s="2">
        <f t="shared" ca="1" si="236"/>
        <v>25.91</v>
      </c>
      <c r="AT104" s="2" t="str">
        <f t="shared" ca="1" si="236"/>
        <v/>
      </c>
      <c r="AU104" s="2">
        <f t="shared" ref="AU104:AU119" ca="1" si="237">IF(TotalSum="No",INDEX(INDIRECT(AU$1),$AN104,AU$3),SUM(AO104:AT104))</f>
        <v>45.03</v>
      </c>
      <c r="AV104" s="2">
        <f t="shared" ref="AV104:AY119" ca="1" si="238">IF(AV$3=0,"",INDEX(INDIRECT(AV$1),$P104,AV$3))</f>
        <v>28.4</v>
      </c>
      <c r="AW104" s="2">
        <f t="shared" ca="1" si="238"/>
        <v>59.1</v>
      </c>
      <c r="AX104" s="2">
        <f t="shared" ca="1" si="238"/>
        <v>30.7</v>
      </c>
      <c r="AY104" s="2">
        <f t="shared" ca="1" si="238"/>
        <v>17.1661</v>
      </c>
      <c r="AZ104" s="7">
        <f t="shared" ref="AZ104:AZ119" ca="1" si="239">MATCH($A104&amp;$B104,INDIRECT(AZ$2),0)</f>
        <v>132</v>
      </c>
      <c r="BA104" s="2">
        <f t="shared" ref="BA104:BF113" ca="1" si="240">IF(BA$3=0,"",INDEX(INDIRECT(BA$1),$AZ104,BA$3))</f>
        <v>14.7</v>
      </c>
      <c r="BB104" s="2">
        <f t="shared" ca="1" si="240"/>
        <v>0</v>
      </c>
      <c r="BC104" s="2">
        <f t="shared" ca="1" si="240"/>
        <v>4.42</v>
      </c>
      <c r="BD104" s="2" t="str">
        <f t="shared" ca="1" si="240"/>
        <v/>
      </c>
      <c r="BE104" s="2">
        <f t="shared" ca="1" si="240"/>
        <v>25.91</v>
      </c>
      <c r="BF104" s="2" t="str">
        <f t="shared" ca="1" si="240"/>
        <v/>
      </c>
      <c r="BG104" s="2">
        <f t="shared" ref="BG104:BG119" ca="1" si="241">IF(TotalSum="No",INDEX(INDIRECT(BG$1),$AZ104,BG$3),SUM(BA104:BF104))</f>
        <v>45.03</v>
      </c>
      <c r="BH104" s="2">
        <f ca="1">IF(BH$3=0,"",INDEX(INDIRECT(BH$1),$AZ104,BH$3))</f>
        <v>28.4</v>
      </c>
      <c r="BI104" s="2">
        <f t="shared" ref="BI104:BK119" ca="1" si="242">IF(BI$3=0,"",INDEX(INDIRECT(BI$1),$AZ104,BI$3))</f>
        <v>59.1</v>
      </c>
      <c r="BJ104" s="2">
        <f t="shared" ca="1" si="242"/>
        <v>30.7</v>
      </c>
      <c r="BK104" s="2">
        <f t="shared" ca="1" si="242"/>
        <v>17.1661</v>
      </c>
      <c r="BL104" t="str">
        <f t="shared" ref="BL104:BL119" si="243">A104&amp;B104</f>
        <v>V06R01</v>
      </c>
      <c r="BM104">
        <f t="shared" ref="BM104:BM119" si="244">ROW(BL104)</f>
        <v>104</v>
      </c>
      <c r="BN104" t="b">
        <f>AND(MultiFamily="Yes",NewlyConstructed="Yes")</f>
        <v>1</v>
      </c>
    </row>
    <row r="105" spans="1:66" x14ac:dyDescent="0.25">
      <c r="A105" t="str">
        <f t="shared" ref="A105:A119" si="245">A104</f>
        <v>V06</v>
      </c>
      <c r="B105" t="s">
        <v>17</v>
      </c>
      <c r="C105" s="3" t="str">
        <f t="shared" si="217"/>
        <v>Zone 02</v>
      </c>
      <c r="D105" t="str">
        <f t="shared" ca="1" si="218"/>
        <v>Pass</v>
      </c>
      <c r="E105" s="2">
        <f t="shared" ca="1" si="219"/>
        <v>45.78</v>
      </c>
      <c r="F105" s="2">
        <f t="shared" ca="1" si="220"/>
        <v>45.78</v>
      </c>
      <c r="G105" s="3">
        <f t="shared" ref="G105:G119" ca="1" si="246">IF(E105=0,0,(F105-E105)/E105)</f>
        <v>0</v>
      </c>
      <c r="H105" s="31" t="str">
        <f t="shared" ca="1" si="221"/>
        <v>Yes</v>
      </c>
      <c r="I105" s="2">
        <f t="shared" ca="1" si="222"/>
        <v>47.78</v>
      </c>
      <c r="J105" s="2">
        <f t="shared" ca="1" si="223"/>
        <v>47.78</v>
      </c>
      <c r="K105" s="2">
        <f t="shared" ca="1" si="224"/>
        <v>47.78</v>
      </c>
      <c r="L105" s="3">
        <f t="shared" ref="L105:L120" ca="1" si="247">IF(I105=0,0,(K105-I105)/I105)</f>
        <v>0</v>
      </c>
      <c r="M105" s="3" t="str">
        <f t="shared" ca="1" si="225"/>
        <v>Yes</v>
      </c>
      <c r="N105" s="31" t="str">
        <f t="shared" si="226"/>
        <v>V03R02</v>
      </c>
      <c r="O105" s="21">
        <f t="shared" ref="O105:O119" ca="1" si="248">K105-F105</f>
        <v>2</v>
      </c>
      <c r="P105" s="7">
        <f t="shared" ca="1" si="227"/>
        <v>133</v>
      </c>
      <c r="Q105" s="2">
        <f t="shared" ca="1" si="228"/>
        <v>9.35</v>
      </c>
      <c r="R105" s="2">
        <f t="shared" ca="1" si="228"/>
        <v>8.0500000000000007</v>
      </c>
      <c r="S105" s="2">
        <f t="shared" ca="1" si="228"/>
        <v>4.3899999999999997</v>
      </c>
      <c r="T105" s="2" t="str">
        <f t="shared" ca="1" si="228"/>
        <v/>
      </c>
      <c r="U105" s="2">
        <f t="shared" ca="1" si="228"/>
        <v>23.99</v>
      </c>
      <c r="V105" s="2">
        <f t="shared" ca="1" si="228"/>
        <v>0</v>
      </c>
      <c r="W105" s="2">
        <f t="shared" ca="1" si="229"/>
        <v>45.78</v>
      </c>
      <c r="X105" s="2">
        <f t="shared" ca="1" si="230"/>
        <v>26.1</v>
      </c>
      <c r="Y105" s="2">
        <f t="shared" ca="1" si="230"/>
        <v>56.7</v>
      </c>
      <c r="Z105" s="2">
        <f t="shared" ca="1" si="230"/>
        <v>30.6</v>
      </c>
      <c r="AA105" s="2">
        <f t="shared" ca="1" si="230"/>
        <v>14.796799999999999</v>
      </c>
      <c r="AB105" s="7">
        <f t="shared" ca="1" si="231"/>
        <v>133</v>
      </c>
      <c r="AC105" s="2">
        <f t="shared" ca="1" si="232"/>
        <v>9.35</v>
      </c>
      <c r="AD105" s="2">
        <f t="shared" ca="1" si="232"/>
        <v>8.0500000000000007</v>
      </c>
      <c r="AE105" s="2">
        <f t="shared" ca="1" si="232"/>
        <v>4.3899999999999997</v>
      </c>
      <c r="AF105" s="2" t="str">
        <f t="shared" ca="1" si="232"/>
        <v/>
      </c>
      <c r="AG105" s="2">
        <f t="shared" ca="1" si="232"/>
        <v>23.99</v>
      </c>
      <c r="AH105" s="2">
        <f t="shared" ca="1" si="232"/>
        <v>0</v>
      </c>
      <c r="AI105" s="2">
        <f t="shared" ca="1" si="233"/>
        <v>45.78</v>
      </c>
      <c r="AJ105" s="2">
        <f t="shared" ref="AJ105:AJ119" ca="1" si="249">IF(AJ$3=0,"",INDEX(INDIRECT(AJ$1),$AB105,AJ$3))</f>
        <v>26.1</v>
      </c>
      <c r="AK105" s="2">
        <f t="shared" ca="1" si="234"/>
        <v>56.7</v>
      </c>
      <c r="AL105" s="2">
        <f t="shared" ca="1" si="234"/>
        <v>30.6</v>
      </c>
      <c r="AM105" s="2">
        <f t="shared" ca="1" si="234"/>
        <v>14.796799999999999</v>
      </c>
      <c r="AN105" s="7">
        <f t="shared" ca="1" si="235"/>
        <v>133</v>
      </c>
      <c r="AO105" s="2">
        <f t="shared" ca="1" si="236"/>
        <v>9.3699999999999992</v>
      </c>
      <c r="AP105" s="2">
        <f t="shared" ca="1" si="236"/>
        <v>10.029999999999999</v>
      </c>
      <c r="AQ105" s="2">
        <f t="shared" ca="1" si="236"/>
        <v>4.3899999999999997</v>
      </c>
      <c r="AR105" s="2" t="str">
        <f t="shared" ca="1" si="236"/>
        <v/>
      </c>
      <c r="AS105" s="2">
        <f t="shared" ca="1" si="236"/>
        <v>23.99</v>
      </c>
      <c r="AT105" s="2" t="str">
        <f t="shared" ca="1" si="236"/>
        <v/>
      </c>
      <c r="AU105" s="2">
        <f t="shared" ca="1" si="237"/>
        <v>47.78</v>
      </c>
      <c r="AV105" s="2">
        <f t="shared" ca="1" si="238"/>
        <v>26.9</v>
      </c>
      <c r="AW105" s="2">
        <f t="shared" ca="1" si="238"/>
        <v>57.6</v>
      </c>
      <c r="AX105" s="2">
        <f t="shared" ca="1" si="238"/>
        <v>30.7</v>
      </c>
      <c r="AY105" s="2">
        <f t="shared" ca="1" si="238"/>
        <v>14.796799999999999</v>
      </c>
      <c r="AZ105" s="7">
        <f t="shared" ca="1" si="239"/>
        <v>133</v>
      </c>
      <c r="BA105" s="2">
        <f t="shared" ca="1" si="240"/>
        <v>9.3699999999999992</v>
      </c>
      <c r="BB105" s="2">
        <f t="shared" ca="1" si="240"/>
        <v>10.029999999999999</v>
      </c>
      <c r="BC105" s="2">
        <f t="shared" ca="1" si="240"/>
        <v>4.3899999999999997</v>
      </c>
      <c r="BD105" s="2" t="str">
        <f t="shared" ca="1" si="240"/>
        <v/>
      </c>
      <c r="BE105" s="2">
        <f t="shared" ca="1" si="240"/>
        <v>23.99</v>
      </c>
      <c r="BF105" s="2" t="str">
        <f t="shared" ca="1" si="240"/>
        <v/>
      </c>
      <c r="BG105" s="2">
        <f t="shared" ca="1" si="241"/>
        <v>47.78</v>
      </c>
      <c r="BH105" s="2">
        <f t="shared" ref="BH105:BH119" ca="1" si="250">IF(BH$3=0,"",INDEX(INDIRECT(BH$1),$AZ105,BH$3))</f>
        <v>26.9</v>
      </c>
      <c r="BI105" s="2">
        <f t="shared" ca="1" si="242"/>
        <v>57.6</v>
      </c>
      <c r="BJ105" s="2">
        <f t="shared" ca="1" si="242"/>
        <v>30.7</v>
      </c>
      <c r="BK105" s="2">
        <f t="shared" ca="1" si="242"/>
        <v>14.796799999999999</v>
      </c>
      <c r="BL105" t="str">
        <f t="shared" si="243"/>
        <v>V06R02</v>
      </c>
      <c r="BM105">
        <f t="shared" si="244"/>
        <v>105</v>
      </c>
      <c r="BN105" t="b">
        <f>BN104</f>
        <v>1</v>
      </c>
    </row>
    <row r="106" spans="1:66" x14ac:dyDescent="0.25">
      <c r="A106" t="str">
        <f t="shared" si="245"/>
        <v>V06</v>
      </c>
      <c r="B106" t="s">
        <v>18</v>
      </c>
      <c r="C106" s="3" t="str">
        <f t="shared" si="217"/>
        <v>Zone 03</v>
      </c>
      <c r="D106" t="str">
        <f t="shared" ca="1" si="218"/>
        <v>Pass</v>
      </c>
      <c r="E106" s="2">
        <f t="shared" ca="1" si="219"/>
        <v>33.46</v>
      </c>
      <c r="F106" s="2">
        <f t="shared" ca="1" si="220"/>
        <v>33.46</v>
      </c>
      <c r="G106" s="3">
        <f t="shared" ca="1" si="246"/>
        <v>0</v>
      </c>
      <c r="H106" s="31" t="str">
        <f t="shared" ca="1" si="221"/>
        <v>Yes</v>
      </c>
      <c r="I106" s="2">
        <f t="shared" ca="1" si="222"/>
        <v>34.57</v>
      </c>
      <c r="J106" s="2">
        <f t="shared" ca="1" si="223"/>
        <v>34.57</v>
      </c>
      <c r="K106" s="2">
        <f t="shared" ca="1" si="224"/>
        <v>34.57</v>
      </c>
      <c r="L106" s="3">
        <f t="shared" ca="1" si="247"/>
        <v>0</v>
      </c>
      <c r="M106" s="3" t="str">
        <f t="shared" ca="1" si="225"/>
        <v>Yes</v>
      </c>
      <c r="N106" s="31" t="str">
        <f t="shared" si="226"/>
        <v>V03R03</v>
      </c>
      <c r="O106" s="21">
        <f t="shared" ca="1" si="248"/>
        <v>1.1099999999999994</v>
      </c>
      <c r="P106" s="7">
        <f t="shared" ca="1" si="227"/>
        <v>134</v>
      </c>
      <c r="Q106" s="2">
        <f t="shared" ca="1" si="228"/>
        <v>4.22</v>
      </c>
      <c r="R106" s="2">
        <f t="shared" ca="1" si="228"/>
        <v>0.8</v>
      </c>
      <c r="S106" s="2">
        <f t="shared" ca="1" si="228"/>
        <v>4.41</v>
      </c>
      <c r="T106" s="2" t="str">
        <f t="shared" ca="1" si="228"/>
        <v/>
      </c>
      <c r="U106" s="2">
        <f t="shared" ca="1" si="228"/>
        <v>24.03</v>
      </c>
      <c r="V106" s="2">
        <f t="shared" ca="1" si="228"/>
        <v>0</v>
      </c>
      <c r="W106" s="2">
        <f t="shared" ca="1" si="229"/>
        <v>33.46</v>
      </c>
      <c r="X106" s="2">
        <f t="shared" ca="1" si="230"/>
        <v>24.7</v>
      </c>
      <c r="Y106" s="2">
        <f t="shared" ca="1" si="230"/>
        <v>56.8</v>
      </c>
      <c r="Z106" s="2">
        <f t="shared" ca="1" si="230"/>
        <v>32.1</v>
      </c>
      <c r="AA106" s="2">
        <f t="shared" ca="1" si="230"/>
        <v>14.423</v>
      </c>
      <c r="AB106" s="7">
        <f t="shared" ca="1" si="231"/>
        <v>134</v>
      </c>
      <c r="AC106" s="2">
        <f t="shared" ca="1" si="232"/>
        <v>4.22</v>
      </c>
      <c r="AD106" s="2">
        <f t="shared" ca="1" si="232"/>
        <v>0.8</v>
      </c>
      <c r="AE106" s="2">
        <f t="shared" ca="1" si="232"/>
        <v>4.41</v>
      </c>
      <c r="AF106" s="2" t="str">
        <f t="shared" ca="1" si="232"/>
        <v/>
      </c>
      <c r="AG106" s="2">
        <f t="shared" ca="1" si="232"/>
        <v>24.03</v>
      </c>
      <c r="AH106" s="2">
        <f t="shared" ca="1" si="232"/>
        <v>0</v>
      </c>
      <c r="AI106" s="2">
        <f t="shared" ca="1" si="233"/>
        <v>33.46</v>
      </c>
      <c r="AJ106" s="2">
        <f t="shared" ca="1" si="249"/>
        <v>24.7</v>
      </c>
      <c r="AK106" s="2">
        <f t="shared" ca="1" si="234"/>
        <v>56.8</v>
      </c>
      <c r="AL106" s="2">
        <f t="shared" ca="1" si="234"/>
        <v>32.1</v>
      </c>
      <c r="AM106" s="2">
        <f t="shared" ca="1" si="234"/>
        <v>14.423</v>
      </c>
      <c r="AN106" s="7">
        <f t="shared" ca="1" si="235"/>
        <v>134</v>
      </c>
      <c r="AO106" s="2">
        <f t="shared" ca="1" si="236"/>
        <v>4.3600000000000003</v>
      </c>
      <c r="AP106" s="2">
        <f t="shared" ca="1" si="236"/>
        <v>1.77</v>
      </c>
      <c r="AQ106" s="2">
        <f t="shared" ca="1" si="236"/>
        <v>4.41</v>
      </c>
      <c r="AR106" s="2" t="str">
        <f t="shared" ca="1" si="236"/>
        <v/>
      </c>
      <c r="AS106" s="2">
        <f t="shared" ca="1" si="236"/>
        <v>24.03</v>
      </c>
      <c r="AT106" s="2" t="str">
        <f t="shared" ca="1" si="236"/>
        <v/>
      </c>
      <c r="AU106" s="2">
        <f t="shared" ca="1" si="237"/>
        <v>34.57</v>
      </c>
      <c r="AV106" s="2">
        <f t="shared" ca="1" si="238"/>
        <v>25.3</v>
      </c>
      <c r="AW106" s="2">
        <f t="shared" ca="1" si="238"/>
        <v>57.4</v>
      </c>
      <c r="AX106" s="2">
        <f t="shared" ca="1" si="238"/>
        <v>32.1</v>
      </c>
      <c r="AY106" s="2">
        <f t="shared" ca="1" si="238"/>
        <v>14.423</v>
      </c>
      <c r="AZ106" s="7">
        <f t="shared" ca="1" si="239"/>
        <v>134</v>
      </c>
      <c r="BA106" s="2">
        <f t="shared" ca="1" si="240"/>
        <v>4.3600000000000003</v>
      </c>
      <c r="BB106" s="2">
        <f t="shared" ca="1" si="240"/>
        <v>1.77</v>
      </c>
      <c r="BC106" s="2">
        <f t="shared" ca="1" si="240"/>
        <v>4.41</v>
      </c>
      <c r="BD106" s="2" t="str">
        <f t="shared" ca="1" si="240"/>
        <v/>
      </c>
      <c r="BE106" s="2">
        <f t="shared" ca="1" si="240"/>
        <v>24.03</v>
      </c>
      <c r="BF106" s="2" t="str">
        <f t="shared" ca="1" si="240"/>
        <v/>
      </c>
      <c r="BG106" s="2">
        <f t="shared" ca="1" si="241"/>
        <v>34.57</v>
      </c>
      <c r="BH106" s="2">
        <f t="shared" ca="1" si="250"/>
        <v>25.3</v>
      </c>
      <c r="BI106" s="2">
        <f t="shared" ca="1" si="242"/>
        <v>57.4</v>
      </c>
      <c r="BJ106" s="2">
        <f t="shared" ca="1" si="242"/>
        <v>32.1</v>
      </c>
      <c r="BK106" s="2">
        <f t="shared" ca="1" si="242"/>
        <v>14.423</v>
      </c>
      <c r="BL106" t="str">
        <f t="shared" si="243"/>
        <v>V06R03</v>
      </c>
      <c r="BM106">
        <f t="shared" si="244"/>
        <v>106</v>
      </c>
      <c r="BN106" t="b">
        <f t="shared" ref="BN106:BN120" si="251">BN105</f>
        <v>1</v>
      </c>
    </row>
    <row r="107" spans="1:66" x14ac:dyDescent="0.25">
      <c r="A107" t="str">
        <f t="shared" si="245"/>
        <v>V06</v>
      </c>
      <c r="B107" t="s">
        <v>19</v>
      </c>
      <c r="C107" s="3" t="str">
        <f t="shared" si="217"/>
        <v>Zone 04</v>
      </c>
      <c r="D107" t="str">
        <f t="shared" ca="1" si="218"/>
        <v>Pass</v>
      </c>
      <c r="E107" s="2">
        <f t="shared" ca="1" si="219"/>
        <v>44.150000000000006</v>
      </c>
      <c r="F107" s="2">
        <f t="shared" ca="1" si="220"/>
        <v>44.150000000000006</v>
      </c>
      <c r="G107" s="3">
        <f t="shared" ca="1" si="246"/>
        <v>0</v>
      </c>
      <c r="H107" s="31" t="str">
        <f t="shared" ca="1" si="221"/>
        <v>Yes</v>
      </c>
      <c r="I107" s="2">
        <f t="shared" ca="1" si="222"/>
        <v>48.08</v>
      </c>
      <c r="J107" s="2">
        <f t="shared" ca="1" si="223"/>
        <v>48.08</v>
      </c>
      <c r="K107" s="2">
        <f t="shared" ca="1" si="224"/>
        <v>48.08</v>
      </c>
      <c r="L107" s="3">
        <f t="shared" ca="1" si="247"/>
        <v>0</v>
      </c>
      <c r="M107" s="3" t="str">
        <f t="shared" ca="1" si="225"/>
        <v>Yes</v>
      </c>
      <c r="N107" s="31" t="str">
        <f t="shared" si="226"/>
        <v>V03R04</v>
      </c>
      <c r="O107" s="21">
        <f t="shared" ca="1" si="248"/>
        <v>3.9299999999999926</v>
      </c>
      <c r="P107" s="7">
        <f t="shared" ca="1" si="227"/>
        <v>135</v>
      </c>
      <c r="Q107" s="2">
        <f t="shared" ca="1" si="228"/>
        <v>5.71</v>
      </c>
      <c r="R107" s="2">
        <f t="shared" ca="1" si="228"/>
        <v>10.82</v>
      </c>
      <c r="S107" s="2">
        <f t="shared" ca="1" si="228"/>
        <v>4.3899999999999997</v>
      </c>
      <c r="T107" s="2" t="str">
        <f t="shared" ca="1" si="228"/>
        <v/>
      </c>
      <c r="U107" s="2">
        <f t="shared" ca="1" si="228"/>
        <v>23.23</v>
      </c>
      <c r="V107" s="2">
        <f t="shared" ca="1" si="228"/>
        <v>0</v>
      </c>
      <c r="W107" s="2">
        <f t="shared" ca="1" si="229"/>
        <v>44.150000000000006</v>
      </c>
      <c r="X107" s="2">
        <f t="shared" ca="1" si="230"/>
        <v>25.6</v>
      </c>
      <c r="Y107" s="2">
        <f t="shared" ca="1" si="230"/>
        <v>57.2</v>
      </c>
      <c r="Z107" s="2">
        <f t="shared" ca="1" si="230"/>
        <v>31.6</v>
      </c>
      <c r="AA107" s="2">
        <f t="shared" ca="1" si="230"/>
        <v>14.5977</v>
      </c>
      <c r="AB107" s="7">
        <f t="shared" ca="1" si="231"/>
        <v>135</v>
      </c>
      <c r="AC107" s="2">
        <f t="shared" ca="1" si="232"/>
        <v>5.71</v>
      </c>
      <c r="AD107" s="2">
        <f t="shared" ca="1" si="232"/>
        <v>10.82</v>
      </c>
      <c r="AE107" s="2">
        <f t="shared" ca="1" si="232"/>
        <v>4.3899999999999997</v>
      </c>
      <c r="AF107" s="2" t="str">
        <f t="shared" ca="1" si="232"/>
        <v/>
      </c>
      <c r="AG107" s="2">
        <f t="shared" ca="1" si="232"/>
        <v>23.23</v>
      </c>
      <c r="AH107" s="2">
        <f t="shared" ca="1" si="232"/>
        <v>0</v>
      </c>
      <c r="AI107" s="2">
        <f t="shared" ca="1" si="233"/>
        <v>44.150000000000006</v>
      </c>
      <c r="AJ107" s="2">
        <f t="shared" ca="1" si="249"/>
        <v>25.6</v>
      </c>
      <c r="AK107" s="2">
        <f t="shared" ca="1" si="234"/>
        <v>57.2</v>
      </c>
      <c r="AL107" s="2">
        <f t="shared" ca="1" si="234"/>
        <v>31.6</v>
      </c>
      <c r="AM107" s="2">
        <f t="shared" ca="1" si="234"/>
        <v>14.5977</v>
      </c>
      <c r="AN107" s="7">
        <f t="shared" ca="1" si="235"/>
        <v>135</v>
      </c>
      <c r="AO107" s="2">
        <f t="shared" ca="1" si="236"/>
        <v>5.83</v>
      </c>
      <c r="AP107" s="2">
        <f t="shared" ca="1" si="236"/>
        <v>14.63</v>
      </c>
      <c r="AQ107" s="2">
        <f t="shared" ca="1" si="236"/>
        <v>4.3899999999999997</v>
      </c>
      <c r="AR107" s="2" t="str">
        <f t="shared" ca="1" si="236"/>
        <v/>
      </c>
      <c r="AS107" s="2">
        <f t="shared" ca="1" si="236"/>
        <v>23.23</v>
      </c>
      <c r="AT107" s="2" t="str">
        <f t="shared" ca="1" si="236"/>
        <v/>
      </c>
      <c r="AU107" s="2">
        <f t="shared" ca="1" si="237"/>
        <v>48.08</v>
      </c>
      <c r="AV107" s="2">
        <f t="shared" ca="1" si="238"/>
        <v>27.3</v>
      </c>
      <c r="AW107" s="2">
        <f t="shared" ca="1" si="238"/>
        <v>58.9</v>
      </c>
      <c r="AX107" s="2">
        <f t="shared" ca="1" si="238"/>
        <v>31.6</v>
      </c>
      <c r="AY107" s="2">
        <f t="shared" ca="1" si="238"/>
        <v>14.5977</v>
      </c>
      <c r="AZ107" s="7">
        <f t="shared" ca="1" si="239"/>
        <v>135</v>
      </c>
      <c r="BA107" s="2">
        <f t="shared" ca="1" si="240"/>
        <v>5.83</v>
      </c>
      <c r="BB107" s="2">
        <f t="shared" ca="1" si="240"/>
        <v>14.63</v>
      </c>
      <c r="BC107" s="2">
        <f t="shared" ca="1" si="240"/>
        <v>4.3899999999999997</v>
      </c>
      <c r="BD107" s="2" t="str">
        <f t="shared" ca="1" si="240"/>
        <v/>
      </c>
      <c r="BE107" s="2">
        <f t="shared" ca="1" si="240"/>
        <v>23.23</v>
      </c>
      <c r="BF107" s="2" t="str">
        <f t="shared" ca="1" si="240"/>
        <v/>
      </c>
      <c r="BG107" s="2">
        <f t="shared" ca="1" si="241"/>
        <v>48.08</v>
      </c>
      <c r="BH107" s="2">
        <f t="shared" ca="1" si="250"/>
        <v>27.3</v>
      </c>
      <c r="BI107" s="2">
        <f t="shared" ca="1" si="242"/>
        <v>58.9</v>
      </c>
      <c r="BJ107" s="2">
        <f t="shared" ca="1" si="242"/>
        <v>31.6</v>
      </c>
      <c r="BK107" s="2">
        <f t="shared" ca="1" si="242"/>
        <v>14.5977</v>
      </c>
      <c r="BL107" t="str">
        <f t="shared" si="243"/>
        <v>V06R04</v>
      </c>
      <c r="BM107">
        <f t="shared" si="244"/>
        <v>107</v>
      </c>
      <c r="BN107" t="b">
        <f t="shared" si="251"/>
        <v>1</v>
      </c>
    </row>
    <row r="108" spans="1:66" x14ac:dyDescent="0.25">
      <c r="A108" t="str">
        <f t="shared" si="245"/>
        <v>V06</v>
      </c>
      <c r="B108" t="s">
        <v>20</v>
      </c>
      <c r="C108" s="3" t="str">
        <f t="shared" si="217"/>
        <v>Zone 05</v>
      </c>
      <c r="D108" t="str">
        <f t="shared" ca="1" si="218"/>
        <v>Pass</v>
      </c>
      <c r="E108" s="2">
        <f t="shared" ca="1" si="219"/>
        <v>32.89</v>
      </c>
      <c r="F108" s="2">
        <f t="shared" ca="1" si="220"/>
        <v>32.89</v>
      </c>
      <c r="G108" s="3">
        <f t="shared" ca="1" si="246"/>
        <v>0</v>
      </c>
      <c r="H108" s="31" t="str">
        <f t="shared" ca="1" si="221"/>
        <v>Yes</v>
      </c>
      <c r="I108" s="2">
        <f t="shared" ca="1" si="222"/>
        <v>33.880000000000003</v>
      </c>
      <c r="J108" s="2">
        <f t="shared" ca="1" si="223"/>
        <v>33.880000000000003</v>
      </c>
      <c r="K108" s="2">
        <f t="shared" ca="1" si="224"/>
        <v>33.880000000000003</v>
      </c>
      <c r="L108" s="3">
        <f t="shared" ca="1" si="247"/>
        <v>0</v>
      </c>
      <c r="M108" s="3" t="str">
        <f t="shared" ca="1" si="225"/>
        <v>Yes</v>
      </c>
      <c r="N108" s="31" t="str">
        <f t="shared" si="226"/>
        <v>V03R05</v>
      </c>
      <c r="O108" s="21">
        <f t="shared" ca="1" si="248"/>
        <v>0.99000000000000199</v>
      </c>
      <c r="P108" s="7">
        <f t="shared" ca="1" si="227"/>
        <v>136</v>
      </c>
      <c r="Q108" s="2">
        <f t="shared" ca="1" si="228"/>
        <v>3.53</v>
      </c>
      <c r="R108" s="2">
        <f t="shared" ca="1" si="228"/>
        <v>0.53</v>
      </c>
      <c r="S108" s="2">
        <f t="shared" ca="1" si="228"/>
        <v>4.41</v>
      </c>
      <c r="T108" s="2" t="str">
        <f t="shared" ca="1" si="228"/>
        <v/>
      </c>
      <c r="U108" s="2">
        <f t="shared" ca="1" si="228"/>
        <v>24.42</v>
      </c>
      <c r="V108" s="2">
        <f t="shared" ca="1" si="228"/>
        <v>0</v>
      </c>
      <c r="W108" s="2">
        <f t="shared" ca="1" si="229"/>
        <v>32.89</v>
      </c>
      <c r="X108" s="2">
        <f t="shared" ca="1" si="230"/>
        <v>24.3</v>
      </c>
      <c r="Y108" s="2">
        <f t="shared" ca="1" si="230"/>
        <v>56.4</v>
      </c>
      <c r="Z108" s="2">
        <f t="shared" ca="1" si="230"/>
        <v>32.1</v>
      </c>
      <c r="AA108" s="2">
        <f t="shared" ca="1" si="230"/>
        <v>13.4589</v>
      </c>
      <c r="AB108" s="7">
        <f t="shared" ca="1" si="231"/>
        <v>136</v>
      </c>
      <c r="AC108" s="2">
        <f t="shared" ca="1" si="232"/>
        <v>3.53</v>
      </c>
      <c r="AD108" s="2">
        <f t="shared" ca="1" si="232"/>
        <v>0.53</v>
      </c>
      <c r="AE108" s="2">
        <f t="shared" ca="1" si="232"/>
        <v>4.41</v>
      </c>
      <c r="AF108" s="2" t="str">
        <f t="shared" ca="1" si="232"/>
        <v/>
      </c>
      <c r="AG108" s="2">
        <f t="shared" ca="1" si="232"/>
        <v>24.42</v>
      </c>
      <c r="AH108" s="2">
        <f t="shared" ca="1" si="232"/>
        <v>0</v>
      </c>
      <c r="AI108" s="2">
        <f t="shared" ca="1" si="233"/>
        <v>32.89</v>
      </c>
      <c r="AJ108" s="2">
        <f t="shared" ca="1" si="249"/>
        <v>24.3</v>
      </c>
      <c r="AK108" s="2">
        <f t="shared" ca="1" si="234"/>
        <v>56.4</v>
      </c>
      <c r="AL108" s="2">
        <f t="shared" ca="1" si="234"/>
        <v>32.1</v>
      </c>
      <c r="AM108" s="2">
        <f t="shared" ca="1" si="234"/>
        <v>13.4589</v>
      </c>
      <c r="AN108" s="7">
        <f t="shared" ca="1" si="235"/>
        <v>136</v>
      </c>
      <c r="AO108" s="2">
        <f t="shared" ca="1" si="236"/>
        <v>3.42</v>
      </c>
      <c r="AP108" s="2">
        <f t="shared" ca="1" si="236"/>
        <v>1.63</v>
      </c>
      <c r="AQ108" s="2">
        <f t="shared" ca="1" si="236"/>
        <v>4.41</v>
      </c>
      <c r="AR108" s="2" t="str">
        <f t="shared" ca="1" si="236"/>
        <v/>
      </c>
      <c r="AS108" s="2">
        <f t="shared" ca="1" si="236"/>
        <v>24.42</v>
      </c>
      <c r="AT108" s="2" t="str">
        <f t="shared" ca="1" si="236"/>
        <v/>
      </c>
      <c r="AU108" s="2">
        <f t="shared" ca="1" si="237"/>
        <v>33.880000000000003</v>
      </c>
      <c r="AV108" s="2">
        <f t="shared" ca="1" si="238"/>
        <v>24.8</v>
      </c>
      <c r="AW108" s="2">
        <f t="shared" ca="1" si="238"/>
        <v>56.9</v>
      </c>
      <c r="AX108" s="2">
        <f t="shared" ca="1" si="238"/>
        <v>32.1</v>
      </c>
      <c r="AY108" s="2">
        <f t="shared" ca="1" si="238"/>
        <v>13.4589</v>
      </c>
      <c r="AZ108" s="7">
        <f t="shared" ca="1" si="239"/>
        <v>136</v>
      </c>
      <c r="BA108" s="2">
        <f t="shared" ca="1" si="240"/>
        <v>3.42</v>
      </c>
      <c r="BB108" s="2">
        <f t="shared" ca="1" si="240"/>
        <v>1.63</v>
      </c>
      <c r="BC108" s="2">
        <f t="shared" ca="1" si="240"/>
        <v>4.41</v>
      </c>
      <c r="BD108" s="2" t="str">
        <f t="shared" ca="1" si="240"/>
        <v/>
      </c>
      <c r="BE108" s="2">
        <f t="shared" ca="1" si="240"/>
        <v>24.42</v>
      </c>
      <c r="BF108" s="2" t="str">
        <f t="shared" ca="1" si="240"/>
        <v/>
      </c>
      <c r="BG108" s="2">
        <f t="shared" ca="1" si="241"/>
        <v>33.880000000000003</v>
      </c>
      <c r="BH108" s="2">
        <f t="shared" ca="1" si="250"/>
        <v>24.8</v>
      </c>
      <c r="BI108" s="2">
        <f t="shared" ca="1" si="242"/>
        <v>56.9</v>
      </c>
      <c r="BJ108" s="2">
        <f t="shared" ca="1" si="242"/>
        <v>32.1</v>
      </c>
      <c r="BK108" s="2">
        <f t="shared" ca="1" si="242"/>
        <v>13.4589</v>
      </c>
      <c r="BL108" t="str">
        <f t="shared" si="243"/>
        <v>V06R05</v>
      </c>
      <c r="BM108">
        <f t="shared" si="244"/>
        <v>108</v>
      </c>
      <c r="BN108" t="b">
        <f t="shared" si="251"/>
        <v>1</v>
      </c>
    </row>
    <row r="109" spans="1:66" x14ac:dyDescent="0.25">
      <c r="A109" t="str">
        <f t="shared" si="245"/>
        <v>V06</v>
      </c>
      <c r="B109" t="s">
        <v>21</v>
      </c>
      <c r="C109" s="3" t="str">
        <f t="shared" si="217"/>
        <v>Zone 06</v>
      </c>
      <c r="D109" t="str">
        <f t="shared" ca="1" si="218"/>
        <v>Pass</v>
      </c>
      <c r="E109" s="2">
        <f t="shared" ca="1" si="219"/>
        <v>35.340000000000003</v>
      </c>
      <c r="F109" s="2">
        <f t="shared" ca="1" si="220"/>
        <v>35.340000000000003</v>
      </c>
      <c r="G109" s="3">
        <f t="shared" ca="1" si="246"/>
        <v>0</v>
      </c>
      <c r="H109" s="31" t="str">
        <f t="shared" ca="1" si="221"/>
        <v>Yes</v>
      </c>
      <c r="I109" s="2">
        <f t="shared" ca="1" si="222"/>
        <v>37.53</v>
      </c>
      <c r="J109" s="2">
        <f t="shared" ca="1" si="223"/>
        <v>37.53</v>
      </c>
      <c r="K109" s="2">
        <f t="shared" ca="1" si="224"/>
        <v>37.53</v>
      </c>
      <c r="L109" s="3">
        <f t="shared" ca="1" si="247"/>
        <v>0</v>
      </c>
      <c r="M109" s="3" t="str">
        <f t="shared" ca="1" si="225"/>
        <v>Yes</v>
      </c>
      <c r="N109" s="31" t="str">
        <f t="shared" si="226"/>
        <v>V03R06</v>
      </c>
      <c r="O109" s="21">
        <f t="shared" ca="1" si="248"/>
        <v>2.1899999999999977</v>
      </c>
      <c r="P109" s="7">
        <f t="shared" ca="1" si="227"/>
        <v>137</v>
      </c>
      <c r="Q109" s="2">
        <f t="shared" ca="1" si="228"/>
        <v>0.83</v>
      </c>
      <c r="R109" s="2">
        <f t="shared" ca="1" si="228"/>
        <v>7.76</v>
      </c>
      <c r="S109" s="2">
        <f t="shared" ca="1" si="228"/>
        <v>4.28</v>
      </c>
      <c r="T109" s="2" t="str">
        <f t="shared" ca="1" si="228"/>
        <v/>
      </c>
      <c r="U109" s="2">
        <f t="shared" ca="1" si="228"/>
        <v>22.47</v>
      </c>
      <c r="V109" s="2">
        <f t="shared" ca="1" si="228"/>
        <v>0</v>
      </c>
      <c r="W109" s="2">
        <f t="shared" ca="1" si="229"/>
        <v>35.340000000000003</v>
      </c>
      <c r="X109" s="2">
        <f t="shared" ca="1" si="230"/>
        <v>26.6</v>
      </c>
      <c r="Y109" s="2">
        <f t="shared" ca="1" si="230"/>
        <v>62.6</v>
      </c>
      <c r="Z109" s="2">
        <f t="shared" ca="1" si="230"/>
        <v>36</v>
      </c>
      <c r="AA109" s="2">
        <f t="shared" ca="1" si="230"/>
        <v>14.7796</v>
      </c>
      <c r="AB109" s="7">
        <f t="shared" ca="1" si="231"/>
        <v>137</v>
      </c>
      <c r="AC109" s="2">
        <f t="shared" ca="1" si="232"/>
        <v>0.83</v>
      </c>
      <c r="AD109" s="2">
        <f t="shared" ca="1" si="232"/>
        <v>7.76</v>
      </c>
      <c r="AE109" s="2">
        <f t="shared" ca="1" si="232"/>
        <v>4.28</v>
      </c>
      <c r="AF109" s="2" t="str">
        <f t="shared" ca="1" si="232"/>
        <v/>
      </c>
      <c r="AG109" s="2">
        <f t="shared" ca="1" si="232"/>
        <v>22.47</v>
      </c>
      <c r="AH109" s="2">
        <f t="shared" ca="1" si="232"/>
        <v>0</v>
      </c>
      <c r="AI109" s="2">
        <f t="shared" ca="1" si="233"/>
        <v>35.340000000000003</v>
      </c>
      <c r="AJ109" s="2">
        <f t="shared" ca="1" si="249"/>
        <v>26.6</v>
      </c>
      <c r="AK109" s="2">
        <f t="shared" ca="1" si="234"/>
        <v>62.6</v>
      </c>
      <c r="AL109" s="2">
        <f t="shared" ca="1" si="234"/>
        <v>36</v>
      </c>
      <c r="AM109" s="2">
        <f t="shared" ca="1" si="234"/>
        <v>14.7796</v>
      </c>
      <c r="AN109" s="7">
        <f t="shared" ca="1" si="235"/>
        <v>137</v>
      </c>
      <c r="AO109" s="2">
        <f t="shared" ca="1" si="236"/>
        <v>0.87</v>
      </c>
      <c r="AP109" s="2">
        <f t="shared" ca="1" si="236"/>
        <v>9.91</v>
      </c>
      <c r="AQ109" s="2">
        <f t="shared" ca="1" si="236"/>
        <v>4.28</v>
      </c>
      <c r="AR109" s="2" t="str">
        <f t="shared" ca="1" si="236"/>
        <v/>
      </c>
      <c r="AS109" s="2">
        <f t="shared" ca="1" si="236"/>
        <v>22.47</v>
      </c>
      <c r="AT109" s="2" t="str">
        <f t="shared" ca="1" si="236"/>
        <v/>
      </c>
      <c r="AU109" s="2">
        <f t="shared" ca="1" si="237"/>
        <v>37.53</v>
      </c>
      <c r="AV109" s="2">
        <f t="shared" ca="1" si="238"/>
        <v>27.7</v>
      </c>
      <c r="AW109" s="2">
        <f t="shared" ca="1" si="238"/>
        <v>63.7</v>
      </c>
      <c r="AX109" s="2">
        <f t="shared" ca="1" si="238"/>
        <v>36</v>
      </c>
      <c r="AY109" s="2">
        <f t="shared" ca="1" si="238"/>
        <v>14.7796</v>
      </c>
      <c r="AZ109" s="7">
        <f t="shared" ca="1" si="239"/>
        <v>137</v>
      </c>
      <c r="BA109" s="2">
        <f t="shared" ca="1" si="240"/>
        <v>0.87</v>
      </c>
      <c r="BB109" s="2">
        <f t="shared" ca="1" si="240"/>
        <v>9.91</v>
      </c>
      <c r="BC109" s="2">
        <f t="shared" ca="1" si="240"/>
        <v>4.28</v>
      </c>
      <c r="BD109" s="2" t="str">
        <f t="shared" ca="1" si="240"/>
        <v/>
      </c>
      <c r="BE109" s="2">
        <f t="shared" ca="1" si="240"/>
        <v>22.47</v>
      </c>
      <c r="BF109" s="2" t="str">
        <f t="shared" ca="1" si="240"/>
        <v/>
      </c>
      <c r="BG109" s="2">
        <f t="shared" ca="1" si="241"/>
        <v>37.53</v>
      </c>
      <c r="BH109" s="2">
        <f t="shared" ca="1" si="250"/>
        <v>27.7</v>
      </c>
      <c r="BI109" s="2">
        <f t="shared" ca="1" si="242"/>
        <v>63.7</v>
      </c>
      <c r="BJ109" s="2">
        <f t="shared" ca="1" si="242"/>
        <v>36</v>
      </c>
      <c r="BK109" s="2">
        <f t="shared" ca="1" si="242"/>
        <v>14.7796</v>
      </c>
      <c r="BL109" t="str">
        <f t="shared" si="243"/>
        <v>V06R06</v>
      </c>
      <c r="BM109">
        <f t="shared" si="244"/>
        <v>109</v>
      </c>
      <c r="BN109" t="b">
        <f t="shared" si="251"/>
        <v>1</v>
      </c>
    </row>
    <row r="110" spans="1:66" x14ac:dyDescent="0.25">
      <c r="A110" t="str">
        <f t="shared" si="245"/>
        <v>V06</v>
      </c>
      <c r="B110" t="s">
        <v>22</v>
      </c>
      <c r="C110" s="3" t="str">
        <f t="shared" si="217"/>
        <v>Zone 07</v>
      </c>
      <c r="D110" t="str">
        <f t="shared" ca="1" si="218"/>
        <v>Pass</v>
      </c>
      <c r="E110" s="2">
        <f t="shared" ca="1" si="219"/>
        <v>31.66</v>
      </c>
      <c r="F110" s="2">
        <f t="shared" ca="1" si="220"/>
        <v>31.66</v>
      </c>
      <c r="G110" s="3">
        <f t="shared" ca="1" si="246"/>
        <v>0</v>
      </c>
      <c r="H110" s="31" t="str">
        <f t="shared" ca="1" si="221"/>
        <v>Yes</v>
      </c>
      <c r="I110" s="2">
        <f t="shared" ca="1" si="222"/>
        <v>33.89</v>
      </c>
      <c r="J110" s="2">
        <f t="shared" ca="1" si="223"/>
        <v>33.89</v>
      </c>
      <c r="K110" s="2">
        <f t="shared" ca="1" si="224"/>
        <v>33.89</v>
      </c>
      <c r="L110" s="3">
        <f t="shared" ca="1" si="247"/>
        <v>0</v>
      </c>
      <c r="M110" s="3" t="str">
        <f t="shared" ca="1" si="225"/>
        <v>Yes</v>
      </c>
      <c r="N110" s="31" t="str">
        <f t="shared" si="226"/>
        <v>V03R07</v>
      </c>
      <c r="O110" s="21">
        <f t="shared" ca="1" si="248"/>
        <v>2.2300000000000004</v>
      </c>
      <c r="P110" s="7">
        <f t="shared" ca="1" si="227"/>
        <v>138</v>
      </c>
      <c r="Q110" s="2">
        <f t="shared" ca="1" si="228"/>
        <v>0.08</v>
      </c>
      <c r="R110" s="2">
        <f t="shared" ca="1" si="228"/>
        <v>5.29</v>
      </c>
      <c r="S110" s="2">
        <f t="shared" ca="1" si="228"/>
        <v>4.3499999999999996</v>
      </c>
      <c r="T110" s="2" t="str">
        <f t="shared" ca="1" si="228"/>
        <v/>
      </c>
      <c r="U110" s="2">
        <f t="shared" ca="1" si="228"/>
        <v>21.94</v>
      </c>
      <c r="V110" s="2">
        <f t="shared" ca="1" si="228"/>
        <v>0</v>
      </c>
      <c r="W110" s="2">
        <f t="shared" ca="1" si="229"/>
        <v>31.66</v>
      </c>
      <c r="X110" s="2">
        <f t="shared" ca="1" si="230"/>
        <v>26.6</v>
      </c>
      <c r="Y110" s="2">
        <f t="shared" ca="1" si="230"/>
        <v>63.8</v>
      </c>
      <c r="Z110" s="2">
        <f t="shared" ca="1" si="230"/>
        <v>37.200000000000003</v>
      </c>
      <c r="AA110" s="2">
        <f t="shared" ca="1" si="230"/>
        <v>14.03</v>
      </c>
      <c r="AB110" s="7">
        <f t="shared" ca="1" si="231"/>
        <v>138</v>
      </c>
      <c r="AC110" s="2">
        <f t="shared" ca="1" si="232"/>
        <v>0.08</v>
      </c>
      <c r="AD110" s="2">
        <f t="shared" ca="1" si="232"/>
        <v>5.29</v>
      </c>
      <c r="AE110" s="2">
        <f t="shared" ca="1" si="232"/>
        <v>4.3499999999999996</v>
      </c>
      <c r="AF110" s="2" t="str">
        <f t="shared" ca="1" si="232"/>
        <v/>
      </c>
      <c r="AG110" s="2">
        <f t="shared" ca="1" si="232"/>
        <v>21.94</v>
      </c>
      <c r="AH110" s="2">
        <f t="shared" ca="1" si="232"/>
        <v>0</v>
      </c>
      <c r="AI110" s="2">
        <f t="shared" ca="1" si="233"/>
        <v>31.66</v>
      </c>
      <c r="AJ110" s="2">
        <f t="shared" ca="1" si="249"/>
        <v>26.6</v>
      </c>
      <c r="AK110" s="2">
        <f t="shared" ca="1" si="234"/>
        <v>63.8</v>
      </c>
      <c r="AL110" s="2">
        <f t="shared" ca="1" si="234"/>
        <v>37.200000000000003</v>
      </c>
      <c r="AM110" s="2">
        <f t="shared" ca="1" si="234"/>
        <v>14.03</v>
      </c>
      <c r="AN110" s="7">
        <f t="shared" ca="1" si="235"/>
        <v>138</v>
      </c>
      <c r="AO110" s="2">
        <f t="shared" ca="1" si="236"/>
        <v>0.05</v>
      </c>
      <c r="AP110" s="2">
        <f t="shared" ca="1" si="236"/>
        <v>7.55</v>
      </c>
      <c r="AQ110" s="2">
        <f t="shared" ca="1" si="236"/>
        <v>4.3499999999999996</v>
      </c>
      <c r="AR110" s="2" t="str">
        <f t="shared" ca="1" si="236"/>
        <v/>
      </c>
      <c r="AS110" s="2">
        <f t="shared" ca="1" si="236"/>
        <v>21.94</v>
      </c>
      <c r="AT110" s="2" t="str">
        <f t="shared" ca="1" si="236"/>
        <v/>
      </c>
      <c r="AU110" s="2">
        <f t="shared" ca="1" si="237"/>
        <v>33.89</v>
      </c>
      <c r="AV110" s="2">
        <f t="shared" ca="1" si="238"/>
        <v>27.8</v>
      </c>
      <c r="AW110" s="2">
        <f t="shared" ca="1" si="238"/>
        <v>65</v>
      </c>
      <c r="AX110" s="2">
        <f t="shared" ca="1" si="238"/>
        <v>37.200000000000003</v>
      </c>
      <c r="AY110" s="2">
        <f t="shared" ca="1" si="238"/>
        <v>14.03</v>
      </c>
      <c r="AZ110" s="7">
        <f t="shared" ca="1" si="239"/>
        <v>138</v>
      </c>
      <c r="BA110" s="2">
        <f t="shared" ca="1" si="240"/>
        <v>0.05</v>
      </c>
      <c r="BB110" s="2">
        <f t="shared" ca="1" si="240"/>
        <v>7.55</v>
      </c>
      <c r="BC110" s="2">
        <f t="shared" ca="1" si="240"/>
        <v>4.3499999999999996</v>
      </c>
      <c r="BD110" s="2" t="str">
        <f t="shared" ca="1" si="240"/>
        <v/>
      </c>
      <c r="BE110" s="2">
        <f t="shared" ca="1" si="240"/>
        <v>21.94</v>
      </c>
      <c r="BF110" s="2" t="str">
        <f t="shared" ca="1" si="240"/>
        <v/>
      </c>
      <c r="BG110" s="2">
        <f t="shared" ca="1" si="241"/>
        <v>33.89</v>
      </c>
      <c r="BH110" s="2">
        <f t="shared" ca="1" si="250"/>
        <v>27.8</v>
      </c>
      <c r="BI110" s="2">
        <f t="shared" ca="1" si="242"/>
        <v>65</v>
      </c>
      <c r="BJ110" s="2">
        <f t="shared" ca="1" si="242"/>
        <v>37.200000000000003</v>
      </c>
      <c r="BK110" s="2">
        <f t="shared" ca="1" si="242"/>
        <v>14.03</v>
      </c>
      <c r="BL110" t="str">
        <f t="shared" si="243"/>
        <v>V06R07</v>
      </c>
      <c r="BM110">
        <f t="shared" si="244"/>
        <v>110</v>
      </c>
      <c r="BN110" t="b">
        <f t="shared" si="251"/>
        <v>1</v>
      </c>
    </row>
    <row r="111" spans="1:66" x14ac:dyDescent="0.25">
      <c r="A111" t="str">
        <f t="shared" si="245"/>
        <v>V06</v>
      </c>
      <c r="B111" t="s">
        <v>23</v>
      </c>
      <c r="C111" s="3" t="str">
        <f t="shared" si="217"/>
        <v>Zone 08</v>
      </c>
      <c r="D111" t="str">
        <f t="shared" ca="1" si="218"/>
        <v>Pass</v>
      </c>
      <c r="E111" s="2">
        <f t="shared" ca="1" si="219"/>
        <v>47.16</v>
      </c>
      <c r="F111" s="2">
        <f t="shared" ca="1" si="220"/>
        <v>47.16</v>
      </c>
      <c r="G111" s="3">
        <f t="shared" ca="1" si="246"/>
        <v>0</v>
      </c>
      <c r="H111" s="31" t="str">
        <f t="shared" ca="1" si="221"/>
        <v>Yes</v>
      </c>
      <c r="I111" s="2">
        <f t="shared" ca="1" si="222"/>
        <v>49.61</v>
      </c>
      <c r="J111" s="2">
        <f t="shared" ca="1" si="223"/>
        <v>49.61</v>
      </c>
      <c r="K111" s="2">
        <f t="shared" ca="1" si="224"/>
        <v>49.61</v>
      </c>
      <c r="L111" s="3">
        <f t="shared" ca="1" si="247"/>
        <v>0</v>
      </c>
      <c r="M111" s="3" t="str">
        <f t="shared" ca="1" si="225"/>
        <v>Yes</v>
      </c>
      <c r="N111" s="31" t="str">
        <f t="shared" si="226"/>
        <v>V03R08</v>
      </c>
      <c r="O111" s="21">
        <f t="shared" ca="1" si="248"/>
        <v>2.4500000000000028</v>
      </c>
      <c r="P111" s="7">
        <f t="shared" ca="1" si="227"/>
        <v>139</v>
      </c>
      <c r="Q111" s="2">
        <f t="shared" ca="1" si="228"/>
        <v>0.36</v>
      </c>
      <c r="R111" s="2">
        <f t="shared" ca="1" si="228"/>
        <v>20.78</v>
      </c>
      <c r="S111" s="2">
        <f t="shared" ca="1" si="228"/>
        <v>4.2300000000000004</v>
      </c>
      <c r="T111" s="2" t="str">
        <f t="shared" ca="1" si="228"/>
        <v/>
      </c>
      <c r="U111" s="2">
        <f t="shared" ca="1" si="228"/>
        <v>21.79</v>
      </c>
      <c r="V111" s="2">
        <f t="shared" ca="1" si="228"/>
        <v>0</v>
      </c>
      <c r="W111" s="2">
        <f t="shared" ca="1" si="229"/>
        <v>47.16</v>
      </c>
      <c r="X111" s="2">
        <f t="shared" ca="1" si="230"/>
        <v>26.3</v>
      </c>
      <c r="Y111" s="2">
        <f t="shared" ca="1" si="230"/>
        <v>62.5</v>
      </c>
      <c r="Z111" s="2">
        <f t="shared" ca="1" si="230"/>
        <v>36.200000000000003</v>
      </c>
      <c r="AA111" s="2">
        <f t="shared" ca="1" si="230"/>
        <v>15.7361</v>
      </c>
      <c r="AB111" s="7">
        <f t="shared" ca="1" si="231"/>
        <v>139</v>
      </c>
      <c r="AC111" s="2">
        <f t="shared" ca="1" si="232"/>
        <v>0.36</v>
      </c>
      <c r="AD111" s="2">
        <f t="shared" ca="1" si="232"/>
        <v>20.78</v>
      </c>
      <c r="AE111" s="2">
        <f t="shared" ca="1" si="232"/>
        <v>4.2300000000000004</v>
      </c>
      <c r="AF111" s="2" t="str">
        <f t="shared" ca="1" si="232"/>
        <v/>
      </c>
      <c r="AG111" s="2">
        <f t="shared" ca="1" si="232"/>
        <v>21.79</v>
      </c>
      <c r="AH111" s="2">
        <f t="shared" ca="1" si="232"/>
        <v>0</v>
      </c>
      <c r="AI111" s="2">
        <f t="shared" ca="1" si="233"/>
        <v>47.16</v>
      </c>
      <c r="AJ111" s="2">
        <f t="shared" ca="1" si="249"/>
        <v>26.3</v>
      </c>
      <c r="AK111" s="2">
        <f t="shared" ca="1" si="234"/>
        <v>62.5</v>
      </c>
      <c r="AL111" s="2">
        <f t="shared" ca="1" si="234"/>
        <v>36.200000000000003</v>
      </c>
      <c r="AM111" s="2">
        <f t="shared" ca="1" si="234"/>
        <v>15.7361</v>
      </c>
      <c r="AN111" s="7">
        <f t="shared" ca="1" si="235"/>
        <v>139</v>
      </c>
      <c r="AO111" s="2">
        <f t="shared" ca="1" si="236"/>
        <v>0.39</v>
      </c>
      <c r="AP111" s="2">
        <f t="shared" ca="1" si="236"/>
        <v>23.2</v>
      </c>
      <c r="AQ111" s="2">
        <f t="shared" ca="1" si="236"/>
        <v>4.2300000000000004</v>
      </c>
      <c r="AR111" s="2" t="str">
        <f t="shared" ca="1" si="236"/>
        <v/>
      </c>
      <c r="AS111" s="2">
        <f t="shared" ca="1" si="236"/>
        <v>21.79</v>
      </c>
      <c r="AT111" s="2" t="str">
        <f t="shared" ca="1" si="236"/>
        <v/>
      </c>
      <c r="AU111" s="2">
        <f t="shared" ca="1" si="237"/>
        <v>49.61</v>
      </c>
      <c r="AV111" s="2">
        <f t="shared" ca="1" si="238"/>
        <v>27.4</v>
      </c>
      <c r="AW111" s="2">
        <f t="shared" ca="1" si="238"/>
        <v>63.6</v>
      </c>
      <c r="AX111" s="2">
        <f t="shared" ca="1" si="238"/>
        <v>36.200000000000003</v>
      </c>
      <c r="AY111" s="2">
        <f t="shared" ca="1" si="238"/>
        <v>15.7361</v>
      </c>
      <c r="AZ111" s="7">
        <f t="shared" ca="1" si="239"/>
        <v>139</v>
      </c>
      <c r="BA111" s="2">
        <f t="shared" ca="1" si="240"/>
        <v>0.39</v>
      </c>
      <c r="BB111" s="2">
        <f t="shared" ca="1" si="240"/>
        <v>23.2</v>
      </c>
      <c r="BC111" s="2">
        <f t="shared" ca="1" si="240"/>
        <v>4.2300000000000004</v>
      </c>
      <c r="BD111" s="2" t="str">
        <f t="shared" ca="1" si="240"/>
        <v/>
      </c>
      <c r="BE111" s="2">
        <f t="shared" ca="1" si="240"/>
        <v>21.79</v>
      </c>
      <c r="BF111" s="2" t="str">
        <f t="shared" ca="1" si="240"/>
        <v/>
      </c>
      <c r="BG111" s="2">
        <f t="shared" ca="1" si="241"/>
        <v>49.61</v>
      </c>
      <c r="BH111" s="2">
        <f t="shared" ca="1" si="250"/>
        <v>27.4</v>
      </c>
      <c r="BI111" s="2">
        <f t="shared" ca="1" si="242"/>
        <v>63.6</v>
      </c>
      <c r="BJ111" s="2">
        <f t="shared" ca="1" si="242"/>
        <v>36.200000000000003</v>
      </c>
      <c r="BK111" s="2">
        <f t="shared" ca="1" si="242"/>
        <v>15.7361</v>
      </c>
      <c r="BL111" t="str">
        <f t="shared" si="243"/>
        <v>V06R08</v>
      </c>
      <c r="BM111">
        <f t="shared" si="244"/>
        <v>111</v>
      </c>
      <c r="BN111" t="b">
        <f t="shared" si="251"/>
        <v>1</v>
      </c>
    </row>
    <row r="112" spans="1:66" x14ac:dyDescent="0.25">
      <c r="A112" t="str">
        <f t="shared" si="245"/>
        <v>V06</v>
      </c>
      <c r="B112" t="s">
        <v>24</v>
      </c>
      <c r="C112" s="3" t="str">
        <f t="shared" si="217"/>
        <v>Zone 09</v>
      </c>
      <c r="D112" t="str">
        <f t="shared" ca="1" si="218"/>
        <v>Pass</v>
      </c>
      <c r="E112" s="2">
        <f t="shared" ca="1" si="219"/>
        <v>55.089999999999996</v>
      </c>
      <c r="F112" s="2">
        <f t="shared" ca="1" si="220"/>
        <v>55.089999999999996</v>
      </c>
      <c r="G112" s="3">
        <f t="shared" ca="1" si="246"/>
        <v>0</v>
      </c>
      <c r="H112" s="31" t="str">
        <f t="shared" ca="1" si="221"/>
        <v>Yes</v>
      </c>
      <c r="I112" s="2">
        <f t="shared" ca="1" si="222"/>
        <v>59.480000000000004</v>
      </c>
      <c r="J112" s="2">
        <f t="shared" ca="1" si="223"/>
        <v>59.480000000000004</v>
      </c>
      <c r="K112" s="2">
        <f t="shared" ca="1" si="224"/>
        <v>59.480000000000004</v>
      </c>
      <c r="L112" s="3">
        <f t="shared" ca="1" si="247"/>
        <v>0</v>
      </c>
      <c r="M112" s="3" t="str">
        <f t="shared" ca="1" si="225"/>
        <v>Yes</v>
      </c>
      <c r="N112" s="31" t="str">
        <f t="shared" si="226"/>
        <v>V03R09</v>
      </c>
      <c r="O112" s="21">
        <f t="shared" ca="1" si="248"/>
        <v>4.3900000000000077</v>
      </c>
      <c r="P112" s="7">
        <f t="shared" ca="1" si="227"/>
        <v>140</v>
      </c>
      <c r="Q112" s="2">
        <f t="shared" ca="1" si="228"/>
        <v>0.97</v>
      </c>
      <c r="R112" s="2">
        <f t="shared" ca="1" si="228"/>
        <v>28.13</v>
      </c>
      <c r="S112" s="2">
        <f t="shared" ca="1" si="228"/>
        <v>4.21</v>
      </c>
      <c r="T112" s="2" t="str">
        <f t="shared" ca="1" si="228"/>
        <v/>
      </c>
      <c r="U112" s="2">
        <f t="shared" ca="1" si="228"/>
        <v>21.78</v>
      </c>
      <c r="V112" s="2">
        <f t="shared" ca="1" si="228"/>
        <v>0</v>
      </c>
      <c r="W112" s="2">
        <f t="shared" ca="1" si="229"/>
        <v>55.089999999999996</v>
      </c>
      <c r="X112" s="2">
        <f t="shared" ca="1" si="230"/>
        <v>26.5</v>
      </c>
      <c r="Y112" s="2">
        <f t="shared" ca="1" si="230"/>
        <v>60.3</v>
      </c>
      <c r="Z112" s="2">
        <f t="shared" ca="1" si="230"/>
        <v>33.799999999999997</v>
      </c>
      <c r="AA112" s="2">
        <f t="shared" ca="1" si="230"/>
        <v>15.792899999999999</v>
      </c>
      <c r="AB112" s="7">
        <f t="shared" ca="1" si="231"/>
        <v>140</v>
      </c>
      <c r="AC112" s="2">
        <f t="shared" ca="1" si="232"/>
        <v>0.97</v>
      </c>
      <c r="AD112" s="2">
        <f t="shared" ca="1" si="232"/>
        <v>28.13</v>
      </c>
      <c r="AE112" s="2">
        <f t="shared" ca="1" si="232"/>
        <v>4.21</v>
      </c>
      <c r="AF112" s="2" t="str">
        <f t="shared" ca="1" si="232"/>
        <v/>
      </c>
      <c r="AG112" s="2">
        <f t="shared" ca="1" si="232"/>
        <v>21.78</v>
      </c>
      <c r="AH112" s="2">
        <f t="shared" ca="1" si="232"/>
        <v>0</v>
      </c>
      <c r="AI112" s="2">
        <f t="shared" ca="1" si="233"/>
        <v>55.089999999999996</v>
      </c>
      <c r="AJ112" s="2">
        <f t="shared" ca="1" si="249"/>
        <v>26.5</v>
      </c>
      <c r="AK112" s="2">
        <f t="shared" ca="1" si="234"/>
        <v>60.3</v>
      </c>
      <c r="AL112" s="2">
        <f t="shared" ca="1" si="234"/>
        <v>33.799999999999997</v>
      </c>
      <c r="AM112" s="2">
        <f t="shared" ca="1" si="234"/>
        <v>15.792899999999999</v>
      </c>
      <c r="AN112" s="7">
        <f t="shared" ca="1" si="235"/>
        <v>140</v>
      </c>
      <c r="AO112" s="2">
        <f t="shared" ca="1" si="236"/>
        <v>0.97</v>
      </c>
      <c r="AP112" s="2">
        <f t="shared" ca="1" si="236"/>
        <v>32.520000000000003</v>
      </c>
      <c r="AQ112" s="2">
        <f t="shared" ca="1" si="236"/>
        <v>4.21</v>
      </c>
      <c r="AR112" s="2" t="str">
        <f t="shared" ca="1" si="236"/>
        <v/>
      </c>
      <c r="AS112" s="2">
        <f t="shared" ca="1" si="236"/>
        <v>21.78</v>
      </c>
      <c r="AT112" s="2" t="str">
        <f t="shared" ca="1" si="236"/>
        <v/>
      </c>
      <c r="AU112" s="2">
        <f t="shared" ca="1" si="237"/>
        <v>59.480000000000004</v>
      </c>
      <c r="AV112" s="2">
        <f t="shared" ca="1" si="238"/>
        <v>28.3</v>
      </c>
      <c r="AW112" s="2">
        <f t="shared" ca="1" si="238"/>
        <v>62.1</v>
      </c>
      <c r="AX112" s="2">
        <f t="shared" ca="1" si="238"/>
        <v>33.799999999999997</v>
      </c>
      <c r="AY112" s="2">
        <f t="shared" ca="1" si="238"/>
        <v>15.792899999999999</v>
      </c>
      <c r="AZ112" s="7">
        <f t="shared" ca="1" si="239"/>
        <v>140</v>
      </c>
      <c r="BA112" s="2">
        <f t="shared" ca="1" si="240"/>
        <v>0.97</v>
      </c>
      <c r="BB112" s="2">
        <f t="shared" ca="1" si="240"/>
        <v>32.520000000000003</v>
      </c>
      <c r="BC112" s="2">
        <f t="shared" ca="1" si="240"/>
        <v>4.21</v>
      </c>
      <c r="BD112" s="2" t="str">
        <f t="shared" ca="1" si="240"/>
        <v/>
      </c>
      <c r="BE112" s="2">
        <f t="shared" ca="1" si="240"/>
        <v>21.78</v>
      </c>
      <c r="BF112" s="2" t="str">
        <f t="shared" ca="1" si="240"/>
        <v/>
      </c>
      <c r="BG112" s="2">
        <f t="shared" ca="1" si="241"/>
        <v>59.480000000000004</v>
      </c>
      <c r="BH112" s="2">
        <f t="shared" ca="1" si="250"/>
        <v>28.3</v>
      </c>
      <c r="BI112" s="2">
        <f t="shared" ca="1" si="242"/>
        <v>62.1</v>
      </c>
      <c r="BJ112" s="2">
        <f t="shared" ca="1" si="242"/>
        <v>33.799999999999997</v>
      </c>
      <c r="BK112" s="2">
        <f t="shared" ca="1" si="242"/>
        <v>15.792899999999999</v>
      </c>
      <c r="BL112" t="str">
        <f t="shared" si="243"/>
        <v>V06R09</v>
      </c>
      <c r="BM112">
        <f t="shared" si="244"/>
        <v>112</v>
      </c>
      <c r="BN112" t="b">
        <f t="shared" si="251"/>
        <v>1</v>
      </c>
    </row>
    <row r="113" spans="1:66" x14ac:dyDescent="0.25">
      <c r="A113" t="str">
        <f t="shared" si="245"/>
        <v>V06</v>
      </c>
      <c r="B113" t="s">
        <v>25</v>
      </c>
      <c r="C113" s="3" t="str">
        <f t="shared" si="217"/>
        <v>Zone 10</v>
      </c>
      <c r="D113" t="str">
        <f t="shared" ca="1" si="218"/>
        <v>Pass</v>
      </c>
      <c r="E113" s="2">
        <f t="shared" ca="1" si="219"/>
        <v>56.75</v>
      </c>
      <c r="F113" s="2">
        <f t="shared" ca="1" si="220"/>
        <v>56.75</v>
      </c>
      <c r="G113" s="3">
        <f t="shared" ca="1" si="246"/>
        <v>0</v>
      </c>
      <c r="H113" s="31" t="str">
        <f t="shared" ca="1" si="221"/>
        <v>Yes</v>
      </c>
      <c r="I113" s="2">
        <f t="shared" ca="1" si="222"/>
        <v>60.86999999999999</v>
      </c>
      <c r="J113" s="2">
        <f t="shared" ca="1" si="223"/>
        <v>60.86999999999999</v>
      </c>
      <c r="K113" s="2">
        <f t="shared" ca="1" si="224"/>
        <v>60.86999999999999</v>
      </c>
      <c r="L113" s="3">
        <f t="shared" ca="1" si="247"/>
        <v>0</v>
      </c>
      <c r="M113" s="3" t="str">
        <f t="shared" ca="1" si="225"/>
        <v>Yes</v>
      </c>
      <c r="N113" s="31" t="str">
        <f t="shared" si="226"/>
        <v>V03R10</v>
      </c>
      <c r="O113" s="21">
        <f t="shared" ca="1" si="248"/>
        <v>4.1199999999999903</v>
      </c>
      <c r="P113" s="7">
        <f t="shared" ca="1" si="227"/>
        <v>141</v>
      </c>
      <c r="Q113" s="2">
        <f t="shared" ca="1" si="228"/>
        <v>1.3</v>
      </c>
      <c r="R113" s="2">
        <f t="shared" ca="1" si="228"/>
        <v>29.54</v>
      </c>
      <c r="S113" s="2">
        <f t="shared" ca="1" si="228"/>
        <v>4.21</v>
      </c>
      <c r="T113" s="2" t="str">
        <f t="shared" ca="1" si="228"/>
        <v/>
      </c>
      <c r="U113" s="2">
        <f t="shared" ca="1" si="228"/>
        <v>21.7</v>
      </c>
      <c r="V113" s="2">
        <f t="shared" ca="1" si="228"/>
        <v>0</v>
      </c>
      <c r="W113" s="2">
        <f t="shared" ca="1" si="229"/>
        <v>56.75</v>
      </c>
      <c r="X113" s="2">
        <f t="shared" ca="1" si="230"/>
        <v>26.9</v>
      </c>
      <c r="Y113" s="2">
        <f t="shared" ca="1" si="230"/>
        <v>59.1</v>
      </c>
      <c r="Z113" s="2">
        <f t="shared" ca="1" si="230"/>
        <v>32.200000000000003</v>
      </c>
      <c r="AA113" s="2">
        <f t="shared" ca="1" si="230"/>
        <v>16.1447</v>
      </c>
      <c r="AB113" s="7">
        <f t="shared" ca="1" si="231"/>
        <v>141</v>
      </c>
      <c r="AC113" s="2">
        <f t="shared" ca="1" si="232"/>
        <v>1.3</v>
      </c>
      <c r="AD113" s="2">
        <f t="shared" ca="1" si="232"/>
        <v>29.54</v>
      </c>
      <c r="AE113" s="2">
        <f t="shared" ca="1" si="232"/>
        <v>4.21</v>
      </c>
      <c r="AF113" s="2" t="str">
        <f t="shared" ca="1" si="232"/>
        <v/>
      </c>
      <c r="AG113" s="2">
        <f t="shared" ca="1" si="232"/>
        <v>21.7</v>
      </c>
      <c r="AH113" s="2">
        <f t="shared" ca="1" si="232"/>
        <v>0</v>
      </c>
      <c r="AI113" s="2">
        <f t="shared" ca="1" si="233"/>
        <v>56.75</v>
      </c>
      <c r="AJ113" s="2">
        <f t="shared" ca="1" si="249"/>
        <v>26.9</v>
      </c>
      <c r="AK113" s="2">
        <f t="shared" ca="1" si="234"/>
        <v>59.1</v>
      </c>
      <c r="AL113" s="2">
        <f t="shared" ca="1" si="234"/>
        <v>32.200000000000003</v>
      </c>
      <c r="AM113" s="2">
        <f t="shared" ca="1" si="234"/>
        <v>16.1447</v>
      </c>
      <c r="AN113" s="7">
        <f t="shared" ca="1" si="235"/>
        <v>141</v>
      </c>
      <c r="AO113" s="2">
        <f t="shared" ca="1" si="236"/>
        <v>1.3</v>
      </c>
      <c r="AP113" s="2">
        <f t="shared" ca="1" si="236"/>
        <v>33.659999999999997</v>
      </c>
      <c r="AQ113" s="2">
        <f t="shared" ca="1" si="236"/>
        <v>4.21</v>
      </c>
      <c r="AR113" s="2" t="str">
        <f t="shared" ca="1" si="236"/>
        <v/>
      </c>
      <c r="AS113" s="2">
        <f t="shared" ca="1" si="236"/>
        <v>21.7</v>
      </c>
      <c r="AT113" s="2" t="str">
        <f t="shared" ca="1" si="236"/>
        <v/>
      </c>
      <c r="AU113" s="2">
        <f t="shared" ca="1" si="237"/>
        <v>60.86999999999999</v>
      </c>
      <c r="AV113" s="2">
        <f t="shared" ca="1" si="238"/>
        <v>28.5</v>
      </c>
      <c r="AW113" s="2">
        <f t="shared" ca="1" si="238"/>
        <v>60.8</v>
      </c>
      <c r="AX113" s="2">
        <f t="shared" ca="1" si="238"/>
        <v>32.299999999999997</v>
      </c>
      <c r="AY113" s="2">
        <f t="shared" ca="1" si="238"/>
        <v>16.1447</v>
      </c>
      <c r="AZ113" s="7">
        <f t="shared" ca="1" si="239"/>
        <v>141</v>
      </c>
      <c r="BA113" s="2">
        <f t="shared" ca="1" si="240"/>
        <v>1.3</v>
      </c>
      <c r="BB113" s="2">
        <f t="shared" ca="1" si="240"/>
        <v>33.659999999999997</v>
      </c>
      <c r="BC113" s="2">
        <f t="shared" ca="1" si="240"/>
        <v>4.21</v>
      </c>
      <c r="BD113" s="2" t="str">
        <f t="shared" ca="1" si="240"/>
        <v/>
      </c>
      <c r="BE113" s="2">
        <f t="shared" ca="1" si="240"/>
        <v>21.7</v>
      </c>
      <c r="BF113" s="2" t="str">
        <f t="shared" ca="1" si="240"/>
        <v/>
      </c>
      <c r="BG113" s="2">
        <f t="shared" ca="1" si="241"/>
        <v>60.86999999999999</v>
      </c>
      <c r="BH113" s="2">
        <f t="shared" ca="1" si="250"/>
        <v>28.5</v>
      </c>
      <c r="BI113" s="2">
        <f t="shared" ca="1" si="242"/>
        <v>60.8</v>
      </c>
      <c r="BJ113" s="2">
        <f t="shared" ca="1" si="242"/>
        <v>32.299999999999997</v>
      </c>
      <c r="BK113" s="2">
        <f t="shared" ca="1" si="242"/>
        <v>16.1447</v>
      </c>
      <c r="BL113" t="str">
        <f t="shared" si="243"/>
        <v>V06R10</v>
      </c>
      <c r="BM113">
        <f t="shared" si="244"/>
        <v>113</v>
      </c>
      <c r="BN113" t="b">
        <f t="shared" si="251"/>
        <v>1</v>
      </c>
    </row>
    <row r="114" spans="1:66" x14ac:dyDescent="0.25">
      <c r="A114" t="str">
        <f t="shared" si="245"/>
        <v>V06</v>
      </c>
      <c r="B114" t="s">
        <v>26</v>
      </c>
      <c r="C114" s="3" t="str">
        <f t="shared" si="217"/>
        <v>Zone 11</v>
      </c>
      <c r="D114" t="str">
        <f t="shared" ca="1" si="218"/>
        <v>Pass</v>
      </c>
      <c r="E114" s="2">
        <f t="shared" ca="1" si="219"/>
        <v>77.08</v>
      </c>
      <c r="F114" s="2">
        <f t="shared" ca="1" si="220"/>
        <v>77.08</v>
      </c>
      <c r="G114" s="3">
        <f t="shared" ca="1" si="246"/>
        <v>0</v>
      </c>
      <c r="H114" s="31" t="str">
        <f t="shared" ca="1" si="221"/>
        <v>Yes</v>
      </c>
      <c r="I114" s="2">
        <f t="shared" ca="1" si="222"/>
        <v>82.460000000000008</v>
      </c>
      <c r="J114" s="2">
        <f t="shared" ca="1" si="223"/>
        <v>82.460000000000008</v>
      </c>
      <c r="K114" s="2">
        <f t="shared" ca="1" si="224"/>
        <v>82.460000000000008</v>
      </c>
      <c r="L114" s="3">
        <f t="shared" ca="1" si="247"/>
        <v>0</v>
      </c>
      <c r="M114" s="3" t="str">
        <f t="shared" ca="1" si="225"/>
        <v>Yes</v>
      </c>
      <c r="N114" s="31" t="str">
        <f t="shared" si="226"/>
        <v>V03R11</v>
      </c>
      <c r="O114" s="21">
        <f t="shared" ca="1" si="248"/>
        <v>5.3800000000000097</v>
      </c>
      <c r="P114" s="7">
        <f t="shared" ca="1" si="227"/>
        <v>142</v>
      </c>
      <c r="Q114" s="2">
        <f t="shared" ref="Q114:V119" ca="1" si="252">IF(Q$3=0,"",INDEX(INDIRECT(Q$1),$P114,Q$3))</f>
        <v>8.77</v>
      </c>
      <c r="R114" s="2">
        <f t="shared" ca="1" si="252"/>
        <v>41.81</v>
      </c>
      <c r="S114" s="2">
        <f t="shared" ca="1" si="252"/>
        <v>4.38</v>
      </c>
      <c r="T114" s="2" t="str">
        <f t="shared" ca="1" si="252"/>
        <v/>
      </c>
      <c r="U114" s="2">
        <f t="shared" ca="1" si="252"/>
        <v>22.12</v>
      </c>
      <c r="V114" s="2">
        <f t="shared" ca="1" si="252"/>
        <v>0</v>
      </c>
      <c r="W114" s="2">
        <f t="shared" ca="1" si="229"/>
        <v>77.08</v>
      </c>
      <c r="X114" s="2">
        <f t="shared" ca="1" si="230"/>
        <v>24.2</v>
      </c>
      <c r="Y114" s="2">
        <f t="shared" ca="1" si="230"/>
        <v>54.7</v>
      </c>
      <c r="Z114" s="2">
        <f t="shared" ca="1" si="230"/>
        <v>30.5</v>
      </c>
      <c r="AA114" s="2">
        <f t="shared" ca="1" si="230"/>
        <v>17.921800000000001</v>
      </c>
      <c r="AB114" s="7">
        <f t="shared" ca="1" si="231"/>
        <v>142</v>
      </c>
      <c r="AC114" s="2">
        <f t="shared" ref="AC114:AH119" ca="1" si="253">IF(AC$3=0,"",INDEX(INDIRECT(AC$1),$AB114,AC$3))</f>
        <v>8.77</v>
      </c>
      <c r="AD114" s="2">
        <f t="shared" ca="1" si="253"/>
        <v>41.81</v>
      </c>
      <c r="AE114" s="2">
        <f t="shared" ca="1" si="253"/>
        <v>4.38</v>
      </c>
      <c r="AF114" s="2" t="str">
        <f t="shared" ca="1" si="253"/>
        <v/>
      </c>
      <c r="AG114" s="2">
        <f t="shared" ca="1" si="253"/>
        <v>22.12</v>
      </c>
      <c r="AH114" s="2">
        <f t="shared" ca="1" si="253"/>
        <v>0</v>
      </c>
      <c r="AI114" s="2">
        <f t="shared" ca="1" si="233"/>
        <v>77.08</v>
      </c>
      <c r="AJ114" s="2">
        <f t="shared" ca="1" si="249"/>
        <v>24.2</v>
      </c>
      <c r="AK114" s="2">
        <f t="shared" ca="1" si="234"/>
        <v>54.7</v>
      </c>
      <c r="AL114" s="2">
        <f t="shared" ca="1" si="234"/>
        <v>30.5</v>
      </c>
      <c r="AM114" s="2">
        <f t="shared" ca="1" si="234"/>
        <v>17.921800000000001</v>
      </c>
      <c r="AN114" s="7">
        <f t="shared" ca="1" si="235"/>
        <v>142</v>
      </c>
      <c r="AO114" s="2">
        <f t="shared" ref="AO114:AT119" ca="1" si="254">IF(AO$3=0,"",INDEX(INDIRECT(AO$1),$AN114,AO$3))</f>
        <v>8.93</v>
      </c>
      <c r="AP114" s="2">
        <f t="shared" ca="1" si="254"/>
        <v>47.03</v>
      </c>
      <c r="AQ114" s="2">
        <f t="shared" ca="1" si="254"/>
        <v>4.38</v>
      </c>
      <c r="AR114" s="2" t="str">
        <f t="shared" ca="1" si="254"/>
        <v/>
      </c>
      <c r="AS114" s="2">
        <f t="shared" ca="1" si="254"/>
        <v>22.12</v>
      </c>
      <c r="AT114" s="2" t="str">
        <f t="shared" ca="1" si="254"/>
        <v/>
      </c>
      <c r="AU114" s="2">
        <f t="shared" ca="1" si="237"/>
        <v>82.460000000000008</v>
      </c>
      <c r="AV114" s="2">
        <f t="shared" ca="1" si="238"/>
        <v>25.9</v>
      </c>
      <c r="AW114" s="2">
        <f t="shared" ca="1" si="238"/>
        <v>56.5</v>
      </c>
      <c r="AX114" s="2">
        <f t="shared" ca="1" si="238"/>
        <v>30.6</v>
      </c>
      <c r="AY114" s="2">
        <f t="shared" ca="1" si="238"/>
        <v>17.921800000000001</v>
      </c>
      <c r="AZ114" s="7">
        <f t="shared" ca="1" si="239"/>
        <v>142</v>
      </c>
      <c r="BA114" s="2">
        <f t="shared" ref="BA114:BF119" ca="1" si="255">IF(BA$3=0,"",INDEX(INDIRECT(BA$1),$AZ114,BA$3))</f>
        <v>8.93</v>
      </c>
      <c r="BB114" s="2">
        <f t="shared" ca="1" si="255"/>
        <v>47.03</v>
      </c>
      <c r="BC114" s="2">
        <f t="shared" ca="1" si="255"/>
        <v>4.38</v>
      </c>
      <c r="BD114" s="2" t="str">
        <f t="shared" ca="1" si="255"/>
        <v/>
      </c>
      <c r="BE114" s="2">
        <f t="shared" ca="1" si="255"/>
        <v>22.12</v>
      </c>
      <c r="BF114" s="2" t="str">
        <f t="shared" ca="1" si="255"/>
        <v/>
      </c>
      <c r="BG114" s="2">
        <f t="shared" ca="1" si="241"/>
        <v>82.460000000000008</v>
      </c>
      <c r="BH114" s="2">
        <f t="shared" ca="1" si="250"/>
        <v>25.9</v>
      </c>
      <c r="BI114" s="2">
        <f t="shared" ca="1" si="242"/>
        <v>56.5</v>
      </c>
      <c r="BJ114" s="2">
        <f t="shared" ca="1" si="242"/>
        <v>30.6</v>
      </c>
      <c r="BK114" s="2">
        <f t="shared" ca="1" si="242"/>
        <v>17.921800000000001</v>
      </c>
      <c r="BL114" t="str">
        <f t="shared" si="243"/>
        <v>V06R11</v>
      </c>
      <c r="BM114">
        <f t="shared" si="244"/>
        <v>114</v>
      </c>
      <c r="BN114" t="b">
        <f t="shared" si="251"/>
        <v>1</v>
      </c>
    </row>
    <row r="115" spans="1:66" x14ac:dyDescent="0.25">
      <c r="A115" t="str">
        <f t="shared" si="245"/>
        <v>V06</v>
      </c>
      <c r="B115" t="s">
        <v>27</v>
      </c>
      <c r="C115" s="3" t="str">
        <f t="shared" si="217"/>
        <v>Zone 12</v>
      </c>
      <c r="D115" t="str">
        <f t="shared" ca="1" si="218"/>
        <v>Pass</v>
      </c>
      <c r="E115" s="2">
        <f t="shared" ca="1" si="219"/>
        <v>63.230000000000004</v>
      </c>
      <c r="F115" s="2">
        <f t="shared" ca="1" si="220"/>
        <v>63.230000000000004</v>
      </c>
      <c r="G115" s="3">
        <f t="shared" ca="1" si="246"/>
        <v>0</v>
      </c>
      <c r="H115" s="31" t="str">
        <f t="shared" ca="1" si="221"/>
        <v>Yes</v>
      </c>
      <c r="I115" s="2">
        <f t="shared" ca="1" si="222"/>
        <v>67.86</v>
      </c>
      <c r="J115" s="2">
        <f t="shared" ca="1" si="223"/>
        <v>67.86</v>
      </c>
      <c r="K115" s="2">
        <f t="shared" ca="1" si="224"/>
        <v>67.86</v>
      </c>
      <c r="L115" s="3">
        <f t="shared" ca="1" si="247"/>
        <v>0</v>
      </c>
      <c r="M115" s="3" t="str">
        <f t="shared" ca="1" si="225"/>
        <v>Yes</v>
      </c>
      <c r="N115" s="31" t="str">
        <f t="shared" si="226"/>
        <v>V03R12</v>
      </c>
      <c r="O115" s="21">
        <f t="shared" ca="1" si="248"/>
        <v>4.6299999999999955</v>
      </c>
      <c r="P115" s="7">
        <f t="shared" ca="1" si="227"/>
        <v>143</v>
      </c>
      <c r="Q115" s="2">
        <f t="shared" ca="1" si="252"/>
        <v>8.82</v>
      </c>
      <c r="R115" s="2">
        <f t="shared" ca="1" si="252"/>
        <v>27.19</v>
      </c>
      <c r="S115" s="2">
        <f t="shared" ca="1" si="252"/>
        <v>4.38</v>
      </c>
      <c r="T115" s="2" t="str">
        <f t="shared" ca="1" si="252"/>
        <v/>
      </c>
      <c r="U115" s="2">
        <f t="shared" ca="1" si="252"/>
        <v>22.84</v>
      </c>
      <c r="V115" s="2">
        <f t="shared" ca="1" si="252"/>
        <v>0</v>
      </c>
      <c r="W115" s="2">
        <f t="shared" ca="1" si="229"/>
        <v>63.230000000000004</v>
      </c>
      <c r="X115" s="2">
        <f t="shared" ca="1" si="230"/>
        <v>25.6</v>
      </c>
      <c r="Y115" s="2">
        <f t="shared" ca="1" si="230"/>
        <v>55.5</v>
      </c>
      <c r="Z115" s="2">
        <f t="shared" ca="1" si="230"/>
        <v>29.9</v>
      </c>
      <c r="AA115" s="2">
        <f t="shared" ca="1" si="230"/>
        <v>16.146799999999999</v>
      </c>
      <c r="AB115" s="7">
        <f t="shared" ca="1" si="231"/>
        <v>143</v>
      </c>
      <c r="AC115" s="2">
        <f t="shared" ca="1" si="253"/>
        <v>8.82</v>
      </c>
      <c r="AD115" s="2">
        <f t="shared" ca="1" si="253"/>
        <v>27.19</v>
      </c>
      <c r="AE115" s="2">
        <f t="shared" ca="1" si="253"/>
        <v>4.38</v>
      </c>
      <c r="AF115" s="2" t="str">
        <f t="shared" ca="1" si="253"/>
        <v/>
      </c>
      <c r="AG115" s="2">
        <f t="shared" ca="1" si="253"/>
        <v>22.84</v>
      </c>
      <c r="AH115" s="2">
        <f t="shared" ca="1" si="253"/>
        <v>0</v>
      </c>
      <c r="AI115" s="2">
        <f t="shared" ca="1" si="233"/>
        <v>63.230000000000004</v>
      </c>
      <c r="AJ115" s="2">
        <f t="shared" ca="1" si="249"/>
        <v>25.6</v>
      </c>
      <c r="AK115" s="2">
        <f t="shared" ca="1" si="234"/>
        <v>55.5</v>
      </c>
      <c r="AL115" s="2">
        <f t="shared" ca="1" si="234"/>
        <v>29.9</v>
      </c>
      <c r="AM115" s="2">
        <f t="shared" ca="1" si="234"/>
        <v>16.146799999999999</v>
      </c>
      <c r="AN115" s="7">
        <f t="shared" ca="1" si="235"/>
        <v>143</v>
      </c>
      <c r="AO115" s="2">
        <f t="shared" ca="1" si="254"/>
        <v>8.9</v>
      </c>
      <c r="AP115" s="2">
        <f t="shared" ca="1" si="254"/>
        <v>31.74</v>
      </c>
      <c r="AQ115" s="2">
        <f t="shared" ca="1" si="254"/>
        <v>4.38</v>
      </c>
      <c r="AR115" s="2" t="str">
        <f t="shared" ca="1" si="254"/>
        <v/>
      </c>
      <c r="AS115" s="2">
        <f t="shared" ca="1" si="254"/>
        <v>22.84</v>
      </c>
      <c r="AT115" s="2" t="str">
        <f t="shared" ca="1" si="254"/>
        <v/>
      </c>
      <c r="AU115" s="2">
        <f t="shared" ca="1" si="237"/>
        <v>67.86</v>
      </c>
      <c r="AV115" s="2">
        <f t="shared" ca="1" si="238"/>
        <v>27.3</v>
      </c>
      <c r="AW115" s="2">
        <f t="shared" ca="1" si="238"/>
        <v>57.1</v>
      </c>
      <c r="AX115" s="2">
        <f t="shared" ca="1" si="238"/>
        <v>29.8</v>
      </c>
      <c r="AY115" s="2">
        <f t="shared" ca="1" si="238"/>
        <v>16.146799999999999</v>
      </c>
      <c r="AZ115" s="7">
        <f t="shared" ca="1" si="239"/>
        <v>143</v>
      </c>
      <c r="BA115" s="2">
        <f t="shared" ca="1" si="255"/>
        <v>8.9</v>
      </c>
      <c r="BB115" s="2">
        <f t="shared" ca="1" si="255"/>
        <v>31.74</v>
      </c>
      <c r="BC115" s="2">
        <f t="shared" ca="1" si="255"/>
        <v>4.38</v>
      </c>
      <c r="BD115" s="2" t="str">
        <f t="shared" ca="1" si="255"/>
        <v/>
      </c>
      <c r="BE115" s="2">
        <f t="shared" ca="1" si="255"/>
        <v>22.84</v>
      </c>
      <c r="BF115" s="2" t="str">
        <f t="shared" ca="1" si="255"/>
        <v/>
      </c>
      <c r="BG115" s="2">
        <f t="shared" ca="1" si="241"/>
        <v>67.86</v>
      </c>
      <c r="BH115" s="2">
        <f t="shared" ca="1" si="250"/>
        <v>27.3</v>
      </c>
      <c r="BI115" s="2">
        <f t="shared" ca="1" si="242"/>
        <v>57.1</v>
      </c>
      <c r="BJ115" s="2">
        <f t="shared" ca="1" si="242"/>
        <v>29.8</v>
      </c>
      <c r="BK115" s="2">
        <f t="shared" ca="1" si="242"/>
        <v>16.146799999999999</v>
      </c>
      <c r="BL115" t="str">
        <f t="shared" si="243"/>
        <v>V06R12</v>
      </c>
      <c r="BM115">
        <f t="shared" si="244"/>
        <v>115</v>
      </c>
      <c r="BN115" t="b">
        <f t="shared" si="251"/>
        <v>1</v>
      </c>
    </row>
    <row r="116" spans="1:66" x14ac:dyDescent="0.25">
      <c r="A116" t="str">
        <f t="shared" si="245"/>
        <v>V06</v>
      </c>
      <c r="B116" t="s">
        <v>28</v>
      </c>
      <c r="C116" s="3" t="str">
        <f t="shared" si="217"/>
        <v>Zone 13</v>
      </c>
      <c r="D116" t="str">
        <f t="shared" ca="1" si="218"/>
        <v>Pass</v>
      </c>
      <c r="E116" s="2">
        <f t="shared" ca="1" si="219"/>
        <v>79.44</v>
      </c>
      <c r="F116" s="2">
        <f t="shared" ca="1" si="220"/>
        <v>79.44</v>
      </c>
      <c r="G116" s="3">
        <f t="shared" ca="1" si="246"/>
        <v>0</v>
      </c>
      <c r="H116" s="31" t="str">
        <f t="shared" ca="1" si="221"/>
        <v>Yes</v>
      </c>
      <c r="I116" s="2">
        <f t="shared" ca="1" si="222"/>
        <v>85.2</v>
      </c>
      <c r="J116" s="2">
        <f t="shared" ca="1" si="223"/>
        <v>85.2</v>
      </c>
      <c r="K116" s="2">
        <f t="shared" ca="1" si="224"/>
        <v>85.2</v>
      </c>
      <c r="L116" s="3">
        <f t="shared" ca="1" si="247"/>
        <v>0</v>
      </c>
      <c r="M116" s="3" t="str">
        <f t="shared" ca="1" si="225"/>
        <v>Yes</v>
      </c>
      <c r="N116" s="31" t="str">
        <f t="shared" si="226"/>
        <v>V03R13</v>
      </c>
      <c r="O116" s="21">
        <f t="shared" ca="1" si="248"/>
        <v>5.7600000000000051</v>
      </c>
      <c r="P116" s="7">
        <f t="shared" ca="1" si="227"/>
        <v>144</v>
      </c>
      <c r="Q116" s="2">
        <f t="shared" ca="1" si="252"/>
        <v>7.61</v>
      </c>
      <c r="R116" s="2">
        <f t="shared" ca="1" si="252"/>
        <v>45.59</v>
      </c>
      <c r="S116" s="2">
        <f t="shared" ca="1" si="252"/>
        <v>4.4000000000000004</v>
      </c>
      <c r="T116" s="2" t="str">
        <f t="shared" ca="1" si="252"/>
        <v/>
      </c>
      <c r="U116" s="2">
        <f t="shared" ca="1" si="252"/>
        <v>21.84</v>
      </c>
      <c r="V116" s="2">
        <f t="shared" ca="1" si="252"/>
        <v>0</v>
      </c>
      <c r="W116" s="2">
        <f t="shared" ca="1" si="229"/>
        <v>79.44</v>
      </c>
      <c r="X116" s="2">
        <f t="shared" ca="1" si="230"/>
        <v>25.4</v>
      </c>
      <c r="Y116" s="2">
        <f t="shared" ca="1" si="230"/>
        <v>55.6</v>
      </c>
      <c r="Z116" s="2">
        <f t="shared" ca="1" si="230"/>
        <v>30.2</v>
      </c>
      <c r="AA116" s="2">
        <f t="shared" ca="1" si="230"/>
        <v>18.850999999999999</v>
      </c>
      <c r="AB116" s="7">
        <f t="shared" ca="1" si="231"/>
        <v>144</v>
      </c>
      <c r="AC116" s="2">
        <f t="shared" ca="1" si="253"/>
        <v>7.61</v>
      </c>
      <c r="AD116" s="2">
        <f t="shared" ca="1" si="253"/>
        <v>45.59</v>
      </c>
      <c r="AE116" s="2">
        <f t="shared" ca="1" si="253"/>
        <v>4.4000000000000004</v>
      </c>
      <c r="AF116" s="2" t="str">
        <f t="shared" ca="1" si="253"/>
        <v/>
      </c>
      <c r="AG116" s="2">
        <f t="shared" ca="1" si="253"/>
        <v>21.84</v>
      </c>
      <c r="AH116" s="2">
        <f t="shared" ca="1" si="253"/>
        <v>0</v>
      </c>
      <c r="AI116" s="2">
        <f t="shared" ca="1" si="233"/>
        <v>79.44</v>
      </c>
      <c r="AJ116" s="2">
        <f t="shared" ca="1" si="249"/>
        <v>25.4</v>
      </c>
      <c r="AK116" s="2">
        <f t="shared" ca="1" si="234"/>
        <v>55.6</v>
      </c>
      <c r="AL116" s="2">
        <f t="shared" ca="1" si="234"/>
        <v>30.2</v>
      </c>
      <c r="AM116" s="2">
        <f t="shared" ca="1" si="234"/>
        <v>18.850999999999999</v>
      </c>
      <c r="AN116" s="7">
        <f t="shared" ca="1" si="235"/>
        <v>144</v>
      </c>
      <c r="AO116" s="2">
        <f t="shared" ca="1" si="254"/>
        <v>7.69</v>
      </c>
      <c r="AP116" s="2">
        <f t="shared" ca="1" si="254"/>
        <v>51.27</v>
      </c>
      <c r="AQ116" s="2">
        <f t="shared" ca="1" si="254"/>
        <v>4.4000000000000004</v>
      </c>
      <c r="AR116" s="2" t="str">
        <f t="shared" ca="1" si="254"/>
        <v/>
      </c>
      <c r="AS116" s="2">
        <f t="shared" ca="1" si="254"/>
        <v>21.84</v>
      </c>
      <c r="AT116" s="2" t="str">
        <f t="shared" ca="1" si="254"/>
        <v/>
      </c>
      <c r="AU116" s="2">
        <f t="shared" ca="1" si="237"/>
        <v>85.2</v>
      </c>
      <c r="AV116" s="2">
        <f t="shared" ca="1" si="238"/>
        <v>27.3</v>
      </c>
      <c r="AW116" s="2">
        <f t="shared" ca="1" si="238"/>
        <v>57.5</v>
      </c>
      <c r="AX116" s="2">
        <f t="shared" ca="1" si="238"/>
        <v>30.2</v>
      </c>
      <c r="AY116" s="2">
        <f t="shared" ca="1" si="238"/>
        <v>18.850999999999999</v>
      </c>
      <c r="AZ116" s="7">
        <f t="shared" ca="1" si="239"/>
        <v>144</v>
      </c>
      <c r="BA116" s="2">
        <f t="shared" ca="1" si="255"/>
        <v>7.69</v>
      </c>
      <c r="BB116" s="2">
        <f t="shared" ca="1" si="255"/>
        <v>51.27</v>
      </c>
      <c r="BC116" s="2">
        <f t="shared" ca="1" si="255"/>
        <v>4.4000000000000004</v>
      </c>
      <c r="BD116" s="2" t="str">
        <f t="shared" ca="1" si="255"/>
        <v/>
      </c>
      <c r="BE116" s="2">
        <f t="shared" ca="1" si="255"/>
        <v>21.84</v>
      </c>
      <c r="BF116" s="2" t="str">
        <f t="shared" ca="1" si="255"/>
        <v/>
      </c>
      <c r="BG116" s="2">
        <f t="shared" ca="1" si="241"/>
        <v>85.2</v>
      </c>
      <c r="BH116" s="2">
        <f t="shared" ca="1" si="250"/>
        <v>27.3</v>
      </c>
      <c r="BI116" s="2">
        <f t="shared" ca="1" si="242"/>
        <v>57.5</v>
      </c>
      <c r="BJ116" s="2">
        <f t="shared" ca="1" si="242"/>
        <v>30.2</v>
      </c>
      <c r="BK116" s="2">
        <f t="shared" ca="1" si="242"/>
        <v>18.850999999999999</v>
      </c>
      <c r="BL116" t="str">
        <f t="shared" si="243"/>
        <v>V06R13</v>
      </c>
      <c r="BM116">
        <f t="shared" si="244"/>
        <v>116</v>
      </c>
      <c r="BN116" t="b">
        <f t="shared" si="251"/>
        <v>1</v>
      </c>
    </row>
    <row r="117" spans="1:66" x14ac:dyDescent="0.25">
      <c r="A117" t="str">
        <f t="shared" si="245"/>
        <v>V06</v>
      </c>
      <c r="B117" t="s">
        <v>29</v>
      </c>
      <c r="C117" s="3" t="str">
        <f t="shared" si="217"/>
        <v>Zone 14</v>
      </c>
      <c r="D117" t="str">
        <f t="shared" ca="1" si="218"/>
        <v>Pass</v>
      </c>
      <c r="E117" s="2">
        <f t="shared" ca="1" si="219"/>
        <v>73.08</v>
      </c>
      <c r="F117" s="2">
        <f t="shared" ca="1" si="220"/>
        <v>73.08</v>
      </c>
      <c r="G117" s="3">
        <f t="shared" ca="1" si="246"/>
        <v>0</v>
      </c>
      <c r="H117" s="31" t="str">
        <f t="shared" ca="1" si="221"/>
        <v>Yes</v>
      </c>
      <c r="I117" s="2">
        <f t="shared" ca="1" si="222"/>
        <v>78.36</v>
      </c>
      <c r="J117" s="2">
        <f t="shared" ca="1" si="223"/>
        <v>78.36</v>
      </c>
      <c r="K117" s="2">
        <f t="shared" ca="1" si="224"/>
        <v>78.36</v>
      </c>
      <c r="L117" s="3">
        <f t="shared" ca="1" si="247"/>
        <v>0</v>
      </c>
      <c r="M117" s="3" t="str">
        <f t="shared" ca="1" si="225"/>
        <v>Yes</v>
      </c>
      <c r="N117" s="31" t="str">
        <f t="shared" si="226"/>
        <v>V03R14</v>
      </c>
      <c r="O117" s="21">
        <f t="shared" ca="1" si="248"/>
        <v>5.2800000000000011</v>
      </c>
      <c r="P117" s="7">
        <f t="shared" ca="1" si="227"/>
        <v>145</v>
      </c>
      <c r="Q117" s="2">
        <f t="shared" ca="1" si="252"/>
        <v>8.51</v>
      </c>
      <c r="R117" s="2">
        <f t="shared" ca="1" si="252"/>
        <v>38.03</v>
      </c>
      <c r="S117" s="2">
        <f t="shared" ca="1" si="252"/>
        <v>4.2300000000000004</v>
      </c>
      <c r="T117" s="2" t="str">
        <f t="shared" ca="1" si="252"/>
        <v/>
      </c>
      <c r="U117" s="2">
        <f t="shared" ca="1" si="252"/>
        <v>22.31</v>
      </c>
      <c r="V117" s="2">
        <f t="shared" ca="1" si="252"/>
        <v>0</v>
      </c>
      <c r="W117" s="2">
        <f t="shared" ca="1" si="229"/>
        <v>73.08</v>
      </c>
      <c r="X117" s="2">
        <f t="shared" ca="1" si="230"/>
        <v>24.9</v>
      </c>
      <c r="Y117" s="2">
        <f t="shared" ca="1" si="230"/>
        <v>55.7</v>
      </c>
      <c r="Z117" s="2">
        <f t="shared" ca="1" si="230"/>
        <v>30.8</v>
      </c>
      <c r="AA117" s="2">
        <f t="shared" ca="1" si="230"/>
        <v>15.6594</v>
      </c>
      <c r="AB117" s="7">
        <f t="shared" ca="1" si="231"/>
        <v>145</v>
      </c>
      <c r="AC117" s="2">
        <f t="shared" ca="1" si="253"/>
        <v>8.51</v>
      </c>
      <c r="AD117" s="2">
        <f t="shared" ca="1" si="253"/>
        <v>38.03</v>
      </c>
      <c r="AE117" s="2">
        <f t="shared" ca="1" si="253"/>
        <v>4.2300000000000004</v>
      </c>
      <c r="AF117" s="2" t="str">
        <f t="shared" ca="1" si="253"/>
        <v/>
      </c>
      <c r="AG117" s="2">
        <f t="shared" ca="1" si="253"/>
        <v>22.31</v>
      </c>
      <c r="AH117" s="2">
        <f t="shared" ca="1" si="253"/>
        <v>0</v>
      </c>
      <c r="AI117" s="2">
        <f t="shared" ca="1" si="233"/>
        <v>73.08</v>
      </c>
      <c r="AJ117" s="2">
        <f t="shared" ca="1" si="249"/>
        <v>24.9</v>
      </c>
      <c r="AK117" s="2">
        <f t="shared" ca="1" si="234"/>
        <v>55.7</v>
      </c>
      <c r="AL117" s="2">
        <f t="shared" ca="1" si="234"/>
        <v>30.8</v>
      </c>
      <c r="AM117" s="2">
        <f t="shared" ca="1" si="234"/>
        <v>15.6594</v>
      </c>
      <c r="AN117" s="7">
        <f t="shared" ca="1" si="235"/>
        <v>145</v>
      </c>
      <c r="AO117" s="2">
        <f t="shared" ca="1" si="254"/>
        <v>8.61</v>
      </c>
      <c r="AP117" s="2">
        <f t="shared" ca="1" si="254"/>
        <v>43.21</v>
      </c>
      <c r="AQ117" s="2">
        <f t="shared" ca="1" si="254"/>
        <v>4.2300000000000004</v>
      </c>
      <c r="AR117" s="2" t="str">
        <f t="shared" ca="1" si="254"/>
        <v/>
      </c>
      <c r="AS117" s="2">
        <f t="shared" ca="1" si="254"/>
        <v>22.31</v>
      </c>
      <c r="AT117" s="2" t="str">
        <f t="shared" ca="1" si="254"/>
        <v/>
      </c>
      <c r="AU117" s="2">
        <f t="shared" ca="1" si="237"/>
        <v>78.36</v>
      </c>
      <c r="AV117" s="2">
        <f t="shared" ca="1" si="238"/>
        <v>26.7</v>
      </c>
      <c r="AW117" s="2">
        <f t="shared" ca="1" si="238"/>
        <v>57.5</v>
      </c>
      <c r="AX117" s="2">
        <f t="shared" ca="1" si="238"/>
        <v>30.8</v>
      </c>
      <c r="AY117" s="2">
        <f t="shared" ca="1" si="238"/>
        <v>15.6594</v>
      </c>
      <c r="AZ117" s="7">
        <f t="shared" ca="1" si="239"/>
        <v>145</v>
      </c>
      <c r="BA117" s="2">
        <f t="shared" ca="1" si="255"/>
        <v>8.61</v>
      </c>
      <c r="BB117" s="2">
        <f t="shared" ca="1" si="255"/>
        <v>43.21</v>
      </c>
      <c r="BC117" s="2">
        <f t="shared" ca="1" si="255"/>
        <v>4.2300000000000004</v>
      </c>
      <c r="BD117" s="2" t="str">
        <f t="shared" ca="1" si="255"/>
        <v/>
      </c>
      <c r="BE117" s="2">
        <f t="shared" ca="1" si="255"/>
        <v>22.31</v>
      </c>
      <c r="BF117" s="2" t="str">
        <f t="shared" ca="1" si="255"/>
        <v/>
      </c>
      <c r="BG117" s="2">
        <f t="shared" ca="1" si="241"/>
        <v>78.36</v>
      </c>
      <c r="BH117" s="2">
        <f t="shared" ca="1" si="250"/>
        <v>26.7</v>
      </c>
      <c r="BI117" s="2">
        <f t="shared" ca="1" si="242"/>
        <v>57.5</v>
      </c>
      <c r="BJ117" s="2">
        <f t="shared" ca="1" si="242"/>
        <v>30.8</v>
      </c>
      <c r="BK117" s="2">
        <f t="shared" ca="1" si="242"/>
        <v>15.6594</v>
      </c>
      <c r="BL117" t="str">
        <f t="shared" si="243"/>
        <v>V06R14</v>
      </c>
      <c r="BM117">
        <f t="shared" si="244"/>
        <v>117</v>
      </c>
      <c r="BN117" t="b">
        <f t="shared" si="251"/>
        <v>1</v>
      </c>
    </row>
    <row r="118" spans="1:66" x14ac:dyDescent="0.25">
      <c r="A118" t="str">
        <f t="shared" si="245"/>
        <v>V06</v>
      </c>
      <c r="B118" t="s">
        <v>30</v>
      </c>
      <c r="C118" s="3" t="str">
        <f t="shared" si="217"/>
        <v>Zone 15</v>
      </c>
      <c r="D118" t="str">
        <f t="shared" ca="1" si="218"/>
        <v>Pass</v>
      </c>
      <c r="E118" s="2">
        <f t="shared" ca="1" si="219"/>
        <v>111.64</v>
      </c>
      <c r="F118" s="2">
        <f t="shared" ca="1" si="220"/>
        <v>111.64</v>
      </c>
      <c r="G118" s="3">
        <f t="shared" ca="1" si="246"/>
        <v>0</v>
      </c>
      <c r="H118" s="31" t="str">
        <f t="shared" ca="1" si="221"/>
        <v>Yes</v>
      </c>
      <c r="I118" s="2">
        <f t="shared" ca="1" si="222"/>
        <v>119.01</v>
      </c>
      <c r="J118" s="2">
        <f t="shared" ca="1" si="223"/>
        <v>119.01</v>
      </c>
      <c r="K118" s="2">
        <f t="shared" ca="1" si="224"/>
        <v>119.01</v>
      </c>
      <c r="L118" s="3">
        <f t="shared" ca="1" si="247"/>
        <v>0</v>
      </c>
      <c r="M118" s="3" t="str">
        <f t="shared" ca="1" si="225"/>
        <v>Yes</v>
      </c>
      <c r="N118" s="31" t="str">
        <f t="shared" si="226"/>
        <v>V03R15</v>
      </c>
      <c r="O118" s="21">
        <f t="shared" ca="1" si="248"/>
        <v>7.3700000000000045</v>
      </c>
      <c r="P118" s="7">
        <f t="shared" ca="1" si="227"/>
        <v>146</v>
      </c>
      <c r="Q118" s="2">
        <f t="shared" ca="1" si="252"/>
        <v>0.01</v>
      </c>
      <c r="R118" s="2">
        <f t="shared" ca="1" si="252"/>
        <v>89.35</v>
      </c>
      <c r="S118" s="2">
        <f t="shared" ca="1" si="252"/>
        <v>4.25</v>
      </c>
      <c r="T118" s="2" t="str">
        <f t="shared" ca="1" si="252"/>
        <v/>
      </c>
      <c r="U118" s="2">
        <f t="shared" ca="1" si="252"/>
        <v>18.03</v>
      </c>
      <c r="V118" s="2">
        <f t="shared" ca="1" si="252"/>
        <v>0</v>
      </c>
      <c r="W118" s="2">
        <f t="shared" ca="1" si="229"/>
        <v>111.64</v>
      </c>
      <c r="X118" s="2">
        <f t="shared" ca="1" si="230"/>
        <v>24.4</v>
      </c>
      <c r="Y118" s="2">
        <f t="shared" ca="1" si="230"/>
        <v>59.7</v>
      </c>
      <c r="Z118" s="2">
        <f t="shared" ca="1" si="230"/>
        <v>35.299999999999997</v>
      </c>
      <c r="AA118" s="2">
        <f t="shared" ca="1" si="230"/>
        <v>23.094200000000001</v>
      </c>
      <c r="AB118" s="7">
        <f t="shared" ca="1" si="231"/>
        <v>146</v>
      </c>
      <c r="AC118" s="2">
        <f t="shared" ca="1" si="253"/>
        <v>0.01</v>
      </c>
      <c r="AD118" s="2">
        <f t="shared" ca="1" si="253"/>
        <v>89.35</v>
      </c>
      <c r="AE118" s="2">
        <f t="shared" ca="1" si="253"/>
        <v>4.25</v>
      </c>
      <c r="AF118" s="2" t="str">
        <f t="shared" ca="1" si="253"/>
        <v/>
      </c>
      <c r="AG118" s="2">
        <f t="shared" ca="1" si="253"/>
        <v>18.03</v>
      </c>
      <c r="AH118" s="2">
        <f t="shared" ca="1" si="253"/>
        <v>0</v>
      </c>
      <c r="AI118" s="2">
        <f t="shared" ca="1" si="233"/>
        <v>111.64</v>
      </c>
      <c r="AJ118" s="2">
        <f t="shared" ca="1" si="249"/>
        <v>24.4</v>
      </c>
      <c r="AK118" s="2">
        <f t="shared" ca="1" si="234"/>
        <v>59.7</v>
      </c>
      <c r="AL118" s="2">
        <f t="shared" ca="1" si="234"/>
        <v>35.299999999999997</v>
      </c>
      <c r="AM118" s="2">
        <f t="shared" ca="1" si="234"/>
        <v>23.094200000000001</v>
      </c>
      <c r="AN118" s="7">
        <f t="shared" ca="1" si="235"/>
        <v>146</v>
      </c>
      <c r="AO118" s="2">
        <f t="shared" ca="1" si="254"/>
        <v>0.01</v>
      </c>
      <c r="AP118" s="2">
        <f t="shared" ca="1" si="254"/>
        <v>96.72</v>
      </c>
      <c r="AQ118" s="2">
        <f t="shared" ca="1" si="254"/>
        <v>4.25</v>
      </c>
      <c r="AR118" s="2" t="str">
        <f t="shared" ca="1" si="254"/>
        <v/>
      </c>
      <c r="AS118" s="2">
        <f t="shared" ca="1" si="254"/>
        <v>18.03</v>
      </c>
      <c r="AT118" s="2" t="str">
        <f t="shared" ca="1" si="254"/>
        <v/>
      </c>
      <c r="AU118" s="2">
        <f t="shared" ca="1" si="237"/>
        <v>119.01</v>
      </c>
      <c r="AV118" s="2">
        <f t="shared" ca="1" si="238"/>
        <v>26.5</v>
      </c>
      <c r="AW118" s="2">
        <f t="shared" ca="1" si="238"/>
        <v>61.9</v>
      </c>
      <c r="AX118" s="2">
        <f t="shared" ca="1" si="238"/>
        <v>35.4</v>
      </c>
      <c r="AY118" s="2">
        <f t="shared" ca="1" si="238"/>
        <v>23.094200000000001</v>
      </c>
      <c r="AZ118" s="7">
        <f t="shared" ca="1" si="239"/>
        <v>146</v>
      </c>
      <c r="BA118" s="2">
        <f t="shared" ca="1" si="255"/>
        <v>0.01</v>
      </c>
      <c r="BB118" s="2">
        <f t="shared" ca="1" si="255"/>
        <v>96.72</v>
      </c>
      <c r="BC118" s="2">
        <f t="shared" ca="1" si="255"/>
        <v>4.25</v>
      </c>
      <c r="BD118" s="2" t="str">
        <f t="shared" ca="1" si="255"/>
        <v/>
      </c>
      <c r="BE118" s="2">
        <f t="shared" ca="1" si="255"/>
        <v>18.03</v>
      </c>
      <c r="BF118" s="2" t="str">
        <f t="shared" ca="1" si="255"/>
        <v/>
      </c>
      <c r="BG118" s="2">
        <f t="shared" ca="1" si="241"/>
        <v>119.01</v>
      </c>
      <c r="BH118" s="2">
        <f t="shared" ca="1" si="250"/>
        <v>26.5</v>
      </c>
      <c r="BI118" s="2">
        <f t="shared" ca="1" si="242"/>
        <v>61.9</v>
      </c>
      <c r="BJ118" s="2">
        <f t="shared" ca="1" si="242"/>
        <v>35.4</v>
      </c>
      <c r="BK118" s="2">
        <f t="shared" ca="1" si="242"/>
        <v>23.094200000000001</v>
      </c>
      <c r="BL118" t="str">
        <f t="shared" si="243"/>
        <v>V06R15</v>
      </c>
      <c r="BM118">
        <f t="shared" si="244"/>
        <v>118</v>
      </c>
      <c r="BN118" t="b">
        <f t="shared" si="251"/>
        <v>1</v>
      </c>
    </row>
    <row r="119" spans="1:66" x14ac:dyDescent="0.25">
      <c r="A119" t="str">
        <f t="shared" si="245"/>
        <v>V06</v>
      </c>
      <c r="B119" t="s">
        <v>31</v>
      </c>
      <c r="C119" s="3" t="str">
        <f t="shared" si="217"/>
        <v>Zone 16</v>
      </c>
      <c r="D119" t="str">
        <f t="shared" ca="1" si="218"/>
        <v>Pass</v>
      </c>
      <c r="E119" s="2">
        <f t="shared" ca="1" si="219"/>
        <v>60.03</v>
      </c>
      <c r="F119" s="2">
        <f t="shared" ca="1" si="220"/>
        <v>60.03</v>
      </c>
      <c r="G119" s="3">
        <f t="shared" ca="1" si="246"/>
        <v>0</v>
      </c>
      <c r="H119" s="31" t="str">
        <f t="shared" ca="1" si="221"/>
        <v>Yes</v>
      </c>
      <c r="I119" s="2">
        <f t="shared" ca="1" si="222"/>
        <v>62.94</v>
      </c>
      <c r="J119" s="2">
        <f t="shared" ca="1" si="223"/>
        <v>62.94</v>
      </c>
      <c r="K119" s="2">
        <f t="shared" ca="1" si="224"/>
        <v>62.94</v>
      </c>
      <c r="L119" s="3">
        <f t="shared" ca="1" si="247"/>
        <v>0</v>
      </c>
      <c r="M119" s="3" t="str">
        <f t="shared" ca="1" si="225"/>
        <v>Yes</v>
      </c>
      <c r="N119" s="31" t="str">
        <f t="shared" si="226"/>
        <v>V03R16</v>
      </c>
      <c r="O119" s="21">
        <f t="shared" ca="1" si="248"/>
        <v>2.9099999999999966</v>
      </c>
      <c r="P119" s="7">
        <f t="shared" ca="1" si="227"/>
        <v>147</v>
      </c>
      <c r="Q119" s="2">
        <f t="shared" ca="1" si="252"/>
        <v>23.03</v>
      </c>
      <c r="R119" s="2">
        <f t="shared" ca="1" si="252"/>
        <v>6.56</v>
      </c>
      <c r="S119" s="2">
        <f t="shared" ca="1" si="252"/>
        <v>4.4000000000000004</v>
      </c>
      <c r="T119" s="2" t="str">
        <f t="shared" ca="1" si="252"/>
        <v/>
      </c>
      <c r="U119" s="2">
        <f t="shared" ca="1" si="252"/>
        <v>26.04</v>
      </c>
      <c r="V119" s="2">
        <f t="shared" ca="1" si="252"/>
        <v>0</v>
      </c>
      <c r="W119" s="2">
        <f t="shared" ca="1" si="229"/>
        <v>60.03</v>
      </c>
      <c r="X119" s="2">
        <f t="shared" ca="1" si="230"/>
        <v>29</v>
      </c>
      <c r="Y119" s="2">
        <f t="shared" ca="1" si="230"/>
        <v>56.4</v>
      </c>
      <c r="Z119" s="2">
        <f t="shared" ca="1" si="230"/>
        <v>27.4</v>
      </c>
      <c r="AA119" s="2">
        <f t="shared" ca="1" si="230"/>
        <v>14.408099999999999</v>
      </c>
      <c r="AB119" s="7">
        <f t="shared" ca="1" si="231"/>
        <v>147</v>
      </c>
      <c r="AC119" s="2">
        <f t="shared" ca="1" si="253"/>
        <v>23.03</v>
      </c>
      <c r="AD119" s="2">
        <f t="shared" ca="1" si="253"/>
        <v>6.56</v>
      </c>
      <c r="AE119" s="2">
        <f t="shared" ca="1" si="253"/>
        <v>4.4000000000000004</v>
      </c>
      <c r="AF119" s="2" t="str">
        <f t="shared" ca="1" si="253"/>
        <v/>
      </c>
      <c r="AG119" s="2">
        <f t="shared" ca="1" si="253"/>
        <v>26.04</v>
      </c>
      <c r="AH119" s="2">
        <f t="shared" ca="1" si="253"/>
        <v>0</v>
      </c>
      <c r="AI119" s="2">
        <f t="shared" ca="1" si="233"/>
        <v>60.03</v>
      </c>
      <c r="AJ119" s="2">
        <f t="shared" ca="1" si="249"/>
        <v>29</v>
      </c>
      <c r="AK119" s="2">
        <f t="shared" ca="1" si="234"/>
        <v>56.4</v>
      </c>
      <c r="AL119" s="2">
        <f t="shared" ca="1" si="234"/>
        <v>27.4</v>
      </c>
      <c r="AM119" s="2">
        <f t="shared" ca="1" si="234"/>
        <v>14.408099999999999</v>
      </c>
      <c r="AN119" s="7">
        <f t="shared" ca="1" si="235"/>
        <v>147</v>
      </c>
      <c r="AO119" s="2">
        <f t="shared" ca="1" si="254"/>
        <v>22.89</v>
      </c>
      <c r="AP119" s="2">
        <f t="shared" ca="1" si="254"/>
        <v>9.61</v>
      </c>
      <c r="AQ119" s="2">
        <f t="shared" ca="1" si="254"/>
        <v>4.4000000000000004</v>
      </c>
      <c r="AR119" s="2" t="str">
        <f t="shared" ca="1" si="254"/>
        <v/>
      </c>
      <c r="AS119" s="2">
        <f t="shared" ca="1" si="254"/>
        <v>26.04</v>
      </c>
      <c r="AT119" s="2" t="str">
        <f t="shared" ca="1" si="254"/>
        <v/>
      </c>
      <c r="AU119" s="2">
        <f t="shared" ca="1" si="237"/>
        <v>62.94</v>
      </c>
      <c r="AV119" s="2">
        <f t="shared" ca="1" si="238"/>
        <v>30</v>
      </c>
      <c r="AW119" s="2">
        <f t="shared" ca="1" si="238"/>
        <v>57.5</v>
      </c>
      <c r="AX119" s="2">
        <f t="shared" ca="1" si="238"/>
        <v>27.5</v>
      </c>
      <c r="AY119" s="2">
        <f t="shared" ca="1" si="238"/>
        <v>14.408099999999999</v>
      </c>
      <c r="AZ119" s="7">
        <f t="shared" ca="1" si="239"/>
        <v>147</v>
      </c>
      <c r="BA119" s="2">
        <f t="shared" ca="1" si="255"/>
        <v>22.89</v>
      </c>
      <c r="BB119" s="2">
        <f t="shared" ca="1" si="255"/>
        <v>9.61</v>
      </c>
      <c r="BC119" s="2">
        <f t="shared" ca="1" si="255"/>
        <v>4.4000000000000004</v>
      </c>
      <c r="BD119" s="2" t="str">
        <f t="shared" ca="1" si="255"/>
        <v/>
      </c>
      <c r="BE119" s="2">
        <f t="shared" ca="1" si="255"/>
        <v>26.04</v>
      </c>
      <c r="BF119" s="2" t="str">
        <f t="shared" ca="1" si="255"/>
        <v/>
      </c>
      <c r="BG119" s="2">
        <f t="shared" ca="1" si="241"/>
        <v>62.94</v>
      </c>
      <c r="BH119" s="2">
        <f t="shared" ca="1" si="250"/>
        <v>30</v>
      </c>
      <c r="BI119" s="2">
        <f t="shared" ca="1" si="242"/>
        <v>57.5</v>
      </c>
      <c r="BJ119" s="2">
        <f t="shared" ca="1" si="242"/>
        <v>27.5</v>
      </c>
      <c r="BK119" s="2">
        <f t="shared" ca="1" si="242"/>
        <v>14.408099999999999</v>
      </c>
      <c r="BL119" t="str">
        <f t="shared" si="243"/>
        <v>V06R16</v>
      </c>
      <c r="BM119">
        <f t="shared" si="244"/>
        <v>119</v>
      </c>
      <c r="BN119" t="b">
        <f t="shared" si="251"/>
        <v>1</v>
      </c>
    </row>
    <row r="120" spans="1:66" x14ac:dyDescent="0.25">
      <c r="A120" s="20" t="str">
        <f>"Result "&amp;A103</f>
        <v>Result V06</v>
      </c>
      <c r="C120" s="5"/>
      <c r="D120" s="6" t="str">
        <f ca="1">IF(NOT(BN120),"n/a",IF(COUNTIF(D104:D119,Pass)=16,Pass,Fail))</f>
        <v>Pass</v>
      </c>
      <c r="E120" s="17">
        <f ca="1">AVERAGE(E104:E119)</f>
        <v>55.769999999999996</v>
      </c>
      <c r="F120" s="17">
        <f ca="1">AVERAGE(F104:F119)</f>
        <v>55.769999999999996</v>
      </c>
      <c r="G120" s="18">
        <f ca="1">IF(E120=0,0,(F120-E120)/E120)</f>
        <v>0</v>
      </c>
      <c r="H120" s="19"/>
      <c r="I120" s="17">
        <f ca="1">AVERAGE(I104:I119)</f>
        <v>59.159375000000011</v>
      </c>
      <c r="J120" s="17">
        <f ca="1">AVERAGE(J104:J119)</f>
        <v>59.159375000000011</v>
      </c>
      <c r="K120" s="17">
        <f ca="1">AVERAGE(K104:K119)</f>
        <v>59.159375000000011</v>
      </c>
      <c r="L120" s="18">
        <f t="shared" ca="1" si="247"/>
        <v>0</v>
      </c>
      <c r="M120" s="19" t="s">
        <v>273</v>
      </c>
      <c r="N120" s="19">
        <f ca="1">MIN(L104:L119)</f>
        <v>0</v>
      </c>
      <c r="O120" s="17">
        <f ca="1">AVERAGE(O104:O119)</f>
        <v>3.3893750000000002</v>
      </c>
      <c r="P120" s="18" t="s">
        <v>275</v>
      </c>
      <c r="Q120" s="17">
        <f ca="1">AVERAGE(Q104:Q119)</f>
        <v>6.144375000000001</v>
      </c>
      <c r="R120" s="17">
        <f ca="1">AVERAGE(R104:R119)</f>
        <v>22.514374999999998</v>
      </c>
      <c r="S120" s="17">
        <f ca="1">AVERAGE(S104:S119)</f>
        <v>4.3337500000000002</v>
      </c>
      <c r="T120" s="17"/>
      <c r="U120" s="17">
        <f t="shared" ref="U120:AA120" ca="1" si="256">AVERAGE(U104:U119)</f>
        <v>22.7775</v>
      </c>
      <c r="V120" s="17">
        <f t="shared" ca="1" si="256"/>
        <v>0</v>
      </c>
      <c r="W120" s="17">
        <f t="shared" ca="1" si="256"/>
        <v>55.769999999999996</v>
      </c>
      <c r="X120" s="17">
        <f t="shared" ca="1" si="256"/>
        <v>25.981249999999996</v>
      </c>
      <c r="Y120" s="17">
        <f t="shared" ca="1" si="256"/>
        <v>58.26250000000001</v>
      </c>
      <c r="Z120" s="17">
        <f t="shared" ca="1" si="256"/>
        <v>32.28125</v>
      </c>
      <c r="AA120" s="17">
        <f t="shared" ca="1" si="256"/>
        <v>16.062943749999999</v>
      </c>
      <c r="AB120" s="17" t="s">
        <v>275</v>
      </c>
      <c r="AC120" s="17">
        <f ca="1">AVERAGE(AC104:AC119)</f>
        <v>6.144375000000001</v>
      </c>
      <c r="AD120" s="17">
        <f ca="1">AVERAGE(AD104:AD119)</f>
        <v>22.514374999999998</v>
      </c>
      <c r="AE120" s="17">
        <f ca="1">AVERAGE(AE104:AE119)</f>
        <v>4.3337500000000002</v>
      </c>
      <c r="AF120" s="17" t="e">
        <f ca="1">AVERAGE(AF104:AF119)</f>
        <v>#DIV/0!</v>
      </c>
      <c r="AG120" s="17">
        <f ca="1">AVERAGE(AG104:AG119)</f>
        <v>22.7775</v>
      </c>
      <c r="AH120" s="17"/>
      <c r="AI120" s="17">
        <f ca="1">AVERAGE(AI104:AI119)</f>
        <v>55.769999999999996</v>
      </c>
      <c r="AJ120" s="17">
        <f ca="1">AVERAGE(AJ104:AJ119)</f>
        <v>25.981249999999996</v>
      </c>
      <c r="AK120" s="17">
        <f ca="1">AVERAGE(AK104:AK119)</f>
        <v>58.26250000000001</v>
      </c>
      <c r="AL120" s="17">
        <f ca="1">AVERAGE(AL104:AL119)</f>
        <v>32.28125</v>
      </c>
      <c r="AM120" s="17">
        <f ca="1">AVERAGE(AM104:AM119)</f>
        <v>16.062943749999999</v>
      </c>
      <c r="AO120" s="17">
        <f ca="1">AVERAGE(AO104:AO119)</f>
        <v>6.1431249999999995</v>
      </c>
      <c r="AP120" s="17">
        <f ca="1">AVERAGE(AP104:AP119)</f>
        <v>25.905000000000001</v>
      </c>
      <c r="AQ120" s="17">
        <f ca="1">AVERAGE(AQ104:AQ119)</f>
        <v>4.3337500000000002</v>
      </c>
      <c r="AR120" s="17" t="str">
        <f ca="1">IF(AR$3=0,"",AVERAGE(AR104:AR119))</f>
        <v/>
      </c>
      <c r="AS120" s="17">
        <f ca="1">AVERAGE(AS104:AS119)</f>
        <v>22.7775</v>
      </c>
      <c r="AT120" s="17"/>
      <c r="AU120" s="17">
        <f ca="1">AVERAGE(AU104:AU119)</f>
        <v>59.159375000000011</v>
      </c>
      <c r="AV120" s="17">
        <f ca="1">AVERAGE(AV104:AV119)</f>
        <v>27.256249999999998</v>
      </c>
      <c r="AW120" s="17">
        <f ca="1">AVERAGE(AW104:AW119)</f>
        <v>59.568749999999994</v>
      </c>
      <c r="AX120" s="17">
        <f ca="1">AVERAGE(AX104:AX119)</f>
        <v>32.3125</v>
      </c>
      <c r="AY120" s="17">
        <f ca="1">AVERAGE(AY104:AY119)</f>
        <v>16.062943749999999</v>
      </c>
      <c r="AZ120" s="17" t="s">
        <v>275</v>
      </c>
      <c r="BA120" s="17">
        <f ca="1">AVERAGE(BA104:BA119)</f>
        <v>6.1431249999999995</v>
      </c>
      <c r="BB120" s="17">
        <f ca="1">AVERAGE(BB104:BB119)</f>
        <v>25.905000000000001</v>
      </c>
      <c r="BC120" s="17">
        <f ca="1">AVERAGE(BC104:BC119)</f>
        <v>4.3337500000000002</v>
      </c>
      <c r="BD120" s="17" t="str">
        <f ca="1">IF(BD$3=0,"",AVERAGE(BD104:BD119))</f>
        <v/>
      </c>
      <c r="BE120" s="17">
        <f ca="1">AVERAGE(BE104:BE119)</f>
        <v>22.7775</v>
      </c>
      <c r="BF120" s="17"/>
      <c r="BG120" s="17">
        <f ca="1">AVERAGE(BG104:BG119)</f>
        <v>59.159375000000011</v>
      </c>
      <c r="BH120" s="17">
        <f ca="1">AVERAGE(BH104:BH119)</f>
        <v>27.256249999999998</v>
      </c>
      <c r="BI120" s="17">
        <f ca="1">AVERAGE(BI104:BI119)</f>
        <v>59.568749999999994</v>
      </c>
      <c r="BJ120" s="17">
        <f ca="1">AVERAGE(BJ104:BJ119)</f>
        <v>32.3125</v>
      </c>
      <c r="BK120" s="17">
        <f ca="1">AVERAGE(BK104:BK119)</f>
        <v>16.062943749999999</v>
      </c>
      <c r="BN120" t="b">
        <f t="shared" si="251"/>
        <v>1</v>
      </c>
    </row>
    <row r="121" spans="1:66" x14ac:dyDescent="0.25">
      <c r="C121" s="6" t="str">
        <f>"Page 4 of "&amp;TotalPages</f>
        <v>Page 4 of 11</v>
      </c>
      <c r="D121" s="6"/>
      <c r="E121" s="6"/>
      <c r="F121" s="6"/>
      <c r="G121" s="6"/>
      <c r="H121" s="5"/>
      <c r="I121" s="6"/>
      <c r="J121" s="6"/>
      <c r="K121" s="6"/>
      <c r="L121" s="5" t="s">
        <v>275</v>
      </c>
      <c r="M121" s="5" t="s">
        <v>274</v>
      </c>
      <c r="N121" s="32">
        <f ca="1">MAX(L104:L119)</f>
        <v>0</v>
      </c>
      <c r="AB121" s="6" t="s">
        <v>276</v>
      </c>
      <c r="AC121" s="18">
        <f ca="1">(AC120-Q120)/Q120</f>
        <v>0</v>
      </c>
      <c r="AD121" s="18">
        <f ca="1">(AD120-R120)/R120</f>
        <v>0</v>
      </c>
      <c r="AE121" s="18">
        <f ca="1">(AE120-S120)/S120</f>
        <v>0</v>
      </c>
      <c r="AF121" s="18"/>
      <c r="AG121" s="18">
        <f ca="1">(AG120-U120)/U120</f>
        <v>0</v>
      </c>
      <c r="AH121" s="18"/>
      <c r="AI121" s="18">
        <f ca="1">(AI120-W120)/W120</f>
        <v>0</v>
      </c>
      <c r="AZ121" s="6"/>
      <c r="BA121" s="18"/>
      <c r="BB121" s="18"/>
      <c r="BC121" s="18"/>
      <c r="BD121" s="18"/>
      <c r="BE121" s="18"/>
      <c r="BF121" s="18"/>
      <c r="BG121" s="18"/>
    </row>
    <row r="122" spans="1:66" x14ac:dyDescent="0.25">
      <c r="A122" s="6" t="s">
        <v>294</v>
      </c>
      <c r="B122" s="6" t="str">
        <f>VLOOKUP(A122,TestArray,2)&amp;" in "&amp;VLOOKUP(A122,TestArray,3)&amp;" for Prototype "&amp;VLOOKUP(A122,TestArray,4)</f>
        <v>Common Measures in Zone 12 for Prototype P2100ft2</v>
      </c>
      <c r="C122" s="6"/>
      <c r="I122" s="6" t="str">
        <f>VLOOKUP(A122,TestArray,21)</f>
        <v>Standard = V01 Standard for this test</v>
      </c>
    </row>
    <row r="123" spans="1:66" x14ac:dyDescent="0.25">
      <c r="A123" t="str">
        <f>A122</f>
        <v>V07</v>
      </c>
      <c r="B123" t="s">
        <v>2</v>
      </c>
      <c r="C123" s="3" t="str">
        <f t="shared" ref="C123:C132" si="257">VLOOKUP(A123,TestArray,4+RIGHT(B123,2))</f>
        <v>Package</v>
      </c>
      <c r="D123" t="str">
        <f t="shared" ref="D123:D132" ca="1" si="258">IF(NOT(BN123),"n/a",IF(AND(H123=Yes,M123=Yes),Pass,Fail))</f>
        <v>Pass</v>
      </c>
      <c r="E123" s="2">
        <f t="shared" ref="E123:E132" ca="1" si="259">IF(Units="EDR total",X123,W123)</f>
        <v>52.679999999999993</v>
      </c>
      <c r="F123" s="2">
        <f t="shared" ref="F123:F132" ca="1" si="260">IF(Units="EDR total",AJ123,AI123)</f>
        <v>52.679999999999993</v>
      </c>
      <c r="G123" s="3">
        <f t="shared" ref="G123:G132" ca="1" si="261">IF(E123=0,0,(F123-E123)/E123)</f>
        <v>0</v>
      </c>
      <c r="H123" s="31" t="str">
        <f t="shared" ref="H123:H132" ca="1" si="262">IF(AND((E123-Tolerance&lt;=F123),(E123+Tolerance&gt;=F123)),Yes,No)</f>
        <v>Yes</v>
      </c>
      <c r="I123" s="2">
        <f t="shared" ref="I123:I132" ca="1" si="263">IF(Units="EDR total",J123,INDIRECT(RefCol&amp;INDEX(StandardArray,MATCH($N123,StandardList,0),2)))</f>
        <v>57.53</v>
      </c>
      <c r="J123" s="2">
        <f t="shared" ref="J123:J132" ca="1" si="264">IF(Units="EDR total",AV123,AU123)</f>
        <v>57.53</v>
      </c>
      <c r="K123" s="2">
        <f t="shared" ref="K123:K132" ca="1" si="265">IF(Units="EDR total",BH123,BG123)</f>
        <v>57.53</v>
      </c>
      <c r="L123" s="3">
        <f t="shared" ref="L123:L133" ca="1" si="266">IF(I123=0,0,(K123-I123)/I123)</f>
        <v>0</v>
      </c>
      <c r="M123" s="3" t="str">
        <f t="shared" ref="M123:M132" ca="1" si="267">IF(AND((I123-Tolerance&lt;=K123),(I123+Tolerance&gt;=K123),(J123-Tolerance&lt;=K123),(J123+Tolerance&gt;=K123)),Yes,No)</f>
        <v>Yes</v>
      </c>
      <c r="N123" s="33" t="s">
        <v>301</v>
      </c>
      <c r="O123" s="21">
        <f t="shared" ref="O123:O132" ca="1" si="268">K123-F123</f>
        <v>4.8500000000000085</v>
      </c>
      <c r="P123" s="7">
        <f t="shared" ref="P123:P132" ca="1" si="269">MATCH($A123&amp;$B123,INDIRECT(P$2),0)</f>
        <v>148</v>
      </c>
      <c r="Q123" s="2">
        <f t="shared" ref="Q123:V132" ca="1" si="270">IF(Q$3=0,"",INDEX(INDIRECT(Q$1),$P123,Q$3))</f>
        <v>22.24</v>
      </c>
      <c r="R123" s="2">
        <f t="shared" ca="1" si="270"/>
        <v>14.7</v>
      </c>
      <c r="S123" s="2">
        <f t="shared" ca="1" si="270"/>
        <v>3.66</v>
      </c>
      <c r="T123" s="2" t="str">
        <f t="shared" ca="1" si="270"/>
        <v/>
      </c>
      <c r="U123" s="2">
        <f t="shared" ca="1" si="270"/>
        <v>12.08</v>
      </c>
      <c r="V123" s="2">
        <f t="shared" ca="1" si="270"/>
        <v>0</v>
      </c>
      <c r="W123" s="2">
        <f t="shared" ref="W123:W132" ca="1" si="271">IF(TotalSum="No",INDEX(INDIRECT(W$1),$P123,W$3),SUM(Q123:V123))</f>
        <v>52.679999999999993</v>
      </c>
      <c r="X123" s="2">
        <f t="shared" ref="X123:AA132" ca="1" si="272">IF(X$3=0,"",INDEX(INDIRECT(X$1),$P123,X$3))</f>
        <v>24.1</v>
      </c>
      <c r="Y123" s="2">
        <f t="shared" ca="1" si="272"/>
        <v>44.1</v>
      </c>
      <c r="Z123" s="2">
        <f t="shared" ca="1" si="272"/>
        <v>20</v>
      </c>
      <c r="AA123" s="2">
        <f t="shared" ca="1" si="272"/>
        <v>2.8233299999999999</v>
      </c>
      <c r="AB123" s="7">
        <f t="shared" ref="AB123:AB132" ca="1" si="273">MATCH($A123&amp;$B123,INDIRECT(AB$2),0)</f>
        <v>148</v>
      </c>
      <c r="AC123" s="2">
        <f t="shared" ref="AC123:AH132" ca="1" si="274">IF(AC$3=0,"",INDEX(INDIRECT(AC$1),$AB123,AC$3))</f>
        <v>22.24</v>
      </c>
      <c r="AD123" s="2">
        <f t="shared" ca="1" si="274"/>
        <v>14.7</v>
      </c>
      <c r="AE123" s="2">
        <f t="shared" ca="1" si="274"/>
        <v>3.66</v>
      </c>
      <c r="AF123" s="2" t="str">
        <f t="shared" ca="1" si="274"/>
        <v/>
      </c>
      <c r="AG123" s="2">
        <f t="shared" ca="1" si="274"/>
        <v>12.08</v>
      </c>
      <c r="AH123" s="2">
        <f t="shared" ca="1" si="274"/>
        <v>0</v>
      </c>
      <c r="AI123" s="2">
        <f t="shared" ref="AI123:AI132" ca="1" si="275">IF(TotalSum="No",INDEX(INDIRECT(AI$1),$AB123,AI$3),SUM(AC123:AH123))</f>
        <v>52.679999999999993</v>
      </c>
      <c r="AJ123" s="2">
        <f ca="1">IF(AJ$3=0,"",INDEX(INDIRECT(AJ$1),$AB123,AJ$3))</f>
        <v>24.1</v>
      </c>
      <c r="AK123" s="2">
        <f t="shared" ref="AK123:AM132" ca="1" si="276">IF(AK$3=0,"",INDEX(INDIRECT(AK$1),$AB123,AK$3))</f>
        <v>44.1</v>
      </c>
      <c r="AL123" s="2">
        <f t="shared" ca="1" si="276"/>
        <v>20</v>
      </c>
      <c r="AM123" s="2">
        <f t="shared" ca="1" si="276"/>
        <v>2.8233299999999999</v>
      </c>
      <c r="AN123" s="7">
        <f t="shared" ref="AN123:AN132" ca="1" si="277">MATCH($A123&amp;$B123,INDIRECT(AN$2),0)</f>
        <v>148</v>
      </c>
      <c r="AO123" s="2">
        <f t="shared" ref="AO123:AT132" ca="1" si="278">IF(AO$3=0,"",INDEX(INDIRECT(AO$1),$AN123,AO$3))</f>
        <v>23.44</v>
      </c>
      <c r="AP123" s="2">
        <f t="shared" ca="1" si="278"/>
        <v>18.350000000000001</v>
      </c>
      <c r="AQ123" s="2">
        <f t="shared" ca="1" si="278"/>
        <v>3.66</v>
      </c>
      <c r="AR123" s="2" t="str">
        <f t="shared" ca="1" si="278"/>
        <v/>
      </c>
      <c r="AS123" s="2">
        <f t="shared" ca="1" si="278"/>
        <v>12.08</v>
      </c>
      <c r="AT123" s="2" t="str">
        <f t="shared" ca="1" si="278"/>
        <v/>
      </c>
      <c r="AU123" s="2">
        <f t="shared" ref="AU123:AU132" ca="1" si="279">IF(TotalSum="No",INDEX(INDIRECT(AU$1),$AN123,AU$3),SUM(AO123:AT123))</f>
        <v>57.53</v>
      </c>
      <c r="AV123" s="2">
        <f t="shared" ref="AV123:AY132" ca="1" si="280">IF(AV$3=0,"",INDEX(INDIRECT(AV$1),$P123,AV$3))</f>
        <v>26.1</v>
      </c>
      <c r="AW123" s="2">
        <f t="shared" ca="1" si="280"/>
        <v>46.1</v>
      </c>
      <c r="AX123" s="2">
        <f t="shared" ca="1" si="280"/>
        <v>20</v>
      </c>
      <c r="AY123" s="2">
        <f t="shared" ca="1" si="280"/>
        <v>2.8233299999999999</v>
      </c>
      <c r="AZ123" s="7">
        <f t="shared" ref="AZ123:AZ132" ca="1" si="281">MATCH($A123&amp;$B123,INDIRECT(AZ$2),0)</f>
        <v>148</v>
      </c>
      <c r="BA123" s="2">
        <f t="shared" ref="BA123:BF132" ca="1" si="282">IF(BA$3=0,"",INDEX(INDIRECT(BA$1),$AZ123,BA$3))</f>
        <v>23.44</v>
      </c>
      <c r="BB123" s="2">
        <f t="shared" ca="1" si="282"/>
        <v>18.350000000000001</v>
      </c>
      <c r="BC123" s="2">
        <f t="shared" ca="1" si="282"/>
        <v>3.66</v>
      </c>
      <c r="BD123" s="2" t="str">
        <f t="shared" ca="1" si="282"/>
        <v/>
      </c>
      <c r="BE123" s="2">
        <f t="shared" ca="1" si="282"/>
        <v>12.08</v>
      </c>
      <c r="BF123" s="2" t="str">
        <f t="shared" ca="1" si="282"/>
        <v/>
      </c>
      <c r="BG123" s="2">
        <f t="shared" ref="BG123:BG132" ca="1" si="283">IF(TotalSum="No",INDEX(INDIRECT(BG$1),$AZ123,BG$3),SUM(BA123:BF123))</f>
        <v>57.53</v>
      </c>
      <c r="BH123" s="2">
        <f ca="1">IF(BH$3=0,"",INDEX(INDIRECT(BH$1),$AZ123,BH$3))</f>
        <v>26.1</v>
      </c>
      <c r="BI123" s="2">
        <f t="shared" ref="BI123:BK132" ca="1" si="284">IF(BI$3=0,"",INDEX(INDIRECT(BI$1),$AZ123,BI$3))</f>
        <v>46.1</v>
      </c>
      <c r="BJ123" s="2">
        <f t="shared" ca="1" si="284"/>
        <v>20</v>
      </c>
      <c r="BK123" s="2">
        <f t="shared" ca="1" si="284"/>
        <v>2.8233299999999999</v>
      </c>
      <c r="BL123" t="str">
        <f t="shared" ref="BL123:BL132" si="285">A123&amp;B123</f>
        <v>V07R01</v>
      </c>
      <c r="BM123">
        <f t="shared" ref="BM123:BM132" si="286">ROW(BL123)</f>
        <v>123</v>
      </c>
      <c r="BN123" t="b">
        <f>AND(SingleFamily="Yes",NewlyConstructed="Yes")</f>
        <v>1</v>
      </c>
    </row>
    <row r="124" spans="1:66" x14ac:dyDescent="0.25">
      <c r="A124" t="str">
        <f t="shared" ref="A124:A132" si="287">A123</f>
        <v>V07</v>
      </c>
      <c r="B124" t="s">
        <v>17</v>
      </c>
      <c r="C124" s="3" t="str">
        <f t="shared" si="257"/>
        <v>Fenestration U 0.40/S 0.40</v>
      </c>
      <c r="D124" t="str">
        <f t="shared" ca="1" si="258"/>
        <v>Pass</v>
      </c>
      <c r="E124" s="2">
        <f t="shared" ca="1" si="259"/>
        <v>58.47</v>
      </c>
      <c r="F124" s="2">
        <f t="shared" ca="1" si="260"/>
        <v>58.47</v>
      </c>
      <c r="G124" s="3">
        <f t="shared" ca="1" si="261"/>
        <v>0</v>
      </c>
      <c r="H124" s="31" t="str">
        <f t="shared" ca="1" si="262"/>
        <v>Yes</v>
      </c>
      <c r="I124" s="2">
        <f t="shared" ca="1" si="263"/>
        <v>57.53</v>
      </c>
      <c r="J124" s="2">
        <f t="shared" ca="1" si="264"/>
        <v>57.53</v>
      </c>
      <c r="K124" s="2">
        <f t="shared" ca="1" si="265"/>
        <v>57.53</v>
      </c>
      <c r="L124" s="3">
        <f t="shared" ca="1" si="266"/>
        <v>0</v>
      </c>
      <c r="M124" s="3" t="str">
        <f t="shared" ca="1" si="267"/>
        <v>Yes</v>
      </c>
      <c r="N124" s="31" t="str">
        <f>N123</f>
        <v>V01R12</v>
      </c>
      <c r="O124" s="21">
        <f t="shared" ca="1" si="268"/>
        <v>-0.93999999999999773</v>
      </c>
      <c r="P124" s="7">
        <f t="shared" ca="1" si="269"/>
        <v>149</v>
      </c>
      <c r="Q124" s="2">
        <f t="shared" ca="1" si="270"/>
        <v>20.29</v>
      </c>
      <c r="R124" s="2">
        <f t="shared" ca="1" si="270"/>
        <v>22.44</v>
      </c>
      <c r="S124" s="2">
        <f t="shared" ca="1" si="270"/>
        <v>3.66</v>
      </c>
      <c r="T124" s="2" t="str">
        <f t="shared" ca="1" si="270"/>
        <v/>
      </c>
      <c r="U124" s="2">
        <f t="shared" ca="1" si="270"/>
        <v>12.08</v>
      </c>
      <c r="V124" s="2">
        <f t="shared" ca="1" si="270"/>
        <v>0</v>
      </c>
      <c r="W124" s="2">
        <f t="shared" ca="1" si="271"/>
        <v>58.47</v>
      </c>
      <c r="X124" s="2">
        <f t="shared" ca="1" si="272"/>
        <v>26.5</v>
      </c>
      <c r="Y124" s="2">
        <f t="shared" ca="1" si="272"/>
        <v>46.5</v>
      </c>
      <c r="Z124" s="2">
        <f t="shared" ca="1" si="272"/>
        <v>20</v>
      </c>
      <c r="AA124" s="2">
        <f t="shared" ca="1" si="272"/>
        <v>2.8233299999999999</v>
      </c>
      <c r="AB124" s="7">
        <f t="shared" ca="1" si="273"/>
        <v>149</v>
      </c>
      <c r="AC124" s="2">
        <f t="shared" ca="1" si="274"/>
        <v>20.29</v>
      </c>
      <c r="AD124" s="2">
        <f t="shared" ca="1" si="274"/>
        <v>22.44</v>
      </c>
      <c r="AE124" s="2">
        <f t="shared" ca="1" si="274"/>
        <v>3.66</v>
      </c>
      <c r="AF124" s="2" t="str">
        <f t="shared" ca="1" si="274"/>
        <v/>
      </c>
      <c r="AG124" s="2">
        <f t="shared" ca="1" si="274"/>
        <v>12.08</v>
      </c>
      <c r="AH124" s="2">
        <f t="shared" ca="1" si="274"/>
        <v>0</v>
      </c>
      <c r="AI124" s="2">
        <f t="shared" ca="1" si="275"/>
        <v>58.47</v>
      </c>
      <c r="AJ124" s="2">
        <f t="shared" ref="AJ124:AJ132" ca="1" si="288">IF(AJ$3=0,"",INDEX(INDIRECT(AJ$1),$AB124,AJ$3))</f>
        <v>26.5</v>
      </c>
      <c r="AK124" s="2">
        <f t="shared" ca="1" si="276"/>
        <v>46.5</v>
      </c>
      <c r="AL124" s="2">
        <f t="shared" ca="1" si="276"/>
        <v>20</v>
      </c>
      <c r="AM124" s="2">
        <f t="shared" ca="1" si="276"/>
        <v>2.8233299999999999</v>
      </c>
      <c r="AN124" s="7">
        <f t="shared" ca="1" si="277"/>
        <v>149</v>
      </c>
      <c r="AO124" s="2">
        <f t="shared" ca="1" si="278"/>
        <v>23.44</v>
      </c>
      <c r="AP124" s="2">
        <f t="shared" ca="1" si="278"/>
        <v>18.350000000000001</v>
      </c>
      <c r="AQ124" s="2">
        <f t="shared" ca="1" si="278"/>
        <v>3.66</v>
      </c>
      <c r="AR124" s="2" t="str">
        <f t="shared" ca="1" si="278"/>
        <v/>
      </c>
      <c r="AS124" s="2">
        <f t="shared" ca="1" si="278"/>
        <v>12.08</v>
      </c>
      <c r="AT124" s="2" t="str">
        <f t="shared" ca="1" si="278"/>
        <v/>
      </c>
      <c r="AU124" s="2">
        <f t="shared" ca="1" si="279"/>
        <v>57.53</v>
      </c>
      <c r="AV124" s="2">
        <f t="shared" ca="1" si="280"/>
        <v>26.1</v>
      </c>
      <c r="AW124" s="2">
        <f t="shared" ca="1" si="280"/>
        <v>46.1</v>
      </c>
      <c r="AX124" s="2">
        <f t="shared" ca="1" si="280"/>
        <v>20</v>
      </c>
      <c r="AY124" s="2">
        <f t="shared" ca="1" si="280"/>
        <v>2.8233299999999999</v>
      </c>
      <c r="AZ124" s="7">
        <f t="shared" ca="1" si="281"/>
        <v>149</v>
      </c>
      <c r="BA124" s="2">
        <f t="shared" ca="1" si="282"/>
        <v>23.44</v>
      </c>
      <c r="BB124" s="2">
        <f t="shared" ca="1" si="282"/>
        <v>18.350000000000001</v>
      </c>
      <c r="BC124" s="2">
        <f t="shared" ca="1" si="282"/>
        <v>3.66</v>
      </c>
      <c r="BD124" s="2" t="str">
        <f t="shared" ca="1" si="282"/>
        <v/>
      </c>
      <c r="BE124" s="2">
        <f t="shared" ca="1" si="282"/>
        <v>12.08</v>
      </c>
      <c r="BF124" s="2" t="str">
        <f t="shared" ca="1" si="282"/>
        <v/>
      </c>
      <c r="BG124" s="2">
        <f t="shared" ca="1" si="283"/>
        <v>57.53</v>
      </c>
      <c r="BH124" s="2">
        <f t="shared" ref="BH124:BH132" ca="1" si="289">IF(BH$3=0,"",INDEX(INDIRECT(BH$1),$AZ124,BH$3))</f>
        <v>26.1</v>
      </c>
      <c r="BI124" s="2">
        <f t="shared" ca="1" si="284"/>
        <v>46.1</v>
      </c>
      <c r="BJ124" s="2">
        <f t="shared" ca="1" si="284"/>
        <v>20</v>
      </c>
      <c r="BK124" s="2">
        <f t="shared" ca="1" si="284"/>
        <v>2.8233299999999999</v>
      </c>
      <c r="BL124" t="str">
        <f t="shared" si="285"/>
        <v>V07R02</v>
      </c>
      <c r="BM124">
        <f t="shared" si="286"/>
        <v>124</v>
      </c>
      <c r="BN124" t="b">
        <f>BN123</f>
        <v>1</v>
      </c>
    </row>
    <row r="125" spans="1:66" x14ac:dyDescent="0.25">
      <c r="A125" t="str">
        <f t="shared" si="287"/>
        <v>V07</v>
      </c>
      <c r="B125" t="s">
        <v>18</v>
      </c>
      <c r="C125" s="3" t="str">
        <f t="shared" si="257"/>
        <v>Wall R13/Roof Deck Above R6</v>
      </c>
      <c r="D125" t="str">
        <f t="shared" ca="1" si="258"/>
        <v>Pass</v>
      </c>
      <c r="E125" s="2">
        <f t="shared" ca="1" si="259"/>
        <v>59.629999999999995</v>
      </c>
      <c r="F125" s="2">
        <f t="shared" ca="1" si="260"/>
        <v>59.629999999999995</v>
      </c>
      <c r="G125" s="3">
        <f t="shared" ca="1" si="261"/>
        <v>0</v>
      </c>
      <c r="H125" s="31" t="str">
        <f t="shared" ca="1" si="262"/>
        <v>Yes</v>
      </c>
      <c r="I125" s="2">
        <f t="shared" ca="1" si="263"/>
        <v>57.53</v>
      </c>
      <c r="J125" s="2">
        <f t="shared" ca="1" si="264"/>
        <v>57.53</v>
      </c>
      <c r="K125" s="2">
        <f t="shared" ca="1" si="265"/>
        <v>57.53</v>
      </c>
      <c r="L125" s="3">
        <f t="shared" ca="1" si="266"/>
        <v>0</v>
      </c>
      <c r="M125" s="3" t="str">
        <f t="shared" ca="1" si="267"/>
        <v>Yes</v>
      </c>
      <c r="N125" s="31" t="str">
        <f t="shared" ref="N125:N132" si="290">N124</f>
        <v>V01R12</v>
      </c>
      <c r="O125" s="21">
        <f t="shared" ca="1" si="268"/>
        <v>-2.0999999999999943</v>
      </c>
      <c r="P125" s="7">
        <f t="shared" ca="1" si="269"/>
        <v>150</v>
      </c>
      <c r="Q125" s="2">
        <f t="shared" ca="1" si="270"/>
        <v>25.2</v>
      </c>
      <c r="R125" s="2">
        <f t="shared" ca="1" si="270"/>
        <v>18.690000000000001</v>
      </c>
      <c r="S125" s="2">
        <f t="shared" ca="1" si="270"/>
        <v>3.66</v>
      </c>
      <c r="T125" s="2" t="str">
        <f t="shared" ca="1" si="270"/>
        <v/>
      </c>
      <c r="U125" s="2">
        <f t="shared" ca="1" si="270"/>
        <v>12.08</v>
      </c>
      <c r="V125" s="2">
        <f t="shared" ca="1" si="270"/>
        <v>0</v>
      </c>
      <c r="W125" s="2">
        <f t="shared" ca="1" si="271"/>
        <v>59.629999999999995</v>
      </c>
      <c r="X125" s="2">
        <f t="shared" ca="1" si="272"/>
        <v>27</v>
      </c>
      <c r="Y125" s="2">
        <f t="shared" ca="1" si="272"/>
        <v>47</v>
      </c>
      <c r="Z125" s="2">
        <f t="shared" ca="1" si="272"/>
        <v>20</v>
      </c>
      <c r="AA125" s="2">
        <f t="shared" ca="1" si="272"/>
        <v>2.8233299999999999</v>
      </c>
      <c r="AB125" s="7">
        <f t="shared" ca="1" si="273"/>
        <v>150</v>
      </c>
      <c r="AC125" s="2">
        <f t="shared" ca="1" si="274"/>
        <v>25.2</v>
      </c>
      <c r="AD125" s="2">
        <f t="shared" ca="1" si="274"/>
        <v>18.690000000000001</v>
      </c>
      <c r="AE125" s="2">
        <f t="shared" ca="1" si="274"/>
        <v>3.66</v>
      </c>
      <c r="AF125" s="2" t="str">
        <f t="shared" ca="1" si="274"/>
        <v/>
      </c>
      <c r="AG125" s="2">
        <f t="shared" ca="1" si="274"/>
        <v>12.08</v>
      </c>
      <c r="AH125" s="2">
        <f t="shared" ca="1" si="274"/>
        <v>0</v>
      </c>
      <c r="AI125" s="2">
        <f t="shared" ca="1" si="275"/>
        <v>59.629999999999995</v>
      </c>
      <c r="AJ125" s="2">
        <f t="shared" ca="1" si="288"/>
        <v>27</v>
      </c>
      <c r="AK125" s="2">
        <f t="shared" ca="1" si="276"/>
        <v>47</v>
      </c>
      <c r="AL125" s="2">
        <f t="shared" ca="1" si="276"/>
        <v>20</v>
      </c>
      <c r="AM125" s="2">
        <f t="shared" ca="1" si="276"/>
        <v>2.8233299999999999</v>
      </c>
      <c r="AN125" s="7">
        <f t="shared" ca="1" si="277"/>
        <v>150</v>
      </c>
      <c r="AO125" s="2">
        <f t="shared" ca="1" si="278"/>
        <v>23.44</v>
      </c>
      <c r="AP125" s="2">
        <f t="shared" ca="1" si="278"/>
        <v>18.350000000000001</v>
      </c>
      <c r="AQ125" s="2">
        <f t="shared" ca="1" si="278"/>
        <v>3.66</v>
      </c>
      <c r="AR125" s="2" t="str">
        <f t="shared" ca="1" si="278"/>
        <v/>
      </c>
      <c r="AS125" s="2">
        <f t="shared" ca="1" si="278"/>
        <v>12.08</v>
      </c>
      <c r="AT125" s="2" t="str">
        <f t="shared" ca="1" si="278"/>
        <v/>
      </c>
      <c r="AU125" s="2">
        <f t="shared" ca="1" si="279"/>
        <v>57.53</v>
      </c>
      <c r="AV125" s="2">
        <f t="shared" ca="1" si="280"/>
        <v>26.1</v>
      </c>
      <c r="AW125" s="2">
        <f t="shared" ca="1" si="280"/>
        <v>46.1</v>
      </c>
      <c r="AX125" s="2">
        <f t="shared" ca="1" si="280"/>
        <v>20</v>
      </c>
      <c r="AY125" s="2">
        <f t="shared" ca="1" si="280"/>
        <v>2.8233299999999999</v>
      </c>
      <c r="AZ125" s="7">
        <f t="shared" ca="1" si="281"/>
        <v>150</v>
      </c>
      <c r="BA125" s="2">
        <f t="shared" ca="1" si="282"/>
        <v>23.44</v>
      </c>
      <c r="BB125" s="2">
        <f t="shared" ca="1" si="282"/>
        <v>18.350000000000001</v>
      </c>
      <c r="BC125" s="2">
        <f t="shared" ca="1" si="282"/>
        <v>3.66</v>
      </c>
      <c r="BD125" s="2" t="str">
        <f t="shared" ca="1" si="282"/>
        <v/>
      </c>
      <c r="BE125" s="2">
        <f t="shared" ca="1" si="282"/>
        <v>12.08</v>
      </c>
      <c r="BF125" s="2" t="str">
        <f t="shared" ca="1" si="282"/>
        <v/>
      </c>
      <c r="BG125" s="2">
        <f t="shared" ca="1" si="283"/>
        <v>57.53</v>
      </c>
      <c r="BH125" s="2">
        <f t="shared" ca="1" si="289"/>
        <v>26.1</v>
      </c>
      <c r="BI125" s="2">
        <f t="shared" ca="1" si="284"/>
        <v>46.1</v>
      </c>
      <c r="BJ125" s="2">
        <f t="shared" ca="1" si="284"/>
        <v>20</v>
      </c>
      <c r="BK125" s="2">
        <f t="shared" ca="1" si="284"/>
        <v>2.8233299999999999</v>
      </c>
      <c r="BL125" t="str">
        <f t="shared" si="285"/>
        <v>V07R03</v>
      </c>
      <c r="BM125">
        <f t="shared" si="286"/>
        <v>125</v>
      </c>
      <c r="BN125" t="b">
        <f t="shared" ref="BN125:BN133" si="291">BN124</f>
        <v>1</v>
      </c>
    </row>
    <row r="126" spans="1:66" x14ac:dyDescent="0.25">
      <c r="A126" t="str">
        <f t="shared" si="287"/>
        <v>V07</v>
      </c>
      <c r="B126" t="s">
        <v>19</v>
      </c>
      <c r="C126" s="3" t="str">
        <f t="shared" si="257"/>
        <v>Ceiling R49 /Roof Deck Below R0/Radiant Barrier</v>
      </c>
      <c r="D126" t="str">
        <f t="shared" ca="1" si="258"/>
        <v>Pass</v>
      </c>
      <c r="E126" s="2">
        <f t="shared" ca="1" si="259"/>
        <v>61.31</v>
      </c>
      <c r="F126" s="2">
        <f t="shared" ca="1" si="260"/>
        <v>61.31</v>
      </c>
      <c r="G126" s="3">
        <f t="shared" ca="1" si="261"/>
        <v>0</v>
      </c>
      <c r="H126" s="31" t="str">
        <f t="shared" ca="1" si="262"/>
        <v>Yes</v>
      </c>
      <c r="I126" s="2">
        <f t="shared" ca="1" si="263"/>
        <v>57.53</v>
      </c>
      <c r="J126" s="2">
        <f t="shared" ca="1" si="264"/>
        <v>57.53</v>
      </c>
      <c r="K126" s="2">
        <f t="shared" ca="1" si="265"/>
        <v>57.53</v>
      </c>
      <c r="L126" s="3">
        <f t="shared" ca="1" si="266"/>
        <v>0</v>
      </c>
      <c r="M126" s="3" t="str">
        <f t="shared" ca="1" si="267"/>
        <v>Yes</v>
      </c>
      <c r="N126" s="31" t="str">
        <f t="shared" si="290"/>
        <v>V01R12</v>
      </c>
      <c r="O126" s="21">
        <f t="shared" ca="1" si="268"/>
        <v>-3.7800000000000011</v>
      </c>
      <c r="P126" s="7">
        <f t="shared" ca="1" si="269"/>
        <v>151</v>
      </c>
      <c r="Q126" s="2">
        <f t="shared" ca="1" si="270"/>
        <v>24.03</v>
      </c>
      <c r="R126" s="2">
        <f t="shared" ca="1" si="270"/>
        <v>21.54</v>
      </c>
      <c r="S126" s="2">
        <f t="shared" ca="1" si="270"/>
        <v>3.66</v>
      </c>
      <c r="T126" s="2" t="str">
        <f t="shared" ca="1" si="270"/>
        <v/>
      </c>
      <c r="U126" s="2">
        <f t="shared" ca="1" si="270"/>
        <v>12.08</v>
      </c>
      <c r="V126" s="2">
        <f t="shared" ca="1" si="270"/>
        <v>0</v>
      </c>
      <c r="W126" s="2">
        <f t="shared" ca="1" si="271"/>
        <v>61.31</v>
      </c>
      <c r="X126" s="2">
        <f t="shared" ca="1" si="272"/>
        <v>27.7</v>
      </c>
      <c r="Y126" s="2">
        <f t="shared" ca="1" si="272"/>
        <v>47.7</v>
      </c>
      <c r="Z126" s="2">
        <f t="shared" ca="1" si="272"/>
        <v>20</v>
      </c>
      <c r="AA126" s="2">
        <f t="shared" ca="1" si="272"/>
        <v>2.8233299999999999</v>
      </c>
      <c r="AB126" s="7">
        <f t="shared" ca="1" si="273"/>
        <v>151</v>
      </c>
      <c r="AC126" s="2">
        <f t="shared" ca="1" si="274"/>
        <v>24.03</v>
      </c>
      <c r="AD126" s="2">
        <f t="shared" ca="1" si="274"/>
        <v>21.54</v>
      </c>
      <c r="AE126" s="2">
        <f t="shared" ca="1" si="274"/>
        <v>3.66</v>
      </c>
      <c r="AF126" s="2" t="str">
        <f t="shared" ca="1" si="274"/>
        <v/>
      </c>
      <c r="AG126" s="2">
        <f t="shared" ca="1" si="274"/>
        <v>12.08</v>
      </c>
      <c r="AH126" s="2">
        <f t="shared" ca="1" si="274"/>
        <v>0</v>
      </c>
      <c r="AI126" s="2">
        <f t="shared" ca="1" si="275"/>
        <v>61.31</v>
      </c>
      <c r="AJ126" s="2">
        <f t="shared" ca="1" si="288"/>
        <v>27.7</v>
      </c>
      <c r="AK126" s="2">
        <f t="shared" ca="1" si="276"/>
        <v>47.7</v>
      </c>
      <c r="AL126" s="2">
        <f t="shared" ca="1" si="276"/>
        <v>20</v>
      </c>
      <c r="AM126" s="2">
        <f t="shared" ca="1" si="276"/>
        <v>2.8233299999999999</v>
      </c>
      <c r="AN126" s="7">
        <f t="shared" ca="1" si="277"/>
        <v>151</v>
      </c>
      <c r="AO126" s="2">
        <f t="shared" ca="1" si="278"/>
        <v>23.44</v>
      </c>
      <c r="AP126" s="2">
        <f t="shared" ca="1" si="278"/>
        <v>18.350000000000001</v>
      </c>
      <c r="AQ126" s="2">
        <f t="shared" ca="1" si="278"/>
        <v>3.66</v>
      </c>
      <c r="AR126" s="2" t="str">
        <f t="shared" ca="1" si="278"/>
        <v/>
      </c>
      <c r="AS126" s="2">
        <f t="shared" ca="1" si="278"/>
        <v>12.08</v>
      </c>
      <c r="AT126" s="2" t="str">
        <f t="shared" ca="1" si="278"/>
        <v/>
      </c>
      <c r="AU126" s="2">
        <f t="shared" ca="1" si="279"/>
        <v>57.53</v>
      </c>
      <c r="AV126" s="2">
        <f t="shared" ca="1" si="280"/>
        <v>26.1</v>
      </c>
      <c r="AW126" s="2">
        <f t="shared" ca="1" si="280"/>
        <v>46.1</v>
      </c>
      <c r="AX126" s="2">
        <f t="shared" ca="1" si="280"/>
        <v>20</v>
      </c>
      <c r="AY126" s="2">
        <f t="shared" ca="1" si="280"/>
        <v>2.8233299999999999</v>
      </c>
      <c r="AZ126" s="7">
        <f t="shared" ca="1" si="281"/>
        <v>151</v>
      </c>
      <c r="BA126" s="2">
        <f t="shared" ca="1" si="282"/>
        <v>23.44</v>
      </c>
      <c r="BB126" s="2">
        <f t="shared" ca="1" si="282"/>
        <v>18.350000000000001</v>
      </c>
      <c r="BC126" s="2">
        <f t="shared" ca="1" si="282"/>
        <v>3.66</v>
      </c>
      <c r="BD126" s="2" t="str">
        <f t="shared" ca="1" si="282"/>
        <v/>
      </c>
      <c r="BE126" s="2">
        <f t="shared" ca="1" si="282"/>
        <v>12.08</v>
      </c>
      <c r="BF126" s="2" t="str">
        <f t="shared" ca="1" si="282"/>
        <v/>
      </c>
      <c r="BG126" s="2">
        <f t="shared" ca="1" si="283"/>
        <v>57.53</v>
      </c>
      <c r="BH126" s="2">
        <f t="shared" ca="1" si="289"/>
        <v>26.1</v>
      </c>
      <c r="BI126" s="2">
        <f t="shared" ca="1" si="284"/>
        <v>46.1</v>
      </c>
      <c r="BJ126" s="2">
        <f t="shared" ca="1" si="284"/>
        <v>20</v>
      </c>
      <c r="BK126" s="2">
        <f t="shared" ca="1" si="284"/>
        <v>2.8233299999999999</v>
      </c>
      <c r="BL126" t="str">
        <f t="shared" si="285"/>
        <v>V07R04</v>
      </c>
      <c r="BM126">
        <f t="shared" si="286"/>
        <v>126</v>
      </c>
      <c r="BN126" t="b">
        <f t="shared" si="291"/>
        <v>1</v>
      </c>
    </row>
    <row r="127" spans="1:66" x14ac:dyDescent="0.25">
      <c r="A127" t="str">
        <f t="shared" si="287"/>
        <v>V07</v>
      </c>
      <c r="B127" t="s">
        <v>20</v>
      </c>
      <c r="C127" s="3" t="str">
        <f t="shared" si="257"/>
        <v>Furnace AFUE 92</v>
      </c>
      <c r="D127" t="str">
        <f t="shared" ca="1" si="258"/>
        <v>Pass</v>
      </c>
      <c r="E127" s="2">
        <f t="shared" ca="1" si="259"/>
        <v>49.989999999999995</v>
      </c>
      <c r="F127" s="2">
        <f t="shared" ca="1" si="260"/>
        <v>49.989999999999995</v>
      </c>
      <c r="G127" s="3">
        <f t="shared" ca="1" si="261"/>
        <v>0</v>
      </c>
      <c r="H127" s="31" t="str">
        <f t="shared" ca="1" si="262"/>
        <v>Yes</v>
      </c>
      <c r="I127" s="2">
        <f t="shared" ca="1" si="263"/>
        <v>57.53</v>
      </c>
      <c r="J127" s="2">
        <f t="shared" ca="1" si="264"/>
        <v>57.53</v>
      </c>
      <c r="K127" s="2">
        <f t="shared" ca="1" si="265"/>
        <v>57.53</v>
      </c>
      <c r="L127" s="3">
        <f t="shared" ca="1" si="266"/>
        <v>0</v>
      </c>
      <c r="M127" s="3" t="str">
        <f t="shared" ca="1" si="267"/>
        <v>Yes</v>
      </c>
      <c r="N127" s="31" t="str">
        <f t="shared" si="290"/>
        <v>V01R12</v>
      </c>
      <c r="O127" s="21">
        <f t="shared" ca="1" si="268"/>
        <v>7.5400000000000063</v>
      </c>
      <c r="P127" s="7">
        <f t="shared" ca="1" si="269"/>
        <v>152</v>
      </c>
      <c r="Q127" s="2">
        <f t="shared" ca="1" si="270"/>
        <v>19.55</v>
      </c>
      <c r="R127" s="2">
        <f t="shared" ca="1" si="270"/>
        <v>14.7</v>
      </c>
      <c r="S127" s="2">
        <f t="shared" ca="1" si="270"/>
        <v>3.66</v>
      </c>
      <c r="T127" s="2" t="str">
        <f t="shared" ca="1" si="270"/>
        <v/>
      </c>
      <c r="U127" s="2">
        <f t="shared" ca="1" si="270"/>
        <v>12.08</v>
      </c>
      <c r="V127" s="2">
        <f t="shared" ca="1" si="270"/>
        <v>0</v>
      </c>
      <c r="W127" s="2">
        <f t="shared" ca="1" si="271"/>
        <v>49.989999999999995</v>
      </c>
      <c r="X127" s="2">
        <f t="shared" ca="1" si="272"/>
        <v>23</v>
      </c>
      <c r="Y127" s="2">
        <f t="shared" ca="1" si="272"/>
        <v>43</v>
      </c>
      <c r="Z127" s="2">
        <f t="shared" ca="1" si="272"/>
        <v>20</v>
      </c>
      <c r="AA127" s="2">
        <f t="shared" ca="1" si="272"/>
        <v>2.8233299999999999</v>
      </c>
      <c r="AB127" s="7">
        <f t="shared" ca="1" si="273"/>
        <v>152</v>
      </c>
      <c r="AC127" s="2">
        <f t="shared" ca="1" si="274"/>
        <v>19.55</v>
      </c>
      <c r="AD127" s="2">
        <f t="shared" ca="1" si="274"/>
        <v>14.7</v>
      </c>
      <c r="AE127" s="2">
        <f t="shared" ca="1" si="274"/>
        <v>3.66</v>
      </c>
      <c r="AF127" s="2" t="str">
        <f t="shared" ca="1" si="274"/>
        <v/>
      </c>
      <c r="AG127" s="2">
        <f t="shared" ca="1" si="274"/>
        <v>12.08</v>
      </c>
      <c r="AH127" s="2">
        <f t="shared" ca="1" si="274"/>
        <v>0</v>
      </c>
      <c r="AI127" s="2">
        <f t="shared" ca="1" si="275"/>
        <v>49.989999999999995</v>
      </c>
      <c r="AJ127" s="2">
        <f t="shared" ca="1" si="288"/>
        <v>23</v>
      </c>
      <c r="AK127" s="2">
        <f t="shared" ca="1" si="276"/>
        <v>43</v>
      </c>
      <c r="AL127" s="2">
        <f t="shared" ca="1" si="276"/>
        <v>20</v>
      </c>
      <c r="AM127" s="2">
        <f t="shared" ca="1" si="276"/>
        <v>2.8233299999999999</v>
      </c>
      <c r="AN127" s="7">
        <f t="shared" ca="1" si="277"/>
        <v>152</v>
      </c>
      <c r="AO127" s="2">
        <f t="shared" ca="1" si="278"/>
        <v>23.44</v>
      </c>
      <c r="AP127" s="2">
        <f t="shared" ca="1" si="278"/>
        <v>18.350000000000001</v>
      </c>
      <c r="AQ127" s="2">
        <f t="shared" ca="1" si="278"/>
        <v>3.66</v>
      </c>
      <c r="AR127" s="2" t="str">
        <f t="shared" ca="1" si="278"/>
        <v/>
      </c>
      <c r="AS127" s="2">
        <f t="shared" ca="1" si="278"/>
        <v>12.08</v>
      </c>
      <c r="AT127" s="2" t="str">
        <f t="shared" ca="1" si="278"/>
        <v/>
      </c>
      <c r="AU127" s="2">
        <f t="shared" ca="1" si="279"/>
        <v>57.53</v>
      </c>
      <c r="AV127" s="2">
        <f t="shared" ca="1" si="280"/>
        <v>26.1</v>
      </c>
      <c r="AW127" s="2">
        <f t="shared" ca="1" si="280"/>
        <v>46.1</v>
      </c>
      <c r="AX127" s="2">
        <f t="shared" ca="1" si="280"/>
        <v>20</v>
      </c>
      <c r="AY127" s="2">
        <f t="shared" ca="1" si="280"/>
        <v>2.8233299999999999</v>
      </c>
      <c r="AZ127" s="7">
        <f t="shared" ca="1" si="281"/>
        <v>152</v>
      </c>
      <c r="BA127" s="2">
        <f t="shared" ca="1" si="282"/>
        <v>23.44</v>
      </c>
      <c r="BB127" s="2">
        <f t="shared" ca="1" si="282"/>
        <v>18.350000000000001</v>
      </c>
      <c r="BC127" s="2">
        <f t="shared" ca="1" si="282"/>
        <v>3.66</v>
      </c>
      <c r="BD127" s="2" t="str">
        <f t="shared" ca="1" si="282"/>
        <v/>
      </c>
      <c r="BE127" s="2">
        <f t="shared" ca="1" si="282"/>
        <v>12.08</v>
      </c>
      <c r="BF127" s="2" t="str">
        <f t="shared" ca="1" si="282"/>
        <v/>
      </c>
      <c r="BG127" s="2">
        <f t="shared" ca="1" si="283"/>
        <v>57.53</v>
      </c>
      <c r="BH127" s="2">
        <f t="shared" ca="1" si="289"/>
        <v>26.1</v>
      </c>
      <c r="BI127" s="2">
        <f t="shared" ca="1" si="284"/>
        <v>46.1</v>
      </c>
      <c r="BJ127" s="2">
        <f t="shared" ca="1" si="284"/>
        <v>20</v>
      </c>
      <c r="BK127" s="2">
        <f t="shared" ca="1" si="284"/>
        <v>2.8233299999999999</v>
      </c>
      <c r="BL127" t="str">
        <f t="shared" si="285"/>
        <v>V07R05</v>
      </c>
      <c r="BM127">
        <f t="shared" si="286"/>
        <v>127</v>
      </c>
      <c r="BN127" t="b">
        <f t="shared" si="291"/>
        <v>1</v>
      </c>
    </row>
    <row r="128" spans="1:66" x14ac:dyDescent="0.25">
      <c r="A128" t="str">
        <f t="shared" si="287"/>
        <v>V07</v>
      </c>
      <c r="B128" t="s">
        <v>21</v>
      </c>
      <c r="C128" s="3" t="str">
        <f t="shared" si="257"/>
        <v>Air Conditioner SEER 16/EER 14</v>
      </c>
      <c r="D128" t="str">
        <f t="shared" ca="1" si="258"/>
        <v>Pass</v>
      </c>
      <c r="E128" s="2">
        <f t="shared" ca="1" si="259"/>
        <v>50.42</v>
      </c>
      <c r="F128" s="2">
        <f t="shared" ca="1" si="260"/>
        <v>50.42</v>
      </c>
      <c r="G128" s="3">
        <f t="shared" ca="1" si="261"/>
        <v>0</v>
      </c>
      <c r="H128" s="31" t="str">
        <f t="shared" ca="1" si="262"/>
        <v>Yes</v>
      </c>
      <c r="I128" s="2">
        <f t="shared" ca="1" si="263"/>
        <v>57.53</v>
      </c>
      <c r="J128" s="2">
        <f t="shared" ca="1" si="264"/>
        <v>57.53</v>
      </c>
      <c r="K128" s="2">
        <f t="shared" ca="1" si="265"/>
        <v>57.53</v>
      </c>
      <c r="L128" s="3">
        <f t="shared" ca="1" si="266"/>
        <v>0</v>
      </c>
      <c r="M128" s="3" t="str">
        <f t="shared" ca="1" si="267"/>
        <v>Yes</v>
      </c>
      <c r="N128" s="31" t="str">
        <f t="shared" si="290"/>
        <v>V01R12</v>
      </c>
      <c r="O128" s="21">
        <f t="shared" ca="1" si="268"/>
        <v>7.1099999999999994</v>
      </c>
      <c r="P128" s="7">
        <f t="shared" ca="1" si="269"/>
        <v>153</v>
      </c>
      <c r="Q128" s="2">
        <f t="shared" ca="1" si="270"/>
        <v>22.24</v>
      </c>
      <c r="R128" s="2">
        <f t="shared" ca="1" si="270"/>
        <v>12.44</v>
      </c>
      <c r="S128" s="2">
        <f t="shared" ca="1" si="270"/>
        <v>3.66</v>
      </c>
      <c r="T128" s="2" t="str">
        <f t="shared" ca="1" si="270"/>
        <v/>
      </c>
      <c r="U128" s="2">
        <f t="shared" ca="1" si="270"/>
        <v>12.08</v>
      </c>
      <c r="V128" s="2">
        <f t="shared" ca="1" si="270"/>
        <v>0</v>
      </c>
      <c r="W128" s="2">
        <f t="shared" ca="1" si="271"/>
        <v>50.42</v>
      </c>
      <c r="X128" s="2">
        <f t="shared" ca="1" si="272"/>
        <v>23.1</v>
      </c>
      <c r="Y128" s="2">
        <f t="shared" ca="1" si="272"/>
        <v>43.1</v>
      </c>
      <c r="Z128" s="2">
        <f t="shared" ca="1" si="272"/>
        <v>20</v>
      </c>
      <c r="AA128" s="2">
        <f t="shared" ca="1" si="272"/>
        <v>2.8233299999999999</v>
      </c>
      <c r="AB128" s="7">
        <f t="shared" ca="1" si="273"/>
        <v>153</v>
      </c>
      <c r="AC128" s="2">
        <f t="shared" ca="1" si="274"/>
        <v>22.24</v>
      </c>
      <c r="AD128" s="2">
        <f t="shared" ca="1" si="274"/>
        <v>12.44</v>
      </c>
      <c r="AE128" s="2">
        <f t="shared" ca="1" si="274"/>
        <v>3.66</v>
      </c>
      <c r="AF128" s="2" t="str">
        <f t="shared" ca="1" si="274"/>
        <v/>
      </c>
      <c r="AG128" s="2">
        <f t="shared" ca="1" si="274"/>
        <v>12.08</v>
      </c>
      <c r="AH128" s="2">
        <f t="shared" ca="1" si="274"/>
        <v>0</v>
      </c>
      <c r="AI128" s="2">
        <f t="shared" ca="1" si="275"/>
        <v>50.42</v>
      </c>
      <c r="AJ128" s="2">
        <f t="shared" ca="1" si="288"/>
        <v>23.1</v>
      </c>
      <c r="AK128" s="2">
        <f t="shared" ca="1" si="276"/>
        <v>43.1</v>
      </c>
      <c r="AL128" s="2">
        <f t="shared" ca="1" si="276"/>
        <v>20</v>
      </c>
      <c r="AM128" s="2">
        <f t="shared" ca="1" si="276"/>
        <v>2.8233299999999999</v>
      </c>
      <c r="AN128" s="7">
        <f t="shared" ca="1" si="277"/>
        <v>153</v>
      </c>
      <c r="AO128" s="2">
        <f t="shared" ca="1" si="278"/>
        <v>23.44</v>
      </c>
      <c r="AP128" s="2">
        <f t="shared" ca="1" si="278"/>
        <v>18.350000000000001</v>
      </c>
      <c r="AQ128" s="2">
        <f t="shared" ca="1" si="278"/>
        <v>3.66</v>
      </c>
      <c r="AR128" s="2" t="str">
        <f t="shared" ca="1" si="278"/>
        <v/>
      </c>
      <c r="AS128" s="2">
        <f t="shared" ca="1" si="278"/>
        <v>12.08</v>
      </c>
      <c r="AT128" s="2" t="str">
        <f t="shared" ca="1" si="278"/>
        <v/>
      </c>
      <c r="AU128" s="2">
        <f t="shared" ca="1" si="279"/>
        <v>57.53</v>
      </c>
      <c r="AV128" s="2">
        <f t="shared" ca="1" si="280"/>
        <v>26.1</v>
      </c>
      <c r="AW128" s="2">
        <f t="shared" ca="1" si="280"/>
        <v>46.1</v>
      </c>
      <c r="AX128" s="2">
        <f t="shared" ca="1" si="280"/>
        <v>20</v>
      </c>
      <c r="AY128" s="2">
        <f t="shared" ca="1" si="280"/>
        <v>2.8233299999999999</v>
      </c>
      <c r="AZ128" s="7">
        <f t="shared" ca="1" si="281"/>
        <v>153</v>
      </c>
      <c r="BA128" s="2">
        <f t="shared" ca="1" si="282"/>
        <v>23.44</v>
      </c>
      <c r="BB128" s="2">
        <f t="shared" ca="1" si="282"/>
        <v>18.350000000000001</v>
      </c>
      <c r="BC128" s="2">
        <f t="shared" ca="1" si="282"/>
        <v>3.66</v>
      </c>
      <c r="BD128" s="2" t="str">
        <f t="shared" ca="1" si="282"/>
        <v/>
      </c>
      <c r="BE128" s="2">
        <f t="shared" ca="1" si="282"/>
        <v>12.08</v>
      </c>
      <c r="BF128" s="2" t="str">
        <f t="shared" ca="1" si="282"/>
        <v/>
      </c>
      <c r="BG128" s="2">
        <f t="shared" ca="1" si="283"/>
        <v>57.53</v>
      </c>
      <c r="BH128" s="2">
        <f t="shared" ca="1" si="289"/>
        <v>26.1</v>
      </c>
      <c r="BI128" s="2">
        <f t="shared" ca="1" si="284"/>
        <v>46.1</v>
      </c>
      <c r="BJ128" s="2">
        <f t="shared" ca="1" si="284"/>
        <v>20</v>
      </c>
      <c r="BK128" s="2">
        <f t="shared" ca="1" si="284"/>
        <v>2.8233299999999999</v>
      </c>
      <c r="BL128" t="str">
        <f t="shared" si="285"/>
        <v>V07R06</v>
      </c>
      <c r="BM128">
        <f t="shared" si="286"/>
        <v>128</v>
      </c>
      <c r="BN128" t="b">
        <f t="shared" si="291"/>
        <v>1</v>
      </c>
    </row>
    <row r="129" spans="1:66" x14ac:dyDescent="0.25">
      <c r="A129" t="str">
        <f t="shared" si="287"/>
        <v>V07</v>
      </c>
      <c r="B129" t="s">
        <v>22</v>
      </c>
      <c r="C129" s="3" t="str">
        <f t="shared" si="257"/>
        <v>No Cool Vent</v>
      </c>
      <c r="D129" t="str">
        <f t="shared" ca="1" si="258"/>
        <v>Pass</v>
      </c>
      <c r="E129" s="2">
        <f t="shared" ca="1" si="259"/>
        <v>54.899999999999991</v>
      </c>
      <c r="F129" s="2">
        <f t="shared" ca="1" si="260"/>
        <v>54.899999999999991</v>
      </c>
      <c r="G129" s="3">
        <f t="shared" ca="1" si="261"/>
        <v>0</v>
      </c>
      <c r="H129" s="31" t="str">
        <f t="shared" ca="1" si="262"/>
        <v>Yes</v>
      </c>
      <c r="I129" s="2">
        <f t="shared" ca="1" si="263"/>
        <v>57.53</v>
      </c>
      <c r="J129" s="2">
        <f t="shared" ca="1" si="264"/>
        <v>57.53</v>
      </c>
      <c r="K129" s="2">
        <f t="shared" ca="1" si="265"/>
        <v>57.53</v>
      </c>
      <c r="L129" s="3">
        <f t="shared" ca="1" si="266"/>
        <v>0</v>
      </c>
      <c r="M129" s="3" t="str">
        <f t="shared" ca="1" si="267"/>
        <v>Yes</v>
      </c>
      <c r="N129" s="31" t="str">
        <f t="shared" si="290"/>
        <v>V01R12</v>
      </c>
      <c r="O129" s="21">
        <f t="shared" ca="1" si="268"/>
        <v>2.6300000000000097</v>
      </c>
      <c r="P129" s="7">
        <f t="shared" ca="1" si="269"/>
        <v>154</v>
      </c>
      <c r="Q129" s="2">
        <f t="shared" ca="1" si="270"/>
        <v>22.36</v>
      </c>
      <c r="R129" s="2">
        <f t="shared" ca="1" si="270"/>
        <v>16.8</v>
      </c>
      <c r="S129" s="2">
        <f t="shared" ca="1" si="270"/>
        <v>3.66</v>
      </c>
      <c r="T129" s="2" t="str">
        <f t="shared" ca="1" si="270"/>
        <v/>
      </c>
      <c r="U129" s="2">
        <f t="shared" ca="1" si="270"/>
        <v>12.08</v>
      </c>
      <c r="V129" s="2">
        <f t="shared" ca="1" si="270"/>
        <v>0</v>
      </c>
      <c r="W129" s="2">
        <f t="shared" ca="1" si="271"/>
        <v>54.899999999999991</v>
      </c>
      <c r="X129" s="2">
        <f t="shared" ca="1" si="272"/>
        <v>25</v>
      </c>
      <c r="Y129" s="2">
        <f t="shared" ca="1" si="272"/>
        <v>45</v>
      </c>
      <c r="Z129" s="2">
        <f t="shared" ca="1" si="272"/>
        <v>20</v>
      </c>
      <c r="AA129" s="2">
        <f t="shared" ca="1" si="272"/>
        <v>2.8233299999999999</v>
      </c>
      <c r="AB129" s="7">
        <f t="shared" ca="1" si="273"/>
        <v>154</v>
      </c>
      <c r="AC129" s="2">
        <f t="shared" ca="1" si="274"/>
        <v>22.36</v>
      </c>
      <c r="AD129" s="2">
        <f t="shared" ca="1" si="274"/>
        <v>16.8</v>
      </c>
      <c r="AE129" s="2">
        <f t="shared" ca="1" si="274"/>
        <v>3.66</v>
      </c>
      <c r="AF129" s="2" t="str">
        <f t="shared" ca="1" si="274"/>
        <v/>
      </c>
      <c r="AG129" s="2">
        <f t="shared" ca="1" si="274"/>
        <v>12.08</v>
      </c>
      <c r="AH129" s="2">
        <f t="shared" ca="1" si="274"/>
        <v>0</v>
      </c>
      <c r="AI129" s="2">
        <f t="shared" ca="1" si="275"/>
        <v>54.899999999999991</v>
      </c>
      <c r="AJ129" s="2">
        <f t="shared" ca="1" si="288"/>
        <v>25</v>
      </c>
      <c r="AK129" s="2">
        <f t="shared" ca="1" si="276"/>
        <v>45</v>
      </c>
      <c r="AL129" s="2">
        <f t="shared" ca="1" si="276"/>
        <v>20</v>
      </c>
      <c r="AM129" s="2">
        <f t="shared" ca="1" si="276"/>
        <v>2.8233299999999999</v>
      </c>
      <c r="AN129" s="7">
        <f t="shared" ca="1" si="277"/>
        <v>154</v>
      </c>
      <c r="AO129" s="2">
        <f t="shared" ca="1" si="278"/>
        <v>23.44</v>
      </c>
      <c r="AP129" s="2">
        <f t="shared" ca="1" si="278"/>
        <v>18.350000000000001</v>
      </c>
      <c r="AQ129" s="2">
        <f t="shared" ca="1" si="278"/>
        <v>3.66</v>
      </c>
      <c r="AR129" s="2" t="str">
        <f t="shared" ca="1" si="278"/>
        <v/>
      </c>
      <c r="AS129" s="2">
        <f t="shared" ca="1" si="278"/>
        <v>12.08</v>
      </c>
      <c r="AT129" s="2" t="str">
        <f t="shared" ca="1" si="278"/>
        <v/>
      </c>
      <c r="AU129" s="2">
        <f t="shared" ca="1" si="279"/>
        <v>57.53</v>
      </c>
      <c r="AV129" s="2">
        <f t="shared" ca="1" si="280"/>
        <v>26.1</v>
      </c>
      <c r="AW129" s="2">
        <f t="shared" ca="1" si="280"/>
        <v>46.1</v>
      </c>
      <c r="AX129" s="2">
        <f t="shared" ca="1" si="280"/>
        <v>20</v>
      </c>
      <c r="AY129" s="2">
        <f t="shared" ca="1" si="280"/>
        <v>2.8233299999999999</v>
      </c>
      <c r="AZ129" s="7">
        <f t="shared" ca="1" si="281"/>
        <v>154</v>
      </c>
      <c r="BA129" s="2">
        <f t="shared" ca="1" si="282"/>
        <v>23.44</v>
      </c>
      <c r="BB129" s="2">
        <f t="shared" ca="1" si="282"/>
        <v>18.350000000000001</v>
      </c>
      <c r="BC129" s="2">
        <f t="shared" ca="1" si="282"/>
        <v>3.66</v>
      </c>
      <c r="BD129" s="2" t="str">
        <f t="shared" ca="1" si="282"/>
        <v/>
      </c>
      <c r="BE129" s="2">
        <f t="shared" ca="1" si="282"/>
        <v>12.08</v>
      </c>
      <c r="BF129" s="2" t="str">
        <f t="shared" ca="1" si="282"/>
        <v/>
      </c>
      <c r="BG129" s="2">
        <f t="shared" ca="1" si="283"/>
        <v>57.53</v>
      </c>
      <c r="BH129" s="2">
        <f t="shared" ca="1" si="289"/>
        <v>26.1</v>
      </c>
      <c r="BI129" s="2">
        <f t="shared" ca="1" si="284"/>
        <v>46.1</v>
      </c>
      <c r="BJ129" s="2">
        <f t="shared" ca="1" si="284"/>
        <v>20</v>
      </c>
      <c r="BK129" s="2">
        <f t="shared" ca="1" si="284"/>
        <v>2.8233299999999999</v>
      </c>
      <c r="BL129" t="str">
        <f t="shared" si="285"/>
        <v>V07R07</v>
      </c>
      <c r="BM129">
        <f t="shared" si="286"/>
        <v>129</v>
      </c>
      <c r="BN129" t="b">
        <f t="shared" si="291"/>
        <v>1</v>
      </c>
    </row>
    <row r="130" spans="1:66" x14ac:dyDescent="0.25">
      <c r="A130" t="str">
        <f t="shared" si="287"/>
        <v>V07</v>
      </c>
      <c r="B130" t="s">
        <v>23</v>
      </c>
      <c r="C130" s="3" t="str">
        <f t="shared" si="257"/>
        <v>Ducts 2% Leakage</v>
      </c>
      <c r="D130" t="str">
        <f t="shared" ca="1" si="258"/>
        <v>Pass</v>
      </c>
      <c r="E130" s="2">
        <f t="shared" ca="1" si="259"/>
        <v>51.899999999999991</v>
      </c>
      <c r="F130" s="2">
        <f t="shared" ca="1" si="260"/>
        <v>51.899999999999991</v>
      </c>
      <c r="G130" s="3">
        <f t="shared" ca="1" si="261"/>
        <v>0</v>
      </c>
      <c r="H130" s="31" t="str">
        <f t="shared" ca="1" si="262"/>
        <v>Yes</v>
      </c>
      <c r="I130" s="2">
        <f t="shared" ca="1" si="263"/>
        <v>57.53</v>
      </c>
      <c r="J130" s="2">
        <f t="shared" ca="1" si="264"/>
        <v>57.53</v>
      </c>
      <c r="K130" s="2">
        <f t="shared" ca="1" si="265"/>
        <v>57.53</v>
      </c>
      <c r="L130" s="3">
        <f t="shared" ca="1" si="266"/>
        <v>0</v>
      </c>
      <c r="M130" s="3" t="str">
        <f t="shared" ca="1" si="267"/>
        <v>Yes</v>
      </c>
      <c r="N130" s="31" t="str">
        <f t="shared" si="290"/>
        <v>V01R12</v>
      </c>
      <c r="O130" s="21">
        <f t="shared" ca="1" si="268"/>
        <v>5.6300000000000097</v>
      </c>
      <c r="P130" s="7">
        <f t="shared" ca="1" si="269"/>
        <v>155</v>
      </c>
      <c r="Q130" s="2">
        <f t="shared" ca="1" si="270"/>
        <v>21.84</v>
      </c>
      <c r="R130" s="2">
        <f t="shared" ca="1" si="270"/>
        <v>14.32</v>
      </c>
      <c r="S130" s="2">
        <f t="shared" ca="1" si="270"/>
        <v>3.66</v>
      </c>
      <c r="T130" s="2" t="str">
        <f t="shared" ca="1" si="270"/>
        <v/>
      </c>
      <c r="U130" s="2">
        <f t="shared" ca="1" si="270"/>
        <v>12.08</v>
      </c>
      <c r="V130" s="2">
        <f t="shared" ca="1" si="270"/>
        <v>0</v>
      </c>
      <c r="W130" s="2">
        <f t="shared" ca="1" si="271"/>
        <v>51.899999999999991</v>
      </c>
      <c r="X130" s="2">
        <f t="shared" ca="1" si="272"/>
        <v>23.8</v>
      </c>
      <c r="Y130" s="2">
        <f t="shared" ca="1" si="272"/>
        <v>43.8</v>
      </c>
      <c r="Z130" s="2">
        <f t="shared" ca="1" si="272"/>
        <v>20</v>
      </c>
      <c r="AA130" s="2">
        <f t="shared" ca="1" si="272"/>
        <v>2.8233299999999999</v>
      </c>
      <c r="AB130" s="7">
        <f t="shared" ca="1" si="273"/>
        <v>155</v>
      </c>
      <c r="AC130" s="2">
        <f t="shared" ca="1" si="274"/>
        <v>21.84</v>
      </c>
      <c r="AD130" s="2">
        <f t="shared" ca="1" si="274"/>
        <v>14.32</v>
      </c>
      <c r="AE130" s="2">
        <f t="shared" ca="1" si="274"/>
        <v>3.66</v>
      </c>
      <c r="AF130" s="2" t="str">
        <f t="shared" ca="1" si="274"/>
        <v/>
      </c>
      <c r="AG130" s="2">
        <f t="shared" ca="1" si="274"/>
        <v>12.08</v>
      </c>
      <c r="AH130" s="2">
        <f t="shared" ca="1" si="274"/>
        <v>0</v>
      </c>
      <c r="AI130" s="2">
        <f t="shared" ca="1" si="275"/>
        <v>51.899999999999991</v>
      </c>
      <c r="AJ130" s="2">
        <f t="shared" ca="1" si="288"/>
        <v>23.8</v>
      </c>
      <c r="AK130" s="2">
        <f t="shared" ca="1" si="276"/>
        <v>43.8</v>
      </c>
      <c r="AL130" s="2">
        <f t="shared" ca="1" si="276"/>
        <v>20</v>
      </c>
      <c r="AM130" s="2">
        <f t="shared" ca="1" si="276"/>
        <v>2.8233299999999999</v>
      </c>
      <c r="AN130" s="7">
        <f t="shared" ca="1" si="277"/>
        <v>155</v>
      </c>
      <c r="AO130" s="2">
        <f t="shared" ca="1" si="278"/>
        <v>23.44</v>
      </c>
      <c r="AP130" s="2">
        <f t="shared" ca="1" si="278"/>
        <v>18.350000000000001</v>
      </c>
      <c r="AQ130" s="2">
        <f t="shared" ca="1" si="278"/>
        <v>3.66</v>
      </c>
      <c r="AR130" s="2" t="str">
        <f t="shared" ca="1" si="278"/>
        <v/>
      </c>
      <c r="AS130" s="2">
        <f t="shared" ca="1" si="278"/>
        <v>12.08</v>
      </c>
      <c r="AT130" s="2" t="str">
        <f t="shared" ca="1" si="278"/>
        <v/>
      </c>
      <c r="AU130" s="2">
        <f t="shared" ca="1" si="279"/>
        <v>57.53</v>
      </c>
      <c r="AV130" s="2">
        <f t="shared" ca="1" si="280"/>
        <v>26.1</v>
      </c>
      <c r="AW130" s="2">
        <f t="shared" ca="1" si="280"/>
        <v>46.1</v>
      </c>
      <c r="AX130" s="2">
        <f t="shared" ca="1" si="280"/>
        <v>20</v>
      </c>
      <c r="AY130" s="2">
        <f t="shared" ca="1" si="280"/>
        <v>2.8233299999999999</v>
      </c>
      <c r="AZ130" s="7">
        <f t="shared" ca="1" si="281"/>
        <v>155</v>
      </c>
      <c r="BA130" s="2">
        <f t="shared" ca="1" si="282"/>
        <v>23.44</v>
      </c>
      <c r="BB130" s="2">
        <f t="shared" ca="1" si="282"/>
        <v>18.350000000000001</v>
      </c>
      <c r="BC130" s="2">
        <f t="shared" ca="1" si="282"/>
        <v>3.66</v>
      </c>
      <c r="BD130" s="2" t="str">
        <f t="shared" ca="1" si="282"/>
        <v/>
      </c>
      <c r="BE130" s="2">
        <f t="shared" ca="1" si="282"/>
        <v>12.08</v>
      </c>
      <c r="BF130" s="2" t="str">
        <f t="shared" ca="1" si="282"/>
        <v/>
      </c>
      <c r="BG130" s="2">
        <f t="shared" ca="1" si="283"/>
        <v>57.53</v>
      </c>
      <c r="BH130" s="2">
        <f t="shared" ca="1" si="289"/>
        <v>26.1</v>
      </c>
      <c r="BI130" s="2">
        <f t="shared" ca="1" si="284"/>
        <v>46.1</v>
      </c>
      <c r="BJ130" s="2">
        <f t="shared" ca="1" si="284"/>
        <v>20</v>
      </c>
      <c r="BK130" s="2">
        <f t="shared" ca="1" si="284"/>
        <v>2.8233299999999999</v>
      </c>
      <c r="BL130" t="str">
        <f t="shared" si="285"/>
        <v>V07R08</v>
      </c>
      <c r="BM130">
        <f t="shared" si="286"/>
        <v>130</v>
      </c>
      <c r="BN130" t="b">
        <f t="shared" si="291"/>
        <v>1</v>
      </c>
    </row>
    <row r="131" spans="1:66" x14ac:dyDescent="0.25">
      <c r="A131" t="str">
        <f t="shared" si="287"/>
        <v>V07</v>
      </c>
      <c r="B131" t="s">
        <v>24</v>
      </c>
      <c r="C131" s="3" t="str">
        <f t="shared" si="257"/>
        <v>No Quality Insulation Installation</v>
      </c>
      <c r="D131" t="str">
        <f t="shared" ca="1" si="258"/>
        <v>Pass</v>
      </c>
      <c r="E131" s="2">
        <f t="shared" ca="1" si="259"/>
        <v>57.789999999999992</v>
      </c>
      <c r="F131" s="2">
        <f t="shared" ca="1" si="260"/>
        <v>57.789999999999992</v>
      </c>
      <c r="G131" s="3">
        <f t="shared" ca="1" si="261"/>
        <v>0</v>
      </c>
      <c r="H131" s="31" t="str">
        <f t="shared" ca="1" si="262"/>
        <v>Yes</v>
      </c>
      <c r="I131" s="2">
        <f t="shared" ca="1" si="263"/>
        <v>57.53</v>
      </c>
      <c r="J131" s="2">
        <f t="shared" ca="1" si="264"/>
        <v>57.53</v>
      </c>
      <c r="K131" s="2">
        <f t="shared" ca="1" si="265"/>
        <v>57.53</v>
      </c>
      <c r="L131" s="3">
        <f t="shared" ca="1" si="266"/>
        <v>0</v>
      </c>
      <c r="M131" s="3" t="str">
        <f t="shared" ca="1" si="267"/>
        <v>Yes</v>
      </c>
      <c r="N131" s="31" t="str">
        <f t="shared" si="290"/>
        <v>V01R12</v>
      </c>
      <c r="O131" s="21">
        <f t="shared" ca="1" si="268"/>
        <v>-0.25999999999999091</v>
      </c>
      <c r="P131" s="7">
        <f t="shared" ca="1" si="269"/>
        <v>156</v>
      </c>
      <c r="Q131" s="2">
        <f t="shared" ca="1" si="270"/>
        <v>24.84</v>
      </c>
      <c r="R131" s="2">
        <f t="shared" ca="1" si="270"/>
        <v>17.21</v>
      </c>
      <c r="S131" s="2">
        <f t="shared" ca="1" si="270"/>
        <v>3.66</v>
      </c>
      <c r="T131" s="2" t="str">
        <f t="shared" ca="1" si="270"/>
        <v/>
      </c>
      <c r="U131" s="2">
        <f t="shared" ca="1" si="270"/>
        <v>12.08</v>
      </c>
      <c r="V131" s="2">
        <f t="shared" ca="1" si="270"/>
        <v>0</v>
      </c>
      <c r="W131" s="2">
        <f t="shared" ca="1" si="271"/>
        <v>57.789999999999992</v>
      </c>
      <c r="X131" s="2">
        <f t="shared" ca="1" si="272"/>
        <v>26.2</v>
      </c>
      <c r="Y131" s="2">
        <f t="shared" ca="1" si="272"/>
        <v>46.2</v>
      </c>
      <c r="Z131" s="2">
        <f t="shared" ca="1" si="272"/>
        <v>20</v>
      </c>
      <c r="AA131" s="2">
        <f t="shared" ca="1" si="272"/>
        <v>2.8233299999999999</v>
      </c>
      <c r="AB131" s="7">
        <f t="shared" ca="1" si="273"/>
        <v>156</v>
      </c>
      <c r="AC131" s="2">
        <f t="shared" ca="1" si="274"/>
        <v>24.84</v>
      </c>
      <c r="AD131" s="2">
        <f t="shared" ca="1" si="274"/>
        <v>17.21</v>
      </c>
      <c r="AE131" s="2">
        <f t="shared" ca="1" si="274"/>
        <v>3.66</v>
      </c>
      <c r="AF131" s="2" t="str">
        <f t="shared" ca="1" si="274"/>
        <v/>
      </c>
      <c r="AG131" s="2">
        <f t="shared" ca="1" si="274"/>
        <v>12.08</v>
      </c>
      <c r="AH131" s="2">
        <f t="shared" ca="1" si="274"/>
        <v>0</v>
      </c>
      <c r="AI131" s="2">
        <f t="shared" ca="1" si="275"/>
        <v>57.789999999999992</v>
      </c>
      <c r="AJ131" s="2">
        <f t="shared" ca="1" si="288"/>
        <v>26.2</v>
      </c>
      <c r="AK131" s="2">
        <f t="shared" ca="1" si="276"/>
        <v>46.2</v>
      </c>
      <c r="AL131" s="2">
        <f t="shared" ca="1" si="276"/>
        <v>20</v>
      </c>
      <c r="AM131" s="2">
        <f t="shared" ca="1" si="276"/>
        <v>2.8233299999999999</v>
      </c>
      <c r="AN131" s="7">
        <f t="shared" ca="1" si="277"/>
        <v>156</v>
      </c>
      <c r="AO131" s="2">
        <f t="shared" ca="1" si="278"/>
        <v>23.44</v>
      </c>
      <c r="AP131" s="2">
        <f t="shared" ca="1" si="278"/>
        <v>18.350000000000001</v>
      </c>
      <c r="AQ131" s="2">
        <f t="shared" ca="1" si="278"/>
        <v>3.66</v>
      </c>
      <c r="AR131" s="2" t="str">
        <f t="shared" ca="1" si="278"/>
        <v/>
      </c>
      <c r="AS131" s="2">
        <f t="shared" ca="1" si="278"/>
        <v>12.08</v>
      </c>
      <c r="AT131" s="2" t="str">
        <f t="shared" ca="1" si="278"/>
        <v/>
      </c>
      <c r="AU131" s="2">
        <f t="shared" ca="1" si="279"/>
        <v>57.53</v>
      </c>
      <c r="AV131" s="2">
        <f t="shared" ca="1" si="280"/>
        <v>26.1</v>
      </c>
      <c r="AW131" s="2">
        <f t="shared" ca="1" si="280"/>
        <v>46.1</v>
      </c>
      <c r="AX131" s="2">
        <f t="shared" ca="1" si="280"/>
        <v>20</v>
      </c>
      <c r="AY131" s="2">
        <f t="shared" ca="1" si="280"/>
        <v>2.8233299999999999</v>
      </c>
      <c r="AZ131" s="7">
        <f t="shared" ca="1" si="281"/>
        <v>156</v>
      </c>
      <c r="BA131" s="2">
        <f t="shared" ca="1" si="282"/>
        <v>23.44</v>
      </c>
      <c r="BB131" s="2">
        <f t="shared" ca="1" si="282"/>
        <v>18.350000000000001</v>
      </c>
      <c r="BC131" s="2">
        <f t="shared" ca="1" si="282"/>
        <v>3.66</v>
      </c>
      <c r="BD131" s="2" t="str">
        <f t="shared" ca="1" si="282"/>
        <v/>
      </c>
      <c r="BE131" s="2">
        <f t="shared" ca="1" si="282"/>
        <v>12.08</v>
      </c>
      <c r="BF131" s="2" t="str">
        <f t="shared" ca="1" si="282"/>
        <v/>
      </c>
      <c r="BG131" s="2">
        <f t="shared" ca="1" si="283"/>
        <v>57.53</v>
      </c>
      <c r="BH131" s="2">
        <f t="shared" ca="1" si="289"/>
        <v>26.1</v>
      </c>
      <c r="BI131" s="2">
        <f t="shared" ca="1" si="284"/>
        <v>46.1</v>
      </c>
      <c r="BJ131" s="2">
        <f t="shared" ca="1" si="284"/>
        <v>20</v>
      </c>
      <c r="BK131" s="2">
        <f t="shared" ca="1" si="284"/>
        <v>2.8233299999999999</v>
      </c>
      <c r="BL131" t="str">
        <f t="shared" si="285"/>
        <v>V07R09</v>
      </c>
      <c r="BM131">
        <f t="shared" si="286"/>
        <v>131</v>
      </c>
      <c r="BN131" t="b">
        <f t="shared" si="291"/>
        <v>1</v>
      </c>
    </row>
    <row r="132" spans="1:66" x14ac:dyDescent="0.25">
      <c r="A132" t="str">
        <f t="shared" si="287"/>
        <v>V07</v>
      </c>
      <c r="B132" t="s">
        <v>25</v>
      </c>
      <c r="C132" s="3" t="str">
        <f t="shared" si="257"/>
        <v>Air Leakage ACH50 2.0</v>
      </c>
      <c r="D132" t="str">
        <f t="shared" ca="1" si="258"/>
        <v>Pass</v>
      </c>
      <c r="E132" s="2">
        <f t="shared" ca="1" si="259"/>
        <v>51.739999999999995</v>
      </c>
      <c r="F132" s="2">
        <f t="shared" ca="1" si="260"/>
        <v>51.739999999999995</v>
      </c>
      <c r="G132" s="3">
        <f t="shared" ca="1" si="261"/>
        <v>0</v>
      </c>
      <c r="H132" s="31" t="str">
        <f t="shared" ca="1" si="262"/>
        <v>Yes</v>
      </c>
      <c r="I132" s="2">
        <f t="shared" ca="1" si="263"/>
        <v>57.53</v>
      </c>
      <c r="J132" s="2">
        <f t="shared" ca="1" si="264"/>
        <v>57.53</v>
      </c>
      <c r="K132" s="2">
        <f t="shared" ca="1" si="265"/>
        <v>57.53</v>
      </c>
      <c r="L132" s="3">
        <f t="shared" ca="1" si="266"/>
        <v>0</v>
      </c>
      <c r="M132" s="3" t="str">
        <f t="shared" ca="1" si="267"/>
        <v>Yes</v>
      </c>
      <c r="N132" s="31" t="str">
        <f t="shared" si="290"/>
        <v>V01R12</v>
      </c>
      <c r="O132" s="21">
        <f t="shared" ca="1" si="268"/>
        <v>5.7900000000000063</v>
      </c>
      <c r="P132" s="7">
        <f t="shared" ca="1" si="269"/>
        <v>157</v>
      </c>
      <c r="Q132" s="2">
        <f t="shared" ca="1" si="270"/>
        <v>21.64</v>
      </c>
      <c r="R132" s="2">
        <f t="shared" ca="1" si="270"/>
        <v>14.36</v>
      </c>
      <c r="S132" s="2">
        <f t="shared" ca="1" si="270"/>
        <v>3.66</v>
      </c>
      <c r="T132" s="2" t="str">
        <f t="shared" ca="1" si="270"/>
        <v/>
      </c>
      <c r="U132" s="2">
        <f t="shared" ca="1" si="270"/>
        <v>12.08</v>
      </c>
      <c r="V132" s="2">
        <f t="shared" ca="1" si="270"/>
        <v>0</v>
      </c>
      <c r="W132" s="2">
        <f t="shared" ca="1" si="271"/>
        <v>51.739999999999995</v>
      </c>
      <c r="X132" s="2">
        <f t="shared" ca="1" si="272"/>
        <v>23.7</v>
      </c>
      <c r="Y132" s="2">
        <f t="shared" ca="1" si="272"/>
        <v>43.7</v>
      </c>
      <c r="Z132" s="2">
        <f t="shared" ca="1" si="272"/>
        <v>20</v>
      </c>
      <c r="AA132" s="2">
        <f t="shared" ca="1" si="272"/>
        <v>2.8233299999999999</v>
      </c>
      <c r="AB132" s="7">
        <f t="shared" ca="1" si="273"/>
        <v>157</v>
      </c>
      <c r="AC132" s="2">
        <f t="shared" ca="1" si="274"/>
        <v>21.64</v>
      </c>
      <c r="AD132" s="2">
        <f t="shared" ca="1" si="274"/>
        <v>14.36</v>
      </c>
      <c r="AE132" s="2">
        <f t="shared" ca="1" si="274"/>
        <v>3.66</v>
      </c>
      <c r="AF132" s="2" t="str">
        <f t="shared" ca="1" si="274"/>
        <v/>
      </c>
      <c r="AG132" s="2">
        <f t="shared" ca="1" si="274"/>
        <v>12.08</v>
      </c>
      <c r="AH132" s="2">
        <f t="shared" ca="1" si="274"/>
        <v>0</v>
      </c>
      <c r="AI132" s="2">
        <f t="shared" ca="1" si="275"/>
        <v>51.739999999999995</v>
      </c>
      <c r="AJ132" s="2">
        <f t="shared" ca="1" si="288"/>
        <v>23.7</v>
      </c>
      <c r="AK132" s="2">
        <f t="shared" ca="1" si="276"/>
        <v>43.7</v>
      </c>
      <c r="AL132" s="2">
        <f t="shared" ca="1" si="276"/>
        <v>20</v>
      </c>
      <c r="AM132" s="2">
        <f t="shared" ca="1" si="276"/>
        <v>2.8233299999999999</v>
      </c>
      <c r="AN132" s="7">
        <f t="shared" ca="1" si="277"/>
        <v>157</v>
      </c>
      <c r="AO132" s="2">
        <f t="shared" ca="1" si="278"/>
        <v>23.44</v>
      </c>
      <c r="AP132" s="2">
        <f t="shared" ca="1" si="278"/>
        <v>18.350000000000001</v>
      </c>
      <c r="AQ132" s="2">
        <f t="shared" ca="1" si="278"/>
        <v>3.66</v>
      </c>
      <c r="AR132" s="2" t="str">
        <f t="shared" ca="1" si="278"/>
        <v/>
      </c>
      <c r="AS132" s="2">
        <f t="shared" ca="1" si="278"/>
        <v>12.08</v>
      </c>
      <c r="AT132" s="2" t="str">
        <f t="shared" ca="1" si="278"/>
        <v/>
      </c>
      <c r="AU132" s="2">
        <f t="shared" ca="1" si="279"/>
        <v>57.53</v>
      </c>
      <c r="AV132" s="2">
        <f t="shared" ca="1" si="280"/>
        <v>26.1</v>
      </c>
      <c r="AW132" s="2">
        <f t="shared" ca="1" si="280"/>
        <v>46.1</v>
      </c>
      <c r="AX132" s="2">
        <f t="shared" ca="1" si="280"/>
        <v>20</v>
      </c>
      <c r="AY132" s="2">
        <f t="shared" ca="1" si="280"/>
        <v>2.8233299999999999</v>
      </c>
      <c r="AZ132" s="7">
        <f t="shared" ca="1" si="281"/>
        <v>157</v>
      </c>
      <c r="BA132" s="2">
        <f t="shared" ca="1" si="282"/>
        <v>23.44</v>
      </c>
      <c r="BB132" s="2">
        <f t="shared" ca="1" si="282"/>
        <v>18.350000000000001</v>
      </c>
      <c r="BC132" s="2">
        <f t="shared" ca="1" si="282"/>
        <v>3.66</v>
      </c>
      <c r="BD132" s="2" t="str">
        <f t="shared" ca="1" si="282"/>
        <v/>
      </c>
      <c r="BE132" s="2">
        <f t="shared" ca="1" si="282"/>
        <v>12.08</v>
      </c>
      <c r="BF132" s="2" t="str">
        <f t="shared" ca="1" si="282"/>
        <v/>
      </c>
      <c r="BG132" s="2">
        <f t="shared" ca="1" si="283"/>
        <v>57.53</v>
      </c>
      <c r="BH132" s="2">
        <f t="shared" ca="1" si="289"/>
        <v>26.1</v>
      </c>
      <c r="BI132" s="2">
        <f t="shared" ca="1" si="284"/>
        <v>46.1</v>
      </c>
      <c r="BJ132" s="2">
        <f t="shared" ca="1" si="284"/>
        <v>20</v>
      </c>
      <c r="BK132" s="2">
        <f t="shared" ca="1" si="284"/>
        <v>2.8233299999999999</v>
      </c>
      <c r="BL132" t="str">
        <f t="shared" si="285"/>
        <v>V07R10</v>
      </c>
      <c r="BM132">
        <f t="shared" si="286"/>
        <v>132</v>
      </c>
      <c r="BN132" t="b">
        <f t="shared" si="291"/>
        <v>1</v>
      </c>
    </row>
    <row r="133" spans="1:66" x14ac:dyDescent="0.25">
      <c r="A133" s="20" t="str">
        <f>"Result "&amp;A122</f>
        <v>Result V07</v>
      </c>
      <c r="C133" s="5"/>
      <c r="D133" s="6" t="str">
        <f ca="1">IF(NOT(BN133),"n/a",IF(COUNTIF(D123:D132,Pass)=10,Pass,Fail))</f>
        <v>Pass</v>
      </c>
      <c r="E133" s="17">
        <f ca="1">AVERAGE(E123:E132)</f>
        <v>54.882999999999996</v>
      </c>
      <c r="F133" s="17">
        <f ca="1">AVERAGE(F123:F132)</f>
        <v>54.882999999999996</v>
      </c>
      <c r="G133" s="18">
        <f ca="1">IF(E133=0,0,(F133-E133)/E133)</f>
        <v>0</v>
      </c>
      <c r="H133" s="19"/>
      <c r="I133" s="17">
        <f ca="1">AVERAGE(I123:I132)</f>
        <v>57.529999999999987</v>
      </c>
      <c r="J133" s="17">
        <f ca="1">AVERAGE(J123:J132)</f>
        <v>57.529999999999987</v>
      </c>
      <c r="K133" s="17">
        <f ca="1">AVERAGE(K123:K132)</f>
        <v>57.529999999999987</v>
      </c>
      <c r="L133" s="18">
        <f t="shared" ca="1" si="266"/>
        <v>0</v>
      </c>
      <c r="M133" s="19" t="s">
        <v>273</v>
      </c>
      <c r="N133" s="19">
        <f ca="1">MIN(L123:L132)</f>
        <v>0</v>
      </c>
      <c r="O133" s="17">
        <f ca="1">AVERAGE(O123:O132)</f>
        <v>2.6470000000000056</v>
      </c>
      <c r="P133" s="18" t="s">
        <v>275</v>
      </c>
      <c r="Q133" s="17">
        <f ca="1">AVERAGE(Q123:Q132)</f>
        <v>22.423000000000002</v>
      </c>
      <c r="R133" s="17">
        <f ca="1">AVERAGE(R123:R132)</f>
        <v>16.72</v>
      </c>
      <c r="S133" s="17">
        <f ca="1">AVERAGE(S123:S132)</f>
        <v>3.6599999999999993</v>
      </c>
      <c r="T133" s="17"/>
      <c r="U133" s="17">
        <f ca="1">AVERAGE(U123:U132)</f>
        <v>12.08</v>
      </c>
      <c r="V133" s="17">
        <f ca="1">AVERAGE(V123:V132)</f>
        <v>0</v>
      </c>
      <c r="W133" s="17">
        <f ca="1">AVERAGE(W123:W132)</f>
        <v>54.882999999999996</v>
      </c>
      <c r="X133" s="17">
        <f ca="1">AVERAGE(X117:X132)</f>
        <v>25.312946428571426</v>
      </c>
      <c r="Y133" s="17">
        <f ca="1">AVERAGE(Y117:Y132)</f>
        <v>48.583035714285721</v>
      </c>
      <c r="Z133" s="17">
        <f ca="1">AVERAGE(Z117:Z132)</f>
        <v>23.270089285714285</v>
      </c>
      <c r="AA133" s="17">
        <f ca="1">AVERAGE(AA117:AA132)</f>
        <v>6.9612816964285704</v>
      </c>
      <c r="AB133" s="17" t="s">
        <v>275</v>
      </c>
      <c r="AC133" s="17">
        <f ca="1">AVERAGE(AC123:AC132)</f>
        <v>22.423000000000002</v>
      </c>
      <c r="AD133" s="17">
        <f ca="1">AVERAGE(AD123:AD132)</f>
        <v>16.72</v>
      </c>
      <c r="AE133" s="17">
        <f ca="1">AVERAGE(AE123:AE132)</f>
        <v>3.6599999999999993</v>
      </c>
      <c r="AF133" s="17" t="e">
        <f ca="1">AVERAGE(AF123:AF132)</f>
        <v>#DIV/0!</v>
      </c>
      <c r="AG133" s="17">
        <f ca="1">AVERAGE(AG123:AG132)</f>
        <v>12.08</v>
      </c>
      <c r="AH133" s="17"/>
      <c r="AI133" s="17">
        <f ca="1">AVERAGE(AI123:AI132)</f>
        <v>54.882999999999996</v>
      </c>
      <c r="AJ133" s="17">
        <f ca="1">AVERAGE(AJ117:AJ132)</f>
        <v>25.312946428571426</v>
      </c>
      <c r="AK133" s="17">
        <f ca="1">AVERAGE(AK117:AK132)</f>
        <v>48.583035714285721</v>
      </c>
      <c r="AL133" s="17">
        <f ca="1">AVERAGE(AL117:AL132)</f>
        <v>23.270089285714285</v>
      </c>
      <c r="AM133" s="17">
        <f ca="1">AVERAGE(AM117:AM132)</f>
        <v>6.9612816964285704</v>
      </c>
      <c r="AO133" s="17">
        <f ca="1">AVERAGE(AO123:AO132)</f>
        <v>23.44</v>
      </c>
      <c r="AP133" s="17">
        <f ca="1">AVERAGE(AP123:AP132)</f>
        <v>18.349999999999998</v>
      </c>
      <c r="AQ133" s="17">
        <f ca="1">AVERAGE(AQ123:AQ132)</f>
        <v>3.6599999999999993</v>
      </c>
      <c r="AR133" s="17" t="str">
        <f ca="1">IF(AR$3=0,"",AVERAGE(AR123:AR132))</f>
        <v/>
      </c>
      <c r="AS133" s="17">
        <f ca="1">AVERAGE(AS123:AS132)</f>
        <v>12.08</v>
      </c>
      <c r="AT133" s="17"/>
      <c r="AU133" s="17">
        <f ca="1">AVERAGE(AU123:AU132)</f>
        <v>57.529999999999987</v>
      </c>
      <c r="AV133" s="17">
        <f ca="1">AVERAGE(AV117:AV132)</f>
        <v>26.532589285714291</v>
      </c>
      <c r="AW133" s="17">
        <f ca="1">AVERAGE(AW117:AW132)</f>
        <v>49.819196428571445</v>
      </c>
      <c r="AX133" s="17">
        <f ca="1">AVERAGE(AX117:AX132)</f>
        <v>23.286607142857143</v>
      </c>
      <c r="AY133" s="17">
        <f ca="1">AVERAGE(AY117:AY132)</f>
        <v>6.9612816964285704</v>
      </c>
      <c r="BA133" s="17">
        <f ca="1">AVERAGE(BA123:BA132)</f>
        <v>23.44</v>
      </c>
      <c r="BB133" s="17">
        <f ca="1">AVERAGE(BB123:BB132)</f>
        <v>18.349999999999998</v>
      </c>
      <c r="BC133" s="17">
        <f ca="1">AVERAGE(BC123:BC132)</f>
        <v>3.6599999999999993</v>
      </c>
      <c r="BD133" s="17" t="str">
        <f ca="1">IF(BD$3=0,"",AVERAGE(BD123:BD132))</f>
        <v/>
      </c>
      <c r="BE133" s="17">
        <f ca="1">AVERAGE(BE123:BE132)</f>
        <v>12.08</v>
      </c>
      <c r="BF133" s="17"/>
      <c r="BG133" s="17">
        <f ca="1">AVERAGE(BG123:BG132)</f>
        <v>57.529999999999987</v>
      </c>
      <c r="BH133" s="17">
        <f ca="1">AVERAGE(BH117:BH132)</f>
        <v>26.532589285714291</v>
      </c>
      <c r="BI133" s="17">
        <f ca="1">AVERAGE(BI117:BI132)</f>
        <v>49.819196428571445</v>
      </c>
      <c r="BJ133" s="17">
        <f ca="1">AVERAGE(BJ117:BJ132)</f>
        <v>23.286607142857143</v>
      </c>
      <c r="BK133" s="17">
        <f ca="1">AVERAGE(BK117:BK132)</f>
        <v>6.9612816964285704</v>
      </c>
      <c r="BN133" t="b">
        <f t="shared" si="291"/>
        <v>1</v>
      </c>
    </row>
    <row r="134" spans="1:66" x14ac:dyDescent="0.25">
      <c r="E134" s="6"/>
      <c r="F134" s="6"/>
      <c r="G134" s="6"/>
      <c r="H134" s="5"/>
      <c r="I134" s="6"/>
      <c r="J134" s="6"/>
      <c r="K134" s="6"/>
      <c r="L134" s="5" t="s">
        <v>275</v>
      </c>
      <c r="M134" s="5" t="s">
        <v>274</v>
      </c>
      <c r="N134" s="32">
        <f ca="1">MAX(L123:L132)</f>
        <v>0</v>
      </c>
      <c r="AB134" s="6" t="s">
        <v>276</v>
      </c>
      <c r="AC134" s="18">
        <f ca="1">(AC133-Q133)/Q133</f>
        <v>0</v>
      </c>
      <c r="AD134" s="18">
        <f ca="1">(AD133-R133)/R133</f>
        <v>0</v>
      </c>
      <c r="AE134" s="18">
        <f ca="1">(AE133-S133)/S133</f>
        <v>0</v>
      </c>
      <c r="AF134" s="18"/>
      <c r="AG134" s="18">
        <f ca="1">(AG133-U133)/U133</f>
        <v>0</v>
      </c>
      <c r="AH134" s="18"/>
      <c r="AI134" s="18">
        <f ca="1">(AI133-W133)/W133</f>
        <v>0</v>
      </c>
    </row>
    <row r="135" spans="1:66" x14ac:dyDescent="0.25">
      <c r="A135" s="6" t="s">
        <v>295</v>
      </c>
      <c r="B135" s="6" t="str">
        <f>VLOOKUP(A135,TestArray,2)&amp;" in "&amp;VLOOKUP(A135,TestArray,3)&amp;" for Prototype "&amp;VLOOKUP(A135,TestArray,4)</f>
        <v>Water Heating in Zone 12 for Prototype P2100ft2</v>
      </c>
      <c r="C135" s="6"/>
      <c r="I135" s="6" t="str">
        <f>VLOOKUP(A135,TestArray,21)</f>
        <v>Standard = V01 Standard for this test</v>
      </c>
    </row>
    <row r="136" spans="1:66" x14ac:dyDescent="0.25">
      <c r="A136" t="str">
        <f>A135</f>
        <v>V08</v>
      </c>
      <c r="B136" t="s">
        <v>2</v>
      </c>
      <c r="C136" s="3" t="str">
        <f t="shared" ref="C136:C145" si="292">VLOOKUP(A136,TestArray,4+RIGHT(B136,2))</f>
        <v>Package</v>
      </c>
      <c r="D136" t="str">
        <f t="shared" ref="D136:D145" ca="1" si="293">IF(NOT(BN136),"n/a",IF(AND(H136=Yes,M136=Yes),Pass,Fail))</f>
        <v>Pass</v>
      </c>
      <c r="E136" s="2">
        <f t="shared" ref="E136:E145" ca="1" si="294">IF(Units="EDR total",X136,W136)</f>
        <v>52.679999999999993</v>
      </c>
      <c r="F136" s="2">
        <f t="shared" ref="F136:F145" ca="1" si="295">IF(Units="EDR total",AJ136,AI136)</f>
        <v>52.679999999999993</v>
      </c>
      <c r="G136" s="3">
        <f t="shared" ref="G136:G145" ca="1" si="296">IF(E136=0,0,(F136-E136)/E136)</f>
        <v>0</v>
      </c>
      <c r="H136" s="31" t="str">
        <f t="shared" ref="H136:H145" ca="1" si="297">IF(AND((E136-Tolerance&lt;=F136),(E136+Tolerance&gt;=F136)),Yes,No)</f>
        <v>Yes</v>
      </c>
      <c r="I136" s="2">
        <f t="shared" ref="I136:I145" ca="1" si="298">IF(Units="EDR total",J136,INDIRECT(RefCol&amp;INDEX(StandardArray,MATCH($N136,StandardList,0),2)))</f>
        <v>57.53</v>
      </c>
      <c r="J136" s="2">
        <f t="shared" ref="J136:J145" ca="1" si="299">IF(Units="EDR total",AV136,AU136)</f>
        <v>57.53</v>
      </c>
      <c r="K136" s="2">
        <f t="shared" ref="K136:K145" ca="1" si="300">IF(Units="EDR total",BH136,BG136)</f>
        <v>57.53</v>
      </c>
      <c r="L136" s="3">
        <f t="shared" ref="L136:L146" ca="1" si="301">IF(I136=0,0,(K136-I136)/I136)</f>
        <v>0</v>
      </c>
      <c r="M136" s="3" t="str">
        <f t="shared" ref="M136:M145" ca="1" si="302">IF(AND((I136-Tolerance&lt;=K136),(I136+Tolerance&gt;=K136),(J136-Tolerance&lt;=K136),(J136+Tolerance&gt;=K136)),Yes,No)</f>
        <v>Yes</v>
      </c>
      <c r="N136" s="33" t="s">
        <v>301</v>
      </c>
      <c r="O136" s="21">
        <f t="shared" ref="O136:O145" ca="1" si="303">K136-F136</f>
        <v>4.8500000000000085</v>
      </c>
      <c r="P136" s="7">
        <f t="shared" ref="P136:P145" ca="1" si="304">MATCH($A136&amp;$B136,INDIRECT(P$2),0)</f>
        <v>158</v>
      </c>
      <c r="Q136" s="2">
        <f t="shared" ref="Q136:V145" ca="1" si="305">IF(Q$3=0,"",INDEX(INDIRECT(Q$1),$P136,Q$3))</f>
        <v>22.24</v>
      </c>
      <c r="R136" s="2">
        <f t="shared" ca="1" si="305"/>
        <v>14.7</v>
      </c>
      <c r="S136" s="2">
        <f t="shared" ca="1" si="305"/>
        <v>3.66</v>
      </c>
      <c r="T136" s="2" t="str">
        <f t="shared" ca="1" si="305"/>
        <v/>
      </c>
      <c r="U136" s="2">
        <f t="shared" ca="1" si="305"/>
        <v>12.08</v>
      </c>
      <c r="V136" s="2">
        <f t="shared" ca="1" si="305"/>
        <v>0</v>
      </c>
      <c r="W136" s="2">
        <f t="shared" ref="W136:W145" ca="1" si="306">IF(TotalSum="No",INDEX(INDIRECT(W$1),$P136,W$3),SUM(Q136:V136))</f>
        <v>52.679999999999993</v>
      </c>
      <c r="X136" s="2">
        <f t="shared" ref="X136:AA145" ca="1" si="307">IF(X$3=0,"",INDEX(INDIRECT(X$1),$P136,X$3))</f>
        <v>24.1</v>
      </c>
      <c r="Y136" s="2">
        <f t="shared" ca="1" si="307"/>
        <v>44.1</v>
      </c>
      <c r="Z136" s="2">
        <f t="shared" ca="1" si="307"/>
        <v>20</v>
      </c>
      <c r="AA136" s="2">
        <f t="shared" ca="1" si="307"/>
        <v>2.8233299999999999</v>
      </c>
      <c r="AB136" s="7">
        <f t="shared" ref="AB136:AB145" ca="1" si="308">MATCH($A136&amp;$B136,INDIRECT(AB$2),0)</f>
        <v>158</v>
      </c>
      <c r="AC136" s="2">
        <f t="shared" ref="AC136:AH145" ca="1" si="309">IF(AC$3=0,"",INDEX(INDIRECT(AC$1),$AB136,AC$3))</f>
        <v>22.24</v>
      </c>
      <c r="AD136" s="2">
        <f t="shared" ca="1" si="309"/>
        <v>14.7</v>
      </c>
      <c r="AE136" s="2">
        <f t="shared" ca="1" si="309"/>
        <v>3.66</v>
      </c>
      <c r="AF136" s="2" t="str">
        <f t="shared" ca="1" si="309"/>
        <v/>
      </c>
      <c r="AG136" s="2">
        <f t="shared" ca="1" si="309"/>
        <v>12.08</v>
      </c>
      <c r="AH136" s="2">
        <f t="shared" ca="1" si="309"/>
        <v>0</v>
      </c>
      <c r="AI136" s="2">
        <f t="shared" ref="AI136:AI145" ca="1" si="310">IF(TotalSum="No",INDEX(INDIRECT(AI$1),$AB136,AI$3),SUM(AC136:AH136))</f>
        <v>52.679999999999993</v>
      </c>
      <c r="AJ136" s="2">
        <f ca="1">IF(AJ$3=0,"",INDEX(INDIRECT(AJ$1),$AB136,AJ$3))</f>
        <v>24.1</v>
      </c>
      <c r="AK136" s="2">
        <f t="shared" ref="AK136:AM145" ca="1" si="311">IF(AK$3=0,"",INDEX(INDIRECT(AK$1),$AB136,AK$3))</f>
        <v>44.1</v>
      </c>
      <c r="AL136" s="2">
        <f t="shared" ca="1" si="311"/>
        <v>20</v>
      </c>
      <c r="AM136" s="2">
        <f t="shared" ca="1" si="311"/>
        <v>2.8233299999999999</v>
      </c>
      <c r="AN136" s="7">
        <f t="shared" ref="AN136:AN145" ca="1" si="312">MATCH($A136&amp;$B136,INDIRECT(AN$2),0)</f>
        <v>158</v>
      </c>
      <c r="AO136" s="2">
        <f t="shared" ref="AO136:AS145" ca="1" si="313">IF(AO$3=0,"",INDEX(INDIRECT(AO$1),$AN136,AO$3))</f>
        <v>23.44</v>
      </c>
      <c r="AP136" s="2">
        <f t="shared" ca="1" si="313"/>
        <v>18.350000000000001</v>
      </c>
      <c r="AQ136" s="2">
        <f t="shared" ca="1" si="313"/>
        <v>3.66</v>
      </c>
      <c r="AR136" s="2" t="str">
        <f t="shared" ca="1" si="313"/>
        <v/>
      </c>
      <c r="AS136" s="2">
        <f t="shared" ca="1" si="313"/>
        <v>12.08</v>
      </c>
      <c r="AT136" s="2"/>
      <c r="AU136" s="2">
        <f t="shared" ref="AU136:AU145" ca="1" si="314">IF(TotalSum="No",INDEX(INDIRECT(AU$1),$AN136,AU$3),SUM(AO136:AT136))</f>
        <v>57.53</v>
      </c>
      <c r="AV136" s="2">
        <f t="shared" ref="AV136:AY145" ca="1" si="315">IF(AV$3=0,"",INDEX(INDIRECT(AV$1),$P136,AV$3))</f>
        <v>26.1</v>
      </c>
      <c r="AW136" s="2">
        <f t="shared" ca="1" si="315"/>
        <v>46.1</v>
      </c>
      <c r="AX136" s="2">
        <f t="shared" ca="1" si="315"/>
        <v>20</v>
      </c>
      <c r="AY136" s="2">
        <f t="shared" ca="1" si="315"/>
        <v>2.8233299999999999</v>
      </c>
      <c r="AZ136" s="7">
        <f t="shared" ref="AZ136:AZ145" ca="1" si="316">MATCH($A136&amp;$B136,INDIRECT(AZ$2),0)</f>
        <v>158</v>
      </c>
      <c r="BA136" s="2">
        <f t="shared" ref="BA136:BF145" ca="1" si="317">IF(BA$3=0,"",INDEX(INDIRECT(BA$1),$AZ136,BA$3))</f>
        <v>23.44</v>
      </c>
      <c r="BB136" s="2">
        <f t="shared" ca="1" si="317"/>
        <v>18.350000000000001</v>
      </c>
      <c r="BC136" s="2">
        <f t="shared" ca="1" si="317"/>
        <v>3.66</v>
      </c>
      <c r="BD136" s="2" t="str">
        <f t="shared" ca="1" si="317"/>
        <v/>
      </c>
      <c r="BE136" s="2">
        <f t="shared" ca="1" si="317"/>
        <v>12.08</v>
      </c>
      <c r="BF136" s="2" t="str">
        <f t="shared" ca="1" si="317"/>
        <v/>
      </c>
      <c r="BG136" s="2">
        <f t="shared" ref="BG136:BG145" ca="1" si="318">IF(TotalSum="No",INDEX(INDIRECT(BG$1),$AZ136,BG$3),SUM(BA136:BF136))</f>
        <v>57.53</v>
      </c>
      <c r="BH136" s="2">
        <f ca="1">IF(BH$3=0,"",INDEX(INDIRECT(BH$1),$AZ136,BH$3))</f>
        <v>26.1</v>
      </c>
      <c r="BI136" s="2">
        <f t="shared" ref="BI136:BK145" ca="1" si="319">IF(BI$3=0,"",INDEX(INDIRECT(BI$1),$AZ136,BI$3))</f>
        <v>46.1</v>
      </c>
      <c r="BJ136" s="2">
        <f t="shared" ca="1" si="319"/>
        <v>20</v>
      </c>
      <c r="BK136" s="2">
        <f t="shared" ca="1" si="319"/>
        <v>2.8233299999999999</v>
      </c>
      <c r="BL136" t="str">
        <f t="shared" ref="BL136:BL145" si="320">A136&amp;B136</f>
        <v>V08R01</v>
      </c>
      <c r="BM136">
        <f t="shared" ref="BM136:BM145" si="321">ROW(BL136)</f>
        <v>136</v>
      </c>
      <c r="BN136" t="b">
        <f>AND(SingleFamily="Yes",NewlyConstructed="Yes")</f>
        <v>1</v>
      </c>
    </row>
    <row r="137" spans="1:66" x14ac:dyDescent="0.25">
      <c r="A137" t="str">
        <f t="shared" ref="A137:A145" si="322">A136</f>
        <v>V08</v>
      </c>
      <c r="B137" t="s">
        <v>17</v>
      </c>
      <c r="C137" s="3" t="str">
        <f t="shared" si="292"/>
        <v>Parallel Piping</v>
      </c>
      <c r="D137" t="str">
        <f t="shared" ca="1" si="293"/>
        <v>Pass</v>
      </c>
      <c r="E137" s="2">
        <f t="shared" ca="1" si="294"/>
        <v>52.859999999999992</v>
      </c>
      <c r="F137" s="2">
        <f t="shared" ca="1" si="295"/>
        <v>52.859999999999992</v>
      </c>
      <c r="G137" s="3">
        <f t="shared" ca="1" si="296"/>
        <v>0</v>
      </c>
      <c r="H137" s="31" t="str">
        <f t="shared" ca="1" si="297"/>
        <v>Yes</v>
      </c>
      <c r="I137" s="2">
        <f t="shared" ca="1" si="298"/>
        <v>57.53</v>
      </c>
      <c r="J137" s="2">
        <f t="shared" ca="1" si="299"/>
        <v>57.53</v>
      </c>
      <c r="K137" s="2">
        <f t="shared" ca="1" si="300"/>
        <v>57.53</v>
      </c>
      <c r="L137" s="3">
        <f t="shared" ca="1" si="301"/>
        <v>0</v>
      </c>
      <c r="M137" s="3" t="str">
        <f t="shared" ca="1" si="302"/>
        <v>Yes</v>
      </c>
      <c r="N137" s="31" t="str">
        <f>N136</f>
        <v>V01R12</v>
      </c>
      <c r="O137" s="21">
        <f t="shared" ca="1" si="303"/>
        <v>4.6700000000000088</v>
      </c>
      <c r="P137" s="7">
        <f t="shared" ca="1" si="304"/>
        <v>159</v>
      </c>
      <c r="Q137" s="2">
        <f t="shared" ca="1" si="305"/>
        <v>22.24</v>
      </c>
      <c r="R137" s="2">
        <f t="shared" ca="1" si="305"/>
        <v>14.7</v>
      </c>
      <c r="S137" s="2">
        <f t="shared" ca="1" si="305"/>
        <v>3.66</v>
      </c>
      <c r="T137" s="2" t="str">
        <f t="shared" ca="1" si="305"/>
        <v/>
      </c>
      <c r="U137" s="2">
        <f t="shared" ca="1" si="305"/>
        <v>12.26</v>
      </c>
      <c r="V137" s="2">
        <f t="shared" ca="1" si="305"/>
        <v>0</v>
      </c>
      <c r="W137" s="2">
        <f t="shared" ca="1" si="306"/>
        <v>52.859999999999992</v>
      </c>
      <c r="X137" s="2">
        <f t="shared" ca="1" si="307"/>
        <v>24.2</v>
      </c>
      <c r="Y137" s="2">
        <f t="shared" ca="1" si="307"/>
        <v>44.1</v>
      </c>
      <c r="Z137" s="2">
        <f t="shared" ca="1" si="307"/>
        <v>19.899999999999999</v>
      </c>
      <c r="AA137" s="2">
        <f t="shared" ca="1" si="307"/>
        <v>2.8233299999999999</v>
      </c>
      <c r="AB137" s="7">
        <f t="shared" ca="1" si="308"/>
        <v>159</v>
      </c>
      <c r="AC137" s="2">
        <f t="shared" ca="1" si="309"/>
        <v>22.24</v>
      </c>
      <c r="AD137" s="2">
        <f t="shared" ca="1" si="309"/>
        <v>14.7</v>
      </c>
      <c r="AE137" s="2">
        <f t="shared" ca="1" si="309"/>
        <v>3.66</v>
      </c>
      <c r="AF137" s="2" t="str">
        <f t="shared" ca="1" si="309"/>
        <v/>
      </c>
      <c r="AG137" s="2">
        <f t="shared" ca="1" si="309"/>
        <v>12.26</v>
      </c>
      <c r="AH137" s="2">
        <f t="shared" ca="1" si="309"/>
        <v>0</v>
      </c>
      <c r="AI137" s="2">
        <f t="shared" ca="1" si="310"/>
        <v>52.859999999999992</v>
      </c>
      <c r="AJ137" s="2">
        <f t="shared" ref="AJ137:AJ145" ca="1" si="323">IF(AJ$3=0,"",INDEX(INDIRECT(AJ$1),$AB137,AJ$3))</f>
        <v>24.2</v>
      </c>
      <c r="AK137" s="2">
        <f t="shared" ca="1" si="311"/>
        <v>44.1</v>
      </c>
      <c r="AL137" s="2">
        <f t="shared" ca="1" si="311"/>
        <v>19.899999999999999</v>
      </c>
      <c r="AM137" s="2">
        <f t="shared" ca="1" si="311"/>
        <v>2.8233299999999999</v>
      </c>
      <c r="AN137" s="7">
        <f t="shared" ca="1" si="312"/>
        <v>159</v>
      </c>
      <c r="AO137" s="2">
        <f t="shared" ca="1" si="313"/>
        <v>23.44</v>
      </c>
      <c r="AP137" s="2">
        <f t="shared" ca="1" si="313"/>
        <v>18.350000000000001</v>
      </c>
      <c r="AQ137" s="2">
        <f t="shared" ca="1" si="313"/>
        <v>3.66</v>
      </c>
      <c r="AR137" s="2" t="str">
        <f t="shared" ca="1" si="313"/>
        <v/>
      </c>
      <c r="AS137" s="2">
        <f t="shared" ca="1" si="313"/>
        <v>12.08</v>
      </c>
      <c r="AT137" s="2"/>
      <c r="AU137" s="2">
        <f t="shared" ca="1" si="314"/>
        <v>57.53</v>
      </c>
      <c r="AV137" s="2">
        <f t="shared" ca="1" si="315"/>
        <v>26.1</v>
      </c>
      <c r="AW137" s="2">
        <f t="shared" ca="1" si="315"/>
        <v>46.1</v>
      </c>
      <c r="AX137" s="2">
        <f t="shared" ca="1" si="315"/>
        <v>20</v>
      </c>
      <c r="AY137" s="2">
        <f t="shared" ca="1" si="315"/>
        <v>2.8233299999999999</v>
      </c>
      <c r="AZ137" s="7">
        <f t="shared" ca="1" si="316"/>
        <v>159</v>
      </c>
      <c r="BA137" s="2">
        <f t="shared" ca="1" si="317"/>
        <v>23.44</v>
      </c>
      <c r="BB137" s="2">
        <f t="shared" ca="1" si="317"/>
        <v>18.350000000000001</v>
      </c>
      <c r="BC137" s="2">
        <f t="shared" ca="1" si="317"/>
        <v>3.66</v>
      </c>
      <c r="BD137" s="2" t="str">
        <f t="shared" ca="1" si="317"/>
        <v/>
      </c>
      <c r="BE137" s="2">
        <f t="shared" ca="1" si="317"/>
        <v>12.08</v>
      </c>
      <c r="BF137" s="2" t="str">
        <f t="shared" ca="1" si="317"/>
        <v/>
      </c>
      <c r="BG137" s="2">
        <f t="shared" ca="1" si="318"/>
        <v>57.53</v>
      </c>
      <c r="BH137" s="2">
        <f t="shared" ref="BH137:BH145" ca="1" si="324">IF(BH$3=0,"",INDEX(INDIRECT(BH$1),$AZ137,BH$3))</f>
        <v>26.1</v>
      </c>
      <c r="BI137" s="2">
        <f t="shared" ca="1" si="319"/>
        <v>46.1</v>
      </c>
      <c r="BJ137" s="2">
        <f t="shared" ca="1" si="319"/>
        <v>20</v>
      </c>
      <c r="BK137" s="2">
        <f t="shared" ca="1" si="319"/>
        <v>2.8233299999999999</v>
      </c>
      <c r="BL137" t="str">
        <f t="shared" si="320"/>
        <v>V08R02</v>
      </c>
      <c r="BM137">
        <f t="shared" si="321"/>
        <v>137</v>
      </c>
      <c r="BN137" t="b">
        <f>BN136</f>
        <v>1</v>
      </c>
    </row>
    <row r="138" spans="1:66" x14ac:dyDescent="0.25">
      <c r="A138" t="str">
        <f t="shared" si="322"/>
        <v>V08</v>
      </c>
      <c r="B138" t="s">
        <v>18</v>
      </c>
      <c r="C138" s="3" t="str">
        <f t="shared" si="292"/>
        <v xml:space="preserve">Gas Consumer Instantaneous (UEF)/UEF 0.96/0 gal </v>
      </c>
      <c r="D138" t="str">
        <f t="shared" ca="1" si="293"/>
        <v>Pass</v>
      </c>
      <c r="E138" s="2">
        <f t="shared" ca="1" si="294"/>
        <v>51.039999999999992</v>
      </c>
      <c r="F138" s="2">
        <f t="shared" ca="1" si="295"/>
        <v>51.039999999999992</v>
      </c>
      <c r="G138" s="3">
        <f t="shared" ca="1" si="296"/>
        <v>0</v>
      </c>
      <c r="H138" s="31" t="str">
        <f t="shared" ca="1" si="297"/>
        <v>Yes</v>
      </c>
      <c r="I138" s="2">
        <f t="shared" ca="1" si="298"/>
        <v>57.53</v>
      </c>
      <c r="J138" s="2">
        <f t="shared" ca="1" si="299"/>
        <v>57.53</v>
      </c>
      <c r="K138" s="2">
        <f t="shared" ca="1" si="300"/>
        <v>57.53</v>
      </c>
      <c r="L138" s="3">
        <f t="shared" ca="1" si="301"/>
        <v>0</v>
      </c>
      <c r="M138" s="3" t="str">
        <f t="shared" ca="1" si="302"/>
        <v>Yes</v>
      </c>
      <c r="N138" s="31" t="str">
        <f t="shared" ref="N138:N145" si="325">N137</f>
        <v>V01R12</v>
      </c>
      <c r="O138" s="21">
        <f t="shared" ca="1" si="303"/>
        <v>6.4900000000000091</v>
      </c>
      <c r="P138" s="7">
        <f t="shared" ca="1" si="304"/>
        <v>160</v>
      </c>
      <c r="Q138" s="2">
        <f t="shared" ca="1" si="305"/>
        <v>22.24</v>
      </c>
      <c r="R138" s="2">
        <f t="shared" ca="1" si="305"/>
        <v>14.7</v>
      </c>
      <c r="S138" s="2">
        <f t="shared" ca="1" si="305"/>
        <v>3.66</v>
      </c>
      <c r="T138" s="2" t="str">
        <f t="shared" ca="1" si="305"/>
        <v/>
      </c>
      <c r="U138" s="2">
        <f t="shared" ca="1" si="305"/>
        <v>10.44</v>
      </c>
      <c r="V138" s="2">
        <f t="shared" ca="1" si="305"/>
        <v>0</v>
      </c>
      <c r="W138" s="2">
        <f t="shared" ca="1" si="306"/>
        <v>51.039999999999992</v>
      </c>
      <c r="X138" s="2">
        <f t="shared" ca="1" si="307"/>
        <v>23.4</v>
      </c>
      <c r="Y138" s="2">
        <f t="shared" ca="1" si="307"/>
        <v>43.4</v>
      </c>
      <c r="Z138" s="2">
        <f t="shared" ca="1" si="307"/>
        <v>20</v>
      </c>
      <c r="AA138" s="2">
        <f t="shared" ca="1" si="307"/>
        <v>2.8233299999999999</v>
      </c>
      <c r="AB138" s="7">
        <f t="shared" ca="1" si="308"/>
        <v>160</v>
      </c>
      <c r="AC138" s="2">
        <f t="shared" ca="1" si="309"/>
        <v>22.24</v>
      </c>
      <c r="AD138" s="2">
        <f t="shared" ca="1" si="309"/>
        <v>14.7</v>
      </c>
      <c r="AE138" s="2">
        <f t="shared" ca="1" si="309"/>
        <v>3.66</v>
      </c>
      <c r="AF138" s="2" t="str">
        <f t="shared" ca="1" si="309"/>
        <v/>
      </c>
      <c r="AG138" s="2">
        <f t="shared" ca="1" si="309"/>
        <v>10.44</v>
      </c>
      <c r="AH138" s="2">
        <f t="shared" ca="1" si="309"/>
        <v>0</v>
      </c>
      <c r="AI138" s="2">
        <f t="shared" ca="1" si="310"/>
        <v>51.039999999999992</v>
      </c>
      <c r="AJ138" s="2">
        <f t="shared" ca="1" si="323"/>
        <v>23.4</v>
      </c>
      <c r="AK138" s="2">
        <f t="shared" ca="1" si="311"/>
        <v>43.4</v>
      </c>
      <c r="AL138" s="2">
        <f t="shared" ca="1" si="311"/>
        <v>20</v>
      </c>
      <c r="AM138" s="2">
        <f t="shared" ca="1" si="311"/>
        <v>2.8233299999999999</v>
      </c>
      <c r="AN138" s="7">
        <f t="shared" ca="1" si="312"/>
        <v>160</v>
      </c>
      <c r="AO138" s="2">
        <f t="shared" ca="1" si="313"/>
        <v>23.44</v>
      </c>
      <c r="AP138" s="2">
        <f t="shared" ca="1" si="313"/>
        <v>18.350000000000001</v>
      </c>
      <c r="AQ138" s="2">
        <f t="shared" ca="1" si="313"/>
        <v>3.66</v>
      </c>
      <c r="AR138" s="2" t="str">
        <f t="shared" ca="1" si="313"/>
        <v/>
      </c>
      <c r="AS138" s="2">
        <f t="shared" ca="1" si="313"/>
        <v>12.08</v>
      </c>
      <c r="AT138" s="2"/>
      <c r="AU138" s="2">
        <f t="shared" ca="1" si="314"/>
        <v>57.53</v>
      </c>
      <c r="AV138" s="2">
        <f t="shared" ca="1" si="315"/>
        <v>26.1</v>
      </c>
      <c r="AW138" s="2">
        <f t="shared" ca="1" si="315"/>
        <v>46.1</v>
      </c>
      <c r="AX138" s="2">
        <f t="shared" ca="1" si="315"/>
        <v>20</v>
      </c>
      <c r="AY138" s="2">
        <f t="shared" ca="1" si="315"/>
        <v>2.8233299999999999</v>
      </c>
      <c r="AZ138" s="7">
        <f t="shared" ca="1" si="316"/>
        <v>160</v>
      </c>
      <c r="BA138" s="2">
        <f t="shared" ca="1" si="317"/>
        <v>23.44</v>
      </c>
      <c r="BB138" s="2">
        <f t="shared" ca="1" si="317"/>
        <v>18.350000000000001</v>
      </c>
      <c r="BC138" s="2">
        <f t="shared" ca="1" si="317"/>
        <v>3.66</v>
      </c>
      <c r="BD138" s="2" t="str">
        <f t="shared" ca="1" si="317"/>
        <v/>
      </c>
      <c r="BE138" s="2">
        <f t="shared" ca="1" si="317"/>
        <v>12.08</v>
      </c>
      <c r="BF138" s="2" t="str">
        <f t="shared" ca="1" si="317"/>
        <v/>
      </c>
      <c r="BG138" s="2">
        <f t="shared" ca="1" si="318"/>
        <v>57.53</v>
      </c>
      <c r="BH138" s="2">
        <f t="shared" ca="1" si="324"/>
        <v>26.1</v>
      </c>
      <c r="BI138" s="2">
        <f t="shared" ca="1" si="319"/>
        <v>46.1</v>
      </c>
      <c r="BJ138" s="2">
        <f t="shared" ca="1" si="319"/>
        <v>20</v>
      </c>
      <c r="BK138" s="2">
        <f t="shared" ca="1" si="319"/>
        <v>2.8233299999999999</v>
      </c>
      <c r="BL138" t="str">
        <f t="shared" si="320"/>
        <v>V08R03</v>
      </c>
      <c r="BM138">
        <f t="shared" si="321"/>
        <v>138</v>
      </c>
      <c r="BN138" t="b">
        <f t="shared" ref="BN138:BN146" si="326">BN137</f>
        <v>1</v>
      </c>
    </row>
    <row r="139" spans="1:66" x14ac:dyDescent="0.25">
      <c r="A139" t="str">
        <f t="shared" si="322"/>
        <v>V08</v>
      </c>
      <c r="B139" t="s">
        <v>19</v>
      </c>
      <c r="C139" s="3" t="str">
        <f t="shared" si="292"/>
        <v xml:space="preserve">Gas Consumer Storage (UEF)/UEF 0.61/50 gal </v>
      </c>
      <c r="D139" t="str">
        <f t="shared" ca="1" si="293"/>
        <v>Pass</v>
      </c>
      <c r="E139" s="2">
        <f t="shared" ca="1" si="294"/>
        <v>57.279999999999994</v>
      </c>
      <c r="F139" s="2">
        <f t="shared" ca="1" si="295"/>
        <v>57.279999999999994</v>
      </c>
      <c r="G139" s="3">
        <f t="shared" ca="1" si="296"/>
        <v>0</v>
      </c>
      <c r="H139" s="31" t="str">
        <f t="shared" ca="1" si="297"/>
        <v>Yes</v>
      </c>
      <c r="I139" s="2">
        <f t="shared" ca="1" si="298"/>
        <v>57.53</v>
      </c>
      <c r="J139" s="2">
        <f t="shared" ca="1" si="299"/>
        <v>57.53</v>
      </c>
      <c r="K139" s="2">
        <f t="shared" ca="1" si="300"/>
        <v>57.53</v>
      </c>
      <c r="L139" s="3">
        <f t="shared" ca="1" si="301"/>
        <v>0</v>
      </c>
      <c r="M139" s="3" t="str">
        <f t="shared" ca="1" si="302"/>
        <v>Yes</v>
      </c>
      <c r="N139" s="31" t="str">
        <f t="shared" si="325"/>
        <v>V01R12</v>
      </c>
      <c r="O139" s="21">
        <f t="shared" ca="1" si="303"/>
        <v>0.25000000000000711</v>
      </c>
      <c r="P139" s="7">
        <f t="shared" ca="1" si="304"/>
        <v>161</v>
      </c>
      <c r="Q139" s="2">
        <f t="shared" ca="1" si="305"/>
        <v>22.24</v>
      </c>
      <c r="R139" s="2">
        <f t="shared" ca="1" si="305"/>
        <v>14.7</v>
      </c>
      <c r="S139" s="2">
        <f t="shared" ca="1" si="305"/>
        <v>3.66</v>
      </c>
      <c r="T139" s="2" t="str">
        <f t="shared" ca="1" si="305"/>
        <v/>
      </c>
      <c r="U139" s="2">
        <f t="shared" ca="1" si="305"/>
        <v>16.68</v>
      </c>
      <c r="V139" s="2">
        <f t="shared" ca="1" si="305"/>
        <v>0</v>
      </c>
      <c r="W139" s="2">
        <f t="shared" ca="1" si="306"/>
        <v>57.279999999999994</v>
      </c>
      <c r="X139" s="2">
        <f t="shared" ca="1" si="307"/>
        <v>26</v>
      </c>
      <c r="Y139" s="2">
        <f t="shared" ca="1" si="307"/>
        <v>46</v>
      </c>
      <c r="Z139" s="2">
        <f t="shared" ca="1" si="307"/>
        <v>20</v>
      </c>
      <c r="AA139" s="2">
        <f t="shared" ca="1" si="307"/>
        <v>2.8233299999999999</v>
      </c>
      <c r="AB139" s="7">
        <f t="shared" ca="1" si="308"/>
        <v>161</v>
      </c>
      <c r="AC139" s="2">
        <f t="shared" ca="1" si="309"/>
        <v>22.24</v>
      </c>
      <c r="AD139" s="2">
        <f t="shared" ca="1" si="309"/>
        <v>14.7</v>
      </c>
      <c r="AE139" s="2">
        <f t="shared" ca="1" si="309"/>
        <v>3.66</v>
      </c>
      <c r="AF139" s="2" t="str">
        <f t="shared" ca="1" si="309"/>
        <v/>
      </c>
      <c r="AG139" s="2">
        <f t="shared" ca="1" si="309"/>
        <v>16.68</v>
      </c>
      <c r="AH139" s="2">
        <f t="shared" ca="1" si="309"/>
        <v>0</v>
      </c>
      <c r="AI139" s="2">
        <f t="shared" ca="1" si="310"/>
        <v>57.279999999999994</v>
      </c>
      <c r="AJ139" s="2">
        <f t="shared" ca="1" si="323"/>
        <v>26</v>
      </c>
      <c r="AK139" s="2">
        <f t="shared" ca="1" si="311"/>
        <v>46</v>
      </c>
      <c r="AL139" s="2">
        <f t="shared" ca="1" si="311"/>
        <v>20</v>
      </c>
      <c r="AM139" s="2">
        <f t="shared" ca="1" si="311"/>
        <v>2.8233299999999999</v>
      </c>
      <c r="AN139" s="7">
        <f t="shared" ca="1" si="312"/>
        <v>161</v>
      </c>
      <c r="AO139" s="2">
        <f t="shared" ca="1" si="313"/>
        <v>23.44</v>
      </c>
      <c r="AP139" s="2">
        <f t="shared" ca="1" si="313"/>
        <v>18.350000000000001</v>
      </c>
      <c r="AQ139" s="2">
        <f t="shared" ca="1" si="313"/>
        <v>3.66</v>
      </c>
      <c r="AR139" s="2" t="str">
        <f t="shared" ca="1" si="313"/>
        <v/>
      </c>
      <c r="AS139" s="2">
        <f t="shared" ca="1" si="313"/>
        <v>12.08</v>
      </c>
      <c r="AT139" s="2"/>
      <c r="AU139" s="2">
        <f t="shared" ca="1" si="314"/>
        <v>57.53</v>
      </c>
      <c r="AV139" s="2">
        <f t="shared" ca="1" si="315"/>
        <v>26.1</v>
      </c>
      <c r="AW139" s="2">
        <f t="shared" ca="1" si="315"/>
        <v>46.1</v>
      </c>
      <c r="AX139" s="2">
        <f t="shared" ca="1" si="315"/>
        <v>20</v>
      </c>
      <c r="AY139" s="2">
        <f t="shared" ca="1" si="315"/>
        <v>2.8233299999999999</v>
      </c>
      <c r="AZ139" s="7">
        <f t="shared" ca="1" si="316"/>
        <v>161</v>
      </c>
      <c r="BA139" s="2">
        <f t="shared" ca="1" si="317"/>
        <v>23.44</v>
      </c>
      <c r="BB139" s="2">
        <f t="shared" ca="1" si="317"/>
        <v>18.350000000000001</v>
      </c>
      <c r="BC139" s="2">
        <f t="shared" ca="1" si="317"/>
        <v>3.66</v>
      </c>
      <c r="BD139" s="2" t="str">
        <f t="shared" ca="1" si="317"/>
        <v/>
      </c>
      <c r="BE139" s="2">
        <f t="shared" ca="1" si="317"/>
        <v>12.08</v>
      </c>
      <c r="BF139" s="2" t="str">
        <f t="shared" ca="1" si="317"/>
        <v/>
      </c>
      <c r="BG139" s="2">
        <f t="shared" ca="1" si="318"/>
        <v>57.53</v>
      </c>
      <c r="BH139" s="2">
        <f t="shared" ca="1" si="324"/>
        <v>26.1</v>
      </c>
      <c r="BI139" s="2">
        <f t="shared" ca="1" si="319"/>
        <v>46.1</v>
      </c>
      <c r="BJ139" s="2">
        <f t="shared" ca="1" si="319"/>
        <v>20</v>
      </c>
      <c r="BK139" s="2">
        <f t="shared" ca="1" si="319"/>
        <v>2.8233299999999999</v>
      </c>
      <c r="BL139" t="str">
        <f t="shared" si="320"/>
        <v>V08R04</v>
      </c>
      <c r="BM139">
        <f t="shared" si="321"/>
        <v>139</v>
      </c>
      <c r="BN139" t="b">
        <f t="shared" si="326"/>
        <v>1</v>
      </c>
    </row>
    <row r="140" spans="1:66" x14ac:dyDescent="0.25">
      <c r="A140" t="str">
        <f t="shared" si="322"/>
        <v>V08</v>
      </c>
      <c r="B140" t="s">
        <v>20</v>
      </c>
      <c r="C140" s="3" t="str">
        <f t="shared" si="292"/>
        <v>Gas Commercial Instantaneous (TE)/TE 0.95/0 gal</v>
      </c>
      <c r="D140" t="str">
        <f t="shared" ca="1" si="293"/>
        <v>Pass</v>
      </c>
      <c r="E140" s="2">
        <f t="shared" ca="1" si="294"/>
        <v>49.91</v>
      </c>
      <c r="F140" s="2">
        <f t="shared" ca="1" si="295"/>
        <v>49.91</v>
      </c>
      <c r="G140" s="3">
        <f t="shared" ca="1" si="296"/>
        <v>0</v>
      </c>
      <c r="H140" s="31" t="str">
        <f t="shared" ca="1" si="297"/>
        <v>Yes</v>
      </c>
      <c r="I140" s="2">
        <f t="shared" ca="1" si="298"/>
        <v>57.53</v>
      </c>
      <c r="J140" s="2">
        <f t="shared" ca="1" si="299"/>
        <v>57.53</v>
      </c>
      <c r="K140" s="2">
        <f t="shared" ca="1" si="300"/>
        <v>57.53</v>
      </c>
      <c r="L140" s="3">
        <f t="shared" ca="1" si="301"/>
        <v>0</v>
      </c>
      <c r="M140" s="3" t="str">
        <f t="shared" ca="1" si="302"/>
        <v>Yes</v>
      </c>
      <c r="N140" s="31" t="str">
        <f t="shared" si="325"/>
        <v>V01R12</v>
      </c>
      <c r="O140" s="21">
        <f t="shared" ca="1" si="303"/>
        <v>7.6200000000000045</v>
      </c>
      <c r="P140" s="7">
        <f t="shared" ca="1" si="304"/>
        <v>162</v>
      </c>
      <c r="Q140" s="2">
        <f t="shared" ca="1" si="305"/>
        <v>22.24</v>
      </c>
      <c r="R140" s="2">
        <f t="shared" ca="1" si="305"/>
        <v>14.7</v>
      </c>
      <c r="S140" s="2">
        <f t="shared" ca="1" si="305"/>
        <v>3.66</v>
      </c>
      <c r="T140" s="2" t="str">
        <f t="shared" ca="1" si="305"/>
        <v/>
      </c>
      <c r="U140" s="2">
        <f t="shared" ca="1" si="305"/>
        <v>9.31</v>
      </c>
      <c r="V140" s="2">
        <f t="shared" ca="1" si="305"/>
        <v>0</v>
      </c>
      <c r="W140" s="2">
        <f t="shared" ca="1" si="306"/>
        <v>49.91</v>
      </c>
      <c r="X140" s="2">
        <f t="shared" ca="1" si="307"/>
        <v>22.9</v>
      </c>
      <c r="Y140" s="2">
        <f t="shared" ca="1" si="307"/>
        <v>42.9</v>
      </c>
      <c r="Z140" s="2">
        <f t="shared" ca="1" si="307"/>
        <v>20</v>
      </c>
      <c r="AA140" s="2">
        <f t="shared" ca="1" si="307"/>
        <v>2.8233299999999999</v>
      </c>
      <c r="AB140" s="7">
        <f t="shared" ca="1" si="308"/>
        <v>162</v>
      </c>
      <c r="AC140" s="2">
        <f t="shared" ca="1" si="309"/>
        <v>22.24</v>
      </c>
      <c r="AD140" s="2">
        <f t="shared" ca="1" si="309"/>
        <v>14.7</v>
      </c>
      <c r="AE140" s="2">
        <f t="shared" ca="1" si="309"/>
        <v>3.66</v>
      </c>
      <c r="AF140" s="2" t="str">
        <f t="shared" ca="1" si="309"/>
        <v/>
      </c>
      <c r="AG140" s="2">
        <f t="shared" ca="1" si="309"/>
        <v>9.31</v>
      </c>
      <c r="AH140" s="2">
        <f t="shared" ca="1" si="309"/>
        <v>0</v>
      </c>
      <c r="AI140" s="2">
        <f t="shared" ca="1" si="310"/>
        <v>49.91</v>
      </c>
      <c r="AJ140" s="2">
        <f t="shared" ca="1" si="323"/>
        <v>22.9</v>
      </c>
      <c r="AK140" s="2">
        <f t="shared" ca="1" si="311"/>
        <v>42.9</v>
      </c>
      <c r="AL140" s="2">
        <f t="shared" ca="1" si="311"/>
        <v>20</v>
      </c>
      <c r="AM140" s="2">
        <f t="shared" ca="1" si="311"/>
        <v>2.8233299999999999</v>
      </c>
      <c r="AN140" s="7">
        <f t="shared" ca="1" si="312"/>
        <v>162</v>
      </c>
      <c r="AO140" s="2">
        <f t="shared" ca="1" si="313"/>
        <v>23.44</v>
      </c>
      <c r="AP140" s="2">
        <f t="shared" ca="1" si="313"/>
        <v>18.350000000000001</v>
      </c>
      <c r="AQ140" s="2">
        <f t="shared" ca="1" si="313"/>
        <v>3.66</v>
      </c>
      <c r="AR140" s="2" t="str">
        <f t="shared" ca="1" si="313"/>
        <v/>
      </c>
      <c r="AS140" s="2">
        <f t="shared" ca="1" si="313"/>
        <v>12.08</v>
      </c>
      <c r="AT140" s="2"/>
      <c r="AU140" s="2">
        <f t="shared" ca="1" si="314"/>
        <v>57.53</v>
      </c>
      <c r="AV140" s="2">
        <f t="shared" ca="1" si="315"/>
        <v>26.1</v>
      </c>
      <c r="AW140" s="2">
        <f t="shared" ca="1" si="315"/>
        <v>46.1</v>
      </c>
      <c r="AX140" s="2">
        <f t="shared" ca="1" si="315"/>
        <v>20</v>
      </c>
      <c r="AY140" s="2">
        <f t="shared" ca="1" si="315"/>
        <v>2.8233299999999999</v>
      </c>
      <c r="AZ140" s="7">
        <f t="shared" ca="1" si="316"/>
        <v>162</v>
      </c>
      <c r="BA140" s="2">
        <f t="shared" ca="1" si="317"/>
        <v>23.44</v>
      </c>
      <c r="BB140" s="2">
        <f t="shared" ca="1" si="317"/>
        <v>18.350000000000001</v>
      </c>
      <c r="BC140" s="2">
        <f t="shared" ca="1" si="317"/>
        <v>3.66</v>
      </c>
      <c r="BD140" s="2" t="str">
        <f t="shared" ca="1" si="317"/>
        <v/>
      </c>
      <c r="BE140" s="2">
        <f t="shared" ca="1" si="317"/>
        <v>12.08</v>
      </c>
      <c r="BF140" s="2" t="str">
        <f t="shared" ca="1" si="317"/>
        <v/>
      </c>
      <c r="BG140" s="2">
        <f t="shared" ca="1" si="318"/>
        <v>57.53</v>
      </c>
      <c r="BH140" s="2">
        <f t="shared" ca="1" si="324"/>
        <v>26.1</v>
      </c>
      <c r="BI140" s="2">
        <f t="shared" ca="1" si="319"/>
        <v>46.1</v>
      </c>
      <c r="BJ140" s="2">
        <f t="shared" ca="1" si="319"/>
        <v>20</v>
      </c>
      <c r="BK140" s="2">
        <f t="shared" ca="1" si="319"/>
        <v>2.8233299999999999</v>
      </c>
      <c r="BL140" t="str">
        <f t="shared" si="320"/>
        <v>V08R05</v>
      </c>
      <c r="BM140">
        <f t="shared" si="321"/>
        <v>140</v>
      </c>
      <c r="BN140" t="b">
        <f t="shared" si="326"/>
        <v>1</v>
      </c>
    </row>
    <row r="141" spans="1:66" x14ac:dyDescent="0.25">
      <c r="A141" t="str">
        <f t="shared" si="322"/>
        <v>V08</v>
      </c>
      <c r="B141" t="s">
        <v>21</v>
      </c>
      <c r="C141" s="3" t="str">
        <f t="shared" si="292"/>
        <v>Gas Commercial Storage (TE &amp; SBL)/TE 0.82/SBL 0.02/98 gal</v>
      </c>
      <c r="D141" t="str">
        <f t="shared" ca="1" si="293"/>
        <v>Pass</v>
      </c>
      <c r="E141" s="2">
        <f t="shared" ca="1" si="294"/>
        <v>60.039999999999992</v>
      </c>
      <c r="F141" s="2">
        <f t="shared" ca="1" si="295"/>
        <v>60.039999999999992</v>
      </c>
      <c r="G141" s="3">
        <f t="shared" ca="1" si="296"/>
        <v>0</v>
      </c>
      <c r="H141" s="31" t="str">
        <f t="shared" ca="1" si="297"/>
        <v>Yes</v>
      </c>
      <c r="I141" s="2">
        <f t="shared" ca="1" si="298"/>
        <v>57.53</v>
      </c>
      <c r="J141" s="2">
        <f t="shared" ca="1" si="299"/>
        <v>57.53</v>
      </c>
      <c r="K141" s="2">
        <f t="shared" ca="1" si="300"/>
        <v>57.53</v>
      </c>
      <c r="L141" s="3">
        <f t="shared" ca="1" si="301"/>
        <v>0</v>
      </c>
      <c r="M141" s="3" t="str">
        <f t="shared" ca="1" si="302"/>
        <v>Yes</v>
      </c>
      <c r="N141" s="31" t="str">
        <f t="shared" si="325"/>
        <v>V01R12</v>
      </c>
      <c r="O141" s="21">
        <f t="shared" ca="1" si="303"/>
        <v>-2.5099999999999909</v>
      </c>
      <c r="P141" s="7">
        <f t="shared" ca="1" si="304"/>
        <v>163</v>
      </c>
      <c r="Q141" s="2">
        <f t="shared" ca="1" si="305"/>
        <v>22.24</v>
      </c>
      <c r="R141" s="2">
        <f t="shared" ca="1" si="305"/>
        <v>14.7</v>
      </c>
      <c r="S141" s="2">
        <f t="shared" ca="1" si="305"/>
        <v>3.66</v>
      </c>
      <c r="T141" s="2" t="str">
        <f t="shared" ca="1" si="305"/>
        <v/>
      </c>
      <c r="U141" s="2">
        <f t="shared" ca="1" si="305"/>
        <v>19.440000000000001</v>
      </c>
      <c r="V141" s="2">
        <f t="shared" ca="1" si="305"/>
        <v>0</v>
      </c>
      <c r="W141" s="2">
        <f t="shared" ca="1" si="306"/>
        <v>60.039999999999992</v>
      </c>
      <c r="X141" s="2">
        <f t="shared" ca="1" si="307"/>
        <v>27.1</v>
      </c>
      <c r="Y141" s="2">
        <f t="shared" ca="1" si="307"/>
        <v>47.1</v>
      </c>
      <c r="Z141" s="2">
        <f t="shared" ca="1" si="307"/>
        <v>20</v>
      </c>
      <c r="AA141" s="2">
        <f t="shared" ca="1" si="307"/>
        <v>2.8233299999999999</v>
      </c>
      <c r="AB141" s="7">
        <f t="shared" ca="1" si="308"/>
        <v>163</v>
      </c>
      <c r="AC141" s="2">
        <f t="shared" ca="1" si="309"/>
        <v>22.24</v>
      </c>
      <c r="AD141" s="2">
        <f t="shared" ca="1" si="309"/>
        <v>14.7</v>
      </c>
      <c r="AE141" s="2">
        <f t="shared" ca="1" si="309"/>
        <v>3.66</v>
      </c>
      <c r="AF141" s="2" t="str">
        <f t="shared" ca="1" si="309"/>
        <v/>
      </c>
      <c r="AG141" s="2">
        <f t="shared" ca="1" si="309"/>
        <v>19.440000000000001</v>
      </c>
      <c r="AH141" s="2">
        <f t="shared" ca="1" si="309"/>
        <v>0</v>
      </c>
      <c r="AI141" s="2">
        <f t="shared" ca="1" si="310"/>
        <v>60.039999999999992</v>
      </c>
      <c r="AJ141" s="2">
        <f t="shared" ca="1" si="323"/>
        <v>27.1</v>
      </c>
      <c r="AK141" s="2">
        <f t="shared" ca="1" si="311"/>
        <v>47.1</v>
      </c>
      <c r="AL141" s="2">
        <f t="shared" ca="1" si="311"/>
        <v>20</v>
      </c>
      <c r="AM141" s="2">
        <f t="shared" ca="1" si="311"/>
        <v>2.8233299999999999</v>
      </c>
      <c r="AN141" s="7">
        <f t="shared" ca="1" si="312"/>
        <v>163</v>
      </c>
      <c r="AO141" s="2">
        <f t="shared" ca="1" si="313"/>
        <v>23.44</v>
      </c>
      <c r="AP141" s="2">
        <f t="shared" ca="1" si="313"/>
        <v>18.350000000000001</v>
      </c>
      <c r="AQ141" s="2">
        <f t="shared" ca="1" si="313"/>
        <v>3.66</v>
      </c>
      <c r="AR141" s="2" t="str">
        <f t="shared" ca="1" si="313"/>
        <v/>
      </c>
      <c r="AS141" s="2">
        <f t="shared" ca="1" si="313"/>
        <v>12.08</v>
      </c>
      <c r="AT141" s="2"/>
      <c r="AU141" s="2">
        <f t="shared" ca="1" si="314"/>
        <v>57.53</v>
      </c>
      <c r="AV141" s="2">
        <f t="shared" ca="1" si="315"/>
        <v>26.1</v>
      </c>
      <c r="AW141" s="2">
        <f t="shared" ca="1" si="315"/>
        <v>46.1</v>
      </c>
      <c r="AX141" s="2">
        <f t="shared" ca="1" si="315"/>
        <v>20</v>
      </c>
      <c r="AY141" s="2">
        <f t="shared" ca="1" si="315"/>
        <v>2.8233299999999999</v>
      </c>
      <c r="AZ141" s="7">
        <f t="shared" ca="1" si="316"/>
        <v>163</v>
      </c>
      <c r="BA141" s="2">
        <f t="shared" ca="1" si="317"/>
        <v>23.44</v>
      </c>
      <c r="BB141" s="2">
        <f t="shared" ca="1" si="317"/>
        <v>18.350000000000001</v>
      </c>
      <c r="BC141" s="2">
        <f t="shared" ca="1" si="317"/>
        <v>3.66</v>
      </c>
      <c r="BD141" s="2" t="str">
        <f t="shared" ca="1" si="317"/>
        <v/>
      </c>
      <c r="BE141" s="2">
        <f t="shared" ca="1" si="317"/>
        <v>12.08</v>
      </c>
      <c r="BF141" s="2" t="str">
        <f t="shared" ca="1" si="317"/>
        <v/>
      </c>
      <c r="BG141" s="2">
        <f t="shared" ca="1" si="318"/>
        <v>57.53</v>
      </c>
      <c r="BH141" s="2">
        <f t="shared" ca="1" si="324"/>
        <v>26.1</v>
      </c>
      <c r="BI141" s="2">
        <f t="shared" ca="1" si="319"/>
        <v>46.1</v>
      </c>
      <c r="BJ141" s="2">
        <f t="shared" ca="1" si="319"/>
        <v>20</v>
      </c>
      <c r="BK141" s="2">
        <f t="shared" ca="1" si="319"/>
        <v>2.8233299999999999</v>
      </c>
      <c r="BL141" t="str">
        <f t="shared" si="320"/>
        <v>V08R06</v>
      </c>
      <c r="BM141">
        <f t="shared" si="321"/>
        <v>141</v>
      </c>
      <c r="BN141" t="b">
        <f t="shared" si="326"/>
        <v>1</v>
      </c>
    </row>
    <row r="142" spans="1:66" x14ac:dyDescent="0.25">
      <c r="A142" t="str">
        <f t="shared" si="322"/>
        <v>V08</v>
      </c>
      <c r="B142" t="s">
        <v>22</v>
      </c>
      <c r="C142" s="3" t="str">
        <f t="shared" si="292"/>
        <v>Electric Resistance Consumer Storage (UEF)/UEF 0.92/50 gal</v>
      </c>
      <c r="D142" t="str">
        <f t="shared" ca="1" si="293"/>
        <v>Pass</v>
      </c>
      <c r="E142" s="2">
        <f t="shared" ca="1" si="294"/>
        <v>76.489999999999995</v>
      </c>
      <c r="F142" s="2">
        <f t="shared" ca="1" si="295"/>
        <v>76.489999999999995</v>
      </c>
      <c r="G142" s="3">
        <f t="shared" ca="1" si="296"/>
        <v>0</v>
      </c>
      <c r="H142" s="31" t="str">
        <f t="shared" ca="1" si="297"/>
        <v>Yes</v>
      </c>
      <c r="I142" s="2">
        <f t="shared" ca="1" si="298"/>
        <v>60.86999999999999</v>
      </c>
      <c r="J142" s="2">
        <f t="shared" ca="1" si="299"/>
        <v>60.86999999999999</v>
      </c>
      <c r="K142" s="2">
        <f t="shared" ca="1" si="300"/>
        <v>60.86999999999999</v>
      </c>
      <c r="L142" s="3">
        <f t="shared" ca="1" si="301"/>
        <v>0</v>
      </c>
      <c r="M142" s="3" t="str">
        <f t="shared" ca="1" si="302"/>
        <v>Yes</v>
      </c>
      <c r="N142" s="33" t="s">
        <v>394</v>
      </c>
      <c r="O142" s="21">
        <f t="shared" ca="1" si="303"/>
        <v>-15.620000000000005</v>
      </c>
      <c r="P142" s="7">
        <f t="shared" ca="1" si="304"/>
        <v>164</v>
      </c>
      <c r="Q142" s="2">
        <f t="shared" ca="1" si="305"/>
        <v>22.21</v>
      </c>
      <c r="R142" s="2">
        <f t="shared" ca="1" si="305"/>
        <v>14.71</v>
      </c>
      <c r="S142" s="2">
        <f t="shared" ca="1" si="305"/>
        <v>3.66</v>
      </c>
      <c r="T142" s="2" t="str">
        <f t="shared" ca="1" si="305"/>
        <v/>
      </c>
      <c r="U142" s="2">
        <f t="shared" ca="1" si="305"/>
        <v>35.909999999999997</v>
      </c>
      <c r="V142" s="2">
        <f t="shared" ca="1" si="305"/>
        <v>0</v>
      </c>
      <c r="W142" s="2">
        <f t="shared" ca="1" si="306"/>
        <v>76.489999999999995</v>
      </c>
      <c r="X142" s="2">
        <f t="shared" ca="1" si="307"/>
        <v>34.200000000000003</v>
      </c>
      <c r="Y142" s="2">
        <f t="shared" ca="1" si="307"/>
        <v>54.7</v>
      </c>
      <c r="Z142" s="2">
        <f t="shared" ca="1" si="307"/>
        <v>20.5</v>
      </c>
      <c r="AA142" s="2">
        <f t="shared" ca="1" si="307"/>
        <v>2.8233299999999999</v>
      </c>
      <c r="AB142" s="7">
        <f t="shared" ca="1" si="308"/>
        <v>164</v>
      </c>
      <c r="AC142" s="2">
        <f t="shared" ca="1" si="309"/>
        <v>22.21</v>
      </c>
      <c r="AD142" s="2">
        <f t="shared" ca="1" si="309"/>
        <v>14.71</v>
      </c>
      <c r="AE142" s="2">
        <f t="shared" ca="1" si="309"/>
        <v>3.66</v>
      </c>
      <c r="AF142" s="2" t="str">
        <f t="shared" ca="1" si="309"/>
        <v/>
      </c>
      <c r="AG142" s="2">
        <f t="shared" ca="1" si="309"/>
        <v>35.909999999999997</v>
      </c>
      <c r="AH142" s="2">
        <f t="shared" ca="1" si="309"/>
        <v>0</v>
      </c>
      <c r="AI142" s="2">
        <f t="shared" ca="1" si="310"/>
        <v>76.489999999999995</v>
      </c>
      <c r="AJ142" s="2">
        <f t="shared" ca="1" si="323"/>
        <v>34.200000000000003</v>
      </c>
      <c r="AK142" s="2">
        <f t="shared" ca="1" si="311"/>
        <v>54.7</v>
      </c>
      <c r="AL142" s="2">
        <f t="shared" ca="1" si="311"/>
        <v>20.5</v>
      </c>
      <c r="AM142" s="2">
        <f t="shared" ca="1" si="311"/>
        <v>2.8233299999999999</v>
      </c>
      <c r="AN142" s="7">
        <f t="shared" ca="1" si="312"/>
        <v>164</v>
      </c>
      <c r="AO142" s="2">
        <f t="shared" ca="1" si="313"/>
        <v>23.59</v>
      </c>
      <c r="AP142" s="2">
        <f t="shared" ca="1" si="313"/>
        <v>18.18</v>
      </c>
      <c r="AQ142" s="2">
        <f t="shared" ca="1" si="313"/>
        <v>3.66</v>
      </c>
      <c r="AR142" s="2" t="str">
        <f t="shared" ca="1" si="313"/>
        <v/>
      </c>
      <c r="AS142" s="2">
        <f t="shared" ca="1" si="313"/>
        <v>15.44</v>
      </c>
      <c r="AT142" s="2"/>
      <c r="AU142" s="2">
        <f t="shared" ca="1" si="314"/>
        <v>60.86999999999999</v>
      </c>
      <c r="AV142" s="2">
        <f t="shared" ca="1" si="315"/>
        <v>27.7</v>
      </c>
      <c r="AW142" s="2">
        <f t="shared" ca="1" si="315"/>
        <v>48.1</v>
      </c>
      <c r="AX142" s="2">
        <f t="shared" ca="1" si="315"/>
        <v>20.399999999999999</v>
      </c>
      <c r="AY142" s="2">
        <f t="shared" ca="1" si="315"/>
        <v>2.8233299999999999</v>
      </c>
      <c r="AZ142" s="7">
        <f t="shared" ca="1" si="316"/>
        <v>164</v>
      </c>
      <c r="BA142" s="2">
        <f t="shared" ca="1" si="317"/>
        <v>23.59</v>
      </c>
      <c r="BB142" s="2">
        <f t="shared" ca="1" si="317"/>
        <v>18.18</v>
      </c>
      <c r="BC142" s="2">
        <f t="shared" ca="1" si="317"/>
        <v>3.66</v>
      </c>
      <c r="BD142" s="2" t="str">
        <f t="shared" ca="1" si="317"/>
        <v/>
      </c>
      <c r="BE142" s="2">
        <f t="shared" ca="1" si="317"/>
        <v>15.44</v>
      </c>
      <c r="BF142" s="2" t="str">
        <f t="shared" ca="1" si="317"/>
        <v/>
      </c>
      <c r="BG142" s="2">
        <f t="shared" ca="1" si="318"/>
        <v>60.86999999999999</v>
      </c>
      <c r="BH142" s="2">
        <f t="shared" ca="1" si="324"/>
        <v>27.7</v>
      </c>
      <c r="BI142" s="2">
        <f t="shared" ca="1" si="319"/>
        <v>48.1</v>
      </c>
      <c r="BJ142" s="2">
        <f t="shared" ca="1" si="319"/>
        <v>20.399999999999999</v>
      </c>
      <c r="BK142" s="2">
        <f t="shared" ca="1" si="319"/>
        <v>2.8233299999999999</v>
      </c>
      <c r="BL142" t="str">
        <f t="shared" si="320"/>
        <v>V08R07</v>
      </c>
      <c r="BM142">
        <f t="shared" si="321"/>
        <v>142</v>
      </c>
      <c r="BN142" t="b">
        <f t="shared" si="326"/>
        <v>1</v>
      </c>
    </row>
    <row r="143" spans="1:66" x14ac:dyDescent="0.25">
      <c r="A143" t="str">
        <f t="shared" si="322"/>
        <v>V08</v>
      </c>
      <c r="B143" t="s">
        <v>23</v>
      </c>
      <c r="C143" s="3" t="str">
        <f t="shared" si="292"/>
        <v>Heat Pump NEEA Rated/Sanden/43 gal</v>
      </c>
      <c r="D143" t="str">
        <f t="shared" ca="1" si="293"/>
        <v>Pass</v>
      </c>
      <c r="E143" s="2">
        <f t="shared" ca="1" si="294"/>
        <v>52.62</v>
      </c>
      <c r="F143" s="2">
        <f t="shared" ca="1" si="295"/>
        <v>52.62</v>
      </c>
      <c r="G143" s="3">
        <f t="shared" ca="1" si="296"/>
        <v>0</v>
      </c>
      <c r="H143" s="31" t="str">
        <f t="shared" ca="1" si="297"/>
        <v>Yes</v>
      </c>
      <c r="I143" s="2">
        <f t="shared" ca="1" si="298"/>
        <v>60.86999999999999</v>
      </c>
      <c r="J143" s="2">
        <f t="shared" ca="1" si="299"/>
        <v>60.86999999999999</v>
      </c>
      <c r="K143" s="2">
        <f t="shared" ca="1" si="300"/>
        <v>60.86999999999999</v>
      </c>
      <c r="L143" s="3">
        <f t="shared" ca="1" si="301"/>
        <v>0</v>
      </c>
      <c r="M143" s="3" t="str">
        <f t="shared" ca="1" si="302"/>
        <v>Yes</v>
      </c>
      <c r="N143" s="31" t="str">
        <f t="shared" si="325"/>
        <v>V08R07</v>
      </c>
      <c r="O143" s="21">
        <f t="shared" ca="1" si="303"/>
        <v>8.2499999999999929</v>
      </c>
      <c r="P143" s="7">
        <f t="shared" ca="1" si="304"/>
        <v>165</v>
      </c>
      <c r="Q143" s="2">
        <f t="shared" ca="1" si="305"/>
        <v>22.15</v>
      </c>
      <c r="R143" s="2">
        <f t="shared" ca="1" si="305"/>
        <v>14.74</v>
      </c>
      <c r="S143" s="2">
        <f t="shared" ca="1" si="305"/>
        <v>3.66</v>
      </c>
      <c r="T143" s="2" t="str">
        <f t="shared" ca="1" si="305"/>
        <v/>
      </c>
      <c r="U143" s="2">
        <f t="shared" ca="1" si="305"/>
        <v>12.07</v>
      </c>
      <c r="V143" s="2">
        <f t="shared" ca="1" si="305"/>
        <v>0</v>
      </c>
      <c r="W143" s="2">
        <f t="shared" ca="1" si="306"/>
        <v>52.62</v>
      </c>
      <c r="X143" s="2">
        <f t="shared" ca="1" si="307"/>
        <v>24.3</v>
      </c>
      <c r="Y143" s="2">
        <f t="shared" ca="1" si="307"/>
        <v>44.7</v>
      </c>
      <c r="Z143" s="2">
        <f t="shared" ca="1" si="307"/>
        <v>20.399999999999999</v>
      </c>
      <c r="AA143" s="2">
        <f t="shared" ca="1" si="307"/>
        <v>2.8233299999999999</v>
      </c>
      <c r="AB143" s="7">
        <f t="shared" ca="1" si="308"/>
        <v>165</v>
      </c>
      <c r="AC143" s="2">
        <f t="shared" ca="1" si="309"/>
        <v>22.15</v>
      </c>
      <c r="AD143" s="2">
        <f t="shared" ca="1" si="309"/>
        <v>14.74</v>
      </c>
      <c r="AE143" s="2">
        <f t="shared" ca="1" si="309"/>
        <v>3.66</v>
      </c>
      <c r="AF143" s="2" t="str">
        <f t="shared" ca="1" si="309"/>
        <v/>
      </c>
      <c r="AG143" s="2">
        <f t="shared" ca="1" si="309"/>
        <v>12.07</v>
      </c>
      <c r="AH143" s="2">
        <f t="shared" ca="1" si="309"/>
        <v>0</v>
      </c>
      <c r="AI143" s="2">
        <f t="shared" ca="1" si="310"/>
        <v>52.62</v>
      </c>
      <c r="AJ143" s="2">
        <f t="shared" ca="1" si="323"/>
        <v>24.3</v>
      </c>
      <c r="AK143" s="2">
        <f t="shared" ca="1" si="311"/>
        <v>44.7</v>
      </c>
      <c r="AL143" s="2">
        <f t="shared" ca="1" si="311"/>
        <v>20.399999999999999</v>
      </c>
      <c r="AM143" s="2">
        <f t="shared" ca="1" si="311"/>
        <v>2.8233299999999999</v>
      </c>
      <c r="AN143" s="7">
        <f t="shared" ca="1" si="312"/>
        <v>165</v>
      </c>
      <c r="AO143" s="2">
        <f t="shared" ca="1" si="313"/>
        <v>23.59</v>
      </c>
      <c r="AP143" s="2">
        <f t="shared" ca="1" si="313"/>
        <v>18.18</v>
      </c>
      <c r="AQ143" s="2">
        <f t="shared" ca="1" si="313"/>
        <v>3.66</v>
      </c>
      <c r="AR143" s="2" t="str">
        <f t="shared" ca="1" si="313"/>
        <v/>
      </c>
      <c r="AS143" s="2">
        <f t="shared" ca="1" si="313"/>
        <v>15.44</v>
      </c>
      <c r="AT143" s="2"/>
      <c r="AU143" s="2">
        <f t="shared" ca="1" si="314"/>
        <v>60.86999999999999</v>
      </c>
      <c r="AV143" s="2">
        <f t="shared" ca="1" si="315"/>
        <v>27.7</v>
      </c>
      <c r="AW143" s="2">
        <f t="shared" ca="1" si="315"/>
        <v>48.1</v>
      </c>
      <c r="AX143" s="2">
        <f t="shared" ca="1" si="315"/>
        <v>20.399999999999999</v>
      </c>
      <c r="AY143" s="2">
        <f t="shared" ca="1" si="315"/>
        <v>2.8233299999999999</v>
      </c>
      <c r="AZ143" s="7">
        <f t="shared" ca="1" si="316"/>
        <v>165</v>
      </c>
      <c r="BA143" s="2">
        <f t="shared" ca="1" si="317"/>
        <v>23.59</v>
      </c>
      <c r="BB143" s="2">
        <f t="shared" ca="1" si="317"/>
        <v>18.18</v>
      </c>
      <c r="BC143" s="2">
        <f t="shared" ca="1" si="317"/>
        <v>3.66</v>
      </c>
      <c r="BD143" s="2" t="str">
        <f t="shared" ca="1" si="317"/>
        <v/>
      </c>
      <c r="BE143" s="2">
        <f t="shared" ca="1" si="317"/>
        <v>15.44</v>
      </c>
      <c r="BF143" s="2" t="str">
        <f t="shared" ca="1" si="317"/>
        <v/>
      </c>
      <c r="BG143" s="2">
        <f t="shared" ca="1" si="318"/>
        <v>60.86999999999999</v>
      </c>
      <c r="BH143" s="2">
        <f t="shared" ca="1" si="324"/>
        <v>27.7</v>
      </c>
      <c r="BI143" s="2">
        <f t="shared" ca="1" si="319"/>
        <v>48.1</v>
      </c>
      <c r="BJ143" s="2">
        <f t="shared" ca="1" si="319"/>
        <v>20.399999999999999</v>
      </c>
      <c r="BK143" s="2">
        <f t="shared" ca="1" si="319"/>
        <v>2.8233299999999999</v>
      </c>
      <c r="BL143" t="str">
        <f t="shared" si="320"/>
        <v>V08R08</v>
      </c>
      <c r="BM143">
        <f t="shared" si="321"/>
        <v>143</v>
      </c>
      <c r="BN143" t="b">
        <f t="shared" si="326"/>
        <v>1</v>
      </c>
    </row>
    <row r="144" spans="1:66" x14ac:dyDescent="0.25">
      <c r="A144" t="str">
        <f t="shared" si="322"/>
        <v>V08</v>
      </c>
      <c r="B144" t="s">
        <v>24</v>
      </c>
      <c r="C144" s="3" t="str">
        <f t="shared" si="292"/>
        <v>2 Water Heaters using Multiplier</v>
      </c>
      <c r="D144" t="str">
        <f t="shared" ca="1" si="293"/>
        <v>Pass</v>
      </c>
      <c r="E144" s="2">
        <f t="shared" ca="1" si="294"/>
        <v>55.519999999999996</v>
      </c>
      <c r="F144" s="2">
        <f t="shared" ca="1" si="295"/>
        <v>55.519999999999996</v>
      </c>
      <c r="G144" s="3">
        <f t="shared" ca="1" si="296"/>
        <v>0</v>
      </c>
      <c r="H144" s="31" t="str">
        <f t="shared" ca="1" si="297"/>
        <v>Yes</v>
      </c>
      <c r="I144" s="2">
        <f t="shared" ca="1" si="298"/>
        <v>57.53</v>
      </c>
      <c r="J144" s="2">
        <f t="shared" ca="1" si="299"/>
        <v>57.53</v>
      </c>
      <c r="K144" s="2">
        <f t="shared" ca="1" si="300"/>
        <v>57.53</v>
      </c>
      <c r="L144" s="3">
        <f t="shared" ca="1" si="301"/>
        <v>0</v>
      </c>
      <c r="M144" s="3" t="str">
        <f t="shared" ca="1" si="302"/>
        <v>Yes</v>
      </c>
      <c r="N144" s="33" t="s">
        <v>301</v>
      </c>
      <c r="O144" s="21">
        <f t="shared" ca="1" si="303"/>
        <v>2.0100000000000051</v>
      </c>
      <c r="P144" s="7">
        <f t="shared" ca="1" si="304"/>
        <v>166</v>
      </c>
      <c r="Q144" s="2">
        <f t="shared" ca="1" si="305"/>
        <v>22.24</v>
      </c>
      <c r="R144" s="2">
        <f t="shared" ca="1" si="305"/>
        <v>14.7</v>
      </c>
      <c r="S144" s="2">
        <f t="shared" ca="1" si="305"/>
        <v>3.66</v>
      </c>
      <c r="T144" s="2" t="str">
        <f t="shared" ca="1" si="305"/>
        <v/>
      </c>
      <c r="U144" s="2">
        <f t="shared" ca="1" si="305"/>
        <v>14.92</v>
      </c>
      <c r="V144" s="2">
        <f t="shared" ca="1" si="305"/>
        <v>0</v>
      </c>
      <c r="W144" s="2">
        <f t="shared" ca="1" si="306"/>
        <v>55.519999999999996</v>
      </c>
      <c r="X144" s="2">
        <f t="shared" ca="1" si="307"/>
        <v>25.2</v>
      </c>
      <c r="Y144" s="2">
        <f t="shared" ca="1" si="307"/>
        <v>45.2</v>
      </c>
      <c r="Z144" s="2">
        <f t="shared" ca="1" si="307"/>
        <v>20</v>
      </c>
      <c r="AA144" s="2">
        <f t="shared" ca="1" si="307"/>
        <v>2.8233299999999999</v>
      </c>
      <c r="AB144" s="7">
        <f t="shared" ca="1" si="308"/>
        <v>166</v>
      </c>
      <c r="AC144" s="2">
        <f t="shared" ca="1" si="309"/>
        <v>22.24</v>
      </c>
      <c r="AD144" s="2">
        <f t="shared" ca="1" si="309"/>
        <v>14.7</v>
      </c>
      <c r="AE144" s="2">
        <f t="shared" ca="1" si="309"/>
        <v>3.66</v>
      </c>
      <c r="AF144" s="2" t="str">
        <f t="shared" ca="1" si="309"/>
        <v/>
      </c>
      <c r="AG144" s="2">
        <f t="shared" ca="1" si="309"/>
        <v>14.92</v>
      </c>
      <c r="AH144" s="2">
        <f t="shared" ca="1" si="309"/>
        <v>0</v>
      </c>
      <c r="AI144" s="2">
        <f t="shared" ca="1" si="310"/>
        <v>55.519999999999996</v>
      </c>
      <c r="AJ144" s="2">
        <f t="shared" ca="1" si="323"/>
        <v>25.2</v>
      </c>
      <c r="AK144" s="2">
        <f t="shared" ca="1" si="311"/>
        <v>45.2</v>
      </c>
      <c r="AL144" s="2">
        <f t="shared" ca="1" si="311"/>
        <v>20</v>
      </c>
      <c r="AM144" s="2">
        <f t="shared" ca="1" si="311"/>
        <v>2.8233299999999999</v>
      </c>
      <c r="AN144" s="7">
        <f t="shared" ca="1" si="312"/>
        <v>166</v>
      </c>
      <c r="AO144" s="2">
        <f t="shared" ca="1" si="313"/>
        <v>23.44</v>
      </c>
      <c r="AP144" s="2">
        <f t="shared" ca="1" si="313"/>
        <v>18.350000000000001</v>
      </c>
      <c r="AQ144" s="2">
        <f t="shared" ca="1" si="313"/>
        <v>3.66</v>
      </c>
      <c r="AR144" s="2" t="str">
        <f t="shared" ca="1" si="313"/>
        <v/>
      </c>
      <c r="AS144" s="2">
        <f t="shared" ca="1" si="313"/>
        <v>12.08</v>
      </c>
      <c r="AT144" s="2"/>
      <c r="AU144" s="2">
        <f t="shared" ca="1" si="314"/>
        <v>57.53</v>
      </c>
      <c r="AV144" s="2">
        <f t="shared" ca="1" si="315"/>
        <v>26.1</v>
      </c>
      <c r="AW144" s="2">
        <f t="shared" ca="1" si="315"/>
        <v>46.1</v>
      </c>
      <c r="AX144" s="2">
        <f t="shared" ca="1" si="315"/>
        <v>20</v>
      </c>
      <c r="AY144" s="2">
        <f t="shared" ca="1" si="315"/>
        <v>2.8233299999999999</v>
      </c>
      <c r="AZ144" s="7">
        <f t="shared" ca="1" si="316"/>
        <v>166</v>
      </c>
      <c r="BA144" s="2">
        <f t="shared" ca="1" si="317"/>
        <v>23.44</v>
      </c>
      <c r="BB144" s="2">
        <f t="shared" ca="1" si="317"/>
        <v>18.350000000000001</v>
      </c>
      <c r="BC144" s="2">
        <f t="shared" ca="1" si="317"/>
        <v>3.66</v>
      </c>
      <c r="BD144" s="2" t="str">
        <f t="shared" ca="1" si="317"/>
        <v/>
      </c>
      <c r="BE144" s="2">
        <f t="shared" ca="1" si="317"/>
        <v>12.08</v>
      </c>
      <c r="BF144" s="2" t="str">
        <f t="shared" ca="1" si="317"/>
        <v/>
      </c>
      <c r="BG144" s="2">
        <f t="shared" ca="1" si="318"/>
        <v>57.53</v>
      </c>
      <c r="BH144" s="2">
        <f t="shared" ca="1" si="324"/>
        <v>26.1</v>
      </c>
      <c r="BI144" s="2">
        <f t="shared" ca="1" si="319"/>
        <v>46.1</v>
      </c>
      <c r="BJ144" s="2">
        <f t="shared" ca="1" si="319"/>
        <v>20</v>
      </c>
      <c r="BK144" s="2">
        <f t="shared" ca="1" si="319"/>
        <v>2.8233299999999999</v>
      </c>
      <c r="BL144" t="str">
        <f t="shared" si="320"/>
        <v>V08R09</v>
      </c>
      <c r="BM144">
        <f t="shared" si="321"/>
        <v>144</v>
      </c>
      <c r="BN144" t="b">
        <f t="shared" si="326"/>
        <v>1</v>
      </c>
    </row>
    <row r="145" spans="1:66" x14ac:dyDescent="0.25">
      <c r="A145" t="str">
        <f t="shared" si="322"/>
        <v>V08</v>
      </c>
      <c r="B145" t="s">
        <v>25</v>
      </c>
      <c r="C145" s="3" t="str">
        <f t="shared" si="292"/>
        <v>2 Water Heaters Using 2 entries</v>
      </c>
      <c r="D145" t="str">
        <f t="shared" ca="1" si="293"/>
        <v>Pass</v>
      </c>
      <c r="E145" s="2">
        <f t="shared" ca="1" si="294"/>
        <v>55.519999999999996</v>
      </c>
      <c r="F145" s="2">
        <f t="shared" ca="1" si="295"/>
        <v>55.519999999999996</v>
      </c>
      <c r="G145" s="3">
        <f t="shared" ca="1" si="296"/>
        <v>0</v>
      </c>
      <c r="H145" s="31" t="str">
        <f t="shared" ca="1" si="297"/>
        <v>Yes</v>
      </c>
      <c r="I145" s="2">
        <f t="shared" ca="1" si="298"/>
        <v>57.53</v>
      </c>
      <c r="J145" s="2">
        <f t="shared" ca="1" si="299"/>
        <v>57.53</v>
      </c>
      <c r="K145" s="2">
        <f t="shared" ca="1" si="300"/>
        <v>57.53</v>
      </c>
      <c r="L145" s="3">
        <f t="shared" ca="1" si="301"/>
        <v>0</v>
      </c>
      <c r="M145" s="3" t="str">
        <f t="shared" ca="1" si="302"/>
        <v>Yes</v>
      </c>
      <c r="N145" s="31" t="str">
        <f t="shared" si="325"/>
        <v>V01R12</v>
      </c>
      <c r="O145" s="21">
        <f t="shared" ca="1" si="303"/>
        <v>2.0100000000000051</v>
      </c>
      <c r="P145" s="7">
        <f t="shared" ca="1" si="304"/>
        <v>167</v>
      </c>
      <c r="Q145" s="2">
        <f t="shared" ca="1" si="305"/>
        <v>22.24</v>
      </c>
      <c r="R145" s="2">
        <f t="shared" ca="1" si="305"/>
        <v>14.7</v>
      </c>
      <c r="S145" s="2">
        <f t="shared" ca="1" si="305"/>
        <v>3.66</v>
      </c>
      <c r="T145" s="2" t="str">
        <f t="shared" ca="1" si="305"/>
        <v/>
      </c>
      <c r="U145" s="2">
        <f t="shared" ca="1" si="305"/>
        <v>14.92</v>
      </c>
      <c r="V145" s="2">
        <f t="shared" ca="1" si="305"/>
        <v>0</v>
      </c>
      <c r="W145" s="2">
        <f t="shared" ca="1" si="306"/>
        <v>55.519999999999996</v>
      </c>
      <c r="X145" s="2">
        <f t="shared" ca="1" si="307"/>
        <v>25.2</v>
      </c>
      <c r="Y145" s="2">
        <f t="shared" ca="1" si="307"/>
        <v>45.2</v>
      </c>
      <c r="Z145" s="2">
        <f t="shared" ca="1" si="307"/>
        <v>20</v>
      </c>
      <c r="AA145" s="2">
        <f t="shared" ca="1" si="307"/>
        <v>2.8233299999999999</v>
      </c>
      <c r="AB145" s="7">
        <f t="shared" ca="1" si="308"/>
        <v>167</v>
      </c>
      <c r="AC145" s="2">
        <f t="shared" ca="1" si="309"/>
        <v>22.24</v>
      </c>
      <c r="AD145" s="2">
        <f t="shared" ca="1" si="309"/>
        <v>14.7</v>
      </c>
      <c r="AE145" s="2">
        <f t="shared" ca="1" si="309"/>
        <v>3.66</v>
      </c>
      <c r="AF145" s="2" t="str">
        <f t="shared" ca="1" si="309"/>
        <v/>
      </c>
      <c r="AG145" s="2">
        <f t="shared" ca="1" si="309"/>
        <v>14.92</v>
      </c>
      <c r="AH145" s="2">
        <f t="shared" ca="1" si="309"/>
        <v>0</v>
      </c>
      <c r="AI145" s="2">
        <f t="shared" ca="1" si="310"/>
        <v>55.519999999999996</v>
      </c>
      <c r="AJ145" s="2">
        <f t="shared" ca="1" si="323"/>
        <v>25.2</v>
      </c>
      <c r="AK145" s="2">
        <f t="shared" ca="1" si="311"/>
        <v>45.2</v>
      </c>
      <c r="AL145" s="2">
        <f t="shared" ca="1" si="311"/>
        <v>20</v>
      </c>
      <c r="AM145" s="2">
        <f t="shared" ca="1" si="311"/>
        <v>2.8233299999999999</v>
      </c>
      <c r="AN145" s="7">
        <f t="shared" ca="1" si="312"/>
        <v>167</v>
      </c>
      <c r="AO145" s="2">
        <f t="shared" ca="1" si="313"/>
        <v>23.44</v>
      </c>
      <c r="AP145" s="2">
        <f t="shared" ca="1" si="313"/>
        <v>18.350000000000001</v>
      </c>
      <c r="AQ145" s="2">
        <f t="shared" ca="1" si="313"/>
        <v>3.66</v>
      </c>
      <c r="AR145" s="2" t="str">
        <f t="shared" ca="1" si="313"/>
        <v/>
      </c>
      <c r="AS145" s="2">
        <f t="shared" ca="1" si="313"/>
        <v>12.08</v>
      </c>
      <c r="AT145" s="2"/>
      <c r="AU145" s="2">
        <f t="shared" ca="1" si="314"/>
        <v>57.53</v>
      </c>
      <c r="AV145" s="2">
        <f t="shared" ca="1" si="315"/>
        <v>26.1</v>
      </c>
      <c r="AW145" s="2">
        <f t="shared" ca="1" si="315"/>
        <v>46.1</v>
      </c>
      <c r="AX145" s="2">
        <f t="shared" ca="1" si="315"/>
        <v>20</v>
      </c>
      <c r="AY145" s="2">
        <f t="shared" ca="1" si="315"/>
        <v>2.8233299999999999</v>
      </c>
      <c r="AZ145" s="7">
        <f t="shared" ca="1" si="316"/>
        <v>167</v>
      </c>
      <c r="BA145" s="2">
        <f t="shared" ca="1" si="317"/>
        <v>23.44</v>
      </c>
      <c r="BB145" s="2">
        <f t="shared" ca="1" si="317"/>
        <v>18.350000000000001</v>
      </c>
      <c r="BC145" s="2">
        <f t="shared" ca="1" si="317"/>
        <v>3.66</v>
      </c>
      <c r="BD145" s="2" t="str">
        <f t="shared" ca="1" si="317"/>
        <v/>
      </c>
      <c r="BE145" s="2">
        <f t="shared" ca="1" si="317"/>
        <v>12.08</v>
      </c>
      <c r="BF145" s="2" t="str">
        <f t="shared" ca="1" si="317"/>
        <v/>
      </c>
      <c r="BG145" s="2">
        <f t="shared" ca="1" si="318"/>
        <v>57.53</v>
      </c>
      <c r="BH145" s="2">
        <f t="shared" ca="1" si="324"/>
        <v>26.1</v>
      </c>
      <c r="BI145" s="2">
        <f t="shared" ca="1" si="319"/>
        <v>46.1</v>
      </c>
      <c r="BJ145" s="2">
        <f t="shared" ca="1" si="319"/>
        <v>20</v>
      </c>
      <c r="BK145" s="2">
        <f t="shared" ca="1" si="319"/>
        <v>2.8233299999999999</v>
      </c>
      <c r="BL145" t="str">
        <f t="shared" si="320"/>
        <v>V08R10</v>
      </c>
      <c r="BM145">
        <f t="shared" si="321"/>
        <v>145</v>
      </c>
      <c r="BN145" t="b">
        <f t="shared" si="326"/>
        <v>1</v>
      </c>
    </row>
    <row r="146" spans="1:66" x14ac:dyDescent="0.25">
      <c r="A146" s="20" t="str">
        <f>"Result "&amp;A135</f>
        <v>Result V08</v>
      </c>
      <c r="C146" s="5"/>
      <c r="D146" s="6" t="str">
        <f ca="1">IF(NOT(BN146),"n/a",IF(COUNTIF(D136:D145,Pass)=10,Pass,Fail))</f>
        <v>Pass</v>
      </c>
      <c r="E146" s="17">
        <f ca="1">AVERAGE(E136:E145)</f>
        <v>56.395999999999994</v>
      </c>
      <c r="F146" s="17">
        <f ca="1">AVERAGE(F136:F145)</f>
        <v>56.395999999999994</v>
      </c>
      <c r="G146" s="18">
        <f ca="1">IF(E146=0,0,(F146-E146)/E146)</f>
        <v>0</v>
      </c>
      <c r="H146" s="19"/>
      <c r="I146" s="17">
        <f ca="1">AVERAGE(I136:I145)</f>
        <v>58.197999999999993</v>
      </c>
      <c r="J146" s="17">
        <f ca="1">AVERAGE(J136:J145)</f>
        <v>58.197999999999993</v>
      </c>
      <c r="K146" s="17">
        <f ca="1">AVERAGE(K136:K145)</f>
        <v>58.197999999999993</v>
      </c>
      <c r="L146" s="18">
        <f t="shared" ca="1" si="301"/>
        <v>0</v>
      </c>
      <c r="M146" s="19" t="s">
        <v>273</v>
      </c>
      <c r="N146" s="19">
        <f ca="1">MIN(L136:L145)</f>
        <v>0</v>
      </c>
      <c r="O146" s="17">
        <f ca="1">AVERAGE(O136:O145)</f>
        <v>1.8020000000000045</v>
      </c>
      <c r="P146" s="18" t="s">
        <v>275</v>
      </c>
      <c r="Q146" s="17">
        <f ca="1">AVERAGE(Q136:Q145)</f>
        <v>22.228000000000002</v>
      </c>
      <c r="R146" s="17">
        <f ca="1">AVERAGE(R136:R145)</f>
        <v>14.704999999999998</v>
      </c>
      <c r="S146" s="17">
        <f ca="1">AVERAGE(S136:S145)</f>
        <v>3.6599999999999993</v>
      </c>
      <c r="T146" s="17"/>
      <c r="U146" s="17">
        <f ca="1">AVERAGE(U136:U145)</f>
        <v>15.802999999999997</v>
      </c>
      <c r="V146" s="17">
        <f ca="1">AVERAGE(V136:V145)</f>
        <v>0</v>
      </c>
      <c r="W146" s="17">
        <f ca="1">AVERAGE(W136:W145)</f>
        <v>56.395999999999994</v>
      </c>
      <c r="X146" s="17">
        <f ca="1">AVERAGE(X130:X145)</f>
        <v>25.40092474489796</v>
      </c>
      <c r="Y146" s="17">
        <f ca="1">AVERAGE(Y130:Y145)</f>
        <v>45.691645408163268</v>
      </c>
      <c r="Z146" s="17">
        <f ca="1">AVERAGE(Z130:Z145)</f>
        <v>20.290720663265308</v>
      </c>
      <c r="AA146" s="17">
        <f ca="1">AVERAGE(AA130:AA145)</f>
        <v>3.1188979783163258</v>
      </c>
      <c r="AB146" s="17" t="s">
        <v>275</v>
      </c>
      <c r="AC146" s="17">
        <f ca="1">AVERAGE(AC136:AC145)</f>
        <v>22.228000000000002</v>
      </c>
      <c r="AD146" s="17">
        <f ca="1">AVERAGE(AD136:AD145)</f>
        <v>14.704999999999998</v>
      </c>
      <c r="AE146" s="17">
        <f ca="1">AVERAGE(AE136:AE145)</f>
        <v>3.6599999999999993</v>
      </c>
      <c r="AF146" s="17" t="e">
        <f ca="1">AVERAGE(AF136:AF145)</f>
        <v>#DIV/0!</v>
      </c>
      <c r="AG146" s="17">
        <f ca="1">AVERAGE(AG136:AG145)</f>
        <v>15.802999999999997</v>
      </c>
      <c r="AH146" s="17"/>
      <c r="AI146" s="17">
        <f ca="1">AVERAGE(AI136:AI145)</f>
        <v>56.395999999999994</v>
      </c>
      <c r="AJ146" s="17">
        <f ca="1">AVERAGE(AJ130:AJ145)</f>
        <v>25.40092474489796</v>
      </c>
      <c r="AK146" s="17">
        <f ca="1">AVERAGE(AK130:AK145)</f>
        <v>45.691645408163268</v>
      </c>
      <c r="AL146" s="17">
        <f ca="1">AVERAGE(AL130:AL145)</f>
        <v>20.290720663265308</v>
      </c>
      <c r="AM146" s="17">
        <f ca="1">AVERAGE(AM130:AM145)</f>
        <v>3.1188979783163258</v>
      </c>
      <c r="AO146" s="17">
        <f ca="1">AVERAGE(AO136:AO145)</f>
        <v>23.470000000000002</v>
      </c>
      <c r="AP146" s="17">
        <f ca="1">AVERAGE(AP136:AP145)</f>
        <v>18.315999999999999</v>
      </c>
      <c r="AQ146" s="17">
        <f ca="1">AVERAGE(AQ136:AQ145)</f>
        <v>3.6599999999999993</v>
      </c>
      <c r="AR146" s="17" t="str">
        <f ca="1">IF(AR$3=0,"",AVERAGE(AR136:AR145))</f>
        <v/>
      </c>
      <c r="AS146" s="17">
        <f ca="1">AVERAGE(AS136:AS145)</f>
        <v>12.751999999999999</v>
      </c>
      <c r="AT146" s="17"/>
      <c r="AU146" s="17">
        <f ca="1">AVERAGE(AU136:AU145)</f>
        <v>58.197999999999993</v>
      </c>
      <c r="AV146" s="17">
        <f ca="1">AVERAGE(AV130:AV145)</f>
        <v>26.359470663265309</v>
      </c>
      <c r="AW146" s="17">
        <f ca="1">AVERAGE(AW130:AW145)</f>
        <v>46.6513711734694</v>
      </c>
      <c r="AX146" s="17">
        <f ca="1">AVERAGE(AX130:AX145)</f>
        <v>20.29190051020408</v>
      </c>
      <c r="AY146" s="17">
        <f ca="1">AVERAGE(AY130:AY145)</f>
        <v>3.1188979783163258</v>
      </c>
      <c r="BA146" s="17">
        <f ca="1">AVERAGE(BA136:BA145)</f>
        <v>23.470000000000002</v>
      </c>
      <c r="BB146" s="17">
        <f ca="1">AVERAGE(BB136:BB145)</f>
        <v>18.315999999999999</v>
      </c>
      <c r="BC146" s="17">
        <f ca="1">AVERAGE(BC136:BC145)</f>
        <v>3.6599999999999993</v>
      </c>
      <c r="BD146" s="17" t="str">
        <f ca="1">IF(BD$3=0,"",AVERAGE(BD136:BD145))</f>
        <v/>
      </c>
      <c r="BE146" s="17">
        <f ca="1">AVERAGE(BE136:BE145)</f>
        <v>12.751999999999999</v>
      </c>
      <c r="BF146" s="17"/>
      <c r="BG146" s="17">
        <f ca="1">AVERAGE(BG136:BG145)</f>
        <v>58.197999999999993</v>
      </c>
      <c r="BH146" s="17">
        <f ca="1">AVERAGE(BH130:BH145)</f>
        <v>26.359470663265309</v>
      </c>
      <c r="BI146" s="17">
        <f ca="1">AVERAGE(BI130:BI145)</f>
        <v>46.6513711734694</v>
      </c>
      <c r="BJ146" s="17">
        <f ca="1">AVERAGE(BJ130:BJ145)</f>
        <v>20.29190051020408</v>
      </c>
      <c r="BK146" s="17">
        <f ca="1">AVERAGE(BK130:BK145)</f>
        <v>3.1188979783163258</v>
      </c>
      <c r="BN146" t="b">
        <f t="shared" si="326"/>
        <v>1</v>
      </c>
    </row>
    <row r="147" spans="1:66" x14ac:dyDescent="0.25">
      <c r="E147" s="6"/>
      <c r="F147" s="6"/>
      <c r="G147" s="6"/>
      <c r="H147" s="5"/>
      <c r="I147" s="6"/>
      <c r="J147" s="6"/>
      <c r="K147" s="6"/>
      <c r="L147" s="5" t="s">
        <v>275</v>
      </c>
      <c r="M147" s="5" t="s">
        <v>274</v>
      </c>
      <c r="N147" s="32">
        <f ca="1">MAX(L136:L145)</f>
        <v>0</v>
      </c>
      <c r="AB147" s="6" t="s">
        <v>276</v>
      </c>
      <c r="AC147" s="18">
        <f ca="1">(AC146-Q146)/Q146</f>
        <v>0</v>
      </c>
      <c r="AD147" s="18">
        <f ca="1">(AD146-R146)/R146</f>
        <v>0</v>
      </c>
      <c r="AE147" s="18">
        <f ca="1">(AE146-S146)/S146</f>
        <v>0</v>
      </c>
      <c r="AF147" s="18"/>
      <c r="AG147" s="18">
        <f ca="1">(AG146-U146)/U146</f>
        <v>0</v>
      </c>
      <c r="AH147" s="18"/>
      <c r="AI147" s="18">
        <f ca="1">(AI146-W146)/W146</f>
        <v>0</v>
      </c>
    </row>
    <row r="148" spans="1:66" x14ac:dyDescent="0.25">
      <c r="A148" s="6" t="s">
        <v>296</v>
      </c>
      <c r="B148" s="6" t="str">
        <f>VLOOKUP(A148,TestArray,2)&amp;" in "&amp;VLOOKUP(A148,TestArray,3)&amp;" for Prototype "&amp;VLOOKUP(A148,TestArray,4)</f>
        <v>Multiple Orientation in Zone 12 for Prototype S2100ft2/P2100ft2</v>
      </c>
      <c r="C148" s="6"/>
      <c r="I148" s="6" t="str">
        <f>VLOOKUP(A148,TestArray,21)</f>
        <v>Standard = V01 Standard for this test</v>
      </c>
    </row>
    <row r="149" spans="1:66" x14ac:dyDescent="0.25">
      <c r="A149" t="str">
        <f>A148</f>
        <v>V09</v>
      </c>
      <c r="B149" t="s">
        <v>2</v>
      </c>
      <c r="C149" s="3" t="str">
        <f t="shared" ref="C149:C158" si="327">VLOOKUP(A149,TestArray,4+RIGHT(B149,2))</f>
        <v>Single Standard Front 45</v>
      </c>
      <c r="D149" t="str">
        <f t="shared" ref="D149:D158" ca="1" si="328">IF(NOT(BN149),"n/a",IF(AND(H149=Yes,M149=Yes),Pass,Fail))</f>
        <v>Pass</v>
      </c>
      <c r="E149" s="2">
        <f t="shared" ref="E149:E158" ca="1" si="329">IF(Units="EDR total",X149,W149)</f>
        <v>59.22999999999999</v>
      </c>
      <c r="F149" s="2">
        <f t="shared" ref="F149:F158" ca="1" si="330">IF(Units="EDR total",AJ149,AI149)</f>
        <v>59.22999999999999</v>
      </c>
      <c r="G149" s="3">
        <f t="shared" ref="G149:G158" ca="1" si="331">IF(E149=0,0,(F149-E149)/E149)</f>
        <v>0</v>
      </c>
      <c r="H149" s="31" t="str">
        <f t="shared" ref="H149:H158" ca="1" si="332">IF(AND((E149-Tolerance&lt;=F149),(E149+Tolerance&gt;=F149)),Yes,No)</f>
        <v>Yes</v>
      </c>
      <c r="I149" s="2">
        <f t="shared" ref="I149:I158" ca="1" si="333">IF(Units="EDR total",J149,INDIRECT(RefCol&amp;INDEX(StandardArray,MATCH($N149,StandardList,0),2)))</f>
        <v>57.53</v>
      </c>
      <c r="J149" s="2">
        <f t="shared" ref="J149:J158" ca="1" si="334">IF(Units="EDR total",AV149,AU149)</f>
        <v>57.53</v>
      </c>
      <c r="K149" s="2">
        <f t="shared" ref="K149:K158" ca="1" si="335">IF(Units="EDR total",BH149,BG149)</f>
        <v>57.53</v>
      </c>
      <c r="L149" s="3">
        <f t="shared" ref="L149:L159" ca="1" si="336">IF(I149=0,0,(K149-I149)/I149)</f>
        <v>0</v>
      </c>
      <c r="M149" s="3" t="str">
        <f t="shared" ref="M149:M158" ca="1" si="337">IF(AND((I149-Tolerance&lt;=K149),(I149+Tolerance&gt;=K149),(J149-Tolerance&lt;=K149),(J149+Tolerance&gt;=K149)),Yes,No)</f>
        <v>Yes</v>
      </c>
      <c r="N149" s="33" t="s">
        <v>301</v>
      </c>
      <c r="O149" s="21">
        <f t="shared" ref="O149:O158" ca="1" si="338">K149-F149</f>
        <v>-1.6999999999999886</v>
      </c>
      <c r="P149" s="7">
        <f t="shared" ref="P149:P154" ca="1" si="339">MATCH($A149&amp;$B149,INDIRECT(P$2),0)</f>
        <v>168</v>
      </c>
      <c r="Q149" s="2">
        <f t="shared" ref="Q149:V158" ca="1" si="340">IF(Q$3=0,"",INDEX(INDIRECT(Q$1),$P149,Q$3))</f>
        <v>23.65</v>
      </c>
      <c r="R149" s="2">
        <f t="shared" ca="1" si="340"/>
        <v>19.84</v>
      </c>
      <c r="S149" s="2">
        <f t="shared" ca="1" si="340"/>
        <v>3.66</v>
      </c>
      <c r="T149" s="2" t="str">
        <f t="shared" ca="1" si="340"/>
        <v/>
      </c>
      <c r="U149" s="2">
        <f t="shared" ca="1" si="340"/>
        <v>12.08</v>
      </c>
      <c r="V149" s="2">
        <f t="shared" ca="1" si="340"/>
        <v>0</v>
      </c>
      <c r="W149" s="2">
        <f t="shared" ref="W149:W158" ca="1" si="341">IF(TotalSum="No",INDEX(INDIRECT(W$1),$P149,W$3),SUM(Q149:V149))</f>
        <v>59.22999999999999</v>
      </c>
      <c r="X149" s="2">
        <f t="shared" ref="X149:AA158" ca="1" si="342">IF(X$3=0,"",INDEX(INDIRECT(X$1),$P149,X$3))</f>
        <v>26.8</v>
      </c>
      <c r="Y149" s="2">
        <f t="shared" ca="1" si="342"/>
        <v>46.8</v>
      </c>
      <c r="Z149" s="2">
        <f t="shared" ca="1" si="342"/>
        <v>20</v>
      </c>
      <c r="AA149" s="2">
        <f t="shared" ca="1" si="342"/>
        <v>2.8233299999999999</v>
      </c>
      <c r="AB149" s="7">
        <f t="shared" ref="AB149:AB154" ca="1" si="343">MATCH($A149&amp;$B149,INDIRECT(AB$2),0)</f>
        <v>168</v>
      </c>
      <c r="AC149" s="2">
        <f t="shared" ref="AC149:AH158" ca="1" si="344">IF(AC$3=0,"",INDEX(INDIRECT(AC$1),$AB149,AC$3))</f>
        <v>23.65</v>
      </c>
      <c r="AD149" s="2">
        <f t="shared" ca="1" si="344"/>
        <v>19.84</v>
      </c>
      <c r="AE149" s="2">
        <f t="shared" ca="1" si="344"/>
        <v>3.66</v>
      </c>
      <c r="AF149" s="2" t="str">
        <f t="shared" ca="1" si="344"/>
        <v/>
      </c>
      <c r="AG149" s="2">
        <f t="shared" ca="1" si="344"/>
        <v>12.08</v>
      </c>
      <c r="AH149" s="2">
        <f t="shared" ca="1" si="344"/>
        <v>0</v>
      </c>
      <c r="AI149" s="2">
        <f t="shared" ref="AI149:AI158" ca="1" si="345">IF(TotalSum="No",INDEX(INDIRECT(AI$1),$AB149,AI$3),SUM(AC149:AH149))</f>
        <v>59.22999999999999</v>
      </c>
      <c r="AJ149" s="2">
        <f ca="1">IF(AJ$3=0,"",INDEX(INDIRECT(AJ$1),$AB149,AJ$3))</f>
        <v>26.8</v>
      </c>
      <c r="AK149" s="2">
        <f t="shared" ref="AK149:AM158" ca="1" si="346">IF(AK$3=0,"",INDEX(INDIRECT(AK$1),$AB149,AK$3))</f>
        <v>46.8</v>
      </c>
      <c r="AL149" s="2">
        <f t="shared" ca="1" si="346"/>
        <v>20</v>
      </c>
      <c r="AM149" s="2">
        <f t="shared" ca="1" si="346"/>
        <v>2.8233299999999999</v>
      </c>
      <c r="AN149" s="7">
        <f t="shared" ref="AN149:AN154" ca="1" si="347">MATCH($A149&amp;$B149,INDIRECT(AN$2),0)</f>
        <v>168</v>
      </c>
      <c r="AO149" s="2">
        <f t="shared" ref="AO149:AT158" ca="1" si="348">IF(AO$3=0,"",INDEX(INDIRECT(AO$1),$AN149,AO$3))</f>
        <v>23.44</v>
      </c>
      <c r="AP149" s="2">
        <f t="shared" ca="1" si="348"/>
        <v>18.350000000000001</v>
      </c>
      <c r="AQ149" s="2">
        <f t="shared" ca="1" si="348"/>
        <v>3.66</v>
      </c>
      <c r="AR149" s="2" t="str">
        <f t="shared" ca="1" si="348"/>
        <v/>
      </c>
      <c r="AS149" s="2">
        <f t="shared" ca="1" si="348"/>
        <v>12.08</v>
      </c>
      <c r="AT149" s="2" t="str">
        <f t="shared" ca="1" si="348"/>
        <v/>
      </c>
      <c r="AU149" s="2">
        <f t="shared" ref="AU149:AU158" ca="1" si="349">IF(TotalSum="No",INDEX(INDIRECT(AU$1),$AN149,AU$3),SUM(AO149:AT149))</f>
        <v>57.53</v>
      </c>
      <c r="AV149" s="2">
        <f t="shared" ref="AV149:AY158" ca="1" si="350">IF(AV$3=0,"",INDEX(INDIRECT(AV$1),$P149,AV$3))</f>
        <v>26.1</v>
      </c>
      <c r="AW149" s="2">
        <f t="shared" ca="1" si="350"/>
        <v>46.1</v>
      </c>
      <c r="AX149" s="2">
        <f t="shared" ca="1" si="350"/>
        <v>20</v>
      </c>
      <c r="AY149" s="2">
        <f t="shared" ca="1" si="350"/>
        <v>2.8233299999999999</v>
      </c>
      <c r="AZ149" s="7">
        <f t="shared" ref="AZ149:AZ154" ca="1" si="351">MATCH($A149&amp;$B149,INDIRECT(AZ$2),0)</f>
        <v>168</v>
      </c>
      <c r="BA149" s="2">
        <f t="shared" ref="BA149:BF158" ca="1" si="352">IF(BA$3=0,"",INDEX(INDIRECT(BA$1),$AZ149,BA$3))</f>
        <v>23.44</v>
      </c>
      <c r="BB149" s="2">
        <f t="shared" ca="1" si="352"/>
        <v>18.350000000000001</v>
      </c>
      <c r="BC149" s="2">
        <f t="shared" ca="1" si="352"/>
        <v>3.66</v>
      </c>
      <c r="BD149" s="2" t="str">
        <f t="shared" ca="1" si="352"/>
        <v/>
      </c>
      <c r="BE149" s="2">
        <f t="shared" ca="1" si="352"/>
        <v>12.08</v>
      </c>
      <c r="BF149" s="2" t="str">
        <f t="shared" ca="1" si="352"/>
        <v/>
      </c>
      <c r="BG149" s="2">
        <f t="shared" ref="BG149:BG158" ca="1" si="353">IF(TotalSum="No",INDEX(INDIRECT(BG$1),$AZ149,BG$3),SUM(BA149:BF149))</f>
        <v>57.53</v>
      </c>
      <c r="BH149" s="2">
        <f ca="1">IF(BH$3=0,"",INDEX(INDIRECT(BH$1),$AZ149,BH$3))</f>
        <v>26.1</v>
      </c>
      <c r="BI149" s="2">
        <f t="shared" ref="BI149:BK158" ca="1" si="354">IF(BI$3=0,"",INDEX(INDIRECT(BI$1),$AZ149,BI$3))</f>
        <v>46.1</v>
      </c>
      <c r="BJ149" s="2">
        <f t="shared" ca="1" si="354"/>
        <v>20</v>
      </c>
      <c r="BK149" s="2">
        <f t="shared" ca="1" si="354"/>
        <v>2.8233299999999999</v>
      </c>
      <c r="BL149" t="str">
        <f t="shared" ref="BL149:BL158" si="355">A149&amp;B149</f>
        <v>V09R01</v>
      </c>
      <c r="BM149">
        <f t="shared" ref="BM149:BM158" si="356">ROW(BL149)</f>
        <v>149</v>
      </c>
      <c r="BN149" t="b">
        <f>AND(SoftwareType="Reference",SingleFamily="Yes",NewlyConstructed="Yes")</f>
        <v>1</v>
      </c>
    </row>
    <row r="150" spans="1:66" x14ac:dyDescent="0.25">
      <c r="A150" t="str">
        <f t="shared" ref="A150:A158" si="357">A149</f>
        <v>V09</v>
      </c>
      <c r="B150" t="s">
        <v>17</v>
      </c>
      <c r="C150" s="3" t="str">
        <f t="shared" si="327"/>
        <v>North Standard</v>
      </c>
      <c r="D150" t="str">
        <f t="shared" ca="1" si="328"/>
        <v>Pass</v>
      </c>
      <c r="E150" s="2">
        <f t="shared" ca="1" si="329"/>
        <v>57.53</v>
      </c>
      <c r="F150" s="2">
        <f t="shared" ca="1" si="330"/>
        <v>57.53</v>
      </c>
      <c r="G150" s="3">
        <f t="shared" ca="1" si="331"/>
        <v>0</v>
      </c>
      <c r="H150" s="31" t="str">
        <f t="shared" ca="1" si="332"/>
        <v>Yes</v>
      </c>
      <c r="I150" s="2">
        <f t="shared" ca="1" si="333"/>
        <v>57.53</v>
      </c>
      <c r="J150" s="2">
        <f t="shared" ca="1" si="334"/>
        <v>57.53</v>
      </c>
      <c r="K150" s="2">
        <f t="shared" ca="1" si="335"/>
        <v>57.53</v>
      </c>
      <c r="L150" s="3">
        <f t="shared" ca="1" si="336"/>
        <v>0</v>
      </c>
      <c r="M150" s="3" t="str">
        <f t="shared" ca="1" si="337"/>
        <v>Yes</v>
      </c>
      <c r="N150" s="31" t="str">
        <f>N149</f>
        <v>V01R12</v>
      </c>
      <c r="O150" s="21">
        <f t="shared" ca="1" si="338"/>
        <v>0</v>
      </c>
      <c r="P150" s="7">
        <f ca="1">MATCH($A150&amp;$B150,INDIRECT(P$2),0)+1</f>
        <v>170</v>
      </c>
      <c r="Q150" s="2">
        <f t="shared" ca="1" si="340"/>
        <v>23.44</v>
      </c>
      <c r="R150" s="2">
        <f t="shared" ca="1" si="340"/>
        <v>18.350000000000001</v>
      </c>
      <c r="S150" s="2">
        <f t="shared" ca="1" si="340"/>
        <v>3.66</v>
      </c>
      <c r="T150" s="2" t="str">
        <f t="shared" ca="1" si="340"/>
        <v/>
      </c>
      <c r="U150" s="2">
        <f t="shared" ca="1" si="340"/>
        <v>12.08</v>
      </c>
      <c r="V150" s="2">
        <f t="shared" ca="1" si="340"/>
        <v>0</v>
      </c>
      <c r="W150" s="2">
        <f t="shared" ca="1" si="341"/>
        <v>57.53</v>
      </c>
      <c r="X150" s="2">
        <f t="shared" ca="1" si="342"/>
        <v>26.1</v>
      </c>
      <c r="Y150" s="2">
        <f t="shared" ca="1" si="342"/>
        <v>46.1</v>
      </c>
      <c r="Z150" s="2">
        <f t="shared" ca="1" si="342"/>
        <v>20</v>
      </c>
      <c r="AA150" s="2">
        <f t="shared" ca="1" si="342"/>
        <v>2.8233299999999999</v>
      </c>
      <c r="AB150" s="7">
        <f ca="1">MATCH($A150&amp;$B150,INDIRECT(AB$2),0)+1</f>
        <v>170</v>
      </c>
      <c r="AC150" s="2">
        <f t="shared" ca="1" si="344"/>
        <v>23.44</v>
      </c>
      <c r="AD150" s="2">
        <f t="shared" ca="1" si="344"/>
        <v>18.350000000000001</v>
      </c>
      <c r="AE150" s="2">
        <f t="shared" ca="1" si="344"/>
        <v>3.66</v>
      </c>
      <c r="AF150" s="2" t="str">
        <f t="shared" ca="1" si="344"/>
        <v/>
      </c>
      <c r="AG150" s="2">
        <f t="shared" ca="1" si="344"/>
        <v>12.08</v>
      </c>
      <c r="AH150" s="2">
        <f t="shared" ca="1" si="344"/>
        <v>0</v>
      </c>
      <c r="AI150" s="2">
        <f t="shared" ca="1" si="345"/>
        <v>57.53</v>
      </c>
      <c r="AJ150" s="2">
        <f t="shared" ref="AJ150:AJ158" ca="1" si="358">IF(AJ$3=0,"",INDEX(INDIRECT(AJ$1),$AB150,AJ$3))</f>
        <v>26.1</v>
      </c>
      <c r="AK150" s="2">
        <f t="shared" ca="1" si="346"/>
        <v>46.1</v>
      </c>
      <c r="AL150" s="2">
        <f t="shared" ca="1" si="346"/>
        <v>20</v>
      </c>
      <c r="AM150" s="2">
        <f t="shared" ca="1" si="346"/>
        <v>2.8233299999999999</v>
      </c>
      <c r="AN150" s="7">
        <f ca="1">MATCH($A150&amp;$B150,INDIRECT(AN$2),0)+IF(INDEX(INDIRECT(AN$2),MATCH($A150&amp;$B150,INDIRECT(AN$2),0)+4,1)=$A150&amp;$B150,1,0)</f>
        <v>170</v>
      </c>
      <c r="AO150" s="2">
        <f t="shared" ca="1" si="348"/>
        <v>23.44</v>
      </c>
      <c r="AP150" s="2">
        <f t="shared" ca="1" si="348"/>
        <v>18.350000000000001</v>
      </c>
      <c r="AQ150" s="2">
        <f t="shared" ca="1" si="348"/>
        <v>3.66</v>
      </c>
      <c r="AR150" s="2" t="str">
        <f t="shared" ca="1" si="348"/>
        <v/>
      </c>
      <c r="AS150" s="2">
        <f t="shared" ca="1" si="348"/>
        <v>12.08</v>
      </c>
      <c r="AT150" s="2" t="str">
        <f t="shared" ca="1" si="348"/>
        <v/>
      </c>
      <c r="AU150" s="2">
        <f t="shared" ca="1" si="349"/>
        <v>57.53</v>
      </c>
      <c r="AV150" s="2">
        <f t="shared" ca="1" si="350"/>
        <v>26.1</v>
      </c>
      <c r="AW150" s="2">
        <f t="shared" ca="1" si="350"/>
        <v>46.1</v>
      </c>
      <c r="AX150" s="2">
        <f t="shared" ca="1" si="350"/>
        <v>20</v>
      </c>
      <c r="AY150" s="2">
        <f t="shared" ca="1" si="350"/>
        <v>2.8233299999999999</v>
      </c>
      <c r="AZ150" s="7">
        <f ca="1">MATCH($A150&amp;$B150,INDIRECT(AZ$2),0)+IF(INDEX(INDIRECT(AZ$2),MATCH($A150&amp;$B150,INDIRECT(AZ$2),0)+4,1)=$A150&amp;$B150,1,0)</f>
        <v>170</v>
      </c>
      <c r="BA150" s="2">
        <f t="shared" ca="1" si="352"/>
        <v>23.44</v>
      </c>
      <c r="BB150" s="2">
        <f t="shared" ca="1" si="352"/>
        <v>18.350000000000001</v>
      </c>
      <c r="BC150" s="2">
        <f t="shared" ca="1" si="352"/>
        <v>3.66</v>
      </c>
      <c r="BD150" s="2" t="str">
        <f t="shared" ca="1" si="352"/>
        <v/>
      </c>
      <c r="BE150" s="2">
        <f t="shared" ca="1" si="352"/>
        <v>12.08</v>
      </c>
      <c r="BF150" s="2" t="str">
        <f t="shared" ca="1" si="352"/>
        <v/>
      </c>
      <c r="BG150" s="2">
        <f t="shared" ca="1" si="353"/>
        <v>57.53</v>
      </c>
      <c r="BH150" s="2">
        <f t="shared" ref="BH150:BH158" ca="1" si="359">IF(BH$3=0,"",INDEX(INDIRECT(BH$1),$AZ150,BH$3))</f>
        <v>26.1</v>
      </c>
      <c r="BI150" s="2">
        <f t="shared" ca="1" si="354"/>
        <v>46.1</v>
      </c>
      <c r="BJ150" s="2">
        <f t="shared" ca="1" si="354"/>
        <v>20</v>
      </c>
      <c r="BK150" s="2">
        <f t="shared" ca="1" si="354"/>
        <v>2.8233299999999999</v>
      </c>
      <c r="BL150" t="str">
        <f t="shared" si="355"/>
        <v>V09R02</v>
      </c>
      <c r="BM150">
        <f t="shared" si="356"/>
        <v>150</v>
      </c>
      <c r="BN150" t="b">
        <f>BN149</f>
        <v>1</v>
      </c>
    </row>
    <row r="151" spans="1:66" x14ac:dyDescent="0.25">
      <c r="A151" t="str">
        <f t="shared" si="357"/>
        <v>V09</v>
      </c>
      <c r="B151" t="s">
        <v>18</v>
      </c>
      <c r="C151" s="3" t="str">
        <f t="shared" si="327"/>
        <v>East Standard</v>
      </c>
      <c r="D151" t="str">
        <f t="shared" ca="1" si="328"/>
        <v>Pass</v>
      </c>
      <c r="E151" s="2">
        <f t="shared" ca="1" si="329"/>
        <v>57.53</v>
      </c>
      <c r="F151" s="2">
        <f t="shared" ca="1" si="330"/>
        <v>57.53</v>
      </c>
      <c r="G151" s="3">
        <f t="shared" ca="1" si="331"/>
        <v>0</v>
      </c>
      <c r="H151" s="31" t="str">
        <f t="shared" ca="1" si="332"/>
        <v>Yes</v>
      </c>
      <c r="I151" s="2">
        <f t="shared" ca="1" si="333"/>
        <v>57.53</v>
      </c>
      <c r="J151" s="2">
        <f t="shared" ca="1" si="334"/>
        <v>57.53</v>
      </c>
      <c r="K151" s="2">
        <f t="shared" ca="1" si="335"/>
        <v>57.53</v>
      </c>
      <c r="L151" s="3">
        <f t="shared" ca="1" si="336"/>
        <v>0</v>
      </c>
      <c r="M151" s="3" t="str">
        <f t="shared" ca="1" si="337"/>
        <v>Yes</v>
      </c>
      <c r="N151" s="31" t="str">
        <f t="shared" ref="N151:N158" si="360">N150</f>
        <v>V01R12</v>
      </c>
      <c r="O151" s="21">
        <f t="shared" ca="1" si="338"/>
        <v>0</v>
      </c>
      <c r="P151" s="7">
        <f ca="1">P150+1</f>
        <v>171</v>
      </c>
      <c r="Q151" s="2">
        <f t="shared" ca="1" si="340"/>
        <v>23.44</v>
      </c>
      <c r="R151" s="2">
        <f t="shared" ca="1" si="340"/>
        <v>18.350000000000001</v>
      </c>
      <c r="S151" s="2">
        <f t="shared" ca="1" si="340"/>
        <v>3.66</v>
      </c>
      <c r="T151" s="2" t="str">
        <f t="shared" ca="1" si="340"/>
        <v/>
      </c>
      <c r="U151" s="2">
        <f t="shared" ca="1" si="340"/>
        <v>12.08</v>
      </c>
      <c r="V151" s="2">
        <f t="shared" ca="1" si="340"/>
        <v>0</v>
      </c>
      <c r="W151" s="2">
        <f t="shared" ca="1" si="341"/>
        <v>57.53</v>
      </c>
      <c r="X151" s="2">
        <f t="shared" ca="1" si="342"/>
        <v>26.1</v>
      </c>
      <c r="Y151" s="2">
        <f t="shared" ca="1" si="342"/>
        <v>46.1</v>
      </c>
      <c r="Z151" s="2">
        <f t="shared" ca="1" si="342"/>
        <v>20</v>
      </c>
      <c r="AA151" s="2">
        <f t="shared" ca="1" si="342"/>
        <v>2.8233299999999999</v>
      </c>
      <c r="AB151" s="7">
        <f ca="1">AB150+1</f>
        <v>171</v>
      </c>
      <c r="AC151" s="2">
        <f t="shared" ca="1" si="344"/>
        <v>23.44</v>
      </c>
      <c r="AD151" s="2">
        <f t="shared" ca="1" si="344"/>
        <v>18.350000000000001</v>
      </c>
      <c r="AE151" s="2">
        <f t="shared" ca="1" si="344"/>
        <v>3.66</v>
      </c>
      <c r="AF151" s="2" t="str">
        <f t="shared" ca="1" si="344"/>
        <v/>
      </c>
      <c r="AG151" s="2">
        <f t="shared" ca="1" si="344"/>
        <v>12.08</v>
      </c>
      <c r="AH151" s="2">
        <f t="shared" ca="1" si="344"/>
        <v>0</v>
      </c>
      <c r="AI151" s="2">
        <f t="shared" ca="1" si="345"/>
        <v>57.53</v>
      </c>
      <c r="AJ151" s="2">
        <f t="shared" ca="1" si="358"/>
        <v>26.1</v>
      </c>
      <c r="AK151" s="2">
        <f t="shared" ca="1" si="346"/>
        <v>46.1</v>
      </c>
      <c r="AL151" s="2">
        <f t="shared" ca="1" si="346"/>
        <v>20</v>
      </c>
      <c r="AM151" s="2">
        <f t="shared" ca="1" si="346"/>
        <v>2.8233299999999999</v>
      </c>
      <c r="AN151" s="7">
        <f ca="1">AN150+1</f>
        <v>171</v>
      </c>
      <c r="AO151" s="2">
        <f t="shared" ca="1" si="348"/>
        <v>23.44</v>
      </c>
      <c r="AP151" s="2">
        <f t="shared" ca="1" si="348"/>
        <v>18.350000000000001</v>
      </c>
      <c r="AQ151" s="2">
        <f t="shared" ca="1" si="348"/>
        <v>3.66</v>
      </c>
      <c r="AR151" s="2" t="str">
        <f t="shared" ca="1" si="348"/>
        <v/>
      </c>
      <c r="AS151" s="2">
        <f t="shared" ca="1" si="348"/>
        <v>12.08</v>
      </c>
      <c r="AT151" s="2" t="str">
        <f t="shared" ca="1" si="348"/>
        <v/>
      </c>
      <c r="AU151" s="2">
        <f t="shared" ca="1" si="349"/>
        <v>57.53</v>
      </c>
      <c r="AV151" s="2">
        <f t="shared" ca="1" si="350"/>
        <v>26.1</v>
      </c>
      <c r="AW151" s="2">
        <f t="shared" ca="1" si="350"/>
        <v>46.1</v>
      </c>
      <c r="AX151" s="2">
        <f t="shared" ca="1" si="350"/>
        <v>20</v>
      </c>
      <c r="AY151" s="2">
        <f t="shared" ca="1" si="350"/>
        <v>2.8233299999999999</v>
      </c>
      <c r="AZ151" s="7">
        <f ca="1">AZ150+1</f>
        <v>171</v>
      </c>
      <c r="BA151" s="2">
        <f t="shared" ca="1" si="352"/>
        <v>23.44</v>
      </c>
      <c r="BB151" s="2">
        <f t="shared" ca="1" si="352"/>
        <v>18.350000000000001</v>
      </c>
      <c r="BC151" s="2">
        <f t="shared" ca="1" si="352"/>
        <v>3.66</v>
      </c>
      <c r="BD151" s="2" t="str">
        <f t="shared" ca="1" si="352"/>
        <v/>
      </c>
      <c r="BE151" s="2">
        <f t="shared" ca="1" si="352"/>
        <v>12.08</v>
      </c>
      <c r="BF151" s="2" t="str">
        <f t="shared" ca="1" si="352"/>
        <v/>
      </c>
      <c r="BG151" s="2">
        <f t="shared" ca="1" si="353"/>
        <v>57.53</v>
      </c>
      <c r="BH151" s="2">
        <f t="shared" ca="1" si="359"/>
        <v>26.1</v>
      </c>
      <c r="BI151" s="2">
        <f t="shared" ca="1" si="354"/>
        <v>46.1</v>
      </c>
      <c r="BJ151" s="2">
        <f t="shared" ca="1" si="354"/>
        <v>20</v>
      </c>
      <c r="BK151" s="2">
        <f t="shared" ca="1" si="354"/>
        <v>2.8233299999999999</v>
      </c>
      <c r="BL151" t="str">
        <f t="shared" si="355"/>
        <v>V09R03</v>
      </c>
      <c r="BM151">
        <f t="shared" si="356"/>
        <v>151</v>
      </c>
      <c r="BN151" t="b">
        <f>BN150</f>
        <v>1</v>
      </c>
    </row>
    <row r="152" spans="1:66" x14ac:dyDescent="0.25">
      <c r="A152" t="str">
        <f t="shared" si="357"/>
        <v>V09</v>
      </c>
      <c r="B152" t="s">
        <v>19</v>
      </c>
      <c r="C152" s="3" t="str">
        <f t="shared" si="327"/>
        <v>South Standard</v>
      </c>
      <c r="D152" t="str">
        <f t="shared" ca="1" si="328"/>
        <v>Pass</v>
      </c>
      <c r="E152" s="2">
        <f t="shared" ca="1" si="329"/>
        <v>57.53</v>
      </c>
      <c r="F152" s="2">
        <f t="shared" ca="1" si="330"/>
        <v>57.53</v>
      </c>
      <c r="G152" s="3">
        <f t="shared" ca="1" si="331"/>
        <v>0</v>
      </c>
      <c r="H152" s="31" t="str">
        <f t="shared" ca="1" si="332"/>
        <v>Yes</v>
      </c>
      <c r="I152" s="2">
        <f t="shared" ca="1" si="333"/>
        <v>57.53</v>
      </c>
      <c r="J152" s="2">
        <f t="shared" ca="1" si="334"/>
        <v>57.53</v>
      </c>
      <c r="K152" s="2">
        <f t="shared" ca="1" si="335"/>
        <v>57.53</v>
      </c>
      <c r="L152" s="3">
        <f t="shared" ca="1" si="336"/>
        <v>0</v>
      </c>
      <c r="M152" s="3" t="str">
        <f t="shared" ca="1" si="337"/>
        <v>Yes</v>
      </c>
      <c r="N152" s="31" t="str">
        <f t="shared" si="360"/>
        <v>V01R12</v>
      </c>
      <c r="O152" s="21">
        <f t="shared" ca="1" si="338"/>
        <v>0</v>
      </c>
      <c r="P152" s="7">
        <f ca="1">P151+1</f>
        <v>172</v>
      </c>
      <c r="Q152" s="2">
        <f t="shared" ca="1" si="340"/>
        <v>23.44</v>
      </c>
      <c r="R152" s="2">
        <f t="shared" ca="1" si="340"/>
        <v>18.350000000000001</v>
      </c>
      <c r="S152" s="2">
        <f t="shared" ca="1" si="340"/>
        <v>3.66</v>
      </c>
      <c r="T152" s="2" t="str">
        <f t="shared" ca="1" si="340"/>
        <v/>
      </c>
      <c r="U152" s="2">
        <f t="shared" ca="1" si="340"/>
        <v>12.08</v>
      </c>
      <c r="V152" s="2">
        <f t="shared" ca="1" si="340"/>
        <v>0</v>
      </c>
      <c r="W152" s="2">
        <f t="shared" ca="1" si="341"/>
        <v>57.53</v>
      </c>
      <c r="X152" s="2">
        <f t="shared" ca="1" si="342"/>
        <v>26.1</v>
      </c>
      <c r="Y152" s="2">
        <f t="shared" ca="1" si="342"/>
        <v>46.1</v>
      </c>
      <c r="Z152" s="2">
        <f t="shared" ca="1" si="342"/>
        <v>20</v>
      </c>
      <c r="AA152" s="2">
        <f t="shared" ca="1" si="342"/>
        <v>2.8233299999999999</v>
      </c>
      <c r="AB152" s="7">
        <f ca="1">AB151+1</f>
        <v>172</v>
      </c>
      <c r="AC152" s="2">
        <f t="shared" ca="1" si="344"/>
        <v>23.44</v>
      </c>
      <c r="AD152" s="2">
        <f t="shared" ca="1" si="344"/>
        <v>18.350000000000001</v>
      </c>
      <c r="AE152" s="2">
        <f t="shared" ca="1" si="344"/>
        <v>3.66</v>
      </c>
      <c r="AF152" s="2" t="str">
        <f t="shared" ca="1" si="344"/>
        <v/>
      </c>
      <c r="AG152" s="2">
        <f t="shared" ca="1" si="344"/>
        <v>12.08</v>
      </c>
      <c r="AH152" s="2">
        <f t="shared" ca="1" si="344"/>
        <v>0</v>
      </c>
      <c r="AI152" s="2">
        <f t="shared" ca="1" si="345"/>
        <v>57.53</v>
      </c>
      <c r="AJ152" s="2">
        <f t="shared" ca="1" si="358"/>
        <v>26.1</v>
      </c>
      <c r="AK152" s="2">
        <f t="shared" ca="1" si="346"/>
        <v>46.1</v>
      </c>
      <c r="AL152" s="2">
        <f t="shared" ca="1" si="346"/>
        <v>20</v>
      </c>
      <c r="AM152" s="2">
        <f t="shared" ca="1" si="346"/>
        <v>2.8233299999999999</v>
      </c>
      <c r="AN152" s="7">
        <f ca="1">AN151+1</f>
        <v>172</v>
      </c>
      <c r="AO152" s="2">
        <f t="shared" ca="1" si="348"/>
        <v>23.44</v>
      </c>
      <c r="AP152" s="2">
        <f t="shared" ca="1" si="348"/>
        <v>18.350000000000001</v>
      </c>
      <c r="AQ152" s="2">
        <f t="shared" ca="1" si="348"/>
        <v>3.66</v>
      </c>
      <c r="AR152" s="2" t="str">
        <f t="shared" ca="1" si="348"/>
        <v/>
      </c>
      <c r="AS152" s="2">
        <f t="shared" ca="1" si="348"/>
        <v>12.08</v>
      </c>
      <c r="AT152" s="2" t="str">
        <f t="shared" ca="1" si="348"/>
        <v/>
      </c>
      <c r="AU152" s="2">
        <f t="shared" ca="1" si="349"/>
        <v>57.53</v>
      </c>
      <c r="AV152" s="2">
        <f t="shared" ca="1" si="350"/>
        <v>26.1</v>
      </c>
      <c r="AW152" s="2">
        <f t="shared" ca="1" si="350"/>
        <v>46.1</v>
      </c>
      <c r="AX152" s="2">
        <f t="shared" ca="1" si="350"/>
        <v>20</v>
      </c>
      <c r="AY152" s="2">
        <f t="shared" ca="1" si="350"/>
        <v>2.8233299999999999</v>
      </c>
      <c r="AZ152" s="7">
        <f ca="1">AZ151+1</f>
        <v>172</v>
      </c>
      <c r="BA152" s="2">
        <f t="shared" ca="1" si="352"/>
        <v>23.44</v>
      </c>
      <c r="BB152" s="2">
        <f t="shared" ca="1" si="352"/>
        <v>18.350000000000001</v>
      </c>
      <c r="BC152" s="2">
        <f t="shared" ca="1" si="352"/>
        <v>3.66</v>
      </c>
      <c r="BD152" s="2" t="str">
        <f t="shared" ca="1" si="352"/>
        <v/>
      </c>
      <c r="BE152" s="2">
        <f t="shared" ca="1" si="352"/>
        <v>12.08</v>
      </c>
      <c r="BF152" s="2" t="str">
        <f t="shared" ca="1" si="352"/>
        <v/>
      </c>
      <c r="BG152" s="2">
        <f t="shared" ca="1" si="353"/>
        <v>57.53</v>
      </c>
      <c r="BH152" s="2">
        <f t="shared" ca="1" si="359"/>
        <v>26.1</v>
      </c>
      <c r="BI152" s="2">
        <f t="shared" ca="1" si="354"/>
        <v>46.1</v>
      </c>
      <c r="BJ152" s="2">
        <f t="shared" ca="1" si="354"/>
        <v>20</v>
      </c>
      <c r="BK152" s="2">
        <f t="shared" ca="1" si="354"/>
        <v>2.8233299999999999</v>
      </c>
      <c r="BL152" t="str">
        <f t="shared" si="355"/>
        <v>V09R04</v>
      </c>
      <c r="BM152">
        <f t="shared" si="356"/>
        <v>152</v>
      </c>
      <c r="BN152" t="b">
        <f>BN151</f>
        <v>1</v>
      </c>
    </row>
    <row r="153" spans="1:66" x14ac:dyDescent="0.25">
      <c r="A153" t="str">
        <f t="shared" si="357"/>
        <v>V09</v>
      </c>
      <c r="B153" t="s">
        <v>20</v>
      </c>
      <c r="C153" s="3" t="str">
        <f t="shared" si="327"/>
        <v>West Standard</v>
      </c>
      <c r="D153" t="str">
        <f t="shared" ca="1" si="328"/>
        <v>Pass</v>
      </c>
      <c r="E153" s="2">
        <f t="shared" ca="1" si="329"/>
        <v>57.53</v>
      </c>
      <c r="F153" s="2">
        <f t="shared" ca="1" si="330"/>
        <v>57.53</v>
      </c>
      <c r="G153" s="3">
        <f t="shared" ca="1" si="331"/>
        <v>0</v>
      </c>
      <c r="H153" s="31" t="str">
        <f t="shared" ca="1" si="332"/>
        <v>Yes</v>
      </c>
      <c r="I153" s="2">
        <f t="shared" ca="1" si="333"/>
        <v>57.53</v>
      </c>
      <c r="J153" s="2">
        <f t="shared" ca="1" si="334"/>
        <v>57.53</v>
      </c>
      <c r="K153" s="2">
        <f t="shared" ca="1" si="335"/>
        <v>57.53</v>
      </c>
      <c r="L153" s="3">
        <f t="shared" ca="1" si="336"/>
        <v>0</v>
      </c>
      <c r="M153" s="3" t="str">
        <f t="shared" ca="1" si="337"/>
        <v>Yes</v>
      </c>
      <c r="N153" s="31" t="str">
        <f t="shared" si="360"/>
        <v>V01R12</v>
      </c>
      <c r="O153" s="21">
        <f t="shared" ca="1" si="338"/>
        <v>0</v>
      </c>
      <c r="P153" s="7">
        <f ca="1">P152+1</f>
        <v>173</v>
      </c>
      <c r="Q153" s="2">
        <f t="shared" ca="1" si="340"/>
        <v>23.44</v>
      </c>
      <c r="R153" s="2">
        <f t="shared" ca="1" si="340"/>
        <v>18.350000000000001</v>
      </c>
      <c r="S153" s="2">
        <f t="shared" ca="1" si="340"/>
        <v>3.66</v>
      </c>
      <c r="T153" s="2" t="str">
        <f t="shared" ca="1" si="340"/>
        <v/>
      </c>
      <c r="U153" s="2">
        <f t="shared" ca="1" si="340"/>
        <v>12.08</v>
      </c>
      <c r="V153" s="2">
        <f t="shared" ca="1" si="340"/>
        <v>0</v>
      </c>
      <c r="W153" s="2">
        <f t="shared" ca="1" si="341"/>
        <v>57.53</v>
      </c>
      <c r="X153" s="2">
        <f t="shared" ca="1" si="342"/>
        <v>26.1</v>
      </c>
      <c r="Y153" s="2">
        <f t="shared" ca="1" si="342"/>
        <v>46.1</v>
      </c>
      <c r="Z153" s="2">
        <f t="shared" ca="1" si="342"/>
        <v>20</v>
      </c>
      <c r="AA153" s="2">
        <f t="shared" ca="1" si="342"/>
        <v>2.8233299999999999</v>
      </c>
      <c r="AB153" s="7">
        <f ca="1">AB152+1</f>
        <v>173</v>
      </c>
      <c r="AC153" s="2">
        <f t="shared" ca="1" si="344"/>
        <v>23.44</v>
      </c>
      <c r="AD153" s="2">
        <f t="shared" ca="1" si="344"/>
        <v>18.350000000000001</v>
      </c>
      <c r="AE153" s="2">
        <f t="shared" ca="1" si="344"/>
        <v>3.66</v>
      </c>
      <c r="AF153" s="2" t="str">
        <f t="shared" ca="1" si="344"/>
        <v/>
      </c>
      <c r="AG153" s="2">
        <f t="shared" ca="1" si="344"/>
        <v>12.08</v>
      </c>
      <c r="AH153" s="2">
        <f t="shared" ca="1" si="344"/>
        <v>0</v>
      </c>
      <c r="AI153" s="2">
        <f t="shared" ca="1" si="345"/>
        <v>57.53</v>
      </c>
      <c r="AJ153" s="2">
        <f t="shared" ca="1" si="358"/>
        <v>26.1</v>
      </c>
      <c r="AK153" s="2">
        <f t="shared" ca="1" si="346"/>
        <v>46.1</v>
      </c>
      <c r="AL153" s="2">
        <f t="shared" ca="1" si="346"/>
        <v>20</v>
      </c>
      <c r="AM153" s="2">
        <f t="shared" ca="1" si="346"/>
        <v>2.8233299999999999</v>
      </c>
      <c r="AN153" s="7">
        <f ca="1">AN152+1</f>
        <v>173</v>
      </c>
      <c r="AO153" s="2">
        <f t="shared" ca="1" si="348"/>
        <v>23.44</v>
      </c>
      <c r="AP153" s="2">
        <f t="shared" ca="1" si="348"/>
        <v>18.350000000000001</v>
      </c>
      <c r="AQ153" s="2">
        <f t="shared" ca="1" si="348"/>
        <v>3.66</v>
      </c>
      <c r="AR153" s="2" t="str">
        <f t="shared" ca="1" si="348"/>
        <v/>
      </c>
      <c r="AS153" s="2">
        <f t="shared" ca="1" si="348"/>
        <v>12.08</v>
      </c>
      <c r="AT153" s="2" t="str">
        <f t="shared" ca="1" si="348"/>
        <v/>
      </c>
      <c r="AU153" s="2">
        <f t="shared" ca="1" si="349"/>
        <v>57.53</v>
      </c>
      <c r="AV153" s="2">
        <f t="shared" ca="1" si="350"/>
        <v>26.1</v>
      </c>
      <c r="AW153" s="2">
        <f t="shared" ca="1" si="350"/>
        <v>46.1</v>
      </c>
      <c r="AX153" s="2">
        <f t="shared" ca="1" si="350"/>
        <v>20</v>
      </c>
      <c r="AY153" s="2">
        <f t="shared" ca="1" si="350"/>
        <v>2.8233299999999999</v>
      </c>
      <c r="AZ153" s="7">
        <f ca="1">AZ152+1</f>
        <v>173</v>
      </c>
      <c r="BA153" s="2">
        <f t="shared" ca="1" si="352"/>
        <v>23.44</v>
      </c>
      <c r="BB153" s="2">
        <f t="shared" ca="1" si="352"/>
        <v>18.350000000000001</v>
      </c>
      <c r="BC153" s="2">
        <f t="shared" ca="1" si="352"/>
        <v>3.66</v>
      </c>
      <c r="BD153" s="2" t="str">
        <f t="shared" ca="1" si="352"/>
        <v/>
      </c>
      <c r="BE153" s="2">
        <f t="shared" ca="1" si="352"/>
        <v>12.08</v>
      </c>
      <c r="BF153" s="2" t="str">
        <f t="shared" ca="1" si="352"/>
        <v/>
      </c>
      <c r="BG153" s="2">
        <f t="shared" ca="1" si="353"/>
        <v>57.53</v>
      </c>
      <c r="BH153" s="2">
        <f t="shared" ca="1" si="359"/>
        <v>26.1</v>
      </c>
      <c r="BI153" s="2">
        <f t="shared" ca="1" si="354"/>
        <v>46.1</v>
      </c>
      <c r="BJ153" s="2">
        <f t="shared" ca="1" si="354"/>
        <v>20</v>
      </c>
      <c r="BK153" s="2">
        <f t="shared" ca="1" si="354"/>
        <v>2.8233299999999999</v>
      </c>
      <c r="BL153" t="str">
        <f t="shared" si="355"/>
        <v>V09R05</v>
      </c>
      <c r="BM153">
        <f t="shared" si="356"/>
        <v>153</v>
      </c>
      <c r="BN153" t="b">
        <f>BN152</f>
        <v>1</v>
      </c>
    </row>
    <row r="154" spans="1:66" x14ac:dyDescent="0.25">
      <c r="A154" t="str">
        <f t="shared" si="357"/>
        <v>V09</v>
      </c>
      <c r="B154" t="s">
        <v>21</v>
      </c>
      <c r="C154" s="3" t="str">
        <f t="shared" si="327"/>
        <v>Single Proposed Front 45</v>
      </c>
      <c r="D154" t="str">
        <f t="shared" ca="1" si="328"/>
        <v>Pass</v>
      </c>
      <c r="E154" s="2">
        <f t="shared" ca="1" si="329"/>
        <v>58.879999999999995</v>
      </c>
      <c r="F154" s="2">
        <f t="shared" ca="1" si="330"/>
        <v>58.879999999999995</v>
      </c>
      <c r="G154" s="3">
        <f t="shared" ca="1" si="331"/>
        <v>0</v>
      </c>
      <c r="H154" s="31" t="str">
        <f t="shared" ca="1" si="332"/>
        <v>Yes</v>
      </c>
      <c r="I154" s="2">
        <f t="shared" ca="1" si="333"/>
        <v>57.53</v>
      </c>
      <c r="J154" s="2">
        <f t="shared" ca="1" si="334"/>
        <v>57.53</v>
      </c>
      <c r="K154" s="2">
        <f t="shared" ca="1" si="335"/>
        <v>57.53</v>
      </c>
      <c r="L154" s="3">
        <f t="shared" ca="1" si="336"/>
        <v>0</v>
      </c>
      <c r="M154" s="3" t="str">
        <f t="shared" ca="1" si="337"/>
        <v>Yes</v>
      </c>
      <c r="N154" s="31" t="str">
        <f t="shared" si="360"/>
        <v>V01R12</v>
      </c>
      <c r="O154" s="21">
        <f t="shared" ca="1" si="338"/>
        <v>-1.3499999999999943</v>
      </c>
      <c r="P154" s="7">
        <f t="shared" ca="1" si="339"/>
        <v>174</v>
      </c>
      <c r="Q154" s="2">
        <f t="shared" ca="1" si="340"/>
        <v>23.13</v>
      </c>
      <c r="R154" s="2">
        <f t="shared" ca="1" si="340"/>
        <v>20.010000000000002</v>
      </c>
      <c r="S154" s="2">
        <f t="shared" ca="1" si="340"/>
        <v>3.66</v>
      </c>
      <c r="T154" s="2" t="str">
        <f t="shared" ca="1" si="340"/>
        <v/>
      </c>
      <c r="U154" s="2">
        <f t="shared" ca="1" si="340"/>
        <v>12.08</v>
      </c>
      <c r="V154" s="2">
        <f t="shared" ca="1" si="340"/>
        <v>0</v>
      </c>
      <c r="W154" s="2">
        <f t="shared" ca="1" si="341"/>
        <v>58.879999999999995</v>
      </c>
      <c r="X154" s="2">
        <f t="shared" ca="1" si="342"/>
        <v>26.7</v>
      </c>
      <c r="Y154" s="2">
        <f t="shared" ca="1" si="342"/>
        <v>46.7</v>
      </c>
      <c r="Z154" s="2">
        <f t="shared" ca="1" si="342"/>
        <v>20</v>
      </c>
      <c r="AA154" s="2">
        <f t="shared" ca="1" si="342"/>
        <v>2.8233299999999999</v>
      </c>
      <c r="AB154" s="7">
        <f t="shared" ca="1" si="343"/>
        <v>174</v>
      </c>
      <c r="AC154" s="2">
        <f t="shared" ca="1" si="344"/>
        <v>23.13</v>
      </c>
      <c r="AD154" s="2">
        <f t="shared" ca="1" si="344"/>
        <v>20.010000000000002</v>
      </c>
      <c r="AE154" s="2">
        <f t="shared" ca="1" si="344"/>
        <v>3.66</v>
      </c>
      <c r="AF154" s="2" t="str">
        <f t="shared" ca="1" si="344"/>
        <v/>
      </c>
      <c r="AG154" s="2">
        <f t="shared" ca="1" si="344"/>
        <v>12.08</v>
      </c>
      <c r="AH154" s="2">
        <f t="shared" ca="1" si="344"/>
        <v>0</v>
      </c>
      <c r="AI154" s="2">
        <f t="shared" ca="1" si="345"/>
        <v>58.879999999999995</v>
      </c>
      <c r="AJ154" s="2">
        <f t="shared" ca="1" si="358"/>
        <v>26.7</v>
      </c>
      <c r="AK154" s="2">
        <f t="shared" ca="1" si="346"/>
        <v>46.7</v>
      </c>
      <c r="AL154" s="2">
        <f t="shared" ca="1" si="346"/>
        <v>20</v>
      </c>
      <c r="AM154" s="2">
        <f t="shared" ca="1" si="346"/>
        <v>2.8233299999999999</v>
      </c>
      <c r="AN154" s="7">
        <f t="shared" ca="1" si="347"/>
        <v>174</v>
      </c>
      <c r="AO154" s="2">
        <f t="shared" ca="1" si="348"/>
        <v>23.44</v>
      </c>
      <c r="AP154" s="2">
        <f t="shared" ca="1" si="348"/>
        <v>18.350000000000001</v>
      </c>
      <c r="AQ154" s="2">
        <f t="shared" ca="1" si="348"/>
        <v>3.66</v>
      </c>
      <c r="AR154" s="2" t="str">
        <f t="shared" ca="1" si="348"/>
        <v/>
      </c>
      <c r="AS154" s="2">
        <f t="shared" ca="1" si="348"/>
        <v>12.08</v>
      </c>
      <c r="AT154" s="2" t="str">
        <f t="shared" ca="1" si="348"/>
        <v/>
      </c>
      <c r="AU154" s="2">
        <f t="shared" ca="1" si="349"/>
        <v>57.53</v>
      </c>
      <c r="AV154" s="2">
        <f t="shared" ca="1" si="350"/>
        <v>26.1</v>
      </c>
      <c r="AW154" s="2">
        <f t="shared" ca="1" si="350"/>
        <v>46.1</v>
      </c>
      <c r="AX154" s="2">
        <f t="shared" ca="1" si="350"/>
        <v>20</v>
      </c>
      <c r="AY154" s="2">
        <f t="shared" ca="1" si="350"/>
        <v>2.8233299999999999</v>
      </c>
      <c r="AZ154" s="7">
        <f t="shared" ca="1" si="351"/>
        <v>174</v>
      </c>
      <c r="BA154" s="2">
        <f t="shared" ca="1" si="352"/>
        <v>23.44</v>
      </c>
      <c r="BB154" s="2">
        <f t="shared" ca="1" si="352"/>
        <v>18.350000000000001</v>
      </c>
      <c r="BC154" s="2">
        <f t="shared" ca="1" si="352"/>
        <v>3.66</v>
      </c>
      <c r="BD154" s="2" t="str">
        <f t="shared" ca="1" si="352"/>
        <v/>
      </c>
      <c r="BE154" s="2">
        <f t="shared" ca="1" si="352"/>
        <v>12.08</v>
      </c>
      <c r="BF154" s="2" t="str">
        <f t="shared" ca="1" si="352"/>
        <v/>
      </c>
      <c r="BG154" s="2">
        <f t="shared" ca="1" si="353"/>
        <v>57.53</v>
      </c>
      <c r="BH154" s="2">
        <f t="shared" ca="1" si="359"/>
        <v>26.1</v>
      </c>
      <c r="BI154" s="2">
        <f t="shared" ca="1" si="354"/>
        <v>46.1</v>
      </c>
      <c r="BJ154" s="2">
        <f t="shared" ca="1" si="354"/>
        <v>20</v>
      </c>
      <c r="BK154" s="2">
        <f t="shared" ca="1" si="354"/>
        <v>2.8233299999999999</v>
      </c>
      <c r="BL154" t="str">
        <f t="shared" si="355"/>
        <v>V09R06</v>
      </c>
      <c r="BM154">
        <f t="shared" si="356"/>
        <v>154</v>
      </c>
      <c r="BN154" t="b">
        <f>AND(SingleFamily="Yes",NewlyConstructed="Yes")</f>
        <v>1</v>
      </c>
    </row>
    <row r="155" spans="1:66" x14ac:dyDescent="0.25">
      <c r="A155" t="str">
        <f t="shared" si="357"/>
        <v>V09</v>
      </c>
      <c r="B155" t="s">
        <v>22</v>
      </c>
      <c r="C155" s="3" t="str">
        <f t="shared" si="327"/>
        <v>North Proposed</v>
      </c>
      <c r="D155" t="str">
        <f t="shared" ca="1" si="328"/>
        <v>Pass</v>
      </c>
      <c r="E155" s="2">
        <f t="shared" ca="1" si="329"/>
        <v>52.679999999999993</v>
      </c>
      <c r="F155" s="2">
        <f t="shared" ca="1" si="330"/>
        <v>52.679999999999993</v>
      </c>
      <c r="G155" s="3">
        <f t="shared" ca="1" si="331"/>
        <v>0</v>
      </c>
      <c r="H155" s="31" t="str">
        <f t="shared" ca="1" si="332"/>
        <v>Yes</v>
      </c>
      <c r="I155" s="2">
        <f t="shared" ca="1" si="333"/>
        <v>57.53</v>
      </c>
      <c r="J155" s="2">
        <f t="shared" ca="1" si="334"/>
        <v>57.53</v>
      </c>
      <c r="K155" s="2">
        <f t="shared" ca="1" si="335"/>
        <v>57.53</v>
      </c>
      <c r="L155" s="3">
        <f t="shared" ca="1" si="336"/>
        <v>0</v>
      </c>
      <c r="M155" s="3" t="str">
        <f t="shared" ca="1" si="337"/>
        <v>Yes</v>
      </c>
      <c r="N155" s="31" t="str">
        <f t="shared" si="360"/>
        <v>V01R12</v>
      </c>
      <c r="O155" s="21">
        <f t="shared" ca="1" si="338"/>
        <v>4.8500000000000085</v>
      </c>
      <c r="P155" s="7">
        <f ca="1">MATCH($A155&amp;$B155,INDIRECT(P$2),0)+1</f>
        <v>176</v>
      </c>
      <c r="Q155" s="2">
        <f t="shared" ca="1" si="340"/>
        <v>22.24</v>
      </c>
      <c r="R155" s="2">
        <f t="shared" ca="1" si="340"/>
        <v>14.7</v>
      </c>
      <c r="S155" s="2">
        <f t="shared" ca="1" si="340"/>
        <v>3.66</v>
      </c>
      <c r="T155" s="2" t="str">
        <f t="shared" ca="1" si="340"/>
        <v/>
      </c>
      <c r="U155" s="2">
        <f t="shared" ca="1" si="340"/>
        <v>12.08</v>
      </c>
      <c r="V155" s="2">
        <f t="shared" ca="1" si="340"/>
        <v>0</v>
      </c>
      <c r="W155" s="2">
        <f t="shared" ca="1" si="341"/>
        <v>52.679999999999993</v>
      </c>
      <c r="X155" s="2">
        <f t="shared" ca="1" si="342"/>
        <v>24.1</v>
      </c>
      <c r="Y155" s="2">
        <f t="shared" ca="1" si="342"/>
        <v>44.1</v>
      </c>
      <c r="Z155" s="2">
        <f t="shared" ca="1" si="342"/>
        <v>20</v>
      </c>
      <c r="AA155" s="2">
        <f t="shared" ca="1" si="342"/>
        <v>2.8233299999999999</v>
      </c>
      <c r="AB155" s="7">
        <f ca="1">MATCH($A155&amp;$B155,INDIRECT(AB$2),0)+1</f>
        <v>176</v>
      </c>
      <c r="AC155" s="2">
        <f t="shared" ca="1" si="344"/>
        <v>22.24</v>
      </c>
      <c r="AD155" s="2">
        <f t="shared" ca="1" si="344"/>
        <v>14.7</v>
      </c>
      <c r="AE155" s="2">
        <f t="shared" ca="1" si="344"/>
        <v>3.66</v>
      </c>
      <c r="AF155" s="2" t="str">
        <f t="shared" ca="1" si="344"/>
        <v/>
      </c>
      <c r="AG155" s="2">
        <f t="shared" ca="1" si="344"/>
        <v>12.08</v>
      </c>
      <c r="AH155" s="2">
        <f t="shared" ca="1" si="344"/>
        <v>0</v>
      </c>
      <c r="AI155" s="2">
        <f t="shared" ca="1" si="345"/>
        <v>52.679999999999993</v>
      </c>
      <c r="AJ155" s="2">
        <f t="shared" ca="1" si="358"/>
        <v>24.1</v>
      </c>
      <c r="AK155" s="2">
        <f t="shared" ca="1" si="346"/>
        <v>44.1</v>
      </c>
      <c r="AL155" s="2">
        <f t="shared" ca="1" si="346"/>
        <v>20</v>
      </c>
      <c r="AM155" s="2">
        <f t="shared" ca="1" si="346"/>
        <v>2.8233299999999999</v>
      </c>
      <c r="AN155" s="7">
        <f ca="1">MATCH($A155&amp;$B155,INDIRECT(AN$2),0)+IF(INDEX(INDIRECT(AN$2),MATCH($A155&amp;$B155,INDIRECT(AN$2),0)+4,1)=$A155&amp;$B155,1,0)</f>
        <v>176</v>
      </c>
      <c r="AO155" s="2">
        <f t="shared" ca="1" si="348"/>
        <v>23.44</v>
      </c>
      <c r="AP155" s="2">
        <f t="shared" ca="1" si="348"/>
        <v>18.350000000000001</v>
      </c>
      <c r="AQ155" s="2">
        <f t="shared" ca="1" si="348"/>
        <v>3.66</v>
      </c>
      <c r="AR155" s="2" t="str">
        <f t="shared" ca="1" si="348"/>
        <v/>
      </c>
      <c r="AS155" s="2">
        <f t="shared" ca="1" si="348"/>
        <v>12.08</v>
      </c>
      <c r="AT155" s="2" t="str">
        <f t="shared" ca="1" si="348"/>
        <v/>
      </c>
      <c r="AU155" s="2">
        <f t="shared" ca="1" si="349"/>
        <v>57.53</v>
      </c>
      <c r="AV155" s="2">
        <f t="shared" ca="1" si="350"/>
        <v>26.1</v>
      </c>
      <c r="AW155" s="2">
        <f t="shared" ca="1" si="350"/>
        <v>46.1</v>
      </c>
      <c r="AX155" s="2">
        <f t="shared" ca="1" si="350"/>
        <v>20</v>
      </c>
      <c r="AY155" s="2">
        <f t="shared" ca="1" si="350"/>
        <v>2.8233299999999999</v>
      </c>
      <c r="AZ155" s="7">
        <f ca="1">MATCH($A155&amp;$B155,INDIRECT(AZ$2),0)+IF(INDEX(INDIRECT(AZ$2),MATCH($A155&amp;$B155,INDIRECT(AZ$2),0)+4,1)=$A155&amp;$B155,1,0)</f>
        <v>176</v>
      </c>
      <c r="BA155" s="2">
        <f t="shared" ca="1" si="352"/>
        <v>23.44</v>
      </c>
      <c r="BB155" s="2">
        <f t="shared" ca="1" si="352"/>
        <v>18.350000000000001</v>
      </c>
      <c r="BC155" s="2">
        <f t="shared" ca="1" si="352"/>
        <v>3.66</v>
      </c>
      <c r="BD155" s="2" t="str">
        <f t="shared" ca="1" si="352"/>
        <v/>
      </c>
      <c r="BE155" s="2">
        <f t="shared" ca="1" si="352"/>
        <v>12.08</v>
      </c>
      <c r="BF155" s="2" t="str">
        <f t="shared" ca="1" si="352"/>
        <v/>
      </c>
      <c r="BG155" s="2">
        <f t="shared" ca="1" si="353"/>
        <v>57.53</v>
      </c>
      <c r="BH155" s="2">
        <f t="shared" ca="1" si="359"/>
        <v>26.1</v>
      </c>
      <c r="BI155" s="2">
        <f t="shared" ca="1" si="354"/>
        <v>46.1</v>
      </c>
      <c r="BJ155" s="2">
        <f t="shared" ca="1" si="354"/>
        <v>20</v>
      </c>
      <c r="BK155" s="2">
        <f t="shared" ca="1" si="354"/>
        <v>2.8233299999999999</v>
      </c>
      <c r="BL155" t="str">
        <f t="shared" si="355"/>
        <v>V09R07</v>
      </c>
      <c r="BM155">
        <f t="shared" si="356"/>
        <v>155</v>
      </c>
      <c r="BN155" t="b">
        <f>BN154</f>
        <v>1</v>
      </c>
    </row>
    <row r="156" spans="1:66" x14ac:dyDescent="0.25">
      <c r="A156" t="str">
        <f t="shared" si="357"/>
        <v>V09</v>
      </c>
      <c r="B156" t="s">
        <v>23</v>
      </c>
      <c r="C156" s="3" t="str">
        <f t="shared" si="327"/>
        <v>East Proposed</v>
      </c>
      <c r="D156" t="str">
        <f t="shared" ca="1" si="328"/>
        <v>Pass</v>
      </c>
      <c r="E156" s="2">
        <f t="shared" ca="1" si="329"/>
        <v>61.47</v>
      </c>
      <c r="F156" s="2">
        <f t="shared" ca="1" si="330"/>
        <v>61.47</v>
      </c>
      <c r="G156" s="3">
        <f t="shared" ca="1" si="331"/>
        <v>0</v>
      </c>
      <c r="H156" s="31" t="str">
        <f t="shared" ca="1" si="332"/>
        <v>Yes</v>
      </c>
      <c r="I156" s="2">
        <f t="shared" ca="1" si="333"/>
        <v>57.53</v>
      </c>
      <c r="J156" s="2">
        <f t="shared" ca="1" si="334"/>
        <v>57.53</v>
      </c>
      <c r="K156" s="2">
        <f t="shared" ca="1" si="335"/>
        <v>57.53</v>
      </c>
      <c r="L156" s="3">
        <f t="shared" ca="1" si="336"/>
        <v>0</v>
      </c>
      <c r="M156" s="3" t="str">
        <f t="shared" ca="1" si="337"/>
        <v>Yes</v>
      </c>
      <c r="N156" s="31" t="str">
        <f t="shared" si="360"/>
        <v>V01R12</v>
      </c>
      <c r="O156" s="21">
        <f t="shared" ca="1" si="338"/>
        <v>-3.9399999999999977</v>
      </c>
      <c r="P156" s="7">
        <f ca="1">P155+1</f>
        <v>177</v>
      </c>
      <c r="Q156" s="2">
        <f t="shared" ca="1" si="340"/>
        <v>24.12</v>
      </c>
      <c r="R156" s="2">
        <f t="shared" ca="1" si="340"/>
        <v>21.61</v>
      </c>
      <c r="S156" s="2">
        <f t="shared" ca="1" si="340"/>
        <v>3.66</v>
      </c>
      <c r="T156" s="2" t="str">
        <f t="shared" ca="1" si="340"/>
        <v/>
      </c>
      <c r="U156" s="2">
        <f t="shared" ca="1" si="340"/>
        <v>12.08</v>
      </c>
      <c r="V156" s="2">
        <f t="shared" ca="1" si="340"/>
        <v>0</v>
      </c>
      <c r="W156" s="2">
        <f t="shared" ca="1" si="341"/>
        <v>61.47</v>
      </c>
      <c r="X156" s="2">
        <f t="shared" ca="1" si="342"/>
        <v>27.7</v>
      </c>
      <c r="Y156" s="2">
        <f t="shared" ca="1" si="342"/>
        <v>47.7</v>
      </c>
      <c r="Z156" s="2">
        <f t="shared" ca="1" si="342"/>
        <v>20</v>
      </c>
      <c r="AA156" s="2">
        <f t="shared" ca="1" si="342"/>
        <v>2.8233299999999999</v>
      </c>
      <c r="AB156" s="7">
        <f ca="1">AB155+1</f>
        <v>177</v>
      </c>
      <c r="AC156" s="2">
        <f t="shared" ca="1" si="344"/>
        <v>24.12</v>
      </c>
      <c r="AD156" s="2">
        <f t="shared" ca="1" si="344"/>
        <v>21.61</v>
      </c>
      <c r="AE156" s="2">
        <f t="shared" ca="1" si="344"/>
        <v>3.66</v>
      </c>
      <c r="AF156" s="2" t="str">
        <f t="shared" ca="1" si="344"/>
        <v/>
      </c>
      <c r="AG156" s="2">
        <f t="shared" ca="1" si="344"/>
        <v>12.08</v>
      </c>
      <c r="AH156" s="2">
        <f t="shared" ca="1" si="344"/>
        <v>0</v>
      </c>
      <c r="AI156" s="2">
        <f t="shared" ca="1" si="345"/>
        <v>61.47</v>
      </c>
      <c r="AJ156" s="2">
        <f t="shared" ca="1" si="358"/>
        <v>27.7</v>
      </c>
      <c r="AK156" s="2">
        <f t="shared" ca="1" si="346"/>
        <v>47.7</v>
      </c>
      <c r="AL156" s="2">
        <f t="shared" ca="1" si="346"/>
        <v>20</v>
      </c>
      <c r="AM156" s="2">
        <f t="shared" ca="1" si="346"/>
        <v>2.8233299999999999</v>
      </c>
      <c r="AN156" s="7">
        <f ca="1">AN155+1</f>
        <v>177</v>
      </c>
      <c r="AO156" s="2">
        <f t="shared" ca="1" si="348"/>
        <v>23.44</v>
      </c>
      <c r="AP156" s="2">
        <f t="shared" ca="1" si="348"/>
        <v>18.350000000000001</v>
      </c>
      <c r="AQ156" s="2">
        <f t="shared" ca="1" si="348"/>
        <v>3.66</v>
      </c>
      <c r="AR156" s="2" t="str">
        <f t="shared" ca="1" si="348"/>
        <v/>
      </c>
      <c r="AS156" s="2">
        <f t="shared" ca="1" si="348"/>
        <v>12.08</v>
      </c>
      <c r="AT156" s="2" t="str">
        <f t="shared" ca="1" si="348"/>
        <v/>
      </c>
      <c r="AU156" s="2">
        <f t="shared" ca="1" si="349"/>
        <v>57.53</v>
      </c>
      <c r="AV156" s="2">
        <f t="shared" ca="1" si="350"/>
        <v>26.1</v>
      </c>
      <c r="AW156" s="2">
        <f t="shared" ca="1" si="350"/>
        <v>46.1</v>
      </c>
      <c r="AX156" s="2">
        <f t="shared" ca="1" si="350"/>
        <v>20</v>
      </c>
      <c r="AY156" s="2">
        <f t="shared" ca="1" si="350"/>
        <v>2.8233299999999999</v>
      </c>
      <c r="AZ156" s="7">
        <f ca="1">AZ155+1</f>
        <v>177</v>
      </c>
      <c r="BA156" s="2">
        <f t="shared" ca="1" si="352"/>
        <v>23.44</v>
      </c>
      <c r="BB156" s="2">
        <f t="shared" ca="1" si="352"/>
        <v>18.350000000000001</v>
      </c>
      <c r="BC156" s="2">
        <f t="shared" ca="1" si="352"/>
        <v>3.66</v>
      </c>
      <c r="BD156" s="2" t="str">
        <f t="shared" ca="1" si="352"/>
        <v/>
      </c>
      <c r="BE156" s="2">
        <f t="shared" ca="1" si="352"/>
        <v>12.08</v>
      </c>
      <c r="BF156" s="2" t="str">
        <f t="shared" ca="1" si="352"/>
        <v/>
      </c>
      <c r="BG156" s="2">
        <f t="shared" ca="1" si="353"/>
        <v>57.53</v>
      </c>
      <c r="BH156" s="2">
        <f t="shared" ca="1" si="359"/>
        <v>26.1</v>
      </c>
      <c r="BI156" s="2">
        <f t="shared" ca="1" si="354"/>
        <v>46.1</v>
      </c>
      <c r="BJ156" s="2">
        <f t="shared" ca="1" si="354"/>
        <v>20</v>
      </c>
      <c r="BK156" s="2">
        <f t="shared" ca="1" si="354"/>
        <v>2.8233299999999999</v>
      </c>
      <c r="BL156" t="str">
        <f t="shared" si="355"/>
        <v>V09R08</v>
      </c>
      <c r="BM156">
        <f t="shared" si="356"/>
        <v>156</v>
      </c>
      <c r="BN156" t="b">
        <f>BN149</f>
        <v>1</v>
      </c>
    </row>
    <row r="157" spans="1:66" x14ac:dyDescent="0.25">
      <c r="A157" t="str">
        <f t="shared" si="357"/>
        <v>V09</v>
      </c>
      <c r="B157" t="s">
        <v>24</v>
      </c>
      <c r="C157" s="3" t="str">
        <f t="shared" si="327"/>
        <v>South Proposed</v>
      </c>
      <c r="D157" t="str">
        <f t="shared" ca="1" si="328"/>
        <v>Pass</v>
      </c>
      <c r="E157" s="2">
        <f t="shared" ca="1" si="329"/>
        <v>54.17</v>
      </c>
      <c r="F157" s="2">
        <f t="shared" ca="1" si="330"/>
        <v>54.17</v>
      </c>
      <c r="G157" s="3">
        <f t="shared" ca="1" si="331"/>
        <v>0</v>
      </c>
      <c r="H157" s="31" t="str">
        <f t="shared" ca="1" si="332"/>
        <v>Yes</v>
      </c>
      <c r="I157" s="2">
        <f t="shared" ca="1" si="333"/>
        <v>57.53</v>
      </c>
      <c r="J157" s="2">
        <f t="shared" ca="1" si="334"/>
        <v>57.53</v>
      </c>
      <c r="K157" s="2">
        <f t="shared" ca="1" si="335"/>
        <v>57.53</v>
      </c>
      <c r="L157" s="3">
        <f t="shared" ca="1" si="336"/>
        <v>0</v>
      </c>
      <c r="M157" s="3" t="str">
        <f t="shared" ca="1" si="337"/>
        <v>Yes</v>
      </c>
      <c r="N157" s="31" t="str">
        <f t="shared" si="360"/>
        <v>V01R12</v>
      </c>
      <c r="O157" s="21">
        <f t="shared" ca="1" si="338"/>
        <v>3.3599999999999994</v>
      </c>
      <c r="P157" s="7">
        <f ca="1">P156+1</f>
        <v>178</v>
      </c>
      <c r="Q157" s="2">
        <f t="shared" ca="1" si="340"/>
        <v>24.85</v>
      </c>
      <c r="R157" s="2">
        <f t="shared" ca="1" si="340"/>
        <v>13.58</v>
      </c>
      <c r="S157" s="2">
        <f t="shared" ca="1" si="340"/>
        <v>3.66</v>
      </c>
      <c r="T157" s="2" t="str">
        <f t="shared" ca="1" si="340"/>
        <v/>
      </c>
      <c r="U157" s="2">
        <f t="shared" ca="1" si="340"/>
        <v>12.08</v>
      </c>
      <c r="V157" s="2">
        <f t="shared" ca="1" si="340"/>
        <v>0</v>
      </c>
      <c r="W157" s="2">
        <f t="shared" ca="1" si="341"/>
        <v>54.17</v>
      </c>
      <c r="X157" s="2">
        <f t="shared" ca="1" si="342"/>
        <v>24.7</v>
      </c>
      <c r="Y157" s="2">
        <f t="shared" ca="1" si="342"/>
        <v>44.7</v>
      </c>
      <c r="Z157" s="2">
        <f t="shared" ca="1" si="342"/>
        <v>20</v>
      </c>
      <c r="AA157" s="2">
        <f t="shared" ca="1" si="342"/>
        <v>2.8233299999999999</v>
      </c>
      <c r="AB157" s="7">
        <f ca="1">AB156+1</f>
        <v>178</v>
      </c>
      <c r="AC157" s="2">
        <f t="shared" ca="1" si="344"/>
        <v>24.85</v>
      </c>
      <c r="AD157" s="2">
        <f t="shared" ca="1" si="344"/>
        <v>13.58</v>
      </c>
      <c r="AE157" s="2">
        <f t="shared" ca="1" si="344"/>
        <v>3.66</v>
      </c>
      <c r="AF157" s="2" t="str">
        <f t="shared" ca="1" si="344"/>
        <v/>
      </c>
      <c r="AG157" s="2">
        <f t="shared" ca="1" si="344"/>
        <v>12.08</v>
      </c>
      <c r="AH157" s="2">
        <f t="shared" ca="1" si="344"/>
        <v>0</v>
      </c>
      <c r="AI157" s="2">
        <f t="shared" ca="1" si="345"/>
        <v>54.17</v>
      </c>
      <c r="AJ157" s="2">
        <f t="shared" ca="1" si="358"/>
        <v>24.7</v>
      </c>
      <c r="AK157" s="2">
        <f t="shared" ca="1" si="346"/>
        <v>44.7</v>
      </c>
      <c r="AL157" s="2">
        <f t="shared" ca="1" si="346"/>
        <v>20</v>
      </c>
      <c r="AM157" s="2">
        <f t="shared" ca="1" si="346"/>
        <v>2.8233299999999999</v>
      </c>
      <c r="AN157" s="7">
        <f ca="1">AN156+1</f>
        <v>178</v>
      </c>
      <c r="AO157" s="2">
        <f t="shared" ca="1" si="348"/>
        <v>23.44</v>
      </c>
      <c r="AP157" s="2">
        <f t="shared" ca="1" si="348"/>
        <v>18.350000000000001</v>
      </c>
      <c r="AQ157" s="2">
        <f t="shared" ca="1" si="348"/>
        <v>3.66</v>
      </c>
      <c r="AR157" s="2" t="str">
        <f t="shared" ca="1" si="348"/>
        <v/>
      </c>
      <c r="AS157" s="2">
        <f t="shared" ca="1" si="348"/>
        <v>12.08</v>
      </c>
      <c r="AT157" s="2" t="str">
        <f t="shared" ca="1" si="348"/>
        <v/>
      </c>
      <c r="AU157" s="2">
        <f t="shared" ca="1" si="349"/>
        <v>57.53</v>
      </c>
      <c r="AV157" s="2">
        <f t="shared" ca="1" si="350"/>
        <v>26.1</v>
      </c>
      <c r="AW157" s="2">
        <f t="shared" ca="1" si="350"/>
        <v>46.1</v>
      </c>
      <c r="AX157" s="2">
        <f t="shared" ca="1" si="350"/>
        <v>20</v>
      </c>
      <c r="AY157" s="2">
        <f t="shared" ca="1" si="350"/>
        <v>2.8233299999999999</v>
      </c>
      <c r="AZ157" s="7">
        <f ca="1">AZ156+1</f>
        <v>178</v>
      </c>
      <c r="BA157" s="2">
        <f t="shared" ca="1" si="352"/>
        <v>23.44</v>
      </c>
      <c r="BB157" s="2">
        <f t="shared" ca="1" si="352"/>
        <v>18.350000000000001</v>
      </c>
      <c r="BC157" s="2">
        <f t="shared" ca="1" si="352"/>
        <v>3.66</v>
      </c>
      <c r="BD157" s="2" t="str">
        <f t="shared" ca="1" si="352"/>
        <v/>
      </c>
      <c r="BE157" s="2">
        <f t="shared" ca="1" si="352"/>
        <v>12.08</v>
      </c>
      <c r="BF157" s="2" t="str">
        <f t="shared" ca="1" si="352"/>
        <v/>
      </c>
      <c r="BG157" s="2">
        <f t="shared" ca="1" si="353"/>
        <v>57.53</v>
      </c>
      <c r="BH157" s="2">
        <f t="shared" ca="1" si="359"/>
        <v>26.1</v>
      </c>
      <c r="BI157" s="2">
        <f t="shared" ca="1" si="354"/>
        <v>46.1</v>
      </c>
      <c r="BJ157" s="2">
        <f t="shared" ca="1" si="354"/>
        <v>20</v>
      </c>
      <c r="BK157" s="2">
        <f t="shared" ca="1" si="354"/>
        <v>2.8233299999999999</v>
      </c>
      <c r="BL157" t="str">
        <f t="shared" si="355"/>
        <v>V09R09</v>
      </c>
      <c r="BM157">
        <f t="shared" si="356"/>
        <v>157</v>
      </c>
      <c r="BN157" t="b">
        <f>BN156</f>
        <v>1</v>
      </c>
    </row>
    <row r="158" spans="1:66" x14ac:dyDescent="0.25">
      <c r="A158" t="str">
        <f t="shared" si="357"/>
        <v>V09</v>
      </c>
      <c r="B158" t="s">
        <v>25</v>
      </c>
      <c r="C158" s="3" t="str">
        <f t="shared" si="327"/>
        <v>West Proposed</v>
      </c>
      <c r="D158" t="str">
        <f t="shared" ca="1" si="328"/>
        <v>Pass</v>
      </c>
      <c r="E158" s="2">
        <f t="shared" ca="1" si="329"/>
        <v>58.92</v>
      </c>
      <c r="F158" s="2">
        <f t="shared" ca="1" si="330"/>
        <v>58.92</v>
      </c>
      <c r="G158" s="3">
        <f t="shared" ca="1" si="331"/>
        <v>0</v>
      </c>
      <c r="H158" s="31" t="str">
        <f t="shared" ca="1" si="332"/>
        <v>Yes</v>
      </c>
      <c r="I158" s="2">
        <f t="shared" ca="1" si="333"/>
        <v>57.53</v>
      </c>
      <c r="J158" s="2">
        <f t="shared" ca="1" si="334"/>
        <v>57.53</v>
      </c>
      <c r="K158" s="2">
        <f t="shared" ca="1" si="335"/>
        <v>57.53</v>
      </c>
      <c r="L158" s="3">
        <f t="shared" ca="1" si="336"/>
        <v>0</v>
      </c>
      <c r="M158" s="3" t="str">
        <f t="shared" ca="1" si="337"/>
        <v>Yes</v>
      </c>
      <c r="N158" s="31" t="str">
        <f t="shared" si="360"/>
        <v>V01R12</v>
      </c>
      <c r="O158" s="21">
        <f t="shared" ca="1" si="338"/>
        <v>-1.3900000000000006</v>
      </c>
      <c r="P158" s="7">
        <f ca="1">P157+1</f>
        <v>179</v>
      </c>
      <c r="Q158" s="2">
        <f t="shared" ca="1" si="340"/>
        <v>23.79</v>
      </c>
      <c r="R158" s="2">
        <f t="shared" ca="1" si="340"/>
        <v>19.39</v>
      </c>
      <c r="S158" s="2">
        <f t="shared" ca="1" si="340"/>
        <v>3.66</v>
      </c>
      <c r="T158" s="2" t="str">
        <f t="shared" ca="1" si="340"/>
        <v/>
      </c>
      <c r="U158" s="2">
        <f t="shared" ca="1" si="340"/>
        <v>12.08</v>
      </c>
      <c r="V158" s="2">
        <f t="shared" ca="1" si="340"/>
        <v>0</v>
      </c>
      <c r="W158" s="2">
        <f t="shared" ca="1" si="341"/>
        <v>58.92</v>
      </c>
      <c r="X158" s="2">
        <f t="shared" ca="1" si="342"/>
        <v>26.7</v>
      </c>
      <c r="Y158" s="2">
        <f t="shared" ca="1" si="342"/>
        <v>46.7</v>
      </c>
      <c r="Z158" s="2">
        <f t="shared" ca="1" si="342"/>
        <v>20</v>
      </c>
      <c r="AA158" s="2">
        <f t="shared" ca="1" si="342"/>
        <v>2.8233299999999999</v>
      </c>
      <c r="AB158" s="7">
        <f ca="1">AB157+1</f>
        <v>179</v>
      </c>
      <c r="AC158" s="2">
        <f t="shared" ca="1" si="344"/>
        <v>23.79</v>
      </c>
      <c r="AD158" s="2">
        <f t="shared" ca="1" si="344"/>
        <v>19.39</v>
      </c>
      <c r="AE158" s="2">
        <f t="shared" ca="1" si="344"/>
        <v>3.66</v>
      </c>
      <c r="AF158" s="2" t="str">
        <f t="shared" ca="1" si="344"/>
        <v/>
      </c>
      <c r="AG158" s="2">
        <f t="shared" ca="1" si="344"/>
        <v>12.08</v>
      </c>
      <c r="AH158" s="2">
        <f t="shared" ca="1" si="344"/>
        <v>0</v>
      </c>
      <c r="AI158" s="2">
        <f t="shared" ca="1" si="345"/>
        <v>58.92</v>
      </c>
      <c r="AJ158" s="2">
        <f t="shared" ca="1" si="358"/>
        <v>26.7</v>
      </c>
      <c r="AK158" s="2">
        <f t="shared" ca="1" si="346"/>
        <v>46.7</v>
      </c>
      <c r="AL158" s="2">
        <f t="shared" ca="1" si="346"/>
        <v>20</v>
      </c>
      <c r="AM158" s="2">
        <f t="shared" ca="1" si="346"/>
        <v>2.8233299999999999</v>
      </c>
      <c r="AN158" s="7">
        <f ca="1">AN157+1</f>
        <v>179</v>
      </c>
      <c r="AO158" s="2">
        <f t="shared" ca="1" si="348"/>
        <v>23.44</v>
      </c>
      <c r="AP158" s="2">
        <f t="shared" ca="1" si="348"/>
        <v>18.350000000000001</v>
      </c>
      <c r="AQ158" s="2">
        <f t="shared" ca="1" si="348"/>
        <v>3.66</v>
      </c>
      <c r="AR158" s="2" t="str">
        <f t="shared" ca="1" si="348"/>
        <v/>
      </c>
      <c r="AS158" s="2">
        <f t="shared" ca="1" si="348"/>
        <v>12.08</v>
      </c>
      <c r="AT158" s="2" t="str">
        <f t="shared" ca="1" si="348"/>
        <v/>
      </c>
      <c r="AU158" s="2">
        <f t="shared" ca="1" si="349"/>
        <v>57.53</v>
      </c>
      <c r="AV158" s="2">
        <f t="shared" ca="1" si="350"/>
        <v>26.1</v>
      </c>
      <c r="AW158" s="2">
        <f t="shared" ca="1" si="350"/>
        <v>46.1</v>
      </c>
      <c r="AX158" s="2">
        <f t="shared" ca="1" si="350"/>
        <v>20</v>
      </c>
      <c r="AY158" s="2">
        <f t="shared" ca="1" si="350"/>
        <v>2.8233299999999999</v>
      </c>
      <c r="AZ158" s="7">
        <f ca="1">AZ157+1</f>
        <v>179</v>
      </c>
      <c r="BA158" s="2">
        <f t="shared" ca="1" si="352"/>
        <v>23.44</v>
      </c>
      <c r="BB158" s="2">
        <f t="shared" ca="1" si="352"/>
        <v>18.350000000000001</v>
      </c>
      <c r="BC158" s="2">
        <f t="shared" ca="1" si="352"/>
        <v>3.66</v>
      </c>
      <c r="BD158" s="2" t="str">
        <f t="shared" ca="1" si="352"/>
        <v/>
      </c>
      <c r="BE158" s="2">
        <f t="shared" ca="1" si="352"/>
        <v>12.08</v>
      </c>
      <c r="BF158" s="2" t="str">
        <f t="shared" ca="1" si="352"/>
        <v/>
      </c>
      <c r="BG158" s="2">
        <f t="shared" ca="1" si="353"/>
        <v>57.53</v>
      </c>
      <c r="BH158" s="2">
        <f t="shared" ca="1" si="359"/>
        <v>26.1</v>
      </c>
      <c r="BI158" s="2">
        <f t="shared" ca="1" si="354"/>
        <v>46.1</v>
      </c>
      <c r="BJ158" s="2">
        <f t="shared" ca="1" si="354"/>
        <v>20</v>
      </c>
      <c r="BK158" s="2">
        <f t="shared" ca="1" si="354"/>
        <v>2.8233299999999999</v>
      </c>
      <c r="BL158" t="str">
        <f t="shared" si="355"/>
        <v>V09R10</v>
      </c>
      <c r="BM158">
        <f t="shared" si="356"/>
        <v>158</v>
      </c>
      <c r="BN158" t="b">
        <f>BN157</f>
        <v>1</v>
      </c>
    </row>
    <row r="159" spans="1:66" x14ac:dyDescent="0.25">
      <c r="A159" s="20" t="str">
        <f>"Result "&amp;A148</f>
        <v>Result V09</v>
      </c>
      <c r="C159" s="5"/>
      <c r="D159" s="6" t="str">
        <f ca="1">IF(NOT(BN159),"n/a",IF(NOT(BN149),IF(COUNTIF(D154:D155,Pass)=2,Pass,Fail),IF(COUNTIF(D149:D158,Pass)=10,Pass,Fail)))</f>
        <v>Pass</v>
      </c>
      <c r="E159" s="17">
        <f ca="1">AVERAGE(E149:E158)</f>
        <v>57.54699999999999</v>
      </c>
      <c r="F159" s="17">
        <f ca="1">AVERAGE(F149:F158)</f>
        <v>57.54699999999999</v>
      </c>
      <c r="G159" s="18">
        <f ca="1">IF(E159=0,0,(F159-E159)/E159)</f>
        <v>0</v>
      </c>
      <c r="H159" s="19"/>
      <c r="I159" s="17">
        <f ca="1">AVERAGE(I149:I158)</f>
        <v>57.529999999999987</v>
      </c>
      <c r="J159" s="17">
        <f ca="1">AVERAGE(J149:J158)</f>
        <v>57.529999999999987</v>
      </c>
      <c r="K159" s="17">
        <f ca="1">AVERAGE(K149:K158)</f>
        <v>57.529999999999987</v>
      </c>
      <c r="L159" s="18">
        <f t="shared" ca="1" si="336"/>
        <v>0</v>
      </c>
      <c r="M159" s="19" t="s">
        <v>273</v>
      </c>
      <c r="N159" s="19">
        <f ca="1">MIN(L149:L158)</f>
        <v>0</v>
      </c>
      <c r="O159" s="17">
        <f ca="1">AVERAGE(O149:O158)</f>
        <v>-1.699999999999733E-2</v>
      </c>
      <c r="P159" s="18" t="s">
        <v>275</v>
      </c>
      <c r="Q159" s="17">
        <f ca="1">AVERAGE(Q149:Q158)</f>
        <v>23.553999999999998</v>
      </c>
      <c r="R159" s="17">
        <f ca="1">AVERAGE(R149:R158)</f>
        <v>18.253000000000004</v>
      </c>
      <c r="S159" s="17">
        <f ca="1">AVERAGE(S149:S158)</f>
        <v>3.6599999999999993</v>
      </c>
      <c r="T159" s="17"/>
      <c r="U159" s="17">
        <f ca="1">AVERAGE(U149:U158)</f>
        <v>12.08</v>
      </c>
      <c r="V159" s="17">
        <f ca="1">AVERAGE(V149:V158)</f>
        <v>0</v>
      </c>
      <c r="W159" s="17">
        <f ca="1">AVERAGE(W149:W158)</f>
        <v>57.54699999999999</v>
      </c>
      <c r="X159" s="17">
        <f ca="1">AVERAGE(X143:X158)</f>
        <v>25.800066053206994</v>
      </c>
      <c r="Y159" s="17">
        <f ca="1">AVERAGE(Y143:Y158)</f>
        <v>45.84940324344025</v>
      </c>
      <c r="Z159" s="17">
        <f ca="1">AVERAGE(Z143:Z158)</f>
        <v>20.049337190233238</v>
      </c>
      <c r="AA159" s="17">
        <f ca="1">AVERAGE(AA143:AA158)</f>
        <v>2.8444419984511655</v>
      </c>
      <c r="AB159" s="17" t="s">
        <v>275</v>
      </c>
      <c r="AC159" s="17">
        <f ca="1">AVERAGE(AC149:AC158)</f>
        <v>23.553999999999998</v>
      </c>
      <c r="AD159" s="17">
        <f ca="1">AVERAGE(AD149:AD158)</f>
        <v>18.253000000000004</v>
      </c>
      <c r="AE159" s="17">
        <f ca="1">AVERAGE(AE149:AE158)</f>
        <v>3.6599999999999993</v>
      </c>
      <c r="AF159" s="17" t="e">
        <f ca="1">AVERAGE(AF149:AF158)</f>
        <v>#DIV/0!</v>
      </c>
      <c r="AG159" s="17">
        <f ca="1">AVERAGE(AG149:AG158)</f>
        <v>12.08</v>
      </c>
      <c r="AH159" s="17"/>
      <c r="AI159" s="17">
        <f ca="1">AVERAGE(AI149:AI158)</f>
        <v>57.54699999999999</v>
      </c>
      <c r="AJ159" s="17">
        <f ca="1">AVERAGE(AJ143:AJ158)</f>
        <v>25.800066053206994</v>
      </c>
      <c r="AK159" s="17">
        <f ca="1">AVERAGE(AK143:AK158)</f>
        <v>45.84940324344025</v>
      </c>
      <c r="AL159" s="17">
        <f ca="1">AVERAGE(AL143:AL158)</f>
        <v>20.049337190233238</v>
      </c>
      <c r="AM159" s="17">
        <f ca="1">AVERAGE(AM143:AM158)</f>
        <v>2.8444419984511655</v>
      </c>
      <c r="AO159" s="17">
        <f ca="1">AVERAGE(AO149:AO158)</f>
        <v>23.44</v>
      </c>
      <c r="AP159" s="17">
        <f ca="1">AVERAGE(AP149:AP158)</f>
        <v>18.349999999999998</v>
      </c>
      <c r="AQ159" s="17">
        <f ca="1">AVERAGE(AQ149:AQ158)</f>
        <v>3.6599999999999993</v>
      </c>
      <c r="AR159" s="17" t="str">
        <f ca="1">IF(AR$3=0,"",AVERAGE(AR149:AR158))</f>
        <v/>
      </c>
      <c r="AS159" s="17">
        <f ca="1">AVERAGE(AS149:AS158)</f>
        <v>12.08</v>
      </c>
      <c r="AT159" s="17"/>
      <c r="AU159" s="17">
        <f ca="1">AVERAGE(AU149:AU158)</f>
        <v>57.529999999999987</v>
      </c>
      <c r="AV159" s="17">
        <f ca="1">AVERAGE(AV143:AV158)</f>
        <v>26.232819333090386</v>
      </c>
      <c r="AW159" s="17">
        <f ca="1">AVERAGE(AW143:AW158)</f>
        <v>46.282240798104965</v>
      </c>
      <c r="AX159" s="17">
        <f ca="1">AVERAGE(AX143:AX158)</f>
        <v>20.049421465014575</v>
      </c>
      <c r="AY159" s="17">
        <f ca="1">AVERAGE(AY143:AY158)</f>
        <v>2.8444419984511655</v>
      </c>
      <c r="BA159" s="17">
        <f ca="1">AVERAGE(BA149:BA158)</f>
        <v>23.44</v>
      </c>
      <c r="BB159" s="17">
        <f ca="1">AVERAGE(BB149:BB158)</f>
        <v>18.349999999999998</v>
      </c>
      <c r="BC159" s="17">
        <f ca="1">AVERAGE(BC149:BC158)</f>
        <v>3.6599999999999993</v>
      </c>
      <c r="BD159" s="17" t="str">
        <f ca="1">IF(BD$3=0,"",AVERAGE(BD149:BD158))</f>
        <v/>
      </c>
      <c r="BE159" s="17">
        <f ca="1">AVERAGE(BE149:BE158)</f>
        <v>12.08</v>
      </c>
      <c r="BF159" s="17"/>
      <c r="BG159" s="17">
        <f ca="1">AVERAGE(BG149:BG158)</f>
        <v>57.529999999999987</v>
      </c>
      <c r="BH159" s="17">
        <f ca="1">AVERAGE(BH143:BH158)</f>
        <v>26.232819333090386</v>
      </c>
      <c r="BI159" s="17">
        <f ca="1">AVERAGE(BI143:BI158)</f>
        <v>46.282240798104965</v>
      </c>
      <c r="BJ159" s="17">
        <f ca="1">AVERAGE(BJ143:BJ158)</f>
        <v>20.049421465014575</v>
      </c>
      <c r="BK159" s="17">
        <f ca="1">AVERAGE(BK143:BK158)</f>
        <v>2.8444419984511655</v>
      </c>
      <c r="BN159" t="b">
        <f>BN154</f>
        <v>1</v>
      </c>
    </row>
    <row r="160" spans="1:66" x14ac:dyDescent="0.25">
      <c r="C160" s="6" t="str">
        <f>"Page 5 of "&amp;TotalPages</f>
        <v>Page 5 of 11</v>
      </c>
      <c r="E160" s="6"/>
      <c r="F160" s="6"/>
      <c r="G160" s="6"/>
      <c r="H160" s="5"/>
      <c r="I160" s="6"/>
      <c r="J160" s="6"/>
      <c r="K160" s="6"/>
      <c r="L160" s="5" t="s">
        <v>275</v>
      </c>
      <c r="M160" s="5" t="s">
        <v>274</v>
      </c>
      <c r="N160" s="32">
        <f ca="1">MAX(L149:L158)</f>
        <v>0</v>
      </c>
      <c r="AB160" s="6" t="s">
        <v>276</v>
      </c>
      <c r="AC160" s="18">
        <f ca="1">(AC159-Q159)/Q159</f>
        <v>0</v>
      </c>
      <c r="AD160" s="18">
        <f ca="1">(AD159-R159)/R159</f>
        <v>0</v>
      </c>
      <c r="AE160" s="18">
        <f ca="1">(AE159-S159)/S159</f>
        <v>0</v>
      </c>
      <c r="AF160" s="18"/>
      <c r="AG160" s="18">
        <f ca="1">(AG159-U159)/U159</f>
        <v>0</v>
      </c>
      <c r="AH160" s="18"/>
      <c r="AI160" s="18">
        <f ca="1">(AI159-W159)/W159</f>
        <v>0</v>
      </c>
    </row>
    <row r="161" spans="1:66" x14ac:dyDescent="0.25">
      <c r="A161" s="6" t="s">
        <v>297</v>
      </c>
      <c r="B161" s="6" t="str">
        <f>VLOOKUP(A161,TestArray,2)&amp;" in "&amp;VLOOKUP(A161,TestArray,3)&amp;" for Prototype "&amp;VLOOKUP(A161,TestArray,4)</f>
        <v>Multi Family Water Heating in Zone 12 for Prototype P6960ft2</v>
      </c>
      <c r="C161" s="6"/>
      <c r="I161" s="6" t="str">
        <f>VLOOKUP(A161,TestArray,21)</f>
        <v>Standard = Varies for this test</v>
      </c>
    </row>
    <row r="162" spans="1:66" x14ac:dyDescent="0.25">
      <c r="A162" t="str">
        <f>A161</f>
        <v>V10</v>
      </c>
      <c r="B162" t="s">
        <v>2</v>
      </c>
      <c r="C162" s="3" t="str">
        <f t="shared" ref="C162:C171" si="361">VLOOKUP(A162,TestArray,4+RIGHT(B162,2))</f>
        <v xml:space="preserve">Package Gas Consumer Instantaneous (UEF)/UEF 0.81/0 gal </v>
      </c>
      <c r="D162" t="str">
        <f t="shared" ref="D162:D171" ca="1" si="362">IF(NOT(BN162),"n/a",IF(AND(H162=Yes,M162=Yes),Pass,Fail))</f>
        <v>Pass</v>
      </c>
      <c r="E162" s="2">
        <f t="shared" ref="E162:E171" ca="1" si="363">IF(Units="EDR total",X162,W162)</f>
        <v>58.879999999999995</v>
      </c>
      <c r="F162" s="2">
        <f t="shared" ref="F162:F171" ca="1" si="364">IF(Units="EDR total",AJ162,AI162)</f>
        <v>58.879999999999995</v>
      </c>
      <c r="G162" s="3">
        <f t="shared" ref="G162:G171" ca="1" si="365">IF(E162=0,0,(F162-E162)/E162)</f>
        <v>0</v>
      </c>
      <c r="H162" s="31" t="str">
        <f t="shared" ref="H162:H171" ca="1" si="366">IF(AND((E162-Tolerance&lt;=F162),(E162+Tolerance&gt;=F162)),Yes,No)</f>
        <v>Yes</v>
      </c>
      <c r="I162" s="2">
        <f t="shared" ref="I162:I171" ca="1" si="367">IF(Units="EDR total",J162,INDIRECT(RefCol&amp;INDEX(StandardArray,MATCH($N162,StandardList,0),2)))</f>
        <v>67.86</v>
      </c>
      <c r="J162" s="2">
        <f t="shared" ref="J162:J171" ca="1" si="368">IF(Units="EDR total",AV162,AU162)</f>
        <v>67.86</v>
      </c>
      <c r="K162" s="2">
        <f t="shared" ref="K162:K171" ca="1" si="369">IF(Units="EDR total",BH162,BG162)</f>
        <v>67.86</v>
      </c>
      <c r="L162" s="3">
        <f t="shared" ref="L162:L172" ca="1" si="370">IF(I162=0,0,(K162-I162)/I162)</f>
        <v>0</v>
      </c>
      <c r="M162" s="3" t="str">
        <f t="shared" ref="M162:M171" ca="1" si="371">IF(AND((I162-Tolerance&lt;=K162),(I162+Tolerance&gt;=K162),(J162-Tolerance&lt;=K162),(J162+Tolerance&gt;=K162)),Yes,No)</f>
        <v>Yes</v>
      </c>
      <c r="N162" s="33" t="s">
        <v>303</v>
      </c>
      <c r="O162" s="21">
        <f t="shared" ref="O162:O171" ca="1" si="372">K162-F162</f>
        <v>8.980000000000004</v>
      </c>
      <c r="P162" s="7">
        <f t="shared" ref="P162:P171" ca="1" si="373">MATCH($A162&amp;$B162,INDIRECT(P$2),0)</f>
        <v>180</v>
      </c>
      <c r="Q162" s="2">
        <f t="shared" ref="Q162:V171" ca="1" si="374">IF(Q$3=0,"",INDEX(INDIRECT(Q$1),$P162,Q$3))</f>
        <v>8.5299999999999994</v>
      </c>
      <c r="R162" s="2">
        <f t="shared" ca="1" si="374"/>
        <v>23.13</v>
      </c>
      <c r="S162" s="2">
        <f t="shared" ca="1" si="374"/>
        <v>4.38</v>
      </c>
      <c r="T162" s="2" t="str">
        <f t="shared" ca="1" si="374"/>
        <v/>
      </c>
      <c r="U162" s="2">
        <f t="shared" ca="1" si="374"/>
        <v>22.84</v>
      </c>
      <c r="V162" s="2">
        <f t="shared" ca="1" si="374"/>
        <v>0</v>
      </c>
      <c r="W162" s="2">
        <f t="shared" ref="W162:W171" ca="1" si="375">IF(TotalSum="No",INDEX(INDIRECT(W$1),$P162,W$3),SUM(Q162:V162))</f>
        <v>58.879999999999995</v>
      </c>
      <c r="X162" s="2">
        <f t="shared" ref="X162:AA171" ca="1" si="376">IF(X$3=0,"",INDEX(INDIRECT(X$1),$P162,X$3))</f>
        <v>24.1</v>
      </c>
      <c r="Y162" s="2">
        <f t="shared" ca="1" si="376"/>
        <v>53.9</v>
      </c>
      <c r="Z162" s="2">
        <f t="shared" ca="1" si="376"/>
        <v>29.8</v>
      </c>
      <c r="AA162" s="2">
        <f t="shared" ca="1" si="376"/>
        <v>16.146799999999999</v>
      </c>
      <c r="AB162" s="7">
        <f t="shared" ref="AB162:AB171" ca="1" si="377">MATCH($A162&amp;$B162,INDIRECT(AB$2),0)</f>
        <v>180</v>
      </c>
      <c r="AC162" s="2">
        <f t="shared" ref="AC162:AH171" ca="1" si="378">IF(AC$3=0,"",INDEX(INDIRECT(AC$1),$AB162,AC$3))</f>
        <v>8.5299999999999994</v>
      </c>
      <c r="AD162" s="2">
        <f t="shared" ca="1" si="378"/>
        <v>23.13</v>
      </c>
      <c r="AE162" s="2">
        <f t="shared" ca="1" si="378"/>
        <v>4.38</v>
      </c>
      <c r="AF162" s="2" t="str">
        <f t="shared" ca="1" si="378"/>
        <v/>
      </c>
      <c r="AG162" s="2">
        <f t="shared" ca="1" si="378"/>
        <v>22.84</v>
      </c>
      <c r="AH162" s="2">
        <f t="shared" ca="1" si="378"/>
        <v>0</v>
      </c>
      <c r="AI162" s="2">
        <f t="shared" ref="AI162:AI171" ca="1" si="379">IF(TotalSum="No",INDEX(INDIRECT(AI$1),$AB162,AI$3),SUM(AC162:AH162))</f>
        <v>58.879999999999995</v>
      </c>
      <c r="AJ162" s="2">
        <f ca="1">IF(AJ$3=0,"",INDEX(INDIRECT(AJ$1),$AB162,AJ$3))</f>
        <v>24.1</v>
      </c>
      <c r="AK162" s="2">
        <f t="shared" ref="AK162:AM171" ca="1" si="380">IF(AK$3=0,"",INDEX(INDIRECT(AK$1),$AB162,AK$3))</f>
        <v>53.9</v>
      </c>
      <c r="AL162" s="2">
        <f t="shared" ca="1" si="380"/>
        <v>29.8</v>
      </c>
      <c r="AM162" s="2">
        <f t="shared" ca="1" si="380"/>
        <v>16.146799999999999</v>
      </c>
      <c r="AN162" s="7">
        <f t="shared" ref="AN162:AN171" ca="1" si="381">MATCH($A162&amp;$B162,INDIRECT(AN$2),0)</f>
        <v>180</v>
      </c>
      <c r="AO162" s="2">
        <f t="shared" ref="AO162:AT171" ca="1" si="382">IF(AO$3=0,"",INDEX(INDIRECT(AO$1),$AN162,AO$3))</f>
        <v>8.9</v>
      </c>
      <c r="AP162" s="2">
        <f t="shared" ca="1" si="382"/>
        <v>31.74</v>
      </c>
      <c r="AQ162" s="2">
        <f t="shared" ca="1" si="382"/>
        <v>4.38</v>
      </c>
      <c r="AR162" s="2" t="str">
        <f t="shared" ca="1" si="382"/>
        <v/>
      </c>
      <c r="AS162" s="2">
        <f t="shared" ca="1" si="382"/>
        <v>22.84</v>
      </c>
      <c r="AT162" s="2" t="str">
        <f t="shared" ca="1" si="382"/>
        <v/>
      </c>
      <c r="AU162" s="2">
        <f t="shared" ref="AU162:AU171" ca="1" si="383">IF(TotalSum="No",INDEX(INDIRECT(AU$1),$AN162,AU$3),SUM(AO162:AT162))</f>
        <v>67.86</v>
      </c>
      <c r="AV162" s="2">
        <f t="shared" ref="AV162:AY171" ca="1" si="384">IF(AV$3=0,"",INDEX(INDIRECT(AV$1),$P162,AV$3))</f>
        <v>27.3</v>
      </c>
      <c r="AW162" s="2">
        <f t="shared" ca="1" si="384"/>
        <v>57.1</v>
      </c>
      <c r="AX162" s="2">
        <f t="shared" ca="1" si="384"/>
        <v>29.8</v>
      </c>
      <c r="AY162" s="2">
        <f t="shared" ca="1" si="384"/>
        <v>16.146799999999999</v>
      </c>
      <c r="AZ162" s="7">
        <f t="shared" ref="AZ162:AZ171" ca="1" si="385">MATCH($A162&amp;$B162,INDIRECT(AZ$2),0)</f>
        <v>180</v>
      </c>
      <c r="BA162" s="2">
        <f t="shared" ref="BA162:BF171" ca="1" si="386">IF(BA$3=0,"",INDEX(INDIRECT(BA$1),$AZ162,BA$3))</f>
        <v>8.9</v>
      </c>
      <c r="BB162" s="2">
        <f t="shared" ca="1" si="386"/>
        <v>31.74</v>
      </c>
      <c r="BC162" s="2">
        <f t="shared" ca="1" si="386"/>
        <v>4.38</v>
      </c>
      <c r="BD162" s="2" t="str">
        <f t="shared" ca="1" si="386"/>
        <v/>
      </c>
      <c r="BE162" s="2">
        <f t="shared" ca="1" si="386"/>
        <v>22.84</v>
      </c>
      <c r="BF162" s="2" t="str">
        <f t="shared" ca="1" si="386"/>
        <v/>
      </c>
      <c r="BG162" s="2">
        <f t="shared" ref="BG162:BG171" ca="1" si="387">IF(TotalSum="No",INDEX(INDIRECT(BG$1),$AZ162,BG$3),SUM(BA162:BF162))</f>
        <v>67.86</v>
      </c>
      <c r="BH162" s="2">
        <f ca="1">IF(BH$3=0,"",INDEX(INDIRECT(BH$1),$AZ162,BH$3))</f>
        <v>27.3</v>
      </c>
      <c r="BI162" s="2">
        <f t="shared" ref="BI162:BK171" ca="1" si="388">IF(BI$3=0,"",INDEX(INDIRECT(BI$1),$AZ162,BI$3))</f>
        <v>57.1</v>
      </c>
      <c r="BJ162" s="2">
        <f t="shared" ca="1" si="388"/>
        <v>29.8</v>
      </c>
      <c r="BK162" s="2">
        <f t="shared" ca="1" si="388"/>
        <v>16.146799999999999</v>
      </c>
      <c r="BL162" t="str">
        <f t="shared" ref="BL162:BL171" si="389">A162&amp;B162</f>
        <v>V10R01</v>
      </c>
      <c r="BM162">
        <f t="shared" ref="BM162:BM171" si="390">ROW(BL162)</f>
        <v>162</v>
      </c>
      <c r="BN162" t="b">
        <f>AND(MultiFamily="Yes",NewlyConstructed="Yes")</f>
        <v>1</v>
      </c>
    </row>
    <row r="163" spans="1:66" x14ac:dyDescent="0.25">
      <c r="A163" t="str">
        <f t="shared" ref="A163:A171" si="391">A162</f>
        <v>V10</v>
      </c>
      <c r="B163" t="s">
        <v>17</v>
      </c>
      <c r="C163" s="3" t="str">
        <f t="shared" si="361"/>
        <v xml:space="preserve">8 Gas Consumer Storage (UEF)/UEF 0.61/50 gal </v>
      </c>
      <c r="D163" t="str">
        <f t="shared" ca="1" si="362"/>
        <v>Pass</v>
      </c>
      <c r="E163" s="2">
        <f t="shared" ca="1" si="363"/>
        <v>76.240000000000009</v>
      </c>
      <c r="F163" s="2">
        <f t="shared" ca="1" si="364"/>
        <v>76.240000000000009</v>
      </c>
      <c r="G163" s="3">
        <f t="shared" ca="1" si="365"/>
        <v>0</v>
      </c>
      <c r="H163" s="31" t="str">
        <f t="shared" ca="1" si="366"/>
        <v>Yes</v>
      </c>
      <c r="I163" s="2">
        <f t="shared" ca="1" si="367"/>
        <v>67.86</v>
      </c>
      <c r="J163" s="2">
        <f t="shared" ca="1" si="368"/>
        <v>67.86</v>
      </c>
      <c r="K163" s="2">
        <f t="shared" ca="1" si="369"/>
        <v>67.86</v>
      </c>
      <c r="L163" s="3">
        <f t="shared" ca="1" si="370"/>
        <v>0</v>
      </c>
      <c r="M163" s="3" t="str">
        <f t="shared" ca="1" si="371"/>
        <v>Yes</v>
      </c>
      <c r="N163" s="31" t="str">
        <f>N162</f>
        <v>V06R12</v>
      </c>
      <c r="O163" s="21">
        <f t="shared" ca="1" si="372"/>
        <v>-8.3800000000000097</v>
      </c>
      <c r="P163" s="7">
        <f t="shared" ca="1" si="373"/>
        <v>181</v>
      </c>
      <c r="Q163" s="2">
        <f t="shared" ca="1" si="374"/>
        <v>8.5299999999999994</v>
      </c>
      <c r="R163" s="2">
        <f t="shared" ca="1" si="374"/>
        <v>23.13</v>
      </c>
      <c r="S163" s="2">
        <f t="shared" ca="1" si="374"/>
        <v>4.38</v>
      </c>
      <c r="T163" s="2" t="str">
        <f t="shared" ca="1" si="374"/>
        <v/>
      </c>
      <c r="U163" s="2">
        <f t="shared" ca="1" si="374"/>
        <v>40.200000000000003</v>
      </c>
      <c r="V163" s="2">
        <f t="shared" ca="1" si="374"/>
        <v>0</v>
      </c>
      <c r="W163" s="2">
        <f t="shared" ca="1" si="375"/>
        <v>76.240000000000009</v>
      </c>
      <c r="X163" s="2">
        <f t="shared" ca="1" si="376"/>
        <v>30.3</v>
      </c>
      <c r="Y163" s="2">
        <f t="shared" ca="1" si="376"/>
        <v>60.1</v>
      </c>
      <c r="Z163" s="2">
        <f t="shared" ca="1" si="376"/>
        <v>29.8</v>
      </c>
      <c r="AA163" s="2">
        <f t="shared" ca="1" si="376"/>
        <v>16.146799999999999</v>
      </c>
      <c r="AB163" s="7">
        <f t="shared" ca="1" si="377"/>
        <v>181</v>
      </c>
      <c r="AC163" s="2">
        <f t="shared" ca="1" si="378"/>
        <v>8.5299999999999994</v>
      </c>
      <c r="AD163" s="2">
        <f t="shared" ca="1" si="378"/>
        <v>23.13</v>
      </c>
      <c r="AE163" s="2">
        <f t="shared" ca="1" si="378"/>
        <v>4.38</v>
      </c>
      <c r="AF163" s="2" t="str">
        <f t="shared" ca="1" si="378"/>
        <v/>
      </c>
      <c r="AG163" s="2">
        <f t="shared" ca="1" si="378"/>
        <v>40.200000000000003</v>
      </c>
      <c r="AH163" s="2">
        <f t="shared" ca="1" si="378"/>
        <v>0</v>
      </c>
      <c r="AI163" s="2">
        <f t="shared" ca="1" si="379"/>
        <v>76.240000000000009</v>
      </c>
      <c r="AJ163" s="2">
        <f t="shared" ref="AJ163:AJ171" ca="1" si="392">IF(AJ$3=0,"",INDEX(INDIRECT(AJ$1),$AB163,AJ$3))</f>
        <v>30.3</v>
      </c>
      <c r="AK163" s="2">
        <f t="shared" ca="1" si="380"/>
        <v>60.1</v>
      </c>
      <c r="AL163" s="2">
        <f t="shared" ca="1" si="380"/>
        <v>29.8</v>
      </c>
      <c r="AM163" s="2">
        <f t="shared" ca="1" si="380"/>
        <v>16.146799999999999</v>
      </c>
      <c r="AN163" s="7">
        <f t="shared" ca="1" si="381"/>
        <v>181</v>
      </c>
      <c r="AO163" s="2">
        <f t="shared" ca="1" si="382"/>
        <v>8.9</v>
      </c>
      <c r="AP163" s="2">
        <f t="shared" ca="1" si="382"/>
        <v>31.74</v>
      </c>
      <c r="AQ163" s="2">
        <f t="shared" ca="1" si="382"/>
        <v>4.38</v>
      </c>
      <c r="AR163" s="2" t="str">
        <f t="shared" ca="1" si="382"/>
        <v/>
      </c>
      <c r="AS163" s="2">
        <f t="shared" ca="1" si="382"/>
        <v>22.84</v>
      </c>
      <c r="AT163" s="2" t="str">
        <f t="shared" ca="1" si="382"/>
        <v/>
      </c>
      <c r="AU163" s="2">
        <f t="shared" ca="1" si="383"/>
        <v>67.86</v>
      </c>
      <c r="AV163" s="2">
        <f t="shared" ca="1" si="384"/>
        <v>27.3</v>
      </c>
      <c r="AW163" s="2">
        <f t="shared" ca="1" si="384"/>
        <v>57.1</v>
      </c>
      <c r="AX163" s="2">
        <f t="shared" ca="1" si="384"/>
        <v>29.8</v>
      </c>
      <c r="AY163" s="2">
        <f t="shared" ca="1" si="384"/>
        <v>16.146799999999999</v>
      </c>
      <c r="AZ163" s="7">
        <f t="shared" ca="1" si="385"/>
        <v>181</v>
      </c>
      <c r="BA163" s="2">
        <f t="shared" ca="1" si="386"/>
        <v>8.9</v>
      </c>
      <c r="BB163" s="2">
        <f t="shared" ca="1" si="386"/>
        <v>31.74</v>
      </c>
      <c r="BC163" s="2">
        <f t="shared" ca="1" si="386"/>
        <v>4.38</v>
      </c>
      <c r="BD163" s="2" t="str">
        <f t="shared" ca="1" si="386"/>
        <v/>
      </c>
      <c r="BE163" s="2">
        <f t="shared" ca="1" si="386"/>
        <v>22.84</v>
      </c>
      <c r="BF163" s="2" t="str">
        <f t="shared" ca="1" si="386"/>
        <v/>
      </c>
      <c r="BG163" s="2">
        <f t="shared" ca="1" si="387"/>
        <v>67.86</v>
      </c>
      <c r="BH163" s="2">
        <f t="shared" ref="BH163:BH171" ca="1" si="393">IF(BH$3=0,"",INDEX(INDIRECT(BH$1),$AZ163,BH$3))</f>
        <v>27.3</v>
      </c>
      <c r="BI163" s="2">
        <f t="shared" ca="1" si="388"/>
        <v>57.1</v>
      </c>
      <c r="BJ163" s="2">
        <f t="shared" ca="1" si="388"/>
        <v>29.8</v>
      </c>
      <c r="BK163" s="2">
        <f t="shared" ca="1" si="388"/>
        <v>16.146799999999999</v>
      </c>
      <c r="BL163" t="str">
        <f t="shared" si="389"/>
        <v>V10R02</v>
      </c>
      <c r="BM163">
        <f t="shared" si="390"/>
        <v>163</v>
      </c>
      <c r="BN163" t="b">
        <f>BN162</f>
        <v>1</v>
      </c>
    </row>
    <row r="164" spans="1:66" x14ac:dyDescent="0.25">
      <c r="A164" t="str">
        <f t="shared" si="391"/>
        <v>V10</v>
      </c>
      <c r="B164" t="s">
        <v>18</v>
      </c>
      <c r="C164" s="3" t="str">
        <f t="shared" si="361"/>
        <v>8 Gas Commercial Storage (TE &amp; SBL)/TE 0.80/SBL 0.02/100 gal</v>
      </c>
      <c r="D164" t="str">
        <f t="shared" ca="1" si="362"/>
        <v>Pass</v>
      </c>
      <c r="E164" s="2">
        <f t="shared" ca="1" si="363"/>
        <v>77.25</v>
      </c>
      <c r="F164" s="2">
        <f t="shared" ca="1" si="364"/>
        <v>77.25</v>
      </c>
      <c r="G164" s="3">
        <f t="shared" ca="1" si="365"/>
        <v>0</v>
      </c>
      <c r="H164" s="31" t="str">
        <f t="shared" ca="1" si="366"/>
        <v>Yes</v>
      </c>
      <c r="I164" s="2">
        <f t="shared" ca="1" si="367"/>
        <v>67.86</v>
      </c>
      <c r="J164" s="2">
        <f t="shared" ca="1" si="368"/>
        <v>67.86</v>
      </c>
      <c r="K164" s="2">
        <f t="shared" ca="1" si="369"/>
        <v>67.86</v>
      </c>
      <c r="L164" s="3">
        <f t="shared" ca="1" si="370"/>
        <v>0</v>
      </c>
      <c r="M164" s="3" t="str">
        <f t="shared" ca="1" si="371"/>
        <v>Yes</v>
      </c>
      <c r="N164" s="31" t="str">
        <f>N163</f>
        <v>V06R12</v>
      </c>
      <c r="O164" s="21">
        <f t="shared" ca="1" si="372"/>
        <v>-9.39</v>
      </c>
      <c r="P164" s="7">
        <f t="shared" ca="1" si="373"/>
        <v>182</v>
      </c>
      <c r="Q164" s="2">
        <f t="shared" ca="1" si="374"/>
        <v>8.5299999999999994</v>
      </c>
      <c r="R164" s="2">
        <f t="shared" ca="1" si="374"/>
        <v>23.13</v>
      </c>
      <c r="S164" s="2">
        <f t="shared" ca="1" si="374"/>
        <v>4.38</v>
      </c>
      <c r="T164" s="2" t="str">
        <f t="shared" ca="1" si="374"/>
        <v/>
      </c>
      <c r="U164" s="2">
        <f t="shared" ca="1" si="374"/>
        <v>41.21</v>
      </c>
      <c r="V164" s="2">
        <f t="shared" ca="1" si="374"/>
        <v>0</v>
      </c>
      <c r="W164" s="2">
        <f t="shared" ca="1" si="375"/>
        <v>77.25</v>
      </c>
      <c r="X164" s="2">
        <f t="shared" ca="1" si="376"/>
        <v>30.7</v>
      </c>
      <c r="Y164" s="2">
        <f t="shared" ca="1" si="376"/>
        <v>60.5</v>
      </c>
      <c r="Z164" s="2">
        <f t="shared" ca="1" si="376"/>
        <v>29.8</v>
      </c>
      <c r="AA164" s="2">
        <f t="shared" ca="1" si="376"/>
        <v>16.146799999999999</v>
      </c>
      <c r="AB164" s="7">
        <f t="shared" ca="1" si="377"/>
        <v>182</v>
      </c>
      <c r="AC164" s="2">
        <f t="shared" ca="1" si="378"/>
        <v>8.5299999999999994</v>
      </c>
      <c r="AD164" s="2">
        <f t="shared" ca="1" si="378"/>
        <v>23.13</v>
      </c>
      <c r="AE164" s="2">
        <f t="shared" ca="1" si="378"/>
        <v>4.38</v>
      </c>
      <c r="AF164" s="2" t="str">
        <f t="shared" ca="1" si="378"/>
        <v/>
      </c>
      <c r="AG164" s="2">
        <f t="shared" ca="1" si="378"/>
        <v>41.21</v>
      </c>
      <c r="AH164" s="2">
        <f t="shared" ca="1" si="378"/>
        <v>0</v>
      </c>
      <c r="AI164" s="2">
        <f t="shared" ca="1" si="379"/>
        <v>77.25</v>
      </c>
      <c r="AJ164" s="2">
        <f t="shared" ca="1" si="392"/>
        <v>30.7</v>
      </c>
      <c r="AK164" s="2">
        <f t="shared" ca="1" si="380"/>
        <v>60.5</v>
      </c>
      <c r="AL164" s="2">
        <f t="shared" ca="1" si="380"/>
        <v>29.8</v>
      </c>
      <c r="AM164" s="2">
        <f t="shared" ca="1" si="380"/>
        <v>16.146799999999999</v>
      </c>
      <c r="AN164" s="7">
        <f t="shared" ca="1" si="381"/>
        <v>182</v>
      </c>
      <c r="AO164" s="2">
        <f t="shared" ca="1" si="382"/>
        <v>8.9</v>
      </c>
      <c r="AP164" s="2">
        <f t="shared" ca="1" si="382"/>
        <v>31.74</v>
      </c>
      <c r="AQ164" s="2">
        <f t="shared" ca="1" si="382"/>
        <v>4.38</v>
      </c>
      <c r="AR164" s="2" t="str">
        <f t="shared" ca="1" si="382"/>
        <v/>
      </c>
      <c r="AS164" s="2">
        <f t="shared" ca="1" si="382"/>
        <v>22.84</v>
      </c>
      <c r="AT164" s="2" t="str">
        <f t="shared" ca="1" si="382"/>
        <v/>
      </c>
      <c r="AU164" s="2">
        <f t="shared" ca="1" si="383"/>
        <v>67.86</v>
      </c>
      <c r="AV164" s="2">
        <f t="shared" ca="1" si="384"/>
        <v>27.3</v>
      </c>
      <c r="AW164" s="2">
        <f t="shared" ca="1" si="384"/>
        <v>57.1</v>
      </c>
      <c r="AX164" s="2">
        <f t="shared" ca="1" si="384"/>
        <v>29.8</v>
      </c>
      <c r="AY164" s="2">
        <f t="shared" ca="1" si="384"/>
        <v>16.146799999999999</v>
      </c>
      <c r="AZ164" s="7">
        <f t="shared" ca="1" si="385"/>
        <v>182</v>
      </c>
      <c r="BA164" s="2">
        <f t="shared" ca="1" si="386"/>
        <v>8.9</v>
      </c>
      <c r="BB164" s="2">
        <f t="shared" ca="1" si="386"/>
        <v>31.74</v>
      </c>
      <c r="BC164" s="2">
        <f t="shared" ca="1" si="386"/>
        <v>4.38</v>
      </c>
      <c r="BD164" s="2" t="str">
        <f t="shared" ca="1" si="386"/>
        <v/>
      </c>
      <c r="BE164" s="2">
        <f t="shared" ca="1" si="386"/>
        <v>22.84</v>
      </c>
      <c r="BF164" s="2" t="str">
        <f t="shared" ca="1" si="386"/>
        <v/>
      </c>
      <c r="BG164" s="2">
        <f t="shared" ca="1" si="387"/>
        <v>67.86</v>
      </c>
      <c r="BH164" s="2">
        <f t="shared" ca="1" si="393"/>
        <v>27.3</v>
      </c>
      <c r="BI164" s="2">
        <f t="shared" ca="1" si="388"/>
        <v>57.1</v>
      </c>
      <c r="BJ164" s="2">
        <f t="shared" ca="1" si="388"/>
        <v>29.8</v>
      </c>
      <c r="BK164" s="2">
        <f t="shared" ca="1" si="388"/>
        <v>16.146799999999999</v>
      </c>
      <c r="BL164" t="str">
        <f t="shared" si="389"/>
        <v>V10R03</v>
      </c>
      <c r="BM164">
        <f t="shared" si="390"/>
        <v>164</v>
      </c>
      <c r="BN164" t="b">
        <f t="shared" ref="BN164:BN172" si="394">BN163</f>
        <v>1</v>
      </c>
    </row>
    <row r="165" spans="1:66" x14ac:dyDescent="0.25">
      <c r="A165" t="str">
        <f t="shared" si="391"/>
        <v>V10</v>
      </c>
      <c r="B165" t="s">
        <v>19</v>
      </c>
      <c r="C165" s="3" t="str">
        <f t="shared" si="361"/>
        <v>2 Gas Commercial Central Solar</v>
      </c>
      <c r="D165" t="str">
        <f t="shared" ca="1" si="362"/>
        <v>Pass</v>
      </c>
      <c r="E165" s="2">
        <f t="shared" ca="1" si="363"/>
        <v>61.480000000000004</v>
      </c>
      <c r="F165" s="2">
        <f t="shared" ca="1" si="364"/>
        <v>61.480000000000004</v>
      </c>
      <c r="G165" s="3">
        <f t="shared" ca="1" si="365"/>
        <v>0</v>
      </c>
      <c r="H165" s="31" t="str">
        <f t="shared" ca="1" si="366"/>
        <v>Yes</v>
      </c>
      <c r="I165" s="2">
        <f t="shared" ca="1" si="367"/>
        <v>69.650000000000006</v>
      </c>
      <c r="J165" s="2">
        <f t="shared" ca="1" si="368"/>
        <v>69.650000000000006</v>
      </c>
      <c r="K165" s="2">
        <f t="shared" ca="1" si="369"/>
        <v>69.650000000000006</v>
      </c>
      <c r="L165" s="3">
        <f t="shared" ca="1" si="370"/>
        <v>0</v>
      </c>
      <c r="M165" s="3" t="str">
        <f t="shared" ca="1" si="371"/>
        <v>Yes</v>
      </c>
      <c r="N165" s="33" t="s">
        <v>304</v>
      </c>
      <c r="O165" s="21">
        <f t="shared" ca="1" si="372"/>
        <v>8.1700000000000017</v>
      </c>
      <c r="P165" s="7">
        <f t="shared" ca="1" si="373"/>
        <v>183</v>
      </c>
      <c r="Q165" s="2">
        <f t="shared" ca="1" si="374"/>
        <v>8.5299999999999994</v>
      </c>
      <c r="R165" s="2">
        <f t="shared" ca="1" si="374"/>
        <v>23.13</v>
      </c>
      <c r="S165" s="2">
        <f t="shared" ca="1" si="374"/>
        <v>4.38</v>
      </c>
      <c r="T165" s="2" t="str">
        <f t="shared" ca="1" si="374"/>
        <v/>
      </c>
      <c r="U165" s="2">
        <f t="shared" ca="1" si="374"/>
        <v>25.44</v>
      </c>
      <c r="V165" s="2">
        <f t="shared" ca="1" si="374"/>
        <v>0</v>
      </c>
      <c r="W165" s="2">
        <f t="shared" ca="1" si="375"/>
        <v>61.480000000000004</v>
      </c>
      <c r="X165" s="2">
        <f t="shared" ca="1" si="376"/>
        <v>24.5</v>
      </c>
      <c r="Y165" s="2">
        <f t="shared" ca="1" si="376"/>
        <v>52.2</v>
      </c>
      <c r="Z165" s="2">
        <f t="shared" ca="1" si="376"/>
        <v>27.7</v>
      </c>
      <c r="AA165" s="2">
        <f t="shared" ca="1" si="376"/>
        <v>15.7921</v>
      </c>
      <c r="AB165" s="7">
        <f t="shared" ca="1" si="377"/>
        <v>183</v>
      </c>
      <c r="AC165" s="2">
        <f t="shared" ca="1" si="378"/>
        <v>8.5299999999999994</v>
      </c>
      <c r="AD165" s="2">
        <f t="shared" ca="1" si="378"/>
        <v>23.13</v>
      </c>
      <c r="AE165" s="2">
        <f t="shared" ca="1" si="378"/>
        <v>4.38</v>
      </c>
      <c r="AF165" s="2" t="str">
        <f t="shared" ca="1" si="378"/>
        <v/>
      </c>
      <c r="AG165" s="2">
        <f t="shared" ca="1" si="378"/>
        <v>25.44</v>
      </c>
      <c r="AH165" s="2">
        <f t="shared" ca="1" si="378"/>
        <v>0</v>
      </c>
      <c r="AI165" s="2">
        <f t="shared" ca="1" si="379"/>
        <v>61.480000000000004</v>
      </c>
      <c r="AJ165" s="2">
        <f t="shared" ca="1" si="392"/>
        <v>24.5</v>
      </c>
      <c r="AK165" s="2">
        <f t="shared" ca="1" si="380"/>
        <v>52.2</v>
      </c>
      <c r="AL165" s="2">
        <f t="shared" ca="1" si="380"/>
        <v>27.7</v>
      </c>
      <c r="AM165" s="2">
        <f t="shared" ca="1" si="380"/>
        <v>15.7921</v>
      </c>
      <c r="AN165" s="7">
        <f t="shared" ca="1" si="381"/>
        <v>183</v>
      </c>
      <c r="AO165" s="2">
        <f t="shared" ca="1" si="382"/>
        <v>8.9</v>
      </c>
      <c r="AP165" s="2">
        <f t="shared" ca="1" si="382"/>
        <v>31.74</v>
      </c>
      <c r="AQ165" s="2">
        <f t="shared" ca="1" si="382"/>
        <v>4.38</v>
      </c>
      <c r="AR165" s="2" t="str">
        <f t="shared" ca="1" si="382"/>
        <v/>
      </c>
      <c r="AS165" s="2">
        <f t="shared" ca="1" si="382"/>
        <v>24.63</v>
      </c>
      <c r="AT165" s="2" t="str">
        <f t="shared" ca="1" si="382"/>
        <v/>
      </c>
      <c r="AU165" s="2">
        <f t="shared" ca="1" si="383"/>
        <v>69.650000000000006</v>
      </c>
      <c r="AV165" s="2">
        <f t="shared" ca="1" si="384"/>
        <v>27.2</v>
      </c>
      <c r="AW165" s="2">
        <f t="shared" ca="1" si="384"/>
        <v>55</v>
      </c>
      <c r="AX165" s="2">
        <f t="shared" ca="1" si="384"/>
        <v>27.8</v>
      </c>
      <c r="AY165" s="2">
        <f t="shared" ca="1" si="384"/>
        <v>15.7921</v>
      </c>
      <c r="AZ165" s="7">
        <f t="shared" ca="1" si="385"/>
        <v>183</v>
      </c>
      <c r="BA165" s="2">
        <f t="shared" ca="1" si="386"/>
        <v>8.9</v>
      </c>
      <c r="BB165" s="2">
        <f t="shared" ca="1" si="386"/>
        <v>31.74</v>
      </c>
      <c r="BC165" s="2">
        <f t="shared" ca="1" si="386"/>
        <v>4.38</v>
      </c>
      <c r="BD165" s="2" t="str">
        <f t="shared" ca="1" si="386"/>
        <v/>
      </c>
      <c r="BE165" s="2">
        <f t="shared" ca="1" si="386"/>
        <v>24.63</v>
      </c>
      <c r="BF165" s="2" t="str">
        <f t="shared" ca="1" si="386"/>
        <v/>
      </c>
      <c r="BG165" s="2">
        <f t="shared" ca="1" si="387"/>
        <v>69.650000000000006</v>
      </c>
      <c r="BH165" s="2">
        <f t="shared" ca="1" si="393"/>
        <v>27.2</v>
      </c>
      <c r="BI165" s="2">
        <f t="shared" ca="1" si="388"/>
        <v>55</v>
      </c>
      <c r="BJ165" s="2">
        <f t="shared" ca="1" si="388"/>
        <v>27.8</v>
      </c>
      <c r="BK165" s="2">
        <f t="shared" ca="1" si="388"/>
        <v>15.7921</v>
      </c>
      <c r="BL165" t="str">
        <f t="shared" si="389"/>
        <v>V10R04</v>
      </c>
      <c r="BM165">
        <f t="shared" si="390"/>
        <v>165</v>
      </c>
      <c r="BN165" t="b">
        <f t="shared" si="394"/>
        <v>1</v>
      </c>
    </row>
    <row r="166" spans="1:66" x14ac:dyDescent="0.25">
      <c r="A166" t="str">
        <f t="shared" si="391"/>
        <v>V10</v>
      </c>
      <c r="B166" t="s">
        <v>20</v>
      </c>
      <c r="C166" s="3" t="str">
        <f t="shared" si="361"/>
        <v>2 Gas Commercial Central Solar Recirc</v>
      </c>
      <c r="D166" t="str">
        <f t="shared" ca="1" si="362"/>
        <v>Pass</v>
      </c>
      <c r="E166" s="2">
        <f t="shared" ca="1" si="363"/>
        <v>68.31</v>
      </c>
      <c r="F166" s="2">
        <f t="shared" ca="1" si="364"/>
        <v>68.31</v>
      </c>
      <c r="G166" s="3">
        <f t="shared" ca="1" si="365"/>
        <v>0</v>
      </c>
      <c r="H166" s="31" t="str">
        <f t="shared" ca="1" si="366"/>
        <v>Yes</v>
      </c>
      <c r="I166" s="2">
        <f t="shared" ca="1" si="367"/>
        <v>71.16</v>
      </c>
      <c r="J166" s="2">
        <f t="shared" ca="1" si="368"/>
        <v>71.16</v>
      </c>
      <c r="K166" s="2">
        <f t="shared" ca="1" si="369"/>
        <v>71.16</v>
      </c>
      <c r="L166" s="3">
        <f t="shared" ca="1" si="370"/>
        <v>0</v>
      </c>
      <c r="M166" s="3" t="str">
        <f t="shared" ca="1" si="371"/>
        <v>Yes</v>
      </c>
      <c r="N166" s="33" t="s">
        <v>305</v>
      </c>
      <c r="O166" s="21">
        <f t="shared" ca="1" si="372"/>
        <v>2.8499999999999943</v>
      </c>
      <c r="P166" s="7">
        <f t="shared" ca="1" si="373"/>
        <v>184</v>
      </c>
      <c r="Q166" s="2">
        <f t="shared" ca="1" si="374"/>
        <v>8.5299999999999994</v>
      </c>
      <c r="R166" s="2">
        <f t="shared" ca="1" si="374"/>
        <v>23.13</v>
      </c>
      <c r="S166" s="2">
        <f t="shared" ca="1" si="374"/>
        <v>4.38</v>
      </c>
      <c r="T166" s="2" t="str">
        <f t="shared" ca="1" si="374"/>
        <v/>
      </c>
      <c r="U166" s="2">
        <f t="shared" ca="1" si="374"/>
        <v>32.270000000000003</v>
      </c>
      <c r="V166" s="2">
        <f t="shared" ca="1" si="374"/>
        <v>0</v>
      </c>
      <c r="W166" s="2">
        <f t="shared" ca="1" si="375"/>
        <v>68.31</v>
      </c>
      <c r="X166" s="2">
        <f t="shared" ca="1" si="376"/>
        <v>25.1</v>
      </c>
      <c r="Y166" s="2">
        <f t="shared" ca="1" si="376"/>
        <v>51.3</v>
      </c>
      <c r="Z166" s="2">
        <f t="shared" ca="1" si="376"/>
        <v>26.2</v>
      </c>
      <c r="AA166" s="2">
        <f t="shared" ca="1" si="376"/>
        <v>15.8497</v>
      </c>
      <c r="AB166" s="7">
        <f t="shared" ca="1" si="377"/>
        <v>184</v>
      </c>
      <c r="AC166" s="2">
        <f t="shared" ca="1" si="378"/>
        <v>8.5299999999999994</v>
      </c>
      <c r="AD166" s="2">
        <f t="shared" ca="1" si="378"/>
        <v>23.13</v>
      </c>
      <c r="AE166" s="2">
        <f t="shared" ca="1" si="378"/>
        <v>4.38</v>
      </c>
      <c r="AF166" s="2" t="str">
        <f t="shared" ca="1" si="378"/>
        <v/>
      </c>
      <c r="AG166" s="2">
        <f t="shared" ca="1" si="378"/>
        <v>32.270000000000003</v>
      </c>
      <c r="AH166" s="2">
        <f t="shared" ca="1" si="378"/>
        <v>0</v>
      </c>
      <c r="AI166" s="2">
        <f t="shared" ca="1" si="379"/>
        <v>68.31</v>
      </c>
      <c r="AJ166" s="2">
        <f t="shared" ca="1" si="392"/>
        <v>25.1</v>
      </c>
      <c r="AK166" s="2">
        <f t="shared" ca="1" si="380"/>
        <v>51.3</v>
      </c>
      <c r="AL166" s="2">
        <f t="shared" ca="1" si="380"/>
        <v>26.2</v>
      </c>
      <c r="AM166" s="2">
        <f t="shared" ca="1" si="380"/>
        <v>15.8497</v>
      </c>
      <c r="AN166" s="7">
        <f t="shared" ca="1" si="381"/>
        <v>184</v>
      </c>
      <c r="AO166" s="2">
        <f t="shared" ca="1" si="382"/>
        <v>8.9</v>
      </c>
      <c r="AP166" s="2">
        <f t="shared" ca="1" si="382"/>
        <v>31.74</v>
      </c>
      <c r="AQ166" s="2">
        <f t="shared" ca="1" si="382"/>
        <v>4.38</v>
      </c>
      <c r="AR166" s="2" t="str">
        <f t="shared" ca="1" si="382"/>
        <v/>
      </c>
      <c r="AS166" s="2">
        <f t="shared" ca="1" si="382"/>
        <v>26.14</v>
      </c>
      <c r="AT166" s="2" t="str">
        <f t="shared" ca="1" si="382"/>
        <v/>
      </c>
      <c r="AU166" s="2">
        <f t="shared" ca="1" si="383"/>
        <v>71.16</v>
      </c>
      <c r="AV166" s="2">
        <f t="shared" ca="1" si="384"/>
        <v>26</v>
      </c>
      <c r="AW166" s="2">
        <f t="shared" ca="1" si="384"/>
        <v>52.3</v>
      </c>
      <c r="AX166" s="2">
        <f t="shared" ca="1" si="384"/>
        <v>26.3</v>
      </c>
      <c r="AY166" s="2">
        <f t="shared" ca="1" si="384"/>
        <v>15.8497</v>
      </c>
      <c r="AZ166" s="7">
        <f t="shared" ca="1" si="385"/>
        <v>184</v>
      </c>
      <c r="BA166" s="2">
        <f t="shared" ca="1" si="386"/>
        <v>8.9</v>
      </c>
      <c r="BB166" s="2">
        <f t="shared" ca="1" si="386"/>
        <v>31.74</v>
      </c>
      <c r="BC166" s="2">
        <f t="shared" ca="1" si="386"/>
        <v>4.38</v>
      </c>
      <c r="BD166" s="2" t="str">
        <f t="shared" ca="1" si="386"/>
        <v/>
      </c>
      <c r="BE166" s="2">
        <f t="shared" ca="1" si="386"/>
        <v>26.14</v>
      </c>
      <c r="BF166" s="2" t="str">
        <f t="shared" ca="1" si="386"/>
        <v/>
      </c>
      <c r="BG166" s="2">
        <f t="shared" ca="1" si="387"/>
        <v>71.16</v>
      </c>
      <c r="BH166" s="2">
        <f t="shared" ca="1" si="393"/>
        <v>26</v>
      </c>
      <c r="BI166" s="2">
        <f t="shared" ca="1" si="388"/>
        <v>52.3</v>
      </c>
      <c r="BJ166" s="2">
        <f t="shared" ca="1" si="388"/>
        <v>26.3</v>
      </c>
      <c r="BK166" s="2">
        <f t="shared" ca="1" si="388"/>
        <v>15.8497</v>
      </c>
      <c r="BL166" t="str">
        <f t="shared" si="389"/>
        <v>V10R05</v>
      </c>
      <c r="BM166">
        <f t="shared" si="390"/>
        <v>166</v>
      </c>
      <c r="BN166" t="b">
        <f t="shared" si="394"/>
        <v>1</v>
      </c>
    </row>
    <row r="167" spans="1:66" x14ac:dyDescent="0.25">
      <c r="A167" t="str">
        <f t="shared" si="391"/>
        <v>V10</v>
      </c>
      <c r="B167" t="s">
        <v>21</v>
      </c>
      <c r="C167" s="3" t="str">
        <f t="shared" si="361"/>
        <v>2 Gas Commercial Central Recirc</v>
      </c>
      <c r="D167" t="str">
        <f t="shared" ca="1" si="362"/>
        <v>Pass</v>
      </c>
      <c r="E167" s="2">
        <f t="shared" ca="1" si="363"/>
        <v>73.39</v>
      </c>
      <c r="F167" s="2">
        <f t="shared" ca="1" si="364"/>
        <v>73.39</v>
      </c>
      <c r="G167" s="3">
        <f t="shared" ca="1" si="365"/>
        <v>0</v>
      </c>
      <c r="H167" s="31" t="str">
        <f t="shared" ca="1" si="366"/>
        <v>Yes</v>
      </c>
      <c r="I167" s="2">
        <f t="shared" ca="1" si="367"/>
        <v>71.16</v>
      </c>
      <c r="J167" s="2">
        <f t="shared" ca="1" si="368"/>
        <v>71.16</v>
      </c>
      <c r="K167" s="2">
        <f t="shared" ca="1" si="369"/>
        <v>71.16</v>
      </c>
      <c r="L167" s="3">
        <f t="shared" ca="1" si="370"/>
        <v>0</v>
      </c>
      <c r="M167" s="3" t="str">
        <f t="shared" ca="1" si="371"/>
        <v>Yes</v>
      </c>
      <c r="N167" s="33" t="s">
        <v>305</v>
      </c>
      <c r="O167" s="21">
        <f t="shared" ca="1" si="372"/>
        <v>-2.230000000000004</v>
      </c>
      <c r="P167" s="7">
        <f t="shared" ca="1" si="373"/>
        <v>185</v>
      </c>
      <c r="Q167" s="2">
        <f t="shared" ca="1" si="374"/>
        <v>8.5299999999999994</v>
      </c>
      <c r="R167" s="2">
        <f t="shared" ca="1" si="374"/>
        <v>23.13</v>
      </c>
      <c r="S167" s="2">
        <f t="shared" ca="1" si="374"/>
        <v>4.38</v>
      </c>
      <c r="T167" s="2" t="str">
        <f t="shared" ca="1" si="374"/>
        <v/>
      </c>
      <c r="U167" s="2">
        <f t="shared" ca="1" si="374"/>
        <v>37.35</v>
      </c>
      <c r="V167" s="2">
        <f t="shared" ca="1" si="374"/>
        <v>0</v>
      </c>
      <c r="W167" s="2">
        <f t="shared" ca="1" si="375"/>
        <v>73.39</v>
      </c>
      <c r="X167" s="2">
        <f t="shared" ca="1" si="376"/>
        <v>26.8</v>
      </c>
      <c r="Y167" s="2">
        <f t="shared" ca="1" si="376"/>
        <v>53</v>
      </c>
      <c r="Z167" s="2">
        <f t="shared" ca="1" si="376"/>
        <v>26.2</v>
      </c>
      <c r="AA167" s="2">
        <f t="shared" ca="1" si="376"/>
        <v>15.8497</v>
      </c>
      <c r="AB167" s="7">
        <f t="shared" ca="1" si="377"/>
        <v>185</v>
      </c>
      <c r="AC167" s="2">
        <f t="shared" ca="1" si="378"/>
        <v>8.5299999999999994</v>
      </c>
      <c r="AD167" s="2">
        <f t="shared" ca="1" si="378"/>
        <v>23.13</v>
      </c>
      <c r="AE167" s="2">
        <f t="shared" ca="1" si="378"/>
        <v>4.38</v>
      </c>
      <c r="AF167" s="2" t="str">
        <f t="shared" ca="1" si="378"/>
        <v/>
      </c>
      <c r="AG167" s="2">
        <f t="shared" ca="1" si="378"/>
        <v>37.35</v>
      </c>
      <c r="AH167" s="2">
        <f t="shared" ca="1" si="378"/>
        <v>0</v>
      </c>
      <c r="AI167" s="2">
        <f t="shared" ca="1" si="379"/>
        <v>73.39</v>
      </c>
      <c r="AJ167" s="2">
        <f t="shared" ca="1" si="392"/>
        <v>26.8</v>
      </c>
      <c r="AK167" s="2">
        <f t="shared" ca="1" si="380"/>
        <v>53</v>
      </c>
      <c r="AL167" s="2">
        <f t="shared" ca="1" si="380"/>
        <v>26.2</v>
      </c>
      <c r="AM167" s="2">
        <f t="shared" ca="1" si="380"/>
        <v>15.8497</v>
      </c>
      <c r="AN167" s="7">
        <f t="shared" ca="1" si="381"/>
        <v>185</v>
      </c>
      <c r="AO167" s="2">
        <f t="shared" ca="1" si="382"/>
        <v>8.9</v>
      </c>
      <c r="AP167" s="2">
        <f t="shared" ca="1" si="382"/>
        <v>31.74</v>
      </c>
      <c r="AQ167" s="2">
        <f t="shared" ca="1" si="382"/>
        <v>4.38</v>
      </c>
      <c r="AR167" s="2" t="str">
        <f t="shared" ca="1" si="382"/>
        <v/>
      </c>
      <c r="AS167" s="2">
        <f t="shared" ca="1" si="382"/>
        <v>26.14</v>
      </c>
      <c r="AT167" s="2" t="str">
        <f t="shared" ca="1" si="382"/>
        <v/>
      </c>
      <c r="AU167" s="2">
        <f t="shared" ca="1" si="383"/>
        <v>71.16</v>
      </c>
      <c r="AV167" s="2">
        <f t="shared" ca="1" si="384"/>
        <v>26</v>
      </c>
      <c r="AW167" s="2">
        <f t="shared" ca="1" si="384"/>
        <v>52.3</v>
      </c>
      <c r="AX167" s="2">
        <f t="shared" ca="1" si="384"/>
        <v>26.3</v>
      </c>
      <c r="AY167" s="2">
        <f t="shared" ca="1" si="384"/>
        <v>15.8497</v>
      </c>
      <c r="AZ167" s="7">
        <f t="shared" ca="1" si="385"/>
        <v>185</v>
      </c>
      <c r="BA167" s="2">
        <f t="shared" ca="1" si="386"/>
        <v>8.9</v>
      </c>
      <c r="BB167" s="2">
        <f t="shared" ca="1" si="386"/>
        <v>31.74</v>
      </c>
      <c r="BC167" s="2">
        <f t="shared" ca="1" si="386"/>
        <v>4.38</v>
      </c>
      <c r="BD167" s="2" t="str">
        <f t="shared" ca="1" si="386"/>
        <v/>
      </c>
      <c r="BE167" s="2">
        <f t="shared" ca="1" si="386"/>
        <v>26.14</v>
      </c>
      <c r="BF167" s="2" t="str">
        <f t="shared" ca="1" si="386"/>
        <v/>
      </c>
      <c r="BG167" s="2">
        <f t="shared" ca="1" si="387"/>
        <v>71.16</v>
      </c>
      <c r="BH167" s="2">
        <f t="shared" ca="1" si="393"/>
        <v>26</v>
      </c>
      <c r="BI167" s="2">
        <f t="shared" ca="1" si="388"/>
        <v>52.3</v>
      </c>
      <c r="BJ167" s="2">
        <f t="shared" ca="1" si="388"/>
        <v>26.3</v>
      </c>
      <c r="BK167" s="2">
        <f t="shared" ca="1" si="388"/>
        <v>15.8497</v>
      </c>
      <c r="BL167" t="str">
        <f t="shared" si="389"/>
        <v>V10R06</v>
      </c>
      <c r="BM167">
        <f t="shared" si="390"/>
        <v>167</v>
      </c>
      <c r="BN167" t="b">
        <f t="shared" si="394"/>
        <v>1</v>
      </c>
    </row>
    <row r="168" spans="1:66" x14ac:dyDescent="0.25">
      <c r="A168" t="str">
        <f t="shared" si="391"/>
        <v>V10</v>
      </c>
      <c r="B168" t="s">
        <v>22</v>
      </c>
      <c r="C168" s="3" t="str">
        <f t="shared" si="361"/>
        <v>2 Gas Consumer Instantaneous Central Solar</v>
      </c>
      <c r="D168" t="str">
        <f t="shared" ca="1" si="362"/>
        <v>Pass</v>
      </c>
      <c r="E168" s="2">
        <f t="shared" ca="1" si="363"/>
        <v>59.18</v>
      </c>
      <c r="F168" s="2">
        <f t="shared" ca="1" si="364"/>
        <v>59.18</v>
      </c>
      <c r="G168" s="3">
        <f t="shared" ca="1" si="365"/>
        <v>0</v>
      </c>
      <c r="H168" s="31" t="str">
        <f t="shared" ca="1" si="366"/>
        <v>Yes</v>
      </c>
      <c r="I168" s="2">
        <f t="shared" ca="1" si="367"/>
        <v>67.39</v>
      </c>
      <c r="J168" s="2">
        <f t="shared" ca="1" si="368"/>
        <v>67.39</v>
      </c>
      <c r="K168" s="2">
        <f t="shared" ca="1" si="369"/>
        <v>67.39</v>
      </c>
      <c r="L168" s="3">
        <f t="shared" ca="1" si="370"/>
        <v>0</v>
      </c>
      <c r="M168" s="3" t="str">
        <f t="shared" ca="1" si="371"/>
        <v>Yes</v>
      </c>
      <c r="N168" s="31" t="s">
        <v>306</v>
      </c>
      <c r="O168" s="21">
        <f t="shared" ca="1" si="372"/>
        <v>8.2100000000000009</v>
      </c>
      <c r="P168" s="7">
        <f t="shared" ca="1" si="373"/>
        <v>186</v>
      </c>
      <c r="Q168" s="2">
        <f t="shared" ca="1" si="374"/>
        <v>8.5299999999999994</v>
      </c>
      <c r="R168" s="2">
        <f t="shared" ca="1" si="374"/>
        <v>23.13</v>
      </c>
      <c r="S168" s="2">
        <f t="shared" ca="1" si="374"/>
        <v>4.38</v>
      </c>
      <c r="T168" s="2" t="str">
        <f t="shared" ca="1" si="374"/>
        <v/>
      </c>
      <c r="U168" s="2">
        <f t="shared" ca="1" si="374"/>
        <v>23.14</v>
      </c>
      <c r="V168" s="2">
        <f t="shared" ca="1" si="374"/>
        <v>0</v>
      </c>
      <c r="W168" s="2">
        <f t="shared" ca="1" si="375"/>
        <v>59.18</v>
      </c>
      <c r="X168" s="2">
        <f t="shared" ca="1" si="376"/>
        <v>23</v>
      </c>
      <c r="Y168" s="2">
        <f t="shared" ca="1" si="376"/>
        <v>53.3</v>
      </c>
      <c r="Z168" s="2">
        <f t="shared" ca="1" si="376"/>
        <v>30.3</v>
      </c>
      <c r="AA168" s="2">
        <f t="shared" ca="1" si="376"/>
        <v>16.654399999999999</v>
      </c>
      <c r="AB168" s="7">
        <f t="shared" ca="1" si="377"/>
        <v>186</v>
      </c>
      <c r="AC168" s="2">
        <f t="shared" ca="1" si="378"/>
        <v>8.5299999999999994</v>
      </c>
      <c r="AD168" s="2">
        <f t="shared" ca="1" si="378"/>
        <v>23.13</v>
      </c>
      <c r="AE168" s="2">
        <f t="shared" ca="1" si="378"/>
        <v>4.38</v>
      </c>
      <c r="AF168" s="2" t="str">
        <f t="shared" ca="1" si="378"/>
        <v/>
      </c>
      <c r="AG168" s="2">
        <f t="shared" ca="1" si="378"/>
        <v>23.14</v>
      </c>
      <c r="AH168" s="2">
        <f t="shared" ca="1" si="378"/>
        <v>0</v>
      </c>
      <c r="AI168" s="2">
        <f t="shared" ca="1" si="379"/>
        <v>59.18</v>
      </c>
      <c r="AJ168" s="2">
        <f t="shared" ca="1" si="392"/>
        <v>23</v>
      </c>
      <c r="AK168" s="2">
        <f t="shared" ca="1" si="380"/>
        <v>53.3</v>
      </c>
      <c r="AL168" s="2">
        <f t="shared" ca="1" si="380"/>
        <v>30.3</v>
      </c>
      <c r="AM168" s="2">
        <f t="shared" ca="1" si="380"/>
        <v>16.654399999999999</v>
      </c>
      <c r="AN168" s="7">
        <f t="shared" ca="1" si="381"/>
        <v>186</v>
      </c>
      <c r="AO168" s="2">
        <f t="shared" ca="1" si="382"/>
        <v>8.9</v>
      </c>
      <c r="AP168" s="2">
        <f t="shared" ca="1" si="382"/>
        <v>31.74</v>
      </c>
      <c r="AQ168" s="2">
        <f t="shared" ca="1" si="382"/>
        <v>4.38</v>
      </c>
      <c r="AR168" s="2" t="str">
        <f t="shared" ca="1" si="382"/>
        <v/>
      </c>
      <c r="AS168" s="2">
        <f t="shared" ca="1" si="382"/>
        <v>22.37</v>
      </c>
      <c r="AT168" s="2" t="str">
        <f t="shared" ca="1" si="382"/>
        <v/>
      </c>
      <c r="AU168" s="2">
        <f t="shared" ca="1" si="383"/>
        <v>67.39</v>
      </c>
      <c r="AV168" s="2">
        <f t="shared" ca="1" si="384"/>
        <v>25.8</v>
      </c>
      <c r="AW168" s="2">
        <f t="shared" ca="1" si="384"/>
        <v>56.2</v>
      </c>
      <c r="AX168" s="2">
        <f t="shared" ca="1" si="384"/>
        <v>30.4</v>
      </c>
      <c r="AY168" s="2">
        <f t="shared" ca="1" si="384"/>
        <v>16.654399999999999</v>
      </c>
      <c r="AZ168" s="7">
        <f t="shared" ca="1" si="385"/>
        <v>186</v>
      </c>
      <c r="BA168" s="2">
        <f t="shared" ca="1" si="386"/>
        <v>8.9</v>
      </c>
      <c r="BB168" s="2">
        <f t="shared" ca="1" si="386"/>
        <v>31.74</v>
      </c>
      <c r="BC168" s="2">
        <f t="shared" ca="1" si="386"/>
        <v>4.38</v>
      </c>
      <c r="BD168" s="2" t="str">
        <f t="shared" ca="1" si="386"/>
        <v/>
      </c>
      <c r="BE168" s="2">
        <f t="shared" ca="1" si="386"/>
        <v>22.37</v>
      </c>
      <c r="BF168" s="2" t="str">
        <f t="shared" ca="1" si="386"/>
        <v/>
      </c>
      <c r="BG168" s="2">
        <f t="shared" ca="1" si="387"/>
        <v>67.39</v>
      </c>
      <c r="BH168" s="2">
        <f t="shared" ca="1" si="393"/>
        <v>25.8</v>
      </c>
      <c r="BI168" s="2">
        <f t="shared" ca="1" si="388"/>
        <v>56.2</v>
      </c>
      <c r="BJ168" s="2">
        <f t="shared" ca="1" si="388"/>
        <v>30.4</v>
      </c>
      <c r="BK168" s="2">
        <f t="shared" ca="1" si="388"/>
        <v>16.654399999999999</v>
      </c>
      <c r="BL168" t="str">
        <f t="shared" si="389"/>
        <v>V10R07</v>
      </c>
      <c r="BM168">
        <f t="shared" si="390"/>
        <v>168</v>
      </c>
      <c r="BN168" t="b">
        <f t="shared" si="394"/>
        <v>1</v>
      </c>
    </row>
    <row r="169" spans="1:66" x14ac:dyDescent="0.25">
      <c r="A169" t="str">
        <f t="shared" si="391"/>
        <v>V10</v>
      </c>
      <c r="B169" t="s">
        <v>23</v>
      </c>
      <c r="C169" s="3" t="str">
        <f t="shared" si="361"/>
        <v>2 Gas Consumer Instantaneous Central Solar Recirc</v>
      </c>
      <c r="D169" t="str">
        <f t="shared" ca="1" si="362"/>
        <v>Pass</v>
      </c>
      <c r="E169" s="2">
        <f t="shared" ca="1" si="363"/>
        <v>65.41</v>
      </c>
      <c r="F169" s="2">
        <f t="shared" ca="1" si="364"/>
        <v>65.41</v>
      </c>
      <c r="G169" s="3">
        <f t="shared" ca="1" si="365"/>
        <v>0</v>
      </c>
      <c r="H169" s="31" t="str">
        <f t="shared" ca="1" si="366"/>
        <v>Yes</v>
      </c>
      <c r="I169" s="2">
        <f t="shared" ca="1" si="367"/>
        <v>71.16</v>
      </c>
      <c r="J169" s="2">
        <f t="shared" ca="1" si="368"/>
        <v>71.16</v>
      </c>
      <c r="K169" s="2">
        <f t="shared" ca="1" si="369"/>
        <v>71.16</v>
      </c>
      <c r="L169" s="3">
        <f t="shared" ca="1" si="370"/>
        <v>0</v>
      </c>
      <c r="M169" s="3" t="str">
        <f t="shared" ca="1" si="371"/>
        <v>Yes</v>
      </c>
      <c r="N169" s="31" t="s">
        <v>307</v>
      </c>
      <c r="O169" s="21">
        <f t="shared" ca="1" si="372"/>
        <v>5.75</v>
      </c>
      <c r="P169" s="7">
        <f t="shared" ca="1" si="373"/>
        <v>187</v>
      </c>
      <c r="Q169" s="2">
        <f t="shared" ca="1" si="374"/>
        <v>8.5299999999999994</v>
      </c>
      <c r="R169" s="2">
        <f t="shared" ca="1" si="374"/>
        <v>23.13</v>
      </c>
      <c r="S169" s="2">
        <f t="shared" ca="1" si="374"/>
        <v>4.38</v>
      </c>
      <c r="T169" s="2" t="str">
        <f t="shared" ca="1" si="374"/>
        <v/>
      </c>
      <c r="U169" s="2">
        <f t="shared" ca="1" si="374"/>
        <v>29.37</v>
      </c>
      <c r="V169" s="2">
        <f t="shared" ca="1" si="374"/>
        <v>0</v>
      </c>
      <c r="W169" s="2">
        <f t="shared" ca="1" si="375"/>
        <v>65.41</v>
      </c>
      <c r="X169" s="2">
        <f t="shared" ca="1" si="376"/>
        <v>25</v>
      </c>
      <c r="Y169" s="2">
        <f t="shared" ca="1" si="376"/>
        <v>52.3</v>
      </c>
      <c r="Z169" s="2">
        <f t="shared" ca="1" si="376"/>
        <v>27.3</v>
      </c>
      <c r="AA169" s="2">
        <f t="shared" ca="1" si="376"/>
        <v>15.8497</v>
      </c>
      <c r="AB169" s="7">
        <f t="shared" ca="1" si="377"/>
        <v>187</v>
      </c>
      <c r="AC169" s="2">
        <f t="shared" ca="1" si="378"/>
        <v>8.5299999999999994</v>
      </c>
      <c r="AD169" s="2">
        <f t="shared" ca="1" si="378"/>
        <v>23.13</v>
      </c>
      <c r="AE169" s="2">
        <f t="shared" ca="1" si="378"/>
        <v>4.38</v>
      </c>
      <c r="AF169" s="2" t="str">
        <f t="shared" ca="1" si="378"/>
        <v/>
      </c>
      <c r="AG169" s="2">
        <f t="shared" ca="1" si="378"/>
        <v>29.37</v>
      </c>
      <c r="AH169" s="2">
        <f t="shared" ca="1" si="378"/>
        <v>0</v>
      </c>
      <c r="AI169" s="2">
        <f t="shared" ca="1" si="379"/>
        <v>65.41</v>
      </c>
      <c r="AJ169" s="2">
        <f t="shared" ca="1" si="392"/>
        <v>25</v>
      </c>
      <c r="AK169" s="2">
        <f t="shared" ca="1" si="380"/>
        <v>52.3</v>
      </c>
      <c r="AL169" s="2">
        <f t="shared" ca="1" si="380"/>
        <v>27.3</v>
      </c>
      <c r="AM169" s="2">
        <f t="shared" ca="1" si="380"/>
        <v>15.8497</v>
      </c>
      <c r="AN169" s="7">
        <f t="shared" ca="1" si="381"/>
        <v>187</v>
      </c>
      <c r="AO169" s="2">
        <f t="shared" ca="1" si="382"/>
        <v>8.9</v>
      </c>
      <c r="AP169" s="2">
        <f t="shared" ca="1" si="382"/>
        <v>31.74</v>
      </c>
      <c r="AQ169" s="2">
        <f t="shared" ca="1" si="382"/>
        <v>4.38</v>
      </c>
      <c r="AR169" s="2" t="str">
        <f t="shared" ca="1" si="382"/>
        <v/>
      </c>
      <c r="AS169" s="2">
        <f t="shared" ca="1" si="382"/>
        <v>26.14</v>
      </c>
      <c r="AT169" s="2" t="str">
        <f t="shared" ca="1" si="382"/>
        <v/>
      </c>
      <c r="AU169" s="2">
        <f t="shared" ca="1" si="383"/>
        <v>71.16</v>
      </c>
      <c r="AV169" s="2">
        <f t="shared" ca="1" si="384"/>
        <v>27</v>
      </c>
      <c r="AW169" s="2">
        <f t="shared" ca="1" si="384"/>
        <v>54.2</v>
      </c>
      <c r="AX169" s="2">
        <f t="shared" ca="1" si="384"/>
        <v>27.2</v>
      </c>
      <c r="AY169" s="2">
        <f t="shared" ca="1" si="384"/>
        <v>15.8497</v>
      </c>
      <c r="AZ169" s="7">
        <f t="shared" ca="1" si="385"/>
        <v>187</v>
      </c>
      <c r="BA169" s="2">
        <f t="shared" ca="1" si="386"/>
        <v>8.9</v>
      </c>
      <c r="BB169" s="2">
        <f t="shared" ca="1" si="386"/>
        <v>31.74</v>
      </c>
      <c r="BC169" s="2">
        <f t="shared" ca="1" si="386"/>
        <v>4.38</v>
      </c>
      <c r="BD169" s="2" t="str">
        <f t="shared" ca="1" si="386"/>
        <v/>
      </c>
      <c r="BE169" s="2">
        <f t="shared" ca="1" si="386"/>
        <v>26.14</v>
      </c>
      <c r="BF169" s="2" t="str">
        <f t="shared" ca="1" si="386"/>
        <v/>
      </c>
      <c r="BG169" s="2">
        <f t="shared" ca="1" si="387"/>
        <v>71.16</v>
      </c>
      <c r="BH169" s="2">
        <f t="shared" ca="1" si="393"/>
        <v>27</v>
      </c>
      <c r="BI169" s="2">
        <f t="shared" ca="1" si="388"/>
        <v>54.2</v>
      </c>
      <c r="BJ169" s="2">
        <f t="shared" ca="1" si="388"/>
        <v>27.2</v>
      </c>
      <c r="BK169" s="2">
        <f t="shared" ca="1" si="388"/>
        <v>15.8497</v>
      </c>
      <c r="BL169" t="str">
        <f t="shared" si="389"/>
        <v>V10R08</v>
      </c>
      <c r="BM169">
        <f t="shared" si="390"/>
        <v>169</v>
      </c>
      <c r="BN169" t="b">
        <f t="shared" si="394"/>
        <v>1</v>
      </c>
    </row>
    <row r="170" spans="1:66" x14ac:dyDescent="0.25">
      <c r="A170" t="str">
        <f t="shared" si="391"/>
        <v>V10</v>
      </c>
      <c r="B170" t="s">
        <v>24</v>
      </c>
      <c r="C170" s="3" t="str">
        <f t="shared" si="361"/>
        <v>1 Indirect/TE 0.80/300 gal Central Solar</v>
      </c>
      <c r="D170" t="str">
        <f t="shared" ca="1" si="362"/>
        <v>Pass</v>
      </c>
      <c r="E170" s="2">
        <f t="shared" ca="1" si="363"/>
        <v>60.06</v>
      </c>
      <c r="F170" s="2">
        <f t="shared" ca="1" si="364"/>
        <v>60.06</v>
      </c>
      <c r="G170" s="3">
        <f t="shared" ca="1" si="365"/>
        <v>0</v>
      </c>
      <c r="H170" s="31" t="str">
        <f t="shared" ca="1" si="366"/>
        <v>Yes</v>
      </c>
      <c r="I170" s="2">
        <f t="shared" ca="1" si="367"/>
        <v>68.16</v>
      </c>
      <c r="J170" s="2">
        <f t="shared" ca="1" si="368"/>
        <v>68.16</v>
      </c>
      <c r="K170" s="2">
        <f t="shared" ca="1" si="369"/>
        <v>68.16</v>
      </c>
      <c r="L170" s="3">
        <f t="shared" ca="1" si="370"/>
        <v>0</v>
      </c>
      <c r="M170" s="3" t="str">
        <f t="shared" ca="1" si="371"/>
        <v>Yes</v>
      </c>
      <c r="N170" s="31" t="s">
        <v>308</v>
      </c>
      <c r="O170" s="21">
        <f t="shared" ca="1" si="372"/>
        <v>8.0999999999999943</v>
      </c>
      <c r="P170" s="7">
        <f t="shared" ca="1" si="373"/>
        <v>188</v>
      </c>
      <c r="Q170" s="2">
        <f t="shared" ca="1" si="374"/>
        <v>8.5299999999999994</v>
      </c>
      <c r="R170" s="2">
        <f t="shared" ca="1" si="374"/>
        <v>23.13</v>
      </c>
      <c r="S170" s="2">
        <f t="shared" ca="1" si="374"/>
        <v>4.38</v>
      </c>
      <c r="T170" s="2" t="str">
        <f t="shared" ca="1" si="374"/>
        <v/>
      </c>
      <c r="U170" s="2">
        <f t="shared" ca="1" si="374"/>
        <v>24.02</v>
      </c>
      <c r="V170" s="2">
        <f t="shared" ca="1" si="374"/>
        <v>0</v>
      </c>
      <c r="W170" s="2">
        <f t="shared" ca="1" si="375"/>
        <v>60.06</v>
      </c>
      <c r="X170" s="2">
        <f t="shared" ca="1" si="376"/>
        <v>24</v>
      </c>
      <c r="Y170" s="2">
        <f t="shared" ca="1" si="376"/>
        <v>51.7</v>
      </c>
      <c r="Z170" s="2">
        <f t="shared" ca="1" si="376"/>
        <v>27.7</v>
      </c>
      <c r="AA170" s="2">
        <f t="shared" ca="1" si="376"/>
        <v>15.792</v>
      </c>
      <c r="AB170" s="7">
        <f t="shared" ca="1" si="377"/>
        <v>188</v>
      </c>
      <c r="AC170" s="2">
        <f t="shared" ca="1" si="378"/>
        <v>8.5299999999999994</v>
      </c>
      <c r="AD170" s="2">
        <f t="shared" ca="1" si="378"/>
        <v>23.13</v>
      </c>
      <c r="AE170" s="2">
        <f t="shared" ca="1" si="378"/>
        <v>4.38</v>
      </c>
      <c r="AF170" s="2" t="str">
        <f t="shared" ca="1" si="378"/>
        <v/>
      </c>
      <c r="AG170" s="2">
        <f t="shared" ca="1" si="378"/>
        <v>24.02</v>
      </c>
      <c r="AH170" s="2">
        <f t="shared" ca="1" si="378"/>
        <v>0</v>
      </c>
      <c r="AI170" s="2">
        <f t="shared" ca="1" si="379"/>
        <v>60.06</v>
      </c>
      <c r="AJ170" s="2">
        <f t="shared" ca="1" si="392"/>
        <v>24</v>
      </c>
      <c r="AK170" s="2">
        <f t="shared" ca="1" si="380"/>
        <v>51.7</v>
      </c>
      <c r="AL170" s="2">
        <f t="shared" ca="1" si="380"/>
        <v>27.7</v>
      </c>
      <c r="AM170" s="2">
        <f t="shared" ca="1" si="380"/>
        <v>15.792</v>
      </c>
      <c r="AN170" s="7">
        <f t="shared" ca="1" si="381"/>
        <v>188</v>
      </c>
      <c r="AO170" s="2">
        <f t="shared" ca="1" si="382"/>
        <v>8.9</v>
      </c>
      <c r="AP170" s="2">
        <f t="shared" ca="1" si="382"/>
        <v>31.74</v>
      </c>
      <c r="AQ170" s="2">
        <f t="shared" ca="1" si="382"/>
        <v>4.38</v>
      </c>
      <c r="AR170" s="2" t="str">
        <f t="shared" ca="1" si="382"/>
        <v/>
      </c>
      <c r="AS170" s="2">
        <f t="shared" ca="1" si="382"/>
        <v>23.14</v>
      </c>
      <c r="AT170" s="2" t="str">
        <f t="shared" ca="1" si="382"/>
        <v/>
      </c>
      <c r="AU170" s="2">
        <f t="shared" ca="1" si="383"/>
        <v>68.16</v>
      </c>
      <c r="AV170" s="2">
        <f t="shared" ca="1" si="384"/>
        <v>26.7</v>
      </c>
      <c r="AW170" s="2">
        <f t="shared" ca="1" si="384"/>
        <v>54.5</v>
      </c>
      <c r="AX170" s="2">
        <f t="shared" ca="1" si="384"/>
        <v>27.8</v>
      </c>
      <c r="AY170" s="2">
        <f t="shared" ca="1" si="384"/>
        <v>15.792</v>
      </c>
      <c r="AZ170" s="7">
        <f t="shared" ca="1" si="385"/>
        <v>188</v>
      </c>
      <c r="BA170" s="2">
        <f t="shared" ca="1" si="386"/>
        <v>8.9</v>
      </c>
      <c r="BB170" s="2">
        <f t="shared" ca="1" si="386"/>
        <v>31.74</v>
      </c>
      <c r="BC170" s="2">
        <f t="shared" ca="1" si="386"/>
        <v>4.38</v>
      </c>
      <c r="BD170" s="2" t="str">
        <f t="shared" ca="1" si="386"/>
        <v/>
      </c>
      <c r="BE170" s="2">
        <f t="shared" ca="1" si="386"/>
        <v>23.14</v>
      </c>
      <c r="BF170" s="2" t="str">
        <f t="shared" ca="1" si="386"/>
        <v/>
      </c>
      <c r="BG170" s="2">
        <f t="shared" ca="1" si="387"/>
        <v>68.16</v>
      </c>
      <c r="BH170" s="2">
        <f t="shared" ca="1" si="393"/>
        <v>26.7</v>
      </c>
      <c r="BI170" s="2">
        <f t="shared" ca="1" si="388"/>
        <v>54.5</v>
      </c>
      <c r="BJ170" s="2">
        <f t="shared" ca="1" si="388"/>
        <v>27.8</v>
      </c>
      <c r="BK170" s="2">
        <f t="shared" ca="1" si="388"/>
        <v>15.792</v>
      </c>
      <c r="BL170" t="str">
        <f t="shared" si="389"/>
        <v>V10R09</v>
      </c>
      <c r="BM170">
        <f t="shared" si="390"/>
        <v>170</v>
      </c>
      <c r="BN170" t="b">
        <f t="shared" si="394"/>
        <v>1</v>
      </c>
    </row>
    <row r="171" spans="1:66" x14ac:dyDescent="0.25">
      <c r="A171" t="str">
        <f t="shared" si="391"/>
        <v>V10</v>
      </c>
      <c r="B171" t="s">
        <v>25</v>
      </c>
      <c r="C171" s="3" t="str">
        <f t="shared" si="361"/>
        <v>1 Indirect/TE 0.80/300 gal Central Solar Recirc</v>
      </c>
      <c r="D171" t="str">
        <f t="shared" ca="1" si="362"/>
        <v>Pass</v>
      </c>
      <c r="E171" s="2">
        <f t="shared" ca="1" si="363"/>
        <v>67.539999999999992</v>
      </c>
      <c r="F171" s="2">
        <f t="shared" ca="1" si="364"/>
        <v>67.539999999999992</v>
      </c>
      <c r="G171" s="3">
        <f t="shared" ca="1" si="365"/>
        <v>0</v>
      </c>
      <c r="H171" s="31" t="str">
        <f t="shared" ca="1" si="366"/>
        <v>Yes</v>
      </c>
      <c r="I171" s="2">
        <f t="shared" ca="1" si="367"/>
        <v>71.16</v>
      </c>
      <c r="J171" s="2">
        <f t="shared" ca="1" si="368"/>
        <v>71.16</v>
      </c>
      <c r="K171" s="2">
        <f t="shared" ca="1" si="369"/>
        <v>71.16</v>
      </c>
      <c r="L171" s="3">
        <f t="shared" ca="1" si="370"/>
        <v>0</v>
      </c>
      <c r="M171" s="3" t="str">
        <f t="shared" ca="1" si="371"/>
        <v>Yes</v>
      </c>
      <c r="N171" s="31" t="s">
        <v>309</v>
      </c>
      <c r="O171" s="21">
        <f t="shared" ca="1" si="372"/>
        <v>3.6200000000000045</v>
      </c>
      <c r="P171" s="7">
        <f t="shared" ca="1" si="373"/>
        <v>189</v>
      </c>
      <c r="Q171" s="2">
        <f t="shared" ca="1" si="374"/>
        <v>8.5299999999999994</v>
      </c>
      <c r="R171" s="2">
        <f t="shared" ca="1" si="374"/>
        <v>23.13</v>
      </c>
      <c r="S171" s="2">
        <f t="shared" ca="1" si="374"/>
        <v>4.38</v>
      </c>
      <c r="T171" s="2" t="str">
        <f t="shared" ca="1" si="374"/>
        <v/>
      </c>
      <c r="U171" s="2">
        <f t="shared" ca="1" si="374"/>
        <v>31.5</v>
      </c>
      <c r="V171" s="2">
        <f t="shared" ca="1" si="374"/>
        <v>0</v>
      </c>
      <c r="W171" s="2">
        <f t="shared" ca="1" si="375"/>
        <v>67.539999999999992</v>
      </c>
      <c r="X171" s="2">
        <f t="shared" ca="1" si="376"/>
        <v>24.7</v>
      </c>
      <c r="Y171" s="2">
        <f t="shared" ca="1" si="376"/>
        <v>50.8</v>
      </c>
      <c r="Z171" s="2">
        <f t="shared" ca="1" si="376"/>
        <v>26.1</v>
      </c>
      <c r="AA171" s="2">
        <f t="shared" ca="1" si="376"/>
        <v>15.8497</v>
      </c>
      <c r="AB171" s="7">
        <f t="shared" ca="1" si="377"/>
        <v>189</v>
      </c>
      <c r="AC171" s="2">
        <f t="shared" ca="1" si="378"/>
        <v>8.5299999999999994</v>
      </c>
      <c r="AD171" s="2">
        <f t="shared" ca="1" si="378"/>
        <v>23.13</v>
      </c>
      <c r="AE171" s="2">
        <f t="shared" ca="1" si="378"/>
        <v>4.38</v>
      </c>
      <c r="AF171" s="2" t="str">
        <f t="shared" ca="1" si="378"/>
        <v/>
      </c>
      <c r="AG171" s="2">
        <f t="shared" ca="1" si="378"/>
        <v>31.5</v>
      </c>
      <c r="AH171" s="2">
        <f t="shared" ca="1" si="378"/>
        <v>0</v>
      </c>
      <c r="AI171" s="2">
        <f t="shared" ca="1" si="379"/>
        <v>67.539999999999992</v>
      </c>
      <c r="AJ171" s="2">
        <f t="shared" ca="1" si="392"/>
        <v>24.7</v>
      </c>
      <c r="AK171" s="2">
        <f t="shared" ca="1" si="380"/>
        <v>50.8</v>
      </c>
      <c r="AL171" s="2">
        <f t="shared" ca="1" si="380"/>
        <v>26.1</v>
      </c>
      <c r="AM171" s="2">
        <f t="shared" ca="1" si="380"/>
        <v>15.8497</v>
      </c>
      <c r="AN171" s="7">
        <f t="shared" ca="1" si="381"/>
        <v>189</v>
      </c>
      <c r="AO171" s="2">
        <f t="shared" ca="1" si="382"/>
        <v>8.9</v>
      </c>
      <c r="AP171" s="2">
        <f t="shared" ca="1" si="382"/>
        <v>31.74</v>
      </c>
      <c r="AQ171" s="2">
        <f t="shared" ca="1" si="382"/>
        <v>4.38</v>
      </c>
      <c r="AR171" s="2" t="str">
        <f t="shared" ca="1" si="382"/>
        <v/>
      </c>
      <c r="AS171" s="2">
        <f t="shared" ca="1" si="382"/>
        <v>26.14</v>
      </c>
      <c r="AT171" s="2" t="str">
        <f t="shared" ca="1" si="382"/>
        <v/>
      </c>
      <c r="AU171" s="2">
        <f t="shared" ca="1" si="383"/>
        <v>71.16</v>
      </c>
      <c r="AV171" s="2">
        <f t="shared" ca="1" si="384"/>
        <v>25.9</v>
      </c>
      <c r="AW171" s="2">
        <f t="shared" ca="1" si="384"/>
        <v>52</v>
      </c>
      <c r="AX171" s="2">
        <f t="shared" ca="1" si="384"/>
        <v>26.1</v>
      </c>
      <c r="AY171" s="2">
        <f t="shared" ca="1" si="384"/>
        <v>15.8497</v>
      </c>
      <c r="AZ171" s="7">
        <f t="shared" ca="1" si="385"/>
        <v>189</v>
      </c>
      <c r="BA171" s="2">
        <f t="shared" ca="1" si="386"/>
        <v>8.9</v>
      </c>
      <c r="BB171" s="2">
        <f t="shared" ca="1" si="386"/>
        <v>31.74</v>
      </c>
      <c r="BC171" s="2">
        <f t="shared" ca="1" si="386"/>
        <v>4.38</v>
      </c>
      <c r="BD171" s="2" t="str">
        <f t="shared" ca="1" si="386"/>
        <v/>
      </c>
      <c r="BE171" s="2">
        <f t="shared" ca="1" si="386"/>
        <v>26.14</v>
      </c>
      <c r="BF171" s="2" t="str">
        <f t="shared" ca="1" si="386"/>
        <v/>
      </c>
      <c r="BG171" s="2">
        <f t="shared" ca="1" si="387"/>
        <v>71.16</v>
      </c>
      <c r="BH171" s="2">
        <f t="shared" ca="1" si="393"/>
        <v>25.9</v>
      </c>
      <c r="BI171" s="2">
        <f t="shared" ca="1" si="388"/>
        <v>52</v>
      </c>
      <c r="BJ171" s="2">
        <f t="shared" ca="1" si="388"/>
        <v>26.1</v>
      </c>
      <c r="BK171" s="2">
        <f t="shared" ca="1" si="388"/>
        <v>15.8497</v>
      </c>
      <c r="BL171" t="str">
        <f t="shared" si="389"/>
        <v>V10R10</v>
      </c>
      <c r="BM171">
        <f t="shared" si="390"/>
        <v>171</v>
      </c>
      <c r="BN171" t="b">
        <f t="shared" si="394"/>
        <v>1</v>
      </c>
    </row>
    <row r="172" spans="1:66" x14ac:dyDescent="0.25">
      <c r="A172" s="20" t="str">
        <f>"Result "&amp;A161</f>
        <v>Result V10</v>
      </c>
      <c r="C172" s="5"/>
      <c r="D172" s="6" t="str">
        <f ca="1">IF(NOT(BN172),"n/a",IF(COUNTIF(D162:D171,Pass)=10,Pass,Fail))</f>
        <v>Pass</v>
      </c>
      <c r="E172" s="17">
        <f ca="1">AVERAGE(E162:E171)</f>
        <v>66.774000000000001</v>
      </c>
      <c r="F172" s="17">
        <f ca="1">AVERAGE(F162:F171)</f>
        <v>66.774000000000001</v>
      </c>
      <c r="G172" s="18">
        <f ca="1">IF(E172=0,0,(F172-E172)/E172)</f>
        <v>0</v>
      </c>
      <c r="H172" s="19"/>
      <c r="I172" s="17">
        <f ca="1">AVERAGE(I162:I171)</f>
        <v>69.341999999999985</v>
      </c>
      <c r="J172" s="17">
        <f ca="1">AVERAGE(J162:J171)</f>
        <v>69.341999999999985</v>
      </c>
      <c r="K172" s="17">
        <f ca="1">AVERAGE(K162:K171)</f>
        <v>69.341999999999985</v>
      </c>
      <c r="L172" s="18">
        <f t="shared" ca="1" si="370"/>
        <v>0</v>
      </c>
      <c r="M172" s="19" t="s">
        <v>273</v>
      </c>
      <c r="N172" s="19">
        <f ca="1">MIN(L162:L171)</f>
        <v>0</v>
      </c>
      <c r="O172" s="17">
        <f ca="1">AVERAGE(O162:O171)</f>
        <v>2.5679999999999987</v>
      </c>
      <c r="P172" s="18" t="s">
        <v>275</v>
      </c>
      <c r="Q172" s="17">
        <f ca="1">AVERAGE(Q162:Q171)</f>
        <v>8.5299999999999994</v>
      </c>
      <c r="R172" s="17">
        <f ca="1">AVERAGE(R162:R171)</f>
        <v>23.13</v>
      </c>
      <c r="S172" s="17">
        <f ca="1">AVERAGE(S162:S171)</f>
        <v>4.3800000000000008</v>
      </c>
      <c r="T172" s="17"/>
      <c r="U172" s="17">
        <f ca="1">AVERAGE(U162:U171)</f>
        <v>30.733999999999998</v>
      </c>
      <c r="V172" s="17">
        <f ca="1">AVERAGE(V162:V171)</f>
        <v>0</v>
      </c>
      <c r="W172" s="17">
        <f ca="1">AVERAGE(W162:W171)</f>
        <v>66.774000000000001</v>
      </c>
      <c r="X172" s="17">
        <f ca="1">AVERAGE(X156:X171)</f>
        <v>25.935719003800497</v>
      </c>
      <c r="Y172" s="17">
        <f ca="1">AVERAGE(Y156:Y171)</f>
        <v>51.717814517388582</v>
      </c>
      <c r="Z172" s="17">
        <f ca="1">AVERAGE(Z156:Z171)</f>
        <v>25.782095513588086</v>
      </c>
      <c r="AA172" s="17">
        <f ca="1">AVERAGE(AA156:AA171)</f>
        <v>12.242295142746512</v>
      </c>
      <c r="AB172" s="17" t="s">
        <v>275</v>
      </c>
      <c r="AC172" s="17">
        <f ca="1">AVERAGE(AC162:AC171)</f>
        <v>8.5299999999999994</v>
      </c>
      <c r="AD172" s="17">
        <f ca="1">AVERAGE(AD162:AD171)</f>
        <v>23.13</v>
      </c>
      <c r="AE172" s="17">
        <f ca="1">AVERAGE(AE162:AE171)</f>
        <v>4.3800000000000008</v>
      </c>
      <c r="AF172" s="17" t="e">
        <f ca="1">AVERAGE(AF162:AF171)</f>
        <v>#DIV/0!</v>
      </c>
      <c r="AG172" s="17">
        <f ca="1">AVERAGE(AG162:AG171)</f>
        <v>30.733999999999998</v>
      </c>
      <c r="AH172" s="17"/>
      <c r="AI172" s="17">
        <f ca="1">AVERAGE(AI162:AI171)</f>
        <v>66.774000000000001</v>
      </c>
      <c r="AJ172" s="17">
        <f ca="1">AVERAGE(AJ156:AJ171)</f>
        <v>25.935719003800497</v>
      </c>
      <c r="AK172" s="17">
        <f ca="1">AVERAGE(AK156:AK171)</f>
        <v>51.717814517388582</v>
      </c>
      <c r="AL172" s="17">
        <f ca="1">AVERAGE(AL156:AL171)</f>
        <v>25.782095513588086</v>
      </c>
      <c r="AM172" s="17">
        <f ca="1">AVERAGE(AM156:AM171)</f>
        <v>12.242295142746512</v>
      </c>
      <c r="AO172" s="17">
        <f ca="1">AVERAGE(AO162:AO171)</f>
        <v>8.9000000000000021</v>
      </c>
      <c r="AP172" s="17">
        <f ca="1">AVERAGE(AP162:AP171)</f>
        <v>31.740000000000002</v>
      </c>
      <c r="AQ172" s="17">
        <f ca="1">AVERAGE(AQ162:AQ171)</f>
        <v>4.3800000000000008</v>
      </c>
      <c r="AR172" s="17" t="str">
        <f ca="1">IF(AR$3=0,"",AVERAGE(AR162:AR171))</f>
        <v/>
      </c>
      <c r="AS172" s="17">
        <f ca="1">AVERAGE(AS162:AS171)</f>
        <v>24.321999999999996</v>
      </c>
      <c r="AT172" s="17"/>
      <c r="AU172" s="17">
        <f ca="1">AVERAGE(AU162:AU171)</f>
        <v>69.341999999999985</v>
      </c>
      <c r="AV172" s="17">
        <f ca="1">AVERAGE(AV156:AV171)</f>
        <v>26.502344238077885</v>
      </c>
      <c r="AW172" s="17">
        <f ca="1">AVERAGE(AW156:AW171)</f>
        <v>52.313017199864646</v>
      </c>
      <c r="AX172" s="17">
        <f ca="1">AVERAGE(AX156:AX171)</f>
        <v>25.810672961786761</v>
      </c>
      <c r="AY172" s="17">
        <f ca="1">AVERAGE(AY156:AY171)</f>
        <v>12.242295142746512</v>
      </c>
      <c r="BA172" s="17">
        <f ca="1">AVERAGE(BA162:BA171)</f>
        <v>8.9000000000000021</v>
      </c>
      <c r="BB172" s="17">
        <f ca="1">AVERAGE(BB162:BB171)</f>
        <v>31.740000000000002</v>
      </c>
      <c r="BC172" s="17">
        <f ca="1">AVERAGE(BC162:BC171)</f>
        <v>4.3800000000000008</v>
      </c>
      <c r="BD172" s="17" t="str">
        <f ca="1">IF(BD$3=0,"",AVERAGE(BD162:BD171))</f>
        <v/>
      </c>
      <c r="BE172" s="17">
        <f ca="1">AVERAGE(BE162:BE171)</f>
        <v>24.321999999999996</v>
      </c>
      <c r="BF172" s="17"/>
      <c r="BG172" s="17">
        <f ca="1">AVERAGE(BG162:BG171)</f>
        <v>69.341999999999985</v>
      </c>
      <c r="BH172" s="17">
        <f ca="1">AVERAGE(BH156:BH171)</f>
        <v>26.502344238077885</v>
      </c>
      <c r="BI172" s="17">
        <f ca="1">AVERAGE(BI156:BI171)</f>
        <v>52.313017199864646</v>
      </c>
      <c r="BJ172" s="17">
        <f ca="1">AVERAGE(BJ156:BJ171)</f>
        <v>25.810672961786761</v>
      </c>
      <c r="BK172" s="17">
        <f ca="1">AVERAGE(BK156:BK171)</f>
        <v>12.242295142746512</v>
      </c>
      <c r="BN172" t="b">
        <f t="shared" si="394"/>
        <v>1</v>
      </c>
    </row>
    <row r="173" spans="1:66" x14ac:dyDescent="0.25">
      <c r="E173" s="6"/>
      <c r="F173" s="6"/>
      <c r="G173" s="6"/>
      <c r="H173" s="5"/>
      <c r="I173" s="6"/>
      <c r="J173" s="6"/>
      <c r="K173" s="6"/>
      <c r="L173" s="5" t="s">
        <v>275</v>
      </c>
      <c r="M173" s="5" t="s">
        <v>274</v>
      </c>
      <c r="N173" s="32">
        <f ca="1">MAX(L162:L171)</f>
        <v>0</v>
      </c>
      <c r="AB173" s="6" t="s">
        <v>276</v>
      </c>
      <c r="AC173" s="18">
        <f ca="1">(AC172-Q172)/Q172</f>
        <v>0</v>
      </c>
      <c r="AD173" s="18">
        <f ca="1">(AD172-R172)/R172</f>
        <v>0</v>
      </c>
      <c r="AE173" s="18">
        <f ca="1">(AE172-S172)/S172</f>
        <v>0</v>
      </c>
      <c r="AF173" s="18"/>
      <c r="AG173" s="18">
        <f ca="1">(AG172-U172)/U172</f>
        <v>0</v>
      </c>
      <c r="AH173" s="18"/>
      <c r="AI173" s="18">
        <f ca="1">(AI172-W172)/W172</f>
        <v>0</v>
      </c>
    </row>
    <row r="174" spans="1:66" x14ac:dyDescent="0.25">
      <c r="A174" s="6" t="s">
        <v>298</v>
      </c>
      <c r="B174" s="6" t="str">
        <f>VLOOKUP(A174,TestArray,2)&amp;" in "&amp;VLOOKUP(A174,TestArray,3)&amp;" for Prototype "&amp;VLOOKUP(A174,TestArray,4)</f>
        <v>Source Energy in Zone 12 for Prototype P2100ft2</v>
      </c>
      <c r="C174" s="6"/>
      <c r="I174" s="6" t="str">
        <f>VLOOKUP(A174,TestArray,21)</f>
        <v>Standard = Varies for this test</v>
      </c>
    </row>
    <row r="175" spans="1:66" x14ac:dyDescent="0.25">
      <c r="A175" t="str">
        <f>A174</f>
        <v>V11</v>
      </c>
      <c r="B175" t="s">
        <v>2</v>
      </c>
      <c r="C175" s="3" t="str">
        <f t="shared" ref="C175:C184" si="395">VLOOKUP(A175,TestArray,4+RIGHT(B175,2))</f>
        <v>Package</v>
      </c>
      <c r="D175" t="str">
        <f t="shared" ref="D175:D184" ca="1" si="396">IF(NOT(BN175),"n/a",IF(AND(H175=Yes,M175=Yes),Pass,Fail))</f>
        <v>Pass</v>
      </c>
      <c r="E175" s="2">
        <f t="shared" ref="E175:E184" ca="1" si="397">IF(Units="EDR total",X175,W175)</f>
        <v>52.679999999999993</v>
      </c>
      <c r="F175" s="2">
        <f t="shared" ref="F175:F184" ca="1" si="398">IF(Units="EDR total",AJ175,AI175)</f>
        <v>52.679999999999993</v>
      </c>
      <c r="G175" s="3">
        <f t="shared" ref="G175:G184" ca="1" si="399">IF(E175=0,0,(F175-E175)/E175)</f>
        <v>0</v>
      </c>
      <c r="H175" s="31" t="str">
        <f t="shared" ref="H175:H184" ca="1" si="400">IF(AND((E175-Tolerance&lt;=F175),(E175+Tolerance&gt;=F175)),Yes,No)</f>
        <v>Yes</v>
      </c>
      <c r="I175" s="2">
        <f t="shared" ref="I175:I184" ca="1" si="401">IF(Units="EDR total",J175,INDIRECT(RefCol&amp;INDEX(StandardArray,MATCH($N175,StandardList,0),2)))</f>
        <v>57.53</v>
      </c>
      <c r="J175" s="2">
        <f t="shared" ref="J175:J184" ca="1" si="402">IF(Units="EDR total",AV175,AU175)</f>
        <v>57.53</v>
      </c>
      <c r="K175" s="2">
        <f t="shared" ref="K175:K184" ca="1" si="403">IF(Units="EDR total",BH175,BG175)</f>
        <v>57.53</v>
      </c>
      <c r="L175" s="3">
        <f t="shared" ref="L175:L185" ca="1" si="404">IF(I175=0,0,(K175-I175)/I175)</f>
        <v>0</v>
      </c>
      <c r="M175" s="3" t="str">
        <f t="shared" ref="M175:M184" ca="1" si="405">IF(AND((I175-Tolerance&lt;=K175),(I175+Tolerance&gt;=K175),(J175-Tolerance&lt;=K175),(J175+Tolerance&gt;=K175)),Yes,No)</f>
        <v>Yes</v>
      </c>
      <c r="N175" s="31" t="s">
        <v>302</v>
      </c>
      <c r="O175" s="21">
        <f t="shared" ref="O175:O184" ca="1" si="406">K175-F175</f>
        <v>4.8500000000000085</v>
      </c>
      <c r="P175" s="7">
        <f t="shared" ref="P175:P184" ca="1" si="407">MATCH($A175&amp;$B175,INDIRECT(P$2),0)</f>
        <v>190</v>
      </c>
      <c r="Q175" s="2">
        <f t="shared" ref="Q175:V184" ca="1" si="408">IF(Q$3=0,"",INDEX(INDIRECT(Q$1),$P175,Q$3))</f>
        <v>22.24</v>
      </c>
      <c r="R175" s="2">
        <f t="shared" ca="1" si="408"/>
        <v>14.7</v>
      </c>
      <c r="S175" s="2">
        <f t="shared" ca="1" si="408"/>
        <v>3.66</v>
      </c>
      <c r="T175" s="2" t="str">
        <f t="shared" ca="1" si="408"/>
        <v/>
      </c>
      <c r="U175" s="2">
        <f t="shared" ca="1" si="408"/>
        <v>12.08</v>
      </c>
      <c r="V175" s="2">
        <f t="shared" ca="1" si="408"/>
        <v>0</v>
      </c>
      <c r="W175" s="2">
        <f t="shared" ref="W175:W184" ca="1" si="409">IF(TotalSum="No",INDEX(INDIRECT(W$1),$P175,W$3),SUM(Q175:V175))</f>
        <v>52.679999999999993</v>
      </c>
      <c r="X175" s="2">
        <f t="shared" ref="X175:AA184" ca="1" si="410">IF(X$3=0,"",INDEX(INDIRECT(X$1),$P175,X$3))</f>
        <v>24.1</v>
      </c>
      <c r="Y175" s="2">
        <f t="shared" ca="1" si="410"/>
        <v>44.1</v>
      </c>
      <c r="Z175" s="2">
        <f t="shared" ca="1" si="410"/>
        <v>20</v>
      </c>
      <c r="AA175" s="2">
        <f t="shared" ca="1" si="410"/>
        <v>2.8233299999999999</v>
      </c>
      <c r="AB175" s="7">
        <f t="shared" ref="AB175:AB184" ca="1" si="411">MATCH($A175&amp;$B175,INDIRECT(AB$2),0)</f>
        <v>190</v>
      </c>
      <c r="AC175" s="2">
        <f t="shared" ref="AC175:AH184" ca="1" si="412">IF(AC$3=0,"",INDEX(INDIRECT(AC$1),$AB175,AC$3))</f>
        <v>22.24</v>
      </c>
      <c r="AD175" s="2">
        <f t="shared" ca="1" si="412"/>
        <v>14.7</v>
      </c>
      <c r="AE175" s="2">
        <f t="shared" ca="1" si="412"/>
        <v>3.66</v>
      </c>
      <c r="AF175" s="2" t="str">
        <f t="shared" ca="1" si="412"/>
        <v/>
      </c>
      <c r="AG175" s="2">
        <f t="shared" ca="1" si="412"/>
        <v>12.08</v>
      </c>
      <c r="AH175" s="2">
        <f t="shared" ca="1" si="412"/>
        <v>0</v>
      </c>
      <c r="AI175" s="2">
        <f t="shared" ref="AI175:AI184" ca="1" si="413">IF(TotalSum="No",INDEX(INDIRECT(AI$1),$AB175,AI$3),SUM(AC175:AH175))</f>
        <v>52.679999999999993</v>
      </c>
      <c r="AJ175" s="2">
        <f ca="1">IF(AJ$3=0,"",INDEX(INDIRECT(AJ$1),$AB175,AJ$3))</f>
        <v>24.1</v>
      </c>
      <c r="AK175" s="2">
        <f t="shared" ref="AK175:AM184" ca="1" si="414">IF(AK$3=0,"",INDEX(INDIRECT(AK$1),$AB175,AK$3))</f>
        <v>44.1</v>
      </c>
      <c r="AL175" s="2">
        <f t="shared" ca="1" si="414"/>
        <v>20</v>
      </c>
      <c r="AM175" s="2">
        <f t="shared" ca="1" si="414"/>
        <v>2.8233299999999999</v>
      </c>
      <c r="AN175" s="7">
        <f t="shared" ref="AN175:AN184" ca="1" si="415">MATCH($A175&amp;$B175,INDIRECT(AN$2),0)</f>
        <v>190</v>
      </c>
      <c r="AO175" s="2">
        <f t="shared" ref="AO175:AT184" ca="1" si="416">IF(AO$3=0,"",INDEX(INDIRECT(AO$1),$AN175,AO$3))</f>
        <v>23.44</v>
      </c>
      <c r="AP175" s="2">
        <f t="shared" ca="1" si="416"/>
        <v>18.350000000000001</v>
      </c>
      <c r="AQ175" s="2">
        <f t="shared" ca="1" si="416"/>
        <v>3.66</v>
      </c>
      <c r="AR175" s="2" t="str">
        <f t="shared" ca="1" si="416"/>
        <v/>
      </c>
      <c r="AS175" s="2">
        <f t="shared" ca="1" si="416"/>
        <v>12.08</v>
      </c>
      <c r="AT175" s="2" t="str">
        <f t="shared" ca="1" si="416"/>
        <v/>
      </c>
      <c r="AU175" s="2">
        <f t="shared" ref="AU175:AU184" ca="1" si="417">IF(TotalSum="No",INDEX(INDIRECT(AU$1),$AN175,AU$3),SUM(AO175:AT175))</f>
        <v>57.53</v>
      </c>
      <c r="AV175" s="2">
        <f t="shared" ref="AV175:AY184" ca="1" si="418">IF(AV$3=0,"",INDEX(INDIRECT(AV$1),$P175,AV$3))</f>
        <v>26.1</v>
      </c>
      <c r="AW175" s="2">
        <f t="shared" ca="1" si="418"/>
        <v>46.1</v>
      </c>
      <c r="AX175" s="2">
        <f t="shared" ca="1" si="418"/>
        <v>20</v>
      </c>
      <c r="AY175" s="2">
        <f t="shared" ca="1" si="418"/>
        <v>2.8233299999999999</v>
      </c>
      <c r="AZ175" s="7">
        <f t="shared" ref="AZ175:AZ184" ca="1" si="419">MATCH($A175&amp;$B175,INDIRECT(AZ$2),0)</f>
        <v>190</v>
      </c>
      <c r="BA175" s="2">
        <f t="shared" ref="BA175:BF184" ca="1" si="420">IF(BA$3=0,"",INDEX(INDIRECT(BA$1),$AZ175,BA$3))</f>
        <v>23.44</v>
      </c>
      <c r="BB175" s="2">
        <f t="shared" ca="1" si="420"/>
        <v>18.350000000000001</v>
      </c>
      <c r="BC175" s="2">
        <f t="shared" ca="1" si="420"/>
        <v>3.66</v>
      </c>
      <c r="BD175" s="2" t="str">
        <f t="shared" ca="1" si="420"/>
        <v/>
      </c>
      <c r="BE175" s="2">
        <f t="shared" ca="1" si="420"/>
        <v>12.08</v>
      </c>
      <c r="BF175" s="2" t="str">
        <f t="shared" ca="1" si="420"/>
        <v/>
      </c>
      <c r="BG175" s="2">
        <f t="shared" ref="BG175:BG184" ca="1" si="421">IF(TotalSum="No",INDEX(INDIRECT(BG$1),$AZ175,BG$3),SUM(BA175:BF175))</f>
        <v>57.53</v>
      </c>
      <c r="BH175" s="2">
        <f ca="1">IF(BH$3=0,"",INDEX(INDIRECT(BH$1),$AZ175,BH$3))</f>
        <v>26.1</v>
      </c>
      <c r="BI175" s="2">
        <f ca="1">IF(BI$3=0,"",INDEX(INDIRECT(BI$1),$AZ175,BI$3))</f>
        <v>46.1</v>
      </c>
      <c r="BJ175" s="2">
        <f ca="1">IF(BJ$3=0,"",INDEX(INDIRECT(BJ$1),$AZ175,BJ$3))</f>
        <v>20</v>
      </c>
      <c r="BK175" s="2">
        <f ca="1">IF(BK$3=0,"",INDEX(INDIRECT(BK$1),$AZ175,BK$3))</f>
        <v>2.8233299999999999</v>
      </c>
      <c r="BL175" t="str">
        <f t="shared" ref="BL175:BL184" si="422">A175&amp;B175</f>
        <v>V11R01</v>
      </c>
      <c r="BM175">
        <f t="shared" ref="BM175:BM184" si="423">ROW(BL175)</f>
        <v>175</v>
      </c>
      <c r="BN175" t="b">
        <f>AND(SingleFamily="Yes",NewlyConstructed="Yes")</f>
        <v>1</v>
      </c>
    </row>
    <row r="176" spans="1:66" x14ac:dyDescent="0.25">
      <c r="A176" t="str">
        <f t="shared" ref="A176:A184" si="424">A175</f>
        <v>V11</v>
      </c>
      <c r="B176" t="s">
        <v>17</v>
      </c>
      <c r="C176" s="3" t="str">
        <f t="shared" si="395"/>
        <v>Package No Natural Gas</v>
      </c>
      <c r="D176" t="str">
        <f t="shared" ca="1" si="396"/>
        <v>Pass</v>
      </c>
      <c r="E176" s="2">
        <f t="shared" ca="1" si="397"/>
        <v>90.309999999999988</v>
      </c>
      <c r="F176" s="2">
        <f t="shared" ca="1" si="398"/>
        <v>90.309999999999988</v>
      </c>
      <c r="G176" s="3">
        <f t="shared" ca="1" si="399"/>
        <v>0</v>
      </c>
      <c r="H176" s="31" t="str">
        <f t="shared" ca="1" si="400"/>
        <v>Yes</v>
      </c>
      <c r="I176" s="2">
        <f t="shared" ca="1" si="401"/>
        <v>96.359999999999985</v>
      </c>
      <c r="J176" s="2">
        <f t="shared" ca="1" si="402"/>
        <v>96.359999999999985</v>
      </c>
      <c r="K176" s="2">
        <f t="shared" ca="1" si="403"/>
        <v>96.359999999999985</v>
      </c>
      <c r="L176" s="3">
        <f t="shared" ca="1" si="404"/>
        <v>0</v>
      </c>
      <c r="M176" s="3" t="str">
        <f t="shared" ca="1" si="405"/>
        <v>Yes</v>
      </c>
      <c r="N176" s="31" t="s">
        <v>310</v>
      </c>
      <c r="O176" s="21">
        <f t="shared" ca="1" si="406"/>
        <v>6.0499999999999972</v>
      </c>
      <c r="P176" s="7">
        <f t="shared" ca="1" si="407"/>
        <v>191</v>
      </c>
      <c r="Q176" s="2">
        <f t="shared" ca="1" si="408"/>
        <v>46.32</v>
      </c>
      <c r="R176" s="2">
        <f t="shared" ca="1" si="408"/>
        <v>14.7</v>
      </c>
      <c r="S176" s="2">
        <f t="shared" ca="1" si="408"/>
        <v>3.66</v>
      </c>
      <c r="T176" s="2" t="str">
        <f t="shared" ca="1" si="408"/>
        <v/>
      </c>
      <c r="U176" s="2">
        <f t="shared" ca="1" si="408"/>
        <v>25.63</v>
      </c>
      <c r="V176" s="2">
        <f t="shared" ca="1" si="408"/>
        <v>0</v>
      </c>
      <c r="W176" s="2">
        <f t="shared" ca="1" si="409"/>
        <v>90.309999999999988</v>
      </c>
      <c r="X176" s="2">
        <f t="shared" ca="1" si="410"/>
        <v>28.5</v>
      </c>
      <c r="Y176" s="2">
        <f t="shared" ca="1" si="410"/>
        <v>42.1</v>
      </c>
      <c r="Z176" s="2">
        <f t="shared" ca="1" si="410"/>
        <v>13.6</v>
      </c>
      <c r="AA176" s="2">
        <f t="shared" ca="1" si="410"/>
        <v>2.8233299999999999</v>
      </c>
      <c r="AB176" s="7">
        <f t="shared" ca="1" si="411"/>
        <v>191</v>
      </c>
      <c r="AC176" s="2">
        <f t="shared" ca="1" si="412"/>
        <v>46.32</v>
      </c>
      <c r="AD176" s="2">
        <f t="shared" ca="1" si="412"/>
        <v>14.7</v>
      </c>
      <c r="AE176" s="2">
        <f t="shared" ca="1" si="412"/>
        <v>3.66</v>
      </c>
      <c r="AF176" s="2" t="str">
        <f t="shared" ca="1" si="412"/>
        <v/>
      </c>
      <c r="AG176" s="2">
        <f t="shared" ca="1" si="412"/>
        <v>25.63</v>
      </c>
      <c r="AH176" s="2">
        <f t="shared" ca="1" si="412"/>
        <v>0</v>
      </c>
      <c r="AI176" s="2">
        <f t="shared" ca="1" si="413"/>
        <v>90.309999999999988</v>
      </c>
      <c r="AJ176" s="2">
        <f t="shared" ref="AJ176:AJ184" ca="1" si="425">IF(AJ$3=0,"",INDEX(INDIRECT(AJ$1),$AB176,AJ$3))</f>
        <v>28.5</v>
      </c>
      <c r="AK176" s="2">
        <f t="shared" ca="1" si="414"/>
        <v>42.1</v>
      </c>
      <c r="AL176" s="2">
        <f t="shared" ca="1" si="414"/>
        <v>13.6</v>
      </c>
      <c r="AM176" s="2">
        <f t="shared" ca="1" si="414"/>
        <v>2.8233299999999999</v>
      </c>
      <c r="AN176" s="7">
        <f t="shared" ca="1" si="415"/>
        <v>191</v>
      </c>
      <c r="AO176" s="2">
        <f t="shared" ca="1" si="416"/>
        <v>48.72</v>
      </c>
      <c r="AP176" s="2">
        <f t="shared" ca="1" si="416"/>
        <v>18.350000000000001</v>
      </c>
      <c r="AQ176" s="2">
        <f t="shared" ca="1" si="416"/>
        <v>3.66</v>
      </c>
      <c r="AR176" s="2" t="str">
        <f t="shared" ca="1" si="416"/>
        <v/>
      </c>
      <c r="AS176" s="2">
        <f t="shared" ca="1" si="416"/>
        <v>25.63</v>
      </c>
      <c r="AT176" s="2" t="str">
        <f t="shared" ca="1" si="416"/>
        <v/>
      </c>
      <c r="AU176" s="2">
        <f t="shared" ca="1" si="417"/>
        <v>96.359999999999985</v>
      </c>
      <c r="AV176" s="2">
        <f t="shared" ca="1" si="418"/>
        <v>30.2</v>
      </c>
      <c r="AW176" s="2">
        <f t="shared" ca="1" si="418"/>
        <v>43.9</v>
      </c>
      <c r="AX176" s="2">
        <f t="shared" ca="1" si="418"/>
        <v>13.7</v>
      </c>
      <c r="AY176" s="2">
        <f t="shared" ca="1" si="418"/>
        <v>2.8233299999999999</v>
      </c>
      <c r="AZ176" s="7">
        <f t="shared" ca="1" si="419"/>
        <v>191</v>
      </c>
      <c r="BA176" s="2">
        <f t="shared" ca="1" si="420"/>
        <v>48.72</v>
      </c>
      <c r="BB176" s="2">
        <f t="shared" ca="1" si="420"/>
        <v>18.350000000000001</v>
      </c>
      <c r="BC176" s="2">
        <f t="shared" ca="1" si="420"/>
        <v>3.66</v>
      </c>
      <c r="BD176" s="2" t="str">
        <f t="shared" ca="1" si="420"/>
        <v/>
      </c>
      <c r="BE176" s="2">
        <f t="shared" ca="1" si="420"/>
        <v>25.63</v>
      </c>
      <c r="BF176" s="2" t="str">
        <f t="shared" ca="1" si="420"/>
        <v/>
      </c>
      <c r="BG176" s="2">
        <f t="shared" ca="1" si="421"/>
        <v>96.359999999999985</v>
      </c>
      <c r="BH176" s="2">
        <f t="shared" ref="BH176:BJ184" ca="1" si="426">IF(BH$3=0,"",INDEX(INDIRECT(BH$1),$AZ176,BH$3))</f>
        <v>30.2</v>
      </c>
      <c r="BI176" s="2">
        <f t="shared" ca="1" si="426"/>
        <v>43.9</v>
      </c>
      <c r="BJ176" s="2">
        <f t="shared" ca="1" si="426"/>
        <v>13.7</v>
      </c>
      <c r="BK176" s="2">
        <f t="shared" ref="BK176:BK184" ca="1" si="427">IF(BK$3=0,"",INDEX(INDIRECT(BK$1),$AZ176,BK$3))</f>
        <v>2.8233299999999999</v>
      </c>
      <c r="BL176" t="str">
        <f t="shared" si="422"/>
        <v>V11R02</v>
      </c>
      <c r="BM176">
        <f t="shared" si="423"/>
        <v>176</v>
      </c>
      <c r="BN176" t="b">
        <f>BN175</f>
        <v>1</v>
      </c>
    </row>
    <row r="177" spans="1:66" x14ac:dyDescent="0.25">
      <c r="A177" t="str">
        <f t="shared" si="424"/>
        <v>V11</v>
      </c>
      <c r="B177" t="s">
        <v>18</v>
      </c>
      <c r="C177" s="3" t="str">
        <f t="shared" si="395"/>
        <v>Electric DHW</v>
      </c>
      <c r="D177" t="str">
        <f t="shared" ca="1" si="396"/>
        <v>Pass</v>
      </c>
      <c r="E177" s="2">
        <f t="shared" ca="1" si="397"/>
        <v>80.87</v>
      </c>
      <c r="F177" s="2">
        <f t="shared" ca="1" si="398"/>
        <v>80.87</v>
      </c>
      <c r="G177" s="3">
        <f t="shared" ca="1" si="399"/>
        <v>0</v>
      </c>
      <c r="H177" s="31" t="str">
        <f t="shared" ca="1" si="400"/>
        <v>Yes</v>
      </c>
      <c r="I177" s="2">
        <f t="shared" ca="1" si="401"/>
        <v>60.86999999999999</v>
      </c>
      <c r="J177" s="2">
        <f t="shared" ca="1" si="402"/>
        <v>60.86999999999999</v>
      </c>
      <c r="K177" s="2">
        <f t="shared" ca="1" si="403"/>
        <v>60.86999999999999</v>
      </c>
      <c r="L177" s="3">
        <f t="shared" ca="1" si="404"/>
        <v>0</v>
      </c>
      <c r="M177" s="3" t="str">
        <f t="shared" ca="1" si="405"/>
        <v>Yes</v>
      </c>
      <c r="N177" s="33" t="s">
        <v>395</v>
      </c>
      <c r="O177" s="21">
        <f t="shared" ca="1" si="406"/>
        <v>-20.000000000000014</v>
      </c>
      <c r="P177" s="7">
        <f t="shared" ca="1" si="407"/>
        <v>192</v>
      </c>
      <c r="Q177" s="2">
        <f t="shared" ca="1" si="408"/>
        <v>22.24</v>
      </c>
      <c r="R177" s="2">
        <f t="shared" ca="1" si="408"/>
        <v>14.7</v>
      </c>
      <c r="S177" s="2">
        <f t="shared" ca="1" si="408"/>
        <v>3.66</v>
      </c>
      <c r="T177" s="2" t="str">
        <f t="shared" ca="1" si="408"/>
        <v/>
      </c>
      <c r="U177" s="2">
        <f t="shared" ca="1" si="408"/>
        <v>40.270000000000003</v>
      </c>
      <c r="V177" s="2">
        <f t="shared" ca="1" si="408"/>
        <v>0</v>
      </c>
      <c r="W177" s="2">
        <f t="shared" ca="1" si="409"/>
        <v>80.87</v>
      </c>
      <c r="X177" s="2">
        <f t="shared" ca="1" si="410"/>
        <v>35.9</v>
      </c>
      <c r="Y177" s="2">
        <f t="shared" ca="1" si="410"/>
        <v>56.5</v>
      </c>
      <c r="Z177" s="2">
        <f t="shared" ca="1" si="410"/>
        <v>20.6</v>
      </c>
      <c r="AA177" s="2">
        <f t="shared" ca="1" si="410"/>
        <v>2.8233299999999999</v>
      </c>
      <c r="AB177" s="7">
        <f t="shared" ca="1" si="411"/>
        <v>192</v>
      </c>
      <c r="AC177" s="2">
        <f t="shared" ca="1" si="412"/>
        <v>22.24</v>
      </c>
      <c r="AD177" s="2">
        <f t="shared" ca="1" si="412"/>
        <v>14.7</v>
      </c>
      <c r="AE177" s="2">
        <f t="shared" ca="1" si="412"/>
        <v>3.66</v>
      </c>
      <c r="AF177" s="2" t="str">
        <f t="shared" ca="1" si="412"/>
        <v/>
      </c>
      <c r="AG177" s="2">
        <f t="shared" ca="1" si="412"/>
        <v>40.270000000000003</v>
      </c>
      <c r="AH177" s="2">
        <f t="shared" ca="1" si="412"/>
        <v>0</v>
      </c>
      <c r="AI177" s="2">
        <f t="shared" ca="1" si="413"/>
        <v>80.87</v>
      </c>
      <c r="AJ177" s="2">
        <f t="shared" ca="1" si="425"/>
        <v>35.9</v>
      </c>
      <c r="AK177" s="2">
        <f t="shared" ca="1" si="414"/>
        <v>56.5</v>
      </c>
      <c r="AL177" s="2">
        <f t="shared" ca="1" si="414"/>
        <v>20.6</v>
      </c>
      <c r="AM177" s="2">
        <f t="shared" ca="1" si="414"/>
        <v>2.8233299999999999</v>
      </c>
      <c r="AN177" s="7">
        <f t="shared" ca="1" si="415"/>
        <v>192</v>
      </c>
      <c r="AO177" s="2">
        <f t="shared" ca="1" si="416"/>
        <v>23.59</v>
      </c>
      <c r="AP177" s="2">
        <f t="shared" ca="1" si="416"/>
        <v>18.18</v>
      </c>
      <c r="AQ177" s="2">
        <f t="shared" ca="1" si="416"/>
        <v>3.66</v>
      </c>
      <c r="AR177" s="2" t="str">
        <f t="shared" ca="1" si="416"/>
        <v/>
      </c>
      <c r="AS177" s="2">
        <f t="shared" ca="1" si="416"/>
        <v>15.44</v>
      </c>
      <c r="AT177" s="2" t="str">
        <f t="shared" ca="1" si="416"/>
        <v/>
      </c>
      <c r="AU177" s="2">
        <f t="shared" ca="1" si="417"/>
        <v>60.86999999999999</v>
      </c>
      <c r="AV177" s="2">
        <f t="shared" ca="1" si="418"/>
        <v>27.7</v>
      </c>
      <c r="AW177" s="2">
        <f t="shared" ca="1" si="418"/>
        <v>48.1</v>
      </c>
      <c r="AX177" s="2">
        <f t="shared" ca="1" si="418"/>
        <v>20.399999999999999</v>
      </c>
      <c r="AY177" s="2">
        <f t="shared" ca="1" si="418"/>
        <v>2.8233299999999999</v>
      </c>
      <c r="AZ177" s="7">
        <f t="shared" ca="1" si="419"/>
        <v>192</v>
      </c>
      <c r="BA177" s="2">
        <f t="shared" ca="1" si="420"/>
        <v>23.59</v>
      </c>
      <c r="BB177" s="2">
        <f t="shared" ca="1" si="420"/>
        <v>18.18</v>
      </c>
      <c r="BC177" s="2">
        <f t="shared" ca="1" si="420"/>
        <v>3.66</v>
      </c>
      <c r="BD177" s="2" t="str">
        <f t="shared" ca="1" si="420"/>
        <v/>
      </c>
      <c r="BE177" s="2">
        <f t="shared" ca="1" si="420"/>
        <v>15.44</v>
      </c>
      <c r="BF177" s="2" t="str">
        <f t="shared" ca="1" si="420"/>
        <v/>
      </c>
      <c r="BG177" s="2">
        <f t="shared" ca="1" si="421"/>
        <v>60.86999999999999</v>
      </c>
      <c r="BH177" s="2">
        <f t="shared" ca="1" si="426"/>
        <v>27.7</v>
      </c>
      <c r="BI177" s="2">
        <f t="shared" ca="1" si="426"/>
        <v>48.1</v>
      </c>
      <c r="BJ177" s="2">
        <f t="shared" ca="1" si="426"/>
        <v>20.399999999999999</v>
      </c>
      <c r="BK177" s="2">
        <f t="shared" ca="1" si="427"/>
        <v>2.8233299999999999</v>
      </c>
      <c r="BL177" t="str">
        <f t="shared" si="422"/>
        <v>V11R03</v>
      </c>
      <c r="BM177">
        <f t="shared" si="423"/>
        <v>177</v>
      </c>
      <c r="BN177" t="b">
        <f t="shared" ref="BN177:BN185" si="428">BN176</f>
        <v>1</v>
      </c>
    </row>
    <row r="178" spans="1:66" x14ac:dyDescent="0.25">
      <c r="A178" t="str">
        <f t="shared" si="424"/>
        <v>V11</v>
      </c>
      <c r="B178" t="s">
        <v>19</v>
      </c>
      <c r="C178" s="3" t="str">
        <f t="shared" si="395"/>
        <v>Electric DHW no Natural Gas</v>
      </c>
      <c r="D178" t="str">
        <f t="shared" ca="1" si="396"/>
        <v>Pass</v>
      </c>
      <c r="E178" s="2">
        <f t="shared" ca="1" si="397"/>
        <v>104.94999999999999</v>
      </c>
      <c r="F178" s="2">
        <f t="shared" ca="1" si="398"/>
        <v>104.94999999999999</v>
      </c>
      <c r="G178" s="3">
        <f t="shared" ca="1" si="399"/>
        <v>0</v>
      </c>
      <c r="H178" s="31" t="str">
        <f t="shared" ca="1" si="400"/>
        <v>Yes</v>
      </c>
      <c r="I178" s="2">
        <f t="shared" ca="1" si="401"/>
        <v>86.34</v>
      </c>
      <c r="J178" s="2">
        <f t="shared" ca="1" si="402"/>
        <v>86.34</v>
      </c>
      <c r="K178" s="2">
        <f t="shared" ca="1" si="403"/>
        <v>86.34</v>
      </c>
      <c r="L178" s="3">
        <f t="shared" ca="1" si="404"/>
        <v>0</v>
      </c>
      <c r="M178" s="3" t="str">
        <f t="shared" ca="1" si="405"/>
        <v>Yes</v>
      </c>
      <c r="N178" s="33" t="s">
        <v>396</v>
      </c>
      <c r="O178" s="21">
        <f t="shared" ca="1" si="406"/>
        <v>-18.609999999999985</v>
      </c>
      <c r="P178" s="7">
        <f t="shared" ca="1" si="407"/>
        <v>193</v>
      </c>
      <c r="Q178" s="2">
        <f t="shared" ca="1" si="408"/>
        <v>46.32</v>
      </c>
      <c r="R178" s="2">
        <f t="shared" ca="1" si="408"/>
        <v>14.7</v>
      </c>
      <c r="S178" s="2">
        <f t="shared" ca="1" si="408"/>
        <v>3.66</v>
      </c>
      <c r="T178" s="2" t="str">
        <f t="shared" ca="1" si="408"/>
        <v/>
      </c>
      <c r="U178" s="2">
        <f t="shared" ca="1" si="408"/>
        <v>40.270000000000003</v>
      </c>
      <c r="V178" s="2">
        <f t="shared" ca="1" si="408"/>
        <v>0</v>
      </c>
      <c r="W178" s="2">
        <f t="shared" ca="1" si="409"/>
        <v>104.94999999999999</v>
      </c>
      <c r="X178" s="2">
        <f t="shared" ca="1" si="410"/>
        <v>38</v>
      </c>
      <c r="Y178" s="2">
        <f t="shared" ca="1" si="410"/>
        <v>54.3</v>
      </c>
      <c r="Z178" s="2">
        <f t="shared" ca="1" si="410"/>
        <v>16.3</v>
      </c>
      <c r="AA178" s="2">
        <f t="shared" ca="1" si="410"/>
        <v>2.8233299999999999</v>
      </c>
      <c r="AB178" s="7">
        <f t="shared" ca="1" si="411"/>
        <v>193</v>
      </c>
      <c r="AC178" s="2">
        <f t="shared" ca="1" si="412"/>
        <v>46.32</v>
      </c>
      <c r="AD178" s="2">
        <f t="shared" ca="1" si="412"/>
        <v>14.7</v>
      </c>
      <c r="AE178" s="2">
        <f t="shared" ca="1" si="412"/>
        <v>3.66</v>
      </c>
      <c r="AF178" s="2" t="str">
        <f t="shared" ca="1" si="412"/>
        <v/>
      </c>
      <c r="AG178" s="2">
        <f t="shared" ca="1" si="412"/>
        <v>40.270000000000003</v>
      </c>
      <c r="AH178" s="2">
        <f t="shared" ca="1" si="412"/>
        <v>0</v>
      </c>
      <c r="AI178" s="2">
        <f t="shared" ca="1" si="413"/>
        <v>104.94999999999999</v>
      </c>
      <c r="AJ178" s="2">
        <f t="shared" ca="1" si="425"/>
        <v>38</v>
      </c>
      <c r="AK178" s="2">
        <f t="shared" ca="1" si="414"/>
        <v>54.3</v>
      </c>
      <c r="AL178" s="2">
        <f t="shared" ca="1" si="414"/>
        <v>16.3</v>
      </c>
      <c r="AM178" s="2">
        <f t="shared" ca="1" si="414"/>
        <v>2.8233299999999999</v>
      </c>
      <c r="AN178" s="7">
        <f t="shared" ca="1" si="415"/>
        <v>193</v>
      </c>
      <c r="AO178" s="2">
        <f t="shared" ca="1" si="416"/>
        <v>49.06</v>
      </c>
      <c r="AP178" s="2">
        <f t="shared" ca="1" si="416"/>
        <v>18.18</v>
      </c>
      <c r="AQ178" s="2">
        <f t="shared" ca="1" si="416"/>
        <v>3.66</v>
      </c>
      <c r="AR178" s="2" t="str">
        <f t="shared" ca="1" si="416"/>
        <v/>
      </c>
      <c r="AS178" s="2">
        <f t="shared" ca="1" si="416"/>
        <v>15.44</v>
      </c>
      <c r="AT178" s="2" t="str">
        <f t="shared" ca="1" si="416"/>
        <v/>
      </c>
      <c r="AU178" s="2">
        <f t="shared" ca="1" si="417"/>
        <v>86.34</v>
      </c>
      <c r="AV178" s="2">
        <f t="shared" ca="1" si="418"/>
        <v>31.9</v>
      </c>
      <c r="AW178" s="2">
        <f t="shared" ca="1" si="418"/>
        <v>48.1</v>
      </c>
      <c r="AX178" s="2">
        <f t="shared" ca="1" si="418"/>
        <v>16.2</v>
      </c>
      <c r="AY178" s="2">
        <f t="shared" ca="1" si="418"/>
        <v>2.8233299999999999</v>
      </c>
      <c r="AZ178" s="7">
        <f t="shared" ca="1" si="419"/>
        <v>193</v>
      </c>
      <c r="BA178" s="2">
        <f t="shared" ca="1" si="420"/>
        <v>49.06</v>
      </c>
      <c r="BB178" s="2">
        <f t="shared" ca="1" si="420"/>
        <v>18.18</v>
      </c>
      <c r="BC178" s="2">
        <f t="shared" ca="1" si="420"/>
        <v>3.66</v>
      </c>
      <c r="BD178" s="2" t="str">
        <f t="shared" ca="1" si="420"/>
        <v/>
      </c>
      <c r="BE178" s="2">
        <f t="shared" ca="1" si="420"/>
        <v>15.44</v>
      </c>
      <c r="BF178" s="2" t="str">
        <f t="shared" ca="1" si="420"/>
        <v/>
      </c>
      <c r="BG178" s="2">
        <f t="shared" ca="1" si="421"/>
        <v>86.34</v>
      </c>
      <c r="BH178" s="2">
        <f t="shared" ca="1" si="426"/>
        <v>31.9</v>
      </c>
      <c r="BI178" s="2">
        <f t="shared" ca="1" si="426"/>
        <v>48.1</v>
      </c>
      <c r="BJ178" s="2">
        <f t="shared" ca="1" si="426"/>
        <v>16.2</v>
      </c>
      <c r="BK178" s="2">
        <f t="shared" ca="1" si="427"/>
        <v>2.8233299999999999</v>
      </c>
      <c r="BL178" t="str">
        <f t="shared" si="422"/>
        <v>V11R04</v>
      </c>
      <c r="BM178">
        <f t="shared" si="423"/>
        <v>178</v>
      </c>
      <c r="BN178" t="b">
        <f t="shared" si="428"/>
        <v>1</v>
      </c>
    </row>
    <row r="179" spans="1:66" x14ac:dyDescent="0.25">
      <c r="A179" t="str">
        <f t="shared" si="424"/>
        <v>V11</v>
      </c>
      <c r="B179" t="s">
        <v>20</v>
      </c>
      <c r="C179" s="3" t="str">
        <f t="shared" si="395"/>
        <v>Heatpump DHW</v>
      </c>
      <c r="D179" t="str">
        <f t="shared" ca="1" si="396"/>
        <v>Pass</v>
      </c>
      <c r="E179" s="2">
        <f t="shared" ca="1" si="397"/>
        <v>55.87</v>
      </c>
      <c r="F179" s="2">
        <f t="shared" ca="1" si="398"/>
        <v>55.87</v>
      </c>
      <c r="G179" s="3">
        <f t="shared" ca="1" si="399"/>
        <v>0</v>
      </c>
      <c r="H179" s="31" t="str">
        <f t="shared" ca="1" si="400"/>
        <v>Yes</v>
      </c>
      <c r="I179" s="2">
        <f t="shared" ca="1" si="401"/>
        <v>60.86999999999999</v>
      </c>
      <c r="J179" s="2">
        <f t="shared" ca="1" si="402"/>
        <v>60.86999999999999</v>
      </c>
      <c r="K179" s="2">
        <f t="shared" ca="1" si="403"/>
        <v>60.86999999999999</v>
      </c>
      <c r="L179" s="3">
        <f t="shared" ca="1" si="404"/>
        <v>0</v>
      </c>
      <c r="M179" s="3" t="str">
        <f t="shared" ca="1" si="405"/>
        <v>Yes</v>
      </c>
      <c r="N179" s="33" t="s">
        <v>395</v>
      </c>
      <c r="O179" s="21">
        <f t="shared" ca="1" si="406"/>
        <v>4.9999999999999929</v>
      </c>
      <c r="P179" s="7">
        <f t="shared" ca="1" si="407"/>
        <v>194</v>
      </c>
      <c r="Q179" s="2">
        <f t="shared" ca="1" si="408"/>
        <v>22.4</v>
      </c>
      <c r="R179" s="2">
        <f t="shared" ca="1" si="408"/>
        <v>14.52</v>
      </c>
      <c r="S179" s="2">
        <f t="shared" ca="1" si="408"/>
        <v>3.66</v>
      </c>
      <c r="T179" s="2" t="str">
        <f t="shared" ca="1" si="408"/>
        <v/>
      </c>
      <c r="U179" s="2">
        <f t="shared" ca="1" si="408"/>
        <v>15.29</v>
      </c>
      <c r="V179" s="2">
        <f t="shared" ca="1" si="408"/>
        <v>0</v>
      </c>
      <c r="W179" s="2">
        <f t="shared" ca="1" si="409"/>
        <v>55.87</v>
      </c>
      <c r="X179" s="2">
        <f t="shared" ca="1" si="410"/>
        <v>25.5</v>
      </c>
      <c r="Y179" s="2">
        <f t="shared" ca="1" si="410"/>
        <v>46</v>
      </c>
      <c r="Z179" s="2">
        <f t="shared" ca="1" si="410"/>
        <v>20.5</v>
      </c>
      <c r="AA179" s="2">
        <f t="shared" ca="1" si="410"/>
        <v>2.8233299999999999</v>
      </c>
      <c r="AB179" s="7">
        <f t="shared" ca="1" si="411"/>
        <v>194</v>
      </c>
      <c r="AC179" s="2">
        <f t="shared" ca="1" si="412"/>
        <v>22.4</v>
      </c>
      <c r="AD179" s="2">
        <f t="shared" ca="1" si="412"/>
        <v>14.52</v>
      </c>
      <c r="AE179" s="2">
        <f t="shared" ca="1" si="412"/>
        <v>3.66</v>
      </c>
      <c r="AF179" s="2" t="str">
        <f t="shared" ca="1" si="412"/>
        <v/>
      </c>
      <c r="AG179" s="2">
        <f t="shared" ca="1" si="412"/>
        <v>15.29</v>
      </c>
      <c r="AH179" s="2">
        <f t="shared" ca="1" si="412"/>
        <v>0</v>
      </c>
      <c r="AI179" s="2">
        <f t="shared" ca="1" si="413"/>
        <v>55.87</v>
      </c>
      <c r="AJ179" s="2">
        <f t="shared" ca="1" si="425"/>
        <v>25.5</v>
      </c>
      <c r="AK179" s="2">
        <f t="shared" ca="1" si="414"/>
        <v>46</v>
      </c>
      <c r="AL179" s="2">
        <f t="shared" ca="1" si="414"/>
        <v>20.5</v>
      </c>
      <c r="AM179" s="2">
        <f t="shared" ca="1" si="414"/>
        <v>2.8233299999999999</v>
      </c>
      <c r="AN179" s="7">
        <f t="shared" ca="1" si="415"/>
        <v>194</v>
      </c>
      <c r="AO179" s="2">
        <f t="shared" ca="1" si="416"/>
        <v>23.59</v>
      </c>
      <c r="AP179" s="2">
        <f t="shared" ca="1" si="416"/>
        <v>18.18</v>
      </c>
      <c r="AQ179" s="2">
        <f t="shared" ca="1" si="416"/>
        <v>3.66</v>
      </c>
      <c r="AR179" s="2" t="str">
        <f t="shared" ca="1" si="416"/>
        <v/>
      </c>
      <c r="AS179" s="2">
        <f t="shared" ca="1" si="416"/>
        <v>15.44</v>
      </c>
      <c r="AT179" s="2" t="str">
        <f t="shared" ca="1" si="416"/>
        <v/>
      </c>
      <c r="AU179" s="2">
        <f t="shared" ca="1" si="417"/>
        <v>60.86999999999999</v>
      </c>
      <c r="AV179" s="2">
        <f t="shared" ca="1" si="418"/>
        <v>27.7</v>
      </c>
      <c r="AW179" s="2">
        <f t="shared" ca="1" si="418"/>
        <v>48.1</v>
      </c>
      <c r="AX179" s="2">
        <f t="shared" ca="1" si="418"/>
        <v>20.399999999999999</v>
      </c>
      <c r="AY179" s="2">
        <f t="shared" ca="1" si="418"/>
        <v>2.8233299999999999</v>
      </c>
      <c r="AZ179" s="7">
        <f t="shared" ca="1" si="419"/>
        <v>194</v>
      </c>
      <c r="BA179" s="2">
        <f t="shared" ca="1" si="420"/>
        <v>23.59</v>
      </c>
      <c r="BB179" s="2">
        <f t="shared" ca="1" si="420"/>
        <v>18.18</v>
      </c>
      <c r="BC179" s="2">
        <f t="shared" ca="1" si="420"/>
        <v>3.66</v>
      </c>
      <c r="BD179" s="2" t="str">
        <f t="shared" ca="1" si="420"/>
        <v/>
      </c>
      <c r="BE179" s="2">
        <f t="shared" ca="1" si="420"/>
        <v>15.44</v>
      </c>
      <c r="BF179" s="2" t="str">
        <f t="shared" ca="1" si="420"/>
        <v/>
      </c>
      <c r="BG179" s="2">
        <f t="shared" ca="1" si="421"/>
        <v>60.86999999999999</v>
      </c>
      <c r="BH179" s="2">
        <f t="shared" ca="1" si="426"/>
        <v>27.7</v>
      </c>
      <c r="BI179" s="2">
        <f t="shared" ca="1" si="426"/>
        <v>48.1</v>
      </c>
      <c r="BJ179" s="2">
        <f t="shared" ca="1" si="426"/>
        <v>20.399999999999999</v>
      </c>
      <c r="BK179" s="2">
        <f t="shared" ca="1" si="427"/>
        <v>2.8233299999999999</v>
      </c>
      <c r="BL179" t="str">
        <f t="shared" si="422"/>
        <v>V11R05</v>
      </c>
      <c r="BM179">
        <f t="shared" si="423"/>
        <v>179</v>
      </c>
      <c r="BN179" t="b">
        <f t="shared" si="428"/>
        <v>1</v>
      </c>
    </row>
    <row r="180" spans="1:66" x14ac:dyDescent="0.25">
      <c r="A180" t="str">
        <f t="shared" si="424"/>
        <v>V11</v>
      </c>
      <c r="B180" t="s">
        <v>21</v>
      </c>
      <c r="C180" s="3" t="str">
        <f t="shared" si="395"/>
        <v>Heatpump DHW no Natural Gas</v>
      </c>
      <c r="D180" t="str">
        <f t="shared" ca="1" si="396"/>
        <v>Pass</v>
      </c>
      <c r="E180" s="2">
        <f t="shared" ca="1" si="397"/>
        <v>80.150000000000006</v>
      </c>
      <c r="F180" s="2">
        <f t="shared" ca="1" si="398"/>
        <v>80.150000000000006</v>
      </c>
      <c r="G180" s="3">
        <f t="shared" ca="1" si="399"/>
        <v>0</v>
      </c>
      <c r="H180" s="31" t="str">
        <f t="shared" ca="1" si="400"/>
        <v>Yes</v>
      </c>
      <c r="I180" s="2">
        <f t="shared" ca="1" si="401"/>
        <v>86.34</v>
      </c>
      <c r="J180" s="2">
        <f t="shared" ca="1" si="402"/>
        <v>86.34</v>
      </c>
      <c r="K180" s="2">
        <f t="shared" ca="1" si="403"/>
        <v>86.34</v>
      </c>
      <c r="L180" s="3">
        <f t="shared" ca="1" si="404"/>
        <v>0</v>
      </c>
      <c r="M180" s="3" t="str">
        <f t="shared" ca="1" si="405"/>
        <v>Yes</v>
      </c>
      <c r="N180" s="31" t="str">
        <f>N178</f>
        <v>V11R04</v>
      </c>
      <c r="O180" s="21">
        <f t="shared" ca="1" si="406"/>
        <v>6.1899999999999977</v>
      </c>
      <c r="P180" s="7">
        <f t="shared" ca="1" si="407"/>
        <v>195</v>
      </c>
      <c r="Q180" s="2">
        <f t="shared" ca="1" si="408"/>
        <v>46.68</v>
      </c>
      <c r="R180" s="2">
        <f t="shared" ca="1" si="408"/>
        <v>14.52</v>
      </c>
      <c r="S180" s="2">
        <f t="shared" ca="1" si="408"/>
        <v>3.66</v>
      </c>
      <c r="T180" s="2" t="str">
        <f t="shared" ca="1" si="408"/>
        <v/>
      </c>
      <c r="U180" s="2">
        <f t="shared" ca="1" si="408"/>
        <v>15.29</v>
      </c>
      <c r="V180" s="2">
        <f t="shared" ca="1" si="408"/>
        <v>0</v>
      </c>
      <c r="W180" s="2">
        <f t="shared" ca="1" si="409"/>
        <v>80.150000000000006</v>
      </c>
      <c r="X180" s="2">
        <f t="shared" ca="1" si="410"/>
        <v>29.9</v>
      </c>
      <c r="Y180" s="2">
        <f t="shared" ca="1" si="410"/>
        <v>46</v>
      </c>
      <c r="Z180" s="2">
        <f t="shared" ca="1" si="410"/>
        <v>16.100000000000001</v>
      </c>
      <c r="AA180" s="2">
        <f t="shared" ca="1" si="410"/>
        <v>2.8233299999999999</v>
      </c>
      <c r="AB180" s="7">
        <f t="shared" ca="1" si="411"/>
        <v>195</v>
      </c>
      <c r="AC180" s="2">
        <f t="shared" ca="1" si="412"/>
        <v>46.68</v>
      </c>
      <c r="AD180" s="2">
        <f t="shared" ca="1" si="412"/>
        <v>14.52</v>
      </c>
      <c r="AE180" s="2">
        <f t="shared" ca="1" si="412"/>
        <v>3.66</v>
      </c>
      <c r="AF180" s="2" t="str">
        <f t="shared" ca="1" si="412"/>
        <v/>
      </c>
      <c r="AG180" s="2">
        <f t="shared" ca="1" si="412"/>
        <v>15.29</v>
      </c>
      <c r="AH180" s="2">
        <f t="shared" ca="1" si="412"/>
        <v>0</v>
      </c>
      <c r="AI180" s="2">
        <f t="shared" ca="1" si="413"/>
        <v>80.150000000000006</v>
      </c>
      <c r="AJ180" s="2">
        <f t="shared" ca="1" si="425"/>
        <v>29.9</v>
      </c>
      <c r="AK180" s="2">
        <f t="shared" ca="1" si="414"/>
        <v>46</v>
      </c>
      <c r="AL180" s="2">
        <f t="shared" ca="1" si="414"/>
        <v>16.100000000000001</v>
      </c>
      <c r="AM180" s="2">
        <f t="shared" ca="1" si="414"/>
        <v>2.8233299999999999</v>
      </c>
      <c r="AN180" s="7">
        <f t="shared" ca="1" si="415"/>
        <v>195</v>
      </c>
      <c r="AO180" s="2">
        <f t="shared" ca="1" si="416"/>
        <v>49.06</v>
      </c>
      <c r="AP180" s="2">
        <f t="shared" ca="1" si="416"/>
        <v>18.18</v>
      </c>
      <c r="AQ180" s="2">
        <f t="shared" ca="1" si="416"/>
        <v>3.66</v>
      </c>
      <c r="AR180" s="2" t="str">
        <f t="shared" ca="1" si="416"/>
        <v/>
      </c>
      <c r="AS180" s="2">
        <f t="shared" ca="1" si="416"/>
        <v>15.44</v>
      </c>
      <c r="AT180" s="2" t="str">
        <f t="shared" ca="1" si="416"/>
        <v/>
      </c>
      <c r="AU180" s="2">
        <f t="shared" ca="1" si="417"/>
        <v>86.34</v>
      </c>
      <c r="AV180" s="2">
        <f t="shared" ca="1" si="418"/>
        <v>31.9</v>
      </c>
      <c r="AW180" s="2">
        <f t="shared" ca="1" si="418"/>
        <v>48.1</v>
      </c>
      <c r="AX180" s="2">
        <f t="shared" ca="1" si="418"/>
        <v>16.2</v>
      </c>
      <c r="AY180" s="2">
        <f t="shared" ca="1" si="418"/>
        <v>2.8233299999999999</v>
      </c>
      <c r="AZ180" s="7">
        <f t="shared" ca="1" si="419"/>
        <v>195</v>
      </c>
      <c r="BA180" s="2">
        <f t="shared" ca="1" si="420"/>
        <v>49.06</v>
      </c>
      <c r="BB180" s="2">
        <f t="shared" ca="1" si="420"/>
        <v>18.18</v>
      </c>
      <c r="BC180" s="2">
        <f t="shared" ca="1" si="420"/>
        <v>3.66</v>
      </c>
      <c r="BD180" s="2" t="str">
        <f t="shared" ca="1" si="420"/>
        <v/>
      </c>
      <c r="BE180" s="2">
        <f t="shared" ca="1" si="420"/>
        <v>15.44</v>
      </c>
      <c r="BF180" s="2" t="str">
        <f t="shared" ca="1" si="420"/>
        <v/>
      </c>
      <c r="BG180" s="2">
        <f t="shared" ca="1" si="421"/>
        <v>86.34</v>
      </c>
      <c r="BH180" s="2">
        <f t="shared" ca="1" si="426"/>
        <v>31.9</v>
      </c>
      <c r="BI180" s="2">
        <f t="shared" ca="1" si="426"/>
        <v>48.1</v>
      </c>
      <c r="BJ180" s="2">
        <f t="shared" ca="1" si="426"/>
        <v>16.2</v>
      </c>
      <c r="BK180" s="2">
        <f t="shared" ca="1" si="427"/>
        <v>2.8233299999999999</v>
      </c>
      <c r="BL180" t="str">
        <f t="shared" si="422"/>
        <v>V11R06</v>
      </c>
      <c r="BM180">
        <f t="shared" si="423"/>
        <v>180</v>
      </c>
      <c r="BN180" t="b">
        <f t="shared" si="428"/>
        <v>1</v>
      </c>
    </row>
    <row r="181" spans="1:66" x14ac:dyDescent="0.25">
      <c r="A181" t="str">
        <f t="shared" si="424"/>
        <v>V11</v>
      </c>
      <c r="B181" t="s">
        <v>22</v>
      </c>
      <c r="C181" s="3" t="str">
        <f t="shared" si="395"/>
        <v>Heatpump HVAC</v>
      </c>
      <c r="D181" t="str">
        <f t="shared" ca="1" si="396"/>
        <v>Pass</v>
      </c>
      <c r="E181" s="2">
        <f t="shared" ca="1" si="397"/>
        <v>55.81</v>
      </c>
      <c r="F181" s="2">
        <f t="shared" ca="1" si="398"/>
        <v>55.81</v>
      </c>
      <c r="G181" s="3">
        <f t="shared" ca="1" si="399"/>
        <v>0</v>
      </c>
      <c r="H181" s="31" t="str">
        <f t="shared" ca="1" si="400"/>
        <v>Yes</v>
      </c>
      <c r="I181" s="2">
        <f t="shared" ca="1" si="401"/>
        <v>60.61999999999999</v>
      </c>
      <c r="J181" s="2">
        <f t="shared" ca="1" si="402"/>
        <v>60.61999999999999</v>
      </c>
      <c r="K181" s="2">
        <f t="shared" ca="1" si="403"/>
        <v>60.61999999999999</v>
      </c>
      <c r="L181" s="3">
        <f t="shared" ca="1" si="404"/>
        <v>0</v>
      </c>
      <c r="M181" s="3" t="str">
        <f t="shared" ca="1" si="405"/>
        <v>Yes</v>
      </c>
      <c r="N181" s="31" t="s">
        <v>311</v>
      </c>
      <c r="O181" s="21">
        <f t="shared" ca="1" si="406"/>
        <v>4.8099999999999881</v>
      </c>
      <c r="P181" s="7">
        <f t="shared" ca="1" si="407"/>
        <v>196</v>
      </c>
      <c r="Q181" s="2">
        <f t="shared" ca="1" si="408"/>
        <v>24.64</v>
      </c>
      <c r="R181" s="2">
        <f t="shared" ca="1" si="408"/>
        <v>15.43</v>
      </c>
      <c r="S181" s="2">
        <f t="shared" ca="1" si="408"/>
        <v>3.66</v>
      </c>
      <c r="T181" s="2" t="str">
        <f t="shared" ca="1" si="408"/>
        <v/>
      </c>
      <c r="U181" s="2">
        <f t="shared" ca="1" si="408"/>
        <v>12.08</v>
      </c>
      <c r="V181" s="2">
        <f t="shared" ca="1" si="408"/>
        <v>0</v>
      </c>
      <c r="W181" s="2">
        <f t="shared" ca="1" si="409"/>
        <v>55.81</v>
      </c>
      <c r="X181" s="2">
        <f t="shared" ca="1" si="410"/>
        <v>25.4</v>
      </c>
      <c r="Y181" s="2">
        <f t="shared" ca="1" si="410"/>
        <v>45.4</v>
      </c>
      <c r="Z181" s="2">
        <f t="shared" ca="1" si="410"/>
        <v>20</v>
      </c>
      <c r="AA181" s="2">
        <f t="shared" ca="1" si="410"/>
        <v>2.8233299999999999</v>
      </c>
      <c r="AB181" s="7">
        <f t="shared" ca="1" si="411"/>
        <v>196</v>
      </c>
      <c r="AC181" s="2">
        <f t="shared" ca="1" si="412"/>
        <v>24.64</v>
      </c>
      <c r="AD181" s="2">
        <f t="shared" ca="1" si="412"/>
        <v>15.43</v>
      </c>
      <c r="AE181" s="2">
        <f t="shared" ca="1" si="412"/>
        <v>3.66</v>
      </c>
      <c r="AF181" s="2" t="str">
        <f t="shared" ca="1" si="412"/>
        <v/>
      </c>
      <c r="AG181" s="2">
        <f t="shared" ca="1" si="412"/>
        <v>12.08</v>
      </c>
      <c r="AH181" s="2">
        <f t="shared" ca="1" si="412"/>
        <v>0</v>
      </c>
      <c r="AI181" s="2">
        <f t="shared" ca="1" si="413"/>
        <v>55.81</v>
      </c>
      <c r="AJ181" s="2">
        <f t="shared" ca="1" si="425"/>
        <v>25.4</v>
      </c>
      <c r="AK181" s="2">
        <f t="shared" ca="1" si="414"/>
        <v>45.4</v>
      </c>
      <c r="AL181" s="2">
        <f t="shared" ca="1" si="414"/>
        <v>20</v>
      </c>
      <c r="AM181" s="2">
        <f t="shared" ca="1" si="414"/>
        <v>2.8233299999999999</v>
      </c>
      <c r="AN181" s="7">
        <f t="shared" ca="1" si="415"/>
        <v>196</v>
      </c>
      <c r="AO181" s="2">
        <f t="shared" ca="1" si="416"/>
        <v>25.55</v>
      </c>
      <c r="AP181" s="2">
        <f t="shared" ca="1" si="416"/>
        <v>19.329999999999998</v>
      </c>
      <c r="AQ181" s="2">
        <f t="shared" ca="1" si="416"/>
        <v>3.66</v>
      </c>
      <c r="AR181" s="2" t="str">
        <f t="shared" ca="1" si="416"/>
        <v/>
      </c>
      <c r="AS181" s="2">
        <f t="shared" ca="1" si="416"/>
        <v>12.08</v>
      </c>
      <c r="AT181" s="2" t="str">
        <f t="shared" ca="1" si="416"/>
        <v/>
      </c>
      <c r="AU181" s="2">
        <f t="shared" ca="1" si="417"/>
        <v>60.61999999999999</v>
      </c>
      <c r="AV181" s="2">
        <f t="shared" ca="1" si="418"/>
        <v>27.4</v>
      </c>
      <c r="AW181" s="2">
        <f t="shared" ca="1" si="418"/>
        <v>47.5</v>
      </c>
      <c r="AX181" s="2">
        <f t="shared" ca="1" si="418"/>
        <v>20.100000000000001</v>
      </c>
      <c r="AY181" s="2">
        <f t="shared" ca="1" si="418"/>
        <v>2.8233299999999999</v>
      </c>
      <c r="AZ181" s="7">
        <f t="shared" ca="1" si="419"/>
        <v>196</v>
      </c>
      <c r="BA181" s="2">
        <f t="shared" ca="1" si="420"/>
        <v>25.55</v>
      </c>
      <c r="BB181" s="2">
        <f t="shared" ca="1" si="420"/>
        <v>19.329999999999998</v>
      </c>
      <c r="BC181" s="2">
        <f t="shared" ca="1" si="420"/>
        <v>3.66</v>
      </c>
      <c r="BD181" s="2" t="str">
        <f t="shared" ca="1" si="420"/>
        <v/>
      </c>
      <c r="BE181" s="2">
        <f t="shared" ca="1" si="420"/>
        <v>12.08</v>
      </c>
      <c r="BF181" s="2" t="str">
        <f t="shared" ca="1" si="420"/>
        <v/>
      </c>
      <c r="BG181" s="2">
        <f t="shared" ca="1" si="421"/>
        <v>60.61999999999999</v>
      </c>
      <c r="BH181" s="2">
        <f t="shared" ca="1" si="426"/>
        <v>27.4</v>
      </c>
      <c r="BI181" s="2">
        <f t="shared" ca="1" si="426"/>
        <v>47.5</v>
      </c>
      <c r="BJ181" s="2">
        <f t="shared" ca="1" si="426"/>
        <v>20.100000000000001</v>
      </c>
      <c r="BK181" s="2">
        <f t="shared" ca="1" si="427"/>
        <v>2.8233299999999999</v>
      </c>
      <c r="BL181" t="str">
        <f t="shared" si="422"/>
        <v>V11R07</v>
      </c>
      <c r="BM181">
        <f t="shared" si="423"/>
        <v>181</v>
      </c>
      <c r="BN181" t="b">
        <f t="shared" si="428"/>
        <v>1</v>
      </c>
    </row>
    <row r="182" spans="1:66" x14ac:dyDescent="0.25">
      <c r="A182" t="str">
        <f t="shared" si="424"/>
        <v>V11</v>
      </c>
      <c r="B182" t="s">
        <v>23</v>
      </c>
      <c r="C182" s="3" t="str">
        <f t="shared" si="395"/>
        <v>Heatpump HVAC no Natural Gas</v>
      </c>
      <c r="D182" t="str">
        <f t="shared" ca="1" si="396"/>
        <v>Pass</v>
      </c>
      <c r="E182" s="2">
        <f t="shared" ca="1" si="397"/>
        <v>69.36</v>
      </c>
      <c r="F182" s="2">
        <f t="shared" ca="1" si="398"/>
        <v>69.36</v>
      </c>
      <c r="G182" s="3">
        <f t="shared" ca="1" si="399"/>
        <v>0</v>
      </c>
      <c r="H182" s="31" t="str">
        <f t="shared" ca="1" si="400"/>
        <v>Yes</v>
      </c>
      <c r="I182" s="2">
        <f t="shared" ca="1" si="401"/>
        <v>74.169999999999987</v>
      </c>
      <c r="J182" s="2">
        <f t="shared" ca="1" si="402"/>
        <v>74.169999999999987</v>
      </c>
      <c r="K182" s="2">
        <f t="shared" ca="1" si="403"/>
        <v>74.169999999999987</v>
      </c>
      <c r="L182" s="3">
        <f t="shared" ca="1" si="404"/>
        <v>0</v>
      </c>
      <c r="M182" s="3" t="str">
        <f t="shared" ca="1" si="405"/>
        <v>Yes</v>
      </c>
      <c r="N182" s="31" t="s">
        <v>312</v>
      </c>
      <c r="O182" s="21">
        <f t="shared" ca="1" si="406"/>
        <v>4.8099999999999881</v>
      </c>
      <c r="P182" s="7">
        <f t="shared" ca="1" si="407"/>
        <v>197</v>
      </c>
      <c r="Q182" s="2">
        <f t="shared" ca="1" si="408"/>
        <v>24.64</v>
      </c>
      <c r="R182" s="2">
        <f t="shared" ca="1" si="408"/>
        <v>15.43</v>
      </c>
      <c r="S182" s="2">
        <f t="shared" ca="1" si="408"/>
        <v>3.66</v>
      </c>
      <c r="T182" s="2" t="str">
        <f t="shared" ca="1" si="408"/>
        <v/>
      </c>
      <c r="U182" s="2">
        <f t="shared" ca="1" si="408"/>
        <v>25.63</v>
      </c>
      <c r="V182" s="2">
        <f t="shared" ca="1" si="408"/>
        <v>0</v>
      </c>
      <c r="W182" s="2">
        <f t="shared" ca="1" si="409"/>
        <v>69.36</v>
      </c>
      <c r="X182" s="2">
        <f t="shared" ca="1" si="410"/>
        <v>26.3</v>
      </c>
      <c r="Y182" s="2">
        <f t="shared" ca="1" si="410"/>
        <v>42.3</v>
      </c>
      <c r="Z182" s="2">
        <f t="shared" ca="1" si="410"/>
        <v>16</v>
      </c>
      <c r="AA182" s="2">
        <f t="shared" ca="1" si="410"/>
        <v>2.8233299999999999</v>
      </c>
      <c r="AB182" s="7">
        <f t="shared" ca="1" si="411"/>
        <v>197</v>
      </c>
      <c r="AC182" s="2">
        <f t="shared" ca="1" si="412"/>
        <v>24.64</v>
      </c>
      <c r="AD182" s="2">
        <f t="shared" ca="1" si="412"/>
        <v>15.43</v>
      </c>
      <c r="AE182" s="2">
        <f t="shared" ca="1" si="412"/>
        <v>3.66</v>
      </c>
      <c r="AF182" s="2" t="str">
        <f t="shared" ca="1" si="412"/>
        <v/>
      </c>
      <c r="AG182" s="2">
        <f t="shared" ca="1" si="412"/>
        <v>25.63</v>
      </c>
      <c r="AH182" s="2">
        <f t="shared" ca="1" si="412"/>
        <v>0</v>
      </c>
      <c r="AI182" s="2">
        <f t="shared" ca="1" si="413"/>
        <v>69.36</v>
      </c>
      <c r="AJ182" s="2">
        <f t="shared" ca="1" si="425"/>
        <v>26.3</v>
      </c>
      <c r="AK182" s="2">
        <f t="shared" ca="1" si="414"/>
        <v>42.3</v>
      </c>
      <c r="AL182" s="2">
        <f t="shared" ca="1" si="414"/>
        <v>16</v>
      </c>
      <c r="AM182" s="2">
        <f t="shared" ca="1" si="414"/>
        <v>2.8233299999999999</v>
      </c>
      <c r="AN182" s="7">
        <f t="shared" ca="1" si="415"/>
        <v>197</v>
      </c>
      <c r="AO182" s="2">
        <f t="shared" ca="1" si="416"/>
        <v>25.55</v>
      </c>
      <c r="AP182" s="2">
        <f t="shared" ca="1" si="416"/>
        <v>19.329999999999998</v>
      </c>
      <c r="AQ182" s="2">
        <f t="shared" ca="1" si="416"/>
        <v>3.66</v>
      </c>
      <c r="AR182" s="2" t="str">
        <f t="shared" ca="1" si="416"/>
        <v/>
      </c>
      <c r="AS182" s="2">
        <f t="shared" ca="1" si="416"/>
        <v>25.63</v>
      </c>
      <c r="AT182" s="2" t="str">
        <f t="shared" ca="1" si="416"/>
        <v/>
      </c>
      <c r="AU182" s="2">
        <f t="shared" ca="1" si="417"/>
        <v>74.169999999999987</v>
      </c>
      <c r="AV182" s="2">
        <f t="shared" ca="1" si="418"/>
        <v>27.9</v>
      </c>
      <c r="AW182" s="2">
        <f t="shared" ca="1" si="418"/>
        <v>43.9</v>
      </c>
      <c r="AX182" s="2">
        <f t="shared" ca="1" si="418"/>
        <v>16</v>
      </c>
      <c r="AY182" s="2">
        <f t="shared" ca="1" si="418"/>
        <v>2.8233299999999999</v>
      </c>
      <c r="AZ182" s="7">
        <f t="shared" ca="1" si="419"/>
        <v>197</v>
      </c>
      <c r="BA182" s="2">
        <f t="shared" ca="1" si="420"/>
        <v>25.55</v>
      </c>
      <c r="BB182" s="2">
        <f t="shared" ca="1" si="420"/>
        <v>19.329999999999998</v>
      </c>
      <c r="BC182" s="2">
        <f t="shared" ca="1" si="420"/>
        <v>3.66</v>
      </c>
      <c r="BD182" s="2" t="str">
        <f t="shared" ca="1" si="420"/>
        <v/>
      </c>
      <c r="BE182" s="2">
        <f t="shared" ca="1" si="420"/>
        <v>25.63</v>
      </c>
      <c r="BF182" s="2" t="str">
        <f t="shared" ca="1" si="420"/>
        <v/>
      </c>
      <c r="BG182" s="2">
        <f t="shared" ca="1" si="421"/>
        <v>74.169999999999987</v>
      </c>
      <c r="BH182" s="2">
        <f t="shared" ca="1" si="426"/>
        <v>27.9</v>
      </c>
      <c r="BI182" s="2">
        <f t="shared" ca="1" si="426"/>
        <v>43.9</v>
      </c>
      <c r="BJ182" s="2">
        <f t="shared" ca="1" si="426"/>
        <v>16</v>
      </c>
      <c r="BK182" s="2">
        <f t="shared" ca="1" si="427"/>
        <v>2.8233299999999999</v>
      </c>
      <c r="BL182" t="str">
        <f t="shared" si="422"/>
        <v>V11R08</v>
      </c>
      <c r="BM182">
        <f t="shared" si="423"/>
        <v>182</v>
      </c>
      <c r="BN182" t="b">
        <f t="shared" si="428"/>
        <v>1</v>
      </c>
    </row>
    <row r="183" spans="1:66" x14ac:dyDescent="0.25">
      <c r="A183" t="str">
        <f t="shared" si="424"/>
        <v>V11</v>
      </c>
      <c r="B183" t="s">
        <v>24</v>
      </c>
      <c r="C183" s="3" t="str">
        <f t="shared" si="395"/>
        <v xml:space="preserve">Heatpump HVAC &amp; DHW </v>
      </c>
      <c r="D183" t="str">
        <f t="shared" ca="1" si="396"/>
        <v>Pass</v>
      </c>
      <c r="E183" s="2">
        <f t="shared" ca="1" si="397"/>
        <v>58.99</v>
      </c>
      <c r="F183" s="2">
        <f t="shared" ca="1" si="398"/>
        <v>58.99</v>
      </c>
      <c r="G183" s="3">
        <f t="shared" ca="1" si="399"/>
        <v>0</v>
      </c>
      <c r="H183" s="31" t="str">
        <f t="shared" ca="1" si="400"/>
        <v>Yes</v>
      </c>
      <c r="I183" s="2">
        <f t="shared" ca="1" si="401"/>
        <v>63.960000000000008</v>
      </c>
      <c r="J183" s="2">
        <f t="shared" ca="1" si="402"/>
        <v>63.960000000000008</v>
      </c>
      <c r="K183" s="2">
        <f t="shared" ca="1" si="403"/>
        <v>63.960000000000008</v>
      </c>
      <c r="L183" s="3">
        <f t="shared" ca="1" si="404"/>
        <v>0</v>
      </c>
      <c r="M183" s="3" t="str">
        <f t="shared" ca="1" si="405"/>
        <v>Yes</v>
      </c>
      <c r="N183" s="33" t="s">
        <v>397</v>
      </c>
      <c r="O183" s="21">
        <f t="shared" ca="1" si="406"/>
        <v>4.970000000000006</v>
      </c>
      <c r="P183" s="7">
        <f t="shared" ca="1" si="407"/>
        <v>198</v>
      </c>
      <c r="Q183" s="2">
        <f t="shared" ca="1" si="408"/>
        <v>24.8</v>
      </c>
      <c r="R183" s="2">
        <f t="shared" ca="1" si="408"/>
        <v>15.24</v>
      </c>
      <c r="S183" s="2">
        <f t="shared" ca="1" si="408"/>
        <v>3.66</v>
      </c>
      <c r="T183" s="2" t="str">
        <f t="shared" ca="1" si="408"/>
        <v/>
      </c>
      <c r="U183" s="2">
        <f t="shared" ca="1" si="408"/>
        <v>15.29</v>
      </c>
      <c r="V183" s="2">
        <f t="shared" ca="1" si="408"/>
        <v>0</v>
      </c>
      <c r="W183" s="2">
        <f t="shared" ca="1" si="409"/>
        <v>58.99</v>
      </c>
      <c r="X183" s="2">
        <f t="shared" ca="1" si="410"/>
        <v>26.8</v>
      </c>
      <c r="Y183" s="2">
        <f t="shared" ca="1" si="410"/>
        <v>47.4</v>
      </c>
      <c r="Z183" s="2">
        <f t="shared" ca="1" si="410"/>
        <v>20.6</v>
      </c>
      <c r="AA183" s="2">
        <f t="shared" ca="1" si="410"/>
        <v>2.8233299999999999</v>
      </c>
      <c r="AB183" s="7">
        <f t="shared" ca="1" si="411"/>
        <v>198</v>
      </c>
      <c r="AC183" s="2">
        <f t="shared" ca="1" si="412"/>
        <v>24.8</v>
      </c>
      <c r="AD183" s="2">
        <f t="shared" ca="1" si="412"/>
        <v>15.24</v>
      </c>
      <c r="AE183" s="2">
        <f t="shared" ca="1" si="412"/>
        <v>3.66</v>
      </c>
      <c r="AF183" s="2" t="str">
        <f t="shared" ca="1" si="412"/>
        <v/>
      </c>
      <c r="AG183" s="2">
        <f t="shared" ca="1" si="412"/>
        <v>15.29</v>
      </c>
      <c r="AH183" s="2">
        <f t="shared" ca="1" si="412"/>
        <v>0</v>
      </c>
      <c r="AI183" s="2">
        <f t="shared" ca="1" si="413"/>
        <v>58.99</v>
      </c>
      <c r="AJ183" s="2">
        <f t="shared" ca="1" si="425"/>
        <v>26.8</v>
      </c>
      <c r="AK183" s="2">
        <f t="shared" ca="1" si="414"/>
        <v>47.4</v>
      </c>
      <c r="AL183" s="2">
        <f t="shared" ca="1" si="414"/>
        <v>20.6</v>
      </c>
      <c r="AM183" s="2">
        <f t="shared" ca="1" si="414"/>
        <v>2.8233299999999999</v>
      </c>
      <c r="AN183" s="7">
        <f t="shared" ca="1" si="415"/>
        <v>198</v>
      </c>
      <c r="AO183" s="2">
        <f t="shared" ca="1" si="416"/>
        <v>25.71</v>
      </c>
      <c r="AP183" s="2">
        <f t="shared" ca="1" si="416"/>
        <v>19.170000000000002</v>
      </c>
      <c r="AQ183" s="2">
        <f t="shared" ca="1" si="416"/>
        <v>3.66</v>
      </c>
      <c r="AR183" s="2" t="str">
        <f t="shared" ca="1" si="416"/>
        <v/>
      </c>
      <c r="AS183" s="2">
        <f t="shared" ca="1" si="416"/>
        <v>15.42</v>
      </c>
      <c r="AT183" s="2" t="str">
        <f t="shared" ca="1" si="416"/>
        <v/>
      </c>
      <c r="AU183" s="2">
        <f t="shared" ca="1" si="417"/>
        <v>63.960000000000008</v>
      </c>
      <c r="AV183" s="2">
        <f t="shared" ca="1" si="418"/>
        <v>28.9</v>
      </c>
      <c r="AW183" s="2">
        <f t="shared" ca="1" si="418"/>
        <v>49.5</v>
      </c>
      <c r="AX183" s="2">
        <f t="shared" ca="1" si="418"/>
        <v>20.6</v>
      </c>
      <c r="AY183" s="2">
        <f t="shared" ca="1" si="418"/>
        <v>2.8233299999999999</v>
      </c>
      <c r="AZ183" s="7">
        <f t="shared" ca="1" si="419"/>
        <v>198</v>
      </c>
      <c r="BA183" s="2">
        <f t="shared" ca="1" si="420"/>
        <v>25.71</v>
      </c>
      <c r="BB183" s="2">
        <f t="shared" ca="1" si="420"/>
        <v>19.170000000000002</v>
      </c>
      <c r="BC183" s="2">
        <f t="shared" ca="1" si="420"/>
        <v>3.66</v>
      </c>
      <c r="BD183" s="2" t="str">
        <f t="shared" ca="1" si="420"/>
        <v/>
      </c>
      <c r="BE183" s="2">
        <f t="shared" ca="1" si="420"/>
        <v>15.42</v>
      </c>
      <c r="BF183" s="2" t="str">
        <f t="shared" ca="1" si="420"/>
        <v/>
      </c>
      <c r="BG183" s="2">
        <f t="shared" ca="1" si="421"/>
        <v>63.960000000000008</v>
      </c>
      <c r="BH183" s="2">
        <f t="shared" ca="1" si="426"/>
        <v>28.9</v>
      </c>
      <c r="BI183" s="2">
        <f t="shared" ca="1" si="426"/>
        <v>49.5</v>
      </c>
      <c r="BJ183" s="2">
        <f t="shared" ca="1" si="426"/>
        <v>20.6</v>
      </c>
      <c r="BK183" s="2">
        <f t="shared" ca="1" si="427"/>
        <v>2.8233299999999999</v>
      </c>
      <c r="BL183" t="str">
        <f t="shared" si="422"/>
        <v>V11R09</v>
      </c>
      <c r="BM183">
        <f t="shared" si="423"/>
        <v>183</v>
      </c>
      <c r="BN183" t="b">
        <f t="shared" si="428"/>
        <v>1</v>
      </c>
    </row>
    <row r="184" spans="1:66" x14ac:dyDescent="0.25">
      <c r="A184" t="str">
        <f t="shared" si="424"/>
        <v>V11</v>
      </c>
      <c r="B184" t="s">
        <v>25</v>
      </c>
      <c r="C184" s="3" t="str">
        <f t="shared" si="395"/>
        <v>Heatpump HVAC &amp; DHW no Natural Gas</v>
      </c>
      <c r="D184" t="str">
        <f t="shared" ca="1" si="396"/>
        <v>Pass</v>
      </c>
      <c r="E184" s="2">
        <f t="shared" ca="1" si="397"/>
        <v>58.99</v>
      </c>
      <c r="F184" s="2">
        <f t="shared" ca="1" si="398"/>
        <v>58.99</v>
      </c>
      <c r="G184" s="3">
        <f t="shared" ca="1" si="399"/>
        <v>0</v>
      </c>
      <c r="H184" s="31" t="str">
        <f t="shared" ca="1" si="400"/>
        <v>Yes</v>
      </c>
      <c r="I184" s="2">
        <f t="shared" ca="1" si="401"/>
        <v>63.960000000000008</v>
      </c>
      <c r="J184" s="2">
        <f t="shared" ca="1" si="402"/>
        <v>63.960000000000008</v>
      </c>
      <c r="K184" s="2">
        <f t="shared" ca="1" si="403"/>
        <v>63.960000000000008</v>
      </c>
      <c r="L184" s="3">
        <f t="shared" ca="1" si="404"/>
        <v>0</v>
      </c>
      <c r="M184" s="3" t="str">
        <f t="shared" ca="1" si="405"/>
        <v>Yes</v>
      </c>
      <c r="N184" s="33" t="s">
        <v>398</v>
      </c>
      <c r="O184" s="21">
        <f t="shared" ca="1" si="406"/>
        <v>4.970000000000006</v>
      </c>
      <c r="P184" s="7">
        <f t="shared" ca="1" si="407"/>
        <v>199</v>
      </c>
      <c r="Q184" s="2">
        <f t="shared" ca="1" si="408"/>
        <v>24.8</v>
      </c>
      <c r="R184" s="2">
        <f t="shared" ca="1" si="408"/>
        <v>15.24</v>
      </c>
      <c r="S184" s="2">
        <f t="shared" ca="1" si="408"/>
        <v>3.66</v>
      </c>
      <c r="T184" s="2" t="str">
        <f t="shared" ca="1" si="408"/>
        <v/>
      </c>
      <c r="U184" s="2">
        <f t="shared" ca="1" si="408"/>
        <v>15.29</v>
      </c>
      <c r="V184" s="2">
        <f t="shared" ca="1" si="408"/>
        <v>0</v>
      </c>
      <c r="W184" s="2">
        <f t="shared" ca="1" si="409"/>
        <v>58.99</v>
      </c>
      <c r="X184" s="2">
        <f t="shared" ca="1" si="410"/>
        <v>27.4</v>
      </c>
      <c r="Y184" s="2">
        <f t="shared" ca="1" si="410"/>
        <v>46.9</v>
      </c>
      <c r="Z184" s="2">
        <f t="shared" ca="1" si="410"/>
        <v>19.5</v>
      </c>
      <c r="AA184" s="2">
        <f t="shared" ca="1" si="410"/>
        <v>2.8233299999999999</v>
      </c>
      <c r="AB184" s="7">
        <f t="shared" ca="1" si="411"/>
        <v>199</v>
      </c>
      <c r="AC184" s="2">
        <f t="shared" ca="1" si="412"/>
        <v>24.8</v>
      </c>
      <c r="AD184" s="2">
        <f t="shared" ca="1" si="412"/>
        <v>15.24</v>
      </c>
      <c r="AE184" s="2">
        <f t="shared" ca="1" si="412"/>
        <v>3.66</v>
      </c>
      <c r="AF184" s="2" t="str">
        <f t="shared" ca="1" si="412"/>
        <v/>
      </c>
      <c r="AG184" s="2">
        <f t="shared" ca="1" si="412"/>
        <v>15.29</v>
      </c>
      <c r="AH184" s="2">
        <f t="shared" ca="1" si="412"/>
        <v>0</v>
      </c>
      <c r="AI184" s="2">
        <f t="shared" ca="1" si="413"/>
        <v>58.99</v>
      </c>
      <c r="AJ184" s="2">
        <f t="shared" ca="1" si="425"/>
        <v>27.4</v>
      </c>
      <c r="AK184" s="2">
        <f t="shared" ca="1" si="414"/>
        <v>46.9</v>
      </c>
      <c r="AL184" s="2">
        <f t="shared" ca="1" si="414"/>
        <v>19.5</v>
      </c>
      <c r="AM184" s="2">
        <f t="shared" ca="1" si="414"/>
        <v>2.8233299999999999</v>
      </c>
      <c r="AN184" s="7">
        <f t="shared" ca="1" si="415"/>
        <v>199</v>
      </c>
      <c r="AO184" s="2">
        <f t="shared" ca="1" si="416"/>
        <v>25.71</v>
      </c>
      <c r="AP184" s="2">
        <f t="shared" ca="1" si="416"/>
        <v>19.170000000000002</v>
      </c>
      <c r="AQ184" s="2">
        <f t="shared" ca="1" si="416"/>
        <v>3.66</v>
      </c>
      <c r="AR184" s="2" t="str">
        <f t="shared" ca="1" si="416"/>
        <v/>
      </c>
      <c r="AS184" s="2">
        <f t="shared" ca="1" si="416"/>
        <v>15.42</v>
      </c>
      <c r="AT184" s="2" t="str">
        <f t="shared" ca="1" si="416"/>
        <v/>
      </c>
      <c r="AU184" s="2">
        <f t="shared" ca="1" si="417"/>
        <v>63.960000000000008</v>
      </c>
      <c r="AV184" s="2">
        <f t="shared" ca="1" si="418"/>
        <v>29.4</v>
      </c>
      <c r="AW184" s="2">
        <f t="shared" ca="1" si="418"/>
        <v>48.9</v>
      </c>
      <c r="AX184" s="2">
        <f t="shared" ca="1" si="418"/>
        <v>19.5</v>
      </c>
      <c r="AY184" s="2">
        <f t="shared" ca="1" si="418"/>
        <v>2.8233299999999999</v>
      </c>
      <c r="AZ184" s="7">
        <f t="shared" ca="1" si="419"/>
        <v>199</v>
      </c>
      <c r="BA184" s="2">
        <f t="shared" ca="1" si="420"/>
        <v>25.71</v>
      </c>
      <c r="BB184" s="2">
        <f t="shared" ca="1" si="420"/>
        <v>19.170000000000002</v>
      </c>
      <c r="BC184" s="2">
        <f t="shared" ca="1" si="420"/>
        <v>3.66</v>
      </c>
      <c r="BD184" s="2" t="str">
        <f t="shared" ca="1" si="420"/>
        <v/>
      </c>
      <c r="BE184" s="2">
        <f t="shared" ca="1" si="420"/>
        <v>15.42</v>
      </c>
      <c r="BF184" s="2" t="str">
        <f t="shared" ca="1" si="420"/>
        <v/>
      </c>
      <c r="BG184" s="2">
        <f t="shared" ca="1" si="421"/>
        <v>63.960000000000008</v>
      </c>
      <c r="BH184" s="2">
        <f t="shared" ca="1" si="426"/>
        <v>29.4</v>
      </c>
      <c r="BI184" s="2">
        <f t="shared" ca="1" si="426"/>
        <v>48.9</v>
      </c>
      <c r="BJ184" s="2">
        <f t="shared" ca="1" si="426"/>
        <v>19.5</v>
      </c>
      <c r="BK184" s="2">
        <f t="shared" ca="1" si="427"/>
        <v>2.8233299999999999</v>
      </c>
      <c r="BL184" t="str">
        <f t="shared" si="422"/>
        <v>V11R10</v>
      </c>
      <c r="BM184">
        <f t="shared" si="423"/>
        <v>184</v>
      </c>
      <c r="BN184" t="b">
        <f t="shared" si="428"/>
        <v>1</v>
      </c>
    </row>
    <row r="185" spans="1:66" x14ac:dyDescent="0.25">
      <c r="A185" s="20" t="str">
        <f>"Result "&amp;A174</f>
        <v>Result V11</v>
      </c>
      <c r="C185" s="5"/>
      <c r="D185" s="6" t="str">
        <f ca="1">IF(NOT(BN185),"n/a",IF(COUNTIF(D175:D184,Pass)=10,Pass,Fail))</f>
        <v>Pass</v>
      </c>
      <c r="E185" s="17">
        <f ca="1">AVERAGE(E175:E184)</f>
        <v>70.797999999999988</v>
      </c>
      <c r="F185" s="17">
        <f ca="1">AVERAGE(F175:F184)</f>
        <v>70.797999999999988</v>
      </c>
      <c r="G185" s="18">
        <f ca="1">IF(E185=0,0,(F185-E185)/E185)</f>
        <v>0</v>
      </c>
      <c r="H185" s="19"/>
      <c r="I185" s="17">
        <f ca="1">AVERAGE(I175:I184)</f>
        <v>71.102000000000004</v>
      </c>
      <c r="J185" s="17">
        <f ca="1">AVERAGE(J175:J184)</f>
        <v>71.102000000000004</v>
      </c>
      <c r="K185" s="17">
        <f ca="1">AVERAGE(K175:K184)</f>
        <v>71.102000000000004</v>
      </c>
      <c r="L185" s="18">
        <f t="shared" ca="1" si="404"/>
        <v>0</v>
      </c>
      <c r="M185" s="19" t="s">
        <v>273</v>
      </c>
      <c r="N185" s="19">
        <f ca="1">MIN(L175:L184)</f>
        <v>0</v>
      </c>
      <c r="O185" s="17">
        <f ca="1">AVERAGE(O175:O184)</f>
        <v>0.30399999999999849</v>
      </c>
      <c r="P185" s="18" t="s">
        <v>275</v>
      </c>
      <c r="Q185" s="17">
        <f ca="1">AVERAGE(Q175:Q184)</f>
        <v>30.508000000000003</v>
      </c>
      <c r="R185" s="17">
        <f ca="1">AVERAGE(R175:R184)</f>
        <v>14.918000000000001</v>
      </c>
      <c r="S185" s="17">
        <f ca="1">AVERAGE(S175:S184)</f>
        <v>3.6599999999999993</v>
      </c>
      <c r="T185" s="17"/>
      <c r="U185" s="17">
        <f ca="1">AVERAGE(U175:U184)</f>
        <v>21.711999999999996</v>
      </c>
      <c r="V185" s="17">
        <f ca="1">AVERAGE(V175:V184)</f>
        <v>0</v>
      </c>
      <c r="W185" s="17">
        <f ca="1">AVERAGE(W175:W184)</f>
        <v>70.797999999999988</v>
      </c>
      <c r="X185" s="17">
        <f ca="1">AVERAGE(X169:X184)</f>
        <v>27.673979928842893</v>
      </c>
      <c r="Y185" s="17">
        <f ca="1">AVERAGE(Y169:Y184)</f>
        <v>48.394129608384894</v>
      </c>
      <c r="Z185" s="17">
        <f ca="1">AVERAGE(Z169:Z184)</f>
        <v>20.720149679542008</v>
      </c>
      <c r="AA185" s="17">
        <f ca="1">AVERAGE(AA169:AA184)</f>
        <v>6.2833567959104641</v>
      </c>
      <c r="AB185" s="17" t="s">
        <v>275</v>
      </c>
      <c r="AC185" s="17">
        <f ca="1">AVERAGE(AC175:AC184)</f>
        <v>30.508000000000003</v>
      </c>
      <c r="AD185" s="17">
        <f ca="1">AVERAGE(AD175:AD184)</f>
        <v>14.918000000000001</v>
      </c>
      <c r="AE185" s="17">
        <f ca="1">AVERAGE(AE175:AE184)</f>
        <v>3.6599999999999993</v>
      </c>
      <c r="AF185" s="17" t="e">
        <f ca="1">AVERAGE(AF175:AF184)</f>
        <v>#DIV/0!</v>
      </c>
      <c r="AG185" s="17">
        <f ca="1">AVERAGE(AG175:AG184)</f>
        <v>21.711999999999996</v>
      </c>
      <c r="AH185" s="17"/>
      <c r="AI185" s="17">
        <f ca="1">AVERAGE(AI175:AI184)</f>
        <v>70.797999999999988</v>
      </c>
      <c r="AJ185" s="17">
        <f ca="1">AVERAGE(AJ169:AJ184)</f>
        <v>27.673979928842893</v>
      </c>
      <c r="AK185" s="17">
        <f ca="1">AVERAGE(AK169:AK184)</f>
        <v>48.394129608384894</v>
      </c>
      <c r="AL185" s="17">
        <f ca="1">AVERAGE(AL169:AL184)</f>
        <v>20.720149679542008</v>
      </c>
      <c r="AM185" s="17">
        <f ca="1">AVERAGE(AM169:AM184)</f>
        <v>6.2833567959104641</v>
      </c>
      <c r="AO185" s="17">
        <f ca="1">AVERAGE(AO175:AO184)</f>
        <v>31.997999999999998</v>
      </c>
      <c r="AP185" s="17">
        <f ca="1">AVERAGE(AP175:AP184)</f>
        <v>18.642000000000003</v>
      </c>
      <c r="AQ185" s="17">
        <f ca="1">AVERAGE(AQ175:AQ184)</f>
        <v>3.6599999999999993</v>
      </c>
      <c r="AR185" s="17" t="str">
        <f ca="1">IF(AR$3=0,"",AVERAGE(AR175:AR184))</f>
        <v/>
      </c>
      <c r="AS185" s="17">
        <f ca="1">AVERAGE(AS175:AS184)</f>
        <v>16.802</v>
      </c>
      <c r="AT185" s="17"/>
      <c r="AU185" s="17">
        <f ca="1">AVERAGE(AU175:AU184)</f>
        <v>71.102000000000004</v>
      </c>
      <c r="AV185" s="17">
        <f ca="1">AVERAGE(AV169:AV184)</f>
        <v>28.228738874148409</v>
      </c>
      <c r="AW185" s="17">
        <f ca="1">AVERAGE(AW169:AW184)</f>
        <v>48.943786942847474</v>
      </c>
      <c r="AX185" s="17">
        <f ca="1">AVERAGE(AX169:AX184)</f>
        <v>20.715048068699051</v>
      </c>
      <c r="AY185" s="17">
        <f ca="1">AVERAGE(AY169:AY184)</f>
        <v>6.2833567959104641</v>
      </c>
      <c r="BA185" s="17">
        <f ca="1">AVERAGE(BA175:BA184)</f>
        <v>31.997999999999998</v>
      </c>
      <c r="BB185" s="17">
        <f ca="1">AVERAGE(BB175:BB184)</f>
        <v>18.642000000000003</v>
      </c>
      <c r="BC185" s="17">
        <f ca="1">AVERAGE(BC175:BC184)</f>
        <v>3.6599999999999993</v>
      </c>
      <c r="BD185" s="17" t="str">
        <f ca="1">IF(BD$3=0,"",AVERAGE(BD175:BD184))</f>
        <v/>
      </c>
      <c r="BE185" s="17">
        <f ca="1">AVERAGE(BE175:BE184)</f>
        <v>16.802</v>
      </c>
      <c r="BF185" s="17"/>
      <c r="BG185" s="17">
        <f ca="1">AVERAGE(BG175:BG184)</f>
        <v>71.102000000000004</v>
      </c>
      <c r="BH185" s="17">
        <f ca="1">AVERAGE(BH169:BH184)</f>
        <v>28.228738874148409</v>
      </c>
      <c r="BI185" s="17">
        <f ca="1">AVERAGE(BI169:BI184)</f>
        <v>48.943786942847474</v>
      </c>
      <c r="BJ185" s="17">
        <f ca="1">AVERAGE(BJ169:BJ184)</f>
        <v>20.715048068699051</v>
      </c>
      <c r="BK185" s="17">
        <f ca="1">AVERAGE(BK169:BK184)</f>
        <v>6.2833567959104641</v>
      </c>
      <c r="BN185" t="b">
        <f t="shared" si="428"/>
        <v>1</v>
      </c>
    </row>
    <row r="186" spans="1:66" x14ac:dyDescent="0.25">
      <c r="E186" s="6"/>
      <c r="F186" s="6"/>
      <c r="G186" s="6"/>
      <c r="H186" s="5"/>
      <c r="I186" s="6"/>
      <c r="J186" s="6"/>
      <c r="K186" s="6"/>
      <c r="L186" s="5" t="s">
        <v>275</v>
      </c>
      <c r="M186" s="5" t="s">
        <v>274</v>
      </c>
      <c r="N186" s="32">
        <f ca="1">MAX(L175:L184)</f>
        <v>0</v>
      </c>
      <c r="AB186" s="6" t="s">
        <v>276</v>
      </c>
      <c r="AC186" s="18">
        <f ca="1">(AC185-Q185)/Q185</f>
        <v>0</v>
      </c>
      <c r="AD186" s="18">
        <f ca="1">(AD185-R185)/R185</f>
        <v>0</v>
      </c>
      <c r="AE186" s="18">
        <f ca="1">(AE185-S185)/S185</f>
        <v>0</v>
      </c>
      <c r="AF186" s="18"/>
      <c r="AG186" s="18">
        <f ca="1">(AG185-U185)/U185</f>
        <v>0</v>
      </c>
      <c r="AH186" s="18"/>
      <c r="AI186" s="18">
        <f ca="1">(AI185-W185)/W185</f>
        <v>0</v>
      </c>
    </row>
    <row r="187" spans="1:66" x14ac:dyDescent="0.25">
      <c r="A187" s="6" t="s">
        <v>299</v>
      </c>
      <c r="B187" s="6" t="str">
        <f>VLOOKUP(A187,TestArray,2)&amp;" in "&amp;VLOOKUP(A187,TestArray,3)&amp;" for Prototype "&amp;VLOOKUP(A187,TestArray,4)</f>
        <v>E+A+A Base &amp; Windows in Zone 12 for Prototype P1665ft2</v>
      </c>
      <c r="C187" s="6"/>
      <c r="I187" s="6" t="str">
        <f>VLOOKUP(A187,TestArray,21)</f>
        <v>Standard = Varies for this test</v>
      </c>
    </row>
    <row r="188" spans="1:66" x14ac:dyDescent="0.25">
      <c r="A188" t="str">
        <f>A187</f>
        <v>V12</v>
      </c>
      <c r="B188" t="s">
        <v>2</v>
      </c>
      <c r="C188" s="3" t="str">
        <f t="shared" ref="C188:C197" si="429">VLOOKUP(A188,TestArray,4+RIGHT(B188,2))</f>
        <v>E 1440ft2 as New Construction</v>
      </c>
      <c r="D188" t="str">
        <f t="shared" ref="D188:D197" ca="1" si="430">IF(NOT(BN188),"n/a",IF(AND(H188=Yes,M188=Yes),Pass,Fail))</f>
        <v>Pass</v>
      </c>
      <c r="E188" s="2">
        <f t="shared" ref="E188:E197" ca="1" si="431">IF(Units="EDR total",0,W188)</f>
        <v>282.88</v>
      </c>
      <c r="F188" s="2">
        <f t="shared" ref="F188:F197" ca="1" si="432">IF(Units="EDR total",0,AI188)</f>
        <v>282.88</v>
      </c>
      <c r="G188" s="3">
        <f t="shared" ref="G188:G197" ca="1" si="433">IF(E188=0,0,(F188-E188)/E188)</f>
        <v>0</v>
      </c>
      <c r="H188" s="31" t="str">
        <f t="shared" ref="H188:H197" ca="1" si="434">IF(AND((E188-Tolerance&lt;=F188),(E188+Tolerance&gt;=F188)),Yes,No)</f>
        <v>Yes</v>
      </c>
      <c r="I188" s="2">
        <f t="shared" ref="I188:I197" ca="1" si="435">IF(Units="EDR total",0,INDIRECT(RefCol&amp;INDEX(StandardArray,MATCH($N188,StandardList,0),2)))</f>
        <v>61.27</v>
      </c>
      <c r="J188" s="2">
        <f t="shared" ref="J188:J197" ca="1" si="436">IF(Units="EDR total",0,AU188)</f>
        <v>61.27</v>
      </c>
      <c r="K188" s="2">
        <f t="shared" ref="K188:K197" ca="1" si="437">IF(Units="EDR total",0,BG188)</f>
        <v>61.27</v>
      </c>
      <c r="L188" s="3">
        <f t="shared" ref="L188:L197" ca="1" si="438">IF(I188=0,0,(K188-I188)/I188)</f>
        <v>0</v>
      </c>
      <c r="M188" s="3" t="str">
        <f t="shared" ref="M188:M197" ca="1" si="439">IF(AND((I188-Tolerance&lt;=K188),(I188+Tolerance&gt;=K188),(J188-Tolerance&lt;=K188),(J188+Tolerance&gt;=K188)),Yes,No)</f>
        <v>Yes</v>
      </c>
      <c r="N188" s="31" t="s">
        <v>313</v>
      </c>
      <c r="O188" s="21">
        <f t="shared" ref="O188:O197" ca="1" si="440">K188-F188</f>
        <v>-221.60999999999999</v>
      </c>
      <c r="P188" s="7">
        <f t="shared" ref="P188:P197" ca="1" si="441">MATCH($A188&amp;$B188,INDIRECT(P$2),0)</f>
        <v>200</v>
      </c>
      <c r="Q188" s="2">
        <f t="shared" ref="Q188:V197" ca="1" si="442">IF(Q$3=0,"",INDEX(INDIRECT(Q$1),$P188,Q$3))</f>
        <v>77.239999999999995</v>
      </c>
      <c r="R188" s="2">
        <f t="shared" ca="1" si="442"/>
        <v>177.94</v>
      </c>
      <c r="S188" s="2">
        <f t="shared" ca="1" si="442"/>
        <v>4.25</v>
      </c>
      <c r="T188" s="2" t="str">
        <f t="shared" ca="1" si="442"/>
        <v/>
      </c>
      <c r="U188" s="2">
        <f t="shared" ca="1" si="442"/>
        <v>23.45</v>
      </c>
      <c r="V188" s="2">
        <f t="shared" ca="1" si="442"/>
        <v>0</v>
      </c>
      <c r="W188" s="2">
        <f t="shared" ref="W188:W197" ca="1" si="443">IF(TotalSum="No",INDEX(INDIRECT(W$1),$P188,W$3),SUM(Q188:V188))</f>
        <v>282.88</v>
      </c>
      <c r="X188" s="2">
        <f t="shared" ref="X188:AA197" ca="1" si="444">IF(X$3=0,"",INDEX(INDIRECT(X$1),$P188,X$3))</f>
        <v>126.7</v>
      </c>
      <c r="Y188" s="2">
        <f t="shared" ca="1" si="444"/>
        <v>126.7</v>
      </c>
      <c r="Z188" s="2">
        <f t="shared" ca="1" si="444"/>
        <v>0</v>
      </c>
      <c r="AA188" s="2">
        <f t="shared" ca="1" si="444"/>
        <v>0</v>
      </c>
      <c r="AB188" s="7">
        <f t="shared" ref="AB188:AB197" ca="1" si="445">MATCH($A188&amp;$B188,INDIRECT(AB$2),0)</f>
        <v>200</v>
      </c>
      <c r="AC188" s="2">
        <f t="shared" ref="AC188:AH197" ca="1" si="446">IF(AC$3=0,"",INDEX(INDIRECT(AC$1),$AB188,AC$3))</f>
        <v>77.239999999999995</v>
      </c>
      <c r="AD188" s="2">
        <f t="shared" ca="1" si="446"/>
        <v>177.94</v>
      </c>
      <c r="AE188" s="2">
        <f t="shared" ca="1" si="446"/>
        <v>4.25</v>
      </c>
      <c r="AF188" s="2" t="str">
        <f t="shared" ca="1" si="446"/>
        <v/>
      </c>
      <c r="AG188" s="2">
        <f t="shared" ca="1" si="446"/>
        <v>23.45</v>
      </c>
      <c r="AH188" s="2">
        <f t="shared" ca="1" si="446"/>
        <v>0</v>
      </c>
      <c r="AI188" s="2">
        <f t="shared" ref="AI188:AI197" ca="1" si="447">IF(TotalSum="No",INDEX(INDIRECT(AI$1),$AB188,AI$3),SUM(AC188:AH188))</f>
        <v>282.88</v>
      </c>
      <c r="AJ188" s="2">
        <f t="shared" ref="AJ188:AM197" ca="1" si="448">IF(AJ$3=0,"",INDEX(INDIRECT(AJ$1),$P188,AJ$3))</f>
        <v>126.7</v>
      </c>
      <c r="AK188" s="2">
        <f t="shared" ca="1" si="448"/>
        <v>126.7</v>
      </c>
      <c r="AL188" s="2">
        <f t="shared" ca="1" si="448"/>
        <v>0</v>
      </c>
      <c r="AM188" s="2">
        <f t="shared" ca="1" si="448"/>
        <v>0</v>
      </c>
      <c r="AN188" s="7">
        <f t="shared" ref="AN188:AN197" ca="1" si="449">MATCH($A188&amp;$B188,INDIRECT(AN$2),0)</f>
        <v>200</v>
      </c>
      <c r="AO188" s="2">
        <f t="shared" ref="AO188:AT197" ca="1" si="450">IF(AO$3=0,"",INDEX(INDIRECT(AO$1),$AN188,AO$3))</f>
        <v>20.92</v>
      </c>
      <c r="AP188" s="2">
        <f t="shared" ca="1" si="450"/>
        <v>19.14</v>
      </c>
      <c r="AQ188" s="2">
        <f t="shared" ca="1" si="450"/>
        <v>4.25</v>
      </c>
      <c r="AR188" s="2" t="str">
        <f t="shared" ca="1" si="450"/>
        <v/>
      </c>
      <c r="AS188" s="2">
        <f t="shared" ca="1" si="450"/>
        <v>16.96</v>
      </c>
      <c r="AT188" s="2" t="str">
        <f t="shared" ca="1" si="450"/>
        <v/>
      </c>
      <c r="AU188" s="2">
        <f t="shared" ref="AU188:AU197" ca="1" si="451">IF(TotalSum="No",INDEX(INDIRECT(AU$1),$AN188,AU$3),SUM(AO188:AT188))</f>
        <v>61.27</v>
      </c>
      <c r="AV188" s="2">
        <f t="shared" ref="AV188:AY197" ca="1" si="452">IF(AV$3=0,"",INDEX(INDIRECT(AV$1),$P188,AV$3))</f>
        <v>25.1</v>
      </c>
      <c r="AW188" s="2">
        <f t="shared" ca="1" si="452"/>
        <v>47.4</v>
      </c>
      <c r="AX188" s="2">
        <f t="shared" ca="1" si="452"/>
        <v>22.3</v>
      </c>
      <c r="AY188" s="2">
        <f t="shared" ca="1" si="452"/>
        <v>2.4895299999999998</v>
      </c>
      <c r="AZ188" s="7">
        <f t="shared" ref="AZ188:AZ197" ca="1" si="453">MATCH($A188&amp;$B188,INDIRECT(AZ$2),0)</f>
        <v>200</v>
      </c>
      <c r="BA188" s="2">
        <f t="shared" ref="BA188:BF197" ca="1" si="454">IF(BA$3=0,"",INDEX(INDIRECT(BA$1),$AZ188,BA$3))</f>
        <v>20.92</v>
      </c>
      <c r="BB188" s="2">
        <f t="shared" ca="1" si="454"/>
        <v>19.14</v>
      </c>
      <c r="BC188" s="2">
        <f t="shared" ca="1" si="454"/>
        <v>4.25</v>
      </c>
      <c r="BD188" s="2" t="str">
        <f t="shared" ca="1" si="454"/>
        <v/>
      </c>
      <c r="BE188" s="2">
        <f t="shared" ca="1" si="454"/>
        <v>16.96</v>
      </c>
      <c r="BF188" s="2" t="str">
        <f t="shared" ca="1" si="454"/>
        <v/>
      </c>
      <c r="BG188" s="2">
        <f t="shared" ref="BG188:BG197" ca="1" si="455">IF(TotalSum="No",INDEX(INDIRECT(BG$1),$AZ188,BG$3),SUM(BA188:BF188))</f>
        <v>61.27</v>
      </c>
      <c r="BH188" s="2">
        <f ca="1">IF(BH$3=0,"",INDEX(INDIRECT(BH$1),$AZ188,BH$3))</f>
        <v>25.1</v>
      </c>
      <c r="BI188" s="2">
        <f ca="1">IF(BI$3=0,"",INDEX(INDIRECT(BI$1),$AZ188,BI$3))</f>
        <v>47.4</v>
      </c>
      <c r="BJ188" s="2">
        <f ca="1">IF(BJ$3=0,"",INDEX(INDIRECT(BJ$1),$AZ188,BJ$3))</f>
        <v>22.3</v>
      </c>
      <c r="BK188" s="2">
        <f ca="1">IF(BK$3=0,"",INDEX(INDIRECT(BK$1),$AZ188,BK$3))</f>
        <v>2.4895299999999998</v>
      </c>
      <c r="BL188" t="str">
        <f t="shared" ref="BL188:BL197" si="456">A188&amp;B188</f>
        <v>V12R01</v>
      </c>
      <c r="BM188">
        <f t="shared" ref="BM188:BM197" si="457">ROW(BL188)</f>
        <v>188</v>
      </c>
      <c r="BN188" t="b">
        <f>AND(SingleFamily="Yes",AdditionsAlterations="Yes")</f>
        <v>1</v>
      </c>
    </row>
    <row r="189" spans="1:66" x14ac:dyDescent="0.25">
      <c r="A189" t="str">
        <f t="shared" ref="A189:A197" si="458">A188</f>
        <v>V12</v>
      </c>
      <c r="B189" t="s">
        <v>17</v>
      </c>
      <c r="C189" s="3" t="str">
        <f t="shared" si="429"/>
        <v>E 1440ft2 as Addition/Alteration</v>
      </c>
      <c r="D189" t="str">
        <f t="shared" ca="1" si="430"/>
        <v>Pass</v>
      </c>
      <c r="E189" s="2">
        <f t="shared" ca="1" si="431"/>
        <v>279.21000000000004</v>
      </c>
      <c r="F189" s="2">
        <f t="shared" ca="1" si="432"/>
        <v>279.21000000000004</v>
      </c>
      <c r="G189" s="3">
        <f t="shared" ca="1" si="433"/>
        <v>0</v>
      </c>
      <c r="H189" s="31" t="str">
        <f t="shared" ca="1" si="434"/>
        <v>Yes</v>
      </c>
      <c r="I189" s="2">
        <f t="shared" ca="1" si="435"/>
        <v>279.21000000000004</v>
      </c>
      <c r="J189" s="2">
        <f t="shared" ca="1" si="436"/>
        <v>279.21000000000004</v>
      </c>
      <c r="K189" s="2">
        <f t="shared" ca="1" si="437"/>
        <v>279.21000000000004</v>
      </c>
      <c r="L189" s="3">
        <f t="shared" ca="1" si="438"/>
        <v>0</v>
      </c>
      <c r="M189" s="3" t="str">
        <f t="shared" ca="1" si="439"/>
        <v>Yes</v>
      </c>
      <c r="N189" s="31" t="s">
        <v>314</v>
      </c>
      <c r="O189" s="21">
        <f t="shared" ca="1" si="440"/>
        <v>0</v>
      </c>
      <c r="P189" s="7">
        <f t="shared" ca="1" si="441"/>
        <v>201</v>
      </c>
      <c r="Q189" s="2">
        <f t="shared" ca="1" si="442"/>
        <v>71.400000000000006</v>
      </c>
      <c r="R189" s="2">
        <f t="shared" ca="1" si="442"/>
        <v>185.33</v>
      </c>
      <c r="S189" s="2">
        <f t="shared" ca="1" si="442"/>
        <v>0</v>
      </c>
      <c r="T189" s="2" t="str">
        <f t="shared" ca="1" si="442"/>
        <v/>
      </c>
      <c r="U189" s="2">
        <f t="shared" ca="1" si="442"/>
        <v>22.48</v>
      </c>
      <c r="V189" s="2">
        <f t="shared" ca="1" si="442"/>
        <v>0</v>
      </c>
      <c r="W189" s="2">
        <f t="shared" ca="1" si="443"/>
        <v>279.21000000000004</v>
      </c>
      <c r="X189" s="2">
        <f t="shared" ca="1" si="444"/>
        <v>0</v>
      </c>
      <c r="Y189" s="2">
        <f t="shared" ca="1" si="444"/>
        <v>0</v>
      </c>
      <c r="Z189" s="2">
        <f t="shared" ca="1" si="444"/>
        <v>0</v>
      </c>
      <c r="AA189" s="2">
        <f t="shared" ca="1" si="444"/>
        <v>0</v>
      </c>
      <c r="AB189" s="7">
        <f t="shared" ca="1" si="445"/>
        <v>201</v>
      </c>
      <c r="AC189" s="2">
        <f t="shared" ca="1" si="446"/>
        <v>71.400000000000006</v>
      </c>
      <c r="AD189" s="2">
        <f t="shared" ca="1" si="446"/>
        <v>185.33</v>
      </c>
      <c r="AE189" s="2">
        <f t="shared" ca="1" si="446"/>
        <v>0</v>
      </c>
      <c r="AF189" s="2" t="str">
        <f t="shared" ca="1" si="446"/>
        <v/>
      </c>
      <c r="AG189" s="2">
        <f t="shared" ca="1" si="446"/>
        <v>22.48</v>
      </c>
      <c r="AH189" s="2">
        <f t="shared" ca="1" si="446"/>
        <v>0</v>
      </c>
      <c r="AI189" s="2">
        <f t="shared" ca="1" si="447"/>
        <v>279.21000000000004</v>
      </c>
      <c r="AJ189" s="2">
        <f t="shared" ca="1" si="448"/>
        <v>0</v>
      </c>
      <c r="AK189" s="2">
        <f t="shared" ca="1" si="448"/>
        <v>0</v>
      </c>
      <c r="AL189" s="2">
        <f t="shared" ca="1" si="448"/>
        <v>0</v>
      </c>
      <c r="AM189" s="2">
        <f t="shared" ca="1" si="448"/>
        <v>0</v>
      </c>
      <c r="AN189" s="7">
        <f t="shared" ca="1" si="449"/>
        <v>201</v>
      </c>
      <c r="AO189" s="2">
        <f t="shared" ca="1" si="450"/>
        <v>71.400000000000006</v>
      </c>
      <c r="AP189" s="2">
        <f t="shared" ca="1" si="450"/>
        <v>185.33</v>
      </c>
      <c r="AQ189" s="2">
        <f t="shared" ca="1" si="450"/>
        <v>0</v>
      </c>
      <c r="AR189" s="2" t="str">
        <f t="shared" ca="1" si="450"/>
        <v/>
      </c>
      <c r="AS189" s="2">
        <f t="shared" ca="1" si="450"/>
        <v>22.48</v>
      </c>
      <c r="AT189" s="2" t="str">
        <f t="shared" ca="1" si="450"/>
        <v/>
      </c>
      <c r="AU189" s="2">
        <f t="shared" ca="1" si="451"/>
        <v>279.21000000000004</v>
      </c>
      <c r="AV189" s="2">
        <f t="shared" ca="1" si="452"/>
        <v>0</v>
      </c>
      <c r="AW189" s="2">
        <f t="shared" ca="1" si="452"/>
        <v>0</v>
      </c>
      <c r="AX189" s="2">
        <f t="shared" ca="1" si="452"/>
        <v>0</v>
      </c>
      <c r="AY189" s="2">
        <f t="shared" ca="1" si="452"/>
        <v>0</v>
      </c>
      <c r="AZ189" s="7">
        <f t="shared" ca="1" si="453"/>
        <v>201</v>
      </c>
      <c r="BA189" s="2">
        <f t="shared" ca="1" si="454"/>
        <v>71.400000000000006</v>
      </c>
      <c r="BB189" s="2">
        <f t="shared" ca="1" si="454"/>
        <v>185.33</v>
      </c>
      <c r="BC189" s="2">
        <f t="shared" ca="1" si="454"/>
        <v>0</v>
      </c>
      <c r="BD189" s="2" t="str">
        <f t="shared" ca="1" si="454"/>
        <v/>
      </c>
      <c r="BE189" s="2">
        <f t="shared" ca="1" si="454"/>
        <v>22.48</v>
      </c>
      <c r="BF189" s="2" t="str">
        <f t="shared" ca="1" si="454"/>
        <v/>
      </c>
      <c r="BG189" s="2">
        <f t="shared" ca="1" si="455"/>
        <v>279.21000000000004</v>
      </c>
      <c r="BH189" s="2">
        <f t="shared" ref="BH189:BK197" ca="1" si="459">IF(BH$3=0,"",INDEX(INDIRECT(BH$1),$AZ189,BH$3))</f>
        <v>0</v>
      </c>
      <c r="BI189" s="2">
        <f t="shared" ca="1" si="459"/>
        <v>0</v>
      </c>
      <c r="BJ189" s="2">
        <f t="shared" ca="1" si="459"/>
        <v>0</v>
      </c>
      <c r="BK189" s="2">
        <f t="shared" ca="1" si="459"/>
        <v>0</v>
      </c>
      <c r="BL189" t="str">
        <f t="shared" si="456"/>
        <v>V12R02</v>
      </c>
      <c r="BM189">
        <f t="shared" si="457"/>
        <v>189</v>
      </c>
      <c r="BN189" t="b">
        <f>BN188</f>
        <v>1</v>
      </c>
    </row>
    <row r="190" spans="1:66" x14ac:dyDescent="0.25">
      <c r="A190" t="str">
        <f t="shared" si="458"/>
        <v>V12</v>
      </c>
      <c r="B190" t="s">
        <v>18</v>
      </c>
      <c r="C190" s="3" t="str">
        <f t="shared" si="429"/>
        <v>EA 1665ft2</v>
      </c>
      <c r="D190" t="str">
        <f t="shared" ca="1" si="430"/>
        <v>Pass</v>
      </c>
      <c r="E190" s="2">
        <f t="shared" ca="1" si="431"/>
        <v>249.46000000000004</v>
      </c>
      <c r="F190" s="2">
        <f t="shared" ca="1" si="432"/>
        <v>249.46000000000004</v>
      </c>
      <c r="G190" s="3">
        <f t="shared" ca="1" si="433"/>
        <v>0</v>
      </c>
      <c r="H190" s="31" t="str">
        <f t="shared" ca="1" si="434"/>
        <v>Yes</v>
      </c>
      <c r="I190" s="2">
        <f t="shared" ca="1" si="435"/>
        <v>243.42000000000002</v>
      </c>
      <c r="J190" s="2">
        <f t="shared" ca="1" si="436"/>
        <v>243.42000000000002</v>
      </c>
      <c r="K190" s="2">
        <f t="shared" ca="1" si="437"/>
        <v>243.42000000000002</v>
      </c>
      <c r="L190" s="3">
        <f t="shared" ca="1" si="438"/>
        <v>0</v>
      </c>
      <c r="M190" s="3" t="str">
        <f t="shared" ca="1" si="439"/>
        <v>Yes</v>
      </c>
      <c r="N190" s="31" t="s">
        <v>315</v>
      </c>
      <c r="O190" s="21">
        <f t="shared" ca="1" si="440"/>
        <v>-6.0400000000000205</v>
      </c>
      <c r="P190" s="7">
        <f t="shared" ca="1" si="441"/>
        <v>202</v>
      </c>
      <c r="Q190" s="2">
        <f t="shared" ca="1" si="442"/>
        <v>67.790000000000006</v>
      </c>
      <c r="R190" s="2">
        <f t="shared" ca="1" si="442"/>
        <v>162</v>
      </c>
      <c r="S190" s="2">
        <f t="shared" ca="1" si="442"/>
        <v>0</v>
      </c>
      <c r="T190" s="2" t="str">
        <f t="shared" ca="1" si="442"/>
        <v/>
      </c>
      <c r="U190" s="2">
        <f t="shared" ca="1" si="442"/>
        <v>19.670000000000002</v>
      </c>
      <c r="V190" s="2">
        <f t="shared" ca="1" si="442"/>
        <v>0</v>
      </c>
      <c r="W190" s="2">
        <f t="shared" ca="1" si="443"/>
        <v>249.46000000000004</v>
      </c>
      <c r="X190" s="2">
        <f t="shared" ca="1" si="444"/>
        <v>0</v>
      </c>
      <c r="Y190" s="2">
        <f t="shared" ca="1" si="444"/>
        <v>0</v>
      </c>
      <c r="Z190" s="2">
        <f t="shared" ca="1" si="444"/>
        <v>0</v>
      </c>
      <c r="AA190" s="2">
        <f t="shared" ca="1" si="444"/>
        <v>0</v>
      </c>
      <c r="AB190" s="7">
        <f t="shared" ca="1" si="445"/>
        <v>202</v>
      </c>
      <c r="AC190" s="2">
        <f t="shared" ca="1" si="446"/>
        <v>67.790000000000006</v>
      </c>
      <c r="AD190" s="2">
        <f t="shared" ca="1" si="446"/>
        <v>162</v>
      </c>
      <c r="AE190" s="2">
        <f t="shared" ca="1" si="446"/>
        <v>0</v>
      </c>
      <c r="AF190" s="2" t="str">
        <f t="shared" ca="1" si="446"/>
        <v/>
      </c>
      <c r="AG190" s="2">
        <f t="shared" ca="1" si="446"/>
        <v>19.670000000000002</v>
      </c>
      <c r="AH190" s="2">
        <f t="shared" ca="1" si="446"/>
        <v>0</v>
      </c>
      <c r="AI190" s="2">
        <f t="shared" ca="1" si="447"/>
        <v>249.46000000000004</v>
      </c>
      <c r="AJ190" s="2">
        <f t="shared" ca="1" si="448"/>
        <v>0</v>
      </c>
      <c r="AK190" s="2">
        <f t="shared" ca="1" si="448"/>
        <v>0</v>
      </c>
      <c r="AL190" s="2">
        <f t="shared" ca="1" si="448"/>
        <v>0</v>
      </c>
      <c r="AM190" s="2">
        <f t="shared" ca="1" si="448"/>
        <v>0</v>
      </c>
      <c r="AN190" s="7">
        <f t="shared" ca="1" si="449"/>
        <v>202</v>
      </c>
      <c r="AO190" s="2">
        <f t="shared" ca="1" si="450"/>
        <v>66.290000000000006</v>
      </c>
      <c r="AP190" s="2">
        <f t="shared" ca="1" si="450"/>
        <v>157.46</v>
      </c>
      <c r="AQ190" s="2">
        <f t="shared" ca="1" si="450"/>
        <v>0</v>
      </c>
      <c r="AR190" s="2" t="str">
        <f t="shared" ca="1" si="450"/>
        <v/>
      </c>
      <c r="AS190" s="2">
        <f t="shared" ca="1" si="450"/>
        <v>19.670000000000002</v>
      </c>
      <c r="AT190" s="2" t="str">
        <f t="shared" ca="1" si="450"/>
        <v/>
      </c>
      <c r="AU190" s="2">
        <f t="shared" ca="1" si="451"/>
        <v>243.42000000000002</v>
      </c>
      <c r="AV190" s="2">
        <f t="shared" ca="1" si="452"/>
        <v>0</v>
      </c>
      <c r="AW190" s="2">
        <f t="shared" ca="1" si="452"/>
        <v>0</v>
      </c>
      <c r="AX190" s="2">
        <f t="shared" ca="1" si="452"/>
        <v>0</v>
      </c>
      <c r="AY190" s="2">
        <f t="shared" ca="1" si="452"/>
        <v>0</v>
      </c>
      <c r="AZ190" s="7">
        <f t="shared" ca="1" si="453"/>
        <v>202</v>
      </c>
      <c r="BA190" s="2">
        <f t="shared" ca="1" si="454"/>
        <v>66.290000000000006</v>
      </c>
      <c r="BB190" s="2">
        <f t="shared" ca="1" si="454"/>
        <v>157.46</v>
      </c>
      <c r="BC190" s="2">
        <f t="shared" ca="1" si="454"/>
        <v>0</v>
      </c>
      <c r="BD190" s="2" t="str">
        <f t="shared" ca="1" si="454"/>
        <v/>
      </c>
      <c r="BE190" s="2">
        <f t="shared" ca="1" si="454"/>
        <v>19.670000000000002</v>
      </c>
      <c r="BF190" s="2" t="str">
        <f t="shared" ca="1" si="454"/>
        <v/>
      </c>
      <c r="BG190" s="2">
        <f t="shared" ca="1" si="455"/>
        <v>243.42000000000002</v>
      </c>
      <c r="BH190" s="2">
        <f t="shared" ca="1" si="459"/>
        <v>0</v>
      </c>
      <c r="BI190" s="2">
        <f t="shared" ca="1" si="459"/>
        <v>0</v>
      </c>
      <c r="BJ190" s="2">
        <f t="shared" ca="1" si="459"/>
        <v>0</v>
      </c>
      <c r="BK190" s="2">
        <f t="shared" ca="1" si="459"/>
        <v>0</v>
      </c>
      <c r="BL190" t="str">
        <f t="shared" si="456"/>
        <v>V12R03</v>
      </c>
      <c r="BM190">
        <f t="shared" si="457"/>
        <v>190</v>
      </c>
      <c r="BN190" t="b">
        <f t="shared" ref="BN190:BN198" si="460">BN189</f>
        <v>1</v>
      </c>
    </row>
    <row r="191" spans="1:66" x14ac:dyDescent="0.25">
      <c r="A191" t="str">
        <f t="shared" si="458"/>
        <v>V12</v>
      </c>
      <c r="B191" t="s">
        <v>19</v>
      </c>
      <c r="C191" s="3" t="str">
        <f t="shared" si="429"/>
        <v>EAA Ceiling R38 Verified</v>
      </c>
      <c r="D191" t="str">
        <f t="shared" ca="1" si="430"/>
        <v>Pass</v>
      </c>
      <c r="E191" s="2">
        <f t="shared" ca="1" si="431"/>
        <v>223.59000000000003</v>
      </c>
      <c r="F191" s="2">
        <f t="shared" ca="1" si="432"/>
        <v>223.59000000000003</v>
      </c>
      <c r="G191" s="3">
        <f t="shared" ca="1" si="433"/>
        <v>0</v>
      </c>
      <c r="H191" s="31" t="str">
        <f t="shared" ca="1" si="434"/>
        <v>Yes</v>
      </c>
      <c r="I191" s="2">
        <f t="shared" ca="1" si="435"/>
        <v>243.42000000000002</v>
      </c>
      <c r="J191" s="2">
        <f t="shared" ca="1" si="436"/>
        <v>243.42000000000002</v>
      </c>
      <c r="K191" s="2">
        <f t="shared" ca="1" si="437"/>
        <v>243.42000000000002</v>
      </c>
      <c r="L191" s="3">
        <f t="shared" ca="1" si="438"/>
        <v>0</v>
      </c>
      <c r="M191" s="3" t="str">
        <f t="shared" ca="1" si="439"/>
        <v>Yes</v>
      </c>
      <c r="N191" s="31" t="s">
        <v>315</v>
      </c>
      <c r="O191" s="21">
        <f t="shared" ca="1" si="440"/>
        <v>19.829999999999984</v>
      </c>
      <c r="P191" s="7">
        <f t="shared" ca="1" si="441"/>
        <v>203</v>
      </c>
      <c r="Q191" s="2">
        <f t="shared" ca="1" si="442"/>
        <v>62.2</v>
      </c>
      <c r="R191" s="2">
        <f t="shared" ca="1" si="442"/>
        <v>141.72</v>
      </c>
      <c r="S191" s="2">
        <f t="shared" ca="1" si="442"/>
        <v>0</v>
      </c>
      <c r="T191" s="2" t="str">
        <f t="shared" ca="1" si="442"/>
        <v/>
      </c>
      <c r="U191" s="2">
        <f t="shared" ca="1" si="442"/>
        <v>19.670000000000002</v>
      </c>
      <c r="V191" s="2">
        <f t="shared" ca="1" si="442"/>
        <v>0</v>
      </c>
      <c r="W191" s="2">
        <f t="shared" ca="1" si="443"/>
        <v>223.59000000000003</v>
      </c>
      <c r="X191" s="2">
        <f t="shared" ca="1" si="444"/>
        <v>0</v>
      </c>
      <c r="Y191" s="2">
        <f t="shared" ca="1" si="444"/>
        <v>0</v>
      </c>
      <c r="Z191" s="2">
        <f t="shared" ca="1" si="444"/>
        <v>0</v>
      </c>
      <c r="AA191" s="2">
        <f t="shared" ca="1" si="444"/>
        <v>0</v>
      </c>
      <c r="AB191" s="7">
        <f t="shared" ca="1" si="445"/>
        <v>203</v>
      </c>
      <c r="AC191" s="2">
        <f t="shared" ca="1" si="446"/>
        <v>62.2</v>
      </c>
      <c r="AD191" s="2">
        <f t="shared" ca="1" si="446"/>
        <v>141.72</v>
      </c>
      <c r="AE191" s="2">
        <f t="shared" ca="1" si="446"/>
        <v>0</v>
      </c>
      <c r="AF191" s="2" t="str">
        <f t="shared" ca="1" si="446"/>
        <v/>
      </c>
      <c r="AG191" s="2">
        <f t="shared" ca="1" si="446"/>
        <v>19.670000000000002</v>
      </c>
      <c r="AH191" s="2">
        <f t="shared" ca="1" si="446"/>
        <v>0</v>
      </c>
      <c r="AI191" s="2">
        <f t="shared" ca="1" si="447"/>
        <v>223.59000000000003</v>
      </c>
      <c r="AJ191" s="2">
        <f t="shared" ca="1" si="448"/>
        <v>0</v>
      </c>
      <c r="AK191" s="2">
        <f t="shared" ca="1" si="448"/>
        <v>0</v>
      </c>
      <c r="AL191" s="2">
        <f t="shared" ca="1" si="448"/>
        <v>0</v>
      </c>
      <c r="AM191" s="2">
        <f t="shared" ca="1" si="448"/>
        <v>0</v>
      </c>
      <c r="AN191" s="7">
        <f t="shared" ca="1" si="449"/>
        <v>203</v>
      </c>
      <c r="AO191" s="2">
        <f t="shared" ca="1" si="450"/>
        <v>66.290000000000006</v>
      </c>
      <c r="AP191" s="2">
        <f t="shared" ca="1" si="450"/>
        <v>157.46</v>
      </c>
      <c r="AQ191" s="2">
        <f t="shared" ca="1" si="450"/>
        <v>0</v>
      </c>
      <c r="AR191" s="2" t="str">
        <f t="shared" ca="1" si="450"/>
        <v/>
      </c>
      <c r="AS191" s="2">
        <f t="shared" ca="1" si="450"/>
        <v>19.670000000000002</v>
      </c>
      <c r="AT191" s="2" t="str">
        <f t="shared" ca="1" si="450"/>
        <v/>
      </c>
      <c r="AU191" s="2">
        <f t="shared" ca="1" si="451"/>
        <v>243.42000000000002</v>
      </c>
      <c r="AV191" s="2">
        <f t="shared" ca="1" si="452"/>
        <v>0</v>
      </c>
      <c r="AW191" s="2">
        <f t="shared" ca="1" si="452"/>
        <v>0</v>
      </c>
      <c r="AX191" s="2">
        <f t="shared" ca="1" si="452"/>
        <v>0</v>
      </c>
      <c r="AY191" s="2">
        <f t="shared" ca="1" si="452"/>
        <v>0</v>
      </c>
      <c r="AZ191" s="7">
        <f t="shared" ca="1" si="453"/>
        <v>203</v>
      </c>
      <c r="BA191" s="2">
        <f t="shared" ca="1" si="454"/>
        <v>66.290000000000006</v>
      </c>
      <c r="BB191" s="2">
        <f t="shared" ca="1" si="454"/>
        <v>157.46</v>
      </c>
      <c r="BC191" s="2">
        <f t="shared" ca="1" si="454"/>
        <v>0</v>
      </c>
      <c r="BD191" s="2" t="str">
        <f t="shared" ca="1" si="454"/>
        <v/>
      </c>
      <c r="BE191" s="2">
        <f t="shared" ca="1" si="454"/>
        <v>19.670000000000002</v>
      </c>
      <c r="BF191" s="2" t="str">
        <f t="shared" ca="1" si="454"/>
        <v/>
      </c>
      <c r="BG191" s="2">
        <f t="shared" ca="1" si="455"/>
        <v>243.42000000000002</v>
      </c>
      <c r="BH191" s="2">
        <f t="shared" ca="1" si="459"/>
        <v>0</v>
      </c>
      <c r="BI191" s="2">
        <f t="shared" ca="1" si="459"/>
        <v>0</v>
      </c>
      <c r="BJ191" s="2">
        <f t="shared" ca="1" si="459"/>
        <v>0</v>
      </c>
      <c r="BK191" s="2">
        <f t="shared" ca="1" si="459"/>
        <v>0</v>
      </c>
      <c r="BL191" t="str">
        <f t="shared" si="456"/>
        <v>V12R04</v>
      </c>
      <c r="BM191">
        <f t="shared" si="457"/>
        <v>191</v>
      </c>
      <c r="BN191" t="b">
        <f t="shared" si="460"/>
        <v>1</v>
      </c>
    </row>
    <row r="192" spans="1:66" x14ac:dyDescent="0.25">
      <c r="A192" t="str">
        <f t="shared" si="458"/>
        <v>V12</v>
      </c>
      <c r="B192" t="s">
        <v>20</v>
      </c>
      <c r="C192" s="3" t="str">
        <f t="shared" si="429"/>
        <v>EAA Ceiling R38 Verified Wind U0.41/S0.36</v>
      </c>
      <c r="D192" t="str">
        <f t="shared" ca="1" si="430"/>
        <v>Pass</v>
      </c>
      <c r="E192" s="2">
        <f t="shared" ca="1" si="431"/>
        <v>193.31</v>
      </c>
      <c r="F192" s="2">
        <f t="shared" ca="1" si="432"/>
        <v>193.31</v>
      </c>
      <c r="G192" s="3">
        <f t="shared" ca="1" si="433"/>
        <v>0</v>
      </c>
      <c r="H192" s="31" t="str">
        <f t="shared" ca="1" si="434"/>
        <v>Yes</v>
      </c>
      <c r="I192" s="2">
        <f t="shared" ca="1" si="435"/>
        <v>212.51</v>
      </c>
      <c r="J192" s="2">
        <f t="shared" ca="1" si="436"/>
        <v>212.51</v>
      </c>
      <c r="K192" s="2">
        <f t="shared" ca="1" si="437"/>
        <v>212.51</v>
      </c>
      <c r="L192" s="3">
        <f t="shared" ca="1" si="438"/>
        <v>0</v>
      </c>
      <c r="M192" s="3" t="str">
        <f t="shared" ca="1" si="439"/>
        <v>Yes</v>
      </c>
      <c r="N192" s="31" t="s">
        <v>316</v>
      </c>
      <c r="O192" s="21">
        <f t="shared" ca="1" si="440"/>
        <v>19.199999999999989</v>
      </c>
      <c r="P192" s="7">
        <f t="shared" ca="1" si="441"/>
        <v>204</v>
      </c>
      <c r="Q192" s="2">
        <f t="shared" ca="1" si="442"/>
        <v>56.67</v>
      </c>
      <c r="R192" s="2">
        <f t="shared" ca="1" si="442"/>
        <v>116.97</v>
      </c>
      <c r="S192" s="2">
        <f t="shared" ca="1" si="442"/>
        <v>0</v>
      </c>
      <c r="T192" s="2" t="str">
        <f t="shared" ca="1" si="442"/>
        <v/>
      </c>
      <c r="U192" s="2">
        <f t="shared" ca="1" si="442"/>
        <v>19.670000000000002</v>
      </c>
      <c r="V192" s="2">
        <f t="shared" ca="1" si="442"/>
        <v>0</v>
      </c>
      <c r="W192" s="2">
        <f t="shared" ca="1" si="443"/>
        <v>193.31</v>
      </c>
      <c r="X192" s="2">
        <f t="shared" ca="1" si="444"/>
        <v>0</v>
      </c>
      <c r="Y192" s="2">
        <f t="shared" ca="1" si="444"/>
        <v>0</v>
      </c>
      <c r="Z192" s="2">
        <f t="shared" ca="1" si="444"/>
        <v>0</v>
      </c>
      <c r="AA192" s="2">
        <f t="shared" ca="1" si="444"/>
        <v>0</v>
      </c>
      <c r="AB192" s="7">
        <f t="shared" ca="1" si="445"/>
        <v>204</v>
      </c>
      <c r="AC192" s="2">
        <f t="shared" ca="1" si="446"/>
        <v>56.67</v>
      </c>
      <c r="AD192" s="2">
        <f t="shared" ca="1" si="446"/>
        <v>116.97</v>
      </c>
      <c r="AE192" s="2">
        <f t="shared" ca="1" si="446"/>
        <v>0</v>
      </c>
      <c r="AF192" s="2" t="str">
        <f t="shared" ca="1" si="446"/>
        <v/>
      </c>
      <c r="AG192" s="2">
        <f t="shared" ca="1" si="446"/>
        <v>19.670000000000002</v>
      </c>
      <c r="AH192" s="2">
        <f t="shared" ca="1" si="446"/>
        <v>0</v>
      </c>
      <c r="AI192" s="2">
        <f t="shared" ca="1" si="447"/>
        <v>193.31</v>
      </c>
      <c r="AJ192" s="2">
        <f t="shared" ca="1" si="448"/>
        <v>0</v>
      </c>
      <c r="AK192" s="2">
        <f t="shared" ca="1" si="448"/>
        <v>0</v>
      </c>
      <c r="AL192" s="2">
        <f t="shared" ca="1" si="448"/>
        <v>0</v>
      </c>
      <c r="AM192" s="2">
        <f t="shared" ca="1" si="448"/>
        <v>0</v>
      </c>
      <c r="AN192" s="7">
        <f t="shared" ca="1" si="449"/>
        <v>204</v>
      </c>
      <c r="AO192" s="2">
        <f t="shared" ca="1" si="450"/>
        <v>60.44</v>
      </c>
      <c r="AP192" s="2">
        <f t="shared" ca="1" si="450"/>
        <v>132.4</v>
      </c>
      <c r="AQ192" s="2">
        <f t="shared" ca="1" si="450"/>
        <v>0</v>
      </c>
      <c r="AR192" s="2" t="str">
        <f t="shared" ca="1" si="450"/>
        <v/>
      </c>
      <c r="AS192" s="2">
        <f t="shared" ca="1" si="450"/>
        <v>19.670000000000002</v>
      </c>
      <c r="AT192" s="2" t="str">
        <f t="shared" ca="1" si="450"/>
        <v/>
      </c>
      <c r="AU192" s="2">
        <f t="shared" ca="1" si="451"/>
        <v>212.51</v>
      </c>
      <c r="AV192" s="2">
        <f t="shared" ca="1" si="452"/>
        <v>0</v>
      </c>
      <c r="AW192" s="2">
        <f t="shared" ca="1" si="452"/>
        <v>0</v>
      </c>
      <c r="AX192" s="2">
        <f t="shared" ca="1" si="452"/>
        <v>0</v>
      </c>
      <c r="AY192" s="2">
        <f t="shared" ca="1" si="452"/>
        <v>0</v>
      </c>
      <c r="AZ192" s="7">
        <f t="shared" ca="1" si="453"/>
        <v>204</v>
      </c>
      <c r="BA192" s="2">
        <f t="shared" ca="1" si="454"/>
        <v>60.44</v>
      </c>
      <c r="BB192" s="2">
        <f t="shared" ca="1" si="454"/>
        <v>132.4</v>
      </c>
      <c r="BC192" s="2">
        <f t="shared" ca="1" si="454"/>
        <v>0</v>
      </c>
      <c r="BD192" s="2" t="str">
        <f t="shared" ca="1" si="454"/>
        <v/>
      </c>
      <c r="BE192" s="2">
        <f t="shared" ca="1" si="454"/>
        <v>19.670000000000002</v>
      </c>
      <c r="BF192" s="2" t="str">
        <f t="shared" ca="1" si="454"/>
        <v/>
      </c>
      <c r="BG192" s="2">
        <f t="shared" ca="1" si="455"/>
        <v>212.51</v>
      </c>
      <c r="BH192" s="2">
        <f t="shared" ca="1" si="459"/>
        <v>0</v>
      </c>
      <c r="BI192" s="2">
        <f t="shared" ca="1" si="459"/>
        <v>0</v>
      </c>
      <c r="BJ192" s="2">
        <f t="shared" ca="1" si="459"/>
        <v>0</v>
      </c>
      <c r="BK192" s="2">
        <f t="shared" ca="1" si="459"/>
        <v>0</v>
      </c>
      <c r="BL192" t="str">
        <f t="shared" si="456"/>
        <v>V12R05</v>
      </c>
      <c r="BM192">
        <f t="shared" si="457"/>
        <v>192</v>
      </c>
      <c r="BN192" t="b">
        <f t="shared" si="460"/>
        <v>1</v>
      </c>
    </row>
    <row r="193" spans="1:66" x14ac:dyDescent="0.25">
      <c r="A193" t="str">
        <f t="shared" si="458"/>
        <v>V12</v>
      </c>
      <c r="B193" t="s">
        <v>21</v>
      </c>
      <c r="C193" s="3" t="str">
        <f t="shared" si="429"/>
        <v>EAA Ceiling R38 Verified Wind U0.41/S0.36 Verified</v>
      </c>
      <c r="D193" t="str">
        <f t="shared" ca="1" si="430"/>
        <v>Pass</v>
      </c>
      <c r="E193" s="2">
        <f t="shared" ca="1" si="431"/>
        <v>193.31</v>
      </c>
      <c r="F193" s="2">
        <f t="shared" ca="1" si="432"/>
        <v>193.31</v>
      </c>
      <c r="G193" s="3">
        <f t="shared" ca="1" si="433"/>
        <v>0</v>
      </c>
      <c r="H193" s="31" t="str">
        <f t="shared" ca="1" si="434"/>
        <v>Yes</v>
      </c>
      <c r="I193" s="2">
        <f t="shared" ca="1" si="435"/>
        <v>212.51</v>
      </c>
      <c r="J193" s="2">
        <f t="shared" ca="1" si="436"/>
        <v>212.51</v>
      </c>
      <c r="K193" s="2">
        <f t="shared" ca="1" si="437"/>
        <v>212.51</v>
      </c>
      <c r="L193" s="3">
        <f t="shared" ca="1" si="438"/>
        <v>0</v>
      </c>
      <c r="M193" s="3" t="str">
        <f t="shared" ca="1" si="439"/>
        <v>Yes</v>
      </c>
      <c r="N193" s="31" t="str">
        <f>N192</f>
        <v>V12R05</v>
      </c>
      <c r="O193" s="21">
        <f t="shared" ca="1" si="440"/>
        <v>19.199999999999989</v>
      </c>
      <c r="P193" s="7">
        <f t="shared" ca="1" si="441"/>
        <v>205</v>
      </c>
      <c r="Q193" s="2">
        <f t="shared" ca="1" si="442"/>
        <v>56.67</v>
      </c>
      <c r="R193" s="2">
        <f t="shared" ca="1" si="442"/>
        <v>116.97</v>
      </c>
      <c r="S193" s="2">
        <f t="shared" ca="1" si="442"/>
        <v>0</v>
      </c>
      <c r="T193" s="2" t="str">
        <f t="shared" ca="1" si="442"/>
        <v/>
      </c>
      <c r="U193" s="2">
        <f t="shared" ca="1" si="442"/>
        <v>19.670000000000002</v>
      </c>
      <c r="V193" s="2">
        <f t="shared" ca="1" si="442"/>
        <v>0</v>
      </c>
      <c r="W193" s="2">
        <f t="shared" ca="1" si="443"/>
        <v>193.31</v>
      </c>
      <c r="X193" s="2">
        <f t="shared" ca="1" si="444"/>
        <v>0</v>
      </c>
      <c r="Y193" s="2">
        <f t="shared" ca="1" si="444"/>
        <v>0</v>
      </c>
      <c r="Z193" s="2">
        <f t="shared" ca="1" si="444"/>
        <v>0</v>
      </c>
      <c r="AA193" s="2">
        <f t="shared" ca="1" si="444"/>
        <v>0</v>
      </c>
      <c r="AB193" s="7">
        <f t="shared" ca="1" si="445"/>
        <v>205</v>
      </c>
      <c r="AC193" s="2">
        <f t="shared" ca="1" si="446"/>
        <v>56.67</v>
      </c>
      <c r="AD193" s="2">
        <f t="shared" ca="1" si="446"/>
        <v>116.97</v>
      </c>
      <c r="AE193" s="2">
        <f t="shared" ca="1" si="446"/>
        <v>0</v>
      </c>
      <c r="AF193" s="2" t="str">
        <f t="shared" ca="1" si="446"/>
        <v/>
      </c>
      <c r="AG193" s="2">
        <f t="shared" ca="1" si="446"/>
        <v>19.670000000000002</v>
      </c>
      <c r="AH193" s="2">
        <f t="shared" ca="1" si="446"/>
        <v>0</v>
      </c>
      <c r="AI193" s="2">
        <f t="shared" ca="1" si="447"/>
        <v>193.31</v>
      </c>
      <c r="AJ193" s="2">
        <f t="shared" ca="1" si="448"/>
        <v>0</v>
      </c>
      <c r="AK193" s="2">
        <f t="shared" ca="1" si="448"/>
        <v>0</v>
      </c>
      <c r="AL193" s="2">
        <f t="shared" ca="1" si="448"/>
        <v>0</v>
      </c>
      <c r="AM193" s="2">
        <f t="shared" ca="1" si="448"/>
        <v>0</v>
      </c>
      <c r="AN193" s="7">
        <f t="shared" ca="1" si="449"/>
        <v>205</v>
      </c>
      <c r="AO193" s="2">
        <f t="shared" ca="1" si="450"/>
        <v>60.44</v>
      </c>
      <c r="AP193" s="2">
        <f t="shared" ca="1" si="450"/>
        <v>132.4</v>
      </c>
      <c r="AQ193" s="2">
        <f t="shared" ca="1" si="450"/>
        <v>0</v>
      </c>
      <c r="AR193" s="2" t="str">
        <f t="shared" ca="1" si="450"/>
        <v/>
      </c>
      <c r="AS193" s="2">
        <f t="shared" ca="1" si="450"/>
        <v>19.670000000000002</v>
      </c>
      <c r="AT193" s="2" t="str">
        <f t="shared" ca="1" si="450"/>
        <v/>
      </c>
      <c r="AU193" s="2">
        <f t="shared" ca="1" si="451"/>
        <v>212.51</v>
      </c>
      <c r="AV193" s="2">
        <f t="shared" ca="1" si="452"/>
        <v>0</v>
      </c>
      <c r="AW193" s="2">
        <f t="shared" ca="1" si="452"/>
        <v>0</v>
      </c>
      <c r="AX193" s="2">
        <f t="shared" ca="1" si="452"/>
        <v>0</v>
      </c>
      <c r="AY193" s="2">
        <f t="shared" ca="1" si="452"/>
        <v>0</v>
      </c>
      <c r="AZ193" s="7">
        <f t="shared" ca="1" si="453"/>
        <v>205</v>
      </c>
      <c r="BA193" s="2">
        <f t="shared" ca="1" si="454"/>
        <v>60.44</v>
      </c>
      <c r="BB193" s="2">
        <f t="shared" ca="1" si="454"/>
        <v>132.4</v>
      </c>
      <c r="BC193" s="2">
        <f t="shared" ca="1" si="454"/>
        <v>0</v>
      </c>
      <c r="BD193" s="2" t="str">
        <f t="shared" ca="1" si="454"/>
        <v/>
      </c>
      <c r="BE193" s="2">
        <f t="shared" ca="1" si="454"/>
        <v>19.670000000000002</v>
      </c>
      <c r="BF193" s="2" t="str">
        <f t="shared" ca="1" si="454"/>
        <v/>
      </c>
      <c r="BG193" s="2">
        <f t="shared" ca="1" si="455"/>
        <v>212.51</v>
      </c>
      <c r="BH193" s="2">
        <f t="shared" ca="1" si="459"/>
        <v>0</v>
      </c>
      <c r="BI193" s="2">
        <f t="shared" ca="1" si="459"/>
        <v>0</v>
      </c>
      <c r="BJ193" s="2">
        <f t="shared" ca="1" si="459"/>
        <v>0</v>
      </c>
      <c r="BK193" s="2">
        <f t="shared" ca="1" si="459"/>
        <v>0</v>
      </c>
      <c r="BL193" t="str">
        <f t="shared" si="456"/>
        <v>V12R06</v>
      </c>
      <c r="BM193">
        <f t="shared" si="457"/>
        <v>193</v>
      </c>
      <c r="BN193" t="b">
        <f t="shared" si="460"/>
        <v>1</v>
      </c>
    </row>
    <row r="194" spans="1:66" x14ac:dyDescent="0.25">
      <c r="A194" t="str">
        <f t="shared" si="458"/>
        <v>V12</v>
      </c>
      <c r="B194" t="s">
        <v>22</v>
      </c>
      <c r="C194" s="3" t="str">
        <f t="shared" si="429"/>
        <v>EAA Ceiling R38 Verified Wind U0.40/S0.35</v>
      </c>
      <c r="D194" t="str">
        <f t="shared" ca="1" si="430"/>
        <v>Pass</v>
      </c>
      <c r="E194" s="2">
        <f t="shared" ca="1" si="431"/>
        <v>192.28000000000003</v>
      </c>
      <c r="F194" s="2">
        <f t="shared" ca="1" si="432"/>
        <v>192.28000000000003</v>
      </c>
      <c r="G194" s="3">
        <f t="shared" ca="1" si="433"/>
        <v>0</v>
      </c>
      <c r="H194" s="31" t="str">
        <f t="shared" ca="1" si="434"/>
        <v>Yes</v>
      </c>
      <c r="I194" s="2">
        <f t="shared" ca="1" si="435"/>
        <v>212.51</v>
      </c>
      <c r="J194" s="2">
        <f t="shared" ca="1" si="436"/>
        <v>212.51</v>
      </c>
      <c r="K194" s="2">
        <f t="shared" ca="1" si="437"/>
        <v>212.51</v>
      </c>
      <c r="L194" s="3">
        <f t="shared" ca="1" si="438"/>
        <v>0</v>
      </c>
      <c r="M194" s="3" t="str">
        <f t="shared" ca="1" si="439"/>
        <v>Yes</v>
      </c>
      <c r="N194" s="31" t="str">
        <f>N192</f>
        <v>V12R05</v>
      </c>
      <c r="O194" s="21">
        <f t="shared" ca="1" si="440"/>
        <v>20.229999999999961</v>
      </c>
      <c r="P194" s="7">
        <f t="shared" ca="1" si="441"/>
        <v>206</v>
      </c>
      <c r="Q194" s="2">
        <f t="shared" ca="1" si="442"/>
        <v>56.63</v>
      </c>
      <c r="R194" s="2">
        <f t="shared" ca="1" si="442"/>
        <v>115.98</v>
      </c>
      <c r="S194" s="2">
        <f t="shared" ca="1" si="442"/>
        <v>0</v>
      </c>
      <c r="T194" s="2" t="str">
        <f t="shared" ca="1" si="442"/>
        <v/>
      </c>
      <c r="U194" s="2">
        <f t="shared" ca="1" si="442"/>
        <v>19.670000000000002</v>
      </c>
      <c r="V194" s="2">
        <f t="shared" ca="1" si="442"/>
        <v>0</v>
      </c>
      <c r="W194" s="2">
        <f t="shared" ca="1" si="443"/>
        <v>192.28000000000003</v>
      </c>
      <c r="X194" s="2">
        <f t="shared" ca="1" si="444"/>
        <v>0</v>
      </c>
      <c r="Y194" s="2">
        <f t="shared" ca="1" si="444"/>
        <v>0</v>
      </c>
      <c r="Z194" s="2">
        <f t="shared" ca="1" si="444"/>
        <v>0</v>
      </c>
      <c r="AA194" s="2">
        <f t="shared" ca="1" si="444"/>
        <v>0</v>
      </c>
      <c r="AB194" s="7">
        <f t="shared" ca="1" si="445"/>
        <v>206</v>
      </c>
      <c r="AC194" s="2">
        <f t="shared" ca="1" si="446"/>
        <v>56.63</v>
      </c>
      <c r="AD194" s="2">
        <f t="shared" ca="1" si="446"/>
        <v>115.98</v>
      </c>
      <c r="AE194" s="2">
        <f t="shared" ca="1" si="446"/>
        <v>0</v>
      </c>
      <c r="AF194" s="2" t="str">
        <f t="shared" ca="1" si="446"/>
        <v/>
      </c>
      <c r="AG194" s="2">
        <f t="shared" ca="1" si="446"/>
        <v>19.670000000000002</v>
      </c>
      <c r="AH194" s="2">
        <f t="shared" ca="1" si="446"/>
        <v>0</v>
      </c>
      <c r="AI194" s="2">
        <f t="shared" ca="1" si="447"/>
        <v>192.28000000000003</v>
      </c>
      <c r="AJ194" s="2">
        <f t="shared" ca="1" si="448"/>
        <v>0</v>
      </c>
      <c r="AK194" s="2">
        <f t="shared" ca="1" si="448"/>
        <v>0</v>
      </c>
      <c r="AL194" s="2">
        <f t="shared" ca="1" si="448"/>
        <v>0</v>
      </c>
      <c r="AM194" s="2">
        <f t="shared" ca="1" si="448"/>
        <v>0</v>
      </c>
      <c r="AN194" s="7">
        <f t="shared" ca="1" si="449"/>
        <v>206</v>
      </c>
      <c r="AO194" s="2">
        <f t="shared" ca="1" si="450"/>
        <v>60.44</v>
      </c>
      <c r="AP194" s="2">
        <f t="shared" ca="1" si="450"/>
        <v>132.4</v>
      </c>
      <c r="AQ194" s="2">
        <f t="shared" ca="1" si="450"/>
        <v>0</v>
      </c>
      <c r="AR194" s="2" t="str">
        <f t="shared" ca="1" si="450"/>
        <v/>
      </c>
      <c r="AS194" s="2">
        <f t="shared" ca="1" si="450"/>
        <v>19.670000000000002</v>
      </c>
      <c r="AT194" s="2" t="str">
        <f t="shared" ca="1" si="450"/>
        <v/>
      </c>
      <c r="AU194" s="2">
        <f t="shared" ca="1" si="451"/>
        <v>212.51</v>
      </c>
      <c r="AV194" s="2">
        <f t="shared" ca="1" si="452"/>
        <v>0</v>
      </c>
      <c r="AW194" s="2">
        <f t="shared" ca="1" si="452"/>
        <v>0</v>
      </c>
      <c r="AX194" s="2">
        <f t="shared" ca="1" si="452"/>
        <v>0</v>
      </c>
      <c r="AY194" s="2">
        <f t="shared" ca="1" si="452"/>
        <v>0</v>
      </c>
      <c r="AZ194" s="7">
        <f t="shared" ca="1" si="453"/>
        <v>206</v>
      </c>
      <c r="BA194" s="2">
        <f t="shared" ca="1" si="454"/>
        <v>60.44</v>
      </c>
      <c r="BB194" s="2">
        <f t="shared" ca="1" si="454"/>
        <v>132.4</v>
      </c>
      <c r="BC194" s="2">
        <f t="shared" ca="1" si="454"/>
        <v>0</v>
      </c>
      <c r="BD194" s="2" t="str">
        <f t="shared" ca="1" si="454"/>
        <v/>
      </c>
      <c r="BE194" s="2">
        <f t="shared" ca="1" si="454"/>
        <v>19.670000000000002</v>
      </c>
      <c r="BF194" s="2" t="str">
        <f t="shared" ca="1" si="454"/>
        <v/>
      </c>
      <c r="BG194" s="2">
        <f t="shared" ca="1" si="455"/>
        <v>212.51</v>
      </c>
      <c r="BH194" s="2">
        <f t="shared" ca="1" si="459"/>
        <v>0</v>
      </c>
      <c r="BI194" s="2">
        <f t="shared" ca="1" si="459"/>
        <v>0</v>
      </c>
      <c r="BJ194" s="2">
        <f t="shared" ca="1" si="459"/>
        <v>0</v>
      </c>
      <c r="BK194" s="2">
        <f t="shared" ca="1" si="459"/>
        <v>0</v>
      </c>
      <c r="BL194" t="str">
        <f t="shared" si="456"/>
        <v>V12R07</v>
      </c>
      <c r="BM194">
        <f t="shared" si="457"/>
        <v>194</v>
      </c>
      <c r="BN194" t="b">
        <f t="shared" si="460"/>
        <v>1</v>
      </c>
    </row>
    <row r="195" spans="1:66" x14ac:dyDescent="0.25">
      <c r="A195" t="str">
        <f t="shared" si="458"/>
        <v>V12</v>
      </c>
      <c r="B195" t="s">
        <v>23</v>
      </c>
      <c r="C195" s="3" t="str">
        <f t="shared" si="429"/>
        <v>EAA Ceiling R38 Verified Wind U0.40/S0.35 Verified</v>
      </c>
      <c r="D195" t="str">
        <f t="shared" ca="1" si="430"/>
        <v>Pass</v>
      </c>
      <c r="E195" s="2">
        <f t="shared" ca="1" si="431"/>
        <v>192.28000000000003</v>
      </c>
      <c r="F195" s="2">
        <f t="shared" ca="1" si="432"/>
        <v>192.28000000000003</v>
      </c>
      <c r="G195" s="3">
        <f t="shared" ca="1" si="433"/>
        <v>0</v>
      </c>
      <c r="H195" s="31" t="str">
        <f t="shared" ca="1" si="434"/>
        <v>Yes</v>
      </c>
      <c r="I195" s="2">
        <f t="shared" ca="1" si="435"/>
        <v>243.42000000000002</v>
      </c>
      <c r="J195" s="2">
        <f t="shared" ca="1" si="436"/>
        <v>243.42000000000002</v>
      </c>
      <c r="K195" s="2">
        <f t="shared" ca="1" si="437"/>
        <v>243.42000000000002</v>
      </c>
      <c r="L195" s="3">
        <f t="shared" ca="1" si="438"/>
        <v>0</v>
      </c>
      <c r="M195" s="3" t="str">
        <f t="shared" ca="1" si="439"/>
        <v>Yes</v>
      </c>
      <c r="N195" s="31" t="str">
        <f>N191</f>
        <v>V12R03</v>
      </c>
      <c r="O195" s="21">
        <f t="shared" ca="1" si="440"/>
        <v>51.139999999999986</v>
      </c>
      <c r="P195" s="7">
        <f t="shared" ca="1" si="441"/>
        <v>207</v>
      </c>
      <c r="Q195" s="2">
        <f t="shared" ca="1" si="442"/>
        <v>56.63</v>
      </c>
      <c r="R195" s="2">
        <f t="shared" ca="1" si="442"/>
        <v>115.98</v>
      </c>
      <c r="S195" s="2">
        <f t="shared" ca="1" si="442"/>
        <v>0</v>
      </c>
      <c r="T195" s="2" t="str">
        <f t="shared" ca="1" si="442"/>
        <v/>
      </c>
      <c r="U195" s="2">
        <f t="shared" ca="1" si="442"/>
        <v>19.670000000000002</v>
      </c>
      <c r="V195" s="2">
        <f t="shared" ca="1" si="442"/>
        <v>0</v>
      </c>
      <c r="W195" s="2">
        <f t="shared" ca="1" si="443"/>
        <v>192.28000000000003</v>
      </c>
      <c r="X195" s="2">
        <f t="shared" ca="1" si="444"/>
        <v>0</v>
      </c>
      <c r="Y195" s="2">
        <f t="shared" ca="1" si="444"/>
        <v>0</v>
      </c>
      <c r="Z195" s="2">
        <f t="shared" ca="1" si="444"/>
        <v>0</v>
      </c>
      <c r="AA195" s="2">
        <f t="shared" ca="1" si="444"/>
        <v>0</v>
      </c>
      <c r="AB195" s="7">
        <f t="shared" ca="1" si="445"/>
        <v>207</v>
      </c>
      <c r="AC195" s="2">
        <f t="shared" ca="1" si="446"/>
        <v>56.63</v>
      </c>
      <c r="AD195" s="2">
        <f t="shared" ca="1" si="446"/>
        <v>115.98</v>
      </c>
      <c r="AE195" s="2">
        <f t="shared" ca="1" si="446"/>
        <v>0</v>
      </c>
      <c r="AF195" s="2" t="str">
        <f t="shared" ca="1" si="446"/>
        <v/>
      </c>
      <c r="AG195" s="2">
        <f t="shared" ca="1" si="446"/>
        <v>19.670000000000002</v>
      </c>
      <c r="AH195" s="2">
        <f t="shared" ca="1" si="446"/>
        <v>0</v>
      </c>
      <c r="AI195" s="2">
        <f t="shared" ca="1" si="447"/>
        <v>192.28000000000003</v>
      </c>
      <c r="AJ195" s="2">
        <f t="shared" ca="1" si="448"/>
        <v>0</v>
      </c>
      <c r="AK195" s="2">
        <f t="shared" ca="1" si="448"/>
        <v>0</v>
      </c>
      <c r="AL195" s="2">
        <f t="shared" ca="1" si="448"/>
        <v>0</v>
      </c>
      <c r="AM195" s="2">
        <f t="shared" ca="1" si="448"/>
        <v>0</v>
      </c>
      <c r="AN195" s="7">
        <f t="shared" ca="1" si="449"/>
        <v>207</v>
      </c>
      <c r="AO195" s="2">
        <f t="shared" ca="1" si="450"/>
        <v>66.290000000000006</v>
      </c>
      <c r="AP195" s="2">
        <f t="shared" ca="1" si="450"/>
        <v>157.46</v>
      </c>
      <c r="AQ195" s="2">
        <f t="shared" ca="1" si="450"/>
        <v>0</v>
      </c>
      <c r="AR195" s="2" t="str">
        <f t="shared" ca="1" si="450"/>
        <v/>
      </c>
      <c r="AS195" s="2">
        <f t="shared" ca="1" si="450"/>
        <v>19.670000000000002</v>
      </c>
      <c r="AT195" s="2" t="str">
        <f t="shared" ca="1" si="450"/>
        <v/>
      </c>
      <c r="AU195" s="2">
        <f t="shared" ca="1" si="451"/>
        <v>243.42000000000002</v>
      </c>
      <c r="AV195" s="2">
        <f t="shared" ca="1" si="452"/>
        <v>0</v>
      </c>
      <c r="AW195" s="2">
        <f t="shared" ca="1" si="452"/>
        <v>0</v>
      </c>
      <c r="AX195" s="2">
        <f t="shared" ca="1" si="452"/>
        <v>0</v>
      </c>
      <c r="AY195" s="2">
        <f t="shared" ca="1" si="452"/>
        <v>0</v>
      </c>
      <c r="AZ195" s="7">
        <f t="shared" ca="1" si="453"/>
        <v>207</v>
      </c>
      <c r="BA195" s="2">
        <f t="shared" ca="1" si="454"/>
        <v>66.290000000000006</v>
      </c>
      <c r="BB195" s="2">
        <f t="shared" ca="1" si="454"/>
        <v>157.46</v>
      </c>
      <c r="BC195" s="2">
        <f t="shared" ca="1" si="454"/>
        <v>0</v>
      </c>
      <c r="BD195" s="2" t="str">
        <f t="shared" ca="1" si="454"/>
        <v/>
      </c>
      <c r="BE195" s="2">
        <f t="shared" ca="1" si="454"/>
        <v>19.670000000000002</v>
      </c>
      <c r="BF195" s="2" t="str">
        <f t="shared" ca="1" si="454"/>
        <v/>
      </c>
      <c r="BG195" s="2">
        <f t="shared" ca="1" si="455"/>
        <v>243.42000000000002</v>
      </c>
      <c r="BH195" s="2">
        <f t="shared" ca="1" si="459"/>
        <v>0</v>
      </c>
      <c r="BI195" s="2">
        <f t="shared" ca="1" si="459"/>
        <v>0</v>
      </c>
      <c r="BJ195" s="2">
        <f t="shared" ca="1" si="459"/>
        <v>0</v>
      </c>
      <c r="BK195" s="2">
        <f t="shared" ca="1" si="459"/>
        <v>0</v>
      </c>
      <c r="BL195" t="str">
        <f t="shared" si="456"/>
        <v>V12R08</v>
      </c>
      <c r="BM195">
        <f t="shared" si="457"/>
        <v>195</v>
      </c>
      <c r="BN195" t="b">
        <f t="shared" si="460"/>
        <v>1</v>
      </c>
    </row>
    <row r="196" spans="1:66" x14ac:dyDescent="0.25">
      <c r="A196" t="str">
        <f t="shared" si="458"/>
        <v>V12</v>
      </c>
      <c r="B196" t="s">
        <v>24</v>
      </c>
      <c r="C196" s="3" t="str">
        <f t="shared" si="429"/>
        <v>EAA Ceiling R38 Verified Wind U0.39/S0.34</v>
      </c>
      <c r="D196" t="str">
        <f t="shared" ca="1" si="430"/>
        <v>Pass</v>
      </c>
      <c r="E196" s="2">
        <f t="shared" ca="1" si="431"/>
        <v>191.19</v>
      </c>
      <c r="F196" s="2">
        <f t="shared" ca="1" si="432"/>
        <v>191.19</v>
      </c>
      <c r="G196" s="3">
        <f t="shared" ca="1" si="433"/>
        <v>0</v>
      </c>
      <c r="H196" s="31" t="str">
        <f t="shared" ca="1" si="434"/>
        <v>Yes</v>
      </c>
      <c r="I196" s="2">
        <f t="shared" ca="1" si="435"/>
        <v>212.51</v>
      </c>
      <c r="J196" s="2">
        <f t="shared" ca="1" si="436"/>
        <v>212.51</v>
      </c>
      <c r="K196" s="2">
        <f t="shared" ca="1" si="437"/>
        <v>212.51</v>
      </c>
      <c r="L196" s="3">
        <f t="shared" ca="1" si="438"/>
        <v>0</v>
      </c>
      <c r="M196" s="3" t="str">
        <f t="shared" ca="1" si="439"/>
        <v>Yes</v>
      </c>
      <c r="N196" s="31" t="str">
        <f>N192</f>
        <v>V12R05</v>
      </c>
      <c r="O196" s="21">
        <f t="shared" ca="1" si="440"/>
        <v>21.319999999999993</v>
      </c>
      <c r="P196" s="7">
        <f t="shared" ca="1" si="441"/>
        <v>208</v>
      </c>
      <c r="Q196" s="2">
        <f t="shared" ca="1" si="442"/>
        <v>56.6</v>
      </c>
      <c r="R196" s="2">
        <f t="shared" ca="1" si="442"/>
        <v>114.92</v>
      </c>
      <c r="S196" s="2">
        <f t="shared" ca="1" si="442"/>
        <v>0</v>
      </c>
      <c r="T196" s="2" t="str">
        <f t="shared" ca="1" si="442"/>
        <v/>
      </c>
      <c r="U196" s="2">
        <f t="shared" ca="1" si="442"/>
        <v>19.670000000000002</v>
      </c>
      <c r="V196" s="2">
        <f t="shared" ca="1" si="442"/>
        <v>0</v>
      </c>
      <c r="W196" s="2">
        <f t="shared" ca="1" si="443"/>
        <v>191.19</v>
      </c>
      <c r="X196" s="2">
        <f t="shared" ca="1" si="444"/>
        <v>0</v>
      </c>
      <c r="Y196" s="2">
        <f t="shared" ca="1" si="444"/>
        <v>0</v>
      </c>
      <c r="Z196" s="2">
        <f t="shared" ca="1" si="444"/>
        <v>0</v>
      </c>
      <c r="AA196" s="2">
        <f t="shared" ca="1" si="444"/>
        <v>0</v>
      </c>
      <c r="AB196" s="7">
        <f t="shared" ca="1" si="445"/>
        <v>208</v>
      </c>
      <c r="AC196" s="2">
        <f t="shared" ca="1" si="446"/>
        <v>56.6</v>
      </c>
      <c r="AD196" s="2">
        <f t="shared" ca="1" si="446"/>
        <v>114.92</v>
      </c>
      <c r="AE196" s="2">
        <f t="shared" ca="1" si="446"/>
        <v>0</v>
      </c>
      <c r="AF196" s="2" t="str">
        <f t="shared" ca="1" si="446"/>
        <v/>
      </c>
      <c r="AG196" s="2">
        <f t="shared" ca="1" si="446"/>
        <v>19.670000000000002</v>
      </c>
      <c r="AH196" s="2">
        <f t="shared" ca="1" si="446"/>
        <v>0</v>
      </c>
      <c r="AI196" s="2">
        <f t="shared" ca="1" si="447"/>
        <v>191.19</v>
      </c>
      <c r="AJ196" s="2">
        <f t="shared" ca="1" si="448"/>
        <v>0</v>
      </c>
      <c r="AK196" s="2">
        <f t="shared" ca="1" si="448"/>
        <v>0</v>
      </c>
      <c r="AL196" s="2">
        <f t="shared" ca="1" si="448"/>
        <v>0</v>
      </c>
      <c r="AM196" s="2">
        <f t="shared" ca="1" si="448"/>
        <v>0</v>
      </c>
      <c r="AN196" s="7">
        <f t="shared" ca="1" si="449"/>
        <v>208</v>
      </c>
      <c r="AO196" s="2">
        <f t="shared" ca="1" si="450"/>
        <v>60.44</v>
      </c>
      <c r="AP196" s="2">
        <f t="shared" ca="1" si="450"/>
        <v>132.4</v>
      </c>
      <c r="AQ196" s="2">
        <f t="shared" ca="1" si="450"/>
        <v>0</v>
      </c>
      <c r="AR196" s="2" t="str">
        <f t="shared" ca="1" si="450"/>
        <v/>
      </c>
      <c r="AS196" s="2">
        <f t="shared" ca="1" si="450"/>
        <v>19.670000000000002</v>
      </c>
      <c r="AT196" s="2" t="str">
        <f t="shared" ca="1" si="450"/>
        <v/>
      </c>
      <c r="AU196" s="2">
        <f t="shared" ca="1" si="451"/>
        <v>212.51</v>
      </c>
      <c r="AV196" s="2">
        <f t="shared" ca="1" si="452"/>
        <v>0</v>
      </c>
      <c r="AW196" s="2">
        <f t="shared" ca="1" si="452"/>
        <v>0</v>
      </c>
      <c r="AX196" s="2">
        <f t="shared" ca="1" si="452"/>
        <v>0</v>
      </c>
      <c r="AY196" s="2">
        <f t="shared" ca="1" si="452"/>
        <v>0</v>
      </c>
      <c r="AZ196" s="7">
        <f t="shared" ca="1" si="453"/>
        <v>208</v>
      </c>
      <c r="BA196" s="2">
        <f t="shared" ca="1" si="454"/>
        <v>60.44</v>
      </c>
      <c r="BB196" s="2">
        <f t="shared" ca="1" si="454"/>
        <v>132.4</v>
      </c>
      <c r="BC196" s="2">
        <f t="shared" ca="1" si="454"/>
        <v>0</v>
      </c>
      <c r="BD196" s="2" t="str">
        <f t="shared" ca="1" si="454"/>
        <v/>
      </c>
      <c r="BE196" s="2">
        <f t="shared" ca="1" si="454"/>
        <v>19.670000000000002</v>
      </c>
      <c r="BF196" s="2" t="str">
        <f t="shared" ca="1" si="454"/>
        <v/>
      </c>
      <c r="BG196" s="2">
        <f t="shared" ca="1" si="455"/>
        <v>212.51</v>
      </c>
      <c r="BH196" s="2">
        <f t="shared" ca="1" si="459"/>
        <v>0</v>
      </c>
      <c r="BI196" s="2">
        <f t="shared" ca="1" si="459"/>
        <v>0</v>
      </c>
      <c r="BJ196" s="2">
        <f t="shared" ca="1" si="459"/>
        <v>0</v>
      </c>
      <c r="BK196" s="2">
        <f t="shared" ca="1" si="459"/>
        <v>0</v>
      </c>
      <c r="BL196" t="str">
        <f t="shared" si="456"/>
        <v>V12R09</v>
      </c>
      <c r="BM196">
        <f t="shared" si="457"/>
        <v>196</v>
      </c>
      <c r="BN196" t="b">
        <f t="shared" si="460"/>
        <v>1</v>
      </c>
    </row>
    <row r="197" spans="1:66" x14ac:dyDescent="0.25">
      <c r="A197" t="str">
        <f t="shared" si="458"/>
        <v>V12</v>
      </c>
      <c r="B197" t="s">
        <v>25</v>
      </c>
      <c r="C197" s="3" t="str">
        <f t="shared" si="429"/>
        <v>EAA Ceiling R38 Verified Wind U0.39/S0.34 Verified</v>
      </c>
      <c r="D197" t="str">
        <f t="shared" ca="1" si="430"/>
        <v>Pass</v>
      </c>
      <c r="E197" s="2">
        <f t="shared" ca="1" si="431"/>
        <v>191.19</v>
      </c>
      <c r="F197" s="2">
        <f t="shared" ca="1" si="432"/>
        <v>191.19</v>
      </c>
      <c r="G197" s="3">
        <f t="shared" ca="1" si="433"/>
        <v>0</v>
      </c>
      <c r="H197" s="31" t="str">
        <f t="shared" ca="1" si="434"/>
        <v>Yes</v>
      </c>
      <c r="I197" s="2">
        <f t="shared" ca="1" si="435"/>
        <v>243.42000000000002</v>
      </c>
      <c r="J197" s="2">
        <f t="shared" ca="1" si="436"/>
        <v>243.42000000000002</v>
      </c>
      <c r="K197" s="2">
        <f t="shared" ca="1" si="437"/>
        <v>243.42000000000002</v>
      </c>
      <c r="L197" s="3">
        <f t="shared" ca="1" si="438"/>
        <v>0</v>
      </c>
      <c r="M197" s="3" t="str">
        <f t="shared" ca="1" si="439"/>
        <v>Yes</v>
      </c>
      <c r="N197" s="31" t="str">
        <f>N191</f>
        <v>V12R03</v>
      </c>
      <c r="O197" s="21">
        <f t="shared" ca="1" si="440"/>
        <v>52.230000000000018</v>
      </c>
      <c r="P197" s="7">
        <f t="shared" ca="1" si="441"/>
        <v>209</v>
      </c>
      <c r="Q197" s="2">
        <f t="shared" ca="1" si="442"/>
        <v>56.6</v>
      </c>
      <c r="R197" s="2">
        <f t="shared" ca="1" si="442"/>
        <v>114.92</v>
      </c>
      <c r="S197" s="2">
        <f t="shared" ca="1" si="442"/>
        <v>0</v>
      </c>
      <c r="T197" s="2" t="str">
        <f t="shared" ca="1" si="442"/>
        <v/>
      </c>
      <c r="U197" s="2">
        <f t="shared" ca="1" si="442"/>
        <v>19.670000000000002</v>
      </c>
      <c r="V197" s="2">
        <f t="shared" ca="1" si="442"/>
        <v>0</v>
      </c>
      <c r="W197" s="2">
        <f t="shared" ca="1" si="443"/>
        <v>191.19</v>
      </c>
      <c r="X197" s="2">
        <f t="shared" ca="1" si="444"/>
        <v>0</v>
      </c>
      <c r="Y197" s="2">
        <f t="shared" ca="1" si="444"/>
        <v>0</v>
      </c>
      <c r="Z197" s="2">
        <f t="shared" ca="1" si="444"/>
        <v>0</v>
      </c>
      <c r="AA197" s="2">
        <f t="shared" ca="1" si="444"/>
        <v>0</v>
      </c>
      <c r="AB197" s="7">
        <f t="shared" ca="1" si="445"/>
        <v>209</v>
      </c>
      <c r="AC197" s="2">
        <f t="shared" ca="1" si="446"/>
        <v>56.6</v>
      </c>
      <c r="AD197" s="2">
        <f t="shared" ca="1" si="446"/>
        <v>114.92</v>
      </c>
      <c r="AE197" s="2">
        <f t="shared" ca="1" si="446"/>
        <v>0</v>
      </c>
      <c r="AF197" s="2" t="str">
        <f t="shared" ca="1" si="446"/>
        <v/>
      </c>
      <c r="AG197" s="2">
        <f t="shared" ca="1" si="446"/>
        <v>19.670000000000002</v>
      </c>
      <c r="AH197" s="2">
        <f t="shared" ca="1" si="446"/>
        <v>0</v>
      </c>
      <c r="AI197" s="2">
        <f t="shared" ca="1" si="447"/>
        <v>191.19</v>
      </c>
      <c r="AJ197" s="2">
        <f t="shared" ca="1" si="448"/>
        <v>0</v>
      </c>
      <c r="AK197" s="2">
        <f t="shared" ca="1" si="448"/>
        <v>0</v>
      </c>
      <c r="AL197" s="2">
        <f t="shared" ca="1" si="448"/>
        <v>0</v>
      </c>
      <c r="AM197" s="2">
        <f t="shared" ca="1" si="448"/>
        <v>0</v>
      </c>
      <c r="AN197" s="7">
        <f t="shared" ca="1" si="449"/>
        <v>209</v>
      </c>
      <c r="AO197" s="2">
        <f t="shared" ca="1" si="450"/>
        <v>66.290000000000006</v>
      </c>
      <c r="AP197" s="2">
        <f t="shared" ca="1" si="450"/>
        <v>157.46</v>
      </c>
      <c r="AQ197" s="2">
        <f t="shared" ca="1" si="450"/>
        <v>0</v>
      </c>
      <c r="AR197" s="2" t="str">
        <f t="shared" ca="1" si="450"/>
        <v/>
      </c>
      <c r="AS197" s="2">
        <f t="shared" ca="1" si="450"/>
        <v>19.670000000000002</v>
      </c>
      <c r="AT197" s="2" t="str">
        <f t="shared" ca="1" si="450"/>
        <v/>
      </c>
      <c r="AU197" s="2">
        <f t="shared" ca="1" si="451"/>
        <v>243.42000000000002</v>
      </c>
      <c r="AV197" s="2">
        <f t="shared" ca="1" si="452"/>
        <v>0</v>
      </c>
      <c r="AW197" s="2">
        <f t="shared" ca="1" si="452"/>
        <v>0</v>
      </c>
      <c r="AX197" s="2">
        <f t="shared" ca="1" si="452"/>
        <v>0</v>
      </c>
      <c r="AY197" s="2">
        <f t="shared" ca="1" si="452"/>
        <v>0</v>
      </c>
      <c r="AZ197" s="7">
        <f t="shared" ca="1" si="453"/>
        <v>209</v>
      </c>
      <c r="BA197" s="2">
        <f t="shared" ca="1" si="454"/>
        <v>66.290000000000006</v>
      </c>
      <c r="BB197" s="2">
        <f t="shared" ca="1" si="454"/>
        <v>157.46</v>
      </c>
      <c r="BC197" s="2">
        <f t="shared" ca="1" si="454"/>
        <v>0</v>
      </c>
      <c r="BD197" s="2" t="str">
        <f t="shared" ca="1" si="454"/>
        <v/>
      </c>
      <c r="BE197" s="2">
        <f t="shared" ca="1" si="454"/>
        <v>19.670000000000002</v>
      </c>
      <c r="BF197" s="2" t="str">
        <f t="shared" ca="1" si="454"/>
        <v/>
      </c>
      <c r="BG197" s="2">
        <f t="shared" ca="1" si="455"/>
        <v>243.42000000000002</v>
      </c>
      <c r="BH197" s="2">
        <f t="shared" ca="1" si="459"/>
        <v>0</v>
      </c>
      <c r="BI197" s="2">
        <f t="shared" ca="1" si="459"/>
        <v>0</v>
      </c>
      <c r="BJ197" s="2">
        <f t="shared" ca="1" si="459"/>
        <v>0</v>
      </c>
      <c r="BK197" s="2">
        <f t="shared" ca="1" si="459"/>
        <v>0</v>
      </c>
      <c r="BL197" t="str">
        <f t="shared" si="456"/>
        <v>V12R10</v>
      </c>
      <c r="BM197">
        <f t="shared" si="457"/>
        <v>197</v>
      </c>
      <c r="BN197" t="b">
        <f t="shared" si="460"/>
        <v>1</v>
      </c>
    </row>
    <row r="198" spans="1:66" x14ac:dyDescent="0.25">
      <c r="A198" s="20" t="str">
        <f>"Result "&amp;A187</f>
        <v>Result V12</v>
      </c>
      <c r="C198" s="5"/>
      <c r="D198" s="6" t="str">
        <f ca="1">IF(NOT(BN198),"n/a",IF(COUNTIF(D188:D197,Pass)=10,Pass,Fail))</f>
        <v>Pass</v>
      </c>
      <c r="E198" s="17">
        <f ca="1">IF(Units="EDR total","n/a",AVERAGE(E188:E197))</f>
        <v>218.86999999999998</v>
      </c>
      <c r="F198" s="17">
        <f ca="1">IF(Units="EDR total","n/a",AVERAGE(F188:F197))</f>
        <v>218.86999999999998</v>
      </c>
      <c r="G198" s="18">
        <f ca="1">IF(Units="EDR total","n/a",IF(E198=0,0,(F198-E198)/E198))</f>
        <v>0</v>
      </c>
      <c r="H198" s="19"/>
      <c r="I198" s="17">
        <f ca="1">IF(Units="EDR total","n/a",AVERAGE(I188:I197))</f>
        <v>216.42000000000002</v>
      </c>
      <c r="J198" s="17">
        <f ca="1">IF(Units="EDR total","n/a",AVERAGE(J188:J197))</f>
        <v>216.42000000000002</v>
      </c>
      <c r="K198" s="17">
        <f ca="1">IF(Units="EDR total","n/a",AVERAGE(K188:K197))</f>
        <v>216.42000000000002</v>
      </c>
      <c r="L198" s="18">
        <f ca="1">IF(Units="EDR","n/a",IF(J198=0,0,(K198-J198)/J198))</f>
        <v>0</v>
      </c>
      <c r="M198" s="19" t="s">
        <v>273</v>
      </c>
      <c r="N198" s="19">
        <f ca="1">MIN(L188:L197)</f>
        <v>0</v>
      </c>
      <c r="O198" s="17">
        <f ca="1">AVERAGE(O188:O197)</f>
        <v>-2.4500000000000086</v>
      </c>
      <c r="P198" s="18" t="s">
        <v>275</v>
      </c>
      <c r="Q198" s="17">
        <f ca="1">AVERAGE(Q188:Q197)</f>
        <v>61.843000000000004</v>
      </c>
      <c r="R198" s="17">
        <f ca="1">AVERAGE(R188:R197)</f>
        <v>136.27300000000002</v>
      </c>
      <c r="S198" s="17">
        <f ca="1">AVERAGE(S188:S197)</f>
        <v>0.42499999999999999</v>
      </c>
      <c r="T198" s="17"/>
      <c r="U198" s="17">
        <f ca="1">AVERAGE(U188:U197)</f>
        <v>20.329000000000001</v>
      </c>
      <c r="V198" s="17">
        <f ca="1">AVERAGE(V188:V197)</f>
        <v>0</v>
      </c>
      <c r="W198" s="17">
        <f ca="1">AVERAGE(W188:W197)</f>
        <v>218.86999999999998</v>
      </c>
      <c r="X198" s="17">
        <f ca="1">AVERAGE(X182:X197)</f>
        <v>16.776712852060207</v>
      </c>
      <c r="Y198" s="17">
        <f ca="1">AVERAGE(Y182:Y197)</f>
        <v>22.263866400598921</v>
      </c>
      <c r="Z198" s="17">
        <f ca="1">AVERAGE(Z182:Z197)</f>
        <v>5.4871535485387151</v>
      </c>
      <c r="AA198" s="17">
        <f ca="1">AVERAGE(AA182:AA197)</f>
        <v>1.0538104854221759</v>
      </c>
      <c r="AB198" s="17" t="s">
        <v>275</v>
      </c>
      <c r="AC198" s="17">
        <f ca="1">AVERAGE(AC188:AC197)</f>
        <v>61.843000000000004</v>
      </c>
      <c r="AD198" s="17">
        <f ca="1">AVERAGE(AD188:AD197)</f>
        <v>136.27300000000002</v>
      </c>
      <c r="AE198" s="17">
        <f ca="1">AVERAGE(AE188:AE197)</f>
        <v>0.42499999999999999</v>
      </c>
      <c r="AF198" s="17" t="e">
        <f ca="1">AVERAGE(AF188:AF197)</f>
        <v>#DIV/0!</v>
      </c>
      <c r="AG198" s="17">
        <f ca="1">AVERAGE(AG188:AG197)</f>
        <v>20.329000000000001</v>
      </c>
      <c r="AH198" s="17"/>
      <c r="AI198" s="17">
        <f ca="1">AVERAGE(AI188:AI197)</f>
        <v>218.86999999999998</v>
      </c>
      <c r="AJ198" s="17">
        <f ca="1">AVERAGE(AJ182:AJ197)</f>
        <v>16.776712852060207</v>
      </c>
      <c r="AK198" s="17">
        <f ca="1">AVERAGE(AK182:AK197)</f>
        <v>22.263866400598921</v>
      </c>
      <c r="AL198" s="17">
        <f ca="1">AVERAGE(AL182:AL197)</f>
        <v>5.4871535485387151</v>
      </c>
      <c r="AM198" s="17">
        <f ca="1">AVERAGE(AM182:AM197)</f>
        <v>1.0538104854221759</v>
      </c>
      <c r="AO198" s="17">
        <f ca="1">AVERAGE(AO188:AO197)</f>
        <v>59.923999999999999</v>
      </c>
      <c r="AP198" s="17">
        <f ca="1">AVERAGE(AP188:AP197)</f>
        <v>136.39100000000002</v>
      </c>
      <c r="AQ198" s="17">
        <f ca="1">AVERAGE(AQ188:AQ197)</f>
        <v>0.42499999999999999</v>
      </c>
      <c r="AR198" s="17" t="str">
        <f ca="1">IF(AR$3=0,"",AVERAGE(AR188:AR197))</f>
        <v/>
      </c>
      <c r="AS198" s="17">
        <f ca="1">AVERAGE(AS188:AS197)</f>
        <v>19.680000000000007</v>
      </c>
      <c r="AT198" s="17"/>
      <c r="AU198" s="17">
        <f ca="1">AVERAGE(AU188:AU197)</f>
        <v>216.42000000000002</v>
      </c>
      <c r="AV198" s="17">
        <f ca="1">AVERAGE(AV182:AV197)</f>
        <v>9.9663384910105997</v>
      </c>
      <c r="AW198" s="17">
        <f ca="1">AVERAGE(AW182:AW197)</f>
        <v>17.045984781631965</v>
      </c>
      <c r="AX198" s="17">
        <f ca="1">AVERAGE(AX182:AX197)</f>
        <v>7.0796462906213611</v>
      </c>
      <c r="AY198" s="17">
        <f ca="1">AVERAGE(AY182:AY197)</f>
        <v>1.2316340568507473</v>
      </c>
      <c r="BA198" s="17">
        <f ca="1">AVERAGE(BA188:BA197)</f>
        <v>59.923999999999999</v>
      </c>
      <c r="BB198" s="17">
        <f ca="1">AVERAGE(BB188:BB197)</f>
        <v>136.39100000000002</v>
      </c>
      <c r="BC198" s="17">
        <f ca="1">AVERAGE(BC188:BC197)</f>
        <v>0.42499999999999999</v>
      </c>
      <c r="BD198" s="17" t="str">
        <f ca="1">IF(BD$3=0,"",AVERAGE(BD188:BD197))</f>
        <v/>
      </c>
      <c r="BE198" s="17">
        <f ca="1">AVERAGE(BE188:BE197)</f>
        <v>19.680000000000007</v>
      </c>
      <c r="BF198" s="17"/>
      <c r="BG198" s="17">
        <f ca="1">AVERAGE(BG188:BG197)</f>
        <v>216.42000000000002</v>
      </c>
      <c r="BH198" s="17">
        <f ca="1">AVERAGE(BH182:BH197)</f>
        <v>9.9663384910105997</v>
      </c>
      <c r="BI198" s="17">
        <f ca="1">AVERAGE(BI182:BI197)</f>
        <v>17.045984781631965</v>
      </c>
      <c r="BJ198" s="17">
        <f ca="1">AVERAGE(BJ182:BJ197)</f>
        <v>7.0796462906213611</v>
      </c>
      <c r="BK198" s="17">
        <f ca="1">AVERAGE(BK182:BK197)</f>
        <v>1.2316340568507473</v>
      </c>
      <c r="BN198" t="b">
        <f t="shared" si="460"/>
        <v>1</v>
      </c>
    </row>
    <row r="199" spans="1:66" x14ac:dyDescent="0.25">
      <c r="C199" s="6" t="str">
        <f>"Page 6 of "&amp;TotalPages</f>
        <v>Page 6 of 11</v>
      </c>
      <c r="E199" s="6"/>
      <c r="F199" s="6"/>
      <c r="G199" s="6"/>
      <c r="H199" s="5"/>
      <c r="I199" s="6"/>
      <c r="J199" s="6"/>
      <c r="K199" s="6"/>
      <c r="L199" s="5" t="s">
        <v>275</v>
      </c>
      <c r="M199" s="5" t="s">
        <v>274</v>
      </c>
      <c r="N199" s="32">
        <f ca="1">MAX(L188:L197)</f>
        <v>0</v>
      </c>
      <c r="AB199" s="6" t="s">
        <v>276</v>
      </c>
      <c r="AC199" s="18">
        <f ca="1">(AC198-Q198)/Q198</f>
        <v>0</v>
      </c>
      <c r="AD199" s="18">
        <f ca="1">(AD198-R198)/R198</f>
        <v>0</v>
      </c>
      <c r="AE199" s="18">
        <f ca="1">(AE198-S198)/S198</f>
        <v>0</v>
      </c>
      <c r="AF199" s="18"/>
      <c r="AG199" s="18">
        <f ca="1">(AG198-U198)/U198</f>
        <v>0</v>
      </c>
      <c r="AH199" s="18"/>
      <c r="AI199" s="18">
        <f ca="1">(AI198-W198)/W198</f>
        <v>0</v>
      </c>
    </row>
    <row r="200" spans="1:66" x14ac:dyDescent="0.25">
      <c r="A200" s="6" t="s">
        <v>300</v>
      </c>
      <c r="B200" s="6" t="str">
        <f>VLOOKUP(A200,TestArray,2)&amp;" in "&amp;VLOOKUP(A200,TestArray,3)&amp;" for Prototype "&amp;VLOOKUP(A200,TestArray,4)</f>
        <v>E+A+A Walls &amp; HVAC in Zone 12 for Prototype P1665ft2</v>
      </c>
      <c r="C200" s="6"/>
      <c r="I200" s="6" t="str">
        <f>VLOOKUP(A200,TestArray,21)</f>
        <v>Standard = Varies for this test</v>
      </c>
    </row>
    <row r="201" spans="1:66" x14ac:dyDescent="0.25">
      <c r="A201" t="str">
        <f>A200</f>
        <v>V13</v>
      </c>
      <c r="B201" t="s">
        <v>2</v>
      </c>
      <c r="C201" s="3" t="str">
        <f t="shared" ref="C201:C210" si="461">VLOOKUP(A201,TestArray,4+RIGHT(B201,2))</f>
        <v>EAA Ceiling R38 Verified Wall R11</v>
      </c>
      <c r="D201" t="str">
        <f t="shared" ref="D201:D210" ca="1" si="462">IF(NOT(BN201),"n/a",IF(AND(H201=Yes,M201=Yes),Pass,Fail))</f>
        <v>Pass</v>
      </c>
      <c r="E201" s="2">
        <f t="shared" ref="E201:E210" ca="1" si="463">IF(Units="EDR total",0,W201)</f>
        <v>182.14</v>
      </c>
      <c r="F201" s="2">
        <f t="shared" ref="F201:F210" ca="1" si="464">IF(Units="EDR total",0,AI201)</f>
        <v>182.14</v>
      </c>
      <c r="G201" s="3">
        <f t="shared" ref="G201:G210" ca="1" si="465">IF(E201=0,0,(F201-E201)/E201)</f>
        <v>0</v>
      </c>
      <c r="H201" s="31" t="str">
        <f t="shared" ref="H201:H210" ca="1" si="466">IF(AND((E201-Tolerance&lt;=F201),(E201+Tolerance&gt;=F201)),Yes,No)</f>
        <v>Yes</v>
      </c>
      <c r="I201" s="2">
        <f t="shared" ref="I201:I210" ca="1" si="467">IF(Units="EDR total",0,INDIRECT(RefCol&amp;INDEX(StandardArray,MATCH($N201,StandardList,0),2)))</f>
        <v>202.57999999999998</v>
      </c>
      <c r="J201" s="2">
        <f t="shared" ref="J201:J210" ca="1" si="468">IF(Units="EDR total",0,AU201)</f>
        <v>202.57999999999998</v>
      </c>
      <c r="K201" s="2">
        <f t="shared" ref="K201:K210" ca="1" si="469">IF(Units="EDR total",0,BG201)</f>
        <v>202.57999999999998</v>
      </c>
      <c r="L201" s="3">
        <f t="shared" ref="L201:L210" ca="1" si="470">IF(I201=0,0,(K201-I201)/I201)</f>
        <v>0</v>
      </c>
      <c r="M201" s="3" t="str">
        <f t="shared" ref="M201:M210" ca="1" si="471">IF(AND((I201-Tolerance&lt;=K201),(I201+Tolerance&gt;=K201),(J201-Tolerance&lt;=K201),(J201+Tolerance&gt;=K201)),Yes,No)</f>
        <v>Yes</v>
      </c>
      <c r="N201" s="31" t="s">
        <v>317</v>
      </c>
      <c r="O201" s="21">
        <f t="shared" ref="O201:O210" ca="1" si="472">K201-F201</f>
        <v>20.439999999999998</v>
      </c>
      <c r="P201" s="7">
        <f t="shared" ref="P201:P210" ca="1" si="473">MATCH($A201&amp;$B201,INDIRECT(P$2),0)</f>
        <v>210</v>
      </c>
      <c r="Q201" s="2">
        <f t="shared" ref="Q201:V210" ca="1" si="474">IF(Q$3=0,"",INDEX(INDIRECT(Q$1),$P201,Q$3))</f>
        <v>44.32</v>
      </c>
      <c r="R201" s="2">
        <f t="shared" ca="1" si="474"/>
        <v>118.15</v>
      </c>
      <c r="S201" s="2">
        <f t="shared" ca="1" si="474"/>
        <v>0</v>
      </c>
      <c r="T201" s="2" t="str">
        <f t="shared" ca="1" si="474"/>
        <v/>
      </c>
      <c r="U201" s="2">
        <f t="shared" ca="1" si="474"/>
        <v>19.670000000000002</v>
      </c>
      <c r="V201" s="2">
        <f t="shared" ca="1" si="474"/>
        <v>0</v>
      </c>
      <c r="W201" s="2">
        <f t="shared" ref="W201:W210" ca="1" si="475">IF(TotalSum="No",INDEX(INDIRECT(W$1),$P201,W$3),SUM(Q201:V201))</f>
        <v>182.14</v>
      </c>
      <c r="X201" s="2">
        <f t="shared" ref="X201:AA210" ca="1" si="476">IF(X$3=0,"",INDEX(INDIRECT(X$1),$P201,X$3))</f>
        <v>0</v>
      </c>
      <c r="Y201" s="2">
        <f t="shared" ca="1" si="476"/>
        <v>0</v>
      </c>
      <c r="Z201" s="2">
        <f t="shared" ca="1" si="476"/>
        <v>0</v>
      </c>
      <c r="AA201" s="2">
        <f t="shared" ca="1" si="476"/>
        <v>0</v>
      </c>
      <c r="AB201" s="7">
        <f t="shared" ref="AB201:AB210" ca="1" si="477">MATCH($A201&amp;$B201,INDIRECT(AB$2),0)</f>
        <v>210</v>
      </c>
      <c r="AC201" s="2">
        <f t="shared" ref="AC201:AH210" ca="1" si="478">IF(AC$3=0,"",INDEX(INDIRECT(AC$1),$AB201,AC$3))</f>
        <v>44.32</v>
      </c>
      <c r="AD201" s="2">
        <f t="shared" ca="1" si="478"/>
        <v>118.15</v>
      </c>
      <c r="AE201" s="2">
        <f t="shared" ca="1" si="478"/>
        <v>0</v>
      </c>
      <c r="AF201" s="2" t="str">
        <f t="shared" ca="1" si="478"/>
        <v/>
      </c>
      <c r="AG201" s="2">
        <f t="shared" ca="1" si="478"/>
        <v>19.670000000000002</v>
      </c>
      <c r="AH201" s="2">
        <f t="shared" ca="1" si="478"/>
        <v>0</v>
      </c>
      <c r="AI201" s="2">
        <f t="shared" ref="AI201:AI210" ca="1" si="479">IF(TotalSum="No",INDEX(INDIRECT(AI$1),$AB201,AI$3),SUM(AC201:AH201))</f>
        <v>182.14</v>
      </c>
      <c r="AJ201" s="2">
        <f ca="1">IF(AJ$3=0,"",INDEX(INDIRECT(AJ$1),$AB201,AJ$3))</f>
        <v>0</v>
      </c>
      <c r="AK201" s="2">
        <f t="shared" ref="AK201:AM210" ca="1" si="480">IF(AK$3=0,"",INDEX(INDIRECT(AK$1),$AB201,AK$3))</f>
        <v>0</v>
      </c>
      <c r="AL201" s="2">
        <f t="shared" ca="1" si="480"/>
        <v>0</v>
      </c>
      <c r="AM201" s="2">
        <f t="shared" ca="1" si="480"/>
        <v>0</v>
      </c>
      <c r="AN201" s="7">
        <f t="shared" ref="AN201:AN210" ca="1" si="481">MATCH($A201&amp;$B201,INDIRECT(AN$2),0)</f>
        <v>210</v>
      </c>
      <c r="AO201" s="2">
        <f t="shared" ref="AO201:AT210" ca="1" si="482">IF(AO$3=0,"",INDEX(INDIRECT(AO$1),$AN201,AO$3))</f>
        <v>48</v>
      </c>
      <c r="AP201" s="2">
        <f t="shared" ca="1" si="482"/>
        <v>134.91</v>
      </c>
      <c r="AQ201" s="2">
        <f t="shared" ca="1" si="482"/>
        <v>0</v>
      </c>
      <c r="AR201" s="2" t="str">
        <f t="shared" ca="1" si="482"/>
        <v/>
      </c>
      <c r="AS201" s="2">
        <f t="shared" ca="1" si="482"/>
        <v>19.670000000000002</v>
      </c>
      <c r="AT201" s="2" t="str">
        <f t="shared" ca="1" si="482"/>
        <v/>
      </c>
      <c r="AU201" s="2">
        <f t="shared" ref="AU201:AU210" ca="1" si="483">IF(TotalSum="No",INDEX(INDIRECT(AU$1),$AN201,AU$3),SUM(AO201:AT201))</f>
        <v>202.57999999999998</v>
      </c>
      <c r="AV201" s="2">
        <f t="shared" ref="AV201:AY210" ca="1" si="484">IF(AV$3=0,"",INDEX(INDIRECT(AV$1),$P201,AV$3))</f>
        <v>0</v>
      </c>
      <c r="AW201" s="2">
        <f t="shared" ca="1" si="484"/>
        <v>0</v>
      </c>
      <c r="AX201" s="2">
        <f t="shared" ca="1" si="484"/>
        <v>0</v>
      </c>
      <c r="AY201" s="2">
        <f t="shared" ca="1" si="484"/>
        <v>0</v>
      </c>
      <c r="AZ201" s="7">
        <f t="shared" ref="AZ201:AZ210" ca="1" si="485">MATCH($A201&amp;$B201,INDIRECT(AZ$2),0)</f>
        <v>210</v>
      </c>
      <c r="BA201" s="2">
        <f t="shared" ref="BA201:BF210" ca="1" si="486">IF(BA$3=0,"",INDEX(INDIRECT(BA$1),$AZ201,BA$3))</f>
        <v>48</v>
      </c>
      <c r="BB201" s="2">
        <f t="shared" ca="1" si="486"/>
        <v>134.91</v>
      </c>
      <c r="BC201" s="2">
        <f t="shared" ca="1" si="486"/>
        <v>0</v>
      </c>
      <c r="BD201" s="2" t="str">
        <f t="shared" ca="1" si="486"/>
        <v/>
      </c>
      <c r="BE201" s="2">
        <f t="shared" ca="1" si="486"/>
        <v>19.670000000000002</v>
      </c>
      <c r="BF201" s="2" t="str">
        <f t="shared" ca="1" si="486"/>
        <v/>
      </c>
      <c r="BG201" s="2">
        <f t="shared" ref="BG201:BG210" ca="1" si="487">IF(TotalSum="No",INDEX(INDIRECT(BG$1),$AZ201,BG$3),SUM(BA201:BF201))</f>
        <v>202.57999999999998</v>
      </c>
      <c r="BH201" s="2">
        <f ca="1">IF(BH$3=0,"",INDEX(INDIRECT(BH$1),$AZ201,BH$3))</f>
        <v>0</v>
      </c>
      <c r="BI201" s="2">
        <f t="shared" ref="BI201:BK210" ca="1" si="488">IF(BI$3=0,"",INDEX(INDIRECT(BI$1),$AZ201,BI$3))</f>
        <v>0</v>
      </c>
      <c r="BJ201" s="2">
        <f t="shared" ca="1" si="488"/>
        <v>0</v>
      </c>
      <c r="BK201" s="2">
        <f t="shared" ca="1" si="488"/>
        <v>0</v>
      </c>
      <c r="BL201" t="str">
        <f t="shared" ref="BL201:BL210" si="489">A201&amp;B201</f>
        <v>V13R01</v>
      </c>
      <c r="BM201">
        <f t="shared" ref="BM201:BM210" si="490">ROW(BL201)</f>
        <v>201</v>
      </c>
      <c r="BN201" t="b">
        <f>AND(SingleFamily="Yes",AdditionsAlterations="Yes")</f>
        <v>1</v>
      </c>
    </row>
    <row r="202" spans="1:66" x14ac:dyDescent="0.25">
      <c r="A202" t="str">
        <f t="shared" ref="A202:A210" si="491">A201</f>
        <v>V13</v>
      </c>
      <c r="B202" t="s">
        <v>17</v>
      </c>
      <c r="C202" s="3" t="str">
        <f t="shared" si="461"/>
        <v>EAA Ceiling R38 Verified Wall R11 Verified</v>
      </c>
      <c r="D202" t="str">
        <f t="shared" ca="1" si="462"/>
        <v>Pass</v>
      </c>
      <c r="E202" s="2">
        <f t="shared" ca="1" si="463"/>
        <v>182.14</v>
      </c>
      <c r="F202" s="2">
        <f t="shared" ca="1" si="464"/>
        <v>182.14</v>
      </c>
      <c r="G202" s="3">
        <f t="shared" ca="1" si="465"/>
        <v>0</v>
      </c>
      <c r="H202" s="31" t="str">
        <f t="shared" ca="1" si="466"/>
        <v>Yes</v>
      </c>
      <c r="I202" s="2">
        <f t="shared" ca="1" si="467"/>
        <v>202.57999999999998</v>
      </c>
      <c r="J202" s="2">
        <f t="shared" ca="1" si="468"/>
        <v>202.57999999999998</v>
      </c>
      <c r="K202" s="2">
        <f t="shared" ca="1" si="469"/>
        <v>202.57999999999998</v>
      </c>
      <c r="L202" s="3">
        <f t="shared" ca="1" si="470"/>
        <v>0</v>
      </c>
      <c r="M202" s="3" t="str">
        <f t="shared" ca="1" si="471"/>
        <v>Yes</v>
      </c>
      <c r="N202" s="31" t="str">
        <f>N201</f>
        <v>V13R01</v>
      </c>
      <c r="O202" s="21">
        <f t="shared" ca="1" si="472"/>
        <v>20.439999999999998</v>
      </c>
      <c r="P202" s="7">
        <f t="shared" ca="1" si="473"/>
        <v>211</v>
      </c>
      <c r="Q202" s="2">
        <f t="shared" ca="1" si="474"/>
        <v>44.32</v>
      </c>
      <c r="R202" s="2">
        <f t="shared" ca="1" si="474"/>
        <v>118.15</v>
      </c>
      <c r="S202" s="2">
        <f t="shared" ca="1" si="474"/>
        <v>0</v>
      </c>
      <c r="T202" s="2" t="str">
        <f t="shared" ca="1" si="474"/>
        <v/>
      </c>
      <c r="U202" s="2">
        <f t="shared" ca="1" si="474"/>
        <v>19.670000000000002</v>
      </c>
      <c r="V202" s="2">
        <f t="shared" ca="1" si="474"/>
        <v>0</v>
      </c>
      <c r="W202" s="2">
        <f t="shared" ca="1" si="475"/>
        <v>182.14</v>
      </c>
      <c r="X202" s="2">
        <f t="shared" ca="1" si="476"/>
        <v>0</v>
      </c>
      <c r="Y202" s="2">
        <f t="shared" ca="1" si="476"/>
        <v>0</v>
      </c>
      <c r="Z202" s="2">
        <f t="shared" ca="1" si="476"/>
        <v>0</v>
      </c>
      <c r="AA202" s="2">
        <f t="shared" ca="1" si="476"/>
        <v>0</v>
      </c>
      <c r="AB202" s="7">
        <f t="shared" ca="1" si="477"/>
        <v>211</v>
      </c>
      <c r="AC202" s="2">
        <f t="shared" ca="1" si="478"/>
        <v>44.32</v>
      </c>
      <c r="AD202" s="2">
        <f t="shared" ca="1" si="478"/>
        <v>118.15</v>
      </c>
      <c r="AE202" s="2">
        <f t="shared" ca="1" si="478"/>
        <v>0</v>
      </c>
      <c r="AF202" s="2" t="str">
        <f t="shared" ca="1" si="478"/>
        <v/>
      </c>
      <c r="AG202" s="2">
        <f t="shared" ca="1" si="478"/>
        <v>19.670000000000002</v>
      </c>
      <c r="AH202" s="2">
        <f t="shared" ca="1" si="478"/>
        <v>0</v>
      </c>
      <c r="AI202" s="2">
        <f t="shared" ca="1" si="479"/>
        <v>182.14</v>
      </c>
      <c r="AJ202" s="2">
        <f t="shared" ref="AJ202:AJ210" ca="1" si="492">IF(AJ$3=0,"",INDEX(INDIRECT(AJ$1),$AB202,AJ$3))</f>
        <v>0</v>
      </c>
      <c r="AK202" s="2">
        <f t="shared" ca="1" si="480"/>
        <v>0</v>
      </c>
      <c r="AL202" s="2">
        <f t="shared" ca="1" si="480"/>
        <v>0</v>
      </c>
      <c r="AM202" s="2">
        <f t="shared" ca="1" si="480"/>
        <v>0</v>
      </c>
      <c r="AN202" s="7">
        <f t="shared" ca="1" si="481"/>
        <v>211</v>
      </c>
      <c r="AO202" s="2">
        <f t="shared" ca="1" si="482"/>
        <v>48</v>
      </c>
      <c r="AP202" s="2">
        <f t="shared" ca="1" si="482"/>
        <v>134.91</v>
      </c>
      <c r="AQ202" s="2">
        <f t="shared" ca="1" si="482"/>
        <v>0</v>
      </c>
      <c r="AR202" s="2" t="str">
        <f t="shared" ca="1" si="482"/>
        <v/>
      </c>
      <c r="AS202" s="2">
        <f t="shared" ca="1" si="482"/>
        <v>19.670000000000002</v>
      </c>
      <c r="AT202" s="2" t="str">
        <f t="shared" ca="1" si="482"/>
        <v/>
      </c>
      <c r="AU202" s="2">
        <f t="shared" ca="1" si="483"/>
        <v>202.57999999999998</v>
      </c>
      <c r="AV202" s="2">
        <f t="shared" ca="1" si="484"/>
        <v>0</v>
      </c>
      <c r="AW202" s="2">
        <f t="shared" ca="1" si="484"/>
        <v>0</v>
      </c>
      <c r="AX202" s="2">
        <f t="shared" ca="1" si="484"/>
        <v>0</v>
      </c>
      <c r="AY202" s="2">
        <f t="shared" ca="1" si="484"/>
        <v>0</v>
      </c>
      <c r="AZ202" s="7">
        <f t="shared" ca="1" si="485"/>
        <v>211</v>
      </c>
      <c r="BA202" s="2">
        <f t="shared" ca="1" si="486"/>
        <v>48</v>
      </c>
      <c r="BB202" s="2">
        <f t="shared" ca="1" si="486"/>
        <v>134.91</v>
      </c>
      <c r="BC202" s="2">
        <f t="shared" ca="1" si="486"/>
        <v>0</v>
      </c>
      <c r="BD202" s="2" t="str">
        <f t="shared" ca="1" si="486"/>
        <v/>
      </c>
      <c r="BE202" s="2">
        <f t="shared" ca="1" si="486"/>
        <v>19.670000000000002</v>
      </c>
      <c r="BF202" s="2" t="str">
        <f t="shared" ca="1" si="486"/>
        <v/>
      </c>
      <c r="BG202" s="2">
        <f t="shared" ca="1" si="487"/>
        <v>202.57999999999998</v>
      </c>
      <c r="BH202" s="2">
        <f t="shared" ref="BH202:BH210" ca="1" si="493">IF(BH$3=0,"",INDEX(INDIRECT(BH$1),$AZ202,BH$3))</f>
        <v>0</v>
      </c>
      <c r="BI202" s="2">
        <f t="shared" ca="1" si="488"/>
        <v>0</v>
      </c>
      <c r="BJ202" s="2">
        <f t="shared" ca="1" si="488"/>
        <v>0</v>
      </c>
      <c r="BK202" s="2">
        <f t="shared" ca="1" si="488"/>
        <v>0</v>
      </c>
      <c r="BL202" t="str">
        <f t="shared" si="489"/>
        <v>V13R02</v>
      </c>
      <c r="BM202">
        <f t="shared" si="490"/>
        <v>202</v>
      </c>
      <c r="BN202" t="b">
        <f>BN201</f>
        <v>1</v>
      </c>
    </row>
    <row r="203" spans="1:66" x14ac:dyDescent="0.25">
      <c r="A203" t="str">
        <f t="shared" si="491"/>
        <v>V13</v>
      </c>
      <c r="B203" t="s">
        <v>18</v>
      </c>
      <c r="C203" s="3" t="str">
        <f t="shared" si="461"/>
        <v>EAA Ceiling R38 Verified Wall R13</v>
      </c>
      <c r="D203" t="str">
        <f t="shared" ca="1" si="462"/>
        <v>Pass</v>
      </c>
      <c r="E203" s="2">
        <f t="shared" ca="1" si="463"/>
        <v>180.51</v>
      </c>
      <c r="F203" s="2">
        <f t="shared" ca="1" si="464"/>
        <v>180.51</v>
      </c>
      <c r="G203" s="3">
        <f t="shared" ca="1" si="465"/>
        <v>0</v>
      </c>
      <c r="H203" s="31" t="str">
        <f t="shared" ca="1" si="466"/>
        <v>Yes</v>
      </c>
      <c r="I203" s="2">
        <f t="shared" ca="1" si="467"/>
        <v>202.57999999999998</v>
      </c>
      <c r="J203" s="2">
        <f t="shared" ca="1" si="468"/>
        <v>202.57999999999998</v>
      </c>
      <c r="K203" s="2">
        <f t="shared" ca="1" si="469"/>
        <v>202.57999999999998</v>
      </c>
      <c r="L203" s="3">
        <f t="shared" ca="1" si="470"/>
        <v>0</v>
      </c>
      <c r="M203" s="3" t="str">
        <f t="shared" ca="1" si="471"/>
        <v>Yes</v>
      </c>
      <c r="N203" s="31" t="str">
        <f>N201</f>
        <v>V13R01</v>
      </c>
      <c r="O203" s="21">
        <f t="shared" ca="1" si="472"/>
        <v>22.069999999999993</v>
      </c>
      <c r="P203" s="7">
        <f t="shared" ca="1" si="473"/>
        <v>212</v>
      </c>
      <c r="Q203" s="2">
        <f t="shared" ca="1" si="474"/>
        <v>43.26</v>
      </c>
      <c r="R203" s="2">
        <f t="shared" ca="1" si="474"/>
        <v>117.58</v>
      </c>
      <c r="S203" s="2">
        <f t="shared" ca="1" si="474"/>
        <v>0</v>
      </c>
      <c r="T203" s="2" t="str">
        <f t="shared" ca="1" si="474"/>
        <v/>
      </c>
      <c r="U203" s="2">
        <f t="shared" ca="1" si="474"/>
        <v>19.670000000000002</v>
      </c>
      <c r="V203" s="2">
        <f t="shared" ca="1" si="474"/>
        <v>0</v>
      </c>
      <c r="W203" s="2">
        <f t="shared" ca="1" si="475"/>
        <v>180.51</v>
      </c>
      <c r="X203" s="2">
        <f t="shared" ca="1" si="476"/>
        <v>0</v>
      </c>
      <c r="Y203" s="2">
        <f t="shared" ca="1" si="476"/>
        <v>0</v>
      </c>
      <c r="Z203" s="2">
        <f t="shared" ca="1" si="476"/>
        <v>0</v>
      </c>
      <c r="AA203" s="2">
        <f t="shared" ca="1" si="476"/>
        <v>0</v>
      </c>
      <c r="AB203" s="7">
        <f t="shared" ca="1" si="477"/>
        <v>212</v>
      </c>
      <c r="AC203" s="2">
        <f t="shared" ca="1" si="478"/>
        <v>43.26</v>
      </c>
      <c r="AD203" s="2">
        <f t="shared" ca="1" si="478"/>
        <v>117.58</v>
      </c>
      <c r="AE203" s="2">
        <f t="shared" ca="1" si="478"/>
        <v>0</v>
      </c>
      <c r="AF203" s="2" t="str">
        <f t="shared" ca="1" si="478"/>
        <v/>
      </c>
      <c r="AG203" s="2">
        <f t="shared" ca="1" si="478"/>
        <v>19.670000000000002</v>
      </c>
      <c r="AH203" s="2">
        <f t="shared" ca="1" si="478"/>
        <v>0</v>
      </c>
      <c r="AI203" s="2">
        <f t="shared" ca="1" si="479"/>
        <v>180.51</v>
      </c>
      <c r="AJ203" s="2">
        <f t="shared" ca="1" si="492"/>
        <v>0</v>
      </c>
      <c r="AK203" s="2">
        <f t="shared" ca="1" si="480"/>
        <v>0</v>
      </c>
      <c r="AL203" s="2">
        <f t="shared" ca="1" si="480"/>
        <v>0</v>
      </c>
      <c r="AM203" s="2">
        <f t="shared" ca="1" si="480"/>
        <v>0</v>
      </c>
      <c r="AN203" s="7">
        <f t="shared" ca="1" si="481"/>
        <v>212</v>
      </c>
      <c r="AO203" s="2">
        <f t="shared" ca="1" si="482"/>
        <v>48</v>
      </c>
      <c r="AP203" s="2">
        <f t="shared" ca="1" si="482"/>
        <v>134.91</v>
      </c>
      <c r="AQ203" s="2">
        <f t="shared" ca="1" si="482"/>
        <v>0</v>
      </c>
      <c r="AR203" s="2" t="str">
        <f t="shared" ca="1" si="482"/>
        <v/>
      </c>
      <c r="AS203" s="2">
        <f t="shared" ca="1" si="482"/>
        <v>19.670000000000002</v>
      </c>
      <c r="AT203" s="2" t="str">
        <f t="shared" ca="1" si="482"/>
        <v/>
      </c>
      <c r="AU203" s="2">
        <f t="shared" ca="1" si="483"/>
        <v>202.57999999999998</v>
      </c>
      <c r="AV203" s="2">
        <f t="shared" ca="1" si="484"/>
        <v>0</v>
      </c>
      <c r="AW203" s="2">
        <f t="shared" ca="1" si="484"/>
        <v>0</v>
      </c>
      <c r="AX203" s="2">
        <f t="shared" ca="1" si="484"/>
        <v>0</v>
      </c>
      <c r="AY203" s="2">
        <f t="shared" ca="1" si="484"/>
        <v>0</v>
      </c>
      <c r="AZ203" s="7">
        <f t="shared" ca="1" si="485"/>
        <v>212</v>
      </c>
      <c r="BA203" s="2">
        <f t="shared" ca="1" si="486"/>
        <v>48</v>
      </c>
      <c r="BB203" s="2">
        <f t="shared" ca="1" si="486"/>
        <v>134.91</v>
      </c>
      <c r="BC203" s="2">
        <f t="shared" ca="1" si="486"/>
        <v>0</v>
      </c>
      <c r="BD203" s="2" t="str">
        <f t="shared" ca="1" si="486"/>
        <v/>
      </c>
      <c r="BE203" s="2">
        <f t="shared" ca="1" si="486"/>
        <v>19.670000000000002</v>
      </c>
      <c r="BF203" s="2" t="str">
        <f t="shared" ca="1" si="486"/>
        <v/>
      </c>
      <c r="BG203" s="2">
        <f t="shared" ca="1" si="487"/>
        <v>202.57999999999998</v>
      </c>
      <c r="BH203" s="2">
        <f t="shared" ca="1" si="493"/>
        <v>0</v>
      </c>
      <c r="BI203" s="2">
        <f t="shared" ca="1" si="488"/>
        <v>0</v>
      </c>
      <c r="BJ203" s="2">
        <f t="shared" ca="1" si="488"/>
        <v>0</v>
      </c>
      <c r="BK203" s="2">
        <f t="shared" ca="1" si="488"/>
        <v>0</v>
      </c>
      <c r="BL203" t="str">
        <f t="shared" si="489"/>
        <v>V13R03</v>
      </c>
      <c r="BM203">
        <f t="shared" si="490"/>
        <v>203</v>
      </c>
      <c r="BN203" t="b">
        <f t="shared" ref="BN203:BN211" si="494">BN202</f>
        <v>1</v>
      </c>
    </row>
    <row r="204" spans="1:66" x14ac:dyDescent="0.25">
      <c r="A204" t="str">
        <f t="shared" si="491"/>
        <v>V13</v>
      </c>
      <c r="B204" t="s">
        <v>19</v>
      </c>
      <c r="C204" s="3" t="str">
        <f t="shared" si="461"/>
        <v>EAA Ceiling R38 Verified Wall R13 Verified</v>
      </c>
      <c r="D204" t="str">
        <f t="shared" ca="1" si="462"/>
        <v>Pass</v>
      </c>
      <c r="E204" s="2">
        <f t="shared" ca="1" si="463"/>
        <v>180.51</v>
      </c>
      <c r="F204" s="2">
        <f t="shared" ca="1" si="464"/>
        <v>180.51</v>
      </c>
      <c r="G204" s="3">
        <f t="shared" ca="1" si="465"/>
        <v>0</v>
      </c>
      <c r="H204" s="31" t="str">
        <f t="shared" ca="1" si="466"/>
        <v>Yes</v>
      </c>
      <c r="I204" s="2">
        <f t="shared" ca="1" si="467"/>
        <v>243.42000000000002</v>
      </c>
      <c r="J204" s="2">
        <f t="shared" ca="1" si="468"/>
        <v>243.42000000000002</v>
      </c>
      <c r="K204" s="2">
        <f t="shared" ca="1" si="469"/>
        <v>243.42000000000002</v>
      </c>
      <c r="L204" s="3">
        <f t="shared" ca="1" si="470"/>
        <v>0</v>
      </c>
      <c r="M204" s="3" t="str">
        <f t="shared" ca="1" si="471"/>
        <v>Yes</v>
      </c>
      <c r="N204" s="31" t="str">
        <f>N191</f>
        <v>V12R03</v>
      </c>
      <c r="O204" s="21">
        <f t="shared" ca="1" si="472"/>
        <v>62.910000000000025</v>
      </c>
      <c r="P204" s="7">
        <f t="shared" ca="1" si="473"/>
        <v>213</v>
      </c>
      <c r="Q204" s="2">
        <f t="shared" ca="1" si="474"/>
        <v>43.26</v>
      </c>
      <c r="R204" s="2">
        <f t="shared" ca="1" si="474"/>
        <v>117.58</v>
      </c>
      <c r="S204" s="2">
        <f t="shared" ca="1" si="474"/>
        <v>0</v>
      </c>
      <c r="T204" s="2" t="str">
        <f t="shared" ca="1" si="474"/>
        <v/>
      </c>
      <c r="U204" s="2">
        <f t="shared" ca="1" si="474"/>
        <v>19.670000000000002</v>
      </c>
      <c r="V204" s="2">
        <f t="shared" ca="1" si="474"/>
        <v>0</v>
      </c>
      <c r="W204" s="2">
        <f t="shared" ca="1" si="475"/>
        <v>180.51</v>
      </c>
      <c r="X204" s="2">
        <f t="shared" ca="1" si="476"/>
        <v>0</v>
      </c>
      <c r="Y204" s="2">
        <f t="shared" ca="1" si="476"/>
        <v>0</v>
      </c>
      <c r="Z204" s="2">
        <f t="shared" ca="1" si="476"/>
        <v>0</v>
      </c>
      <c r="AA204" s="2">
        <f t="shared" ca="1" si="476"/>
        <v>0</v>
      </c>
      <c r="AB204" s="7">
        <f t="shared" ca="1" si="477"/>
        <v>213</v>
      </c>
      <c r="AC204" s="2">
        <f t="shared" ca="1" si="478"/>
        <v>43.26</v>
      </c>
      <c r="AD204" s="2">
        <f t="shared" ca="1" si="478"/>
        <v>117.58</v>
      </c>
      <c r="AE204" s="2">
        <f t="shared" ca="1" si="478"/>
        <v>0</v>
      </c>
      <c r="AF204" s="2" t="str">
        <f t="shared" ca="1" si="478"/>
        <v/>
      </c>
      <c r="AG204" s="2">
        <f t="shared" ca="1" si="478"/>
        <v>19.670000000000002</v>
      </c>
      <c r="AH204" s="2">
        <f t="shared" ca="1" si="478"/>
        <v>0</v>
      </c>
      <c r="AI204" s="2">
        <f t="shared" ca="1" si="479"/>
        <v>180.51</v>
      </c>
      <c r="AJ204" s="2">
        <f t="shared" ca="1" si="492"/>
        <v>0</v>
      </c>
      <c r="AK204" s="2">
        <f t="shared" ca="1" si="480"/>
        <v>0</v>
      </c>
      <c r="AL204" s="2">
        <f t="shared" ca="1" si="480"/>
        <v>0</v>
      </c>
      <c r="AM204" s="2">
        <f t="shared" ca="1" si="480"/>
        <v>0</v>
      </c>
      <c r="AN204" s="7">
        <f t="shared" ca="1" si="481"/>
        <v>213</v>
      </c>
      <c r="AO204" s="2">
        <f t="shared" ca="1" si="482"/>
        <v>66.290000000000006</v>
      </c>
      <c r="AP204" s="2">
        <f t="shared" ca="1" si="482"/>
        <v>157.46</v>
      </c>
      <c r="AQ204" s="2">
        <f t="shared" ca="1" si="482"/>
        <v>0</v>
      </c>
      <c r="AR204" s="2" t="str">
        <f t="shared" ca="1" si="482"/>
        <v/>
      </c>
      <c r="AS204" s="2">
        <f t="shared" ca="1" si="482"/>
        <v>19.670000000000002</v>
      </c>
      <c r="AT204" s="2" t="str">
        <f t="shared" ca="1" si="482"/>
        <v/>
      </c>
      <c r="AU204" s="2">
        <f t="shared" ca="1" si="483"/>
        <v>243.42000000000002</v>
      </c>
      <c r="AV204" s="2">
        <f t="shared" ca="1" si="484"/>
        <v>0</v>
      </c>
      <c r="AW204" s="2">
        <f t="shared" ca="1" si="484"/>
        <v>0</v>
      </c>
      <c r="AX204" s="2">
        <f t="shared" ca="1" si="484"/>
        <v>0</v>
      </c>
      <c r="AY204" s="2">
        <f t="shared" ca="1" si="484"/>
        <v>0</v>
      </c>
      <c r="AZ204" s="7">
        <f t="shared" ca="1" si="485"/>
        <v>213</v>
      </c>
      <c r="BA204" s="2">
        <f t="shared" ca="1" si="486"/>
        <v>66.290000000000006</v>
      </c>
      <c r="BB204" s="2">
        <f t="shared" ca="1" si="486"/>
        <v>157.46</v>
      </c>
      <c r="BC204" s="2">
        <f t="shared" ca="1" si="486"/>
        <v>0</v>
      </c>
      <c r="BD204" s="2" t="str">
        <f t="shared" ca="1" si="486"/>
        <v/>
      </c>
      <c r="BE204" s="2">
        <f t="shared" ca="1" si="486"/>
        <v>19.670000000000002</v>
      </c>
      <c r="BF204" s="2" t="str">
        <f t="shared" ca="1" si="486"/>
        <v/>
      </c>
      <c r="BG204" s="2">
        <f t="shared" ca="1" si="487"/>
        <v>243.42000000000002</v>
      </c>
      <c r="BH204" s="2">
        <f t="shared" ca="1" si="493"/>
        <v>0</v>
      </c>
      <c r="BI204" s="2">
        <f t="shared" ca="1" si="488"/>
        <v>0</v>
      </c>
      <c r="BJ204" s="2">
        <f t="shared" ca="1" si="488"/>
        <v>0</v>
      </c>
      <c r="BK204" s="2">
        <f t="shared" ca="1" si="488"/>
        <v>0</v>
      </c>
      <c r="BL204" t="str">
        <f t="shared" si="489"/>
        <v>V13R04</v>
      </c>
      <c r="BM204">
        <f t="shared" si="490"/>
        <v>204</v>
      </c>
      <c r="BN204" t="b">
        <f t="shared" si="494"/>
        <v>1</v>
      </c>
    </row>
    <row r="205" spans="1:66" x14ac:dyDescent="0.25">
      <c r="A205" t="str">
        <f t="shared" si="491"/>
        <v>V13</v>
      </c>
      <c r="B205" t="s">
        <v>20</v>
      </c>
      <c r="C205" s="3" t="str">
        <f t="shared" si="461"/>
        <v>EAA Ceiling R38 Verified HVAC Worse</v>
      </c>
      <c r="D205" t="str">
        <f t="shared" ca="1" si="462"/>
        <v>Pass</v>
      </c>
      <c r="E205" s="2">
        <f t="shared" ca="1" si="463"/>
        <v>173.32</v>
      </c>
      <c r="F205" s="2">
        <f t="shared" ca="1" si="464"/>
        <v>173.32</v>
      </c>
      <c r="G205" s="3">
        <f t="shared" ca="1" si="465"/>
        <v>0</v>
      </c>
      <c r="H205" s="31" t="str">
        <f t="shared" ca="1" si="466"/>
        <v>Yes</v>
      </c>
      <c r="I205" s="2">
        <f t="shared" ca="1" si="467"/>
        <v>150.51999999999998</v>
      </c>
      <c r="J205" s="2">
        <f t="shared" ca="1" si="468"/>
        <v>150.51999999999998</v>
      </c>
      <c r="K205" s="2">
        <f t="shared" ca="1" si="469"/>
        <v>150.51999999999998</v>
      </c>
      <c r="L205" s="3">
        <f t="shared" ca="1" si="470"/>
        <v>0</v>
      </c>
      <c r="M205" s="3" t="str">
        <f t="shared" ca="1" si="471"/>
        <v>Yes</v>
      </c>
      <c r="N205" s="31" t="s">
        <v>318</v>
      </c>
      <c r="O205" s="21">
        <f t="shared" ca="1" si="472"/>
        <v>-22.800000000000011</v>
      </c>
      <c r="P205" s="7">
        <f t="shared" ca="1" si="473"/>
        <v>214</v>
      </c>
      <c r="Q205" s="2">
        <f t="shared" ca="1" si="474"/>
        <v>55.25</v>
      </c>
      <c r="R205" s="2">
        <f t="shared" ca="1" si="474"/>
        <v>98.4</v>
      </c>
      <c r="S205" s="2">
        <f t="shared" ca="1" si="474"/>
        <v>0</v>
      </c>
      <c r="T205" s="2" t="str">
        <f t="shared" ca="1" si="474"/>
        <v/>
      </c>
      <c r="U205" s="2">
        <f t="shared" ca="1" si="474"/>
        <v>19.670000000000002</v>
      </c>
      <c r="V205" s="2">
        <f t="shared" ca="1" si="474"/>
        <v>0</v>
      </c>
      <c r="W205" s="2">
        <f t="shared" ca="1" si="475"/>
        <v>173.32</v>
      </c>
      <c r="X205" s="2">
        <f t="shared" ca="1" si="476"/>
        <v>0</v>
      </c>
      <c r="Y205" s="2">
        <f t="shared" ca="1" si="476"/>
        <v>0</v>
      </c>
      <c r="Z205" s="2">
        <f t="shared" ca="1" si="476"/>
        <v>0</v>
      </c>
      <c r="AA205" s="2">
        <f t="shared" ca="1" si="476"/>
        <v>0</v>
      </c>
      <c r="AB205" s="7">
        <f t="shared" ca="1" si="477"/>
        <v>214</v>
      </c>
      <c r="AC205" s="2">
        <f t="shared" ca="1" si="478"/>
        <v>55.25</v>
      </c>
      <c r="AD205" s="2">
        <f t="shared" ca="1" si="478"/>
        <v>98.4</v>
      </c>
      <c r="AE205" s="2">
        <f t="shared" ca="1" si="478"/>
        <v>0</v>
      </c>
      <c r="AF205" s="2" t="str">
        <f t="shared" ca="1" si="478"/>
        <v/>
      </c>
      <c r="AG205" s="2">
        <f t="shared" ca="1" si="478"/>
        <v>19.670000000000002</v>
      </c>
      <c r="AH205" s="2">
        <f t="shared" ca="1" si="478"/>
        <v>0</v>
      </c>
      <c r="AI205" s="2">
        <f t="shared" ca="1" si="479"/>
        <v>173.32</v>
      </c>
      <c r="AJ205" s="2">
        <f t="shared" ca="1" si="492"/>
        <v>0</v>
      </c>
      <c r="AK205" s="2">
        <f t="shared" ca="1" si="480"/>
        <v>0</v>
      </c>
      <c r="AL205" s="2">
        <f t="shared" ca="1" si="480"/>
        <v>0</v>
      </c>
      <c r="AM205" s="2">
        <f t="shared" ca="1" si="480"/>
        <v>0</v>
      </c>
      <c r="AN205" s="7">
        <f t="shared" ca="1" si="481"/>
        <v>214</v>
      </c>
      <c r="AO205" s="2">
        <f t="shared" ca="1" si="482"/>
        <v>56.27</v>
      </c>
      <c r="AP205" s="2">
        <f t="shared" ca="1" si="482"/>
        <v>74.58</v>
      </c>
      <c r="AQ205" s="2">
        <f t="shared" ca="1" si="482"/>
        <v>0</v>
      </c>
      <c r="AR205" s="2" t="str">
        <f t="shared" ca="1" si="482"/>
        <v/>
      </c>
      <c r="AS205" s="2">
        <f t="shared" ca="1" si="482"/>
        <v>19.670000000000002</v>
      </c>
      <c r="AT205" s="2" t="str">
        <f t="shared" ca="1" si="482"/>
        <v/>
      </c>
      <c r="AU205" s="2">
        <f t="shared" ca="1" si="483"/>
        <v>150.51999999999998</v>
      </c>
      <c r="AV205" s="2">
        <f t="shared" ca="1" si="484"/>
        <v>0</v>
      </c>
      <c r="AW205" s="2">
        <f t="shared" ca="1" si="484"/>
        <v>0</v>
      </c>
      <c r="AX205" s="2">
        <f t="shared" ca="1" si="484"/>
        <v>0</v>
      </c>
      <c r="AY205" s="2">
        <f t="shared" ca="1" si="484"/>
        <v>0</v>
      </c>
      <c r="AZ205" s="7">
        <f t="shared" ca="1" si="485"/>
        <v>214</v>
      </c>
      <c r="BA205" s="2">
        <f t="shared" ca="1" si="486"/>
        <v>56.27</v>
      </c>
      <c r="BB205" s="2">
        <f t="shared" ca="1" si="486"/>
        <v>74.58</v>
      </c>
      <c r="BC205" s="2">
        <f t="shared" ca="1" si="486"/>
        <v>0</v>
      </c>
      <c r="BD205" s="2" t="str">
        <f t="shared" ca="1" si="486"/>
        <v/>
      </c>
      <c r="BE205" s="2">
        <f t="shared" ca="1" si="486"/>
        <v>19.670000000000002</v>
      </c>
      <c r="BF205" s="2" t="str">
        <f t="shared" ca="1" si="486"/>
        <v/>
      </c>
      <c r="BG205" s="2">
        <f t="shared" ca="1" si="487"/>
        <v>150.51999999999998</v>
      </c>
      <c r="BH205" s="2">
        <f t="shared" ca="1" si="493"/>
        <v>0</v>
      </c>
      <c r="BI205" s="2">
        <f t="shared" ca="1" si="488"/>
        <v>0</v>
      </c>
      <c r="BJ205" s="2">
        <f t="shared" ca="1" si="488"/>
        <v>0</v>
      </c>
      <c r="BK205" s="2">
        <f t="shared" ca="1" si="488"/>
        <v>0</v>
      </c>
      <c r="BL205" t="str">
        <f t="shared" si="489"/>
        <v>V13R05</v>
      </c>
      <c r="BM205">
        <f t="shared" si="490"/>
        <v>205</v>
      </c>
      <c r="BN205" t="b">
        <f t="shared" si="494"/>
        <v>1</v>
      </c>
    </row>
    <row r="206" spans="1:66" x14ac:dyDescent="0.25">
      <c r="A206" t="str">
        <f t="shared" si="491"/>
        <v>V13</v>
      </c>
      <c r="B206" t="s">
        <v>21</v>
      </c>
      <c r="C206" s="3" t="str">
        <f t="shared" si="461"/>
        <v>EAA Ceiling R38 Verified HVAC Worse Verified</v>
      </c>
      <c r="D206" t="str">
        <f t="shared" ca="1" si="462"/>
        <v>Pass</v>
      </c>
      <c r="E206" s="2">
        <f t="shared" ca="1" si="463"/>
        <v>173.32</v>
      </c>
      <c r="F206" s="2">
        <f t="shared" ca="1" si="464"/>
        <v>173.32</v>
      </c>
      <c r="G206" s="3">
        <f t="shared" ca="1" si="465"/>
        <v>0</v>
      </c>
      <c r="H206" s="31" t="str">
        <f t="shared" ca="1" si="466"/>
        <v>Yes</v>
      </c>
      <c r="I206" s="2">
        <f t="shared" ca="1" si="467"/>
        <v>155.24</v>
      </c>
      <c r="J206" s="2">
        <f t="shared" ca="1" si="468"/>
        <v>155.24</v>
      </c>
      <c r="K206" s="2">
        <f t="shared" ca="1" si="469"/>
        <v>155.24</v>
      </c>
      <c r="L206" s="3">
        <f t="shared" ca="1" si="470"/>
        <v>0</v>
      </c>
      <c r="M206" s="3" t="str">
        <f t="shared" ca="1" si="471"/>
        <v>Yes</v>
      </c>
      <c r="N206" s="31" t="s">
        <v>617</v>
      </c>
      <c r="O206" s="21">
        <f t="shared" ca="1" si="472"/>
        <v>-18.079999999999984</v>
      </c>
      <c r="P206" s="7">
        <f t="shared" ca="1" si="473"/>
        <v>215</v>
      </c>
      <c r="Q206" s="2">
        <f t="shared" ca="1" si="474"/>
        <v>55.25</v>
      </c>
      <c r="R206" s="2">
        <f t="shared" ca="1" si="474"/>
        <v>98.4</v>
      </c>
      <c r="S206" s="2">
        <f t="shared" ca="1" si="474"/>
        <v>0</v>
      </c>
      <c r="T206" s="2" t="str">
        <f t="shared" ca="1" si="474"/>
        <v/>
      </c>
      <c r="U206" s="2">
        <f t="shared" ca="1" si="474"/>
        <v>19.670000000000002</v>
      </c>
      <c r="V206" s="2">
        <f t="shared" ca="1" si="474"/>
        <v>0</v>
      </c>
      <c r="W206" s="2">
        <f t="shared" ca="1" si="475"/>
        <v>173.32</v>
      </c>
      <c r="X206" s="2">
        <f t="shared" ca="1" si="476"/>
        <v>0</v>
      </c>
      <c r="Y206" s="2">
        <f t="shared" ca="1" si="476"/>
        <v>0</v>
      </c>
      <c r="Z206" s="2">
        <f t="shared" ca="1" si="476"/>
        <v>0</v>
      </c>
      <c r="AA206" s="2">
        <f t="shared" ca="1" si="476"/>
        <v>0</v>
      </c>
      <c r="AB206" s="7">
        <f t="shared" ca="1" si="477"/>
        <v>215</v>
      </c>
      <c r="AC206" s="2">
        <f t="shared" ca="1" si="478"/>
        <v>55.25</v>
      </c>
      <c r="AD206" s="2">
        <f t="shared" ca="1" si="478"/>
        <v>98.4</v>
      </c>
      <c r="AE206" s="2">
        <f t="shared" ca="1" si="478"/>
        <v>0</v>
      </c>
      <c r="AF206" s="2" t="str">
        <f t="shared" ca="1" si="478"/>
        <v/>
      </c>
      <c r="AG206" s="2">
        <f t="shared" ca="1" si="478"/>
        <v>19.670000000000002</v>
      </c>
      <c r="AH206" s="2">
        <f t="shared" ca="1" si="478"/>
        <v>0</v>
      </c>
      <c r="AI206" s="2">
        <f t="shared" ca="1" si="479"/>
        <v>173.32</v>
      </c>
      <c r="AJ206" s="2">
        <f t="shared" ca="1" si="492"/>
        <v>0</v>
      </c>
      <c r="AK206" s="2">
        <f t="shared" ca="1" si="480"/>
        <v>0</v>
      </c>
      <c r="AL206" s="2">
        <f t="shared" ca="1" si="480"/>
        <v>0</v>
      </c>
      <c r="AM206" s="2">
        <f t="shared" ca="1" si="480"/>
        <v>0</v>
      </c>
      <c r="AN206" s="7">
        <f t="shared" ca="1" si="481"/>
        <v>215</v>
      </c>
      <c r="AO206" s="2">
        <f t="shared" ca="1" si="482"/>
        <v>56.93</v>
      </c>
      <c r="AP206" s="2">
        <f t="shared" ca="1" si="482"/>
        <v>78.64</v>
      </c>
      <c r="AQ206" s="2">
        <f t="shared" ca="1" si="482"/>
        <v>0</v>
      </c>
      <c r="AR206" s="2" t="str">
        <f t="shared" ca="1" si="482"/>
        <v/>
      </c>
      <c r="AS206" s="2">
        <f t="shared" ca="1" si="482"/>
        <v>19.670000000000002</v>
      </c>
      <c r="AT206" s="2" t="str">
        <f t="shared" ca="1" si="482"/>
        <v/>
      </c>
      <c r="AU206" s="2">
        <f t="shared" ca="1" si="483"/>
        <v>155.24</v>
      </c>
      <c r="AV206" s="2">
        <f t="shared" ca="1" si="484"/>
        <v>0</v>
      </c>
      <c r="AW206" s="2">
        <f t="shared" ca="1" si="484"/>
        <v>0</v>
      </c>
      <c r="AX206" s="2">
        <f t="shared" ca="1" si="484"/>
        <v>0</v>
      </c>
      <c r="AY206" s="2">
        <f t="shared" ca="1" si="484"/>
        <v>0</v>
      </c>
      <c r="AZ206" s="7">
        <f t="shared" ca="1" si="485"/>
        <v>215</v>
      </c>
      <c r="BA206" s="2">
        <f t="shared" ca="1" si="486"/>
        <v>56.93</v>
      </c>
      <c r="BB206" s="2">
        <f t="shared" ca="1" si="486"/>
        <v>78.64</v>
      </c>
      <c r="BC206" s="2">
        <f t="shared" ca="1" si="486"/>
        <v>0</v>
      </c>
      <c r="BD206" s="2" t="str">
        <f t="shared" ca="1" si="486"/>
        <v/>
      </c>
      <c r="BE206" s="2">
        <f t="shared" ca="1" si="486"/>
        <v>19.670000000000002</v>
      </c>
      <c r="BF206" s="2" t="str">
        <f t="shared" ca="1" si="486"/>
        <v/>
      </c>
      <c r="BG206" s="2">
        <f t="shared" ca="1" si="487"/>
        <v>155.24</v>
      </c>
      <c r="BH206" s="2">
        <f t="shared" ca="1" si="493"/>
        <v>0</v>
      </c>
      <c r="BI206" s="2">
        <f t="shared" ca="1" si="488"/>
        <v>0</v>
      </c>
      <c r="BJ206" s="2">
        <f t="shared" ca="1" si="488"/>
        <v>0</v>
      </c>
      <c r="BK206" s="2">
        <f t="shared" ca="1" si="488"/>
        <v>0</v>
      </c>
      <c r="BL206" t="str">
        <f t="shared" si="489"/>
        <v>V13R06</v>
      </c>
      <c r="BM206">
        <f t="shared" si="490"/>
        <v>206</v>
      </c>
      <c r="BN206" t="b">
        <f t="shared" si="494"/>
        <v>1</v>
      </c>
    </row>
    <row r="207" spans="1:66" x14ac:dyDescent="0.25">
      <c r="A207" t="str">
        <f t="shared" si="491"/>
        <v>V13</v>
      </c>
      <c r="B207" t="s">
        <v>22</v>
      </c>
      <c r="C207" s="3" t="str">
        <f t="shared" si="461"/>
        <v xml:space="preserve">EAA Ceiling R38 Verified HVAC Equal </v>
      </c>
      <c r="D207" t="str">
        <f t="shared" ca="1" si="462"/>
        <v>Pass</v>
      </c>
      <c r="E207" s="2">
        <f t="shared" ca="1" si="463"/>
        <v>139.67000000000002</v>
      </c>
      <c r="F207" s="2">
        <f t="shared" ca="1" si="464"/>
        <v>139.67000000000002</v>
      </c>
      <c r="G207" s="3">
        <f t="shared" ca="1" si="465"/>
        <v>0</v>
      </c>
      <c r="H207" s="31" t="str">
        <f t="shared" ca="1" si="466"/>
        <v>Yes</v>
      </c>
      <c r="I207" s="2">
        <f t="shared" ca="1" si="467"/>
        <v>150.51999999999998</v>
      </c>
      <c r="J207" s="2">
        <f t="shared" ca="1" si="468"/>
        <v>150.51999999999998</v>
      </c>
      <c r="K207" s="2">
        <f t="shared" ca="1" si="469"/>
        <v>150.51999999999998</v>
      </c>
      <c r="L207" s="3">
        <f t="shared" ca="1" si="470"/>
        <v>0</v>
      </c>
      <c r="M207" s="3" t="str">
        <f t="shared" ca="1" si="471"/>
        <v>Yes</v>
      </c>
      <c r="N207" s="31" t="str">
        <f>N205</f>
        <v>V13R05</v>
      </c>
      <c r="O207" s="21">
        <f t="shared" ca="1" si="472"/>
        <v>10.849999999999966</v>
      </c>
      <c r="P207" s="7">
        <f t="shared" ca="1" si="473"/>
        <v>216</v>
      </c>
      <c r="Q207" s="2">
        <f t="shared" ca="1" si="474"/>
        <v>52.53</v>
      </c>
      <c r="R207" s="2">
        <f t="shared" ca="1" si="474"/>
        <v>67.47</v>
      </c>
      <c r="S207" s="2">
        <f t="shared" ca="1" si="474"/>
        <v>0</v>
      </c>
      <c r="T207" s="2" t="str">
        <f t="shared" ca="1" si="474"/>
        <v/>
      </c>
      <c r="U207" s="2">
        <f t="shared" ca="1" si="474"/>
        <v>19.670000000000002</v>
      </c>
      <c r="V207" s="2">
        <f t="shared" ca="1" si="474"/>
        <v>0</v>
      </c>
      <c r="W207" s="2">
        <f t="shared" ca="1" si="475"/>
        <v>139.67000000000002</v>
      </c>
      <c r="X207" s="2">
        <f t="shared" ca="1" si="476"/>
        <v>0</v>
      </c>
      <c r="Y207" s="2">
        <f t="shared" ca="1" si="476"/>
        <v>0</v>
      </c>
      <c r="Z207" s="2">
        <f t="shared" ca="1" si="476"/>
        <v>0</v>
      </c>
      <c r="AA207" s="2">
        <f t="shared" ca="1" si="476"/>
        <v>0</v>
      </c>
      <c r="AB207" s="7">
        <f t="shared" ca="1" si="477"/>
        <v>216</v>
      </c>
      <c r="AC207" s="2">
        <f t="shared" ca="1" si="478"/>
        <v>52.53</v>
      </c>
      <c r="AD207" s="2">
        <f t="shared" ca="1" si="478"/>
        <v>67.47</v>
      </c>
      <c r="AE207" s="2">
        <f t="shared" ca="1" si="478"/>
        <v>0</v>
      </c>
      <c r="AF207" s="2" t="str">
        <f t="shared" ca="1" si="478"/>
        <v/>
      </c>
      <c r="AG207" s="2">
        <f t="shared" ca="1" si="478"/>
        <v>19.670000000000002</v>
      </c>
      <c r="AH207" s="2">
        <f t="shared" ca="1" si="478"/>
        <v>0</v>
      </c>
      <c r="AI207" s="2">
        <f t="shared" ca="1" si="479"/>
        <v>139.67000000000002</v>
      </c>
      <c r="AJ207" s="2">
        <f t="shared" ca="1" si="492"/>
        <v>0</v>
      </c>
      <c r="AK207" s="2">
        <f t="shared" ca="1" si="480"/>
        <v>0</v>
      </c>
      <c r="AL207" s="2">
        <f t="shared" ca="1" si="480"/>
        <v>0</v>
      </c>
      <c r="AM207" s="2">
        <f t="shared" ca="1" si="480"/>
        <v>0</v>
      </c>
      <c r="AN207" s="7">
        <f t="shared" ca="1" si="481"/>
        <v>216</v>
      </c>
      <c r="AO207" s="2">
        <f t="shared" ca="1" si="482"/>
        <v>56.27</v>
      </c>
      <c r="AP207" s="2">
        <f t="shared" ca="1" si="482"/>
        <v>74.58</v>
      </c>
      <c r="AQ207" s="2">
        <f t="shared" ca="1" si="482"/>
        <v>0</v>
      </c>
      <c r="AR207" s="2" t="str">
        <f t="shared" ca="1" si="482"/>
        <v/>
      </c>
      <c r="AS207" s="2">
        <f t="shared" ca="1" si="482"/>
        <v>19.670000000000002</v>
      </c>
      <c r="AT207" s="2" t="str">
        <f t="shared" ca="1" si="482"/>
        <v/>
      </c>
      <c r="AU207" s="2">
        <f t="shared" ca="1" si="483"/>
        <v>150.51999999999998</v>
      </c>
      <c r="AV207" s="2">
        <f t="shared" ca="1" si="484"/>
        <v>0</v>
      </c>
      <c r="AW207" s="2">
        <f t="shared" ca="1" si="484"/>
        <v>0</v>
      </c>
      <c r="AX207" s="2">
        <f t="shared" ca="1" si="484"/>
        <v>0</v>
      </c>
      <c r="AY207" s="2">
        <f t="shared" ca="1" si="484"/>
        <v>0</v>
      </c>
      <c r="AZ207" s="7">
        <f t="shared" ca="1" si="485"/>
        <v>216</v>
      </c>
      <c r="BA207" s="2">
        <f t="shared" ca="1" si="486"/>
        <v>56.27</v>
      </c>
      <c r="BB207" s="2">
        <f t="shared" ca="1" si="486"/>
        <v>74.58</v>
      </c>
      <c r="BC207" s="2">
        <f t="shared" ca="1" si="486"/>
        <v>0</v>
      </c>
      <c r="BD207" s="2" t="str">
        <f t="shared" ca="1" si="486"/>
        <v/>
      </c>
      <c r="BE207" s="2">
        <f t="shared" ca="1" si="486"/>
        <v>19.670000000000002</v>
      </c>
      <c r="BF207" s="2" t="str">
        <f t="shared" ca="1" si="486"/>
        <v/>
      </c>
      <c r="BG207" s="2">
        <f t="shared" ca="1" si="487"/>
        <v>150.51999999999998</v>
      </c>
      <c r="BH207" s="2">
        <f t="shared" ca="1" si="493"/>
        <v>0</v>
      </c>
      <c r="BI207" s="2">
        <f t="shared" ca="1" si="488"/>
        <v>0</v>
      </c>
      <c r="BJ207" s="2">
        <f t="shared" ca="1" si="488"/>
        <v>0</v>
      </c>
      <c r="BK207" s="2">
        <f t="shared" ca="1" si="488"/>
        <v>0</v>
      </c>
      <c r="BL207" t="str">
        <f t="shared" si="489"/>
        <v>V13R07</v>
      </c>
      <c r="BM207">
        <f t="shared" si="490"/>
        <v>207</v>
      </c>
      <c r="BN207" t="b">
        <f t="shared" si="494"/>
        <v>1</v>
      </c>
    </row>
    <row r="208" spans="1:66" x14ac:dyDescent="0.25">
      <c r="A208" t="str">
        <f t="shared" si="491"/>
        <v>V13</v>
      </c>
      <c r="B208" t="s">
        <v>23</v>
      </c>
      <c r="C208" s="3" t="str">
        <f t="shared" si="461"/>
        <v>EAA Ceiling R38 Verified HVAC Equal Verified</v>
      </c>
      <c r="D208" t="str">
        <f t="shared" ca="1" si="462"/>
        <v>Pass</v>
      </c>
      <c r="E208" s="2">
        <f t="shared" ca="1" si="463"/>
        <v>139.67000000000002</v>
      </c>
      <c r="F208" s="2">
        <f t="shared" ca="1" si="464"/>
        <v>139.67000000000002</v>
      </c>
      <c r="G208" s="3">
        <f t="shared" ca="1" si="465"/>
        <v>0</v>
      </c>
      <c r="H208" s="31" t="str">
        <f t="shared" ca="1" si="466"/>
        <v>Yes</v>
      </c>
      <c r="I208" s="2">
        <f t="shared" ca="1" si="467"/>
        <v>243.42000000000002</v>
      </c>
      <c r="J208" s="2">
        <f t="shared" ca="1" si="468"/>
        <v>243.42000000000002</v>
      </c>
      <c r="K208" s="2">
        <f t="shared" ca="1" si="469"/>
        <v>243.42000000000002</v>
      </c>
      <c r="L208" s="3">
        <f t="shared" ca="1" si="470"/>
        <v>0</v>
      </c>
      <c r="M208" s="3" t="str">
        <f t="shared" ca="1" si="471"/>
        <v>Yes</v>
      </c>
      <c r="N208" s="31" t="s">
        <v>592</v>
      </c>
      <c r="O208" s="21">
        <f t="shared" ca="1" si="472"/>
        <v>103.75</v>
      </c>
      <c r="P208" s="7">
        <f t="shared" ca="1" si="473"/>
        <v>217</v>
      </c>
      <c r="Q208" s="2">
        <f t="shared" ca="1" si="474"/>
        <v>52.53</v>
      </c>
      <c r="R208" s="2">
        <f t="shared" ca="1" si="474"/>
        <v>67.47</v>
      </c>
      <c r="S208" s="2">
        <f t="shared" ca="1" si="474"/>
        <v>0</v>
      </c>
      <c r="T208" s="2" t="str">
        <f t="shared" ca="1" si="474"/>
        <v/>
      </c>
      <c r="U208" s="2">
        <f t="shared" ca="1" si="474"/>
        <v>19.670000000000002</v>
      </c>
      <c r="V208" s="2">
        <f t="shared" ca="1" si="474"/>
        <v>0</v>
      </c>
      <c r="W208" s="2">
        <f t="shared" ca="1" si="475"/>
        <v>139.67000000000002</v>
      </c>
      <c r="X208" s="2">
        <f t="shared" ca="1" si="476"/>
        <v>0</v>
      </c>
      <c r="Y208" s="2">
        <f t="shared" ca="1" si="476"/>
        <v>0</v>
      </c>
      <c r="Z208" s="2">
        <f t="shared" ca="1" si="476"/>
        <v>0</v>
      </c>
      <c r="AA208" s="2">
        <f t="shared" ca="1" si="476"/>
        <v>0</v>
      </c>
      <c r="AB208" s="7">
        <f t="shared" ca="1" si="477"/>
        <v>217</v>
      </c>
      <c r="AC208" s="2">
        <f t="shared" ca="1" si="478"/>
        <v>52.53</v>
      </c>
      <c r="AD208" s="2">
        <f t="shared" ca="1" si="478"/>
        <v>67.47</v>
      </c>
      <c r="AE208" s="2">
        <f t="shared" ca="1" si="478"/>
        <v>0</v>
      </c>
      <c r="AF208" s="2" t="str">
        <f t="shared" ca="1" si="478"/>
        <v/>
      </c>
      <c r="AG208" s="2">
        <f t="shared" ca="1" si="478"/>
        <v>19.670000000000002</v>
      </c>
      <c r="AH208" s="2">
        <f t="shared" ca="1" si="478"/>
        <v>0</v>
      </c>
      <c r="AI208" s="2">
        <f t="shared" ca="1" si="479"/>
        <v>139.67000000000002</v>
      </c>
      <c r="AJ208" s="2">
        <f t="shared" ca="1" si="492"/>
        <v>0</v>
      </c>
      <c r="AK208" s="2">
        <f t="shared" ca="1" si="480"/>
        <v>0</v>
      </c>
      <c r="AL208" s="2">
        <f t="shared" ca="1" si="480"/>
        <v>0</v>
      </c>
      <c r="AM208" s="2">
        <f t="shared" ca="1" si="480"/>
        <v>0</v>
      </c>
      <c r="AN208" s="7">
        <f t="shared" ca="1" si="481"/>
        <v>217</v>
      </c>
      <c r="AO208" s="2">
        <f t="shared" ca="1" si="482"/>
        <v>66.290000000000006</v>
      </c>
      <c r="AP208" s="2">
        <f t="shared" ca="1" si="482"/>
        <v>157.46</v>
      </c>
      <c r="AQ208" s="2">
        <f t="shared" ca="1" si="482"/>
        <v>0</v>
      </c>
      <c r="AR208" s="2" t="str">
        <f t="shared" ca="1" si="482"/>
        <v/>
      </c>
      <c r="AS208" s="2">
        <f t="shared" ca="1" si="482"/>
        <v>19.670000000000002</v>
      </c>
      <c r="AT208" s="2" t="str">
        <f t="shared" ca="1" si="482"/>
        <v/>
      </c>
      <c r="AU208" s="2">
        <f t="shared" ca="1" si="483"/>
        <v>243.42000000000002</v>
      </c>
      <c r="AV208" s="2">
        <f t="shared" ca="1" si="484"/>
        <v>0</v>
      </c>
      <c r="AW208" s="2">
        <f t="shared" ca="1" si="484"/>
        <v>0</v>
      </c>
      <c r="AX208" s="2">
        <f t="shared" ca="1" si="484"/>
        <v>0</v>
      </c>
      <c r="AY208" s="2">
        <f t="shared" ca="1" si="484"/>
        <v>0</v>
      </c>
      <c r="AZ208" s="7">
        <f t="shared" ca="1" si="485"/>
        <v>217</v>
      </c>
      <c r="BA208" s="2">
        <f t="shared" ca="1" si="486"/>
        <v>66.290000000000006</v>
      </c>
      <c r="BB208" s="2">
        <f t="shared" ca="1" si="486"/>
        <v>157.46</v>
      </c>
      <c r="BC208" s="2">
        <f t="shared" ca="1" si="486"/>
        <v>0</v>
      </c>
      <c r="BD208" s="2" t="str">
        <f t="shared" ca="1" si="486"/>
        <v/>
      </c>
      <c r="BE208" s="2">
        <f t="shared" ca="1" si="486"/>
        <v>19.670000000000002</v>
      </c>
      <c r="BF208" s="2" t="str">
        <f t="shared" ca="1" si="486"/>
        <v/>
      </c>
      <c r="BG208" s="2">
        <f t="shared" ca="1" si="487"/>
        <v>243.42000000000002</v>
      </c>
      <c r="BH208" s="2">
        <f t="shared" ca="1" si="493"/>
        <v>0</v>
      </c>
      <c r="BI208" s="2">
        <f t="shared" ca="1" si="488"/>
        <v>0</v>
      </c>
      <c r="BJ208" s="2">
        <f t="shared" ca="1" si="488"/>
        <v>0</v>
      </c>
      <c r="BK208" s="2">
        <f t="shared" ca="1" si="488"/>
        <v>0</v>
      </c>
      <c r="BL208" t="str">
        <f t="shared" si="489"/>
        <v>V13R08</v>
      </c>
      <c r="BM208">
        <f t="shared" si="490"/>
        <v>208</v>
      </c>
      <c r="BN208" t="b">
        <f t="shared" si="494"/>
        <v>1</v>
      </c>
    </row>
    <row r="209" spans="1:66" x14ac:dyDescent="0.25">
      <c r="A209" t="str">
        <f t="shared" si="491"/>
        <v>V13</v>
      </c>
      <c r="B209" t="s">
        <v>24</v>
      </c>
      <c r="C209" s="3" t="str">
        <f t="shared" si="461"/>
        <v>EAA Ceiling R38 Verified HVAC Better</v>
      </c>
      <c r="D209" t="str">
        <f t="shared" ca="1" si="462"/>
        <v>Pass</v>
      </c>
      <c r="E209" s="2">
        <f t="shared" ca="1" si="463"/>
        <v>121.96</v>
      </c>
      <c r="F209" s="2">
        <f t="shared" ca="1" si="464"/>
        <v>121.96</v>
      </c>
      <c r="G209" s="3">
        <f t="shared" ca="1" si="465"/>
        <v>0</v>
      </c>
      <c r="H209" s="31" t="str">
        <f t="shared" ca="1" si="466"/>
        <v>Yes</v>
      </c>
      <c r="I209" s="2">
        <f t="shared" ca="1" si="467"/>
        <v>150.51999999999998</v>
      </c>
      <c r="J209" s="2">
        <f t="shared" ca="1" si="468"/>
        <v>150.51999999999998</v>
      </c>
      <c r="K209" s="2">
        <f t="shared" ca="1" si="469"/>
        <v>150.51999999999998</v>
      </c>
      <c r="L209" s="3">
        <f t="shared" ca="1" si="470"/>
        <v>0</v>
      </c>
      <c r="M209" s="3" t="str">
        <f t="shared" ca="1" si="471"/>
        <v>Yes</v>
      </c>
      <c r="N209" s="31" t="str">
        <f>N205</f>
        <v>V13R05</v>
      </c>
      <c r="O209" s="21">
        <f t="shared" ca="1" si="472"/>
        <v>28.559999999999988</v>
      </c>
      <c r="P209" s="7">
        <f t="shared" ca="1" si="473"/>
        <v>218</v>
      </c>
      <c r="Q209" s="2">
        <f t="shared" ca="1" si="474"/>
        <v>45.71</v>
      </c>
      <c r="R209" s="2">
        <f t="shared" ca="1" si="474"/>
        <v>56.58</v>
      </c>
      <c r="S209" s="2">
        <f t="shared" ca="1" si="474"/>
        <v>0</v>
      </c>
      <c r="T209" s="2" t="str">
        <f t="shared" ca="1" si="474"/>
        <v/>
      </c>
      <c r="U209" s="2">
        <f t="shared" ca="1" si="474"/>
        <v>19.670000000000002</v>
      </c>
      <c r="V209" s="2">
        <f t="shared" ca="1" si="474"/>
        <v>0</v>
      </c>
      <c r="W209" s="2">
        <f t="shared" ca="1" si="475"/>
        <v>121.96</v>
      </c>
      <c r="X209" s="2">
        <f t="shared" ca="1" si="476"/>
        <v>0</v>
      </c>
      <c r="Y209" s="2">
        <f t="shared" ca="1" si="476"/>
        <v>0</v>
      </c>
      <c r="Z209" s="2">
        <f t="shared" ca="1" si="476"/>
        <v>0</v>
      </c>
      <c r="AA209" s="2">
        <f t="shared" ca="1" si="476"/>
        <v>0</v>
      </c>
      <c r="AB209" s="7">
        <f t="shared" ca="1" si="477"/>
        <v>218</v>
      </c>
      <c r="AC209" s="2">
        <f t="shared" ca="1" si="478"/>
        <v>45.71</v>
      </c>
      <c r="AD209" s="2">
        <f t="shared" ca="1" si="478"/>
        <v>56.58</v>
      </c>
      <c r="AE209" s="2">
        <f t="shared" ca="1" si="478"/>
        <v>0</v>
      </c>
      <c r="AF209" s="2" t="str">
        <f t="shared" ca="1" si="478"/>
        <v/>
      </c>
      <c r="AG209" s="2">
        <f t="shared" ca="1" si="478"/>
        <v>19.670000000000002</v>
      </c>
      <c r="AH209" s="2">
        <f t="shared" ca="1" si="478"/>
        <v>0</v>
      </c>
      <c r="AI209" s="2">
        <f t="shared" ca="1" si="479"/>
        <v>121.96</v>
      </c>
      <c r="AJ209" s="2">
        <f t="shared" ca="1" si="492"/>
        <v>0</v>
      </c>
      <c r="AK209" s="2">
        <f t="shared" ca="1" si="480"/>
        <v>0</v>
      </c>
      <c r="AL209" s="2">
        <f t="shared" ca="1" si="480"/>
        <v>0</v>
      </c>
      <c r="AM209" s="2">
        <f t="shared" ca="1" si="480"/>
        <v>0</v>
      </c>
      <c r="AN209" s="7">
        <f t="shared" ca="1" si="481"/>
        <v>218</v>
      </c>
      <c r="AO209" s="2">
        <f t="shared" ca="1" si="482"/>
        <v>56.27</v>
      </c>
      <c r="AP209" s="2">
        <f t="shared" ca="1" si="482"/>
        <v>74.58</v>
      </c>
      <c r="AQ209" s="2">
        <f t="shared" ca="1" si="482"/>
        <v>0</v>
      </c>
      <c r="AR209" s="2" t="str">
        <f t="shared" ca="1" si="482"/>
        <v/>
      </c>
      <c r="AS209" s="2">
        <f t="shared" ca="1" si="482"/>
        <v>19.670000000000002</v>
      </c>
      <c r="AT209" s="2" t="str">
        <f t="shared" ca="1" si="482"/>
        <v/>
      </c>
      <c r="AU209" s="2">
        <f t="shared" ca="1" si="483"/>
        <v>150.51999999999998</v>
      </c>
      <c r="AV209" s="2">
        <f t="shared" ca="1" si="484"/>
        <v>0</v>
      </c>
      <c r="AW209" s="2">
        <f t="shared" ca="1" si="484"/>
        <v>0</v>
      </c>
      <c r="AX209" s="2">
        <f t="shared" ca="1" si="484"/>
        <v>0</v>
      </c>
      <c r="AY209" s="2">
        <f t="shared" ca="1" si="484"/>
        <v>0</v>
      </c>
      <c r="AZ209" s="7">
        <f t="shared" ca="1" si="485"/>
        <v>218</v>
      </c>
      <c r="BA209" s="2">
        <f t="shared" ca="1" si="486"/>
        <v>56.27</v>
      </c>
      <c r="BB209" s="2">
        <f t="shared" ca="1" si="486"/>
        <v>74.58</v>
      </c>
      <c r="BC209" s="2">
        <f t="shared" ca="1" si="486"/>
        <v>0</v>
      </c>
      <c r="BD209" s="2" t="str">
        <f t="shared" ca="1" si="486"/>
        <v/>
      </c>
      <c r="BE209" s="2">
        <f t="shared" ca="1" si="486"/>
        <v>19.670000000000002</v>
      </c>
      <c r="BF209" s="2" t="str">
        <f t="shared" ca="1" si="486"/>
        <v/>
      </c>
      <c r="BG209" s="2">
        <f t="shared" ca="1" si="487"/>
        <v>150.51999999999998</v>
      </c>
      <c r="BH209" s="2">
        <f t="shared" ca="1" si="493"/>
        <v>0</v>
      </c>
      <c r="BI209" s="2">
        <f t="shared" ca="1" si="488"/>
        <v>0</v>
      </c>
      <c r="BJ209" s="2">
        <f t="shared" ca="1" si="488"/>
        <v>0</v>
      </c>
      <c r="BK209" s="2">
        <f t="shared" ca="1" si="488"/>
        <v>0</v>
      </c>
      <c r="BL209" t="str">
        <f t="shared" si="489"/>
        <v>V13R09</v>
      </c>
      <c r="BM209">
        <f t="shared" si="490"/>
        <v>209</v>
      </c>
      <c r="BN209" t="b">
        <f t="shared" si="494"/>
        <v>1</v>
      </c>
    </row>
    <row r="210" spans="1:66" x14ac:dyDescent="0.25">
      <c r="A210" t="str">
        <f t="shared" si="491"/>
        <v>V13</v>
      </c>
      <c r="B210" t="s">
        <v>25</v>
      </c>
      <c r="C210" s="3" t="str">
        <f t="shared" si="461"/>
        <v>EAA Ceiling R38 Verified HVAC Better Verified</v>
      </c>
      <c r="D210" t="str">
        <f t="shared" ca="1" si="462"/>
        <v>Pass</v>
      </c>
      <c r="E210" s="2">
        <f t="shared" ca="1" si="463"/>
        <v>121.96</v>
      </c>
      <c r="F210" s="2">
        <f t="shared" ca="1" si="464"/>
        <v>121.96</v>
      </c>
      <c r="G210" s="3">
        <f t="shared" ca="1" si="465"/>
        <v>0</v>
      </c>
      <c r="H210" s="31" t="str">
        <f t="shared" ca="1" si="466"/>
        <v>Yes</v>
      </c>
      <c r="I210" s="2">
        <f t="shared" ca="1" si="467"/>
        <v>243.42000000000002</v>
      </c>
      <c r="J210" s="2">
        <f t="shared" ca="1" si="468"/>
        <v>243.42000000000002</v>
      </c>
      <c r="K210" s="2">
        <f t="shared" ca="1" si="469"/>
        <v>243.42000000000002</v>
      </c>
      <c r="L210" s="3">
        <f t="shared" ca="1" si="470"/>
        <v>0</v>
      </c>
      <c r="M210" s="3" t="str">
        <f t="shared" ca="1" si="471"/>
        <v>Yes</v>
      </c>
      <c r="N210" s="31" t="s">
        <v>592</v>
      </c>
      <c r="O210" s="21">
        <f t="shared" ca="1" si="472"/>
        <v>121.46000000000002</v>
      </c>
      <c r="P210" s="7">
        <f t="shared" ca="1" si="473"/>
        <v>219</v>
      </c>
      <c r="Q210" s="2">
        <f t="shared" ca="1" si="474"/>
        <v>45.71</v>
      </c>
      <c r="R210" s="2">
        <f t="shared" ca="1" si="474"/>
        <v>56.58</v>
      </c>
      <c r="S210" s="2">
        <f t="shared" ca="1" si="474"/>
        <v>0</v>
      </c>
      <c r="T210" s="2" t="str">
        <f t="shared" ca="1" si="474"/>
        <v/>
      </c>
      <c r="U210" s="2">
        <f t="shared" ca="1" si="474"/>
        <v>19.670000000000002</v>
      </c>
      <c r="V210" s="2">
        <f t="shared" ca="1" si="474"/>
        <v>0</v>
      </c>
      <c r="W210" s="2">
        <f t="shared" ca="1" si="475"/>
        <v>121.96</v>
      </c>
      <c r="X210" s="2">
        <f t="shared" ca="1" si="476"/>
        <v>0</v>
      </c>
      <c r="Y210" s="2">
        <f t="shared" ca="1" si="476"/>
        <v>0</v>
      </c>
      <c r="Z210" s="2">
        <f t="shared" ca="1" si="476"/>
        <v>0</v>
      </c>
      <c r="AA210" s="2">
        <f t="shared" ca="1" si="476"/>
        <v>0</v>
      </c>
      <c r="AB210" s="7">
        <f t="shared" ca="1" si="477"/>
        <v>219</v>
      </c>
      <c r="AC210" s="2">
        <f t="shared" ca="1" si="478"/>
        <v>45.71</v>
      </c>
      <c r="AD210" s="2">
        <f t="shared" ca="1" si="478"/>
        <v>56.58</v>
      </c>
      <c r="AE210" s="2">
        <f t="shared" ca="1" si="478"/>
        <v>0</v>
      </c>
      <c r="AF210" s="2" t="str">
        <f t="shared" ca="1" si="478"/>
        <v/>
      </c>
      <c r="AG210" s="2">
        <f t="shared" ca="1" si="478"/>
        <v>19.670000000000002</v>
      </c>
      <c r="AH210" s="2">
        <f t="shared" ca="1" si="478"/>
        <v>0</v>
      </c>
      <c r="AI210" s="2">
        <f t="shared" ca="1" si="479"/>
        <v>121.96</v>
      </c>
      <c r="AJ210" s="2">
        <f t="shared" ca="1" si="492"/>
        <v>0</v>
      </c>
      <c r="AK210" s="2">
        <f t="shared" ca="1" si="480"/>
        <v>0</v>
      </c>
      <c r="AL210" s="2">
        <f t="shared" ca="1" si="480"/>
        <v>0</v>
      </c>
      <c r="AM210" s="2">
        <f t="shared" ca="1" si="480"/>
        <v>0</v>
      </c>
      <c r="AN210" s="7">
        <f t="shared" ca="1" si="481"/>
        <v>219</v>
      </c>
      <c r="AO210" s="2">
        <f t="shared" ca="1" si="482"/>
        <v>66.290000000000006</v>
      </c>
      <c r="AP210" s="2">
        <f t="shared" ca="1" si="482"/>
        <v>157.46</v>
      </c>
      <c r="AQ210" s="2">
        <f t="shared" ca="1" si="482"/>
        <v>0</v>
      </c>
      <c r="AR210" s="2" t="str">
        <f t="shared" ca="1" si="482"/>
        <v/>
      </c>
      <c r="AS210" s="2">
        <f t="shared" ca="1" si="482"/>
        <v>19.670000000000002</v>
      </c>
      <c r="AT210" s="2" t="str">
        <f t="shared" ca="1" si="482"/>
        <v/>
      </c>
      <c r="AU210" s="2">
        <f t="shared" ca="1" si="483"/>
        <v>243.42000000000002</v>
      </c>
      <c r="AV210" s="2">
        <f t="shared" ca="1" si="484"/>
        <v>0</v>
      </c>
      <c r="AW210" s="2">
        <f t="shared" ca="1" si="484"/>
        <v>0</v>
      </c>
      <c r="AX210" s="2">
        <f t="shared" ca="1" si="484"/>
        <v>0</v>
      </c>
      <c r="AY210" s="2">
        <f t="shared" ca="1" si="484"/>
        <v>0</v>
      </c>
      <c r="AZ210" s="7">
        <f t="shared" ca="1" si="485"/>
        <v>219</v>
      </c>
      <c r="BA210" s="2">
        <f t="shared" ca="1" si="486"/>
        <v>66.290000000000006</v>
      </c>
      <c r="BB210" s="2">
        <f t="shared" ca="1" si="486"/>
        <v>157.46</v>
      </c>
      <c r="BC210" s="2">
        <f t="shared" ca="1" si="486"/>
        <v>0</v>
      </c>
      <c r="BD210" s="2" t="str">
        <f t="shared" ca="1" si="486"/>
        <v/>
      </c>
      <c r="BE210" s="2">
        <f t="shared" ca="1" si="486"/>
        <v>19.670000000000002</v>
      </c>
      <c r="BF210" s="2" t="str">
        <f t="shared" ca="1" si="486"/>
        <v/>
      </c>
      <c r="BG210" s="2">
        <f t="shared" ca="1" si="487"/>
        <v>243.42000000000002</v>
      </c>
      <c r="BH210" s="2">
        <f t="shared" ca="1" si="493"/>
        <v>0</v>
      </c>
      <c r="BI210" s="2">
        <f t="shared" ca="1" si="488"/>
        <v>0</v>
      </c>
      <c r="BJ210" s="2">
        <f t="shared" ca="1" si="488"/>
        <v>0</v>
      </c>
      <c r="BK210" s="2">
        <f t="shared" ca="1" si="488"/>
        <v>0</v>
      </c>
      <c r="BL210" t="str">
        <f t="shared" si="489"/>
        <v>V13R10</v>
      </c>
      <c r="BM210">
        <f t="shared" si="490"/>
        <v>210</v>
      </c>
      <c r="BN210" t="b">
        <f t="shared" si="494"/>
        <v>1</v>
      </c>
    </row>
    <row r="211" spans="1:66" x14ac:dyDescent="0.25">
      <c r="A211" s="20" t="str">
        <f>"Result "&amp;A200</f>
        <v>Result V13</v>
      </c>
      <c r="C211" s="5"/>
      <c r="D211" s="6" t="str">
        <f ca="1">IF(NOT(BN211),"n/a",IF(COUNTIF(D201:D210,Pass)=10,Pass,Fail))</f>
        <v>Pass</v>
      </c>
      <c r="E211" s="17">
        <f ca="1">IF(Units="EDR total","n/a",AVERAGE(E201:E210))</f>
        <v>159.52000000000001</v>
      </c>
      <c r="F211" s="17">
        <f ca="1">IF(Units="EDR total","n/a",AVERAGE(F201:F210))</f>
        <v>159.52000000000001</v>
      </c>
      <c r="G211" s="18">
        <f ca="1">IF(Units="EDR total","n/a",IF(E211=0,0,(F211-E211)/E211))</f>
        <v>0</v>
      </c>
      <c r="H211" s="19"/>
      <c r="I211" s="17">
        <f ca="1">IF(Units="EDR total","n/a",AVERAGE(I201:I210))</f>
        <v>194.48000000000002</v>
      </c>
      <c r="J211" s="17">
        <f ca="1">IF(Units="EDR total","n/a",AVERAGE(J201:J210))</f>
        <v>194.48000000000002</v>
      </c>
      <c r="K211" s="17">
        <f ca="1">IF(Units="EDR total","n/a",AVERAGE(K201:K210))</f>
        <v>194.48000000000002</v>
      </c>
      <c r="L211" s="18">
        <f ca="1">IF(Units="EDR","n/a",IF(J211=0,0,(K211-J211)/J211))</f>
        <v>0</v>
      </c>
      <c r="M211" s="19" t="s">
        <v>273</v>
      </c>
      <c r="N211" s="19">
        <f ca="1">MIN(L201:L210)</f>
        <v>0</v>
      </c>
      <c r="O211" s="17">
        <f ca="1">AVERAGE(O201:O210)</f>
        <v>34.96</v>
      </c>
      <c r="P211" s="18" t="s">
        <v>275</v>
      </c>
      <c r="Q211" s="17">
        <f ca="1">AVERAGE(Q201:Q210)</f>
        <v>48.213999999999984</v>
      </c>
      <c r="R211" s="17">
        <f ca="1">AVERAGE(R201:R210)</f>
        <v>91.63600000000001</v>
      </c>
      <c r="S211" s="17">
        <f ca="1">AVERAGE(S201:S210)</f>
        <v>0</v>
      </c>
      <c r="T211" s="17"/>
      <c r="U211" s="17">
        <f ca="1">AVERAGE(U201:U210)</f>
        <v>19.670000000000005</v>
      </c>
      <c r="V211" s="17">
        <f ca="1">AVERAGE(V201:V210)</f>
        <v>0</v>
      </c>
      <c r="W211" s="17">
        <f ca="1">AVERAGE(W201:W210)</f>
        <v>159.52000000000001</v>
      </c>
      <c r="X211" s="17">
        <f ca="1">AVERAGE(X195:X210)</f>
        <v>1.1983366322900149</v>
      </c>
      <c r="Y211" s="17">
        <f ca="1">AVERAGE(Y195:Y210)</f>
        <v>1.5902761714713516</v>
      </c>
      <c r="Z211" s="17">
        <f ca="1">AVERAGE(Z195:Z210)</f>
        <v>0.39193953918133678</v>
      </c>
      <c r="AA211" s="17">
        <f ca="1">AVERAGE(AA195:AA210)</f>
        <v>7.5272177530155429E-2</v>
      </c>
      <c r="AB211" s="17" t="s">
        <v>275</v>
      </c>
      <c r="AC211" s="17">
        <f ca="1">AVERAGE(AC201:AC210)</f>
        <v>48.213999999999984</v>
      </c>
      <c r="AD211" s="17">
        <f ca="1">AVERAGE(AD201:AD210)</f>
        <v>91.63600000000001</v>
      </c>
      <c r="AE211" s="17">
        <f ca="1">AVERAGE(AE201:AE210)</f>
        <v>0</v>
      </c>
      <c r="AF211" s="17" t="e">
        <f ca="1">AVERAGE(AF201:AF210)</f>
        <v>#DIV/0!</v>
      </c>
      <c r="AG211" s="17">
        <f ca="1">AVERAGE(AG201:AG210)</f>
        <v>19.670000000000005</v>
      </c>
      <c r="AH211" s="17"/>
      <c r="AI211" s="17">
        <f ca="1">AVERAGE(AI201:AI210)</f>
        <v>159.52000000000001</v>
      </c>
      <c r="AJ211" s="17">
        <f ca="1">AVERAGE(AJ195:AJ210)</f>
        <v>1.1983366322900149</v>
      </c>
      <c r="AK211" s="17">
        <f ca="1">AVERAGE(AK195:AK210)</f>
        <v>1.5902761714713516</v>
      </c>
      <c r="AL211" s="17">
        <f ca="1">AVERAGE(AL195:AL210)</f>
        <v>0.39193953918133678</v>
      </c>
      <c r="AM211" s="17">
        <f ca="1">AVERAGE(AM195:AM210)</f>
        <v>7.5272177530155429E-2</v>
      </c>
      <c r="AO211" s="17">
        <f ca="1">AVERAGE(AO201:AO210)</f>
        <v>56.861000000000004</v>
      </c>
      <c r="AP211" s="17">
        <f ca="1">AVERAGE(AP201:AP210)</f>
        <v>117.94900000000003</v>
      </c>
      <c r="AQ211" s="17">
        <f ca="1">AVERAGE(AQ201:AQ210)</f>
        <v>0</v>
      </c>
      <c r="AR211" s="17" t="str">
        <f ca="1">IF(AR$3=0,"",AVERAGE(AR201:AR210))</f>
        <v/>
      </c>
      <c r="AS211" s="17">
        <f ca="1">AVERAGE(AS201:AS210)</f>
        <v>19.670000000000005</v>
      </c>
      <c r="AT211" s="17"/>
      <c r="AU211" s="17">
        <f ca="1">AVERAGE(AU201:AU210)</f>
        <v>194.48000000000002</v>
      </c>
      <c r="AV211" s="17">
        <f ca="1">AVERAGE(AV195:AV210)</f>
        <v>0.71188132078647137</v>
      </c>
      <c r="AW211" s="17">
        <f ca="1">AVERAGE(AW195:AW210)</f>
        <v>1.2175703415451404</v>
      </c>
      <c r="AX211" s="17">
        <f ca="1">AVERAGE(AX195:AX210)</f>
        <v>0.50568902075866862</v>
      </c>
      <c r="AY211" s="17">
        <f ca="1">AVERAGE(AY195:AY210)</f>
        <v>8.7973861203624812E-2</v>
      </c>
      <c r="BA211" s="17">
        <f ca="1">AVERAGE(BA201:BA210)</f>
        <v>56.861000000000004</v>
      </c>
      <c r="BB211" s="17">
        <f ca="1">AVERAGE(BB201:BB210)</f>
        <v>117.94900000000003</v>
      </c>
      <c r="BC211" s="17">
        <f ca="1">AVERAGE(BC201:BC210)</f>
        <v>0</v>
      </c>
      <c r="BD211" s="17" t="str">
        <f ca="1">IF(BD$3=0,"",AVERAGE(BD201:BD210))</f>
        <v/>
      </c>
      <c r="BE211" s="17">
        <f ca="1">AVERAGE(BE201:BE210)</f>
        <v>19.670000000000005</v>
      </c>
      <c r="BF211" s="17"/>
      <c r="BG211" s="17">
        <f ca="1">AVERAGE(BG201:BG210)</f>
        <v>194.48000000000002</v>
      </c>
      <c r="BH211" s="17">
        <f ca="1">AVERAGE(BH195:BH210)</f>
        <v>0.71188132078647137</v>
      </c>
      <c r="BI211" s="17">
        <f ca="1">AVERAGE(BI195:BI210)</f>
        <v>1.2175703415451404</v>
      </c>
      <c r="BJ211" s="17">
        <f ca="1">AVERAGE(BJ195:BJ210)</f>
        <v>0.50568902075866862</v>
      </c>
      <c r="BK211" s="17">
        <f ca="1">AVERAGE(BK195:BK210)</f>
        <v>8.7973861203624812E-2</v>
      </c>
      <c r="BN211" t="b">
        <f t="shared" si="494"/>
        <v>1</v>
      </c>
    </row>
    <row r="212" spans="1:66" x14ac:dyDescent="0.25">
      <c r="C212" s="6" t="str">
        <f>"Page 7 of "&amp;TotalPages</f>
        <v>Page 7 of 11</v>
      </c>
      <c r="E212" s="6"/>
      <c r="F212" s="6"/>
      <c r="G212" s="6"/>
      <c r="H212" s="5"/>
      <c r="I212" s="6"/>
      <c r="J212" s="6"/>
      <c r="K212" s="6"/>
      <c r="L212" s="5" t="s">
        <v>275</v>
      </c>
      <c r="M212" s="5" t="s">
        <v>274</v>
      </c>
      <c r="N212" s="32">
        <f ca="1">MAX(L201:L210)</f>
        <v>0</v>
      </c>
      <c r="AB212" s="6" t="s">
        <v>276</v>
      </c>
      <c r="AC212" s="18">
        <f ca="1">(AC211-Q211)/Q211</f>
        <v>0</v>
      </c>
      <c r="AD212" s="18">
        <f ca="1">(AD211-R211)/R211</f>
        <v>0</v>
      </c>
      <c r="AE212" s="18" t="e">
        <f ca="1">(AE211-S211)/S211</f>
        <v>#DIV/0!</v>
      </c>
      <c r="AF212" s="18"/>
      <c r="AG212" s="18">
        <f ca="1">(AG211-U211)/U211</f>
        <v>0</v>
      </c>
      <c r="AH212" s="18"/>
      <c r="AI212" s="18">
        <f ca="1">(AI211-W211)/W211</f>
        <v>0</v>
      </c>
    </row>
    <row r="213" spans="1:66" x14ac:dyDescent="0.25">
      <c r="A213" s="6" t="s">
        <v>401</v>
      </c>
      <c r="B213" s="6" t="str">
        <f>VLOOKUP(A213,TestArray,2)&amp;" in "&amp;VLOOKUP(A213,TestArray,3)&amp;" for Prototype "&amp;VLOOKUP(A213,TestArray,4)</f>
        <v>Standard Design All Electric in All Zones for Prototype S2100ft2</v>
      </c>
      <c r="C213" s="6"/>
      <c r="I213" s="6" t="str">
        <f>VLOOKUP(A213,TestArray,21)</f>
        <v>Standard = Proposed for this test</v>
      </c>
    </row>
    <row r="214" spans="1:66" x14ac:dyDescent="0.25">
      <c r="A214" t="str">
        <f>A213</f>
        <v>V14</v>
      </c>
      <c r="B214" t="s">
        <v>2</v>
      </c>
      <c r="C214" s="3" t="str">
        <f t="shared" ref="C214:C229" si="495">VLOOKUP(A214,TestArray,4+RIGHT(B214,2))</f>
        <v>Zone 01</v>
      </c>
      <c r="D214" t="str">
        <f t="shared" ref="D214:D229" ca="1" si="496">IF(NOT(BN214),"n/a",IF(AND(H214=Yes,M214=Yes,ABS(E214-I214)&lt;=Tolerance/2),Pass,Fail))</f>
        <v>Pass</v>
      </c>
      <c r="E214" s="2">
        <f t="shared" ref="E214:E229" ca="1" si="497">IF(Units="EDR total",X214,W214)</f>
        <v>87.47999999999999</v>
      </c>
      <c r="F214" s="2">
        <f t="shared" ref="F214:F229" ca="1" si="498">IF(Units="EDR total",AJ214,AI214)</f>
        <v>87.47999999999999</v>
      </c>
      <c r="G214" s="3">
        <f ca="1">IF(E214=0,0,(F214-E214)/E214)</f>
        <v>0</v>
      </c>
      <c r="H214" s="31" t="str">
        <f t="shared" ref="H214:H229" ca="1" si="499">IF(AND((E214-Tolerance&lt;=F214),(E214+Tolerance&gt;=F214)),Yes,No)</f>
        <v>Yes</v>
      </c>
      <c r="I214" s="2">
        <f t="shared" ref="I214:I229" ca="1" si="500">IF(Units="EDR total",J214,INDIRECT(RefCol&amp;INDEX(StandardArray,MATCH($N214,StandardList,0),2)))</f>
        <v>87.47999999999999</v>
      </c>
      <c r="J214" s="2">
        <f t="shared" ref="J214:J229" ca="1" si="501">IF(Units="EDR total",AV214,AU214)</f>
        <v>87.47999999999999</v>
      </c>
      <c r="K214" s="2">
        <f t="shared" ref="K214:K229" ca="1" si="502">IF(Units="EDR total",BH214,BG214)</f>
        <v>87.47999999999999</v>
      </c>
      <c r="L214" s="3">
        <f ca="1">IF(I214=0,0,(K214-I214)/I214)</f>
        <v>0</v>
      </c>
      <c r="M214" s="3" t="str">
        <f t="shared" ref="M214:M229" ca="1" si="503">IF(AND((I214-Tolerance&lt;=K214),(I214+Tolerance&gt;=K214),(J214-Tolerance&lt;=K214),(J214+Tolerance&gt;=K214)),Yes,No)</f>
        <v>Yes</v>
      </c>
      <c r="N214" s="31" t="str">
        <f t="shared" ref="N214:N229" si="504">A214&amp;B214</f>
        <v>V14R01</v>
      </c>
      <c r="O214" s="21">
        <f ca="1">K214-F214</f>
        <v>0</v>
      </c>
      <c r="P214" s="7">
        <f t="shared" ref="P214:P229" ca="1" si="505">MATCH($A214&amp;$B214,INDIRECT(P$2),0)</f>
        <v>220</v>
      </c>
      <c r="Q214" s="2">
        <f t="shared" ref="Q214:AA229" ca="1" si="506">IF(Q$3=0,"",INDEX(INDIRECT(Q$1),$P214,Q$3))</f>
        <v>63.71</v>
      </c>
      <c r="R214" s="2">
        <f t="shared" ca="1" si="506"/>
        <v>0</v>
      </c>
      <c r="S214" s="2">
        <f t="shared" ca="1" si="506"/>
        <v>3.64</v>
      </c>
      <c r="T214" s="2" t="str">
        <f t="shared" ca="1" si="506"/>
        <v/>
      </c>
      <c r="U214" s="2">
        <f t="shared" ca="1" si="506"/>
        <v>20.13</v>
      </c>
      <c r="V214" s="2">
        <f t="shared" ca="1" si="506"/>
        <v>0</v>
      </c>
      <c r="W214" s="2">
        <f t="shared" ref="W214:W229" ca="1" si="507">IF(TotalSum="No",INDEX(INDIRECT(W$1),$P214,W$3),SUM(Q214:V214))</f>
        <v>87.47999999999999</v>
      </c>
      <c r="X214" s="2">
        <f t="shared" ca="1" si="506"/>
        <v>50.4</v>
      </c>
      <c r="Y214" s="2">
        <f t="shared" ca="1" si="506"/>
        <v>72.2</v>
      </c>
      <c r="Z214" s="2">
        <f t="shared" ca="1" si="506"/>
        <v>21.8</v>
      </c>
      <c r="AA214" s="2">
        <f t="shared" ca="1" si="506"/>
        <v>3.2526099999999998</v>
      </c>
      <c r="AB214" s="7">
        <f t="shared" ref="AB214:AB229" ca="1" si="508">MATCH($A214&amp;$B214,INDIRECT(AB$2),0)</f>
        <v>220</v>
      </c>
      <c r="AC214" s="2">
        <f t="shared" ref="AC214:AH229" ca="1" si="509">IF(AC$3=0,"",INDEX(INDIRECT(AC$1),$AB214,AC$3))</f>
        <v>63.71</v>
      </c>
      <c r="AD214" s="2">
        <f t="shared" ca="1" si="509"/>
        <v>0</v>
      </c>
      <c r="AE214" s="2">
        <f t="shared" ca="1" si="509"/>
        <v>3.64</v>
      </c>
      <c r="AF214" s="2" t="str">
        <f t="shared" ca="1" si="509"/>
        <v/>
      </c>
      <c r="AG214" s="2">
        <f t="shared" ca="1" si="509"/>
        <v>20.13</v>
      </c>
      <c r="AH214" s="2">
        <f t="shared" ca="1" si="509"/>
        <v>0</v>
      </c>
      <c r="AI214" s="2">
        <f t="shared" ref="AI214" ca="1" si="510">IF(TotalSum="No",INDEX(INDIRECT(AI$1),$AB214,AI$3),SUM(AC214:AH214))</f>
        <v>87.47999999999999</v>
      </c>
      <c r="AJ214" s="2">
        <f ca="1">IF(AJ$3=0,"",INDEX(INDIRECT(AJ$1),$AB214,AJ$3))</f>
        <v>50.4</v>
      </c>
      <c r="AK214" s="2">
        <f t="shared" ref="AK214:AM229" ca="1" si="511">IF(AK$3=0,"",INDEX(INDIRECT(AK$1),$AB214,AK$3))</f>
        <v>72.2</v>
      </c>
      <c r="AL214" s="2">
        <f t="shared" ca="1" si="511"/>
        <v>21.8</v>
      </c>
      <c r="AM214" s="2">
        <f t="shared" ca="1" si="511"/>
        <v>3.2526099999999998</v>
      </c>
      <c r="AN214" s="7">
        <f t="shared" ref="AN214:AN229" ca="1" si="512">MATCH($A214&amp;$B214,INDIRECT(AN$2),0)</f>
        <v>220</v>
      </c>
      <c r="AO214" s="2">
        <f t="shared" ref="AO214:AT229" ca="1" si="513">IF(AO$3=0,"",INDEX(INDIRECT(AO$1),$AN214,AO$3))</f>
        <v>63.71</v>
      </c>
      <c r="AP214" s="2">
        <f t="shared" ca="1" si="513"/>
        <v>0</v>
      </c>
      <c r="AQ214" s="2">
        <f t="shared" ca="1" si="513"/>
        <v>3.64</v>
      </c>
      <c r="AR214" s="2" t="str">
        <f t="shared" ca="1" si="513"/>
        <v/>
      </c>
      <c r="AS214" s="2">
        <f t="shared" ca="1" si="513"/>
        <v>20.13</v>
      </c>
      <c r="AT214" s="2" t="str">
        <f t="shared" ca="1" si="513"/>
        <v/>
      </c>
      <c r="AU214" s="2">
        <f t="shared" ref="AU214:AU229" ca="1" si="514">IF(TotalSum="No",INDEX(INDIRECT(AU$1),$AN214,AU$3),SUM(AO214:AT214))</f>
        <v>87.47999999999999</v>
      </c>
      <c r="AV214" s="2">
        <f t="shared" ref="AV214:AY229" ca="1" si="515">IF(AV$3=0,"",INDEX(INDIRECT(AV$1),$P214,AV$3))</f>
        <v>50.4</v>
      </c>
      <c r="AW214" s="2">
        <f t="shared" ca="1" si="515"/>
        <v>72.2</v>
      </c>
      <c r="AX214" s="2">
        <f t="shared" ca="1" si="515"/>
        <v>21.8</v>
      </c>
      <c r="AY214" s="2">
        <f t="shared" ca="1" si="515"/>
        <v>3.2526099999999998</v>
      </c>
      <c r="AZ214" s="7">
        <f t="shared" ref="AZ214:AZ229" ca="1" si="516">MATCH($A214&amp;$B214,INDIRECT(AZ$2),0)</f>
        <v>220</v>
      </c>
      <c r="BA214" s="2">
        <f t="shared" ref="BA214:BF229" ca="1" si="517">IF(BA$3=0,"",INDEX(INDIRECT(BA$1),$AZ214,BA$3))</f>
        <v>63.71</v>
      </c>
      <c r="BB214" s="2">
        <f t="shared" ca="1" si="517"/>
        <v>0</v>
      </c>
      <c r="BC214" s="2">
        <f t="shared" ca="1" si="517"/>
        <v>3.64</v>
      </c>
      <c r="BD214" s="2" t="str">
        <f t="shared" ca="1" si="517"/>
        <v/>
      </c>
      <c r="BE214" s="2">
        <f t="shared" ca="1" si="517"/>
        <v>20.13</v>
      </c>
      <c r="BF214" s="2" t="str">
        <f t="shared" ca="1" si="517"/>
        <v/>
      </c>
      <c r="BG214" s="2">
        <f t="shared" ref="BG214:BG229" ca="1" si="518">IF(TotalSum="No",INDEX(INDIRECT(BG$1),$AZ214,BG$3),SUM(BA214:BF214))</f>
        <v>87.47999999999999</v>
      </c>
      <c r="BH214" s="2">
        <f ca="1">IF(BH$3=0,"",INDEX(INDIRECT(BH$1),$AZ214,BH$3))</f>
        <v>50.4</v>
      </c>
      <c r="BI214" s="2">
        <f t="shared" ref="BI214:BK229" ca="1" si="519">IF(BI$3=0,"",INDEX(INDIRECT(BI$1),$AZ214,BI$3))</f>
        <v>72.2</v>
      </c>
      <c r="BJ214" s="2">
        <f t="shared" ca="1" si="519"/>
        <v>21.8</v>
      </c>
      <c r="BK214" s="2">
        <f t="shared" ca="1" si="519"/>
        <v>3.2526099999999998</v>
      </c>
      <c r="BL214" t="str">
        <f t="shared" ref="BL214:BL229" si="520">A214&amp;B214</f>
        <v>V14R01</v>
      </c>
      <c r="BM214">
        <f>ROW(BL214)</f>
        <v>214</v>
      </c>
      <c r="BN214" t="b">
        <f>AND(SoftwareType="Reference",SingleFamily="Yes",NewlyConstructed="Yes")</f>
        <v>1</v>
      </c>
    </row>
    <row r="215" spans="1:66" x14ac:dyDescent="0.25">
      <c r="A215" t="str">
        <f t="shared" ref="A215:A229" si="521">A214</f>
        <v>V14</v>
      </c>
      <c r="B215" t="s">
        <v>17</v>
      </c>
      <c r="C215" s="3" t="str">
        <f t="shared" si="495"/>
        <v>Zone 02</v>
      </c>
      <c r="D215" t="str">
        <f t="shared" ca="1" si="496"/>
        <v>Pass</v>
      </c>
      <c r="E215" s="2">
        <f t="shared" ca="1" si="497"/>
        <v>52.36</v>
      </c>
      <c r="F215" s="2">
        <f t="shared" ca="1" si="498"/>
        <v>52.36</v>
      </c>
      <c r="G215" s="3">
        <f t="shared" ref="G215:G229" ca="1" si="522">IF(E215=0,0,(F215-E215)/E215)</f>
        <v>0</v>
      </c>
      <c r="H215" s="31" t="str">
        <f t="shared" ca="1" si="499"/>
        <v>Yes</v>
      </c>
      <c r="I215" s="2">
        <f t="shared" ca="1" si="500"/>
        <v>52.36</v>
      </c>
      <c r="J215" s="2">
        <f t="shared" ca="1" si="501"/>
        <v>52.36</v>
      </c>
      <c r="K215" s="2">
        <f t="shared" ca="1" si="502"/>
        <v>52.36</v>
      </c>
      <c r="L215" s="3">
        <f t="shared" ref="L215:L230" ca="1" si="523">IF(I215=0,0,(K215-I215)/I215)</f>
        <v>0</v>
      </c>
      <c r="M215" s="3" t="str">
        <f t="shared" ca="1" si="503"/>
        <v>Yes</v>
      </c>
      <c r="N215" s="31" t="str">
        <f t="shared" si="504"/>
        <v>V14R02</v>
      </c>
      <c r="O215" s="21">
        <f t="shared" ref="O215:O229" ca="1" si="524">K215-F215</f>
        <v>0</v>
      </c>
      <c r="P215" s="7">
        <f t="shared" ca="1" si="505"/>
        <v>221</v>
      </c>
      <c r="Q215" s="2">
        <f t="shared" ca="1" si="506"/>
        <v>31.64</v>
      </c>
      <c r="R215" s="2">
        <f t="shared" ca="1" si="506"/>
        <v>0.57999999999999996</v>
      </c>
      <c r="S215" s="2">
        <f t="shared" ca="1" si="506"/>
        <v>3.66</v>
      </c>
      <c r="T215" s="2" t="str">
        <f t="shared" ca="1" si="506"/>
        <v/>
      </c>
      <c r="U215" s="2">
        <f t="shared" ca="1" si="506"/>
        <v>16.48</v>
      </c>
      <c r="V215" s="2">
        <f t="shared" ca="1" si="506"/>
        <v>0</v>
      </c>
      <c r="W215" s="2">
        <f t="shared" ca="1" si="507"/>
        <v>52.36</v>
      </c>
      <c r="X215" s="2">
        <f t="shared" ca="1" si="506"/>
        <v>33.9</v>
      </c>
      <c r="Y215" s="2">
        <f t="shared" ca="1" si="506"/>
        <v>55.8</v>
      </c>
      <c r="Z215" s="2">
        <f t="shared" ca="1" si="506"/>
        <v>21.9</v>
      </c>
      <c r="AA215" s="2">
        <f t="shared" ca="1" si="506"/>
        <v>2.6929500000000002</v>
      </c>
      <c r="AB215" s="7">
        <f t="shared" ca="1" si="508"/>
        <v>221</v>
      </c>
      <c r="AC215" s="2">
        <f t="shared" ca="1" si="509"/>
        <v>31.64</v>
      </c>
      <c r="AD215" s="2">
        <f t="shared" ca="1" si="509"/>
        <v>0.57999999999999996</v>
      </c>
      <c r="AE215" s="2">
        <f t="shared" ca="1" si="509"/>
        <v>3.66</v>
      </c>
      <c r="AF215" s="2" t="str">
        <f t="shared" ca="1" si="509"/>
        <v/>
      </c>
      <c r="AG215" s="2">
        <f t="shared" ca="1" si="509"/>
        <v>16.48</v>
      </c>
      <c r="AH215" s="2">
        <f t="shared" ca="1" si="509"/>
        <v>0</v>
      </c>
      <c r="AI215" s="2">
        <f t="shared" ref="AI215:AI229" ca="1" si="525">IF(TotalSum="No",INDEX(INDIRECT(AI$1),$AB215,AI$3),SUM(AC215:AH215))</f>
        <v>52.36</v>
      </c>
      <c r="AJ215" s="2">
        <f t="shared" ref="AJ215:AJ229" ca="1" si="526">IF(AJ$3=0,"",INDEX(INDIRECT(AJ$1),$AB215,AJ$3))</f>
        <v>33.9</v>
      </c>
      <c r="AK215" s="2">
        <f t="shared" ca="1" si="511"/>
        <v>55.8</v>
      </c>
      <c r="AL215" s="2">
        <f t="shared" ca="1" si="511"/>
        <v>21.9</v>
      </c>
      <c r="AM215" s="2">
        <f t="shared" ca="1" si="511"/>
        <v>2.6929500000000002</v>
      </c>
      <c r="AN215" s="7">
        <f t="shared" ca="1" si="512"/>
        <v>221</v>
      </c>
      <c r="AO215" s="2">
        <f t="shared" ca="1" si="513"/>
        <v>31.64</v>
      </c>
      <c r="AP215" s="2">
        <f t="shared" ca="1" si="513"/>
        <v>0.57999999999999996</v>
      </c>
      <c r="AQ215" s="2">
        <f t="shared" ca="1" si="513"/>
        <v>3.66</v>
      </c>
      <c r="AR215" s="2" t="str">
        <f t="shared" ca="1" si="513"/>
        <v/>
      </c>
      <c r="AS215" s="2">
        <f t="shared" ca="1" si="513"/>
        <v>16.48</v>
      </c>
      <c r="AT215" s="2" t="str">
        <f t="shared" ca="1" si="513"/>
        <v/>
      </c>
      <c r="AU215" s="2">
        <f t="shared" ca="1" si="514"/>
        <v>52.36</v>
      </c>
      <c r="AV215" s="2">
        <f t="shared" ca="1" si="515"/>
        <v>33.9</v>
      </c>
      <c r="AW215" s="2">
        <f t="shared" ca="1" si="515"/>
        <v>55.8</v>
      </c>
      <c r="AX215" s="2">
        <f t="shared" ca="1" si="515"/>
        <v>21.9</v>
      </c>
      <c r="AY215" s="2">
        <f t="shared" ca="1" si="515"/>
        <v>2.6929500000000002</v>
      </c>
      <c r="AZ215" s="7">
        <f t="shared" ca="1" si="516"/>
        <v>221</v>
      </c>
      <c r="BA215" s="2">
        <f t="shared" ca="1" si="517"/>
        <v>31.64</v>
      </c>
      <c r="BB215" s="2">
        <f t="shared" ca="1" si="517"/>
        <v>0.57999999999999996</v>
      </c>
      <c r="BC215" s="2">
        <f t="shared" ca="1" si="517"/>
        <v>3.66</v>
      </c>
      <c r="BD215" s="2" t="str">
        <f t="shared" ca="1" si="517"/>
        <v/>
      </c>
      <c r="BE215" s="2">
        <f t="shared" ca="1" si="517"/>
        <v>16.48</v>
      </c>
      <c r="BF215" s="2" t="str">
        <f t="shared" ca="1" si="517"/>
        <v/>
      </c>
      <c r="BG215" s="2">
        <f t="shared" ca="1" si="518"/>
        <v>52.36</v>
      </c>
      <c r="BH215" s="2">
        <f t="shared" ref="BH215:BH229" ca="1" si="527">IF(BH$3=0,"",INDEX(INDIRECT(BH$1),$AZ215,BH$3))</f>
        <v>33.9</v>
      </c>
      <c r="BI215" s="2">
        <f t="shared" ca="1" si="519"/>
        <v>55.8</v>
      </c>
      <c r="BJ215" s="2">
        <f t="shared" ca="1" si="519"/>
        <v>21.9</v>
      </c>
      <c r="BK215" s="2">
        <f t="shared" ca="1" si="519"/>
        <v>2.6929500000000002</v>
      </c>
      <c r="BL215" t="str">
        <f t="shared" si="520"/>
        <v>V14R02</v>
      </c>
      <c r="BM215">
        <f t="shared" ref="BM215:BM229" si="528">ROW(BL215)</f>
        <v>215</v>
      </c>
      <c r="BN215" t="b">
        <f>BN214</f>
        <v>1</v>
      </c>
    </row>
    <row r="216" spans="1:66" x14ac:dyDescent="0.25">
      <c r="A216" t="str">
        <f t="shared" si="521"/>
        <v>V14</v>
      </c>
      <c r="B216" t="s">
        <v>18</v>
      </c>
      <c r="C216" s="3" t="str">
        <f t="shared" si="495"/>
        <v>Zone 03</v>
      </c>
      <c r="D216" t="str">
        <f t="shared" ca="1" si="496"/>
        <v>Pass</v>
      </c>
      <c r="E216" s="2">
        <f t="shared" ca="1" si="497"/>
        <v>46.91</v>
      </c>
      <c r="F216" s="2">
        <f t="shared" ca="1" si="498"/>
        <v>46.91</v>
      </c>
      <c r="G216" s="3">
        <f t="shared" ca="1" si="522"/>
        <v>0</v>
      </c>
      <c r="H216" s="31" t="str">
        <f t="shared" ca="1" si="499"/>
        <v>Yes</v>
      </c>
      <c r="I216" s="2">
        <f t="shared" ca="1" si="500"/>
        <v>46.91</v>
      </c>
      <c r="J216" s="2">
        <f t="shared" ca="1" si="501"/>
        <v>46.91</v>
      </c>
      <c r="K216" s="2">
        <f t="shared" ca="1" si="502"/>
        <v>46.91</v>
      </c>
      <c r="L216" s="3">
        <f t="shared" ca="1" si="523"/>
        <v>0</v>
      </c>
      <c r="M216" s="3" t="str">
        <f t="shared" ca="1" si="503"/>
        <v>Yes</v>
      </c>
      <c r="N216" s="31" t="str">
        <f t="shared" si="504"/>
        <v>V14R03</v>
      </c>
      <c r="O216" s="21">
        <f t="shared" ca="1" si="524"/>
        <v>0</v>
      </c>
      <c r="P216" s="7">
        <f t="shared" ca="1" si="505"/>
        <v>222</v>
      </c>
      <c r="Q216" s="2">
        <f t="shared" ca="1" si="506"/>
        <v>25.92</v>
      </c>
      <c r="R216" s="2">
        <f t="shared" ca="1" si="506"/>
        <v>0</v>
      </c>
      <c r="S216" s="2">
        <f t="shared" ca="1" si="506"/>
        <v>3.68</v>
      </c>
      <c r="T216" s="2" t="str">
        <f t="shared" ca="1" si="506"/>
        <v/>
      </c>
      <c r="U216" s="2">
        <f t="shared" ca="1" si="506"/>
        <v>17.309999999999999</v>
      </c>
      <c r="V216" s="2">
        <f t="shared" ca="1" si="506"/>
        <v>0</v>
      </c>
      <c r="W216" s="2">
        <f t="shared" ca="1" si="507"/>
        <v>46.91</v>
      </c>
      <c r="X216" s="2">
        <f t="shared" ca="1" si="506"/>
        <v>35.1</v>
      </c>
      <c r="Y216" s="2">
        <f t="shared" ca="1" si="506"/>
        <v>58.2</v>
      </c>
      <c r="Z216" s="2">
        <f t="shared" ca="1" si="506"/>
        <v>23.1</v>
      </c>
      <c r="AA216" s="2">
        <f t="shared" ca="1" si="506"/>
        <v>2.6579199999999998</v>
      </c>
      <c r="AB216" s="7">
        <f t="shared" ca="1" si="508"/>
        <v>222</v>
      </c>
      <c r="AC216" s="2">
        <f t="shared" ca="1" si="509"/>
        <v>25.92</v>
      </c>
      <c r="AD216" s="2">
        <f t="shared" ca="1" si="509"/>
        <v>0</v>
      </c>
      <c r="AE216" s="2">
        <f t="shared" ca="1" si="509"/>
        <v>3.68</v>
      </c>
      <c r="AF216" s="2" t="str">
        <f t="shared" ca="1" si="509"/>
        <v/>
      </c>
      <c r="AG216" s="2">
        <f t="shared" ca="1" si="509"/>
        <v>17.309999999999999</v>
      </c>
      <c r="AH216" s="2">
        <f t="shared" ca="1" si="509"/>
        <v>0</v>
      </c>
      <c r="AI216" s="2">
        <f t="shared" ca="1" si="525"/>
        <v>46.91</v>
      </c>
      <c r="AJ216" s="2">
        <f t="shared" ca="1" si="526"/>
        <v>35.1</v>
      </c>
      <c r="AK216" s="2">
        <f t="shared" ca="1" si="511"/>
        <v>58.2</v>
      </c>
      <c r="AL216" s="2">
        <f t="shared" ca="1" si="511"/>
        <v>23.1</v>
      </c>
      <c r="AM216" s="2">
        <f t="shared" ca="1" si="511"/>
        <v>2.6579199999999998</v>
      </c>
      <c r="AN216" s="7">
        <f t="shared" ca="1" si="512"/>
        <v>222</v>
      </c>
      <c r="AO216" s="2">
        <f t="shared" ca="1" si="513"/>
        <v>25.92</v>
      </c>
      <c r="AP216" s="2">
        <f t="shared" ca="1" si="513"/>
        <v>0</v>
      </c>
      <c r="AQ216" s="2">
        <f t="shared" ca="1" si="513"/>
        <v>3.68</v>
      </c>
      <c r="AR216" s="2" t="str">
        <f t="shared" ca="1" si="513"/>
        <v/>
      </c>
      <c r="AS216" s="2">
        <f t="shared" ca="1" si="513"/>
        <v>17.309999999999999</v>
      </c>
      <c r="AT216" s="2" t="str">
        <f t="shared" ca="1" si="513"/>
        <v/>
      </c>
      <c r="AU216" s="2">
        <f t="shared" ca="1" si="514"/>
        <v>46.91</v>
      </c>
      <c r="AV216" s="2">
        <f t="shared" ca="1" si="515"/>
        <v>35.1</v>
      </c>
      <c r="AW216" s="2">
        <f t="shared" ca="1" si="515"/>
        <v>58.2</v>
      </c>
      <c r="AX216" s="2">
        <f t="shared" ca="1" si="515"/>
        <v>23.1</v>
      </c>
      <c r="AY216" s="2">
        <f t="shared" ca="1" si="515"/>
        <v>2.6579199999999998</v>
      </c>
      <c r="AZ216" s="7">
        <f t="shared" ca="1" si="516"/>
        <v>222</v>
      </c>
      <c r="BA216" s="2">
        <f t="shared" ca="1" si="517"/>
        <v>25.92</v>
      </c>
      <c r="BB216" s="2">
        <f t="shared" ca="1" si="517"/>
        <v>0</v>
      </c>
      <c r="BC216" s="2">
        <f t="shared" ca="1" si="517"/>
        <v>3.68</v>
      </c>
      <c r="BD216" s="2" t="str">
        <f t="shared" ca="1" si="517"/>
        <v/>
      </c>
      <c r="BE216" s="2">
        <f t="shared" ca="1" si="517"/>
        <v>17.309999999999999</v>
      </c>
      <c r="BF216" s="2" t="str">
        <f t="shared" ca="1" si="517"/>
        <v/>
      </c>
      <c r="BG216" s="2">
        <f t="shared" ca="1" si="518"/>
        <v>46.91</v>
      </c>
      <c r="BH216" s="2">
        <f t="shared" ca="1" si="527"/>
        <v>35.1</v>
      </c>
      <c r="BI216" s="2">
        <f t="shared" ca="1" si="519"/>
        <v>58.2</v>
      </c>
      <c r="BJ216" s="2">
        <f t="shared" ca="1" si="519"/>
        <v>23.1</v>
      </c>
      <c r="BK216" s="2">
        <f t="shared" ca="1" si="519"/>
        <v>2.6579199999999998</v>
      </c>
      <c r="BL216" t="str">
        <f t="shared" si="520"/>
        <v>V14R03</v>
      </c>
      <c r="BM216">
        <f t="shared" si="528"/>
        <v>216</v>
      </c>
      <c r="BN216" t="b">
        <f t="shared" ref="BN216:BN230" si="529">BN215</f>
        <v>1</v>
      </c>
    </row>
    <row r="217" spans="1:66" x14ac:dyDescent="0.25">
      <c r="A217" t="str">
        <f t="shared" si="521"/>
        <v>V14</v>
      </c>
      <c r="B217" t="s">
        <v>19</v>
      </c>
      <c r="C217" s="3" t="str">
        <f t="shared" si="495"/>
        <v>Zone 04</v>
      </c>
      <c r="D217" t="str">
        <f t="shared" ca="1" si="496"/>
        <v>Pass</v>
      </c>
      <c r="E217" s="2">
        <f t="shared" ca="1" si="497"/>
        <v>45.099999999999994</v>
      </c>
      <c r="F217" s="2">
        <f t="shared" ca="1" si="498"/>
        <v>45.099999999999994</v>
      </c>
      <c r="G217" s="3">
        <f t="shared" ca="1" si="522"/>
        <v>0</v>
      </c>
      <c r="H217" s="31" t="str">
        <f t="shared" ca="1" si="499"/>
        <v>Yes</v>
      </c>
      <c r="I217" s="2">
        <f t="shared" ca="1" si="500"/>
        <v>45.099999999999994</v>
      </c>
      <c r="J217" s="2">
        <f t="shared" ca="1" si="501"/>
        <v>45.099999999999994</v>
      </c>
      <c r="K217" s="2">
        <f t="shared" ca="1" si="502"/>
        <v>45.099999999999994</v>
      </c>
      <c r="L217" s="3">
        <f t="shared" ca="1" si="523"/>
        <v>0</v>
      </c>
      <c r="M217" s="3" t="str">
        <f t="shared" ca="1" si="503"/>
        <v>Yes</v>
      </c>
      <c r="N217" s="31" t="str">
        <f t="shared" si="504"/>
        <v>V14R04</v>
      </c>
      <c r="O217" s="21">
        <f t="shared" ca="1" si="524"/>
        <v>0</v>
      </c>
      <c r="P217" s="7">
        <f t="shared" ca="1" si="505"/>
        <v>223</v>
      </c>
      <c r="Q217" s="2">
        <f t="shared" ca="1" si="506"/>
        <v>24.33</v>
      </c>
      <c r="R217" s="2">
        <f t="shared" ca="1" si="506"/>
        <v>1.74</v>
      </c>
      <c r="S217" s="2">
        <f t="shared" ca="1" si="506"/>
        <v>3.67</v>
      </c>
      <c r="T217" s="2" t="str">
        <f t="shared" ca="1" si="506"/>
        <v/>
      </c>
      <c r="U217" s="2">
        <f t="shared" ca="1" si="506"/>
        <v>15.36</v>
      </c>
      <c r="V217" s="2">
        <f t="shared" ca="1" si="506"/>
        <v>0</v>
      </c>
      <c r="W217" s="2">
        <f t="shared" ca="1" si="507"/>
        <v>45.099999999999994</v>
      </c>
      <c r="X217" s="2">
        <f t="shared" ca="1" si="506"/>
        <v>31.6</v>
      </c>
      <c r="Y217" s="2">
        <f t="shared" ca="1" si="506"/>
        <v>53.8</v>
      </c>
      <c r="Z217" s="2">
        <f t="shared" ca="1" si="506"/>
        <v>22.2</v>
      </c>
      <c r="AA217" s="2">
        <f t="shared" ca="1" si="506"/>
        <v>2.5962399999999999</v>
      </c>
      <c r="AB217" s="7">
        <f t="shared" ca="1" si="508"/>
        <v>223</v>
      </c>
      <c r="AC217" s="2">
        <f t="shared" ca="1" si="509"/>
        <v>24.33</v>
      </c>
      <c r="AD217" s="2">
        <f t="shared" ca="1" si="509"/>
        <v>1.74</v>
      </c>
      <c r="AE217" s="2">
        <f t="shared" ca="1" si="509"/>
        <v>3.67</v>
      </c>
      <c r="AF217" s="2" t="str">
        <f t="shared" ca="1" si="509"/>
        <v/>
      </c>
      <c r="AG217" s="2">
        <f t="shared" ca="1" si="509"/>
        <v>15.36</v>
      </c>
      <c r="AH217" s="2">
        <f t="shared" ca="1" si="509"/>
        <v>0</v>
      </c>
      <c r="AI217" s="2">
        <f t="shared" ca="1" si="525"/>
        <v>45.099999999999994</v>
      </c>
      <c r="AJ217" s="2">
        <f t="shared" ca="1" si="526"/>
        <v>31.6</v>
      </c>
      <c r="AK217" s="2">
        <f t="shared" ca="1" si="511"/>
        <v>53.8</v>
      </c>
      <c r="AL217" s="2">
        <f t="shared" ca="1" si="511"/>
        <v>22.2</v>
      </c>
      <c r="AM217" s="2">
        <f t="shared" ca="1" si="511"/>
        <v>2.5962399999999999</v>
      </c>
      <c r="AN217" s="7">
        <f t="shared" ca="1" si="512"/>
        <v>223</v>
      </c>
      <c r="AO217" s="2">
        <f t="shared" ca="1" si="513"/>
        <v>24.33</v>
      </c>
      <c r="AP217" s="2">
        <f t="shared" ca="1" si="513"/>
        <v>1.74</v>
      </c>
      <c r="AQ217" s="2">
        <f t="shared" ca="1" si="513"/>
        <v>3.67</v>
      </c>
      <c r="AR217" s="2" t="str">
        <f t="shared" ca="1" si="513"/>
        <v/>
      </c>
      <c r="AS217" s="2">
        <f t="shared" ca="1" si="513"/>
        <v>15.36</v>
      </c>
      <c r="AT217" s="2" t="str">
        <f t="shared" ca="1" si="513"/>
        <v/>
      </c>
      <c r="AU217" s="2">
        <f t="shared" ca="1" si="514"/>
        <v>45.099999999999994</v>
      </c>
      <c r="AV217" s="2">
        <f t="shared" ca="1" si="515"/>
        <v>31.6</v>
      </c>
      <c r="AW217" s="2">
        <f t="shared" ca="1" si="515"/>
        <v>53.8</v>
      </c>
      <c r="AX217" s="2">
        <f t="shared" ca="1" si="515"/>
        <v>22.2</v>
      </c>
      <c r="AY217" s="2">
        <f t="shared" ca="1" si="515"/>
        <v>2.5962399999999999</v>
      </c>
      <c r="AZ217" s="7">
        <f t="shared" ca="1" si="516"/>
        <v>223</v>
      </c>
      <c r="BA217" s="2">
        <f t="shared" ca="1" si="517"/>
        <v>24.33</v>
      </c>
      <c r="BB217" s="2">
        <f t="shared" ca="1" si="517"/>
        <v>1.74</v>
      </c>
      <c r="BC217" s="2">
        <f t="shared" ca="1" si="517"/>
        <v>3.67</v>
      </c>
      <c r="BD217" s="2" t="str">
        <f t="shared" ca="1" si="517"/>
        <v/>
      </c>
      <c r="BE217" s="2">
        <f t="shared" ca="1" si="517"/>
        <v>15.36</v>
      </c>
      <c r="BF217" s="2" t="str">
        <f t="shared" ca="1" si="517"/>
        <v/>
      </c>
      <c r="BG217" s="2">
        <f t="shared" ca="1" si="518"/>
        <v>45.099999999999994</v>
      </c>
      <c r="BH217" s="2">
        <f t="shared" ca="1" si="527"/>
        <v>31.6</v>
      </c>
      <c r="BI217" s="2">
        <f t="shared" ca="1" si="519"/>
        <v>53.8</v>
      </c>
      <c r="BJ217" s="2">
        <f t="shared" ca="1" si="519"/>
        <v>22.2</v>
      </c>
      <c r="BK217" s="2">
        <f t="shared" ca="1" si="519"/>
        <v>2.5962399999999999</v>
      </c>
      <c r="BL217" t="str">
        <f t="shared" si="520"/>
        <v>V14R04</v>
      </c>
      <c r="BM217">
        <f t="shared" si="528"/>
        <v>217</v>
      </c>
      <c r="BN217" t="b">
        <f t="shared" si="529"/>
        <v>1</v>
      </c>
    </row>
    <row r="218" spans="1:66" x14ac:dyDescent="0.25">
      <c r="A218" t="str">
        <f t="shared" si="521"/>
        <v>V14</v>
      </c>
      <c r="B218" t="s">
        <v>20</v>
      </c>
      <c r="C218" s="3" t="str">
        <f t="shared" si="495"/>
        <v>Zone 05</v>
      </c>
      <c r="D218" t="str">
        <f t="shared" ca="1" si="496"/>
        <v>Pass</v>
      </c>
      <c r="E218" s="2">
        <f t="shared" ca="1" si="497"/>
        <v>47.64</v>
      </c>
      <c r="F218" s="2">
        <f t="shared" ca="1" si="498"/>
        <v>47.64</v>
      </c>
      <c r="G218" s="3">
        <f t="shared" ca="1" si="522"/>
        <v>0</v>
      </c>
      <c r="H218" s="31" t="str">
        <f t="shared" ca="1" si="499"/>
        <v>Yes</v>
      </c>
      <c r="I218" s="2">
        <f t="shared" ca="1" si="500"/>
        <v>47.64</v>
      </c>
      <c r="J218" s="2">
        <f t="shared" ca="1" si="501"/>
        <v>47.64</v>
      </c>
      <c r="K218" s="2">
        <f t="shared" ca="1" si="502"/>
        <v>47.64</v>
      </c>
      <c r="L218" s="3">
        <f t="shared" ca="1" si="523"/>
        <v>0</v>
      </c>
      <c r="M218" s="3" t="str">
        <f t="shared" ca="1" si="503"/>
        <v>Yes</v>
      </c>
      <c r="N218" s="31" t="str">
        <f t="shared" si="504"/>
        <v>V14R05</v>
      </c>
      <c r="O218" s="21">
        <f t="shared" ca="1" si="524"/>
        <v>0</v>
      </c>
      <c r="P218" s="7">
        <f t="shared" ca="1" si="505"/>
        <v>224</v>
      </c>
      <c r="Q218" s="2">
        <f t="shared" ca="1" si="506"/>
        <v>26.24</v>
      </c>
      <c r="R218" s="2">
        <f t="shared" ca="1" si="506"/>
        <v>0</v>
      </c>
      <c r="S218" s="2">
        <f t="shared" ca="1" si="506"/>
        <v>3.66</v>
      </c>
      <c r="T218" s="2" t="str">
        <f t="shared" ca="1" si="506"/>
        <v/>
      </c>
      <c r="U218" s="2">
        <f t="shared" ca="1" si="506"/>
        <v>17.739999999999998</v>
      </c>
      <c r="V218" s="2">
        <f t="shared" ca="1" si="506"/>
        <v>0</v>
      </c>
      <c r="W218" s="2">
        <f t="shared" ca="1" si="507"/>
        <v>47.64</v>
      </c>
      <c r="X218" s="2">
        <f t="shared" ca="1" si="506"/>
        <v>34.1</v>
      </c>
      <c r="Y218" s="2">
        <f t="shared" ca="1" si="506"/>
        <v>56.6</v>
      </c>
      <c r="Z218" s="2">
        <f t="shared" ca="1" si="506"/>
        <v>22.5</v>
      </c>
      <c r="AA218" s="2">
        <f t="shared" ca="1" si="506"/>
        <v>2.47146</v>
      </c>
      <c r="AB218" s="7">
        <f t="shared" ca="1" si="508"/>
        <v>224</v>
      </c>
      <c r="AC218" s="2">
        <f t="shared" ca="1" si="509"/>
        <v>26.24</v>
      </c>
      <c r="AD218" s="2">
        <f t="shared" ca="1" si="509"/>
        <v>0</v>
      </c>
      <c r="AE218" s="2">
        <f t="shared" ca="1" si="509"/>
        <v>3.66</v>
      </c>
      <c r="AF218" s="2" t="str">
        <f t="shared" ca="1" si="509"/>
        <v/>
      </c>
      <c r="AG218" s="2">
        <f t="shared" ca="1" si="509"/>
        <v>17.739999999999998</v>
      </c>
      <c r="AH218" s="2">
        <f t="shared" ca="1" si="509"/>
        <v>0</v>
      </c>
      <c r="AI218" s="2">
        <f t="shared" ca="1" si="525"/>
        <v>47.64</v>
      </c>
      <c r="AJ218" s="2">
        <f t="shared" ca="1" si="526"/>
        <v>34.1</v>
      </c>
      <c r="AK218" s="2">
        <f t="shared" ca="1" si="511"/>
        <v>56.6</v>
      </c>
      <c r="AL218" s="2">
        <f t="shared" ca="1" si="511"/>
        <v>22.5</v>
      </c>
      <c r="AM218" s="2">
        <f t="shared" ca="1" si="511"/>
        <v>2.47146</v>
      </c>
      <c r="AN218" s="7">
        <f t="shared" ca="1" si="512"/>
        <v>224</v>
      </c>
      <c r="AO218" s="2">
        <f t="shared" ca="1" si="513"/>
        <v>26.24</v>
      </c>
      <c r="AP218" s="2">
        <f t="shared" ca="1" si="513"/>
        <v>0</v>
      </c>
      <c r="AQ218" s="2">
        <f t="shared" ca="1" si="513"/>
        <v>3.66</v>
      </c>
      <c r="AR218" s="2" t="str">
        <f t="shared" ca="1" si="513"/>
        <v/>
      </c>
      <c r="AS218" s="2">
        <f t="shared" ca="1" si="513"/>
        <v>17.739999999999998</v>
      </c>
      <c r="AT218" s="2" t="str">
        <f t="shared" ca="1" si="513"/>
        <v/>
      </c>
      <c r="AU218" s="2">
        <f t="shared" ca="1" si="514"/>
        <v>47.64</v>
      </c>
      <c r="AV218" s="2">
        <f t="shared" ca="1" si="515"/>
        <v>34.1</v>
      </c>
      <c r="AW218" s="2">
        <f t="shared" ca="1" si="515"/>
        <v>56.6</v>
      </c>
      <c r="AX218" s="2">
        <f t="shared" ca="1" si="515"/>
        <v>22.5</v>
      </c>
      <c r="AY218" s="2">
        <f t="shared" ca="1" si="515"/>
        <v>2.47146</v>
      </c>
      <c r="AZ218" s="7">
        <f t="shared" ca="1" si="516"/>
        <v>224</v>
      </c>
      <c r="BA218" s="2">
        <f t="shared" ca="1" si="517"/>
        <v>26.24</v>
      </c>
      <c r="BB218" s="2">
        <f t="shared" ca="1" si="517"/>
        <v>0</v>
      </c>
      <c r="BC218" s="2">
        <f t="shared" ca="1" si="517"/>
        <v>3.66</v>
      </c>
      <c r="BD218" s="2" t="str">
        <f t="shared" ca="1" si="517"/>
        <v/>
      </c>
      <c r="BE218" s="2">
        <f t="shared" ca="1" si="517"/>
        <v>17.739999999999998</v>
      </c>
      <c r="BF218" s="2" t="str">
        <f t="shared" ca="1" si="517"/>
        <v/>
      </c>
      <c r="BG218" s="2">
        <f t="shared" ca="1" si="518"/>
        <v>47.64</v>
      </c>
      <c r="BH218" s="2">
        <f t="shared" ca="1" si="527"/>
        <v>34.1</v>
      </c>
      <c r="BI218" s="2">
        <f t="shared" ca="1" si="519"/>
        <v>56.6</v>
      </c>
      <c r="BJ218" s="2">
        <f t="shared" ca="1" si="519"/>
        <v>22.5</v>
      </c>
      <c r="BK218" s="2">
        <f t="shared" ca="1" si="519"/>
        <v>2.47146</v>
      </c>
      <c r="BL218" t="str">
        <f t="shared" si="520"/>
        <v>V14R05</v>
      </c>
      <c r="BM218">
        <f t="shared" si="528"/>
        <v>218</v>
      </c>
      <c r="BN218" t="b">
        <f t="shared" si="529"/>
        <v>1</v>
      </c>
    </row>
    <row r="219" spans="1:66" x14ac:dyDescent="0.25">
      <c r="A219" t="str">
        <f t="shared" si="521"/>
        <v>V14</v>
      </c>
      <c r="B219" t="s">
        <v>21</v>
      </c>
      <c r="C219" s="3" t="str">
        <f t="shared" si="495"/>
        <v>Zone 06</v>
      </c>
      <c r="D219" t="str">
        <f t="shared" ca="1" si="496"/>
        <v>Pass</v>
      </c>
      <c r="E219" s="2">
        <f t="shared" ca="1" si="497"/>
        <v>29.57</v>
      </c>
      <c r="F219" s="2">
        <f t="shared" ca="1" si="498"/>
        <v>29.57</v>
      </c>
      <c r="G219" s="3">
        <f t="shared" ca="1" si="522"/>
        <v>0</v>
      </c>
      <c r="H219" s="31" t="str">
        <f t="shared" ca="1" si="499"/>
        <v>Yes</v>
      </c>
      <c r="I219" s="2">
        <f t="shared" ca="1" si="500"/>
        <v>29.57</v>
      </c>
      <c r="J219" s="2">
        <f t="shared" ca="1" si="501"/>
        <v>29.57</v>
      </c>
      <c r="K219" s="2">
        <f t="shared" ca="1" si="502"/>
        <v>29.57</v>
      </c>
      <c r="L219" s="3">
        <f t="shared" ca="1" si="523"/>
        <v>0</v>
      </c>
      <c r="M219" s="3" t="str">
        <f t="shared" ca="1" si="503"/>
        <v>Yes</v>
      </c>
      <c r="N219" s="31" t="str">
        <f t="shared" si="504"/>
        <v>V14R06</v>
      </c>
      <c r="O219" s="21">
        <f t="shared" ca="1" si="524"/>
        <v>0</v>
      </c>
      <c r="P219" s="7">
        <f t="shared" ca="1" si="505"/>
        <v>225</v>
      </c>
      <c r="Q219" s="2">
        <f t="shared" ca="1" si="506"/>
        <v>10.41</v>
      </c>
      <c r="R219" s="2">
        <f t="shared" ca="1" si="506"/>
        <v>2.4500000000000002</v>
      </c>
      <c r="S219" s="2">
        <f t="shared" ca="1" si="506"/>
        <v>3.61</v>
      </c>
      <c r="T219" s="2" t="str">
        <f t="shared" ca="1" si="506"/>
        <v/>
      </c>
      <c r="U219" s="2">
        <f t="shared" ca="1" si="506"/>
        <v>13.1</v>
      </c>
      <c r="V219" s="2">
        <f t="shared" ca="1" si="506"/>
        <v>0</v>
      </c>
      <c r="W219" s="2">
        <f t="shared" ca="1" si="507"/>
        <v>29.57</v>
      </c>
      <c r="X219" s="2">
        <f t="shared" ca="1" si="506"/>
        <v>29.9</v>
      </c>
      <c r="Y219" s="2">
        <f t="shared" ca="1" si="506"/>
        <v>56.8</v>
      </c>
      <c r="Z219" s="2">
        <f t="shared" ca="1" si="506"/>
        <v>26.9</v>
      </c>
      <c r="AA219" s="2">
        <f t="shared" ca="1" si="506"/>
        <v>2.64316</v>
      </c>
      <c r="AB219" s="7">
        <f t="shared" ca="1" si="508"/>
        <v>225</v>
      </c>
      <c r="AC219" s="2">
        <f t="shared" ca="1" si="509"/>
        <v>10.41</v>
      </c>
      <c r="AD219" s="2">
        <f t="shared" ca="1" si="509"/>
        <v>2.4500000000000002</v>
      </c>
      <c r="AE219" s="2">
        <f t="shared" ca="1" si="509"/>
        <v>3.61</v>
      </c>
      <c r="AF219" s="2" t="str">
        <f t="shared" ca="1" si="509"/>
        <v/>
      </c>
      <c r="AG219" s="2">
        <f t="shared" ca="1" si="509"/>
        <v>13.1</v>
      </c>
      <c r="AH219" s="2">
        <f t="shared" ca="1" si="509"/>
        <v>0</v>
      </c>
      <c r="AI219" s="2">
        <f t="shared" ca="1" si="525"/>
        <v>29.57</v>
      </c>
      <c r="AJ219" s="2">
        <f t="shared" ca="1" si="526"/>
        <v>29.9</v>
      </c>
      <c r="AK219" s="2">
        <f t="shared" ca="1" si="511"/>
        <v>56.8</v>
      </c>
      <c r="AL219" s="2">
        <f t="shared" ca="1" si="511"/>
        <v>26.9</v>
      </c>
      <c r="AM219" s="2">
        <f t="shared" ca="1" si="511"/>
        <v>2.64316</v>
      </c>
      <c r="AN219" s="7">
        <f t="shared" ca="1" si="512"/>
        <v>225</v>
      </c>
      <c r="AO219" s="2">
        <f t="shared" ca="1" si="513"/>
        <v>10.41</v>
      </c>
      <c r="AP219" s="2">
        <f t="shared" ca="1" si="513"/>
        <v>2.4500000000000002</v>
      </c>
      <c r="AQ219" s="2">
        <f t="shared" ca="1" si="513"/>
        <v>3.61</v>
      </c>
      <c r="AR219" s="2" t="str">
        <f t="shared" ca="1" si="513"/>
        <v/>
      </c>
      <c r="AS219" s="2">
        <f t="shared" ca="1" si="513"/>
        <v>13.1</v>
      </c>
      <c r="AT219" s="2" t="str">
        <f t="shared" ca="1" si="513"/>
        <v/>
      </c>
      <c r="AU219" s="2">
        <f t="shared" ca="1" si="514"/>
        <v>29.57</v>
      </c>
      <c r="AV219" s="2">
        <f t="shared" ca="1" si="515"/>
        <v>29.9</v>
      </c>
      <c r="AW219" s="2">
        <f t="shared" ca="1" si="515"/>
        <v>56.8</v>
      </c>
      <c r="AX219" s="2">
        <f t="shared" ca="1" si="515"/>
        <v>26.9</v>
      </c>
      <c r="AY219" s="2">
        <f t="shared" ca="1" si="515"/>
        <v>2.64316</v>
      </c>
      <c r="AZ219" s="7">
        <f t="shared" ca="1" si="516"/>
        <v>225</v>
      </c>
      <c r="BA219" s="2">
        <f t="shared" ca="1" si="517"/>
        <v>10.41</v>
      </c>
      <c r="BB219" s="2">
        <f t="shared" ca="1" si="517"/>
        <v>2.4500000000000002</v>
      </c>
      <c r="BC219" s="2">
        <f t="shared" ca="1" si="517"/>
        <v>3.61</v>
      </c>
      <c r="BD219" s="2" t="str">
        <f t="shared" ca="1" si="517"/>
        <v/>
      </c>
      <c r="BE219" s="2">
        <f t="shared" ca="1" si="517"/>
        <v>13.1</v>
      </c>
      <c r="BF219" s="2" t="str">
        <f t="shared" ca="1" si="517"/>
        <v/>
      </c>
      <c r="BG219" s="2">
        <f t="shared" ca="1" si="518"/>
        <v>29.57</v>
      </c>
      <c r="BH219" s="2">
        <f t="shared" ca="1" si="527"/>
        <v>29.9</v>
      </c>
      <c r="BI219" s="2">
        <f t="shared" ca="1" si="519"/>
        <v>56.8</v>
      </c>
      <c r="BJ219" s="2">
        <f t="shared" ca="1" si="519"/>
        <v>26.9</v>
      </c>
      <c r="BK219" s="2">
        <f t="shared" ca="1" si="519"/>
        <v>2.64316</v>
      </c>
      <c r="BL219" t="str">
        <f t="shared" si="520"/>
        <v>V14R06</v>
      </c>
      <c r="BM219">
        <f t="shared" si="528"/>
        <v>219</v>
      </c>
      <c r="BN219" t="b">
        <f t="shared" si="529"/>
        <v>1</v>
      </c>
    </row>
    <row r="220" spans="1:66" x14ac:dyDescent="0.25">
      <c r="A220" t="str">
        <f t="shared" si="521"/>
        <v>V14</v>
      </c>
      <c r="B220" t="s">
        <v>22</v>
      </c>
      <c r="C220" s="3" t="str">
        <f t="shared" si="495"/>
        <v>Zone 07</v>
      </c>
      <c r="D220" t="str">
        <f t="shared" ca="1" si="496"/>
        <v>Pass</v>
      </c>
      <c r="E220" s="2">
        <f t="shared" ca="1" si="497"/>
        <v>20.49</v>
      </c>
      <c r="F220" s="2">
        <f t="shared" ca="1" si="498"/>
        <v>20.49</v>
      </c>
      <c r="G220" s="3">
        <f t="shared" ca="1" si="522"/>
        <v>0</v>
      </c>
      <c r="H220" s="31" t="str">
        <f t="shared" ca="1" si="499"/>
        <v>Yes</v>
      </c>
      <c r="I220" s="2">
        <f t="shared" ca="1" si="500"/>
        <v>20.49</v>
      </c>
      <c r="J220" s="2">
        <f t="shared" ca="1" si="501"/>
        <v>20.49</v>
      </c>
      <c r="K220" s="2">
        <f t="shared" ca="1" si="502"/>
        <v>20.49</v>
      </c>
      <c r="L220" s="3">
        <f t="shared" ca="1" si="523"/>
        <v>0</v>
      </c>
      <c r="M220" s="3" t="str">
        <f t="shared" ca="1" si="503"/>
        <v>Yes</v>
      </c>
      <c r="N220" s="31" t="str">
        <f t="shared" si="504"/>
        <v>V14R07</v>
      </c>
      <c r="O220" s="21">
        <f t="shared" ca="1" si="524"/>
        <v>0</v>
      </c>
      <c r="P220" s="7">
        <f t="shared" ca="1" si="505"/>
        <v>226</v>
      </c>
      <c r="Q220" s="2">
        <f t="shared" ca="1" si="506"/>
        <v>3.95</v>
      </c>
      <c r="R220" s="2">
        <f t="shared" ca="1" si="506"/>
        <v>0.17</v>
      </c>
      <c r="S220" s="2">
        <f t="shared" ca="1" si="506"/>
        <v>3.67</v>
      </c>
      <c r="T220" s="2" t="str">
        <f t="shared" ca="1" si="506"/>
        <v/>
      </c>
      <c r="U220" s="2">
        <f t="shared" ca="1" si="506"/>
        <v>12.7</v>
      </c>
      <c r="V220" s="2">
        <f t="shared" ca="1" si="506"/>
        <v>0</v>
      </c>
      <c r="W220" s="2">
        <f t="shared" ca="1" si="507"/>
        <v>20.49</v>
      </c>
      <c r="X220" s="2">
        <f t="shared" ca="1" si="506"/>
        <v>27.2</v>
      </c>
      <c r="Y220" s="2">
        <f t="shared" ca="1" si="506"/>
        <v>56.1</v>
      </c>
      <c r="Z220" s="2">
        <f t="shared" ca="1" si="506"/>
        <v>28.9</v>
      </c>
      <c r="AA220" s="2">
        <f t="shared" ca="1" si="506"/>
        <v>2.50867</v>
      </c>
      <c r="AB220" s="7">
        <f t="shared" ca="1" si="508"/>
        <v>226</v>
      </c>
      <c r="AC220" s="2">
        <f t="shared" ca="1" si="509"/>
        <v>3.95</v>
      </c>
      <c r="AD220" s="2">
        <f t="shared" ca="1" si="509"/>
        <v>0.17</v>
      </c>
      <c r="AE220" s="2">
        <f t="shared" ca="1" si="509"/>
        <v>3.67</v>
      </c>
      <c r="AF220" s="2" t="str">
        <f t="shared" ca="1" si="509"/>
        <v/>
      </c>
      <c r="AG220" s="2">
        <f t="shared" ca="1" si="509"/>
        <v>12.7</v>
      </c>
      <c r="AH220" s="2">
        <f t="shared" ca="1" si="509"/>
        <v>0</v>
      </c>
      <c r="AI220" s="2">
        <f t="shared" ca="1" si="525"/>
        <v>20.49</v>
      </c>
      <c r="AJ220" s="2">
        <f t="shared" ca="1" si="526"/>
        <v>27.2</v>
      </c>
      <c r="AK220" s="2">
        <f t="shared" ca="1" si="511"/>
        <v>56.1</v>
      </c>
      <c r="AL220" s="2">
        <f t="shared" ca="1" si="511"/>
        <v>28.9</v>
      </c>
      <c r="AM220" s="2">
        <f t="shared" ca="1" si="511"/>
        <v>2.50867</v>
      </c>
      <c r="AN220" s="7">
        <f t="shared" ca="1" si="512"/>
        <v>226</v>
      </c>
      <c r="AO220" s="2">
        <f t="shared" ca="1" si="513"/>
        <v>3.95</v>
      </c>
      <c r="AP220" s="2">
        <f t="shared" ca="1" si="513"/>
        <v>0.17</v>
      </c>
      <c r="AQ220" s="2">
        <f t="shared" ca="1" si="513"/>
        <v>3.67</v>
      </c>
      <c r="AR220" s="2" t="str">
        <f t="shared" ca="1" si="513"/>
        <v/>
      </c>
      <c r="AS220" s="2">
        <f t="shared" ca="1" si="513"/>
        <v>12.7</v>
      </c>
      <c r="AT220" s="2" t="str">
        <f t="shared" ca="1" si="513"/>
        <v/>
      </c>
      <c r="AU220" s="2">
        <f t="shared" ca="1" si="514"/>
        <v>20.49</v>
      </c>
      <c r="AV220" s="2">
        <f t="shared" ca="1" si="515"/>
        <v>27.2</v>
      </c>
      <c r="AW220" s="2">
        <f t="shared" ca="1" si="515"/>
        <v>56.1</v>
      </c>
      <c r="AX220" s="2">
        <f t="shared" ca="1" si="515"/>
        <v>28.9</v>
      </c>
      <c r="AY220" s="2">
        <f t="shared" ca="1" si="515"/>
        <v>2.50867</v>
      </c>
      <c r="AZ220" s="7">
        <f t="shared" ca="1" si="516"/>
        <v>226</v>
      </c>
      <c r="BA220" s="2">
        <f t="shared" ca="1" si="517"/>
        <v>3.95</v>
      </c>
      <c r="BB220" s="2">
        <f t="shared" ca="1" si="517"/>
        <v>0.17</v>
      </c>
      <c r="BC220" s="2">
        <f t="shared" ca="1" si="517"/>
        <v>3.67</v>
      </c>
      <c r="BD220" s="2" t="str">
        <f t="shared" ca="1" si="517"/>
        <v/>
      </c>
      <c r="BE220" s="2">
        <f t="shared" ca="1" si="517"/>
        <v>12.7</v>
      </c>
      <c r="BF220" s="2" t="str">
        <f t="shared" ca="1" si="517"/>
        <v/>
      </c>
      <c r="BG220" s="2">
        <f t="shared" ca="1" si="518"/>
        <v>20.49</v>
      </c>
      <c r="BH220" s="2">
        <f t="shared" ca="1" si="527"/>
        <v>27.2</v>
      </c>
      <c r="BI220" s="2">
        <f t="shared" ca="1" si="519"/>
        <v>56.1</v>
      </c>
      <c r="BJ220" s="2">
        <f t="shared" ca="1" si="519"/>
        <v>28.9</v>
      </c>
      <c r="BK220" s="2">
        <f t="shared" ca="1" si="519"/>
        <v>2.50867</v>
      </c>
      <c r="BL220" t="str">
        <f t="shared" si="520"/>
        <v>V14R07</v>
      </c>
      <c r="BM220">
        <f t="shared" si="528"/>
        <v>220</v>
      </c>
      <c r="BN220" t="b">
        <f t="shared" si="529"/>
        <v>1</v>
      </c>
    </row>
    <row r="221" spans="1:66" x14ac:dyDescent="0.25">
      <c r="A221" t="str">
        <f t="shared" si="521"/>
        <v>V14</v>
      </c>
      <c r="B221" t="s">
        <v>23</v>
      </c>
      <c r="C221" s="3" t="str">
        <f t="shared" si="495"/>
        <v>Zone 08</v>
      </c>
      <c r="D221" t="str">
        <f t="shared" ca="1" si="496"/>
        <v>Pass</v>
      </c>
      <c r="E221" s="2">
        <f t="shared" ca="1" si="497"/>
        <v>29.68</v>
      </c>
      <c r="F221" s="2">
        <f t="shared" ca="1" si="498"/>
        <v>29.68</v>
      </c>
      <c r="G221" s="3">
        <f t="shared" ca="1" si="522"/>
        <v>0</v>
      </c>
      <c r="H221" s="31" t="str">
        <f t="shared" ca="1" si="499"/>
        <v>Yes</v>
      </c>
      <c r="I221" s="2">
        <f t="shared" ca="1" si="500"/>
        <v>29.68</v>
      </c>
      <c r="J221" s="2">
        <f t="shared" ca="1" si="501"/>
        <v>29.68</v>
      </c>
      <c r="K221" s="2">
        <f t="shared" ca="1" si="502"/>
        <v>29.68</v>
      </c>
      <c r="L221" s="3">
        <f t="shared" ca="1" si="523"/>
        <v>0</v>
      </c>
      <c r="M221" s="3" t="str">
        <f t="shared" ca="1" si="503"/>
        <v>Yes</v>
      </c>
      <c r="N221" s="31" t="str">
        <f t="shared" si="504"/>
        <v>V14R08</v>
      </c>
      <c r="O221" s="21">
        <f t="shared" ca="1" si="524"/>
        <v>0</v>
      </c>
      <c r="P221" s="7">
        <f t="shared" ca="1" si="505"/>
        <v>227</v>
      </c>
      <c r="Q221" s="2">
        <f t="shared" ca="1" si="506"/>
        <v>5.23</v>
      </c>
      <c r="R221" s="2">
        <f t="shared" ca="1" si="506"/>
        <v>8.93</v>
      </c>
      <c r="S221" s="2">
        <f t="shared" ca="1" si="506"/>
        <v>3.57</v>
      </c>
      <c r="T221" s="2" t="str">
        <f t="shared" ca="1" si="506"/>
        <v/>
      </c>
      <c r="U221" s="2">
        <f t="shared" ca="1" si="506"/>
        <v>11.95</v>
      </c>
      <c r="V221" s="2">
        <f t="shared" ca="1" si="506"/>
        <v>0</v>
      </c>
      <c r="W221" s="2">
        <f t="shared" ca="1" si="507"/>
        <v>29.68</v>
      </c>
      <c r="X221" s="2">
        <f t="shared" ca="1" si="506"/>
        <v>25.7</v>
      </c>
      <c r="Y221" s="2">
        <f t="shared" ca="1" si="506"/>
        <v>51.9</v>
      </c>
      <c r="Z221" s="2">
        <f t="shared" ca="1" si="506"/>
        <v>26.2</v>
      </c>
      <c r="AA221" s="2">
        <f t="shared" ca="1" si="506"/>
        <v>2.7055400000000001</v>
      </c>
      <c r="AB221" s="7">
        <f t="shared" ca="1" si="508"/>
        <v>227</v>
      </c>
      <c r="AC221" s="2">
        <f t="shared" ca="1" si="509"/>
        <v>5.23</v>
      </c>
      <c r="AD221" s="2">
        <f t="shared" ca="1" si="509"/>
        <v>8.93</v>
      </c>
      <c r="AE221" s="2">
        <f t="shared" ca="1" si="509"/>
        <v>3.57</v>
      </c>
      <c r="AF221" s="2" t="str">
        <f t="shared" ca="1" si="509"/>
        <v/>
      </c>
      <c r="AG221" s="2">
        <f t="shared" ca="1" si="509"/>
        <v>11.95</v>
      </c>
      <c r="AH221" s="2">
        <f t="shared" ca="1" si="509"/>
        <v>0</v>
      </c>
      <c r="AI221" s="2">
        <f t="shared" ca="1" si="525"/>
        <v>29.68</v>
      </c>
      <c r="AJ221" s="2">
        <f t="shared" ca="1" si="526"/>
        <v>25.7</v>
      </c>
      <c r="AK221" s="2">
        <f t="shared" ca="1" si="511"/>
        <v>51.9</v>
      </c>
      <c r="AL221" s="2">
        <f t="shared" ca="1" si="511"/>
        <v>26.2</v>
      </c>
      <c r="AM221" s="2">
        <f t="shared" ca="1" si="511"/>
        <v>2.7055400000000001</v>
      </c>
      <c r="AN221" s="7">
        <f t="shared" ca="1" si="512"/>
        <v>227</v>
      </c>
      <c r="AO221" s="2">
        <f t="shared" ca="1" si="513"/>
        <v>5.23</v>
      </c>
      <c r="AP221" s="2">
        <f t="shared" ca="1" si="513"/>
        <v>8.93</v>
      </c>
      <c r="AQ221" s="2">
        <f t="shared" ca="1" si="513"/>
        <v>3.57</v>
      </c>
      <c r="AR221" s="2" t="str">
        <f t="shared" ca="1" si="513"/>
        <v/>
      </c>
      <c r="AS221" s="2">
        <f t="shared" ca="1" si="513"/>
        <v>11.95</v>
      </c>
      <c r="AT221" s="2" t="str">
        <f t="shared" ca="1" si="513"/>
        <v/>
      </c>
      <c r="AU221" s="2">
        <f t="shared" ca="1" si="514"/>
        <v>29.68</v>
      </c>
      <c r="AV221" s="2">
        <f t="shared" ca="1" si="515"/>
        <v>25.7</v>
      </c>
      <c r="AW221" s="2">
        <f t="shared" ca="1" si="515"/>
        <v>51.9</v>
      </c>
      <c r="AX221" s="2">
        <f t="shared" ca="1" si="515"/>
        <v>26.2</v>
      </c>
      <c r="AY221" s="2">
        <f t="shared" ca="1" si="515"/>
        <v>2.7055400000000001</v>
      </c>
      <c r="AZ221" s="7">
        <f t="shared" ca="1" si="516"/>
        <v>227</v>
      </c>
      <c r="BA221" s="2">
        <f t="shared" ca="1" si="517"/>
        <v>5.23</v>
      </c>
      <c r="BB221" s="2">
        <f t="shared" ca="1" si="517"/>
        <v>8.93</v>
      </c>
      <c r="BC221" s="2">
        <f t="shared" ca="1" si="517"/>
        <v>3.57</v>
      </c>
      <c r="BD221" s="2" t="str">
        <f t="shared" ca="1" si="517"/>
        <v/>
      </c>
      <c r="BE221" s="2">
        <f t="shared" ca="1" si="517"/>
        <v>11.95</v>
      </c>
      <c r="BF221" s="2" t="str">
        <f t="shared" ca="1" si="517"/>
        <v/>
      </c>
      <c r="BG221" s="2">
        <f t="shared" ca="1" si="518"/>
        <v>29.68</v>
      </c>
      <c r="BH221" s="2">
        <f t="shared" ca="1" si="527"/>
        <v>25.7</v>
      </c>
      <c r="BI221" s="2">
        <f t="shared" ca="1" si="519"/>
        <v>51.9</v>
      </c>
      <c r="BJ221" s="2">
        <f t="shared" ca="1" si="519"/>
        <v>26.2</v>
      </c>
      <c r="BK221" s="2">
        <f t="shared" ca="1" si="519"/>
        <v>2.7055400000000001</v>
      </c>
      <c r="BL221" t="str">
        <f t="shared" si="520"/>
        <v>V14R08</v>
      </c>
      <c r="BM221">
        <f t="shared" si="528"/>
        <v>221</v>
      </c>
      <c r="BN221" t="b">
        <f t="shared" si="529"/>
        <v>1</v>
      </c>
    </row>
    <row r="222" spans="1:66" x14ac:dyDescent="0.25">
      <c r="A222" t="str">
        <f t="shared" si="521"/>
        <v>V14</v>
      </c>
      <c r="B222" t="s">
        <v>24</v>
      </c>
      <c r="C222" s="3" t="str">
        <f t="shared" si="495"/>
        <v>Zone 09</v>
      </c>
      <c r="D222" t="str">
        <f t="shared" ca="1" si="496"/>
        <v>Pass</v>
      </c>
      <c r="E222" s="2">
        <f t="shared" ca="1" si="497"/>
        <v>44.02</v>
      </c>
      <c r="F222" s="2">
        <f t="shared" ca="1" si="498"/>
        <v>44.02</v>
      </c>
      <c r="G222" s="3">
        <f t="shared" ca="1" si="522"/>
        <v>0</v>
      </c>
      <c r="H222" s="31" t="str">
        <f t="shared" ca="1" si="499"/>
        <v>Yes</v>
      </c>
      <c r="I222" s="2">
        <f t="shared" ca="1" si="500"/>
        <v>44.02</v>
      </c>
      <c r="J222" s="2">
        <f t="shared" ca="1" si="501"/>
        <v>44.02</v>
      </c>
      <c r="K222" s="2">
        <f t="shared" ca="1" si="502"/>
        <v>44.02</v>
      </c>
      <c r="L222" s="3">
        <f t="shared" ca="1" si="523"/>
        <v>0</v>
      </c>
      <c r="M222" s="3" t="str">
        <f t="shared" ca="1" si="503"/>
        <v>Yes</v>
      </c>
      <c r="N222" s="31" t="str">
        <f t="shared" si="504"/>
        <v>V14R09</v>
      </c>
      <c r="O222" s="21">
        <f t="shared" ca="1" si="524"/>
        <v>0</v>
      </c>
      <c r="P222" s="7">
        <f t="shared" ca="1" si="505"/>
        <v>228</v>
      </c>
      <c r="Q222" s="2">
        <f t="shared" ca="1" si="506"/>
        <v>7.68</v>
      </c>
      <c r="R222" s="2">
        <f t="shared" ca="1" si="506"/>
        <v>21.3</v>
      </c>
      <c r="S222" s="2">
        <f t="shared" ca="1" si="506"/>
        <v>3.54</v>
      </c>
      <c r="T222" s="2" t="str">
        <f t="shared" ca="1" si="506"/>
        <v/>
      </c>
      <c r="U222" s="2">
        <f t="shared" ca="1" si="506"/>
        <v>11.5</v>
      </c>
      <c r="V222" s="2">
        <f t="shared" ca="1" si="506"/>
        <v>0</v>
      </c>
      <c r="W222" s="2">
        <f t="shared" ca="1" si="507"/>
        <v>44.02</v>
      </c>
      <c r="X222" s="2">
        <f t="shared" ca="1" si="506"/>
        <v>29</v>
      </c>
      <c r="Y222" s="2">
        <f t="shared" ca="1" si="506"/>
        <v>53</v>
      </c>
      <c r="Z222" s="2">
        <f t="shared" ca="1" si="506"/>
        <v>24</v>
      </c>
      <c r="AA222" s="2">
        <f t="shared" ca="1" si="506"/>
        <v>2.7537199999999999</v>
      </c>
      <c r="AB222" s="7">
        <f t="shared" ca="1" si="508"/>
        <v>228</v>
      </c>
      <c r="AC222" s="2">
        <f t="shared" ca="1" si="509"/>
        <v>7.68</v>
      </c>
      <c r="AD222" s="2">
        <f t="shared" ca="1" si="509"/>
        <v>21.3</v>
      </c>
      <c r="AE222" s="2">
        <f t="shared" ca="1" si="509"/>
        <v>3.54</v>
      </c>
      <c r="AF222" s="2" t="str">
        <f t="shared" ca="1" si="509"/>
        <v/>
      </c>
      <c r="AG222" s="2">
        <f t="shared" ca="1" si="509"/>
        <v>11.5</v>
      </c>
      <c r="AH222" s="2">
        <f t="shared" ca="1" si="509"/>
        <v>0</v>
      </c>
      <c r="AI222" s="2">
        <f t="shared" ca="1" si="525"/>
        <v>44.02</v>
      </c>
      <c r="AJ222" s="2">
        <f t="shared" ca="1" si="526"/>
        <v>29</v>
      </c>
      <c r="AK222" s="2">
        <f t="shared" ca="1" si="511"/>
        <v>53</v>
      </c>
      <c r="AL222" s="2">
        <f t="shared" ca="1" si="511"/>
        <v>24</v>
      </c>
      <c r="AM222" s="2">
        <f t="shared" ca="1" si="511"/>
        <v>2.7537199999999999</v>
      </c>
      <c r="AN222" s="7">
        <f t="shared" ca="1" si="512"/>
        <v>228</v>
      </c>
      <c r="AO222" s="2">
        <f t="shared" ca="1" si="513"/>
        <v>7.68</v>
      </c>
      <c r="AP222" s="2">
        <f t="shared" ca="1" si="513"/>
        <v>21.3</v>
      </c>
      <c r="AQ222" s="2">
        <f t="shared" ca="1" si="513"/>
        <v>3.54</v>
      </c>
      <c r="AR222" s="2" t="str">
        <f t="shared" ca="1" si="513"/>
        <v/>
      </c>
      <c r="AS222" s="2">
        <f t="shared" ca="1" si="513"/>
        <v>11.5</v>
      </c>
      <c r="AT222" s="2" t="str">
        <f t="shared" ca="1" si="513"/>
        <v/>
      </c>
      <c r="AU222" s="2">
        <f t="shared" ca="1" si="514"/>
        <v>44.02</v>
      </c>
      <c r="AV222" s="2">
        <f t="shared" ca="1" si="515"/>
        <v>29</v>
      </c>
      <c r="AW222" s="2">
        <f t="shared" ca="1" si="515"/>
        <v>53</v>
      </c>
      <c r="AX222" s="2">
        <f t="shared" ca="1" si="515"/>
        <v>24</v>
      </c>
      <c r="AY222" s="2">
        <f t="shared" ca="1" si="515"/>
        <v>2.7537199999999999</v>
      </c>
      <c r="AZ222" s="7">
        <f t="shared" ca="1" si="516"/>
        <v>228</v>
      </c>
      <c r="BA222" s="2">
        <f t="shared" ca="1" si="517"/>
        <v>7.68</v>
      </c>
      <c r="BB222" s="2">
        <f t="shared" ca="1" si="517"/>
        <v>21.3</v>
      </c>
      <c r="BC222" s="2">
        <f t="shared" ca="1" si="517"/>
        <v>3.54</v>
      </c>
      <c r="BD222" s="2" t="str">
        <f t="shared" ca="1" si="517"/>
        <v/>
      </c>
      <c r="BE222" s="2">
        <f t="shared" ca="1" si="517"/>
        <v>11.5</v>
      </c>
      <c r="BF222" s="2" t="str">
        <f t="shared" ca="1" si="517"/>
        <v/>
      </c>
      <c r="BG222" s="2">
        <f t="shared" ca="1" si="518"/>
        <v>44.02</v>
      </c>
      <c r="BH222" s="2">
        <f t="shared" ca="1" si="527"/>
        <v>29</v>
      </c>
      <c r="BI222" s="2">
        <f t="shared" ca="1" si="519"/>
        <v>53</v>
      </c>
      <c r="BJ222" s="2">
        <f t="shared" ca="1" si="519"/>
        <v>24</v>
      </c>
      <c r="BK222" s="2">
        <f t="shared" ca="1" si="519"/>
        <v>2.7537199999999999</v>
      </c>
      <c r="BL222" t="str">
        <f t="shared" si="520"/>
        <v>V14R09</v>
      </c>
      <c r="BM222">
        <f t="shared" si="528"/>
        <v>222</v>
      </c>
      <c r="BN222" t="b">
        <f t="shared" si="529"/>
        <v>1</v>
      </c>
    </row>
    <row r="223" spans="1:66" x14ac:dyDescent="0.25">
      <c r="A223" t="str">
        <f t="shared" si="521"/>
        <v>V14</v>
      </c>
      <c r="B223" t="s">
        <v>25</v>
      </c>
      <c r="C223" s="3" t="str">
        <f t="shared" si="495"/>
        <v>Zone 10</v>
      </c>
      <c r="D223" t="str">
        <f t="shared" ca="1" si="496"/>
        <v>Pass</v>
      </c>
      <c r="E223" s="2">
        <f t="shared" ca="1" si="497"/>
        <v>47.93</v>
      </c>
      <c r="F223" s="2">
        <f t="shared" ca="1" si="498"/>
        <v>47.93</v>
      </c>
      <c r="G223" s="3">
        <f t="shared" ca="1" si="522"/>
        <v>0</v>
      </c>
      <c r="H223" s="31" t="str">
        <f t="shared" ca="1" si="499"/>
        <v>Yes</v>
      </c>
      <c r="I223" s="2">
        <f t="shared" ca="1" si="500"/>
        <v>47.93</v>
      </c>
      <c r="J223" s="2">
        <f t="shared" ca="1" si="501"/>
        <v>47.93</v>
      </c>
      <c r="K223" s="2">
        <f t="shared" ca="1" si="502"/>
        <v>47.93</v>
      </c>
      <c r="L223" s="3">
        <f t="shared" ca="1" si="523"/>
        <v>0</v>
      </c>
      <c r="M223" s="3" t="str">
        <f t="shared" ca="1" si="503"/>
        <v>Yes</v>
      </c>
      <c r="N223" s="31" t="str">
        <f t="shared" si="504"/>
        <v>V14R10</v>
      </c>
      <c r="O223" s="21">
        <f t="shared" ca="1" si="524"/>
        <v>0</v>
      </c>
      <c r="P223" s="7">
        <f t="shared" ca="1" si="505"/>
        <v>229</v>
      </c>
      <c r="Q223" s="2">
        <f t="shared" ca="1" si="506"/>
        <v>9.43</v>
      </c>
      <c r="R223" s="2">
        <f t="shared" ca="1" si="506"/>
        <v>23.32</v>
      </c>
      <c r="S223" s="2">
        <f t="shared" ca="1" si="506"/>
        <v>3.53</v>
      </c>
      <c r="T223" s="2" t="str">
        <f t="shared" ca="1" si="506"/>
        <v/>
      </c>
      <c r="U223" s="2">
        <f t="shared" ca="1" si="506"/>
        <v>11.65</v>
      </c>
      <c r="V223" s="2">
        <f t="shared" ca="1" si="506"/>
        <v>0</v>
      </c>
      <c r="W223" s="2">
        <f t="shared" ca="1" si="507"/>
        <v>47.93</v>
      </c>
      <c r="X223" s="2">
        <f t="shared" ca="1" si="506"/>
        <v>30.2</v>
      </c>
      <c r="Y223" s="2">
        <f t="shared" ca="1" si="506"/>
        <v>53</v>
      </c>
      <c r="Z223" s="2">
        <f t="shared" ca="1" si="506"/>
        <v>22.8</v>
      </c>
      <c r="AA223" s="2">
        <f t="shared" ca="1" si="506"/>
        <v>2.83324</v>
      </c>
      <c r="AB223" s="7">
        <f t="shared" ca="1" si="508"/>
        <v>229</v>
      </c>
      <c r="AC223" s="2">
        <f t="shared" ca="1" si="509"/>
        <v>9.43</v>
      </c>
      <c r="AD223" s="2">
        <f t="shared" ca="1" si="509"/>
        <v>23.32</v>
      </c>
      <c r="AE223" s="2">
        <f t="shared" ca="1" si="509"/>
        <v>3.53</v>
      </c>
      <c r="AF223" s="2" t="str">
        <f t="shared" ca="1" si="509"/>
        <v/>
      </c>
      <c r="AG223" s="2">
        <f t="shared" ca="1" si="509"/>
        <v>11.65</v>
      </c>
      <c r="AH223" s="2">
        <f t="shared" ca="1" si="509"/>
        <v>0</v>
      </c>
      <c r="AI223" s="2">
        <f t="shared" ca="1" si="525"/>
        <v>47.93</v>
      </c>
      <c r="AJ223" s="2">
        <f t="shared" ca="1" si="526"/>
        <v>30.2</v>
      </c>
      <c r="AK223" s="2">
        <f t="shared" ca="1" si="511"/>
        <v>53</v>
      </c>
      <c r="AL223" s="2">
        <f t="shared" ca="1" si="511"/>
        <v>22.8</v>
      </c>
      <c r="AM223" s="2">
        <f t="shared" ca="1" si="511"/>
        <v>2.83324</v>
      </c>
      <c r="AN223" s="7">
        <f t="shared" ca="1" si="512"/>
        <v>229</v>
      </c>
      <c r="AO223" s="2">
        <f t="shared" ca="1" si="513"/>
        <v>9.43</v>
      </c>
      <c r="AP223" s="2">
        <f t="shared" ca="1" si="513"/>
        <v>23.32</v>
      </c>
      <c r="AQ223" s="2">
        <f t="shared" ca="1" si="513"/>
        <v>3.53</v>
      </c>
      <c r="AR223" s="2" t="str">
        <f t="shared" ca="1" si="513"/>
        <v/>
      </c>
      <c r="AS223" s="2">
        <f t="shared" ca="1" si="513"/>
        <v>11.65</v>
      </c>
      <c r="AT223" s="2" t="str">
        <f t="shared" ca="1" si="513"/>
        <v/>
      </c>
      <c r="AU223" s="2">
        <f t="shared" ca="1" si="514"/>
        <v>47.93</v>
      </c>
      <c r="AV223" s="2">
        <f t="shared" ca="1" si="515"/>
        <v>30.2</v>
      </c>
      <c r="AW223" s="2">
        <f t="shared" ca="1" si="515"/>
        <v>53</v>
      </c>
      <c r="AX223" s="2">
        <f t="shared" ca="1" si="515"/>
        <v>22.8</v>
      </c>
      <c r="AY223" s="2">
        <f t="shared" ca="1" si="515"/>
        <v>2.83324</v>
      </c>
      <c r="AZ223" s="7">
        <f t="shared" ca="1" si="516"/>
        <v>229</v>
      </c>
      <c r="BA223" s="2">
        <f t="shared" ca="1" si="517"/>
        <v>9.43</v>
      </c>
      <c r="BB223" s="2">
        <f t="shared" ca="1" si="517"/>
        <v>23.32</v>
      </c>
      <c r="BC223" s="2">
        <f t="shared" ca="1" si="517"/>
        <v>3.53</v>
      </c>
      <c r="BD223" s="2" t="str">
        <f t="shared" ca="1" si="517"/>
        <v/>
      </c>
      <c r="BE223" s="2">
        <f t="shared" ca="1" si="517"/>
        <v>11.65</v>
      </c>
      <c r="BF223" s="2" t="str">
        <f t="shared" ca="1" si="517"/>
        <v/>
      </c>
      <c r="BG223" s="2">
        <f t="shared" ca="1" si="518"/>
        <v>47.93</v>
      </c>
      <c r="BH223" s="2">
        <f t="shared" ca="1" si="527"/>
        <v>30.2</v>
      </c>
      <c r="BI223" s="2">
        <f t="shared" ca="1" si="519"/>
        <v>53</v>
      </c>
      <c r="BJ223" s="2">
        <f t="shared" ca="1" si="519"/>
        <v>22.8</v>
      </c>
      <c r="BK223" s="2">
        <f t="shared" ca="1" si="519"/>
        <v>2.83324</v>
      </c>
      <c r="BL223" t="str">
        <f t="shared" si="520"/>
        <v>V14R10</v>
      </c>
      <c r="BM223">
        <f t="shared" si="528"/>
        <v>223</v>
      </c>
      <c r="BN223" t="b">
        <f t="shared" si="529"/>
        <v>1</v>
      </c>
    </row>
    <row r="224" spans="1:66" x14ac:dyDescent="0.25">
      <c r="A224" t="str">
        <f t="shared" si="521"/>
        <v>V14</v>
      </c>
      <c r="B224" t="s">
        <v>26</v>
      </c>
      <c r="C224" s="3" t="str">
        <f t="shared" si="495"/>
        <v>Zone 11</v>
      </c>
      <c r="D224" t="str">
        <f t="shared" ca="1" si="496"/>
        <v>Pass</v>
      </c>
      <c r="E224" s="2">
        <f t="shared" ca="1" si="497"/>
        <v>82.06</v>
      </c>
      <c r="F224" s="2">
        <f t="shared" ca="1" si="498"/>
        <v>82.06</v>
      </c>
      <c r="G224" s="3">
        <f t="shared" ca="1" si="522"/>
        <v>0</v>
      </c>
      <c r="H224" s="31" t="str">
        <f t="shared" ca="1" si="499"/>
        <v>Yes</v>
      </c>
      <c r="I224" s="2">
        <f t="shared" ca="1" si="500"/>
        <v>82.06</v>
      </c>
      <c r="J224" s="2">
        <f t="shared" ca="1" si="501"/>
        <v>82.06</v>
      </c>
      <c r="K224" s="2">
        <f t="shared" ca="1" si="502"/>
        <v>82.06</v>
      </c>
      <c r="L224" s="3">
        <f t="shared" ca="1" si="523"/>
        <v>0</v>
      </c>
      <c r="M224" s="3" t="str">
        <f t="shared" ca="1" si="503"/>
        <v>Yes</v>
      </c>
      <c r="N224" s="31" t="str">
        <f t="shared" si="504"/>
        <v>V14R11</v>
      </c>
      <c r="O224" s="21">
        <f t="shared" ca="1" si="524"/>
        <v>0</v>
      </c>
      <c r="P224" s="7">
        <f t="shared" ca="1" si="505"/>
        <v>230</v>
      </c>
      <c r="Q224" s="2">
        <f t="shared" ca="1" si="506"/>
        <v>26.55</v>
      </c>
      <c r="R224" s="2">
        <f t="shared" ca="1" si="506"/>
        <v>36.619999999999997</v>
      </c>
      <c r="S224" s="2">
        <f t="shared" ca="1" si="506"/>
        <v>3.66</v>
      </c>
      <c r="T224" s="2" t="str">
        <f t="shared" ca="1" si="506"/>
        <v/>
      </c>
      <c r="U224" s="2">
        <f t="shared" ca="1" si="506"/>
        <v>15.23</v>
      </c>
      <c r="V224" s="2">
        <f t="shared" ca="1" si="506"/>
        <v>0</v>
      </c>
      <c r="W224" s="2">
        <f t="shared" ca="1" si="507"/>
        <v>82.06</v>
      </c>
      <c r="X224" s="2">
        <f t="shared" ca="1" si="506"/>
        <v>30.9</v>
      </c>
      <c r="Y224" s="2">
        <f t="shared" ca="1" si="506"/>
        <v>52.1</v>
      </c>
      <c r="Z224" s="2">
        <f t="shared" ca="1" si="506"/>
        <v>21.2</v>
      </c>
      <c r="AA224" s="2">
        <f t="shared" ca="1" si="506"/>
        <v>3.35887</v>
      </c>
      <c r="AB224" s="7">
        <f t="shared" ca="1" si="508"/>
        <v>230</v>
      </c>
      <c r="AC224" s="2">
        <f t="shared" ca="1" si="509"/>
        <v>26.55</v>
      </c>
      <c r="AD224" s="2">
        <f t="shared" ca="1" si="509"/>
        <v>36.619999999999997</v>
      </c>
      <c r="AE224" s="2">
        <f t="shared" ca="1" si="509"/>
        <v>3.66</v>
      </c>
      <c r="AF224" s="2" t="str">
        <f t="shared" ca="1" si="509"/>
        <v/>
      </c>
      <c r="AG224" s="2">
        <f t="shared" ca="1" si="509"/>
        <v>15.23</v>
      </c>
      <c r="AH224" s="2">
        <f t="shared" ca="1" si="509"/>
        <v>0</v>
      </c>
      <c r="AI224" s="2">
        <f t="shared" ca="1" si="525"/>
        <v>82.06</v>
      </c>
      <c r="AJ224" s="2">
        <f t="shared" ca="1" si="526"/>
        <v>30.9</v>
      </c>
      <c r="AK224" s="2">
        <f t="shared" ca="1" si="511"/>
        <v>52.1</v>
      </c>
      <c r="AL224" s="2">
        <f t="shared" ca="1" si="511"/>
        <v>21.2</v>
      </c>
      <c r="AM224" s="2">
        <f t="shared" ca="1" si="511"/>
        <v>3.35887</v>
      </c>
      <c r="AN224" s="7">
        <f t="shared" ca="1" si="512"/>
        <v>230</v>
      </c>
      <c r="AO224" s="2">
        <f t="shared" ca="1" si="513"/>
        <v>26.55</v>
      </c>
      <c r="AP224" s="2">
        <f t="shared" ca="1" si="513"/>
        <v>36.619999999999997</v>
      </c>
      <c r="AQ224" s="2">
        <f t="shared" ca="1" si="513"/>
        <v>3.66</v>
      </c>
      <c r="AR224" s="2" t="str">
        <f t="shared" ca="1" si="513"/>
        <v/>
      </c>
      <c r="AS224" s="2">
        <f t="shared" ca="1" si="513"/>
        <v>15.23</v>
      </c>
      <c r="AT224" s="2" t="str">
        <f t="shared" ca="1" si="513"/>
        <v/>
      </c>
      <c r="AU224" s="2">
        <f t="shared" ca="1" si="514"/>
        <v>82.06</v>
      </c>
      <c r="AV224" s="2">
        <f t="shared" ca="1" si="515"/>
        <v>30.9</v>
      </c>
      <c r="AW224" s="2">
        <f t="shared" ca="1" si="515"/>
        <v>52.1</v>
      </c>
      <c r="AX224" s="2">
        <f t="shared" ca="1" si="515"/>
        <v>21.2</v>
      </c>
      <c r="AY224" s="2">
        <f t="shared" ca="1" si="515"/>
        <v>3.35887</v>
      </c>
      <c r="AZ224" s="7">
        <f t="shared" ca="1" si="516"/>
        <v>230</v>
      </c>
      <c r="BA224" s="2">
        <f t="shared" ca="1" si="517"/>
        <v>26.55</v>
      </c>
      <c r="BB224" s="2">
        <f t="shared" ca="1" si="517"/>
        <v>36.619999999999997</v>
      </c>
      <c r="BC224" s="2">
        <f t="shared" ca="1" si="517"/>
        <v>3.66</v>
      </c>
      <c r="BD224" s="2" t="str">
        <f t="shared" ca="1" si="517"/>
        <v/>
      </c>
      <c r="BE224" s="2">
        <f t="shared" ca="1" si="517"/>
        <v>15.23</v>
      </c>
      <c r="BF224" s="2" t="str">
        <f t="shared" ca="1" si="517"/>
        <v/>
      </c>
      <c r="BG224" s="2">
        <f t="shared" ca="1" si="518"/>
        <v>82.06</v>
      </c>
      <c r="BH224" s="2">
        <f t="shared" ca="1" si="527"/>
        <v>30.9</v>
      </c>
      <c r="BI224" s="2">
        <f t="shared" ca="1" si="519"/>
        <v>52.1</v>
      </c>
      <c r="BJ224" s="2">
        <f t="shared" ca="1" si="519"/>
        <v>21.2</v>
      </c>
      <c r="BK224" s="2">
        <f t="shared" ca="1" si="519"/>
        <v>3.35887</v>
      </c>
      <c r="BL224" t="str">
        <f t="shared" si="520"/>
        <v>V14R11</v>
      </c>
      <c r="BM224">
        <f t="shared" si="528"/>
        <v>224</v>
      </c>
      <c r="BN224" t="b">
        <f t="shared" si="529"/>
        <v>1</v>
      </c>
    </row>
    <row r="225" spans="1:66" x14ac:dyDescent="0.25">
      <c r="A225" t="str">
        <f t="shared" si="521"/>
        <v>V14</v>
      </c>
      <c r="B225" t="s">
        <v>27</v>
      </c>
      <c r="C225" s="3" t="str">
        <f t="shared" si="495"/>
        <v>Zone 12</v>
      </c>
      <c r="D225" t="str">
        <f t="shared" ca="1" si="496"/>
        <v>Pass</v>
      </c>
      <c r="E225" s="2">
        <f t="shared" ca="1" si="497"/>
        <v>63.819999999999993</v>
      </c>
      <c r="F225" s="2">
        <f t="shared" ca="1" si="498"/>
        <v>63.819999999999993</v>
      </c>
      <c r="G225" s="3">
        <f t="shared" ca="1" si="522"/>
        <v>0</v>
      </c>
      <c r="H225" s="31" t="str">
        <f t="shared" ca="1" si="499"/>
        <v>Yes</v>
      </c>
      <c r="I225" s="2">
        <f t="shared" ca="1" si="500"/>
        <v>63.819999999999993</v>
      </c>
      <c r="J225" s="2">
        <f t="shared" ca="1" si="501"/>
        <v>63.819999999999993</v>
      </c>
      <c r="K225" s="2">
        <f t="shared" ca="1" si="502"/>
        <v>63.819999999999993</v>
      </c>
      <c r="L225" s="3">
        <f t="shared" ca="1" si="523"/>
        <v>0</v>
      </c>
      <c r="M225" s="3" t="str">
        <f t="shared" ca="1" si="503"/>
        <v>Yes</v>
      </c>
      <c r="N225" s="31" t="str">
        <f t="shared" si="504"/>
        <v>V14R12</v>
      </c>
      <c r="O225" s="21">
        <f t="shared" ca="1" si="524"/>
        <v>0</v>
      </c>
      <c r="P225" s="7">
        <f t="shared" ca="1" si="505"/>
        <v>231</v>
      </c>
      <c r="Q225" s="2">
        <f t="shared" ca="1" si="506"/>
        <v>25.83</v>
      </c>
      <c r="R225" s="2">
        <f t="shared" ca="1" si="506"/>
        <v>18.91</v>
      </c>
      <c r="S225" s="2">
        <f t="shared" ca="1" si="506"/>
        <v>3.66</v>
      </c>
      <c r="T225" s="2" t="str">
        <f t="shared" ca="1" si="506"/>
        <v/>
      </c>
      <c r="U225" s="2">
        <f t="shared" ca="1" si="506"/>
        <v>15.42</v>
      </c>
      <c r="V225" s="2">
        <f t="shared" ca="1" si="506"/>
        <v>0</v>
      </c>
      <c r="W225" s="2">
        <f t="shared" ca="1" si="507"/>
        <v>63.819999999999993</v>
      </c>
      <c r="X225" s="2">
        <f t="shared" ca="1" si="506"/>
        <v>32.1</v>
      </c>
      <c r="Y225" s="2">
        <f t="shared" ca="1" si="506"/>
        <v>52.2</v>
      </c>
      <c r="Z225" s="2">
        <f t="shared" ca="1" si="506"/>
        <v>20.100000000000001</v>
      </c>
      <c r="AA225" s="2">
        <f t="shared" ca="1" si="506"/>
        <v>2.8233299999999999</v>
      </c>
      <c r="AB225" s="7">
        <f t="shared" ca="1" si="508"/>
        <v>231</v>
      </c>
      <c r="AC225" s="2">
        <f t="shared" ca="1" si="509"/>
        <v>25.83</v>
      </c>
      <c r="AD225" s="2">
        <f t="shared" ca="1" si="509"/>
        <v>18.91</v>
      </c>
      <c r="AE225" s="2">
        <f t="shared" ca="1" si="509"/>
        <v>3.66</v>
      </c>
      <c r="AF225" s="2" t="str">
        <f t="shared" ca="1" si="509"/>
        <v/>
      </c>
      <c r="AG225" s="2">
        <f t="shared" ca="1" si="509"/>
        <v>15.42</v>
      </c>
      <c r="AH225" s="2">
        <f t="shared" ca="1" si="509"/>
        <v>0</v>
      </c>
      <c r="AI225" s="2">
        <f t="shared" ca="1" si="525"/>
        <v>63.819999999999993</v>
      </c>
      <c r="AJ225" s="2">
        <f t="shared" ca="1" si="526"/>
        <v>32.1</v>
      </c>
      <c r="AK225" s="2">
        <f t="shared" ca="1" si="511"/>
        <v>52.2</v>
      </c>
      <c r="AL225" s="2">
        <f t="shared" ca="1" si="511"/>
        <v>20.100000000000001</v>
      </c>
      <c r="AM225" s="2">
        <f t="shared" ca="1" si="511"/>
        <v>2.8233299999999999</v>
      </c>
      <c r="AN225" s="7">
        <f t="shared" ca="1" si="512"/>
        <v>231</v>
      </c>
      <c r="AO225" s="2">
        <f t="shared" ca="1" si="513"/>
        <v>25.83</v>
      </c>
      <c r="AP225" s="2">
        <f t="shared" ca="1" si="513"/>
        <v>18.91</v>
      </c>
      <c r="AQ225" s="2">
        <f t="shared" ca="1" si="513"/>
        <v>3.66</v>
      </c>
      <c r="AR225" s="2" t="str">
        <f t="shared" ca="1" si="513"/>
        <v/>
      </c>
      <c r="AS225" s="2">
        <f t="shared" ca="1" si="513"/>
        <v>15.42</v>
      </c>
      <c r="AT225" s="2" t="str">
        <f t="shared" ca="1" si="513"/>
        <v/>
      </c>
      <c r="AU225" s="2">
        <f t="shared" ca="1" si="514"/>
        <v>63.819999999999993</v>
      </c>
      <c r="AV225" s="2">
        <f t="shared" ca="1" si="515"/>
        <v>32.1</v>
      </c>
      <c r="AW225" s="2">
        <f t="shared" ca="1" si="515"/>
        <v>52.2</v>
      </c>
      <c r="AX225" s="2">
        <f t="shared" ca="1" si="515"/>
        <v>20.100000000000001</v>
      </c>
      <c r="AY225" s="2">
        <f t="shared" ca="1" si="515"/>
        <v>2.8233299999999999</v>
      </c>
      <c r="AZ225" s="7">
        <f t="shared" ca="1" si="516"/>
        <v>231</v>
      </c>
      <c r="BA225" s="2">
        <f t="shared" ca="1" si="517"/>
        <v>25.83</v>
      </c>
      <c r="BB225" s="2">
        <f t="shared" ca="1" si="517"/>
        <v>18.91</v>
      </c>
      <c r="BC225" s="2">
        <f t="shared" ca="1" si="517"/>
        <v>3.66</v>
      </c>
      <c r="BD225" s="2" t="str">
        <f t="shared" ca="1" si="517"/>
        <v/>
      </c>
      <c r="BE225" s="2">
        <f t="shared" ca="1" si="517"/>
        <v>15.42</v>
      </c>
      <c r="BF225" s="2" t="str">
        <f t="shared" ca="1" si="517"/>
        <v/>
      </c>
      <c r="BG225" s="2">
        <f t="shared" ca="1" si="518"/>
        <v>63.819999999999993</v>
      </c>
      <c r="BH225" s="2">
        <f t="shared" ca="1" si="527"/>
        <v>32.1</v>
      </c>
      <c r="BI225" s="2">
        <f t="shared" ca="1" si="519"/>
        <v>52.2</v>
      </c>
      <c r="BJ225" s="2">
        <f t="shared" ca="1" si="519"/>
        <v>20.100000000000001</v>
      </c>
      <c r="BK225" s="2">
        <f t="shared" ca="1" si="519"/>
        <v>2.8233299999999999</v>
      </c>
      <c r="BL225" t="str">
        <f t="shared" si="520"/>
        <v>V14R12</v>
      </c>
      <c r="BM225">
        <f t="shared" si="528"/>
        <v>225</v>
      </c>
      <c r="BN225" t="b">
        <f t="shared" si="529"/>
        <v>1</v>
      </c>
    </row>
    <row r="226" spans="1:66" x14ac:dyDescent="0.25">
      <c r="A226" t="str">
        <f t="shared" si="521"/>
        <v>V14</v>
      </c>
      <c r="B226" t="s">
        <v>28</v>
      </c>
      <c r="C226" s="3" t="str">
        <f t="shared" si="495"/>
        <v>Zone 13</v>
      </c>
      <c r="D226" t="str">
        <f t="shared" ca="1" si="496"/>
        <v>Pass</v>
      </c>
      <c r="E226" s="2">
        <f t="shared" ca="1" si="497"/>
        <v>81.600000000000009</v>
      </c>
      <c r="F226" s="2">
        <f t="shared" ca="1" si="498"/>
        <v>81.600000000000009</v>
      </c>
      <c r="G226" s="3">
        <f t="shared" ca="1" si="522"/>
        <v>0</v>
      </c>
      <c r="H226" s="31" t="str">
        <f t="shared" ca="1" si="499"/>
        <v>Yes</v>
      </c>
      <c r="I226" s="2">
        <f t="shared" ca="1" si="500"/>
        <v>81.600000000000009</v>
      </c>
      <c r="J226" s="2">
        <f t="shared" ca="1" si="501"/>
        <v>81.600000000000009</v>
      </c>
      <c r="K226" s="2">
        <f t="shared" ca="1" si="502"/>
        <v>81.600000000000009</v>
      </c>
      <c r="L226" s="3">
        <f t="shared" ca="1" si="523"/>
        <v>0</v>
      </c>
      <c r="M226" s="3" t="str">
        <f t="shared" ca="1" si="503"/>
        <v>Yes</v>
      </c>
      <c r="N226" s="31" t="str">
        <f t="shared" si="504"/>
        <v>V14R13</v>
      </c>
      <c r="O226" s="21">
        <f t="shared" ca="1" si="524"/>
        <v>0</v>
      </c>
      <c r="P226" s="7">
        <f t="shared" ca="1" si="505"/>
        <v>232</v>
      </c>
      <c r="Q226" s="2">
        <f t="shared" ca="1" si="506"/>
        <v>22.38</v>
      </c>
      <c r="R226" s="2">
        <f t="shared" ca="1" si="506"/>
        <v>41.52</v>
      </c>
      <c r="S226" s="2">
        <f t="shared" ca="1" si="506"/>
        <v>3.69</v>
      </c>
      <c r="T226" s="2" t="str">
        <f t="shared" ca="1" si="506"/>
        <v/>
      </c>
      <c r="U226" s="2">
        <f t="shared" ca="1" si="506"/>
        <v>14.01</v>
      </c>
      <c r="V226" s="2">
        <f t="shared" ca="1" si="506"/>
        <v>0</v>
      </c>
      <c r="W226" s="2">
        <f t="shared" ca="1" si="507"/>
        <v>81.600000000000009</v>
      </c>
      <c r="X226" s="2">
        <f t="shared" ca="1" si="506"/>
        <v>31.9</v>
      </c>
      <c r="Y226" s="2">
        <f t="shared" ca="1" si="506"/>
        <v>53.2</v>
      </c>
      <c r="Z226" s="2">
        <f t="shared" ca="1" si="506"/>
        <v>21.3</v>
      </c>
      <c r="AA226" s="2">
        <f t="shared" ca="1" si="506"/>
        <v>3.5448400000000002</v>
      </c>
      <c r="AB226" s="7">
        <f t="shared" ca="1" si="508"/>
        <v>232</v>
      </c>
      <c r="AC226" s="2">
        <f t="shared" ca="1" si="509"/>
        <v>22.38</v>
      </c>
      <c r="AD226" s="2">
        <f t="shared" ca="1" si="509"/>
        <v>41.52</v>
      </c>
      <c r="AE226" s="2">
        <f t="shared" ca="1" si="509"/>
        <v>3.69</v>
      </c>
      <c r="AF226" s="2" t="str">
        <f t="shared" ca="1" si="509"/>
        <v/>
      </c>
      <c r="AG226" s="2">
        <f t="shared" ca="1" si="509"/>
        <v>14.01</v>
      </c>
      <c r="AH226" s="2">
        <f t="shared" ca="1" si="509"/>
        <v>0</v>
      </c>
      <c r="AI226" s="2">
        <f t="shared" ca="1" si="525"/>
        <v>81.600000000000009</v>
      </c>
      <c r="AJ226" s="2">
        <f t="shared" ca="1" si="526"/>
        <v>31.9</v>
      </c>
      <c r="AK226" s="2">
        <f t="shared" ca="1" si="511"/>
        <v>53.2</v>
      </c>
      <c r="AL226" s="2">
        <f t="shared" ca="1" si="511"/>
        <v>21.3</v>
      </c>
      <c r="AM226" s="2">
        <f t="shared" ca="1" si="511"/>
        <v>3.5448400000000002</v>
      </c>
      <c r="AN226" s="7">
        <f t="shared" ca="1" si="512"/>
        <v>232</v>
      </c>
      <c r="AO226" s="2">
        <f t="shared" ca="1" si="513"/>
        <v>22.38</v>
      </c>
      <c r="AP226" s="2">
        <f t="shared" ca="1" si="513"/>
        <v>41.52</v>
      </c>
      <c r="AQ226" s="2">
        <f t="shared" ca="1" si="513"/>
        <v>3.69</v>
      </c>
      <c r="AR226" s="2" t="str">
        <f t="shared" ca="1" si="513"/>
        <v/>
      </c>
      <c r="AS226" s="2">
        <f t="shared" ca="1" si="513"/>
        <v>14.01</v>
      </c>
      <c r="AT226" s="2" t="str">
        <f t="shared" ca="1" si="513"/>
        <v/>
      </c>
      <c r="AU226" s="2">
        <f t="shared" ca="1" si="514"/>
        <v>81.600000000000009</v>
      </c>
      <c r="AV226" s="2">
        <f t="shared" ca="1" si="515"/>
        <v>31.9</v>
      </c>
      <c r="AW226" s="2">
        <f t="shared" ca="1" si="515"/>
        <v>53.2</v>
      </c>
      <c r="AX226" s="2">
        <f t="shared" ca="1" si="515"/>
        <v>21.3</v>
      </c>
      <c r="AY226" s="2">
        <f t="shared" ca="1" si="515"/>
        <v>3.5448400000000002</v>
      </c>
      <c r="AZ226" s="7">
        <f t="shared" ca="1" si="516"/>
        <v>232</v>
      </c>
      <c r="BA226" s="2">
        <f t="shared" ca="1" si="517"/>
        <v>22.38</v>
      </c>
      <c r="BB226" s="2">
        <f t="shared" ca="1" si="517"/>
        <v>41.52</v>
      </c>
      <c r="BC226" s="2">
        <f t="shared" ca="1" si="517"/>
        <v>3.69</v>
      </c>
      <c r="BD226" s="2" t="str">
        <f t="shared" ca="1" si="517"/>
        <v/>
      </c>
      <c r="BE226" s="2">
        <f t="shared" ca="1" si="517"/>
        <v>14.01</v>
      </c>
      <c r="BF226" s="2" t="str">
        <f t="shared" ca="1" si="517"/>
        <v/>
      </c>
      <c r="BG226" s="2">
        <f t="shared" ca="1" si="518"/>
        <v>81.600000000000009</v>
      </c>
      <c r="BH226" s="2">
        <f t="shared" ca="1" si="527"/>
        <v>31.9</v>
      </c>
      <c r="BI226" s="2">
        <f t="shared" ca="1" si="519"/>
        <v>53.2</v>
      </c>
      <c r="BJ226" s="2">
        <f t="shared" ca="1" si="519"/>
        <v>21.3</v>
      </c>
      <c r="BK226" s="2">
        <f t="shared" ca="1" si="519"/>
        <v>3.5448400000000002</v>
      </c>
      <c r="BL226" t="str">
        <f t="shared" si="520"/>
        <v>V14R13</v>
      </c>
      <c r="BM226">
        <f t="shared" si="528"/>
        <v>226</v>
      </c>
      <c r="BN226" t="b">
        <f t="shared" si="529"/>
        <v>1</v>
      </c>
    </row>
    <row r="227" spans="1:66" x14ac:dyDescent="0.25">
      <c r="A227" t="str">
        <f t="shared" si="521"/>
        <v>V14</v>
      </c>
      <c r="B227" t="s">
        <v>29</v>
      </c>
      <c r="C227" s="3" t="str">
        <f t="shared" si="495"/>
        <v>Zone 14</v>
      </c>
      <c r="D227" t="str">
        <f t="shared" ca="1" si="496"/>
        <v>Pass</v>
      </c>
      <c r="E227" s="2">
        <f t="shared" ca="1" si="497"/>
        <v>79.33</v>
      </c>
      <c r="F227" s="2">
        <f t="shared" ca="1" si="498"/>
        <v>79.33</v>
      </c>
      <c r="G227" s="3">
        <f t="shared" ca="1" si="522"/>
        <v>0</v>
      </c>
      <c r="H227" s="31" t="str">
        <f t="shared" ca="1" si="499"/>
        <v>Yes</v>
      </c>
      <c r="I227" s="2">
        <f t="shared" ca="1" si="500"/>
        <v>79.33</v>
      </c>
      <c r="J227" s="2">
        <f t="shared" ca="1" si="501"/>
        <v>79.33</v>
      </c>
      <c r="K227" s="2">
        <f t="shared" ca="1" si="502"/>
        <v>79.33</v>
      </c>
      <c r="L227" s="3">
        <f t="shared" ca="1" si="523"/>
        <v>0</v>
      </c>
      <c r="M227" s="3" t="str">
        <f t="shared" ca="1" si="503"/>
        <v>Yes</v>
      </c>
      <c r="N227" s="31" t="str">
        <f t="shared" si="504"/>
        <v>V14R14</v>
      </c>
      <c r="O227" s="21">
        <f t="shared" ca="1" si="524"/>
        <v>0</v>
      </c>
      <c r="P227" s="7">
        <f t="shared" ca="1" si="505"/>
        <v>233</v>
      </c>
      <c r="Q227" s="2">
        <f t="shared" ca="1" si="506"/>
        <v>26.5</v>
      </c>
      <c r="R227" s="2">
        <f t="shared" ca="1" si="506"/>
        <v>34.619999999999997</v>
      </c>
      <c r="S227" s="2">
        <f t="shared" ca="1" si="506"/>
        <v>3.52</v>
      </c>
      <c r="T227" s="2" t="str">
        <f t="shared" ca="1" si="506"/>
        <v/>
      </c>
      <c r="U227" s="2">
        <f t="shared" ca="1" si="506"/>
        <v>14.69</v>
      </c>
      <c r="V227" s="2">
        <f t="shared" ca="1" si="506"/>
        <v>0</v>
      </c>
      <c r="W227" s="2">
        <f t="shared" ca="1" si="507"/>
        <v>79.33</v>
      </c>
      <c r="X227" s="2">
        <f t="shared" ca="1" si="506"/>
        <v>32.299999999999997</v>
      </c>
      <c r="Y227" s="2">
        <f t="shared" ca="1" si="506"/>
        <v>53.9</v>
      </c>
      <c r="Z227" s="2">
        <f t="shared" ca="1" si="506"/>
        <v>21.6</v>
      </c>
      <c r="AA227" s="2">
        <f t="shared" ca="1" si="506"/>
        <v>2.9386700000000001</v>
      </c>
      <c r="AB227" s="7">
        <f t="shared" ca="1" si="508"/>
        <v>233</v>
      </c>
      <c r="AC227" s="2">
        <f t="shared" ca="1" si="509"/>
        <v>26.5</v>
      </c>
      <c r="AD227" s="2">
        <f t="shared" ca="1" si="509"/>
        <v>34.619999999999997</v>
      </c>
      <c r="AE227" s="2">
        <f t="shared" ca="1" si="509"/>
        <v>3.52</v>
      </c>
      <c r="AF227" s="2" t="str">
        <f t="shared" ca="1" si="509"/>
        <v/>
      </c>
      <c r="AG227" s="2">
        <f t="shared" ca="1" si="509"/>
        <v>14.69</v>
      </c>
      <c r="AH227" s="2">
        <f t="shared" ca="1" si="509"/>
        <v>0</v>
      </c>
      <c r="AI227" s="2">
        <f t="shared" ca="1" si="525"/>
        <v>79.33</v>
      </c>
      <c r="AJ227" s="2">
        <f t="shared" ca="1" si="526"/>
        <v>32.299999999999997</v>
      </c>
      <c r="AK227" s="2">
        <f t="shared" ca="1" si="511"/>
        <v>53.9</v>
      </c>
      <c r="AL227" s="2">
        <f t="shared" ca="1" si="511"/>
        <v>21.6</v>
      </c>
      <c r="AM227" s="2">
        <f t="shared" ca="1" si="511"/>
        <v>2.9386700000000001</v>
      </c>
      <c r="AN227" s="7">
        <f t="shared" ca="1" si="512"/>
        <v>233</v>
      </c>
      <c r="AO227" s="2">
        <f t="shared" ca="1" si="513"/>
        <v>26.5</v>
      </c>
      <c r="AP227" s="2">
        <f t="shared" ca="1" si="513"/>
        <v>34.619999999999997</v>
      </c>
      <c r="AQ227" s="2">
        <f t="shared" ca="1" si="513"/>
        <v>3.52</v>
      </c>
      <c r="AR227" s="2" t="str">
        <f t="shared" ca="1" si="513"/>
        <v/>
      </c>
      <c r="AS227" s="2">
        <f t="shared" ca="1" si="513"/>
        <v>14.69</v>
      </c>
      <c r="AT227" s="2" t="str">
        <f t="shared" ca="1" si="513"/>
        <v/>
      </c>
      <c r="AU227" s="2">
        <f t="shared" ca="1" si="514"/>
        <v>79.33</v>
      </c>
      <c r="AV227" s="2">
        <f t="shared" ca="1" si="515"/>
        <v>32.299999999999997</v>
      </c>
      <c r="AW227" s="2">
        <f t="shared" ca="1" si="515"/>
        <v>53.9</v>
      </c>
      <c r="AX227" s="2">
        <f t="shared" ca="1" si="515"/>
        <v>21.6</v>
      </c>
      <c r="AY227" s="2">
        <f t="shared" ca="1" si="515"/>
        <v>2.9386700000000001</v>
      </c>
      <c r="AZ227" s="7">
        <f t="shared" ca="1" si="516"/>
        <v>233</v>
      </c>
      <c r="BA227" s="2">
        <f t="shared" ca="1" si="517"/>
        <v>26.5</v>
      </c>
      <c r="BB227" s="2">
        <f t="shared" ca="1" si="517"/>
        <v>34.619999999999997</v>
      </c>
      <c r="BC227" s="2">
        <f t="shared" ca="1" si="517"/>
        <v>3.52</v>
      </c>
      <c r="BD227" s="2" t="str">
        <f t="shared" ca="1" si="517"/>
        <v/>
      </c>
      <c r="BE227" s="2">
        <f t="shared" ca="1" si="517"/>
        <v>14.69</v>
      </c>
      <c r="BF227" s="2" t="str">
        <f t="shared" ca="1" si="517"/>
        <v/>
      </c>
      <c r="BG227" s="2">
        <f t="shared" ca="1" si="518"/>
        <v>79.33</v>
      </c>
      <c r="BH227" s="2">
        <f t="shared" ca="1" si="527"/>
        <v>32.299999999999997</v>
      </c>
      <c r="BI227" s="2">
        <f t="shared" ca="1" si="519"/>
        <v>53.9</v>
      </c>
      <c r="BJ227" s="2">
        <f t="shared" ca="1" si="519"/>
        <v>21.6</v>
      </c>
      <c r="BK227" s="2">
        <f t="shared" ca="1" si="519"/>
        <v>2.9386700000000001</v>
      </c>
      <c r="BL227" t="str">
        <f t="shared" si="520"/>
        <v>V14R14</v>
      </c>
      <c r="BM227">
        <f t="shared" si="528"/>
        <v>227</v>
      </c>
      <c r="BN227" t="b">
        <f t="shared" si="529"/>
        <v>1</v>
      </c>
    </row>
    <row r="228" spans="1:66" x14ac:dyDescent="0.25">
      <c r="A228" t="str">
        <f t="shared" si="521"/>
        <v>V14</v>
      </c>
      <c r="B228" t="s">
        <v>30</v>
      </c>
      <c r="C228" s="3" t="str">
        <f t="shared" si="495"/>
        <v>Zone 15</v>
      </c>
      <c r="D228" t="str">
        <f t="shared" ca="1" si="496"/>
        <v>Pass</v>
      </c>
      <c r="E228" s="2">
        <f t="shared" ca="1" si="497"/>
        <v>108.42999999999999</v>
      </c>
      <c r="F228" s="2">
        <f t="shared" ca="1" si="498"/>
        <v>108.42999999999999</v>
      </c>
      <c r="G228" s="3">
        <f t="shared" ca="1" si="522"/>
        <v>0</v>
      </c>
      <c r="H228" s="31" t="str">
        <f t="shared" ca="1" si="499"/>
        <v>Yes</v>
      </c>
      <c r="I228" s="2">
        <f t="shared" ca="1" si="500"/>
        <v>108.42999999999999</v>
      </c>
      <c r="J228" s="2">
        <f t="shared" ca="1" si="501"/>
        <v>108.42999999999999</v>
      </c>
      <c r="K228" s="2">
        <f t="shared" ca="1" si="502"/>
        <v>108.42999999999999</v>
      </c>
      <c r="L228" s="3">
        <f t="shared" ca="1" si="523"/>
        <v>0</v>
      </c>
      <c r="M228" s="3" t="str">
        <f t="shared" ca="1" si="503"/>
        <v>Yes</v>
      </c>
      <c r="N228" s="31" t="str">
        <f t="shared" si="504"/>
        <v>V14R15</v>
      </c>
      <c r="O228" s="21">
        <f t="shared" ca="1" si="524"/>
        <v>0</v>
      </c>
      <c r="P228" s="7">
        <f t="shared" ca="1" si="505"/>
        <v>234</v>
      </c>
      <c r="Q228" s="2">
        <f t="shared" ca="1" si="506"/>
        <v>1.06</v>
      </c>
      <c r="R228" s="2">
        <f t="shared" ca="1" si="506"/>
        <v>95.49</v>
      </c>
      <c r="S228" s="2">
        <f t="shared" ca="1" si="506"/>
        <v>3.55</v>
      </c>
      <c r="T228" s="2" t="str">
        <f t="shared" ca="1" si="506"/>
        <v/>
      </c>
      <c r="U228" s="2">
        <f t="shared" ca="1" si="506"/>
        <v>8.33</v>
      </c>
      <c r="V228" s="2">
        <f t="shared" ca="1" si="506"/>
        <v>0</v>
      </c>
      <c r="W228" s="2">
        <f t="shared" ca="1" si="507"/>
        <v>108.42999999999999</v>
      </c>
      <c r="X228" s="2">
        <f t="shared" ca="1" si="506"/>
        <v>27.1</v>
      </c>
      <c r="Y228" s="2">
        <f t="shared" ca="1" si="506"/>
        <v>55</v>
      </c>
      <c r="Z228" s="2">
        <f t="shared" ca="1" si="506"/>
        <v>27.9</v>
      </c>
      <c r="AA228" s="2">
        <f t="shared" ca="1" si="506"/>
        <v>5.0494199999999996</v>
      </c>
      <c r="AB228" s="7">
        <f t="shared" ca="1" si="508"/>
        <v>234</v>
      </c>
      <c r="AC228" s="2">
        <f t="shared" ca="1" si="509"/>
        <v>1.06</v>
      </c>
      <c r="AD228" s="2">
        <f t="shared" ca="1" si="509"/>
        <v>95.49</v>
      </c>
      <c r="AE228" s="2">
        <f t="shared" ca="1" si="509"/>
        <v>3.55</v>
      </c>
      <c r="AF228" s="2" t="str">
        <f t="shared" ca="1" si="509"/>
        <v/>
      </c>
      <c r="AG228" s="2">
        <f t="shared" ca="1" si="509"/>
        <v>8.33</v>
      </c>
      <c r="AH228" s="2">
        <f t="shared" ca="1" si="509"/>
        <v>0</v>
      </c>
      <c r="AI228" s="2">
        <f t="shared" ca="1" si="525"/>
        <v>108.42999999999999</v>
      </c>
      <c r="AJ228" s="2">
        <f t="shared" ca="1" si="526"/>
        <v>27.1</v>
      </c>
      <c r="AK228" s="2">
        <f t="shared" ca="1" si="511"/>
        <v>55</v>
      </c>
      <c r="AL228" s="2">
        <f t="shared" ca="1" si="511"/>
        <v>27.9</v>
      </c>
      <c r="AM228" s="2">
        <f t="shared" ca="1" si="511"/>
        <v>5.0494199999999996</v>
      </c>
      <c r="AN228" s="7">
        <f t="shared" ca="1" si="512"/>
        <v>234</v>
      </c>
      <c r="AO228" s="2">
        <f t="shared" ca="1" si="513"/>
        <v>1.06</v>
      </c>
      <c r="AP228" s="2">
        <f t="shared" ca="1" si="513"/>
        <v>95.49</v>
      </c>
      <c r="AQ228" s="2">
        <f t="shared" ca="1" si="513"/>
        <v>3.55</v>
      </c>
      <c r="AR228" s="2" t="str">
        <f t="shared" ca="1" si="513"/>
        <v/>
      </c>
      <c r="AS228" s="2">
        <f t="shared" ca="1" si="513"/>
        <v>8.33</v>
      </c>
      <c r="AT228" s="2" t="str">
        <f t="shared" ca="1" si="513"/>
        <v/>
      </c>
      <c r="AU228" s="2">
        <f t="shared" ca="1" si="514"/>
        <v>108.42999999999999</v>
      </c>
      <c r="AV228" s="2">
        <f t="shared" ca="1" si="515"/>
        <v>27.1</v>
      </c>
      <c r="AW228" s="2">
        <f t="shared" ca="1" si="515"/>
        <v>55</v>
      </c>
      <c r="AX228" s="2">
        <f t="shared" ca="1" si="515"/>
        <v>27.9</v>
      </c>
      <c r="AY228" s="2">
        <f t="shared" ca="1" si="515"/>
        <v>5.0494199999999996</v>
      </c>
      <c r="AZ228" s="7">
        <f t="shared" ca="1" si="516"/>
        <v>234</v>
      </c>
      <c r="BA228" s="2">
        <f t="shared" ca="1" si="517"/>
        <v>1.06</v>
      </c>
      <c r="BB228" s="2">
        <f t="shared" ca="1" si="517"/>
        <v>95.49</v>
      </c>
      <c r="BC228" s="2">
        <f t="shared" ca="1" si="517"/>
        <v>3.55</v>
      </c>
      <c r="BD228" s="2" t="str">
        <f t="shared" ca="1" si="517"/>
        <v/>
      </c>
      <c r="BE228" s="2">
        <f t="shared" ca="1" si="517"/>
        <v>8.33</v>
      </c>
      <c r="BF228" s="2" t="str">
        <f t="shared" ca="1" si="517"/>
        <v/>
      </c>
      <c r="BG228" s="2">
        <f t="shared" ca="1" si="518"/>
        <v>108.42999999999999</v>
      </c>
      <c r="BH228" s="2">
        <f t="shared" ca="1" si="527"/>
        <v>27.1</v>
      </c>
      <c r="BI228" s="2">
        <f t="shared" ca="1" si="519"/>
        <v>55</v>
      </c>
      <c r="BJ228" s="2">
        <f t="shared" ca="1" si="519"/>
        <v>27.9</v>
      </c>
      <c r="BK228" s="2">
        <f t="shared" ca="1" si="519"/>
        <v>5.0494199999999996</v>
      </c>
      <c r="BL228" t="str">
        <f t="shared" si="520"/>
        <v>V14R15</v>
      </c>
      <c r="BM228">
        <f t="shared" si="528"/>
        <v>228</v>
      </c>
      <c r="BN228" t="b">
        <f t="shared" si="529"/>
        <v>1</v>
      </c>
    </row>
    <row r="229" spans="1:66" x14ac:dyDescent="0.25">
      <c r="A229" t="str">
        <f t="shared" si="521"/>
        <v>V14</v>
      </c>
      <c r="B229" t="s">
        <v>31</v>
      </c>
      <c r="C229" s="3" t="str">
        <f t="shared" si="495"/>
        <v>Zone 16</v>
      </c>
      <c r="D229" t="str">
        <f t="shared" ca="1" si="496"/>
        <v>Pass</v>
      </c>
      <c r="E229" s="2">
        <f t="shared" ca="1" si="497"/>
        <v>99.29</v>
      </c>
      <c r="F229" s="2">
        <f t="shared" ca="1" si="498"/>
        <v>99.29</v>
      </c>
      <c r="G229" s="3">
        <f t="shared" ca="1" si="522"/>
        <v>0</v>
      </c>
      <c r="H229" s="31" t="str">
        <f t="shared" ca="1" si="499"/>
        <v>Yes</v>
      </c>
      <c r="I229" s="2">
        <f t="shared" ca="1" si="500"/>
        <v>99.29</v>
      </c>
      <c r="J229" s="2">
        <f t="shared" ca="1" si="501"/>
        <v>99.29</v>
      </c>
      <c r="K229" s="2">
        <f t="shared" ca="1" si="502"/>
        <v>99.29</v>
      </c>
      <c r="L229" s="3">
        <f t="shared" ca="1" si="523"/>
        <v>0</v>
      </c>
      <c r="M229" s="3" t="str">
        <f t="shared" ca="1" si="503"/>
        <v>Yes</v>
      </c>
      <c r="N229" s="31" t="str">
        <f t="shared" si="504"/>
        <v>V14R16</v>
      </c>
      <c r="O229" s="21">
        <f t="shared" ca="1" si="524"/>
        <v>0</v>
      </c>
      <c r="P229" s="7">
        <f t="shared" ca="1" si="505"/>
        <v>235</v>
      </c>
      <c r="Q229" s="2">
        <f t="shared" ca="1" si="506"/>
        <v>72.42</v>
      </c>
      <c r="R229" s="2">
        <f t="shared" ca="1" si="506"/>
        <v>2.02</v>
      </c>
      <c r="S229" s="2">
        <f t="shared" ca="1" si="506"/>
        <v>3.68</v>
      </c>
      <c r="T229" s="2" t="str">
        <f t="shared" ca="1" si="506"/>
        <v/>
      </c>
      <c r="U229" s="2">
        <f t="shared" ca="1" si="506"/>
        <v>21.17</v>
      </c>
      <c r="V229" s="2">
        <f t="shared" ca="1" si="506"/>
        <v>0</v>
      </c>
      <c r="W229" s="2">
        <f t="shared" ca="1" si="507"/>
        <v>99.29</v>
      </c>
      <c r="X229" s="2">
        <f t="shared" ca="1" si="506"/>
        <v>48.9</v>
      </c>
      <c r="Y229" s="2">
        <f t="shared" ca="1" si="506"/>
        <v>67.7</v>
      </c>
      <c r="Z229" s="2">
        <f t="shared" ca="1" si="506"/>
        <v>18.8</v>
      </c>
      <c r="AA229" s="2">
        <f t="shared" ca="1" si="506"/>
        <v>2.5899000000000001</v>
      </c>
      <c r="AB229" s="7">
        <f t="shared" ca="1" si="508"/>
        <v>235</v>
      </c>
      <c r="AC229" s="2">
        <f t="shared" ca="1" si="509"/>
        <v>72.42</v>
      </c>
      <c r="AD229" s="2">
        <f t="shared" ca="1" si="509"/>
        <v>2.02</v>
      </c>
      <c r="AE229" s="2">
        <f t="shared" ca="1" si="509"/>
        <v>3.68</v>
      </c>
      <c r="AF229" s="2" t="str">
        <f t="shared" ca="1" si="509"/>
        <v/>
      </c>
      <c r="AG229" s="2">
        <f t="shared" ca="1" si="509"/>
        <v>21.17</v>
      </c>
      <c r="AH229" s="2">
        <f t="shared" ca="1" si="509"/>
        <v>0</v>
      </c>
      <c r="AI229" s="2">
        <f t="shared" ca="1" si="525"/>
        <v>99.29</v>
      </c>
      <c r="AJ229" s="2">
        <f t="shared" ca="1" si="526"/>
        <v>48.9</v>
      </c>
      <c r="AK229" s="2">
        <f t="shared" ca="1" si="511"/>
        <v>67.7</v>
      </c>
      <c r="AL229" s="2">
        <f t="shared" ca="1" si="511"/>
        <v>18.8</v>
      </c>
      <c r="AM229" s="2">
        <f t="shared" ca="1" si="511"/>
        <v>2.5899000000000001</v>
      </c>
      <c r="AN229" s="7">
        <f t="shared" ca="1" si="512"/>
        <v>235</v>
      </c>
      <c r="AO229" s="2">
        <f t="shared" ca="1" si="513"/>
        <v>72.42</v>
      </c>
      <c r="AP229" s="2">
        <f t="shared" ca="1" si="513"/>
        <v>2.02</v>
      </c>
      <c r="AQ229" s="2">
        <f t="shared" ca="1" si="513"/>
        <v>3.68</v>
      </c>
      <c r="AR229" s="2" t="str">
        <f t="shared" ca="1" si="513"/>
        <v/>
      </c>
      <c r="AS229" s="2">
        <f t="shared" ca="1" si="513"/>
        <v>21.17</v>
      </c>
      <c r="AT229" s="2" t="str">
        <f t="shared" ca="1" si="513"/>
        <v/>
      </c>
      <c r="AU229" s="2">
        <f t="shared" ca="1" si="514"/>
        <v>99.29</v>
      </c>
      <c r="AV229" s="2">
        <f t="shared" ca="1" si="515"/>
        <v>48.9</v>
      </c>
      <c r="AW229" s="2">
        <f t="shared" ca="1" si="515"/>
        <v>67.7</v>
      </c>
      <c r="AX229" s="2">
        <f t="shared" ca="1" si="515"/>
        <v>18.8</v>
      </c>
      <c r="AY229" s="2">
        <f t="shared" ca="1" si="515"/>
        <v>2.5899000000000001</v>
      </c>
      <c r="AZ229" s="7">
        <f t="shared" ca="1" si="516"/>
        <v>235</v>
      </c>
      <c r="BA229" s="2">
        <f t="shared" ca="1" si="517"/>
        <v>72.42</v>
      </c>
      <c r="BB229" s="2">
        <f t="shared" ca="1" si="517"/>
        <v>2.02</v>
      </c>
      <c r="BC229" s="2">
        <f t="shared" ca="1" si="517"/>
        <v>3.68</v>
      </c>
      <c r="BD229" s="2" t="str">
        <f t="shared" ca="1" si="517"/>
        <v/>
      </c>
      <c r="BE229" s="2">
        <f t="shared" ca="1" si="517"/>
        <v>21.17</v>
      </c>
      <c r="BF229" s="2" t="str">
        <f t="shared" ca="1" si="517"/>
        <v/>
      </c>
      <c r="BG229" s="2">
        <f t="shared" ca="1" si="518"/>
        <v>99.29</v>
      </c>
      <c r="BH229" s="2">
        <f t="shared" ca="1" si="527"/>
        <v>48.9</v>
      </c>
      <c r="BI229" s="2">
        <f t="shared" ca="1" si="519"/>
        <v>67.7</v>
      </c>
      <c r="BJ229" s="2">
        <f t="shared" ca="1" si="519"/>
        <v>18.8</v>
      </c>
      <c r="BK229" s="2">
        <f t="shared" ca="1" si="519"/>
        <v>2.5899000000000001</v>
      </c>
      <c r="BL229" t="str">
        <f t="shared" si="520"/>
        <v>V14R16</v>
      </c>
      <c r="BM229">
        <f t="shared" si="528"/>
        <v>229</v>
      </c>
      <c r="BN229" t="b">
        <f t="shared" si="529"/>
        <v>1</v>
      </c>
    </row>
    <row r="230" spans="1:66" x14ac:dyDescent="0.25">
      <c r="A230" s="20" t="str">
        <f>"Result "&amp;A213</f>
        <v>Result V14</v>
      </c>
      <c r="C230" s="5"/>
      <c r="D230" s="6" t="str">
        <f ca="1">IF(NOT(BN230),"n/a",IF(COUNTIF(D214:D229,Pass)=16,Pass,Fail))</f>
        <v>Pass</v>
      </c>
      <c r="E230" s="17">
        <f ca="1">AVERAGE(E214:E229)</f>
        <v>60.356874999999995</v>
      </c>
      <c r="F230" s="17">
        <f ca="1">AVERAGE(F214:F229)</f>
        <v>60.356874999999995</v>
      </c>
      <c r="G230" s="18">
        <f ca="1">IF(E230=0,0,(F230-E230)/E230)</f>
        <v>0</v>
      </c>
      <c r="H230" s="19"/>
      <c r="I230" s="17">
        <f ca="1">AVERAGE(I214:I229)</f>
        <v>60.356874999999995</v>
      </c>
      <c r="J230" s="17">
        <f ca="1">AVERAGE(J214:J229)</f>
        <v>60.356874999999995</v>
      </c>
      <c r="K230" s="17">
        <f ca="1">AVERAGE(K214:K229)</f>
        <v>60.356874999999995</v>
      </c>
      <c r="L230" s="18">
        <f t="shared" ca="1" si="523"/>
        <v>0</v>
      </c>
      <c r="M230" s="19" t="s">
        <v>273</v>
      </c>
      <c r="N230" s="19">
        <f ca="1">MIN(L214:L229)</f>
        <v>0</v>
      </c>
      <c r="O230" s="17">
        <f ca="1">AVERAGE(O214:O229)</f>
        <v>0</v>
      </c>
      <c r="P230" s="18" t="s">
        <v>275</v>
      </c>
      <c r="Q230" s="17">
        <f ca="1">AVERAGE(Q214:Q229)</f>
        <v>23.955000000000002</v>
      </c>
      <c r="R230" s="17">
        <f ca="1">AVERAGE(R214:R229)</f>
        <v>17.979374999999997</v>
      </c>
      <c r="S230" s="17">
        <f ca="1">AVERAGE(S214:S229)</f>
        <v>3.6243749999999997</v>
      </c>
      <c r="T230" s="17"/>
      <c r="U230" s="17">
        <f t="shared" ref="U230:AA230" ca="1" si="530">AVERAGE(U214:U229)</f>
        <v>14.798124999999999</v>
      </c>
      <c r="V230" s="17">
        <f t="shared" ca="1" si="530"/>
        <v>0</v>
      </c>
      <c r="W230" s="17">
        <f t="shared" ca="1" si="530"/>
        <v>60.356874999999995</v>
      </c>
      <c r="X230" s="17">
        <f t="shared" ca="1" si="530"/>
        <v>33.143749999999997</v>
      </c>
      <c r="Y230" s="17">
        <f t="shared" ca="1" si="530"/>
        <v>56.343750000000014</v>
      </c>
      <c r="Z230" s="17">
        <f t="shared" ca="1" si="530"/>
        <v>23.200000000000003</v>
      </c>
      <c r="AA230" s="17">
        <f t="shared" ca="1" si="530"/>
        <v>2.9637837500000002</v>
      </c>
      <c r="AB230" s="17" t="s">
        <v>275</v>
      </c>
      <c r="AC230" s="17">
        <f ca="1">AVERAGE(AC214:AC229)</f>
        <v>23.955000000000002</v>
      </c>
      <c r="AD230" s="17">
        <f ca="1">AVERAGE(AD214:AD229)</f>
        <v>17.979374999999997</v>
      </c>
      <c r="AE230" s="17">
        <f ca="1">AVERAGE(AE214:AE229)</f>
        <v>3.6243749999999997</v>
      </c>
      <c r="AF230" s="17" t="e">
        <f ca="1">AVERAGE(AF214:AF229)</f>
        <v>#DIV/0!</v>
      </c>
      <c r="AG230" s="17">
        <f ca="1">AVERAGE(AG214:AG229)</f>
        <v>14.798124999999999</v>
      </c>
      <c r="AH230" s="17"/>
      <c r="AI230" s="17">
        <f ca="1">AVERAGE(AI214:AI229)</f>
        <v>60.356874999999995</v>
      </c>
      <c r="AJ230" s="17">
        <f ca="1">AVERAGE(AJ214:AJ229)</f>
        <v>33.143749999999997</v>
      </c>
      <c r="AK230" s="17">
        <f ca="1">AVERAGE(AK214:AK229)</f>
        <v>56.343750000000014</v>
      </c>
      <c r="AL230" s="17">
        <f ca="1">AVERAGE(AL214:AL229)</f>
        <v>23.200000000000003</v>
      </c>
      <c r="AM230" s="17">
        <f ca="1">AVERAGE(AM214:AM229)</f>
        <v>2.9637837500000002</v>
      </c>
      <c r="AO230" s="17">
        <f ca="1">AVERAGE(AO214:AO229)</f>
        <v>23.955000000000002</v>
      </c>
      <c r="AP230" s="17">
        <f ca="1">AVERAGE(AP214:AP229)</f>
        <v>17.979374999999997</v>
      </c>
      <c r="AQ230" s="17">
        <f ca="1">AVERAGE(AQ214:AQ229)</f>
        <v>3.6243749999999997</v>
      </c>
      <c r="AR230" s="17" t="str">
        <f ca="1">IF(AR$3=0,"",AVERAGE(AR214:AR229))</f>
        <v/>
      </c>
      <c r="AS230" s="17">
        <f ca="1">AVERAGE(AS214:AS229)</f>
        <v>14.798124999999999</v>
      </c>
      <c r="AT230" s="17"/>
      <c r="AU230" s="17">
        <f ca="1">AVERAGE(AU214:AU229)</f>
        <v>60.356874999999995</v>
      </c>
      <c r="AV230" s="17">
        <f ca="1">AVERAGE(AV214:AV229)</f>
        <v>33.143749999999997</v>
      </c>
      <c r="AW230" s="17">
        <f ca="1">AVERAGE(AW214:AW229)</f>
        <v>56.343750000000014</v>
      </c>
      <c r="AX230" s="17">
        <f ca="1">AVERAGE(AX214:AX229)</f>
        <v>23.200000000000003</v>
      </c>
      <c r="AY230" s="17">
        <f ca="1">AVERAGE(AY214:AY229)</f>
        <v>2.9637837500000002</v>
      </c>
      <c r="AZ230" s="17" t="s">
        <v>275</v>
      </c>
      <c r="BA230" s="17">
        <f ca="1">AVERAGE(BA214:BA229)</f>
        <v>23.955000000000002</v>
      </c>
      <c r="BB230" s="17">
        <f ca="1">AVERAGE(BB214:BB229)</f>
        <v>17.979374999999997</v>
      </c>
      <c r="BC230" s="17">
        <f ca="1">AVERAGE(BC214:BC229)</f>
        <v>3.6243749999999997</v>
      </c>
      <c r="BD230" s="17" t="str">
        <f ca="1">IF(BD$3=0,"",AVERAGE(BD214:BD229))</f>
        <v/>
      </c>
      <c r="BE230" s="17">
        <f ca="1">AVERAGE(BE214:BE229)</f>
        <v>14.798124999999999</v>
      </c>
      <c r="BF230" s="17"/>
      <c r="BG230" s="17">
        <f ca="1">AVERAGE(BG214:BG229)</f>
        <v>60.356874999999995</v>
      </c>
      <c r="BH230" s="17">
        <f ca="1">AVERAGE(BH214:BH229)</f>
        <v>33.143749999999997</v>
      </c>
      <c r="BI230" s="17">
        <f ca="1">AVERAGE(BI214:BI229)</f>
        <v>56.343750000000014</v>
      </c>
      <c r="BJ230" s="17">
        <f ca="1">AVERAGE(BJ214:BJ229)</f>
        <v>23.200000000000003</v>
      </c>
      <c r="BK230" s="17">
        <f ca="1">AVERAGE(BK214:BK229)</f>
        <v>2.9637837500000002</v>
      </c>
      <c r="BN230" t="b">
        <f t="shared" si="529"/>
        <v>1</v>
      </c>
    </row>
    <row r="231" spans="1:66" x14ac:dyDescent="0.25">
      <c r="D231" s="6"/>
      <c r="E231" s="6"/>
      <c r="F231" s="6"/>
      <c r="G231" s="6"/>
      <c r="H231" s="5"/>
      <c r="I231" s="6"/>
      <c r="J231" s="6"/>
      <c r="K231" s="6"/>
      <c r="L231" s="5" t="s">
        <v>275</v>
      </c>
      <c r="M231" s="5" t="s">
        <v>274</v>
      </c>
      <c r="N231" s="32">
        <f ca="1">MAX(L214:L229)</f>
        <v>0</v>
      </c>
      <c r="AB231" s="6" t="s">
        <v>276</v>
      </c>
      <c r="AC231" s="18">
        <f ca="1">(AC230-Q230)/Q230</f>
        <v>0</v>
      </c>
      <c r="AD231" s="18">
        <f ca="1">(AD230-R230)/R230</f>
        <v>0</v>
      </c>
      <c r="AE231" s="18">
        <f ca="1">(AE230-S230)/S230</f>
        <v>0</v>
      </c>
      <c r="AF231" s="18"/>
      <c r="AG231" s="18">
        <f ca="1">(AG230-U230)/U230</f>
        <v>0</v>
      </c>
      <c r="AH231" s="18"/>
      <c r="AI231" s="18">
        <f ca="1">(AI230-W230)/W230</f>
        <v>0</v>
      </c>
      <c r="AZ231" s="6"/>
      <c r="BA231" s="18"/>
      <c r="BB231" s="18"/>
      <c r="BC231" s="18"/>
      <c r="BD231" s="18"/>
      <c r="BE231" s="18"/>
      <c r="BF231" s="18"/>
      <c r="BG231" s="18"/>
    </row>
    <row r="232" spans="1:66" x14ac:dyDescent="0.25">
      <c r="A232" s="6" t="s">
        <v>402</v>
      </c>
      <c r="B232" s="6" t="str">
        <f>VLOOKUP(A232,TestArray,2)&amp;" in "&amp;VLOOKUP(A232,TestArray,3)&amp;" for Prototype "&amp;VLOOKUP(A232,TestArray,4)</f>
        <v>Standard Design All Electric in All Zones for Prototype S2700ft2</v>
      </c>
      <c r="C232" s="6"/>
      <c r="I232" s="6" t="str">
        <f>VLOOKUP(A232,TestArray,21)</f>
        <v>Standard = Proposed for this test</v>
      </c>
    </row>
    <row r="233" spans="1:66" x14ac:dyDescent="0.25">
      <c r="A233" t="str">
        <f>A232</f>
        <v>V15</v>
      </c>
      <c r="B233" t="s">
        <v>2</v>
      </c>
      <c r="C233" s="3" t="str">
        <f t="shared" ref="C233:C248" si="531">VLOOKUP(A233,TestArray,4+RIGHT(B233,2))</f>
        <v>Zone 01</v>
      </c>
      <c r="D233" t="str">
        <f t="shared" ref="D233:D248" ca="1" si="532">IF(NOT(BN233),"n/a",IF(AND(H233=Yes,M233=Yes,ABS(E233-I233)&lt;=Tolerance/2),Pass,Fail))</f>
        <v>Pass</v>
      </c>
      <c r="E233" s="2">
        <f t="shared" ref="E233:E248" ca="1" si="533">IF(Units="EDR total",X233,W233)</f>
        <v>66.66</v>
      </c>
      <c r="F233" s="2">
        <f t="shared" ref="F233:F248" ca="1" si="534">IF(Units="EDR total",AJ233,AI233)</f>
        <v>66.66</v>
      </c>
      <c r="G233" s="3">
        <f ca="1">IF(E233=0,0,(F233-E233)/E233)</f>
        <v>0</v>
      </c>
      <c r="H233" s="31" t="str">
        <f t="shared" ref="H233:H248" ca="1" si="535">IF(AND((E233-Tolerance&lt;=F233),(E233+Tolerance&gt;=F233)),Yes,No)</f>
        <v>Yes</v>
      </c>
      <c r="I233" s="2">
        <f t="shared" ref="I233:I248" ca="1" si="536">IF(Units="EDR total",J233,INDIRECT(RefCol&amp;INDEX(StandardArray,MATCH($N233,StandardList,0),2)))</f>
        <v>66.66</v>
      </c>
      <c r="J233" s="2">
        <f t="shared" ref="J233:J248" ca="1" si="537">IF(Units="EDR total",AV233,AU233)</f>
        <v>66.66</v>
      </c>
      <c r="K233" s="2">
        <f t="shared" ref="K233:K248" ca="1" si="538">IF(Units="EDR total",BH233,BG233)</f>
        <v>66.66</v>
      </c>
      <c r="L233" s="3">
        <f ca="1">IF(I233=0,0,(K233-I233)/I233)</f>
        <v>0</v>
      </c>
      <c r="M233" s="3" t="str">
        <f t="shared" ref="M233:M248" ca="1" si="539">IF(AND((I233-Tolerance&lt;=K233),(I233+Tolerance&gt;=K233),(J233-Tolerance&lt;=K233),(J233+Tolerance&gt;=K233)),Yes,No)</f>
        <v>Yes</v>
      </c>
      <c r="N233" s="31" t="str">
        <f t="shared" ref="N233:N248" si="540">A233&amp;B233</f>
        <v>V15R01</v>
      </c>
      <c r="O233" s="21">
        <f ca="1">K233-F233</f>
        <v>0</v>
      </c>
      <c r="P233" s="7">
        <f t="shared" ref="P233:P248" ca="1" si="541">MATCH($A233&amp;$B233,INDIRECT(P$2),0)</f>
        <v>236</v>
      </c>
      <c r="Q233" s="2">
        <f t="shared" ref="Q233:V248" ca="1" si="542">IF(Q$3=0,"",INDEX(INDIRECT(Q$1),$P233,Q$3))</f>
        <v>46.37</v>
      </c>
      <c r="R233" s="2">
        <f t="shared" ca="1" si="542"/>
        <v>0</v>
      </c>
      <c r="S233" s="2">
        <f t="shared" ca="1" si="542"/>
        <v>3.47</v>
      </c>
      <c r="T233" s="2" t="str">
        <f t="shared" ca="1" si="542"/>
        <v/>
      </c>
      <c r="U233" s="2">
        <f t="shared" ca="1" si="542"/>
        <v>16.82</v>
      </c>
      <c r="V233" s="2">
        <f t="shared" ca="1" si="542"/>
        <v>0</v>
      </c>
      <c r="W233" s="2">
        <f t="shared" ref="W233:W248" ca="1" si="543">IF(TotalSum="No",INDEX(INDIRECT(W$1),$P233,W$3),SUM(Q233:V233))</f>
        <v>66.66</v>
      </c>
      <c r="X233" s="2">
        <f t="shared" ref="X233:AA248" ca="1" si="544">IF(X$3=0,"",INDEX(INDIRECT(X$1),$P233,X$3))</f>
        <v>43.4</v>
      </c>
      <c r="Y233" s="2">
        <f t="shared" ca="1" si="544"/>
        <v>65</v>
      </c>
      <c r="Z233" s="2">
        <f t="shared" ca="1" si="544"/>
        <v>21.6</v>
      </c>
      <c r="AA233" s="2">
        <f t="shared" ca="1" si="544"/>
        <v>3.7498399999999998</v>
      </c>
      <c r="AB233" s="7">
        <f t="shared" ref="AB233:AB248" ca="1" si="545">MATCH($A233&amp;$B233,INDIRECT(AB$2),0)</f>
        <v>236</v>
      </c>
      <c r="AC233" s="2">
        <f t="shared" ref="AC233:AH248" ca="1" si="546">IF(AC$3=0,"",INDEX(INDIRECT(AC$1),$AB233,AC$3))</f>
        <v>46.37</v>
      </c>
      <c r="AD233" s="2">
        <f t="shared" ca="1" si="546"/>
        <v>0</v>
      </c>
      <c r="AE233" s="2">
        <f t="shared" ca="1" si="546"/>
        <v>3.47</v>
      </c>
      <c r="AF233" s="2" t="str">
        <f t="shared" ca="1" si="546"/>
        <v/>
      </c>
      <c r="AG233" s="2">
        <f t="shared" ca="1" si="546"/>
        <v>16.82</v>
      </c>
      <c r="AH233" s="2">
        <f t="shared" ca="1" si="546"/>
        <v>0</v>
      </c>
      <c r="AI233" s="2">
        <f t="shared" ref="AI233:AI248" ca="1" si="547">IF(TotalSum="No",INDEX(INDIRECT(AI$1),$AB233,AI$3),SUM(AC233:AH233))</f>
        <v>66.66</v>
      </c>
      <c r="AJ233" s="2">
        <f ca="1">IF(AJ$3=0,"",INDEX(INDIRECT(AJ$1),$AB233,AJ$3))</f>
        <v>43.4</v>
      </c>
      <c r="AK233" s="2">
        <f t="shared" ref="AK233:AM248" ca="1" si="548">IF(AK$3=0,"",INDEX(INDIRECT(AK$1),$AB233,AK$3))</f>
        <v>65</v>
      </c>
      <c r="AL233" s="2">
        <f t="shared" ca="1" si="548"/>
        <v>21.6</v>
      </c>
      <c r="AM233" s="2">
        <f t="shared" ca="1" si="548"/>
        <v>3.7498399999999998</v>
      </c>
      <c r="AN233" s="7">
        <f t="shared" ref="AN233:AN248" ca="1" si="549">MATCH($A233&amp;$B233,INDIRECT(AN$2),0)</f>
        <v>236</v>
      </c>
      <c r="AO233" s="2">
        <f t="shared" ref="AO233:AT248" ca="1" si="550">IF(AO$3=0,"",INDEX(INDIRECT(AO$1),$AN233,AO$3))</f>
        <v>46.37</v>
      </c>
      <c r="AP233" s="2">
        <f t="shared" ca="1" si="550"/>
        <v>0</v>
      </c>
      <c r="AQ233" s="2">
        <f t="shared" ca="1" si="550"/>
        <v>3.47</v>
      </c>
      <c r="AR233" s="2" t="str">
        <f t="shared" ca="1" si="550"/>
        <v/>
      </c>
      <c r="AS233" s="2">
        <f t="shared" ca="1" si="550"/>
        <v>16.82</v>
      </c>
      <c r="AT233" s="2" t="str">
        <f t="shared" ca="1" si="550"/>
        <v/>
      </c>
      <c r="AU233" s="2">
        <f t="shared" ref="AU233:AU248" ca="1" si="551">IF(TotalSum="No",INDEX(INDIRECT(AU$1),$AN233,AU$3),SUM(AO233:AT233))</f>
        <v>66.66</v>
      </c>
      <c r="AV233" s="2">
        <f t="shared" ref="AV233:AY248" ca="1" si="552">IF(AV$3=0,"",INDEX(INDIRECT(AV$1),$P233,AV$3))</f>
        <v>43.4</v>
      </c>
      <c r="AW233" s="2">
        <f t="shared" ca="1" si="552"/>
        <v>65</v>
      </c>
      <c r="AX233" s="2">
        <f t="shared" ca="1" si="552"/>
        <v>21.6</v>
      </c>
      <c r="AY233" s="2">
        <f t="shared" ca="1" si="552"/>
        <v>3.7498399999999998</v>
      </c>
      <c r="AZ233" s="7">
        <f t="shared" ref="AZ233:AZ248" ca="1" si="553">MATCH($A233&amp;$B233,INDIRECT(AZ$2),0)</f>
        <v>236</v>
      </c>
      <c r="BA233" s="2">
        <f t="shared" ref="BA233:BF248" ca="1" si="554">IF(BA$3=0,"",INDEX(INDIRECT(BA$1),$AZ233,BA$3))</f>
        <v>46.37</v>
      </c>
      <c r="BB233" s="2">
        <f t="shared" ca="1" si="554"/>
        <v>0</v>
      </c>
      <c r="BC233" s="2">
        <f t="shared" ca="1" si="554"/>
        <v>3.47</v>
      </c>
      <c r="BD233" s="2" t="str">
        <f t="shared" ca="1" si="554"/>
        <v/>
      </c>
      <c r="BE233" s="2">
        <f t="shared" ca="1" si="554"/>
        <v>16.82</v>
      </c>
      <c r="BF233" s="2" t="str">
        <f t="shared" ca="1" si="554"/>
        <v/>
      </c>
      <c r="BG233" s="2">
        <f t="shared" ref="BG233:BG248" ca="1" si="555">IF(TotalSum="No",INDEX(INDIRECT(BG$1),$AZ233,BG$3),SUM(BA233:BF233))</f>
        <v>66.66</v>
      </c>
      <c r="BH233" s="2">
        <f ca="1">IF(BH$3=0,"",INDEX(INDIRECT(BH$1),$AZ233,BH$3))</f>
        <v>43.4</v>
      </c>
      <c r="BI233" s="2">
        <f t="shared" ref="BI233:BK248" ca="1" si="556">IF(BI$3=0,"",INDEX(INDIRECT(BI$1),$AZ233,BI$3))</f>
        <v>65</v>
      </c>
      <c r="BJ233" s="2">
        <f t="shared" ca="1" si="556"/>
        <v>21.6</v>
      </c>
      <c r="BK233" s="2">
        <f t="shared" ca="1" si="556"/>
        <v>3.7498399999999998</v>
      </c>
      <c r="BL233" t="str">
        <f t="shared" ref="BL233:BL248" si="557">A233&amp;B233</f>
        <v>V15R01</v>
      </c>
      <c r="BM233">
        <f t="shared" ref="BM233:BM248" si="558">ROW(BL233)</f>
        <v>233</v>
      </c>
      <c r="BN233" t="b">
        <f>AND(SoftwareType="Reference",SingleFamily="Yes",NewlyConstructed="Yes")</f>
        <v>1</v>
      </c>
    </row>
    <row r="234" spans="1:66" x14ac:dyDescent="0.25">
      <c r="A234" t="str">
        <f t="shared" ref="A234:A248" si="559">A233</f>
        <v>V15</v>
      </c>
      <c r="B234" t="s">
        <v>17</v>
      </c>
      <c r="C234" s="3" t="str">
        <f t="shared" si="531"/>
        <v>Zone 02</v>
      </c>
      <c r="D234" t="str">
        <f t="shared" ca="1" si="532"/>
        <v>Pass</v>
      </c>
      <c r="E234" s="2">
        <f t="shared" ca="1" si="533"/>
        <v>46.79</v>
      </c>
      <c r="F234" s="2">
        <f t="shared" ca="1" si="534"/>
        <v>46.79</v>
      </c>
      <c r="G234" s="3">
        <f t="shared" ref="G234:G248" ca="1" si="560">IF(E234=0,0,(F234-E234)/E234)</f>
        <v>0</v>
      </c>
      <c r="H234" s="31" t="str">
        <f t="shared" ca="1" si="535"/>
        <v>Yes</v>
      </c>
      <c r="I234" s="2">
        <f t="shared" ca="1" si="536"/>
        <v>46.79</v>
      </c>
      <c r="J234" s="2">
        <f t="shared" ca="1" si="537"/>
        <v>46.79</v>
      </c>
      <c r="K234" s="2">
        <f t="shared" ca="1" si="538"/>
        <v>46.79</v>
      </c>
      <c r="L234" s="3">
        <f t="shared" ref="L234:L249" ca="1" si="561">IF(I234=0,0,(K234-I234)/I234)</f>
        <v>0</v>
      </c>
      <c r="M234" s="3" t="str">
        <f t="shared" ca="1" si="539"/>
        <v>Yes</v>
      </c>
      <c r="N234" s="31" t="str">
        <f t="shared" si="540"/>
        <v>V15R02</v>
      </c>
      <c r="O234" s="21">
        <f t="shared" ref="O234:O248" ca="1" si="562">K234-F234</f>
        <v>0</v>
      </c>
      <c r="P234" s="7">
        <f t="shared" ca="1" si="541"/>
        <v>237</v>
      </c>
      <c r="Q234" s="2">
        <f t="shared" ca="1" si="542"/>
        <v>25.99</v>
      </c>
      <c r="R234" s="2">
        <f t="shared" ca="1" si="542"/>
        <v>3.16</v>
      </c>
      <c r="S234" s="2">
        <f t="shared" ca="1" si="542"/>
        <v>3.53</v>
      </c>
      <c r="T234" s="2" t="str">
        <f t="shared" ca="1" si="542"/>
        <v/>
      </c>
      <c r="U234" s="2">
        <f t="shared" ca="1" si="542"/>
        <v>14.11</v>
      </c>
      <c r="V234" s="2">
        <f t="shared" ca="1" si="542"/>
        <v>0</v>
      </c>
      <c r="W234" s="2">
        <f t="shared" ca="1" si="543"/>
        <v>46.79</v>
      </c>
      <c r="X234" s="2">
        <f t="shared" ca="1" si="544"/>
        <v>30.9</v>
      </c>
      <c r="Y234" s="2">
        <f t="shared" ca="1" si="544"/>
        <v>51.7</v>
      </c>
      <c r="Z234" s="2">
        <f t="shared" ca="1" si="544"/>
        <v>20.8</v>
      </c>
      <c r="AA234" s="2">
        <f t="shared" ca="1" si="544"/>
        <v>3.1526900000000002</v>
      </c>
      <c r="AB234" s="7">
        <f t="shared" ca="1" si="545"/>
        <v>237</v>
      </c>
      <c r="AC234" s="2">
        <f t="shared" ca="1" si="546"/>
        <v>25.99</v>
      </c>
      <c r="AD234" s="2">
        <f t="shared" ca="1" si="546"/>
        <v>3.16</v>
      </c>
      <c r="AE234" s="2">
        <f t="shared" ca="1" si="546"/>
        <v>3.53</v>
      </c>
      <c r="AF234" s="2" t="str">
        <f t="shared" ca="1" si="546"/>
        <v/>
      </c>
      <c r="AG234" s="2">
        <f t="shared" ca="1" si="546"/>
        <v>14.11</v>
      </c>
      <c r="AH234" s="2">
        <f t="shared" ca="1" si="546"/>
        <v>0</v>
      </c>
      <c r="AI234" s="2">
        <f t="shared" ca="1" si="547"/>
        <v>46.79</v>
      </c>
      <c r="AJ234" s="2">
        <f t="shared" ref="AJ234:AJ248" ca="1" si="563">IF(AJ$3=0,"",INDEX(INDIRECT(AJ$1),$AB234,AJ$3))</f>
        <v>30.9</v>
      </c>
      <c r="AK234" s="2">
        <f t="shared" ca="1" si="548"/>
        <v>51.7</v>
      </c>
      <c r="AL234" s="2">
        <f t="shared" ca="1" si="548"/>
        <v>20.8</v>
      </c>
      <c r="AM234" s="2">
        <f t="shared" ca="1" si="548"/>
        <v>3.1526900000000002</v>
      </c>
      <c r="AN234" s="7">
        <f t="shared" ca="1" si="549"/>
        <v>237</v>
      </c>
      <c r="AO234" s="2">
        <f t="shared" ca="1" si="550"/>
        <v>25.99</v>
      </c>
      <c r="AP234" s="2">
        <f t="shared" ca="1" si="550"/>
        <v>3.16</v>
      </c>
      <c r="AQ234" s="2">
        <f t="shared" ca="1" si="550"/>
        <v>3.53</v>
      </c>
      <c r="AR234" s="2" t="str">
        <f t="shared" ca="1" si="550"/>
        <v/>
      </c>
      <c r="AS234" s="2">
        <f t="shared" ca="1" si="550"/>
        <v>14.11</v>
      </c>
      <c r="AT234" s="2" t="str">
        <f t="shared" ca="1" si="550"/>
        <v/>
      </c>
      <c r="AU234" s="2">
        <f t="shared" ca="1" si="551"/>
        <v>46.79</v>
      </c>
      <c r="AV234" s="2">
        <f t="shared" ca="1" si="552"/>
        <v>30.9</v>
      </c>
      <c r="AW234" s="2">
        <f t="shared" ca="1" si="552"/>
        <v>51.7</v>
      </c>
      <c r="AX234" s="2">
        <f t="shared" ca="1" si="552"/>
        <v>20.8</v>
      </c>
      <c r="AY234" s="2">
        <f t="shared" ca="1" si="552"/>
        <v>3.1526900000000002</v>
      </c>
      <c r="AZ234" s="7">
        <f t="shared" ca="1" si="553"/>
        <v>237</v>
      </c>
      <c r="BA234" s="2">
        <f t="shared" ca="1" si="554"/>
        <v>25.99</v>
      </c>
      <c r="BB234" s="2">
        <f t="shared" ca="1" si="554"/>
        <v>3.16</v>
      </c>
      <c r="BC234" s="2">
        <f t="shared" ca="1" si="554"/>
        <v>3.53</v>
      </c>
      <c r="BD234" s="2" t="str">
        <f t="shared" ca="1" si="554"/>
        <v/>
      </c>
      <c r="BE234" s="2">
        <f t="shared" ca="1" si="554"/>
        <v>14.11</v>
      </c>
      <c r="BF234" s="2" t="str">
        <f t="shared" ca="1" si="554"/>
        <v/>
      </c>
      <c r="BG234" s="2">
        <f t="shared" ca="1" si="555"/>
        <v>46.79</v>
      </c>
      <c r="BH234" s="2">
        <f t="shared" ref="BH234:BH248" ca="1" si="564">IF(BH$3=0,"",INDEX(INDIRECT(BH$1),$AZ234,BH$3))</f>
        <v>30.9</v>
      </c>
      <c r="BI234" s="2">
        <f t="shared" ca="1" si="556"/>
        <v>51.7</v>
      </c>
      <c r="BJ234" s="2">
        <f t="shared" ca="1" si="556"/>
        <v>20.8</v>
      </c>
      <c r="BK234" s="2">
        <f t="shared" ca="1" si="556"/>
        <v>3.1526900000000002</v>
      </c>
      <c r="BL234" t="str">
        <f t="shared" si="557"/>
        <v>V15R02</v>
      </c>
      <c r="BM234">
        <f t="shared" si="558"/>
        <v>234</v>
      </c>
      <c r="BN234" t="b">
        <f>BN233</f>
        <v>1</v>
      </c>
    </row>
    <row r="235" spans="1:66" x14ac:dyDescent="0.25">
      <c r="A235" t="str">
        <f t="shared" si="559"/>
        <v>V15</v>
      </c>
      <c r="B235" t="s">
        <v>18</v>
      </c>
      <c r="C235" s="3" t="str">
        <f t="shared" si="531"/>
        <v>Zone 03</v>
      </c>
      <c r="D235" t="str">
        <f t="shared" ca="1" si="532"/>
        <v>Pass</v>
      </c>
      <c r="E235" s="2">
        <f t="shared" ca="1" si="533"/>
        <v>37.379999999999995</v>
      </c>
      <c r="F235" s="2">
        <f t="shared" ca="1" si="534"/>
        <v>37.379999999999995</v>
      </c>
      <c r="G235" s="3">
        <f t="shared" ca="1" si="560"/>
        <v>0</v>
      </c>
      <c r="H235" s="31" t="str">
        <f t="shared" ca="1" si="535"/>
        <v>Yes</v>
      </c>
      <c r="I235" s="2">
        <f t="shared" ca="1" si="536"/>
        <v>37.379999999999995</v>
      </c>
      <c r="J235" s="2">
        <f t="shared" ca="1" si="537"/>
        <v>37.379999999999995</v>
      </c>
      <c r="K235" s="2">
        <f t="shared" ca="1" si="538"/>
        <v>37.379999999999995</v>
      </c>
      <c r="L235" s="3">
        <f t="shared" ca="1" si="561"/>
        <v>0</v>
      </c>
      <c r="M235" s="3" t="str">
        <f t="shared" ca="1" si="539"/>
        <v>Yes</v>
      </c>
      <c r="N235" s="31" t="str">
        <f t="shared" si="540"/>
        <v>V15R03</v>
      </c>
      <c r="O235" s="21">
        <f t="shared" ca="1" si="562"/>
        <v>0</v>
      </c>
      <c r="P235" s="7">
        <f t="shared" ca="1" si="541"/>
        <v>238</v>
      </c>
      <c r="Q235" s="2">
        <f t="shared" ca="1" si="542"/>
        <v>19.13</v>
      </c>
      <c r="R235" s="2">
        <f t="shared" ca="1" si="542"/>
        <v>0</v>
      </c>
      <c r="S235" s="2">
        <f t="shared" ca="1" si="542"/>
        <v>3.55</v>
      </c>
      <c r="T235" s="2" t="str">
        <f t="shared" ca="1" si="542"/>
        <v/>
      </c>
      <c r="U235" s="2">
        <f t="shared" ca="1" si="542"/>
        <v>14.7</v>
      </c>
      <c r="V235" s="2">
        <f t="shared" ca="1" si="542"/>
        <v>0</v>
      </c>
      <c r="W235" s="2">
        <f t="shared" ca="1" si="543"/>
        <v>37.379999999999995</v>
      </c>
      <c r="X235" s="2">
        <f t="shared" ca="1" si="544"/>
        <v>30.7</v>
      </c>
      <c r="Y235" s="2">
        <f t="shared" ca="1" si="544"/>
        <v>53.5</v>
      </c>
      <c r="Z235" s="2">
        <f t="shared" ca="1" si="544"/>
        <v>22.8</v>
      </c>
      <c r="AA235" s="2">
        <f t="shared" ca="1" si="544"/>
        <v>3.0918800000000002</v>
      </c>
      <c r="AB235" s="7">
        <f t="shared" ca="1" si="545"/>
        <v>238</v>
      </c>
      <c r="AC235" s="2">
        <f t="shared" ca="1" si="546"/>
        <v>19.13</v>
      </c>
      <c r="AD235" s="2">
        <f t="shared" ca="1" si="546"/>
        <v>0</v>
      </c>
      <c r="AE235" s="2">
        <f t="shared" ca="1" si="546"/>
        <v>3.55</v>
      </c>
      <c r="AF235" s="2" t="str">
        <f t="shared" ca="1" si="546"/>
        <v/>
      </c>
      <c r="AG235" s="2">
        <f t="shared" ca="1" si="546"/>
        <v>14.7</v>
      </c>
      <c r="AH235" s="2">
        <f t="shared" ca="1" si="546"/>
        <v>0</v>
      </c>
      <c r="AI235" s="2">
        <f t="shared" ca="1" si="547"/>
        <v>37.379999999999995</v>
      </c>
      <c r="AJ235" s="2">
        <f t="shared" ca="1" si="563"/>
        <v>30.7</v>
      </c>
      <c r="AK235" s="2">
        <f t="shared" ca="1" si="548"/>
        <v>53.5</v>
      </c>
      <c r="AL235" s="2">
        <f t="shared" ca="1" si="548"/>
        <v>22.8</v>
      </c>
      <c r="AM235" s="2">
        <f t="shared" ca="1" si="548"/>
        <v>3.0918800000000002</v>
      </c>
      <c r="AN235" s="7">
        <f t="shared" ca="1" si="549"/>
        <v>238</v>
      </c>
      <c r="AO235" s="2">
        <f t="shared" ca="1" si="550"/>
        <v>19.13</v>
      </c>
      <c r="AP235" s="2">
        <f t="shared" ca="1" si="550"/>
        <v>0</v>
      </c>
      <c r="AQ235" s="2">
        <f t="shared" ca="1" si="550"/>
        <v>3.55</v>
      </c>
      <c r="AR235" s="2" t="str">
        <f t="shared" ca="1" si="550"/>
        <v/>
      </c>
      <c r="AS235" s="2">
        <f t="shared" ca="1" si="550"/>
        <v>14.7</v>
      </c>
      <c r="AT235" s="2" t="str">
        <f t="shared" ca="1" si="550"/>
        <v/>
      </c>
      <c r="AU235" s="2">
        <f t="shared" ca="1" si="551"/>
        <v>37.379999999999995</v>
      </c>
      <c r="AV235" s="2">
        <f t="shared" ca="1" si="552"/>
        <v>30.7</v>
      </c>
      <c r="AW235" s="2">
        <f t="shared" ca="1" si="552"/>
        <v>53.5</v>
      </c>
      <c r="AX235" s="2">
        <f t="shared" ca="1" si="552"/>
        <v>22.8</v>
      </c>
      <c r="AY235" s="2">
        <f t="shared" ca="1" si="552"/>
        <v>3.0918800000000002</v>
      </c>
      <c r="AZ235" s="7">
        <f t="shared" ca="1" si="553"/>
        <v>238</v>
      </c>
      <c r="BA235" s="2">
        <f t="shared" ca="1" si="554"/>
        <v>19.13</v>
      </c>
      <c r="BB235" s="2">
        <f t="shared" ca="1" si="554"/>
        <v>0</v>
      </c>
      <c r="BC235" s="2">
        <f t="shared" ca="1" si="554"/>
        <v>3.55</v>
      </c>
      <c r="BD235" s="2" t="str">
        <f t="shared" ca="1" si="554"/>
        <v/>
      </c>
      <c r="BE235" s="2">
        <f t="shared" ca="1" si="554"/>
        <v>14.7</v>
      </c>
      <c r="BF235" s="2" t="str">
        <f t="shared" ca="1" si="554"/>
        <v/>
      </c>
      <c r="BG235" s="2">
        <f t="shared" ca="1" si="555"/>
        <v>37.379999999999995</v>
      </c>
      <c r="BH235" s="2">
        <f t="shared" ca="1" si="564"/>
        <v>30.7</v>
      </c>
      <c r="BI235" s="2">
        <f t="shared" ca="1" si="556"/>
        <v>53.5</v>
      </c>
      <c r="BJ235" s="2">
        <f t="shared" ca="1" si="556"/>
        <v>22.8</v>
      </c>
      <c r="BK235" s="2">
        <f t="shared" ca="1" si="556"/>
        <v>3.0918800000000002</v>
      </c>
      <c r="BL235" t="str">
        <f t="shared" si="557"/>
        <v>V15R03</v>
      </c>
      <c r="BM235">
        <f t="shared" si="558"/>
        <v>235</v>
      </c>
      <c r="BN235" t="b">
        <f t="shared" ref="BN235:BN249" si="565">BN234</f>
        <v>1</v>
      </c>
    </row>
    <row r="236" spans="1:66" x14ac:dyDescent="0.25">
      <c r="A236" t="str">
        <f t="shared" si="559"/>
        <v>V15</v>
      </c>
      <c r="B236" t="s">
        <v>19</v>
      </c>
      <c r="C236" s="3" t="str">
        <f t="shared" si="531"/>
        <v>Zone 04</v>
      </c>
      <c r="D236" t="str">
        <f t="shared" ca="1" si="532"/>
        <v>Pass</v>
      </c>
      <c r="E236" s="2">
        <f t="shared" ca="1" si="533"/>
        <v>41.88</v>
      </c>
      <c r="F236" s="2">
        <f t="shared" ca="1" si="534"/>
        <v>41.88</v>
      </c>
      <c r="G236" s="3">
        <f t="shared" ca="1" si="560"/>
        <v>0</v>
      </c>
      <c r="H236" s="31" t="str">
        <f t="shared" ca="1" si="535"/>
        <v>Yes</v>
      </c>
      <c r="I236" s="2">
        <f t="shared" ca="1" si="536"/>
        <v>41.88</v>
      </c>
      <c r="J236" s="2">
        <f t="shared" ca="1" si="537"/>
        <v>41.88</v>
      </c>
      <c r="K236" s="2">
        <f t="shared" ca="1" si="538"/>
        <v>41.88</v>
      </c>
      <c r="L236" s="3">
        <f t="shared" ca="1" si="561"/>
        <v>0</v>
      </c>
      <c r="M236" s="3" t="str">
        <f t="shared" ca="1" si="539"/>
        <v>Yes</v>
      </c>
      <c r="N236" s="31" t="str">
        <f t="shared" si="540"/>
        <v>V15R04</v>
      </c>
      <c r="O236" s="21">
        <f t="shared" ca="1" si="562"/>
        <v>0</v>
      </c>
      <c r="P236" s="7">
        <f t="shared" ca="1" si="541"/>
        <v>239</v>
      </c>
      <c r="Q236" s="2">
        <f t="shared" ca="1" si="542"/>
        <v>20.51</v>
      </c>
      <c r="R236" s="2">
        <f t="shared" ca="1" si="542"/>
        <v>4.93</v>
      </c>
      <c r="S236" s="2">
        <f t="shared" ca="1" si="542"/>
        <v>3.55</v>
      </c>
      <c r="T236" s="2" t="str">
        <f t="shared" ca="1" si="542"/>
        <v/>
      </c>
      <c r="U236" s="2">
        <f t="shared" ca="1" si="542"/>
        <v>12.89</v>
      </c>
      <c r="V236" s="2">
        <f t="shared" ca="1" si="542"/>
        <v>0</v>
      </c>
      <c r="W236" s="2">
        <f t="shared" ca="1" si="543"/>
        <v>41.88</v>
      </c>
      <c r="X236" s="2">
        <f t="shared" ca="1" si="544"/>
        <v>29.3</v>
      </c>
      <c r="Y236" s="2">
        <f t="shared" ca="1" si="544"/>
        <v>50.7</v>
      </c>
      <c r="Z236" s="2">
        <f t="shared" ca="1" si="544"/>
        <v>21.4</v>
      </c>
      <c r="AA236" s="2">
        <f t="shared" ca="1" si="544"/>
        <v>3.0516999999999999</v>
      </c>
      <c r="AB236" s="7">
        <f t="shared" ca="1" si="545"/>
        <v>239</v>
      </c>
      <c r="AC236" s="2">
        <f t="shared" ca="1" si="546"/>
        <v>20.51</v>
      </c>
      <c r="AD236" s="2">
        <f t="shared" ca="1" si="546"/>
        <v>4.93</v>
      </c>
      <c r="AE236" s="2">
        <f t="shared" ca="1" si="546"/>
        <v>3.55</v>
      </c>
      <c r="AF236" s="2" t="str">
        <f t="shared" ca="1" si="546"/>
        <v/>
      </c>
      <c r="AG236" s="2">
        <f t="shared" ca="1" si="546"/>
        <v>12.89</v>
      </c>
      <c r="AH236" s="2">
        <f t="shared" ca="1" si="546"/>
        <v>0</v>
      </c>
      <c r="AI236" s="2">
        <f t="shared" ca="1" si="547"/>
        <v>41.88</v>
      </c>
      <c r="AJ236" s="2">
        <f t="shared" ca="1" si="563"/>
        <v>29.3</v>
      </c>
      <c r="AK236" s="2">
        <f t="shared" ca="1" si="548"/>
        <v>50.7</v>
      </c>
      <c r="AL236" s="2">
        <f t="shared" ca="1" si="548"/>
        <v>21.4</v>
      </c>
      <c r="AM236" s="2">
        <f t="shared" ca="1" si="548"/>
        <v>3.0516999999999999</v>
      </c>
      <c r="AN236" s="7">
        <f t="shared" ca="1" si="549"/>
        <v>239</v>
      </c>
      <c r="AO236" s="2">
        <f t="shared" ca="1" si="550"/>
        <v>20.51</v>
      </c>
      <c r="AP236" s="2">
        <f t="shared" ca="1" si="550"/>
        <v>4.93</v>
      </c>
      <c r="AQ236" s="2">
        <f t="shared" ca="1" si="550"/>
        <v>3.55</v>
      </c>
      <c r="AR236" s="2" t="str">
        <f t="shared" ca="1" si="550"/>
        <v/>
      </c>
      <c r="AS236" s="2">
        <f t="shared" ca="1" si="550"/>
        <v>12.89</v>
      </c>
      <c r="AT236" s="2" t="str">
        <f t="shared" ca="1" si="550"/>
        <v/>
      </c>
      <c r="AU236" s="2">
        <f t="shared" ca="1" si="551"/>
        <v>41.88</v>
      </c>
      <c r="AV236" s="2">
        <f t="shared" ca="1" si="552"/>
        <v>29.3</v>
      </c>
      <c r="AW236" s="2">
        <f t="shared" ca="1" si="552"/>
        <v>50.7</v>
      </c>
      <c r="AX236" s="2">
        <f t="shared" ca="1" si="552"/>
        <v>21.4</v>
      </c>
      <c r="AY236" s="2">
        <f t="shared" ca="1" si="552"/>
        <v>3.0516999999999999</v>
      </c>
      <c r="AZ236" s="7">
        <f t="shared" ca="1" si="553"/>
        <v>239</v>
      </c>
      <c r="BA236" s="2">
        <f t="shared" ca="1" si="554"/>
        <v>20.51</v>
      </c>
      <c r="BB236" s="2">
        <f t="shared" ca="1" si="554"/>
        <v>4.93</v>
      </c>
      <c r="BC236" s="2">
        <f t="shared" ca="1" si="554"/>
        <v>3.55</v>
      </c>
      <c r="BD236" s="2" t="str">
        <f t="shared" ca="1" si="554"/>
        <v/>
      </c>
      <c r="BE236" s="2">
        <f t="shared" ca="1" si="554"/>
        <v>12.89</v>
      </c>
      <c r="BF236" s="2" t="str">
        <f t="shared" ca="1" si="554"/>
        <v/>
      </c>
      <c r="BG236" s="2">
        <f t="shared" ca="1" si="555"/>
        <v>41.88</v>
      </c>
      <c r="BH236" s="2">
        <f t="shared" ca="1" si="564"/>
        <v>29.3</v>
      </c>
      <c r="BI236" s="2">
        <f t="shared" ca="1" si="556"/>
        <v>50.7</v>
      </c>
      <c r="BJ236" s="2">
        <f t="shared" ca="1" si="556"/>
        <v>21.4</v>
      </c>
      <c r="BK236" s="2">
        <f t="shared" ca="1" si="556"/>
        <v>3.0516999999999999</v>
      </c>
      <c r="BL236" t="str">
        <f t="shared" si="557"/>
        <v>V15R04</v>
      </c>
      <c r="BM236">
        <f t="shared" si="558"/>
        <v>236</v>
      </c>
      <c r="BN236" t="b">
        <f t="shared" si="565"/>
        <v>1</v>
      </c>
    </row>
    <row r="237" spans="1:66" x14ac:dyDescent="0.25">
      <c r="A237" t="str">
        <f t="shared" si="559"/>
        <v>V15</v>
      </c>
      <c r="B237" t="s">
        <v>20</v>
      </c>
      <c r="C237" s="3" t="str">
        <f t="shared" si="531"/>
        <v>Zone 05</v>
      </c>
      <c r="D237" t="str">
        <f t="shared" ca="1" si="532"/>
        <v>Pass</v>
      </c>
      <c r="E237" s="2">
        <f t="shared" ca="1" si="533"/>
        <v>37.42</v>
      </c>
      <c r="F237" s="2">
        <f t="shared" ca="1" si="534"/>
        <v>37.42</v>
      </c>
      <c r="G237" s="3">
        <f t="shared" ca="1" si="560"/>
        <v>0</v>
      </c>
      <c r="H237" s="31" t="str">
        <f t="shared" ca="1" si="535"/>
        <v>Yes</v>
      </c>
      <c r="I237" s="2">
        <f t="shared" ca="1" si="536"/>
        <v>37.42</v>
      </c>
      <c r="J237" s="2">
        <f t="shared" ca="1" si="537"/>
        <v>37.42</v>
      </c>
      <c r="K237" s="2">
        <f t="shared" ca="1" si="538"/>
        <v>37.42</v>
      </c>
      <c r="L237" s="3">
        <f t="shared" ca="1" si="561"/>
        <v>0</v>
      </c>
      <c r="M237" s="3" t="str">
        <f t="shared" ca="1" si="539"/>
        <v>Yes</v>
      </c>
      <c r="N237" s="31" t="str">
        <f t="shared" si="540"/>
        <v>V15R05</v>
      </c>
      <c r="O237" s="21">
        <f t="shared" ca="1" si="562"/>
        <v>0</v>
      </c>
      <c r="P237" s="7">
        <f t="shared" ca="1" si="541"/>
        <v>240</v>
      </c>
      <c r="Q237" s="2">
        <f t="shared" ca="1" si="542"/>
        <v>18.350000000000001</v>
      </c>
      <c r="R237" s="2">
        <f t="shared" ca="1" si="542"/>
        <v>0</v>
      </c>
      <c r="S237" s="2">
        <f t="shared" ca="1" si="542"/>
        <v>3.51</v>
      </c>
      <c r="T237" s="2" t="str">
        <f t="shared" ca="1" si="542"/>
        <v/>
      </c>
      <c r="U237" s="2">
        <f t="shared" ca="1" si="542"/>
        <v>15.56</v>
      </c>
      <c r="V237" s="2">
        <f t="shared" ca="1" si="542"/>
        <v>0</v>
      </c>
      <c r="W237" s="2">
        <f t="shared" ca="1" si="543"/>
        <v>37.42</v>
      </c>
      <c r="X237" s="2">
        <f t="shared" ca="1" si="544"/>
        <v>29.9</v>
      </c>
      <c r="Y237" s="2">
        <f t="shared" ca="1" si="544"/>
        <v>52</v>
      </c>
      <c r="Z237" s="2">
        <f t="shared" ca="1" si="544"/>
        <v>22.1</v>
      </c>
      <c r="AA237" s="2">
        <f t="shared" ca="1" si="544"/>
        <v>2.8714</v>
      </c>
      <c r="AB237" s="7">
        <f t="shared" ca="1" si="545"/>
        <v>240</v>
      </c>
      <c r="AC237" s="2">
        <f t="shared" ca="1" si="546"/>
        <v>18.350000000000001</v>
      </c>
      <c r="AD237" s="2">
        <f t="shared" ca="1" si="546"/>
        <v>0</v>
      </c>
      <c r="AE237" s="2">
        <f t="shared" ca="1" si="546"/>
        <v>3.51</v>
      </c>
      <c r="AF237" s="2" t="str">
        <f t="shared" ca="1" si="546"/>
        <v/>
      </c>
      <c r="AG237" s="2">
        <f t="shared" ca="1" si="546"/>
        <v>15.56</v>
      </c>
      <c r="AH237" s="2">
        <f t="shared" ca="1" si="546"/>
        <v>0</v>
      </c>
      <c r="AI237" s="2">
        <f t="shared" ca="1" si="547"/>
        <v>37.42</v>
      </c>
      <c r="AJ237" s="2">
        <f t="shared" ca="1" si="563"/>
        <v>29.9</v>
      </c>
      <c r="AK237" s="2">
        <f t="shared" ca="1" si="548"/>
        <v>52</v>
      </c>
      <c r="AL237" s="2">
        <f t="shared" ca="1" si="548"/>
        <v>22.1</v>
      </c>
      <c r="AM237" s="2">
        <f t="shared" ca="1" si="548"/>
        <v>2.8714</v>
      </c>
      <c r="AN237" s="7">
        <f t="shared" ca="1" si="549"/>
        <v>240</v>
      </c>
      <c r="AO237" s="2">
        <f t="shared" ca="1" si="550"/>
        <v>18.350000000000001</v>
      </c>
      <c r="AP237" s="2">
        <f t="shared" ca="1" si="550"/>
        <v>0</v>
      </c>
      <c r="AQ237" s="2">
        <f t="shared" ca="1" si="550"/>
        <v>3.51</v>
      </c>
      <c r="AR237" s="2" t="str">
        <f t="shared" ca="1" si="550"/>
        <v/>
      </c>
      <c r="AS237" s="2">
        <f t="shared" ca="1" si="550"/>
        <v>15.56</v>
      </c>
      <c r="AT237" s="2" t="str">
        <f t="shared" ca="1" si="550"/>
        <v/>
      </c>
      <c r="AU237" s="2">
        <f t="shared" ca="1" si="551"/>
        <v>37.42</v>
      </c>
      <c r="AV237" s="2">
        <f t="shared" ca="1" si="552"/>
        <v>29.9</v>
      </c>
      <c r="AW237" s="2">
        <f t="shared" ca="1" si="552"/>
        <v>52</v>
      </c>
      <c r="AX237" s="2">
        <f t="shared" ca="1" si="552"/>
        <v>22.1</v>
      </c>
      <c r="AY237" s="2">
        <f t="shared" ca="1" si="552"/>
        <v>2.8714</v>
      </c>
      <c r="AZ237" s="7">
        <f t="shared" ca="1" si="553"/>
        <v>240</v>
      </c>
      <c r="BA237" s="2">
        <f t="shared" ca="1" si="554"/>
        <v>18.350000000000001</v>
      </c>
      <c r="BB237" s="2">
        <f t="shared" ca="1" si="554"/>
        <v>0</v>
      </c>
      <c r="BC237" s="2">
        <f t="shared" ca="1" si="554"/>
        <v>3.51</v>
      </c>
      <c r="BD237" s="2" t="str">
        <f t="shared" ca="1" si="554"/>
        <v/>
      </c>
      <c r="BE237" s="2">
        <f t="shared" ca="1" si="554"/>
        <v>15.56</v>
      </c>
      <c r="BF237" s="2" t="str">
        <f t="shared" ca="1" si="554"/>
        <v/>
      </c>
      <c r="BG237" s="2">
        <f t="shared" ca="1" si="555"/>
        <v>37.42</v>
      </c>
      <c r="BH237" s="2">
        <f t="shared" ca="1" si="564"/>
        <v>29.9</v>
      </c>
      <c r="BI237" s="2">
        <f t="shared" ca="1" si="556"/>
        <v>52</v>
      </c>
      <c r="BJ237" s="2">
        <f t="shared" ca="1" si="556"/>
        <v>22.1</v>
      </c>
      <c r="BK237" s="2">
        <f t="shared" ca="1" si="556"/>
        <v>2.8714</v>
      </c>
      <c r="BL237" t="str">
        <f t="shared" si="557"/>
        <v>V15R05</v>
      </c>
      <c r="BM237">
        <f t="shared" si="558"/>
        <v>237</v>
      </c>
      <c r="BN237" t="b">
        <f t="shared" si="565"/>
        <v>1</v>
      </c>
    </row>
    <row r="238" spans="1:66" x14ac:dyDescent="0.25">
      <c r="A238" t="str">
        <f t="shared" si="559"/>
        <v>V15</v>
      </c>
      <c r="B238" t="s">
        <v>21</v>
      </c>
      <c r="C238" s="3" t="str">
        <f t="shared" si="531"/>
        <v>Zone 06</v>
      </c>
      <c r="D238" t="str">
        <f t="shared" ca="1" si="532"/>
        <v>Pass</v>
      </c>
      <c r="E238" s="2">
        <f t="shared" ca="1" si="533"/>
        <v>27.75</v>
      </c>
      <c r="F238" s="2">
        <f t="shared" ca="1" si="534"/>
        <v>27.75</v>
      </c>
      <c r="G238" s="3">
        <f t="shared" ca="1" si="560"/>
        <v>0</v>
      </c>
      <c r="H238" s="31" t="str">
        <f t="shared" ca="1" si="535"/>
        <v>Yes</v>
      </c>
      <c r="I238" s="2">
        <f t="shared" ca="1" si="536"/>
        <v>27.75</v>
      </c>
      <c r="J238" s="2">
        <f t="shared" ca="1" si="537"/>
        <v>27.75</v>
      </c>
      <c r="K238" s="2">
        <f t="shared" ca="1" si="538"/>
        <v>27.75</v>
      </c>
      <c r="L238" s="3">
        <f t="shared" ca="1" si="561"/>
        <v>0</v>
      </c>
      <c r="M238" s="3" t="str">
        <f t="shared" ca="1" si="539"/>
        <v>Yes</v>
      </c>
      <c r="N238" s="31" t="str">
        <f t="shared" si="540"/>
        <v>V15R06</v>
      </c>
      <c r="O238" s="21">
        <f t="shared" ca="1" si="562"/>
        <v>0</v>
      </c>
      <c r="P238" s="7">
        <f t="shared" ca="1" si="541"/>
        <v>241</v>
      </c>
      <c r="Q238" s="2">
        <f t="shared" ca="1" si="542"/>
        <v>8.94</v>
      </c>
      <c r="R238" s="2">
        <f t="shared" ca="1" si="542"/>
        <v>3.8</v>
      </c>
      <c r="S238" s="2">
        <f t="shared" ca="1" si="542"/>
        <v>3.52</v>
      </c>
      <c r="T238" s="2" t="str">
        <f t="shared" ca="1" si="542"/>
        <v/>
      </c>
      <c r="U238" s="2">
        <f t="shared" ca="1" si="542"/>
        <v>11.49</v>
      </c>
      <c r="V238" s="2">
        <f t="shared" ca="1" si="542"/>
        <v>0</v>
      </c>
      <c r="W238" s="2">
        <f t="shared" ca="1" si="543"/>
        <v>27.75</v>
      </c>
      <c r="X238" s="2">
        <f t="shared" ca="1" si="544"/>
        <v>28.2</v>
      </c>
      <c r="Y238" s="2">
        <f t="shared" ca="1" si="544"/>
        <v>54.4</v>
      </c>
      <c r="Z238" s="2">
        <f t="shared" ca="1" si="544"/>
        <v>26.2</v>
      </c>
      <c r="AA238" s="2">
        <f t="shared" ca="1" si="544"/>
        <v>3.1052399999999998</v>
      </c>
      <c r="AB238" s="7">
        <f t="shared" ca="1" si="545"/>
        <v>241</v>
      </c>
      <c r="AC238" s="2">
        <f t="shared" ca="1" si="546"/>
        <v>8.94</v>
      </c>
      <c r="AD238" s="2">
        <f t="shared" ca="1" si="546"/>
        <v>3.8</v>
      </c>
      <c r="AE238" s="2">
        <f t="shared" ca="1" si="546"/>
        <v>3.52</v>
      </c>
      <c r="AF238" s="2" t="str">
        <f t="shared" ca="1" si="546"/>
        <v/>
      </c>
      <c r="AG238" s="2">
        <f t="shared" ca="1" si="546"/>
        <v>11.49</v>
      </c>
      <c r="AH238" s="2">
        <f t="shared" ca="1" si="546"/>
        <v>0</v>
      </c>
      <c r="AI238" s="2">
        <f t="shared" ca="1" si="547"/>
        <v>27.75</v>
      </c>
      <c r="AJ238" s="2">
        <f t="shared" ca="1" si="563"/>
        <v>28.2</v>
      </c>
      <c r="AK238" s="2">
        <f t="shared" ca="1" si="548"/>
        <v>54.4</v>
      </c>
      <c r="AL238" s="2">
        <f t="shared" ca="1" si="548"/>
        <v>26.2</v>
      </c>
      <c r="AM238" s="2">
        <f t="shared" ca="1" si="548"/>
        <v>3.1052399999999998</v>
      </c>
      <c r="AN238" s="7">
        <f t="shared" ca="1" si="549"/>
        <v>241</v>
      </c>
      <c r="AO238" s="2">
        <f t="shared" ca="1" si="550"/>
        <v>8.94</v>
      </c>
      <c r="AP238" s="2">
        <f t="shared" ca="1" si="550"/>
        <v>3.8</v>
      </c>
      <c r="AQ238" s="2">
        <f t="shared" ca="1" si="550"/>
        <v>3.52</v>
      </c>
      <c r="AR238" s="2" t="str">
        <f t="shared" ca="1" si="550"/>
        <v/>
      </c>
      <c r="AS238" s="2">
        <f t="shared" ca="1" si="550"/>
        <v>11.49</v>
      </c>
      <c r="AT238" s="2" t="str">
        <f t="shared" ca="1" si="550"/>
        <v/>
      </c>
      <c r="AU238" s="2">
        <f t="shared" ca="1" si="551"/>
        <v>27.75</v>
      </c>
      <c r="AV238" s="2">
        <f t="shared" ca="1" si="552"/>
        <v>28.2</v>
      </c>
      <c r="AW238" s="2">
        <f t="shared" ca="1" si="552"/>
        <v>54.4</v>
      </c>
      <c r="AX238" s="2">
        <f t="shared" ca="1" si="552"/>
        <v>26.2</v>
      </c>
      <c r="AY238" s="2">
        <f t="shared" ca="1" si="552"/>
        <v>3.1052399999999998</v>
      </c>
      <c r="AZ238" s="7">
        <f t="shared" ca="1" si="553"/>
        <v>241</v>
      </c>
      <c r="BA238" s="2">
        <f t="shared" ca="1" si="554"/>
        <v>8.94</v>
      </c>
      <c r="BB238" s="2">
        <f t="shared" ca="1" si="554"/>
        <v>3.8</v>
      </c>
      <c r="BC238" s="2">
        <f t="shared" ca="1" si="554"/>
        <v>3.52</v>
      </c>
      <c r="BD238" s="2" t="str">
        <f t="shared" ca="1" si="554"/>
        <v/>
      </c>
      <c r="BE238" s="2">
        <f t="shared" ca="1" si="554"/>
        <v>11.49</v>
      </c>
      <c r="BF238" s="2" t="str">
        <f t="shared" ca="1" si="554"/>
        <v/>
      </c>
      <c r="BG238" s="2">
        <f t="shared" ca="1" si="555"/>
        <v>27.75</v>
      </c>
      <c r="BH238" s="2">
        <f t="shared" ca="1" si="564"/>
        <v>28.2</v>
      </c>
      <c r="BI238" s="2">
        <f t="shared" ca="1" si="556"/>
        <v>54.4</v>
      </c>
      <c r="BJ238" s="2">
        <f t="shared" ca="1" si="556"/>
        <v>26.2</v>
      </c>
      <c r="BK238" s="2">
        <f t="shared" ca="1" si="556"/>
        <v>3.1052399999999998</v>
      </c>
      <c r="BL238" t="str">
        <f t="shared" si="557"/>
        <v>V15R06</v>
      </c>
      <c r="BM238">
        <f t="shared" si="558"/>
        <v>238</v>
      </c>
      <c r="BN238" t="b">
        <f t="shared" si="565"/>
        <v>1</v>
      </c>
    </row>
    <row r="239" spans="1:66" x14ac:dyDescent="0.25">
      <c r="A239" t="str">
        <f t="shared" si="559"/>
        <v>V15</v>
      </c>
      <c r="B239" t="s">
        <v>22</v>
      </c>
      <c r="C239" s="3" t="str">
        <f t="shared" si="531"/>
        <v>Zone 07</v>
      </c>
      <c r="D239" t="str">
        <f t="shared" ca="1" si="532"/>
        <v>Pass</v>
      </c>
      <c r="E239" s="2">
        <f t="shared" ca="1" si="533"/>
        <v>18.61</v>
      </c>
      <c r="F239" s="2">
        <f t="shared" ca="1" si="534"/>
        <v>18.61</v>
      </c>
      <c r="G239" s="3">
        <f t="shared" ca="1" si="560"/>
        <v>0</v>
      </c>
      <c r="H239" s="31" t="str">
        <f t="shared" ca="1" si="535"/>
        <v>Yes</v>
      </c>
      <c r="I239" s="2">
        <f t="shared" ca="1" si="536"/>
        <v>18.61</v>
      </c>
      <c r="J239" s="2">
        <f t="shared" ca="1" si="537"/>
        <v>18.61</v>
      </c>
      <c r="K239" s="2">
        <f t="shared" ca="1" si="538"/>
        <v>18.61</v>
      </c>
      <c r="L239" s="3">
        <f t="shared" ca="1" si="561"/>
        <v>0</v>
      </c>
      <c r="M239" s="3" t="str">
        <f t="shared" ca="1" si="539"/>
        <v>Yes</v>
      </c>
      <c r="N239" s="31" t="str">
        <f t="shared" si="540"/>
        <v>V15R07</v>
      </c>
      <c r="O239" s="21">
        <f t="shared" ca="1" si="562"/>
        <v>0</v>
      </c>
      <c r="P239" s="7">
        <f t="shared" ca="1" si="541"/>
        <v>242</v>
      </c>
      <c r="Q239" s="2">
        <f t="shared" ca="1" si="542"/>
        <v>3.21</v>
      </c>
      <c r="R239" s="2">
        <f t="shared" ca="1" si="542"/>
        <v>0.53</v>
      </c>
      <c r="S239" s="2">
        <f t="shared" ca="1" si="542"/>
        <v>3.57</v>
      </c>
      <c r="T239" s="2" t="str">
        <f t="shared" ca="1" si="542"/>
        <v/>
      </c>
      <c r="U239" s="2">
        <f t="shared" ca="1" si="542"/>
        <v>11.3</v>
      </c>
      <c r="V239" s="2">
        <f t="shared" ca="1" si="542"/>
        <v>0</v>
      </c>
      <c r="W239" s="2">
        <f t="shared" ca="1" si="543"/>
        <v>18.61</v>
      </c>
      <c r="X239" s="2">
        <f t="shared" ca="1" si="544"/>
        <v>25.3</v>
      </c>
      <c r="Y239" s="2">
        <f t="shared" ca="1" si="544"/>
        <v>53.6</v>
      </c>
      <c r="Z239" s="2">
        <f t="shared" ca="1" si="544"/>
        <v>28.3</v>
      </c>
      <c r="AA239" s="2">
        <f t="shared" ca="1" si="544"/>
        <v>2.9350299999999998</v>
      </c>
      <c r="AB239" s="7">
        <f t="shared" ca="1" si="545"/>
        <v>242</v>
      </c>
      <c r="AC239" s="2">
        <f t="shared" ca="1" si="546"/>
        <v>3.21</v>
      </c>
      <c r="AD239" s="2">
        <f t="shared" ca="1" si="546"/>
        <v>0.53</v>
      </c>
      <c r="AE239" s="2">
        <f t="shared" ca="1" si="546"/>
        <v>3.57</v>
      </c>
      <c r="AF239" s="2" t="str">
        <f t="shared" ca="1" si="546"/>
        <v/>
      </c>
      <c r="AG239" s="2">
        <f t="shared" ca="1" si="546"/>
        <v>11.3</v>
      </c>
      <c r="AH239" s="2">
        <f t="shared" ca="1" si="546"/>
        <v>0</v>
      </c>
      <c r="AI239" s="2">
        <f t="shared" ca="1" si="547"/>
        <v>18.61</v>
      </c>
      <c r="AJ239" s="2">
        <f t="shared" ca="1" si="563"/>
        <v>25.3</v>
      </c>
      <c r="AK239" s="2">
        <f t="shared" ca="1" si="548"/>
        <v>53.6</v>
      </c>
      <c r="AL239" s="2">
        <f t="shared" ca="1" si="548"/>
        <v>28.3</v>
      </c>
      <c r="AM239" s="2">
        <f t="shared" ca="1" si="548"/>
        <v>2.9350299999999998</v>
      </c>
      <c r="AN239" s="7">
        <f t="shared" ca="1" si="549"/>
        <v>242</v>
      </c>
      <c r="AO239" s="2">
        <f t="shared" ca="1" si="550"/>
        <v>3.21</v>
      </c>
      <c r="AP239" s="2">
        <f t="shared" ca="1" si="550"/>
        <v>0.53</v>
      </c>
      <c r="AQ239" s="2">
        <f t="shared" ca="1" si="550"/>
        <v>3.57</v>
      </c>
      <c r="AR239" s="2" t="str">
        <f t="shared" ca="1" si="550"/>
        <v/>
      </c>
      <c r="AS239" s="2">
        <f t="shared" ca="1" si="550"/>
        <v>11.3</v>
      </c>
      <c r="AT239" s="2" t="str">
        <f t="shared" ca="1" si="550"/>
        <v/>
      </c>
      <c r="AU239" s="2">
        <f t="shared" ca="1" si="551"/>
        <v>18.61</v>
      </c>
      <c r="AV239" s="2">
        <f t="shared" ca="1" si="552"/>
        <v>25.3</v>
      </c>
      <c r="AW239" s="2">
        <f t="shared" ca="1" si="552"/>
        <v>53.6</v>
      </c>
      <c r="AX239" s="2">
        <f t="shared" ca="1" si="552"/>
        <v>28.3</v>
      </c>
      <c r="AY239" s="2">
        <f t="shared" ca="1" si="552"/>
        <v>2.9350299999999998</v>
      </c>
      <c r="AZ239" s="7">
        <f t="shared" ca="1" si="553"/>
        <v>242</v>
      </c>
      <c r="BA239" s="2">
        <f t="shared" ca="1" si="554"/>
        <v>3.21</v>
      </c>
      <c r="BB239" s="2">
        <f t="shared" ca="1" si="554"/>
        <v>0.53</v>
      </c>
      <c r="BC239" s="2">
        <f t="shared" ca="1" si="554"/>
        <v>3.57</v>
      </c>
      <c r="BD239" s="2" t="str">
        <f t="shared" ca="1" si="554"/>
        <v/>
      </c>
      <c r="BE239" s="2">
        <f t="shared" ca="1" si="554"/>
        <v>11.3</v>
      </c>
      <c r="BF239" s="2" t="str">
        <f t="shared" ca="1" si="554"/>
        <v/>
      </c>
      <c r="BG239" s="2">
        <f t="shared" ca="1" si="555"/>
        <v>18.61</v>
      </c>
      <c r="BH239" s="2">
        <f t="shared" ca="1" si="564"/>
        <v>25.3</v>
      </c>
      <c r="BI239" s="2">
        <f t="shared" ca="1" si="556"/>
        <v>53.6</v>
      </c>
      <c r="BJ239" s="2">
        <f t="shared" ca="1" si="556"/>
        <v>28.3</v>
      </c>
      <c r="BK239" s="2">
        <f t="shared" ca="1" si="556"/>
        <v>2.9350299999999998</v>
      </c>
      <c r="BL239" t="str">
        <f t="shared" si="557"/>
        <v>V15R07</v>
      </c>
      <c r="BM239">
        <f t="shared" si="558"/>
        <v>239</v>
      </c>
      <c r="BN239" t="b">
        <f t="shared" si="565"/>
        <v>1</v>
      </c>
    </row>
    <row r="240" spans="1:66" x14ac:dyDescent="0.25">
      <c r="A240" t="str">
        <f t="shared" si="559"/>
        <v>V15</v>
      </c>
      <c r="B240" t="s">
        <v>23</v>
      </c>
      <c r="C240" s="3" t="str">
        <f t="shared" si="531"/>
        <v>Zone 08</v>
      </c>
      <c r="D240" t="str">
        <f t="shared" ca="1" si="532"/>
        <v>Pass</v>
      </c>
      <c r="E240" s="2">
        <f t="shared" ca="1" si="533"/>
        <v>30.08</v>
      </c>
      <c r="F240" s="2">
        <f t="shared" ca="1" si="534"/>
        <v>30.08</v>
      </c>
      <c r="G240" s="3">
        <f t="shared" ca="1" si="560"/>
        <v>0</v>
      </c>
      <c r="H240" s="31" t="str">
        <f t="shared" ca="1" si="535"/>
        <v>Yes</v>
      </c>
      <c r="I240" s="2">
        <f t="shared" ca="1" si="536"/>
        <v>30.08</v>
      </c>
      <c r="J240" s="2">
        <f t="shared" ca="1" si="537"/>
        <v>30.08</v>
      </c>
      <c r="K240" s="2">
        <f t="shared" ca="1" si="538"/>
        <v>30.08</v>
      </c>
      <c r="L240" s="3">
        <f t="shared" ca="1" si="561"/>
        <v>0</v>
      </c>
      <c r="M240" s="3" t="str">
        <f t="shared" ca="1" si="539"/>
        <v>Yes</v>
      </c>
      <c r="N240" s="31" t="str">
        <f t="shared" si="540"/>
        <v>V15R08</v>
      </c>
      <c r="O240" s="21">
        <f t="shared" ca="1" si="562"/>
        <v>0</v>
      </c>
      <c r="P240" s="7">
        <f t="shared" ca="1" si="541"/>
        <v>243</v>
      </c>
      <c r="Q240" s="2">
        <f t="shared" ca="1" si="542"/>
        <v>4.74</v>
      </c>
      <c r="R240" s="2">
        <f t="shared" ca="1" si="542"/>
        <v>11.52</v>
      </c>
      <c r="S240" s="2">
        <f t="shared" ca="1" si="542"/>
        <v>3.49</v>
      </c>
      <c r="T240" s="2" t="str">
        <f t="shared" ca="1" si="542"/>
        <v/>
      </c>
      <c r="U240" s="2">
        <f t="shared" ca="1" si="542"/>
        <v>10.33</v>
      </c>
      <c r="V240" s="2">
        <f t="shared" ca="1" si="542"/>
        <v>0</v>
      </c>
      <c r="W240" s="2">
        <f t="shared" ca="1" si="543"/>
        <v>30.08</v>
      </c>
      <c r="X240" s="2">
        <f t="shared" ca="1" si="544"/>
        <v>25.3</v>
      </c>
      <c r="Y240" s="2">
        <f t="shared" ca="1" si="544"/>
        <v>50.6</v>
      </c>
      <c r="Z240" s="2">
        <f t="shared" ca="1" si="544"/>
        <v>25.3</v>
      </c>
      <c r="AA240" s="2">
        <f t="shared" ca="1" si="544"/>
        <v>3.21895</v>
      </c>
      <c r="AB240" s="7">
        <f t="shared" ca="1" si="545"/>
        <v>243</v>
      </c>
      <c r="AC240" s="2">
        <f t="shared" ca="1" si="546"/>
        <v>4.74</v>
      </c>
      <c r="AD240" s="2">
        <f t="shared" ca="1" si="546"/>
        <v>11.52</v>
      </c>
      <c r="AE240" s="2">
        <f t="shared" ca="1" si="546"/>
        <v>3.49</v>
      </c>
      <c r="AF240" s="2" t="str">
        <f t="shared" ca="1" si="546"/>
        <v/>
      </c>
      <c r="AG240" s="2">
        <f t="shared" ca="1" si="546"/>
        <v>10.33</v>
      </c>
      <c r="AH240" s="2">
        <f t="shared" ca="1" si="546"/>
        <v>0</v>
      </c>
      <c r="AI240" s="2">
        <f t="shared" ca="1" si="547"/>
        <v>30.08</v>
      </c>
      <c r="AJ240" s="2">
        <f t="shared" ca="1" si="563"/>
        <v>25.3</v>
      </c>
      <c r="AK240" s="2">
        <f t="shared" ca="1" si="548"/>
        <v>50.6</v>
      </c>
      <c r="AL240" s="2">
        <f t="shared" ca="1" si="548"/>
        <v>25.3</v>
      </c>
      <c r="AM240" s="2">
        <f t="shared" ca="1" si="548"/>
        <v>3.21895</v>
      </c>
      <c r="AN240" s="7">
        <f t="shared" ca="1" si="549"/>
        <v>243</v>
      </c>
      <c r="AO240" s="2">
        <f t="shared" ca="1" si="550"/>
        <v>4.74</v>
      </c>
      <c r="AP240" s="2">
        <f t="shared" ca="1" si="550"/>
        <v>11.52</v>
      </c>
      <c r="AQ240" s="2">
        <f t="shared" ca="1" si="550"/>
        <v>3.49</v>
      </c>
      <c r="AR240" s="2" t="str">
        <f t="shared" ca="1" si="550"/>
        <v/>
      </c>
      <c r="AS240" s="2">
        <f t="shared" ca="1" si="550"/>
        <v>10.33</v>
      </c>
      <c r="AT240" s="2" t="str">
        <f t="shared" ca="1" si="550"/>
        <v/>
      </c>
      <c r="AU240" s="2">
        <f t="shared" ca="1" si="551"/>
        <v>30.08</v>
      </c>
      <c r="AV240" s="2">
        <f t="shared" ca="1" si="552"/>
        <v>25.3</v>
      </c>
      <c r="AW240" s="2">
        <f t="shared" ca="1" si="552"/>
        <v>50.6</v>
      </c>
      <c r="AX240" s="2">
        <f t="shared" ca="1" si="552"/>
        <v>25.3</v>
      </c>
      <c r="AY240" s="2">
        <f t="shared" ca="1" si="552"/>
        <v>3.21895</v>
      </c>
      <c r="AZ240" s="7">
        <f t="shared" ca="1" si="553"/>
        <v>243</v>
      </c>
      <c r="BA240" s="2">
        <f t="shared" ca="1" si="554"/>
        <v>4.74</v>
      </c>
      <c r="BB240" s="2">
        <f t="shared" ca="1" si="554"/>
        <v>11.52</v>
      </c>
      <c r="BC240" s="2">
        <f t="shared" ca="1" si="554"/>
        <v>3.49</v>
      </c>
      <c r="BD240" s="2" t="str">
        <f t="shared" ca="1" si="554"/>
        <v/>
      </c>
      <c r="BE240" s="2">
        <f t="shared" ca="1" si="554"/>
        <v>10.33</v>
      </c>
      <c r="BF240" s="2" t="str">
        <f t="shared" ca="1" si="554"/>
        <v/>
      </c>
      <c r="BG240" s="2">
        <f t="shared" ca="1" si="555"/>
        <v>30.08</v>
      </c>
      <c r="BH240" s="2">
        <f t="shared" ca="1" si="564"/>
        <v>25.3</v>
      </c>
      <c r="BI240" s="2">
        <f t="shared" ca="1" si="556"/>
        <v>50.6</v>
      </c>
      <c r="BJ240" s="2">
        <f t="shared" ca="1" si="556"/>
        <v>25.3</v>
      </c>
      <c r="BK240" s="2">
        <f t="shared" ca="1" si="556"/>
        <v>3.21895</v>
      </c>
      <c r="BL240" t="str">
        <f t="shared" si="557"/>
        <v>V15R08</v>
      </c>
      <c r="BM240">
        <f t="shared" si="558"/>
        <v>240</v>
      </c>
      <c r="BN240" t="b">
        <f t="shared" si="565"/>
        <v>1</v>
      </c>
    </row>
    <row r="241" spans="1:66" x14ac:dyDescent="0.25">
      <c r="A241" t="str">
        <f t="shared" si="559"/>
        <v>V15</v>
      </c>
      <c r="B241" t="s">
        <v>24</v>
      </c>
      <c r="C241" s="3" t="str">
        <f t="shared" si="531"/>
        <v>Zone 09</v>
      </c>
      <c r="D241" t="str">
        <f t="shared" ca="1" si="532"/>
        <v>Pass</v>
      </c>
      <c r="E241" s="2">
        <f t="shared" ca="1" si="533"/>
        <v>44.34</v>
      </c>
      <c r="F241" s="2">
        <f t="shared" ca="1" si="534"/>
        <v>44.34</v>
      </c>
      <c r="G241" s="3">
        <f t="shared" ca="1" si="560"/>
        <v>0</v>
      </c>
      <c r="H241" s="31" t="str">
        <f t="shared" ca="1" si="535"/>
        <v>Yes</v>
      </c>
      <c r="I241" s="2">
        <f t="shared" ca="1" si="536"/>
        <v>44.34</v>
      </c>
      <c r="J241" s="2">
        <f t="shared" ca="1" si="537"/>
        <v>44.34</v>
      </c>
      <c r="K241" s="2">
        <f t="shared" ca="1" si="538"/>
        <v>44.34</v>
      </c>
      <c r="L241" s="3">
        <f t="shared" ca="1" si="561"/>
        <v>0</v>
      </c>
      <c r="M241" s="3" t="str">
        <f t="shared" ca="1" si="539"/>
        <v>Yes</v>
      </c>
      <c r="N241" s="31" t="str">
        <f t="shared" si="540"/>
        <v>V15R09</v>
      </c>
      <c r="O241" s="21">
        <f t="shared" ca="1" si="562"/>
        <v>0</v>
      </c>
      <c r="P241" s="7">
        <f t="shared" ca="1" si="541"/>
        <v>244</v>
      </c>
      <c r="Q241" s="2">
        <f t="shared" ca="1" si="542"/>
        <v>7.08</v>
      </c>
      <c r="R241" s="2">
        <f t="shared" ca="1" si="542"/>
        <v>23.81</v>
      </c>
      <c r="S241" s="2">
        <f t="shared" ca="1" si="542"/>
        <v>3.45</v>
      </c>
      <c r="T241" s="2" t="str">
        <f t="shared" ca="1" si="542"/>
        <v/>
      </c>
      <c r="U241" s="2">
        <f t="shared" ca="1" si="542"/>
        <v>10</v>
      </c>
      <c r="V241" s="2">
        <f t="shared" ca="1" si="542"/>
        <v>0</v>
      </c>
      <c r="W241" s="2">
        <f t="shared" ca="1" si="543"/>
        <v>44.34</v>
      </c>
      <c r="X241" s="2">
        <f t="shared" ca="1" si="544"/>
        <v>28</v>
      </c>
      <c r="Y241" s="2">
        <f t="shared" ca="1" si="544"/>
        <v>50.8</v>
      </c>
      <c r="Z241" s="2">
        <f t="shared" ca="1" si="544"/>
        <v>22.8</v>
      </c>
      <c r="AA241" s="2">
        <f t="shared" ca="1" si="544"/>
        <v>3.29799</v>
      </c>
      <c r="AB241" s="7">
        <f t="shared" ca="1" si="545"/>
        <v>244</v>
      </c>
      <c r="AC241" s="2">
        <f t="shared" ca="1" si="546"/>
        <v>7.08</v>
      </c>
      <c r="AD241" s="2">
        <f t="shared" ca="1" si="546"/>
        <v>23.81</v>
      </c>
      <c r="AE241" s="2">
        <f t="shared" ca="1" si="546"/>
        <v>3.45</v>
      </c>
      <c r="AF241" s="2" t="str">
        <f t="shared" ca="1" si="546"/>
        <v/>
      </c>
      <c r="AG241" s="2">
        <f t="shared" ca="1" si="546"/>
        <v>10</v>
      </c>
      <c r="AH241" s="2">
        <f t="shared" ca="1" si="546"/>
        <v>0</v>
      </c>
      <c r="AI241" s="2">
        <f t="shared" ca="1" si="547"/>
        <v>44.34</v>
      </c>
      <c r="AJ241" s="2">
        <f t="shared" ca="1" si="563"/>
        <v>28</v>
      </c>
      <c r="AK241" s="2">
        <f t="shared" ca="1" si="548"/>
        <v>50.8</v>
      </c>
      <c r="AL241" s="2">
        <f t="shared" ca="1" si="548"/>
        <v>22.8</v>
      </c>
      <c r="AM241" s="2">
        <f t="shared" ca="1" si="548"/>
        <v>3.29799</v>
      </c>
      <c r="AN241" s="7">
        <f t="shared" ca="1" si="549"/>
        <v>244</v>
      </c>
      <c r="AO241" s="2">
        <f t="shared" ca="1" si="550"/>
        <v>7.08</v>
      </c>
      <c r="AP241" s="2">
        <f t="shared" ca="1" si="550"/>
        <v>23.81</v>
      </c>
      <c r="AQ241" s="2">
        <f t="shared" ca="1" si="550"/>
        <v>3.45</v>
      </c>
      <c r="AR241" s="2" t="str">
        <f t="shared" ca="1" si="550"/>
        <v/>
      </c>
      <c r="AS241" s="2">
        <f t="shared" ca="1" si="550"/>
        <v>10</v>
      </c>
      <c r="AT241" s="2" t="str">
        <f t="shared" ca="1" si="550"/>
        <v/>
      </c>
      <c r="AU241" s="2">
        <f t="shared" ca="1" si="551"/>
        <v>44.34</v>
      </c>
      <c r="AV241" s="2">
        <f t="shared" ca="1" si="552"/>
        <v>28</v>
      </c>
      <c r="AW241" s="2">
        <f t="shared" ca="1" si="552"/>
        <v>50.8</v>
      </c>
      <c r="AX241" s="2">
        <f t="shared" ca="1" si="552"/>
        <v>22.8</v>
      </c>
      <c r="AY241" s="2">
        <f t="shared" ca="1" si="552"/>
        <v>3.29799</v>
      </c>
      <c r="AZ241" s="7">
        <f t="shared" ca="1" si="553"/>
        <v>244</v>
      </c>
      <c r="BA241" s="2">
        <f t="shared" ca="1" si="554"/>
        <v>7.08</v>
      </c>
      <c r="BB241" s="2">
        <f t="shared" ca="1" si="554"/>
        <v>23.81</v>
      </c>
      <c r="BC241" s="2">
        <f t="shared" ca="1" si="554"/>
        <v>3.45</v>
      </c>
      <c r="BD241" s="2" t="str">
        <f t="shared" ca="1" si="554"/>
        <v/>
      </c>
      <c r="BE241" s="2">
        <f t="shared" ca="1" si="554"/>
        <v>10</v>
      </c>
      <c r="BF241" s="2" t="str">
        <f t="shared" ca="1" si="554"/>
        <v/>
      </c>
      <c r="BG241" s="2">
        <f t="shared" ca="1" si="555"/>
        <v>44.34</v>
      </c>
      <c r="BH241" s="2">
        <f t="shared" ca="1" si="564"/>
        <v>28</v>
      </c>
      <c r="BI241" s="2">
        <f t="shared" ca="1" si="556"/>
        <v>50.8</v>
      </c>
      <c r="BJ241" s="2">
        <f t="shared" ca="1" si="556"/>
        <v>22.8</v>
      </c>
      <c r="BK241" s="2">
        <f t="shared" ca="1" si="556"/>
        <v>3.29799</v>
      </c>
      <c r="BL241" t="str">
        <f t="shared" si="557"/>
        <v>V15R09</v>
      </c>
      <c r="BM241">
        <f t="shared" si="558"/>
        <v>241</v>
      </c>
      <c r="BN241" t="b">
        <f t="shared" si="565"/>
        <v>1</v>
      </c>
    </row>
    <row r="242" spans="1:66" x14ac:dyDescent="0.25">
      <c r="A242" t="str">
        <f t="shared" si="559"/>
        <v>V15</v>
      </c>
      <c r="B242" t="s">
        <v>25</v>
      </c>
      <c r="C242" s="3" t="str">
        <f t="shared" si="531"/>
        <v>Zone 10</v>
      </c>
      <c r="D242" t="str">
        <f t="shared" ca="1" si="532"/>
        <v>Pass</v>
      </c>
      <c r="E242" s="2">
        <f t="shared" ca="1" si="533"/>
        <v>46.01</v>
      </c>
      <c r="F242" s="2">
        <f t="shared" ca="1" si="534"/>
        <v>46.01</v>
      </c>
      <c r="G242" s="3">
        <f t="shared" ca="1" si="560"/>
        <v>0</v>
      </c>
      <c r="H242" s="31" t="str">
        <f t="shared" ca="1" si="535"/>
        <v>Yes</v>
      </c>
      <c r="I242" s="2">
        <f t="shared" ca="1" si="536"/>
        <v>46.01</v>
      </c>
      <c r="J242" s="2">
        <f t="shared" ca="1" si="537"/>
        <v>46.01</v>
      </c>
      <c r="K242" s="2">
        <f t="shared" ca="1" si="538"/>
        <v>46.01</v>
      </c>
      <c r="L242" s="3">
        <f t="shared" ca="1" si="561"/>
        <v>0</v>
      </c>
      <c r="M242" s="3" t="str">
        <f t="shared" ca="1" si="539"/>
        <v>Yes</v>
      </c>
      <c r="N242" s="31" t="str">
        <f t="shared" si="540"/>
        <v>V15R10</v>
      </c>
      <c r="O242" s="21">
        <f t="shared" ca="1" si="562"/>
        <v>0</v>
      </c>
      <c r="P242" s="7">
        <f t="shared" ca="1" si="541"/>
        <v>245</v>
      </c>
      <c r="Q242" s="2">
        <f t="shared" ca="1" si="542"/>
        <v>8.6300000000000008</v>
      </c>
      <c r="R242" s="2">
        <f t="shared" ca="1" si="542"/>
        <v>24.01</v>
      </c>
      <c r="S242" s="2">
        <f t="shared" ca="1" si="542"/>
        <v>3.43</v>
      </c>
      <c r="T242" s="2" t="str">
        <f t="shared" ca="1" si="542"/>
        <v/>
      </c>
      <c r="U242" s="2">
        <f t="shared" ca="1" si="542"/>
        <v>9.94</v>
      </c>
      <c r="V242" s="2">
        <f t="shared" ca="1" si="542"/>
        <v>0</v>
      </c>
      <c r="W242" s="2">
        <f t="shared" ca="1" si="543"/>
        <v>46.01</v>
      </c>
      <c r="X242" s="2">
        <f t="shared" ca="1" si="544"/>
        <v>27.7</v>
      </c>
      <c r="Y242" s="2">
        <f t="shared" ca="1" si="544"/>
        <v>49.5</v>
      </c>
      <c r="Z242" s="2">
        <f t="shared" ca="1" si="544"/>
        <v>21.8</v>
      </c>
      <c r="AA242" s="2">
        <f t="shared" ca="1" si="544"/>
        <v>3.4144399999999999</v>
      </c>
      <c r="AB242" s="7">
        <f t="shared" ca="1" si="545"/>
        <v>245</v>
      </c>
      <c r="AC242" s="2">
        <f t="shared" ca="1" si="546"/>
        <v>8.6300000000000008</v>
      </c>
      <c r="AD242" s="2">
        <f t="shared" ca="1" si="546"/>
        <v>24.01</v>
      </c>
      <c r="AE242" s="2">
        <f t="shared" ca="1" si="546"/>
        <v>3.43</v>
      </c>
      <c r="AF242" s="2" t="str">
        <f t="shared" ca="1" si="546"/>
        <v/>
      </c>
      <c r="AG242" s="2">
        <f t="shared" ca="1" si="546"/>
        <v>9.94</v>
      </c>
      <c r="AH242" s="2">
        <f t="shared" ca="1" si="546"/>
        <v>0</v>
      </c>
      <c r="AI242" s="2">
        <f t="shared" ca="1" si="547"/>
        <v>46.01</v>
      </c>
      <c r="AJ242" s="2">
        <f t="shared" ca="1" si="563"/>
        <v>27.7</v>
      </c>
      <c r="AK242" s="2">
        <f t="shared" ca="1" si="548"/>
        <v>49.5</v>
      </c>
      <c r="AL242" s="2">
        <f t="shared" ca="1" si="548"/>
        <v>21.8</v>
      </c>
      <c r="AM242" s="2">
        <f t="shared" ca="1" si="548"/>
        <v>3.4144399999999999</v>
      </c>
      <c r="AN242" s="7">
        <f t="shared" ca="1" si="549"/>
        <v>245</v>
      </c>
      <c r="AO242" s="2">
        <f t="shared" ca="1" si="550"/>
        <v>8.6300000000000008</v>
      </c>
      <c r="AP242" s="2">
        <f t="shared" ca="1" si="550"/>
        <v>24.01</v>
      </c>
      <c r="AQ242" s="2">
        <f t="shared" ca="1" si="550"/>
        <v>3.43</v>
      </c>
      <c r="AR242" s="2" t="str">
        <f t="shared" ca="1" si="550"/>
        <v/>
      </c>
      <c r="AS242" s="2">
        <f t="shared" ca="1" si="550"/>
        <v>9.94</v>
      </c>
      <c r="AT242" s="2" t="str">
        <f t="shared" ca="1" si="550"/>
        <v/>
      </c>
      <c r="AU242" s="2">
        <f t="shared" ca="1" si="551"/>
        <v>46.01</v>
      </c>
      <c r="AV242" s="2">
        <f t="shared" ca="1" si="552"/>
        <v>27.7</v>
      </c>
      <c r="AW242" s="2">
        <f t="shared" ca="1" si="552"/>
        <v>49.5</v>
      </c>
      <c r="AX242" s="2">
        <f t="shared" ca="1" si="552"/>
        <v>21.8</v>
      </c>
      <c r="AY242" s="2">
        <f t="shared" ca="1" si="552"/>
        <v>3.4144399999999999</v>
      </c>
      <c r="AZ242" s="7">
        <f t="shared" ca="1" si="553"/>
        <v>245</v>
      </c>
      <c r="BA242" s="2">
        <f t="shared" ca="1" si="554"/>
        <v>8.6300000000000008</v>
      </c>
      <c r="BB242" s="2">
        <f t="shared" ca="1" si="554"/>
        <v>24.01</v>
      </c>
      <c r="BC242" s="2">
        <f t="shared" ca="1" si="554"/>
        <v>3.43</v>
      </c>
      <c r="BD242" s="2" t="str">
        <f t="shared" ca="1" si="554"/>
        <v/>
      </c>
      <c r="BE242" s="2">
        <f t="shared" ca="1" si="554"/>
        <v>9.94</v>
      </c>
      <c r="BF242" s="2" t="str">
        <f t="shared" ca="1" si="554"/>
        <v/>
      </c>
      <c r="BG242" s="2">
        <f t="shared" ca="1" si="555"/>
        <v>46.01</v>
      </c>
      <c r="BH242" s="2">
        <f t="shared" ca="1" si="564"/>
        <v>27.7</v>
      </c>
      <c r="BI242" s="2">
        <f t="shared" ca="1" si="556"/>
        <v>49.5</v>
      </c>
      <c r="BJ242" s="2">
        <f t="shared" ca="1" si="556"/>
        <v>21.8</v>
      </c>
      <c r="BK242" s="2">
        <f t="shared" ca="1" si="556"/>
        <v>3.4144399999999999</v>
      </c>
      <c r="BL242" t="str">
        <f t="shared" si="557"/>
        <v>V15R10</v>
      </c>
      <c r="BM242">
        <f t="shared" si="558"/>
        <v>242</v>
      </c>
      <c r="BN242" t="b">
        <f t="shared" si="565"/>
        <v>1</v>
      </c>
    </row>
    <row r="243" spans="1:66" x14ac:dyDescent="0.25">
      <c r="A243" t="str">
        <f t="shared" si="559"/>
        <v>V15</v>
      </c>
      <c r="B243" t="s">
        <v>26</v>
      </c>
      <c r="C243" s="3" t="str">
        <f t="shared" si="531"/>
        <v>Zone 11</v>
      </c>
      <c r="D243" t="str">
        <f t="shared" ca="1" si="532"/>
        <v>Pass</v>
      </c>
      <c r="E243" s="2">
        <f t="shared" ca="1" si="533"/>
        <v>78.080000000000013</v>
      </c>
      <c r="F243" s="2">
        <f t="shared" ca="1" si="534"/>
        <v>78.080000000000013</v>
      </c>
      <c r="G243" s="3">
        <f t="shared" ca="1" si="560"/>
        <v>0</v>
      </c>
      <c r="H243" s="31" t="str">
        <f t="shared" ca="1" si="535"/>
        <v>Yes</v>
      </c>
      <c r="I243" s="2">
        <f t="shared" ca="1" si="536"/>
        <v>78.080000000000013</v>
      </c>
      <c r="J243" s="2">
        <f t="shared" ca="1" si="537"/>
        <v>78.080000000000013</v>
      </c>
      <c r="K243" s="2">
        <f t="shared" ca="1" si="538"/>
        <v>78.080000000000013</v>
      </c>
      <c r="L243" s="3">
        <f t="shared" ca="1" si="561"/>
        <v>0</v>
      </c>
      <c r="M243" s="3" t="str">
        <f t="shared" ca="1" si="539"/>
        <v>Yes</v>
      </c>
      <c r="N243" s="31" t="str">
        <f t="shared" si="540"/>
        <v>V15R11</v>
      </c>
      <c r="O243" s="21">
        <f t="shared" ca="1" si="562"/>
        <v>0</v>
      </c>
      <c r="P243" s="7">
        <f t="shared" ca="1" si="541"/>
        <v>246</v>
      </c>
      <c r="Q243" s="2">
        <f t="shared" ca="1" si="542"/>
        <v>24.1</v>
      </c>
      <c r="R243" s="2">
        <f t="shared" ca="1" si="542"/>
        <v>38.49</v>
      </c>
      <c r="S243" s="2">
        <f t="shared" ca="1" si="542"/>
        <v>3.54</v>
      </c>
      <c r="T243" s="2" t="str">
        <f t="shared" ca="1" si="542"/>
        <v/>
      </c>
      <c r="U243" s="2">
        <f t="shared" ca="1" si="542"/>
        <v>11.95</v>
      </c>
      <c r="V243" s="2">
        <f t="shared" ca="1" si="542"/>
        <v>0</v>
      </c>
      <c r="W243" s="2">
        <f t="shared" ca="1" si="543"/>
        <v>78.080000000000013</v>
      </c>
      <c r="X243" s="2">
        <f t="shared" ca="1" si="544"/>
        <v>28.6</v>
      </c>
      <c r="Y243" s="2">
        <f t="shared" ca="1" si="544"/>
        <v>48.9</v>
      </c>
      <c r="Z243" s="2">
        <f t="shared" ca="1" si="544"/>
        <v>20.3</v>
      </c>
      <c r="AA243" s="2">
        <f t="shared" ca="1" si="544"/>
        <v>4.0855899999999998</v>
      </c>
      <c r="AB243" s="7">
        <f t="shared" ca="1" si="545"/>
        <v>246</v>
      </c>
      <c r="AC243" s="2">
        <f t="shared" ca="1" si="546"/>
        <v>24.1</v>
      </c>
      <c r="AD243" s="2">
        <f t="shared" ca="1" si="546"/>
        <v>38.49</v>
      </c>
      <c r="AE243" s="2">
        <f t="shared" ca="1" si="546"/>
        <v>3.54</v>
      </c>
      <c r="AF243" s="2" t="str">
        <f t="shared" ca="1" si="546"/>
        <v/>
      </c>
      <c r="AG243" s="2">
        <f t="shared" ca="1" si="546"/>
        <v>11.95</v>
      </c>
      <c r="AH243" s="2">
        <f t="shared" ca="1" si="546"/>
        <v>0</v>
      </c>
      <c r="AI243" s="2">
        <f t="shared" ca="1" si="547"/>
        <v>78.080000000000013</v>
      </c>
      <c r="AJ243" s="2">
        <f t="shared" ca="1" si="563"/>
        <v>28.6</v>
      </c>
      <c r="AK243" s="2">
        <f t="shared" ca="1" si="548"/>
        <v>48.9</v>
      </c>
      <c r="AL243" s="2">
        <f t="shared" ca="1" si="548"/>
        <v>20.3</v>
      </c>
      <c r="AM243" s="2">
        <f t="shared" ca="1" si="548"/>
        <v>4.0855899999999998</v>
      </c>
      <c r="AN243" s="7">
        <f t="shared" ca="1" si="549"/>
        <v>246</v>
      </c>
      <c r="AO243" s="2">
        <f t="shared" ca="1" si="550"/>
        <v>24.1</v>
      </c>
      <c r="AP243" s="2">
        <f t="shared" ca="1" si="550"/>
        <v>38.49</v>
      </c>
      <c r="AQ243" s="2">
        <f t="shared" ca="1" si="550"/>
        <v>3.54</v>
      </c>
      <c r="AR243" s="2" t="str">
        <f t="shared" ca="1" si="550"/>
        <v/>
      </c>
      <c r="AS243" s="2">
        <f t="shared" ca="1" si="550"/>
        <v>11.95</v>
      </c>
      <c r="AT243" s="2" t="str">
        <f t="shared" ca="1" si="550"/>
        <v/>
      </c>
      <c r="AU243" s="2">
        <f t="shared" ca="1" si="551"/>
        <v>78.080000000000013</v>
      </c>
      <c r="AV243" s="2">
        <f t="shared" ca="1" si="552"/>
        <v>28.6</v>
      </c>
      <c r="AW243" s="2">
        <f t="shared" ca="1" si="552"/>
        <v>48.9</v>
      </c>
      <c r="AX243" s="2">
        <f t="shared" ca="1" si="552"/>
        <v>20.3</v>
      </c>
      <c r="AY243" s="2">
        <f t="shared" ca="1" si="552"/>
        <v>4.0855899999999998</v>
      </c>
      <c r="AZ243" s="7">
        <f t="shared" ca="1" si="553"/>
        <v>246</v>
      </c>
      <c r="BA243" s="2">
        <f t="shared" ca="1" si="554"/>
        <v>24.1</v>
      </c>
      <c r="BB243" s="2">
        <f t="shared" ca="1" si="554"/>
        <v>38.49</v>
      </c>
      <c r="BC243" s="2">
        <f t="shared" ca="1" si="554"/>
        <v>3.54</v>
      </c>
      <c r="BD243" s="2" t="str">
        <f t="shared" ca="1" si="554"/>
        <v/>
      </c>
      <c r="BE243" s="2">
        <f t="shared" ca="1" si="554"/>
        <v>11.95</v>
      </c>
      <c r="BF243" s="2" t="str">
        <f t="shared" ca="1" si="554"/>
        <v/>
      </c>
      <c r="BG243" s="2">
        <f t="shared" ca="1" si="555"/>
        <v>78.080000000000013</v>
      </c>
      <c r="BH243" s="2">
        <f t="shared" ca="1" si="564"/>
        <v>28.6</v>
      </c>
      <c r="BI243" s="2">
        <f t="shared" ca="1" si="556"/>
        <v>48.9</v>
      </c>
      <c r="BJ243" s="2">
        <f t="shared" ca="1" si="556"/>
        <v>20.3</v>
      </c>
      <c r="BK243" s="2">
        <f t="shared" ca="1" si="556"/>
        <v>4.0855899999999998</v>
      </c>
      <c r="BL243" t="str">
        <f t="shared" si="557"/>
        <v>V15R11</v>
      </c>
      <c r="BM243">
        <f t="shared" si="558"/>
        <v>243</v>
      </c>
      <c r="BN243" t="b">
        <f t="shared" si="565"/>
        <v>1</v>
      </c>
    </row>
    <row r="244" spans="1:66" x14ac:dyDescent="0.25">
      <c r="A244" t="str">
        <f t="shared" si="559"/>
        <v>V15</v>
      </c>
      <c r="B244" t="s">
        <v>27</v>
      </c>
      <c r="C244" s="3" t="str">
        <f t="shared" si="531"/>
        <v>Zone 12</v>
      </c>
      <c r="D244" t="str">
        <f t="shared" ca="1" si="532"/>
        <v>Pass</v>
      </c>
      <c r="E244" s="2">
        <f t="shared" ca="1" si="533"/>
        <v>60.519999999999996</v>
      </c>
      <c r="F244" s="2">
        <f t="shared" ca="1" si="534"/>
        <v>60.519999999999996</v>
      </c>
      <c r="G244" s="3">
        <f t="shared" ca="1" si="560"/>
        <v>0</v>
      </c>
      <c r="H244" s="31" t="str">
        <f t="shared" ca="1" si="535"/>
        <v>Yes</v>
      </c>
      <c r="I244" s="2">
        <f t="shared" ca="1" si="536"/>
        <v>60.519999999999996</v>
      </c>
      <c r="J244" s="2">
        <f t="shared" ca="1" si="537"/>
        <v>60.519999999999996</v>
      </c>
      <c r="K244" s="2">
        <f t="shared" ca="1" si="538"/>
        <v>60.519999999999996</v>
      </c>
      <c r="L244" s="3">
        <f t="shared" ca="1" si="561"/>
        <v>0</v>
      </c>
      <c r="M244" s="3" t="str">
        <f t="shared" ca="1" si="539"/>
        <v>Yes</v>
      </c>
      <c r="N244" s="31" t="str">
        <f t="shared" si="540"/>
        <v>V15R12</v>
      </c>
      <c r="O244" s="21">
        <f t="shared" ca="1" si="562"/>
        <v>0</v>
      </c>
      <c r="P244" s="7">
        <f t="shared" ca="1" si="541"/>
        <v>247</v>
      </c>
      <c r="Q244" s="2">
        <f t="shared" ca="1" si="542"/>
        <v>22.89</v>
      </c>
      <c r="R244" s="2">
        <f t="shared" ca="1" si="542"/>
        <v>21.44</v>
      </c>
      <c r="S244" s="2">
        <f t="shared" ca="1" si="542"/>
        <v>3.53</v>
      </c>
      <c r="T244" s="2" t="str">
        <f t="shared" ca="1" si="542"/>
        <v/>
      </c>
      <c r="U244" s="2">
        <f t="shared" ca="1" si="542"/>
        <v>12.66</v>
      </c>
      <c r="V244" s="2">
        <f t="shared" ca="1" si="542"/>
        <v>0</v>
      </c>
      <c r="W244" s="2">
        <f t="shared" ca="1" si="543"/>
        <v>60.519999999999996</v>
      </c>
      <c r="X244" s="2">
        <f t="shared" ca="1" si="544"/>
        <v>29.8</v>
      </c>
      <c r="Y244" s="2">
        <f t="shared" ca="1" si="544"/>
        <v>49</v>
      </c>
      <c r="Z244" s="2">
        <f t="shared" ca="1" si="544"/>
        <v>19.2</v>
      </c>
      <c r="AA244" s="2">
        <f t="shared" ca="1" si="544"/>
        <v>3.3883999999999999</v>
      </c>
      <c r="AB244" s="7">
        <f t="shared" ca="1" si="545"/>
        <v>247</v>
      </c>
      <c r="AC244" s="2">
        <f t="shared" ca="1" si="546"/>
        <v>22.89</v>
      </c>
      <c r="AD244" s="2">
        <f t="shared" ca="1" si="546"/>
        <v>21.44</v>
      </c>
      <c r="AE244" s="2">
        <f t="shared" ca="1" si="546"/>
        <v>3.53</v>
      </c>
      <c r="AF244" s="2" t="str">
        <f t="shared" ca="1" si="546"/>
        <v/>
      </c>
      <c r="AG244" s="2">
        <f t="shared" ca="1" si="546"/>
        <v>12.66</v>
      </c>
      <c r="AH244" s="2">
        <f t="shared" ca="1" si="546"/>
        <v>0</v>
      </c>
      <c r="AI244" s="2">
        <f t="shared" ca="1" si="547"/>
        <v>60.519999999999996</v>
      </c>
      <c r="AJ244" s="2">
        <f t="shared" ca="1" si="563"/>
        <v>29.8</v>
      </c>
      <c r="AK244" s="2">
        <f t="shared" ca="1" si="548"/>
        <v>49</v>
      </c>
      <c r="AL244" s="2">
        <f t="shared" ca="1" si="548"/>
        <v>19.2</v>
      </c>
      <c r="AM244" s="2">
        <f t="shared" ca="1" si="548"/>
        <v>3.3883999999999999</v>
      </c>
      <c r="AN244" s="7">
        <f t="shared" ca="1" si="549"/>
        <v>247</v>
      </c>
      <c r="AO244" s="2">
        <f t="shared" ca="1" si="550"/>
        <v>22.89</v>
      </c>
      <c r="AP244" s="2">
        <f t="shared" ca="1" si="550"/>
        <v>21.44</v>
      </c>
      <c r="AQ244" s="2">
        <f t="shared" ca="1" si="550"/>
        <v>3.53</v>
      </c>
      <c r="AR244" s="2" t="str">
        <f t="shared" ca="1" si="550"/>
        <v/>
      </c>
      <c r="AS244" s="2">
        <f t="shared" ca="1" si="550"/>
        <v>12.66</v>
      </c>
      <c r="AT244" s="2" t="str">
        <f t="shared" ca="1" si="550"/>
        <v/>
      </c>
      <c r="AU244" s="2">
        <f t="shared" ca="1" si="551"/>
        <v>60.519999999999996</v>
      </c>
      <c r="AV244" s="2">
        <f t="shared" ca="1" si="552"/>
        <v>29.8</v>
      </c>
      <c r="AW244" s="2">
        <f t="shared" ca="1" si="552"/>
        <v>49</v>
      </c>
      <c r="AX244" s="2">
        <f t="shared" ca="1" si="552"/>
        <v>19.2</v>
      </c>
      <c r="AY244" s="2">
        <f t="shared" ca="1" si="552"/>
        <v>3.3883999999999999</v>
      </c>
      <c r="AZ244" s="7">
        <f t="shared" ca="1" si="553"/>
        <v>247</v>
      </c>
      <c r="BA244" s="2">
        <f t="shared" ca="1" si="554"/>
        <v>22.89</v>
      </c>
      <c r="BB244" s="2">
        <f t="shared" ca="1" si="554"/>
        <v>21.44</v>
      </c>
      <c r="BC244" s="2">
        <f t="shared" ca="1" si="554"/>
        <v>3.53</v>
      </c>
      <c r="BD244" s="2" t="str">
        <f t="shared" ca="1" si="554"/>
        <v/>
      </c>
      <c r="BE244" s="2">
        <f t="shared" ca="1" si="554"/>
        <v>12.66</v>
      </c>
      <c r="BF244" s="2" t="str">
        <f t="shared" ca="1" si="554"/>
        <v/>
      </c>
      <c r="BG244" s="2">
        <f t="shared" ca="1" si="555"/>
        <v>60.519999999999996</v>
      </c>
      <c r="BH244" s="2">
        <f t="shared" ca="1" si="564"/>
        <v>29.8</v>
      </c>
      <c r="BI244" s="2">
        <f t="shared" ca="1" si="556"/>
        <v>49</v>
      </c>
      <c r="BJ244" s="2">
        <f t="shared" ca="1" si="556"/>
        <v>19.2</v>
      </c>
      <c r="BK244" s="2">
        <f t="shared" ca="1" si="556"/>
        <v>3.3883999999999999</v>
      </c>
      <c r="BL244" t="str">
        <f t="shared" si="557"/>
        <v>V15R12</v>
      </c>
      <c r="BM244">
        <f t="shared" si="558"/>
        <v>244</v>
      </c>
      <c r="BN244" t="b">
        <f t="shared" si="565"/>
        <v>1</v>
      </c>
    </row>
    <row r="245" spans="1:66" x14ac:dyDescent="0.25">
      <c r="A245" t="str">
        <f t="shared" si="559"/>
        <v>V15</v>
      </c>
      <c r="B245" t="s">
        <v>28</v>
      </c>
      <c r="C245" s="3" t="str">
        <f t="shared" si="531"/>
        <v>Zone 13</v>
      </c>
      <c r="D245" t="str">
        <f t="shared" ca="1" si="532"/>
        <v>Pass</v>
      </c>
      <c r="E245" s="2">
        <f t="shared" ca="1" si="533"/>
        <v>78.23</v>
      </c>
      <c r="F245" s="2">
        <f t="shared" ca="1" si="534"/>
        <v>78.23</v>
      </c>
      <c r="G245" s="3">
        <f t="shared" ca="1" si="560"/>
        <v>0</v>
      </c>
      <c r="H245" s="31" t="str">
        <f t="shared" ca="1" si="535"/>
        <v>Yes</v>
      </c>
      <c r="I245" s="2">
        <f t="shared" ca="1" si="536"/>
        <v>78.23</v>
      </c>
      <c r="J245" s="2">
        <f t="shared" ca="1" si="537"/>
        <v>78.23</v>
      </c>
      <c r="K245" s="2">
        <f t="shared" ca="1" si="538"/>
        <v>78.23</v>
      </c>
      <c r="L245" s="3">
        <f t="shared" ca="1" si="561"/>
        <v>0</v>
      </c>
      <c r="M245" s="3" t="str">
        <f t="shared" ca="1" si="539"/>
        <v>Yes</v>
      </c>
      <c r="N245" s="31" t="str">
        <f t="shared" si="540"/>
        <v>V15R13</v>
      </c>
      <c r="O245" s="21">
        <f t="shared" ca="1" si="562"/>
        <v>0</v>
      </c>
      <c r="P245" s="7">
        <f t="shared" ca="1" si="541"/>
        <v>248</v>
      </c>
      <c r="Q245" s="2">
        <f t="shared" ca="1" si="542"/>
        <v>20.87</v>
      </c>
      <c r="R245" s="2">
        <f t="shared" ca="1" si="542"/>
        <v>41.99</v>
      </c>
      <c r="S245" s="2">
        <f t="shared" ca="1" si="542"/>
        <v>3.59</v>
      </c>
      <c r="T245" s="2" t="str">
        <f t="shared" ca="1" si="542"/>
        <v/>
      </c>
      <c r="U245" s="2">
        <f t="shared" ca="1" si="542"/>
        <v>11.78</v>
      </c>
      <c r="V245" s="2">
        <f t="shared" ca="1" si="542"/>
        <v>0</v>
      </c>
      <c r="W245" s="2">
        <f t="shared" ca="1" si="543"/>
        <v>78.23</v>
      </c>
      <c r="X245" s="2">
        <f t="shared" ca="1" si="544"/>
        <v>29.5</v>
      </c>
      <c r="Y245" s="2">
        <f t="shared" ca="1" si="544"/>
        <v>50.2</v>
      </c>
      <c r="Z245" s="2">
        <f t="shared" ca="1" si="544"/>
        <v>20.7</v>
      </c>
      <c r="AA245" s="2">
        <f t="shared" ca="1" si="544"/>
        <v>4.3067299999999999</v>
      </c>
      <c r="AB245" s="7">
        <f t="shared" ca="1" si="545"/>
        <v>248</v>
      </c>
      <c r="AC245" s="2">
        <f t="shared" ca="1" si="546"/>
        <v>20.87</v>
      </c>
      <c r="AD245" s="2">
        <f t="shared" ca="1" si="546"/>
        <v>41.99</v>
      </c>
      <c r="AE245" s="2">
        <f t="shared" ca="1" si="546"/>
        <v>3.59</v>
      </c>
      <c r="AF245" s="2" t="str">
        <f t="shared" ca="1" si="546"/>
        <v/>
      </c>
      <c r="AG245" s="2">
        <f t="shared" ca="1" si="546"/>
        <v>11.78</v>
      </c>
      <c r="AH245" s="2">
        <f t="shared" ca="1" si="546"/>
        <v>0</v>
      </c>
      <c r="AI245" s="2">
        <f t="shared" ca="1" si="547"/>
        <v>78.23</v>
      </c>
      <c r="AJ245" s="2">
        <f t="shared" ca="1" si="563"/>
        <v>29.5</v>
      </c>
      <c r="AK245" s="2">
        <f t="shared" ca="1" si="548"/>
        <v>50.2</v>
      </c>
      <c r="AL245" s="2">
        <f t="shared" ca="1" si="548"/>
        <v>20.7</v>
      </c>
      <c r="AM245" s="2">
        <f t="shared" ca="1" si="548"/>
        <v>4.3067299999999999</v>
      </c>
      <c r="AN245" s="7">
        <f t="shared" ca="1" si="549"/>
        <v>248</v>
      </c>
      <c r="AO245" s="2">
        <f t="shared" ca="1" si="550"/>
        <v>20.87</v>
      </c>
      <c r="AP245" s="2">
        <f t="shared" ca="1" si="550"/>
        <v>41.99</v>
      </c>
      <c r="AQ245" s="2">
        <f t="shared" ca="1" si="550"/>
        <v>3.59</v>
      </c>
      <c r="AR245" s="2" t="str">
        <f t="shared" ca="1" si="550"/>
        <v/>
      </c>
      <c r="AS245" s="2">
        <f t="shared" ca="1" si="550"/>
        <v>11.78</v>
      </c>
      <c r="AT245" s="2" t="str">
        <f t="shared" ca="1" si="550"/>
        <v/>
      </c>
      <c r="AU245" s="2">
        <f t="shared" ca="1" si="551"/>
        <v>78.23</v>
      </c>
      <c r="AV245" s="2">
        <f t="shared" ca="1" si="552"/>
        <v>29.5</v>
      </c>
      <c r="AW245" s="2">
        <f t="shared" ca="1" si="552"/>
        <v>50.2</v>
      </c>
      <c r="AX245" s="2">
        <f t="shared" ca="1" si="552"/>
        <v>20.7</v>
      </c>
      <c r="AY245" s="2">
        <f t="shared" ca="1" si="552"/>
        <v>4.3067299999999999</v>
      </c>
      <c r="AZ245" s="7">
        <f t="shared" ca="1" si="553"/>
        <v>248</v>
      </c>
      <c r="BA245" s="2">
        <f t="shared" ca="1" si="554"/>
        <v>20.87</v>
      </c>
      <c r="BB245" s="2">
        <f t="shared" ca="1" si="554"/>
        <v>41.99</v>
      </c>
      <c r="BC245" s="2">
        <f t="shared" ca="1" si="554"/>
        <v>3.59</v>
      </c>
      <c r="BD245" s="2" t="str">
        <f t="shared" ca="1" si="554"/>
        <v/>
      </c>
      <c r="BE245" s="2">
        <f t="shared" ca="1" si="554"/>
        <v>11.78</v>
      </c>
      <c r="BF245" s="2" t="str">
        <f t="shared" ca="1" si="554"/>
        <v/>
      </c>
      <c r="BG245" s="2">
        <f t="shared" ca="1" si="555"/>
        <v>78.23</v>
      </c>
      <c r="BH245" s="2">
        <f t="shared" ca="1" si="564"/>
        <v>29.5</v>
      </c>
      <c r="BI245" s="2">
        <f t="shared" ca="1" si="556"/>
        <v>50.2</v>
      </c>
      <c r="BJ245" s="2">
        <f t="shared" ca="1" si="556"/>
        <v>20.7</v>
      </c>
      <c r="BK245" s="2">
        <f t="shared" ca="1" si="556"/>
        <v>4.3067299999999999</v>
      </c>
      <c r="BL245" t="str">
        <f t="shared" si="557"/>
        <v>V15R13</v>
      </c>
      <c r="BM245">
        <f t="shared" si="558"/>
        <v>245</v>
      </c>
      <c r="BN245" t="b">
        <f t="shared" si="565"/>
        <v>1</v>
      </c>
    </row>
    <row r="246" spans="1:66" x14ac:dyDescent="0.25">
      <c r="A246" t="str">
        <f t="shared" si="559"/>
        <v>V15</v>
      </c>
      <c r="B246" t="s">
        <v>29</v>
      </c>
      <c r="C246" s="3" t="str">
        <f t="shared" si="531"/>
        <v>Zone 14</v>
      </c>
      <c r="D246" t="str">
        <f t="shared" ca="1" si="532"/>
        <v>Pass</v>
      </c>
      <c r="E246" s="2">
        <f t="shared" ca="1" si="533"/>
        <v>76.010000000000005</v>
      </c>
      <c r="F246" s="2">
        <f t="shared" ca="1" si="534"/>
        <v>76.010000000000005</v>
      </c>
      <c r="G246" s="3">
        <f t="shared" ca="1" si="560"/>
        <v>0</v>
      </c>
      <c r="H246" s="31" t="str">
        <f t="shared" ca="1" si="535"/>
        <v>Yes</v>
      </c>
      <c r="I246" s="2">
        <f t="shared" ca="1" si="536"/>
        <v>76.010000000000005</v>
      </c>
      <c r="J246" s="2">
        <f t="shared" ca="1" si="537"/>
        <v>76.010000000000005</v>
      </c>
      <c r="K246" s="2">
        <f t="shared" ca="1" si="538"/>
        <v>76.010000000000005</v>
      </c>
      <c r="L246" s="3">
        <f t="shared" ca="1" si="561"/>
        <v>0</v>
      </c>
      <c r="M246" s="3" t="str">
        <f t="shared" ca="1" si="539"/>
        <v>Yes</v>
      </c>
      <c r="N246" s="31" t="str">
        <f t="shared" si="540"/>
        <v>V15R14</v>
      </c>
      <c r="O246" s="21">
        <f t="shared" ca="1" si="562"/>
        <v>0</v>
      </c>
      <c r="P246" s="7">
        <f t="shared" ca="1" si="541"/>
        <v>249</v>
      </c>
      <c r="Q246" s="2">
        <f t="shared" ca="1" si="542"/>
        <v>23.98</v>
      </c>
      <c r="R246" s="2">
        <f t="shared" ca="1" si="542"/>
        <v>36.39</v>
      </c>
      <c r="S246" s="2">
        <f t="shared" ca="1" si="542"/>
        <v>3.38</v>
      </c>
      <c r="T246" s="2" t="str">
        <f t="shared" ca="1" si="542"/>
        <v/>
      </c>
      <c r="U246" s="2">
        <f t="shared" ca="1" si="542"/>
        <v>12.26</v>
      </c>
      <c r="V246" s="2">
        <f t="shared" ca="1" si="542"/>
        <v>0</v>
      </c>
      <c r="W246" s="2">
        <f t="shared" ca="1" si="543"/>
        <v>76.010000000000005</v>
      </c>
      <c r="X246" s="2">
        <f t="shared" ca="1" si="544"/>
        <v>29.9</v>
      </c>
      <c r="Y246" s="2">
        <f t="shared" ca="1" si="544"/>
        <v>50.6</v>
      </c>
      <c r="Z246" s="2">
        <f t="shared" ca="1" si="544"/>
        <v>20.7</v>
      </c>
      <c r="AA246" s="2">
        <f t="shared" ca="1" si="544"/>
        <v>3.58039</v>
      </c>
      <c r="AB246" s="7">
        <f t="shared" ca="1" si="545"/>
        <v>249</v>
      </c>
      <c r="AC246" s="2">
        <f t="shared" ca="1" si="546"/>
        <v>23.98</v>
      </c>
      <c r="AD246" s="2">
        <f t="shared" ca="1" si="546"/>
        <v>36.39</v>
      </c>
      <c r="AE246" s="2">
        <f t="shared" ca="1" si="546"/>
        <v>3.38</v>
      </c>
      <c r="AF246" s="2" t="str">
        <f t="shared" ca="1" si="546"/>
        <v/>
      </c>
      <c r="AG246" s="2">
        <f t="shared" ca="1" si="546"/>
        <v>12.26</v>
      </c>
      <c r="AH246" s="2">
        <f t="shared" ca="1" si="546"/>
        <v>0</v>
      </c>
      <c r="AI246" s="2">
        <f t="shared" ca="1" si="547"/>
        <v>76.010000000000005</v>
      </c>
      <c r="AJ246" s="2">
        <f t="shared" ca="1" si="563"/>
        <v>29.9</v>
      </c>
      <c r="AK246" s="2">
        <f t="shared" ca="1" si="548"/>
        <v>50.6</v>
      </c>
      <c r="AL246" s="2">
        <f t="shared" ca="1" si="548"/>
        <v>20.7</v>
      </c>
      <c r="AM246" s="2">
        <f t="shared" ca="1" si="548"/>
        <v>3.58039</v>
      </c>
      <c r="AN246" s="7">
        <f t="shared" ca="1" si="549"/>
        <v>249</v>
      </c>
      <c r="AO246" s="2">
        <f t="shared" ca="1" si="550"/>
        <v>23.98</v>
      </c>
      <c r="AP246" s="2">
        <f t="shared" ca="1" si="550"/>
        <v>36.39</v>
      </c>
      <c r="AQ246" s="2">
        <f t="shared" ca="1" si="550"/>
        <v>3.38</v>
      </c>
      <c r="AR246" s="2" t="str">
        <f t="shared" ca="1" si="550"/>
        <v/>
      </c>
      <c r="AS246" s="2">
        <f t="shared" ca="1" si="550"/>
        <v>12.26</v>
      </c>
      <c r="AT246" s="2" t="str">
        <f t="shared" ca="1" si="550"/>
        <v/>
      </c>
      <c r="AU246" s="2">
        <f t="shared" ca="1" si="551"/>
        <v>76.010000000000005</v>
      </c>
      <c r="AV246" s="2">
        <f t="shared" ca="1" si="552"/>
        <v>29.9</v>
      </c>
      <c r="AW246" s="2">
        <f t="shared" ca="1" si="552"/>
        <v>50.6</v>
      </c>
      <c r="AX246" s="2">
        <f t="shared" ca="1" si="552"/>
        <v>20.7</v>
      </c>
      <c r="AY246" s="2">
        <f t="shared" ca="1" si="552"/>
        <v>3.58039</v>
      </c>
      <c r="AZ246" s="7">
        <f t="shared" ca="1" si="553"/>
        <v>249</v>
      </c>
      <c r="BA246" s="2">
        <f t="shared" ca="1" si="554"/>
        <v>23.98</v>
      </c>
      <c r="BB246" s="2">
        <f t="shared" ca="1" si="554"/>
        <v>36.39</v>
      </c>
      <c r="BC246" s="2">
        <f t="shared" ca="1" si="554"/>
        <v>3.38</v>
      </c>
      <c r="BD246" s="2" t="str">
        <f t="shared" ca="1" si="554"/>
        <v/>
      </c>
      <c r="BE246" s="2">
        <f t="shared" ca="1" si="554"/>
        <v>12.26</v>
      </c>
      <c r="BF246" s="2" t="str">
        <f t="shared" ca="1" si="554"/>
        <v/>
      </c>
      <c r="BG246" s="2">
        <f t="shared" ca="1" si="555"/>
        <v>76.010000000000005</v>
      </c>
      <c r="BH246" s="2">
        <f t="shared" ca="1" si="564"/>
        <v>29.9</v>
      </c>
      <c r="BI246" s="2">
        <f t="shared" ca="1" si="556"/>
        <v>50.6</v>
      </c>
      <c r="BJ246" s="2">
        <f t="shared" ca="1" si="556"/>
        <v>20.7</v>
      </c>
      <c r="BK246" s="2">
        <f t="shared" ca="1" si="556"/>
        <v>3.58039</v>
      </c>
      <c r="BL246" t="str">
        <f t="shared" si="557"/>
        <v>V15R14</v>
      </c>
      <c r="BM246">
        <f t="shared" si="558"/>
        <v>246</v>
      </c>
      <c r="BN246" t="b">
        <f t="shared" si="565"/>
        <v>1</v>
      </c>
    </row>
    <row r="247" spans="1:66" x14ac:dyDescent="0.25">
      <c r="A247" t="str">
        <f t="shared" si="559"/>
        <v>V15</v>
      </c>
      <c r="B247" t="s">
        <v>30</v>
      </c>
      <c r="C247" s="3" t="str">
        <f t="shared" si="531"/>
        <v>Zone 15</v>
      </c>
      <c r="D247" t="str">
        <f t="shared" ca="1" si="532"/>
        <v>Pass</v>
      </c>
      <c r="E247" s="2">
        <f t="shared" ca="1" si="533"/>
        <v>101.79</v>
      </c>
      <c r="F247" s="2">
        <f t="shared" ca="1" si="534"/>
        <v>101.79</v>
      </c>
      <c r="G247" s="3">
        <f t="shared" ca="1" si="560"/>
        <v>0</v>
      </c>
      <c r="H247" s="31" t="str">
        <f t="shared" ca="1" si="535"/>
        <v>Yes</v>
      </c>
      <c r="I247" s="2">
        <f t="shared" ca="1" si="536"/>
        <v>101.79</v>
      </c>
      <c r="J247" s="2">
        <f t="shared" ca="1" si="537"/>
        <v>101.79</v>
      </c>
      <c r="K247" s="2">
        <f t="shared" ca="1" si="538"/>
        <v>101.79</v>
      </c>
      <c r="L247" s="3">
        <f t="shared" ca="1" si="561"/>
        <v>0</v>
      </c>
      <c r="M247" s="3" t="str">
        <f t="shared" ca="1" si="539"/>
        <v>Yes</v>
      </c>
      <c r="N247" s="31" t="str">
        <f t="shared" si="540"/>
        <v>V15R15</v>
      </c>
      <c r="O247" s="21">
        <f t="shared" ca="1" si="562"/>
        <v>0</v>
      </c>
      <c r="P247" s="7">
        <f t="shared" ca="1" si="541"/>
        <v>250</v>
      </c>
      <c r="Q247" s="2">
        <f t="shared" ca="1" si="542"/>
        <v>2</v>
      </c>
      <c r="R247" s="2">
        <f t="shared" ca="1" si="542"/>
        <v>89.46</v>
      </c>
      <c r="S247" s="2">
        <f t="shared" ca="1" si="542"/>
        <v>3.43</v>
      </c>
      <c r="T247" s="2" t="str">
        <f t="shared" ca="1" si="542"/>
        <v/>
      </c>
      <c r="U247" s="2">
        <f t="shared" ca="1" si="542"/>
        <v>6.9</v>
      </c>
      <c r="V247" s="2">
        <f t="shared" ca="1" si="542"/>
        <v>0</v>
      </c>
      <c r="W247" s="2">
        <f t="shared" ca="1" si="543"/>
        <v>101.79</v>
      </c>
      <c r="X247" s="2">
        <f t="shared" ca="1" si="544"/>
        <v>25.3</v>
      </c>
      <c r="Y247" s="2">
        <f t="shared" ca="1" si="544"/>
        <v>51.5</v>
      </c>
      <c r="Z247" s="2">
        <f t="shared" ca="1" si="544"/>
        <v>26.2</v>
      </c>
      <c r="AA247" s="2">
        <f t="shared" ca="1" si="544"/>
        <v>5.9956100000000001</v>
      </c>
      <c r="AB247" s="7">
        <f t="shared" ca="1" si="545"/>
        <v>250</v>
      </c>
      <c r="AC247" s="2">
        <f t="shared" ca="1" si="546"/>
        <v>2</v>
      </c>
      <c r="AD247" s="2">
        <f t="shared" ca="1" si="546"/>
        <v>89.46</v>
      </c>
      <c r="AE247" s="2">
        <f t="shared" ca="1" si="546"/>
        <v>3.43</v>
      </c>
      <c r="AF247" s="2" t="str">
        <f t="shared" ca="1" si="546"/>
        <v/>
      </c>
      <c r="AG247" s="2">
        <f t="shared" ca="1" si="546"/>
        <v>6.9</v>
      </c>
      <c r="AH247" s="2">
        <f t="shared" ca="1" si="546"/>
        <v>0</v>
      </c>
      <c r="AI247" s="2">
        <f t="shared" ca="1" si="547"/>
        <v>101.79</v>
      </c>
      <c r="AJ247" s="2">
        <f t="shared" ca="1" si="563"/>
        <v>25.3</v>
      </c>
      <c r="AK247" s="2">
        <f t="shared" ca="1" si="548"/>
        <v>51.5</v>
      </c>
      <c r="AL247" s="2">
        <f t="shared" ca="1" si="548"/>
        <v>26.2</v>
      </c>
      <c r="AM247" s="2">
        <f t="shared" ca="1" si="548"/>
        <v>5.9956100000000001</v>
      </c>
      <c r="AN247" s="7">
        <f t="shared" ca="1" si="549"/>
        <v>250</v>
      </c>
      <c r="AO247" s="2">
        <f t="shared" ca="1" si="550"/>
        <v>2</v>
      </c>
      <c r="AP247" s="2">
        <f t="shared" ca="1" si="550"/>
        <v>89.46</v>
      </c>
      <c r="AQ247" s="2">
        <f t="shared" ca="1" si="550"/>
        <v>3.43</v>
      </c>
      <c r="AR247" s="2" t="str">
        <f t="shared" ca="1" si="550"/>
        <v/>
      </c>
      <c r="AS247" s="2">
        <f t="shared" ca="1" si="550"/>
        <v>6.9</v>
      </c>
      <c r="AT247" s="2" t="str">
        <f t="shared" ca="1" si="550"/>
        <v/>
      </c>
      <c r="AU247" s="2">
        <f t="shared" ca="1" si="551"/>
        <v>101.79</v>
      </c>
      <c r="AV247" s="2">
        <f t="shared" ca="1" si="552"/>
        <v>25.3</v>
      </c>
      <c r="AW247" s="2">
        <f t="shared" ca="1" si="552"/>
        <v>51.5</v>
      </c>
      <c r="AX247" s="2">
        <f t="shared" ca="1" si="552"/>
        <v>26.2</v>
      </c>
      <c r="AY247" s="2">
        <f t="shared" ca="1" si="552"/>
        <v>5.9956100000000001</v>
      </c>
      <c r="AZ247" s="7">
        <f t="shared" ca="1" si="553"/>
        <v>250</v>
      </c>
      <c r="BA247" s="2">
        <f t="shared" ca="1" si="554"/>
        <v>2</v>
      </c>
      <c r="BB247" s="2">
        <f t="shared" ca="1" si="554"/>
        <v>89.46</v>
      </c>
      <c r="BC247" s="2">
        <f t="shared" ca="1" si="554"/>
        <v>3.43</v>
      </c>
      <c r="BD247" s="2" t="str">
        <f t="shared" ca="1" si="554"/>
        <v/>
      </c>
      <c r="BE247" s="2">
        <f t="shared" ca="1" si="554"/>
        <v>6.9</v>
      </c>
      <c r="BF247" s="2" t="str">
        <f t="shared" ca="1" si="554"/>
        <v/>
      </c>
      <c r="BG247" s="2">
        <f t="shared" ca="1" si="555"/>
        <v>101.79</v>
      </c>
      <c r="BH247" s="2">
        <f t="shared" ca="1" si="564"/>
        <v>25.3</v>
      </c>
      <c r="BI247" s="2">
        <f t="shared" ca="1" si="556"/>
        <v>51.5</v>
      </c>
      <c r="BJ247" s="2">
        <f t="shared" ca="1" si="556"/>
        <v>26.2</v>
      </c>
      <c r="BK247" s="2">
        <f t="shared" ca="1" si="556"/>
        <v>5.9956100000000001</v>
      </c>
      <c r="BL247" t="str">
        <f t="shared" si="557"/>
        <v>V15R15</v>
      </c>
      <c r="BM247">
        <f t="shared" si="558"/>
        <v>247</v>
      </c>
      <c r="BN247" t="b">
        <f t="shared" si="565"/>
        <v>1</v>
      </c>
    </row>
    <row r="248" spans="1:66" x14ac:dyDescent="0.25">
      <c r="A248" t="str">
        <f t="shared" si="559"/>
        <v>V15</v>
      </c>
      <c r="B248" t="s">
        <v>31</v>
      </c>
      <c r="C248" s="3" t="str">
        <f t="shared" si="531"/>
        <v>Zone 16</v>
      </c>
      <c r="D248" t="str">
        <f t="shared" ca="1" si="532"/>
        <v>Pass</v>
      </c>
      <c r="E248" s="2">
        <f t="shared" ca="1" si="533"/>
        <v>87.649999999999977</v>
      </c>
      <c r="F248" s="2">
        <f t="shared" ca="1" si="534"/>
        <v>87.649999999999977</v>
      </c>
      <c r="G248" s="3">
        <f t="shared" ca="1" si="560"/>
        <v>0</v>
      </c>
      <c r="H248" s="31" t="str">
        <f t="shared" ca="1" si="535"/>
        <v>Yes</v>
      </c>
      <c r="I248" s="2">
        <f t="shared" ca="1" si="536"/>
        <v>87.649999999999977</v>
      </c>
      <c r="J248" s="2">
        <f t="shared" ca="1" si="537"/>
        <v>87.649999999999977</v>
      </c>
      <c r="K248" s="2">
        <f t="shared" ca="1" si="538"/>
        <v>87.649999999999977</v>
      </c>
      <c r="L248" s="3">
        <f t="shared" ca="1" si="561"/>
        <v>0</v>
      </c>
      <c r="M248" s="3" t="str">
        <f t="shared" ca="1" si="539"/>
        <v>Yes</v>
      </c>
      <c r="N248" s="31" t="str">
        <f t="shared" si="540"/>
        <v>V15R16</v>
      </c>
      <c r="O248" s="21">
        <f t="shared" ca="1" si="562"/>
        <v>0</v>
      </c>
      <c r="P248" s="7">
        <f t="shared" ca="1" si="541"/>
        <v>251</v>
      </c>
      <c r="Q248" s="2">
        <f t="shared" ca="1" si="542"/>
        <v>61.83</v>
      </c>
      <c r="R248" s="2">
        <f t="shared" ca="1" si="542"/>
        <v>4.43</v>
      </c>
      <c r="S248" s="2">
        <f t="shared" ca="1" si="542"/>
        <v>3.57</v>
      </c>
      <c r="T248" s="2" t="str">
        <f t="shared" ca="1" si="542"/>
        <v/>
      </c>
      <c r="U248" s="2">
        <f t="shared" ca="1" si="542"/>
        <v>17.82</v>
      </c>
      <c r="V248" s="2">
        <f t="shared" ca="1" si="542"/>
        <v>0</v>
      </c>
      <c r="W248" s="2">
        <f t="shared" ca="1" si="543"/>
        <v>87.649999999999977</v>
      </c>
      <c r="X248" s="2">
        <f t="shared" ca="1" si="544"/>
        <v>44.3</v>
      </c>
      <c r="Y248" s="2">
        <f t="shared" ca="1" si="544"/>
        <v>62.5</v>
      </c>
      <c r="Z248" s="2">
        <f t="shared" ca="1" si="544"/>
        <v>18.2</v>
      </c>
      <c r="AA248" s="2">
        <f t="shared" ca="1" si="544"/>
        <v>3.09266</v>
      </c>
      <c r="AB248" s="7">
        <f t="shared" ca="1" si="545"/>
        <v>251</v>
      </c>
      <c r="AC248" s="2">
        <f t="shared" ca="1" si="546"/>
        <v>61.83</v>
      </c>
      <c r="AD248" s="2">
        <f t="shared" ca="1" si="546"/>
        <v>4.43</v>
      </c>
      <c r="AE248" s="2">
        <f t="shared" ca="1" si="546"/>
        <v>3.57</v>
      </c>
      <c r="AF248" s="2" t="str">
        <f t="shared" ca="1" si="546"/>
        <v/>
      </c>
      <c r="AG248" s="2">
        <f t="shared" ca="1" si="546"/>
        <v>17.82</v>
      </c>
      <c r="AH248" s="2">
        <f t="shared" ca="1" si="546"/>
        <v>0</v>
      </c>
      <c r="AI248" s="2">
        <f t="shared" ca="1" si="547"/>
        <v>87.649999999999977</v>
      </c>
      <c r="AJ248" s="2">
        <f t="shared" ca="1" si="563"/>
        <v>44.3</v>
      </c>
      <c r="AK248" s="2">
        <f t="shared" ca="1" si="548"/>
        <v>62.5</v>
      </c>
      <c r="AL248" s="2">
        <f t="shared" ca="1" si="548"/>
        <v>18.2</v>
      </c>
      <c r="AM248" s="2">
        <f t="shared" ca="1" si="548"/>
        <v>3.09266</v>
      </c>
      <c r="AN248" s="7">
        <f t="shared" ca="1" si="549"/>
        <v>251</v>
      </c>
      <c r="AO248" s="2">
        <f t="shared" ca="1" si="550"/>
        <v>61.83</v>
      </c>
      <c r="AP248" s="2">
        <f t="shared" ca="1" si="550"/>
        <v>4.43</v>
      </c>
      <c r="AQ248" s="2">
        <f t="shared" ca="1" si="550"/>
        <v>3.57</v>
      </c>
      <c r="AR248" s="2" t="str">
        <f t="shared" ca="1" si="550"/>
        <v/>
      </c>
      <c r="AS248" s="2">
        <f t="shared" ca="1" si="550"/>
        <v>17.82</v>
      </c>
      <c r="AT248" s="2" t="str">
        <f t="shared" ca="1" si="550"/>
        <v/>
      </c>
      <c r="AU248" s="2">
        <f t="shared" ca="1" si="551"/>
        <v>87.649999999999977</v>
      </c>
      <c r="AV248" s="2">
        <f t="shared" ca="1" si="552"/>
        <v>44.3</v>
      </c>
      <c r="AW248" s="2">
        <f t="shared" ca="1" si="552"/>
        <v>62.5</v>
      </c>
      <c r="AX248" s="2">
        <f t="shared" ca="1" si="552"/>
        <v>18.2</v>
      </c>
      <c r="AY248" s="2">
        <f t="shared" ca="1" si="552"/>
        <v>3.09266</v>
      </c>
      <c r="AZ248" s="7">
        <f t="shared" ca="1" si="553"/>
        <v>251</v>
      </c>
      <c r="BA248" s="2">
        <f t="shared" ca="1" si="554"/>
        <v>61.83</v>
      </c>
      <c r="BB248" s="2">
        <f t="shared" ca="1" si="554"/>
        <v>4.43</v>
      </c>
      <c r="BC248" s="2">
        <f t="shared" ca="1" si="554"/>
        <v>3.57</v>
      </c>
      <c r="BD248" s="2" t="str">
        <f t="shared" ca="1" si="554"/>
        <v/>
      </c>
      <c r="BE248" s="2">
        <f t="shared" ca="1" si="554"/>
        <v>17.82</v>
      </c>
      <c r="BF248" s="2" t="str">
        <f t="shared" ca="1" si="554"/>
        <v/>
      </c>
      <c r="BG248" s="2">
        <f t="shared" ca="1" si="555"/>
        <v>87.649999999999977</v>
      </c>
      <c r="BH248" s="2">
        <f t="shared" ca="1" si="564"/>
        <v>44.3</v>
      </c>
      <c r="BI248" s="2">
        <f t="shared" ca="1" si="556"/>
        <v>62.5</v>
      </c>
      <c r="BJ248" s="2">
        <f t="shared" ca="1" si="556"/>
        <v>18.2</v>
      </c>
      <c r="BK248" s="2">
        <f t="shared" ca="1" si="556"/>
        <v>3.09266</v>
      </c>
      <c r="BL248" t="str">
        <f t="shared" si="557"/>
        <v>V15R16</v>
      </c>
      <c r="BM248">
        <f t="shared" si="558"/>
        <v>248</v>
      </c>
      <c r="BN248" t="b">
        <f t="shared" si="565"/>
        <v>1</v>
      </c>
    </row>
    <row r="249" spans="1:66" x14ac:dyDescent="0.25">
      <c r="A249" s="20" t="str">
        <f>"Result "&amp;A232</f>
        <v>Result V15</v>
      </c>
      <c r="C249" s="5"/>
      <c r="D249" s="6" t="str">
        <f ca="1">IF(NOT(BN249),"n/a",IF(COUNTIF(D233:D248,Pass)=16,Pass,Fail))</f>
        <v>Pass</v>
      </c>
      <c r="E249" s="17">
        <f ca="1">AVERAGE(E233:E248)</f>
        <v>54.949999999999996</v>
      </c>
      <c r="F249" s="17">
        <f ca="1">AVERAGE(F233:F248)</f>
        <v>54.949999999999996</v>
      </c>
      <c r="G249" s="18">
        <f ca="1">IF(E249=0,0,(F249-E249)/E249)</f>
        <v>0</v>
      </c>
      <c r="H249" s="19"/>
      <c r="I249" s="17">
        <f ca="1">AVERAGE(I233:I248)</f>
        <v>54.949999999999996</v>
      </c>
      <c r="J249" s="17">
        <f ca="1">AVERAGE(J233:J248)</f>
        <v>54.949999999999996</v>
      </c>
      <c r="K249" s="17">
        <f ca="1">AVERAGE(K233:K248)</f>
        <v>54.949999999999996</v>
      </c>
      <c r="L249" s="18">
        <f t="shared" ca="1" si="561"/>
        <v>0</v>
      </c>
      <c r="M249" s="19" t="s">
        <v>273</v>
      </c>
      <c r="N249" s="19">
        <f ca="1">MIN(L233:L248)</f>
        <v>0</v>
      </c>
      <c r="O249" s="17">
        <f ca="1">AVERAGE(O233:O248)</f>
        <v>0</v>
      </c>
      <c r="P249" s="18" t="s">
        <v>275</v>
      </c>
      <c r="Q249" s="17">
        <f ca="1">AVERAGE(Q233:Q248)</f>
        <v>19.913749999999997</v>
      </c>
      <c r="R249" s="17">
        <f ca="1">AVERAGE(R233:R248)</f>
        <v>18.997499999999999</v>
      </c>
      <c r="S249" s="17">
        <f ca="1">AVERAGE(S233:S248)</f>
        <v>3.5068750000000004</v>
      </c>
      <c r="T249" s="17"/>
      <c r="U249" s="17">
        <f t="shared" ref="U249:AA249" ca="1" si="566">AVERAGE(U233:U248)</f>
        <v>12.531874999999998</v>
      </c>
      <c r="V249" s="17">
        <f t="shared" ca="1" si="566"/>
        <v>0</v>
      </c>
      <c r="W249" s="17">
        <f t="shared" ca="1" si="566"/>
        <v>54.949999999999996</v>
      </c>
      <c r="X249" s="17">
        <f t="shared" ca="1" si="566"/>
        <v>30.381250000000001</v>
      </c>
      <c r="Y249" s="17">
        <f t="shared" ca="1" si="566"/>
        <v>52.78125</v>
      </c>
      <c r="Z249" s="17">
        <f t="shared" ca="1" si="566"/>
        <v>22.4</v>
      </c>
      <c r="AA249" s="17">
        <f t="shared" ca="1" si="566"/>
        <v>3.5211587500000001</v>
      </c>
      <c r="AB249" s="17" t="s">
        <v>275</v>
      </c>
      <c r="AC249" s="17">
        <f ca="1">AVERAGE(AC233:AC248)</f>
        <v>19.913749999999997</v>
      </c>
      <c r="AD249" s="17">
        <f ca="1">AVERAGE(AD233:AD248)</f>
        <v>18.997499999999999</v>
      </c>
      <c r="AE249" s="17">
        <f ca="1">AVERAGE(AE233:AE248)</f>
        <v>3.5068750000000004</v>
      </c>
      <c r="AF249" s="17" t="e">
        <f ca="1">AVERAGE(AF233:AF248)</f>
        <v>#DIV/0!</v>
      </c>
      <c r="AG249" s="17">
        <f ca="1">AVERAGE(AG233:AG248)</f>
        <v>12.531874999999998</v>
      </c>
      <c r="AH249" s="17"/>
      <c r="AI249" s="17">
        <f ca="1">AVERAGE(AI233:AI248)</f>
        <v>54.949999999999996</v>
      </c>
      <c r="AJ249" s="17">
        <f ca="1">AVERAGE(AJ233:AJ248)</f>
        <v>30.381250000000001</v>
      </c>
      <c r="AK249" s="17">
        <f ca="1">AVERAGE(AK233:AK248)</f>
        <v>52.78125</v>
      </c>
      <c r="AL249" s="17">
        <f ca="1">AVERAGE(AL233:AL248)</f>
        <v>22.4</v>
      </c>
      <c r="AM249" s="17">
        <f ca="1">AVERAGE(AM233:AM248)</f>
        <v>3.5211587500000001</v>
      </c>
      <c r="AO249" s="17">
        <f ca="1">AVERAGE(AO233:AO248)</f>
        <v>19.913749999999997</v>
      </c>
      <c r="AP249" s="17">
        <f ca="1">AVERAGE(AP233:AP248)</f>
        <v>18.997499999999999</v>
      </c>
      <c r="AQ249" s="17">
        <f ca="1">AVERAGE(AQ233:AQ248)</f>
        <v>3.5068750000000004</v>
      </c>
      <c r="AR249" s="17" t="str">
        <f ca="1">IF(AR$3=0,"",AVERAGE(AR233:AR248))</f>
        <v/>
      </c>
      <c r="AS249" s="17">
        <f ca="1">AVERAGE(AS233:AS248)</f>
        <v>12.531874999999998</v>
      </c>
      <c r="AT249" s="17"/>
      <c r="AU249" s="17">
        <f ca="1">AVERAGE(AU233:AU248)</f>
        <v>54.949999999999996</v>
      </c>
      <c r="AV249" s="17">
        <f ca="1">AVERAGE(AV233:AV248)</f>
        <v>30.381250000000001</v>
      </c>
      <c r="AW249" s="17">
        <f ca="1">AVERAGE(AW233:AW248)</f>
        <v>52.78125</v>
      </c>
      <c r="AX249" s="17">
        <f ca="1">AVERAGE(AX233:AX248)</f>
        <v>22.4</v>
      </c>
      <c r="AY249" s="17">
        <f ca="1">AVERAGE(AY233:AY248)</f>
        <v>3.5211587500000001</v>
      </c>
      <c r="AZ249" s="17" t="s">
        <v>275</v>
      </c>
      <c r="BA249" s="17">
        <f ca="1">AVERAGE(BA233:BA248)</f>
        <v>19.913749999999997</v>
      </c>
      <c r="BB249" s="17">
        <f ca="1">AVERAGE(BB233:BB248)</f>
        <v>18.997499999999999</v>
      </c>
      <c r="BC249" s="17">
        <f ca="1">AVERAGE(BC233:BC248)</f>
        <v>3.5068750000000004</v>
      </c>
      <c r="BD249" s="17" t="str">
        <f ca="1">IF(BD$3=0,"",AVERAGE(BD233:BD248))</f>
        <v/>
      </c>
      <c r="BE249" s="17">
        <f ca="1">AVERAGE(BE233:BE248)</f>
        <v>12.531874999999998</v>
      </c>
      <c r="BF249" s="17"/>
      <c r="BG249" s="17">
        <f ca="1">AVERAGE(BG233:BG248)</f>
        <v>54.949999999999996</v>
      </c>
      <c r="BH249" s="17">
        <f ca="1">AVERAGE(BH233:BH248)</f>
        <v>30.381250000000001</v>
      </c>
      <c r="BI249" s="17">
        <f ca="1">AVERAGE(BI233:BI248)</f>
        <v>52.78125</v>
      </c>
      <c r="BJ249" s="17">
        <f ca="1">AVERAGE(BJ233:BJ248)</f>
        <v>22.4</v>
      </c>
      <c r="BK249" s="17">
        <f ca="1">AVERAGE(BK233:BK248)</f>
        <v>3.5211587500000001</v>
      </c>
      <c r="BN249" t="b">
        <f t="shared" si="565"/>
        <v>1</v>
      </c>
    </row>
    <row r="250" spans="1:66" x14ac:dyDescent="0.25">
      <c r="C250" s="6" t="str">
        <f>"Page 8 of "&amp;TotalPages</f>
        <v>Page 8 of 11</v>
      </c>
      <c r="D250" s="6"/>
      <c r="E250" s="6"/>
      <c r="F250" s="6"/>
      <c r="G250" s="6"/>
      <c r="H250" s="5"/>
      <c r="I250" s="6"/>
      <c r="J250" s="6"/>
      <c r="K250" s="6"/>
      <c r="L250" s="5" t="s">
        <v>275</v>
      </c>
      <c r="M250" s="5" t="s">
        <v>274</v>
      </c>
      <c r="N250" s="32">
        <f ca="1">MAX(L233:L248)</f>
        <v>0</v>
      </c>
      <c r="AB250" s="6" t="s">
        <v>276</v>
      </c>
      <c r="AC250" s="18">
        <f ca="1">(AC249-Q249)/Q249</f>
        <v>0</v>
      </c>
      <c r="AD250" s="18">
        <f ca="1">(AD249-R249)/R249</f>
        <v>0</v>
      </c>
      <c r="AE250" s="18">
        <f ca="1">(AE249-S249)/S249</f>
        <v>0</v>
      </c>
      <c r="AF250" s="18"/>
      <c r="AG250" s="18">
        <f ca="1">(AG249-U249)/U249</f>
        <v>0</v>
      </c>
      <c r="AH250" s="18"/>
      <c r="AI250" s="18">
        <f ca="1">(AI249-W249)/W249</f>
        <v>0</v>
      </c>
      <c r="AZ250" s="6"/>
      <c r="BA250" s="18"/>
      <c r="BB250" s="18"/>
      <c r="BC250" s="18"/>
      <c r="BD250" s="18"/>
      <c r="BE250" s="18"/>
      <c r="BF250" s="18"/>
      <c r="BG250" s="18"/>
    </row>
    <row r="251" spans="1:66" x14ac:dyDescent="0.25">
      <c r="A251" s="6" t="s">
        <v>403</v>
      </c>
      <c r="B251" s="6" t="str">
        <f>VLOOKUP(A251,TestArray,2)&amp;" in "&amp;VLOOKUP(A251,TestArray,3)&amp;" for Prototype "&amp;VLOOKUP(A251,TestArray,4)</f>
        <v>Standard Design All Electric in All Zones for Prototype S6960ft2</v>
      </c>
      <c r="C251" s="6"/>
      <c r="I251" s="6" t="str">
        <f>VLOOKUP(A251,TestArray,21)</f>
        <v>Standard = Proposed for this test</v>
      </c>
    </row>
    <row r="252" spans="1:66" x14ac:dyDescent="0.25">
      <c r="A252" t="str">
        <f>A251</f>
        <v>V16</v>
      </c>
      <c r="B252" t="s">
        <v>2</v>
      </c>
      <c r="C252" s="3" t="str">
        <f t="shared" ref="C252:C267" si="567">VLOOKUP(A252,TestArray,4+RIGHT(B252,2))</f>
        <v>Zone 01</v>
      </c>
      <c r="D252" t="str">
        <f t="shared" ref="D252:D267" ca="1" si="568">IF(NOT(BN252),"n/a",IF(AND(H252=Yes,M252=Yes,ABS(E252-I252)&lt;=Tolerance/2),Pass,Fail))</f>
        <v>Pass</v>
      </c>
      <c r="E252" s="2">
        <f t="shared" ref="E252:E267" ca="1" si="569">IF(Units="EDR total",X252,W252)</f>
        <v>70.58</v>
      </c>
      <c r="F252" s="2">
        <f t="shared" ref="F252:F267" ca="1" si="570">IF(Units="EDR total",AJ252,AI252)</f>
        <v>70.58</v>
      </c>
      <c r="G252" s="3">
        <f ca="1">IF(E252=0,0,(F252-E252)/E252)</f>
        <v>0</v>
      </c>
      <c r="H252" s="31" t="str">
        <f t="shared" ref="H252:H267" ca="1" si="571">IF(AND((E252-Tolerance&lt;=F252),(E252+Tolerance&gt;=F252)),Yes,No)</f>
        <v>Yes</v>
      </c>
      <c r="I252" s="2">
        <f t="shared" ref="I252:I267" ca="1" si="572">IF(Units="EDR total",J252,INDIRECT(RefCol&amp;INDEX(StandardArray,MATCH($N252,StandardList,0),2)))</f>
        <v>70.58</v>
      </c>
      <c r="J252" s="2">
        <f t="shared" ref="J252:J267" ca="1" si="573">IF(Units="EDR total",AV252,AU252)</f>
        <v>70.58</v>
      </c>
      <c r="K252" s="2">
        <f t="shared" ref="K252:K267" ca="1" si="574">IF(Units="EDR total",BH252,BG252)</f>
        <v>70.58</v>
      </c>
      <c r="L252" s="3">
        <f ca="1">IF(I252=0,0,(K252-I252)/I252)</f>
        <v>0</v>
      </c>
      <c r="M252" s="3" t="str">
        <f t="shared" ref="M252:M267" ca="1" si="575">IF(AND((I252-Tolerance&lt;=K252),(I252+Tolerance&gt;=K252),(J252-Tolerance&lt;=K252),(J252+Tolerance&gt;=K252)),Yes,No)</f>
        <v>Yes</v>
      </c>
      <c r="N252" s="31" t="str">
        <f t="shared" ref="N252:N267" si="576">A252&amp;B252</f>
        <v>V16R01</v>
      </c>
      <c r="O252" s="21">
        <f ca="1">K252-F252</f>
        <v>0</v>
      </c>
      <c r="P252" s="7">
        <f t="shared" ref="P252:P267" ca="1" si="577">MATCH($A252&amp;$B252,INDIRECT(P$2),0)</f>
        <v>252</v>
      </c>
      <c r="Q252" s="2">
        <f t="shared" ref="Q252:V267" ca="1" si="578">IF(Q$3=0,"",INDEX(INDIRECT(Q$1),$P252,Q$3))</f>
        <v>22.5</v>
      </c>
      <c r="R252" s="2">
        <f t="shared" ca="1" si="578"/>
        <v>0</v>
      </c>
      <c r="S252" s="2">
        <f t="shared" ca="1" si="578"/>
        <v>4.42</v>
      </c>
      <c r="T252" s="2" t="str">
        <f t="shared" ca="1" si="578"/>
        <v/>
      </c>
      <c r="U252" s="2">
        <f t="shared" ca="1" si="578"/>
        <v>43.66</v>
      </c>
      <c r="V252" s="2">
        <f t="shared" ca="1" si="578"/>
        <v>0</v>
      </c>
      <c r="W252" s="2">
        <f t="shared" ref="W252:W267" ca="1" si="579">IF(TotalSum="No",INDEX(INDIRECT(W$1),$P252,W$3),SUM(Q252:V252))</f>
        <v>70.58</v>
      </c>
      <c r="X252" s="2">
        <f t="shared" ref="X252:AA267" ca="1" si="580">IF(X$3=0,"",INDEX(INDIRECT(X$1),$P252,X$3))</f>
        <v>43.5</v>
      </c>
      <c r="Y252" s="2">
        <f t="shared" ca="1" si="580"/>
        <v>72.2</v>
      </c>
      <c r="Z252" s="2">
        <f t="shared" ca="1" si="580"/>
        <v>28.7</v>
      </c>
      <c r="AA252" s="2">
        <f t="shared" ca="1" si="580"/>
        <v>17.162600000000001</v>
      </c>
      <c r="AB252" s="7">
        <f t="shared" ref="AB252:AB267" ca="1" si="581">MATCH($A252&amp;$B252,INDIRECT(AB$2),0)</f>
        <v>252</v>
      </c>
      <c r="AC252" s="2">
        <f t="shared" ref="AC252:AH267" ca="1" si="582">IF(AC$3=0,"",INDEX(INDIRECT(AC$1),$AB252,AC$3))</f>
        <v>22.5</v>
      </c>
      <c r="AD252" s="2">
        <f t="shared" ca="1" si="582"/>
        <v>0</v>
      </c>
      <c r="AE252" s="2">
        <f t="shared" ca="1" si="582"/>
        <v>4.42</v>
      </c>
      <c r="AF252" s="2" t="str">
        <f t="shared" ca="1" si="582"/>
        <v/>
      </c>
      <c r="AG252" s="2">
        <f t="shared" ca="1" si="582"/>
        <v>43.66</v>
      </c>
      <c r="AH252" s="2">
        <f t="shared" ca="1" si="582"/>
        <v>0</v>
      </c>
      <c r="AI252" s="2">
        <f t="shared" ref="AI252:AI267" ca="1" si="583">IF(TotalSum="No",INDEX(INDIRECT(AI$1),$AB252,AI$3),SUM(AC252:AH252))</f>
        <v>70.58</v>
      </c>
      <c r="AJ252" s="2">
        <f ca="1">IF(AJ$3=0,"",INDEX(INDIRECT(AJ$1),$AB252,AJ$3))</f>
        <v>43.5</v>
      </c>
      <c r="AK252" s="2">
        <f t="shared" ref="AK252:AM267" ca="1" si="584">IF(AK$3=0,"",INDEX(INDIRECT(AK$1),$AB252,AK$3))</f>
        <v>72.2</v>
      </c>
      <c r="AL252" s="2">
        <f t="shared" ca="1" si="584"/>
        <v>28.7</v>
      </c>
      <c r="AM252" s="2">
        <f t="shared" ca="1" si="584"/>
        <v>17.162600000000001</v>
      </c>
      <c r="AN252" s="7">
        <f t="shared" ref="AN252:AN267" ca="1" si="585">MATCH($A252&amp;$B252,INDIRECT(AN$2),0)</f>
        <v>252</v>
      </c>
      <c r="AO252" s="2">
        <f t="shared" ref="AO252:AT267" ca="1" si="586">IF(AO$3=0,"",INDEX(INDIRECT(AO$1),$AN252,AO$3))</f>
        <v>22.5</v>
      </c>
      <c r="AP252" s="2">
        <f t="shared" ca="1" si="586"/>
        <v>0</v>
      </c>
      <c r="AQ252" s="2">
        <f t="shared" ca="1" si="586"/>
        <v>4.42</v>
      </c>
      <c r="AR252" s="2" t="str">
        <f t="shared" ca="1" si="586"/>
        <v/>
      </c>
      <c r="AS252" s="2">
        <f t="shared" ca="1" si="586"/>
        <v>43.66</v>
      </c>
      <c r="AT252" s="2" t="str">
        <f t="shared" ca="1" si="586"/>
        <v/>
      </c>
      <c r="AU252" s="2">
        <f t="shared" ref="AU252:AU267" ca="1" si="587">IF(TotalSum="No",INDEX(INDIRECT(AU$1),$AN252,AU$3),SUM(AO252:AT252))</f>
        <v>70.58</v>
      </c>
      <c r="AV252" s="2">
        <f t="shared" ref="AV252:AY267" ca="1" si="588">IF(AV$3=0,"",INDEX(INDIRECT(AV$1),$P252,AV$3))</f>
        <v>43.5</v>
      </c>
      <c r="AW252" s="2">
        <f t="shared" ca="1" si="588"/>
        <v>72.2</v>
      </c>
      <c r="AX252" s="2">
        <f t="shared" ca="1" si="588"/>
        <v>28.7</v>
      </c>
      <c r="AY252" s="2">
        <f t="shared" ca="1" si="588"/>
        <v>17.162600000000001</v>
      </c>
      <c r="AZ252" s="7">
        <f t="shared" ref="AZ252:AZ267" ca="1" si="589">MATCH($A252&amp;$B252,INDIRECT(AZ$2),0)</f>
        <v>252</v>
      </c>
      <c r="BA252" s="2">
        <f t="shared" ref="BA252:BF267" ca="1" si="590">IF(BA$3=0,"",INDEX(INDIRECT(BA$1),$AZ252,BA$3))</f>
        <v>22.5</v>
      </c>
      <c r="BB252" s="2">
        <f t="shared" ca="1" si="590"/>
        <v>0</v>
      </c>
      <c r="BC252" s="2">
        <f t="shared" ca="1" si="590"/>
        <v>4.42</v>
      </c>
      <c r="BD252" s="2" t="str">
        <f t="shared" ca="1" si="590"/>
        <v/>
      </c>
      <c r="BE252" s="2">
        <f t="shared" ca="1" si="590"/>
        <v>43.66</v>
      </c>
      <c r="BF252" s="2" t="str">
        <f t="shared" ca="1" si="590"/>
        <v/>
      </c>
      <c r="BG252" s="2">
        <f t="shared" ref="BG252:BG267" ca="1" si="591">IF(TotalSum="No",INDEX(INDIRECT(BG$1),$AZ252,BG$3),SUM(BA252:BF252))</f>
        <v>70.58</v>
      </c>
      <c r="BH252" s="2">
        <f ca="1">IF(BH$3=0,"",INDEX(INDIRECT(BH$1),$AZ252,BH$3))</f>
        <v>43.5</v>
      </c>
      <c r="BI252" s="2">
        <f t="shared" ref="BI252:BK267" ca="1" si="592">IF(BI$3=0,"",INDEX(INDIRECT(BI$1),$AZ252,BI$3))</f>
        <v>72.2</v>
      </c>
      <c r="BJ252" s="2">
        <f t="shared" ca="1" si="592"/>
        <v>28.7</v>
      </c>
      <c r="BK252" s="2">
        <f t="shared" ca="1" si="592"/>
        <v>17.162600000000001</v>
      </c>
      <c r="BL252" t="str">
        <f t="shared" ref="BL252:BL267" si="593">A252&amp;B252</f>
        <v>V16R01</v>
      </c>
      <c r="BM252">
        <f t="shared" ref="BM252:BM267" si="594">ROW(BL252)</f>
        <v>252</v>
      </c>
      <c r="BN252" t="b">
        <f>AND(SoftwareType="Reference",SingleFamily="Yes",NewlyConstructed="Yes")</f>
        <v>1</v>
      </c>
    </row>
    <row r="253" spans="1:66" x14ac:dyDescent="0.25">
      <c r="A253" t="str">
        <f t="shared" ref="A253:A267" si="595">A252</f>
        <v>V16</v>
      </c>
      <c r="B253" t="s">
        <v>17</v>
      </c>
      <c r="C253" s="3" t="str">
        <f t="shared" si="567"/>
        <v>Zone 02</v>
      </c>
      <c r="D253" t="str">
        <f t="shared" ca="1" si="568"/>
        <v>Pass</v>
      </c>
      <c r="E253" s="2">
        <f t="shared" ca="1" si="569"/>
        <v>60.879999999999995</v>
      </c>
      <c r="F253" s="2">
        <f t="shared" ca="1" si="570"/>
        <v>60.879999999999995</v>
      </c>
      <c r="G253" s="3">
        <f t="shared" ref="G253:G267" ca="1" si="596">IF(E253=0,0,(F253-E253)/E253)</f>
        <v>0</v>
      </c>
      <c r="H253" s="31" t="str">
        <f t="shared" ca="1" si="571"/>
        <v>Yes</v>
      </c>
      <c r="I253" s="2">
        <f t="shared" ca="1" si="572"/>
        <v>60.879999999999995</v>
      </c>
      <c r="J253" s="2">
        <f t="shared" ca="1" si="573"/>
        <v>60.879999999999995</v>
      </c>
      <c r="K253" s="2">
        <f t="shared" ca="1" si="574"/>
        <v>60.879999999999995</v>
      </c>
      <c r="L253" s="3">
        <f t="shared" ref="L253:L268" ca="1" si="597">IF(I253=0,0,(K253-I253)/I253)</f>
        <v>0</v>
      </c>
      <c r="M253" s="3" t="str">
        <f t="shared" ca="1" si="575"/>
        <v>Yes</v>
      </c>
      <c r="N253" s="31" t="str">
        <f t="shared" si="576"/>
        <v>V16R02</v>
      </c>
      <c r="O253" s="21">
        <f t="shared" ref="O253:O267" ca="1" si="598">K253-F253</f>
        <v>0</v>
      </c>
      <c r="P253" s="7">
        <f t="shared" ca="1" si="577"/>
        <v>253</v>
      </c>
      <c r="Q253" s="2">
        <f t="shared" ca="1" si="578"/>
        <v>20.54</v>
      </c>
      <c r="R253" s="2">
        <f t="shared" ca="1" si="578"/>
        <v>8.83</v>
      </c>
      <c r="S253" s="2">
        <f t="shared" ca="1" si="578"/>
        <v>4.3899999999999997</v>
      </c>
      <c r="T253" s="2" t="str">
        <f t="shared" ca="1" si="578"/>
        <v/>
      </c>
      <c r="U253" s="2">
        <f t="shared" ca="1" si="578"/>
        <v>27.12</v>
      </c>
      <c r="V253" s="2">
        <f t="shared" ca="1" si="578"/>
        <v>0</v>
      </c>
      <c r="W253" s="2">
        <f t="shared" ca="1" si="579"/>
        <v>60.879999999999995</v>
      </c>
      <c r="X253" s="2">
        <f t="shared" ca="1" si="580"/>
        <v>36.799999999999997</v>
      </c>
      <c r="Y253" s="2">
        <f t="shared" ca="1" si="580"/>
        <v>65.599999999999994</v>
      </c>
      <c r="Z253" s="2">
        <f t="shared" ca="1" si="580"/>
        <v>28.8</v>
      </c>
      <c r="AA253" s="2">
        <f t="shared" ca="1" si="580"/>
        <v>14.793900000000001</v>
      </c>
      <c r="AB253" s="7">
        <f t="shared" ca="1" si="581"/>
        <v>253</v>
      </c>
      <c r="AC253" s="2">
        <f t="shared" ca="1" si="582"/>
        <v>20.54</v>
      </c>
      <c r="AD253" s="2">
        <f t="shared" ca="1" si="582"/>
        <v>8.83</v>
      </c>
      <c r="AE253" s="2">
        <f t="shared" ca="1" si="582"/>
        <v>4.3899999999999997</v>
      </c>
      <c r="AF253" s="2" t="str">
        <f t="shared" ca="1" si="582"/>
        <v/>
      </c>
      <c r="AG253" s="2">
        <f t="shared" ca="1" si="582"/>
        <v>27.12</v>
      </c>
      <c r="AH253" s="2">
        <f t="shared" ca="1" si="582"/>
        <v>0</v>
      </c>
      <c r="AI253" s="2">
        <f t="shared" ca="1" si="583"/>
        <v>60.879999999999995</v>
      </c>
      <c r="AJ253" s="2">
        <f t="shared" ref="AJ253:AJ267" ca="1" si="599">IF(AJ$3=0,"",INDEX(INDIRECT(AJ$1),$AB253,AJ$3))</f>
        <v>36.799999999999997</v>
      </c>
      <c r="AK253" s="2">
        <f t="shared" ca="1" si="584"/>
        <v>65.599999999999994</v>
      </c>
      <c r="AL253" s="2">
        <f t="shared" ca="1" si="584"/>
        <v>28.8</v>
      </c>
      <c r="AM253" s="2">
        <f t="shared" ca="1" si="584"/>
        <v>14.793900000000001</v>
      </c>
      <c r="AN253" s="7">
        <f t="shared" ca="1" si="585"/>
        <v>253</v>
      </c>
      <c r="AO253" s="2">
        <f t="shared" ca="1" si="586"/>
        <v>20.54</v>
      </c>
      <c r="AP253" s="2">
        <f t="shared" ca="1" si="586"/>
        <v>8.83</v>
      </c>
      <c r="AQ253" s="2">
        <f t="shared" ca="1" si="586"/>
        <v>4.3899999999999997</v>
      </c>
      <c r="AR253" s="2" t="str">
        <f t="shared" ca="1" si="586"/>
        <v/>
      </c>
      <c r="AS253" s="2">
        <f t="shared" ca="1" si="586"/>
        <v>27.12</v>
      </c>
      <c r="AT253" s="2" t="str">
        <f t="shared" ca="1" si="586"/>
        <v/>
      </c>
      <c r="AU253" s="2">
        <f t="shared" ca="1" si="587"/>
        <v>60.879999999999995</v>
      </c>
      <c r="AV253" s="2">
        <f t="shared" ca="1" si="588"/>
        <v>36.799999999999997</v>
      </c>
      <c r="AW253" s="2">
        <f t="shared" ca="1" si="588"/>
        <v>65.599999999999994</v>
      </c>
      <c r="AX253" s="2">
        <f t="shared" ca="1" si="588"/>
        <v>28.8</v>
      </c>
      <c r="AY253" s="2">
        <f t="shared" ca="1" si="588"/>
        <v>14.793900000000001</v>
      </c>
      <c r="AZ253" s="7">
        <f t="shared" ca="1" si="589"/>
        <v>253</v>
      </c>
      <c r="BA253" s="2">
        <f t="shared" ca="1" si="590"/>
        <v>20.54</v>
      </c>
      <c r="BB253" s="2">
        <f t="shared" ca="1" si="590"/>
        <v>8.83</v>
      </c>
      <c r="BC253" s="2">
        <f t="shared" ca="1" si="590"/>
        <v>4.3899999999999997</v>
      </c>
      <c r="BD253" s="2" t="str">
        <f t="shared" ca="1" si="590"/>
        <v/>
      </c>
      <c r="BE253" s="2">
        <f t="shared" ca="1" si="590"/>
        <v>27.12</v>
      </c>
      <c r="BF253" s="2" t="str">
        <f t="shared" ca="1" si="590"/>
        <v/>
      </c>
      <c r="BG253" s="2">
        <f t="shared" ca="1" si="591"/>
        <v>60.879999999999995</v>
      </c>
      <c r="BH253" s="2">
        <f t="shared" ref="BH253:BH267" ca="1" si="600">IF(BH$3=0,"",INDEX(INDIRECT(BH$1),$AZ253,BH$3))</f>
        <v>36.799999999999997</v>
      </c>
      <c r="BI253" s="2">
        <f t="shared" ca="1" si="592"/>
        <v>65.599999999999994</v>
      </c>
      <c r="BJ253" s="2">
        <f t="shared" ca="1" si="592"/>
        <v>28.8</v>
      </c>
      <c r="BK253" s="2">
        <f t="shared" ca="1" si="592"/>
        <v>14.793900000000001</v>
      </c>
      <c r="BL253" t="str">
        <f t="shared" si="593"/>
        <v>V16R02</v>
      </c>
      <c r="BM253">
        <f t="shared" si="594"/>
        <v>253</v>
      </c>
      <c r="BN253" t="b">
        <f>BN252</f>
        <v>1</v>
      </c>
    </row>
    <row r="254" spans="1:66" x14ac:dyDescent="0.25">
      <c r="A254" t="str">
        <f t="shared" si="595"/>
        <v>V16</v>
      </c>
      <c r="B254" t="s">
        <v>18</v>
      </c>
      <c r="C254" s="3" t="str">
        <f t="shared" si="567"/>
        <v>Zone 03</v>
      </c>
      <c r="D254" t="str">
        <f t="shared" ca="1" si="568"/>
        <v>Pass</v>
      </c>
      <c r="E254" s="2">
        <f t="shared" ca="1" si="569"/>
        <v>46.879999999999995</v>
      </c>
      <c r="F254" s="2">
        <f t="shared" ca="1" si="570"/>
        <v>46.879999999999995</v>
      </c>
      <c r="G254" s="3">
        <f t="shared" ca="1" si="596"/>
        <v>0</v>
      </c>
      <c r="H254" s="31" t="str">
        <f t="shared" ca="1" si="571"/>
        <v>Yes</v>
      </c>
      <c r="I254" s="2">
        <f t="shared" ca="1" si="572"/>
        <v>46.879999999999995</v>
      </c>
      <c r="J254" s="2">
        <f t="shared" ca="1" si="573"/>
        <v>46.879999999999995</v>
      </c>
      <c r="K254" s="2">
        <f t="shared" ca="1" si="574"/>
        <v>46.879999999999995</v>
      </c>
      <c r="L254" s="3">
        <f t="shared" ca="1" si="597"/>
        <v>0</v>
      </c>
      <c r="M254" s="3" t="str">
        <f t="shared" ca="1" si="575"/>
        <v>Yes</v>
      </c>
      <c r="N254" s="31" t="str">
        <f t="shared" si="576"/>
        <v>V16R03</v>
      </c>
      <c r="O254" s="21">
        <f t="shared" ca="1" si="598"/>
        <v>0</v>
      </c>
      <c r="P254" s="7">
        <f t="shared" ca="1" si="577"/>
        <v>254</v>
      </c>
      <c r="Q254" s="2">
        <f t="shared" ca="1" si="578"/>
        <v>6.78</v>
      </c>
      <c r="R254" s="2">
        <f t="shared" ca="1" si="578"/>
        <v>1.79</v>
      </c>
      <c r="S254" s="2">
        <f t="shared" ca="1" si="578"/>
        <v>4.41</v>
      </c>
      <c r="T254" s="2" t="str">
        <f t="shared" ca="1" si="578"/>
        <v/>
      </c>
      <c r="U254" s="2">
        <f t="shared" ca="1" si="578"/>
        <v>33.9</v>
      </c>
      <c r="V254" s="2">
        <f t="shared" ca="1" si="578"/>
        <v>0</v>
      </c>
      <c r="W254" s="2">
        <f t="shared" ca="1" si="579"/>
        <v>46.879999999999995</v>
      </c>
      <c r="X254" s="2">
        <f t="shared" ca="1" si="580"/>
        <v>36.200000000000003</v>
      </c>
      <c r="Y254" s="2">
        <f t="shared" ca="1" si="580"/>
        <v>66.400000000000006</v>
      </c>
      <c r="Z254" s="2">
        <f t="shared" ca="1" si="580"/>
        <v>30.2</v>
      </c>
      <c r="AA254" s="2">
        <f t="shared" ca="1" si="580"/>
        <v>14.4201</v>
      </c>
      <c r="AB254" s="7">
        <f t="shared" ca="1" si="581"/>
        <v>254</v>
      </c>
      <c r="AC254" s="2">
        <f t="shared" ca="1" si="582"/>
        <v>6.78</v>
      </c>
      <c r="AD254" s="2">
        <f t="shared" ca="1" si="582"/>
        <v>1.79</v>
      </c>
      <c r="AE254" s="2">
        <f t="shared" ca="1" si="582"/>
        <v>4.41</v>
      </c>
      <c r="AF254" s="2" t="str">
        <f t="shared" ca="1" si="582"/>
        <v/>
      </c>
      <c r="AG254" s="2">
        <f t="shared" ca="1" si="582"/>
        <v>33.9</v>
      </c>
      <c r="AH254" s="2">
        <f t="shared" ca="1" si="582"/>
        <v>0</v>
      </c>
      <c r="AI254" s="2">
        <f t="shared" ca="1" si="583"/>
        <v>46.879999999999995</v>
      </c>
      <c r="AJ254" s="2">
        <f t="shared" ca="1" si="599"/>
        <v>36.200000000000003</v>
      </c>
      <c r="AK254" s="2">
        <f t="shared" ca="1" si="584"/>
        <v>66.400000000000006</v>
      </c>
      <c r="AL254" s="2">
        <f t="shared" ca="1" si="584"/>
        <v>30.2</v>
      </c>
      <c r="AM254" s="2">
        <f t="shared" ca="1" si="584"/>
        <v>14.4201</v>
      </c>
      <c r="AN254" s="7">
        <f t="shared" ca="1" si="585"/>
        <v>254</v>
      </c>
      <c r="AO254" s="2">
        <f t="shared" ca="1" si="586"/>
        <v>6.78</v>
      </c>
      <c r="AP254" s="2">
        <f t="shared" ca="1" si="586"/>
        <v>1.79</v>
      </c>
      <c r="AQ254" s="2">
        <f t="shared" ca="1" si="586"/>
        <v>4.41</v>
      </c>
      <c r="AR254" s="2" t="str">
        <f t="shared" ca="1" si="586"/>
        <v/>
      </c>
      <c r="AS254" s="2">
        <f t="shared" ca="1" si="586"/>
        <v>33.9</v>
      </c>
      <c r="AT254" s="2" t="str">
        <f t="shared" ca="1" si="586"/>
        <v/>
      </c>
      <c r="AU254" s="2">
        <f t="shared" ca="1" si="587"/>
        <v>46.879999999999995</v>
      </c>
      <c r="AV254" s="2">
        <f t="shared" ca="1" si="588"/>
        <v>36.200000000000003</v>
      </c>
      <c r="AW254" s="2">
        <f t="shared" ca="1" si="588"/>
        <v>66.400000000000006</v>
      </c>
      <c r="AX254" s="2">
        <f t="shared" ca="1" si="588"/>
        <v>30.2</v>
      </c>
      <c r="AY254" s="2">
        <f t="shared" ca="1" si="588"/>
        <v>14.4201</v>
      </c>
      <c r="AZ254" s="7">
        <f t="shared" ca="1" si="589"/>
        <v>254</v>
      </c>
      <c r="BA254" s="2">
        <f t="shared" ca="1" si="590"/>
        <v>6.78</v>
      </c>
      <c r="BB254" s="2">
        <f t="shared" ca="1" si="590"/>
        <v>1.79</v>
      </c>
      <c r="BC254" s="2">
        <f t="shared" ca="1" si="590"/>
        <v>4.41</v>
      </c>
      <c r="BD254" s="2" t="str">
        <f t="shared" ca="1" si="590"/>
        <v/>
      </c>
      <c r="BE254" s="2">
        <f t="shared" ca="1" si="590"/>
        <v>33.9</v>
      </c>
      <c r="BF254" s="2" t="str">
        <f t="shared" ca="1" si="590"/>
        <v/>
      </c>
      <c r="BG254" s="2">
        <f t="shared" ca="1" si="591"/>
        <v>46.879999999999995</v>
      </c>
      <c r="BH254" s="2">
        <f t="shared" ca="1" si="600"/>
        <v>36.200000000000003</v>
      </c>
      <c r="BI254" s="2">
        <f t="shared" ca="1" si="592"/>
        <v>66.400000000000006</v>
      </c>
      <c r="BJ254" s="2">
        <f t="shared" ca="1" si="592"/>
        <v>30.2</v>
      </c>
      <c r="BK254" s="2">
        <f t="shared" ca="1" si="592"/>
        <v>14.4201</v>
      </c>
      <c r="BL254" t="str">
        <f t="shared" si="593"/>
        <v>V16R03</v>
      </c>
      <c r="BM254">
        <f t="shared" si="594"/>
        <v>254</v>
      </c>
      <c r="BN254" t="b">
        <f t="shared" ref="BN254:BN268" si="601">BN253</f>
        <v>1</v>
      </c>
    </row>
    <row r="255" spans="1:66" x14ac:dyDescent="0.25">
      <c r="A255" t="str">
        <f t="shared" si="595"/>
        <v>V16</v>
      </c>
      <c r="B255" t="s">
        <v>19</v>
      </c>
      <c r="C255" s="3" t="str">
        <f t="shared" si="567"/>
        <v>Zone 04</v>
      </c>
      <c r="D255" t="str">
        <f t="shared" ca="1" si="568"/>
        <v>Pass</v>
      </c>
      <c r="E255" s="2">
        <f t="shared" ca="1" si="569"/>
        <v>55.2</v>
      </c>
      <c r="F255" s="2">
        <f t="shared" ca="1" si="570"/>
        <v>55.2</v>
      </c>
      <c r="G255" s="3">
        <f t="shared" ca="1" si="596"/>
        <v>0</v>
      </c>
      <c r="H255" s="31" t="str">
        <f t="shared" ca="1" si="571"/>
        <v>Yes</v>
      </c>
      <c r="I255" s="2">
        <f t="shared" ca="1" si="572"/>
        <v>55.2</v>
      </c>
      <c r="J255" s="2">
        <f t="shared" ca="1" si="573"/>
        <v>55.2</v>
      </c>
      <c r="K255" s="2">
        <f t="shared" ca="1" si="574"/>
        <v>55.2</v>
      </c>
      <c r="L255" s="3">
        <f t="shared" ca="1" si="597"/>
        <v>0</v>
      </c>
      <c r="M255" s="3" t="str">
        <f t="shared" ca="1" si="575"/>
        <v>Yes</v>
      </c>
      <c r="N255" s="31" t="str">
        <f t="shared" si="576"/>
        <v>V16R04</v>
      </c>
      <c r="O255" s="21">
        <f t="shared" ca="1" si="598"/>
        <v>0</v>
      </c>
      <c r="P255" s="7">
        <f t="shared" ca="1" si="577"/>
        <v>255</v>
      </c>
      <c r="Q255" s="2">
        <f t="shared" ca="1" si="578"/>
        <v>14.61</v>
      </c>
      <c r="R255" s="2">
        <f t="shared" ca="1" si="578"/>
        <v>11.72</v>
      </c>
      <c r="S255" s="2">
        <f t="shared" ca="1" si="578"/>
        <v>4.3899999999999997</v>
      </c>
      <c r="T255" s="2" t="str">
        <f t="shared" ca="1" si="578"/>
        <v/>
      </c>
      <c r="U255" s="2">
        <f t="shared" ca="1" si="578"/>
        <v>24.48</v>
      </c>
      <c r="V255" s="2">
        <f t="shared" ca="1" si="578"/>
        <v>0</v>
      </c>
      <c r="W255" s="2">
        <f t="shared" ca="1" si="579"/>
        <v>55.2</v>
      </c>
      <c r="X255" s="2">
        <f t="shared" ca="1" si="580"/>
        <v>35</v>
      </c>
      <c r="Y255" s="2">
        <f t="shared" ca="1" si="580"/>
        <v>64.599999999999994</v>
      </c>
      <c r="Z255" s="2">
        <f t="shared" ca="1" si="580"/>
        <v>29.6</v>
      </c>
      <c r="AA255" s="2">
        <f t="shared" ca="1" si="580"/>
        <v>14.594900000000001</v>
      </c>
      <c r="AB255" s="7">
        <f t="shared" ca="1" si="581"/>
        <v>255</v>
      </c>
      <c r="AC255" s="2">
        <f t="shared" ca="1" si="582"/>
        <v>14.61</v>
      </c>
      <c r="AD255" s="2">
        <f t="shared" ca="1" si="582"/>
        <v>11.72</v>
      </c>
      <c r="AE255" s="2">
        <f t="shared" ca="1" si="582"/>
        <v>4.3899999999999997</v>
      </c>
      <c r="AF255" s="2" t="str">
        <f t="shared" ca="1" si="582"/>
        <v/>
      </c>
      <c r="AG255" s="2">
        <f t="shared" ca="1" si="582"/>
        <v>24.48</v>
      </c>
      <c r="AH255" s="2">
        <f t="shared" ca="1" si="582"/>
        <v>0</v>
      </c>
      <c r="AI255" s="2">
        <f t="shared" ca="1" si="583"/>
        <v>55.2</v>
      </c>
      <c r="AJ255" s="2">
        <f t="shared" ca="1" si="599"/>
        <v>35</v>
      </c>
      <c r="AK255" s="2">
        <f t="shared" ca="1" si="584"/>
        <v>64.599999999999994</v>
      </c>
      <c r="AL255" s="2">
        <f t="shared" ca="1" si="584"/>
        <v>29.6</v>
      </c>
      <c r="AM255" s="2">
        <f t="shared" ca="1" si="584"/>
        <v>14.594900000000001</v>
      </c>
      <c r="AN255" s="7">
        <f t="shared" ca="1" si="585"/>
        <v>255</v>
      </c>
      <c r="AO255" s="2">
        <f t="shared" ca="1" si="586"/>
        <v>14.61</v>
      </c>
      <c r="AP255" s="2">
        <f t="shared" ca="1" si="586"/>
        <v>11.72</v>
      </c>
      <c r="AQ255" s="2">
        <f t="shared" ca="1" si="586"/>
        <v>4.3899999999999997</v>
      </c>
      <c r="AR255" s="2" t="str">
        <f t="shared" ca="1" si="586"/>
        <v/>
      </c>
      <c r="AS255" s="2">
        <f t="shared" ca="1" si="586"/>
        <v>24.48</v>
      </c>
      <c r="AT255" s="2" t="str">
        <f t="shared" ca="1" si="586"/>
        <v/>
      </c>
      <c r="AU255" s="2">
        <f t="shared" ca="1" si="587"/>
        <v>55.2</v>
      </c>
      <c r="AV255" s="2">
        <f t="shared" ca="1" si="588"/>
        <v>35</v>
      </c>
      <c r="AW255" s="2">
        <f t="shared" ca="1" si="588"/>
        <v>64.599999999999994</v>
      </c>
      <c r="AX255" s="2">
        <f t="shared" ca="1" si="588"/>
        <v>29.6</v>
      </c>
      <c r="AY255" s="2">
        <f t="shared" ca="1" si="588"/>
        <v>14.594900000000001</v>
      </c>
      <c r="AZ255" s="7">
        <f t="shared" ca="1" si="589"/>
        <v>255</v>
      </c>
      <c r="BA255" s="2">
        <f t="shared" ca="1" si="590"/>
        <v>14.61</v>
      </c>
      <c r="BB255" s="2">
        <f t="shared" ca="1" si="590"/>
        <v>11.72</v>
      </c>
      <c r="BC255" s="2">
        <f t="shared" ca="1" si="590"/>
        <v>4.3899999999999997</v>
      </c>
      <c r="BD255" s="2" t="str">
        <f t="shared" ca="1" si="590"/>
        <v/>
      </c>
      <c r="BE255" s="2">
        <f t="shared" ca="1" si="590"/>
        <v>24.48</v>
      </c>
      <c r="BF255" s="2" t="str">
        <f t="shared" ca="1" si="590"/>
        <v/>
      </c>
      <c r="BG255" s="2">
        <f t="shared" ca="1" si="591"/>
        <v>55.2</v>
      </c>
      <c r="BH255" s="2">
        <f t="shared" ca="1" si="600"/>
        <v>35</v>
      </c>
      <c r="BI255" s="2">
        <f t="shared" ca="1" si="592"/>
        <v>64.599999999999994</v>
      </c>
      <c r="BJ255" s="2">
        <f t="shared" ca="1" si="592"/>
        <v>29.6</v>
      </c>
      <c r="BK255" s="2">
        <f t="shared" ca="1" si="592"/>
        <v>14.594900000000001</v>
      </c>
      <c r="BL255" t="str">
        <f t="shared" si="593"/>
        <v>V16R04</v>
      </c>
      <c r="BM255">
        <f t="shared" si="594"/>
        <v>255</v>
      </c>
      <c r="BN255" t="b">
        <f t="shared" si="601"/>
        <v>1</v>
      </c>
    </row>
    <row r="256" spans="1:66" x14ac:dyDescent="0.25">
      <c r="A256" t="str">
        <f t="shared" si="595"/>
        <v>V16</v>
      </c>
      <c r="B256" t="s">
        <v>20</v>
      </c>
      <c r="C256" s="3" t="str">
        <f t="shared" si="567"/>
        <v>Zone 05</v>
      </c>
      <c r="D256" t="str">
        <f t="shared" ca="1" si="568"/>
        <v>Pass</v>
      </c>
      <c r="E256" s="2">
        <f t="shared" ca="1" si="569"/>
        <v>50.25</v>
      </c>
      <c r="F256" s="2">
        <f t="shared" ca="1" si="570"/>
        <v>50.25</v>
      </c>
      <c r="G256" s="3">
        <f t="shared" ca="1" si="596"/>
        <v>0</v>
      </c>
      <c r="H256" s="31" t="str">
        <f t="shared" ca="1" si="571"/>
        <v>Yes</v>
      </c>
      <c r="I256" s="2">
        <f t="shared" ca="1" si="572"/>
        <v>50.25</v>
      </c>
      <c r="J256" s="2">
        <f t="shared" ca="1" si="573"/>
        <v>50.25</v>
      </c>
      <c r="K256" s="2">
        <f t="shared" ca="1" si="574"/>
        <v>50.25</v>
      </c>
      <c r="L256" s="3">
        <f t="shared" ca="1" si="597"/>
        <v>0</v>
      </c>
      <c r="M256" s="3" t="str">
        <f t="shared" ca="1" si="575"/>
        <v>Yes</v>
      </c>
      <c r="N256" s="31" t="str">
        <f t="shared" si="576"/>
        <v>V16R05</v>
      </c>
      <c r="O256" s="21">
        <f t="shared" ca="1" si="598"/>
        <v>0</v>
      </c>
      <c r="P256" s="7">
        <f t="shared" ca="1" si="577"/>
        <v>256</v>
      </c>
      <c r="Q256" s="2">
        <f t="shared" ca="1" si="578"/>
        <v>7.08</v>
      </c>
      <c r="R256" s="2">
        <f t="shared" ca="1" si="578"/>
        <v>1.63</v>
      </c>
      <c r="S256" s="2">
        <f t="shared" ca="1" si="578"/>
        <v>4.41</v>
      </c>
      <c r="T256" s="2" t="str">
        <f t="shared" ca="1" si="578"/>
        <v/>
      </c>
      <c r="U256" s="2">
        <f t="shared" ca="1" si="578"/>
        <v>37.130000000000003</v>
      </c>
      <c r="V256" s="2">
        <f t="shared" ca="1" si="578"/>
        <v>0</v>
      </c>
      <c r="W256" s="2">
        <f t="shared" ca="1" si="579"/>
        <v>50.25</v>
      </c>
      <c r="X256" s="2">
        <f t="shared" ca="1" si="580"/>
        <v>37.200000000000003</v>
      </c>
      <c r="Y256" s="2">
        <f t="shared" ca="1" si="580"/>
        <v>67.2</v>
      </c>
      <c r="Z256" s="2">
        <f t="shared" ca="1" si="580"/>
        <v>30</v>
      </c>
      <c r="AA256" s="2">
        <f t="shared" ca="1" si="580"/>
        <v>13.456200000000001</v>
      </c>
      <c r="AB256" s="7">
        <f t="shared" ca="1" si="581"/>
        <v>256</v>
      </c>
      <c r="AC256" s="2">
        <f t="shared" ca="1" si="582"/>
        <v>7.08</v>
      </c>
      <c r="AD256" s="2">
        <f t="shared" ca="1" si="582"/>
        <v>1.63</v>
      </c>
      <c r="AE256" s="2">
        <f t="shared" ca="1" si="582"/>
        <v>4.41</v>
      </c>
      <c r="AF256" s="2" t="str">
        <f t="shared" ca="1" si="582"/>
        <v/>
      </c>
      <c r="AG256" s="2">
        <f t="shared" ca="1" si="582"/>
        <v>37.130000000000003</v>
      </c>
      <c r="AH256" s="2">
        <f t="shared" ca="1" si="582"/>
        <v>0</v>
      </c>
      <c r="AI256" s="2">
        <f t="shared" ca="1" si="583"/>
        <v>50.25</v>
      </c>
      <c r="AJ256" s="2">
        <f t="shared" ca="1" si="599"/>
        <v>37.200000000000003</v>
      </c>
      <c r="AK256" s="2">
        <f t="shared" ca="1" si="584"/>
        <v>67.2</v>
      </c>
      <c r="AL256" s="2">
        <f t="shared" ca="1" si="584"/>
        <v>30</v>
      </c>
      <c r="AM256" s="2">
        <f t="shared" ca="1" si="584"/>
        <v>13.456200000000001</v>
      </c>
      <c r="AN256" s="7">
        <f t="shared" ca="1" si="585"/>
        <v>256</v>
      </c>
      <c r="AO256" s="2">
        <f t="shared" ca="1" si="586"/>
        <v>7.08</v>
      </c>
      <c r="AP256" s="2">
        <f t="shared" ca="1" si="586"/>
        <v>1.63</v>
      </c>
      <c r="AQ256" s="2">
        <f t="shared" ca="1" si="586"/>
        <v>4.41</v>
      </c>
      <c r="AR256" s="2" t="str">
        <f t="shared" ca="1" si="586"/>
        <v/>
      </c>
      <c r="AS256" s="2">
        <f t="shared" ca="1" si="586"/>
        <v>37.130000000000003</v>
      </c>
      <c r="AT256" s="2" t="str">
        <f t="shared" ca="1" si="586"/>
        <v/>
      </c>
      <c r="AU256" s="2">
        <f t="shared" ca="1" si="587"/>
        <v>50.25</v>
      </c>
      <c r="AV256" s="2">
        <f t="shared" ca="1" si="588"/>
        <v>37.200000000000003</v>
      </c>
      <c r="AW256" s="2">
        <f t="shared" ca="1" si="588"/>
        <v>67.2</v>
      </c>
      <c r="AX256" s="2">
        <f t="shared" ca="1" si="588"/>
        <v>30</v>
      </c>
      <c r="AY256" s="2">
        <f t="shared" ca="1" si="588"/>
        <v>13.456200000000001</v>
      </c>
      <c r="AZ256" s="7">
        <f t="shared" ca="1" si="589"/>
        <v>256</v>
      </c>
      <c r="BA256" s="2">
        <f t="shared" ca="1" si="590"/>
        <v>7.08</v>
      </c>
      <c r="BB256" s="2">
        <f t="shared" ca="1" si="590"/>
        <v>1.63</v>
      </c>
      <c r="BC256" s="2">
        <f t="shared" ca="1" si="590"/>
        <v>4.41</v>
      </c>
      <c r="BD256" s="2" t="str">
        <f t="shared" ca="1" si="590"/>
        <v/>
      </c>
      <c r="BE256" s="2">
        <f t="shared" ca="1" si="590"/>
        <v>37.130000000000003</v>
      </c>
      <c r="BF256" s="2" t="str">
        <f t="shared" ca="1" si="590"/>
        <v/>
      </c>
      <c r="BG256" s="2">
        <f t="shared" ca="1" si="591"/>
        <v>50.25</v>
      </c>
      <c r="BH256" s="2">
        <f t="shared" ca="1" si="600"/>
        <v>37.200000000000003</v>
      </c>
      <c r="BI256" s="2">
        <f t="shared" ca="1" si="592"/>
        <v>67.2</v>
      </c>
      <c r="BJ256" s="2">
        <f t="shared" ca="1" si="592"/>
        <v>30</v>
      </c>
      <c r="BK256" s="2">
        <f t="shared" ca="1" si="592"/>
        <v>13.456200000000001</v>
      </c>
      <c r="BL256" t="str">
        <f t="shared" si="593"/>
        <v>V16R05</v>
      </c>
      <c r="BM256">
        <f t="shared" si="594"/>
        <v>256</v>
      </c>
      <c r="BN256" t="b">
        <f t="shared" si="601"/>
        <v>1</v>
      </c>
    </row>
    <row r="257" spans="1:66" x14ac:dyDescent="0.25">
      <c r="A257" t="str">
        <f t="shared" si="595"/>
        <v>V16</v>
      </c>
      <c r="B257" t="s">
        <v>21</v>
      </c>
      <c r="C257" s="3" t="str">
        <f t="shared" si="567"/>
        <v>Zone 06</v>
      </c>
      <c r="D257" t="str">
        <f t="shared" ca="1" si="568"/>
        <v>Pass</v>
      </c>
      <c r="E257" s="2">
        <f t="shared" ca="1" si="569"/>
        <v>39.43</v>
      </c>
      <c r="F257" s="2">
        <f t="shared" ca="1" si="570"/>
        <v>39.43</v>
      </c>
      <c r="G257" s="3">
        <f t="shared" ca="1" si="596"/>
        <v>0</v>
      </c>
      <c r="H257" s="31" t="str">
        <f t="shared" ca="1" si="571"/>
        <v>Yes</v>
      </c>
      <c r="I257" s="2">
        <f t="shared" ca="1" si="572"/>
        <v>39.43</v>
      </c>
      <c r="J257" s="2">
        <f t="shared" ca="1" si="573"/>
        <v>39.43</v>
      </c>
      <c r="K257" s="2">
        <f t="shared" ca="1" si="574"/>
        <v>39.43</v>
      </c>
      <c r="L257" s="3">
        <f t="shared" ca="1" si="597"/>
        <v>0</v>
      </c>
      <c r="M257" s="3" t="str">
        <f t="shared" ca="1" si="575"/>
        <v>Yes</v>
      </c>
      <c r="N257" s="31" t="str">
        <f t="shared" si="576"/>
        <v>V16R06</v>
      </c>
      <c r="O257" s="21">
        <f t="shared" ca="1" si="598"/>
        <v>0</v>
      </c>
      <c r="P257" s="7">
        <f t="shared" ca="1" si="577"/>
        <v>257</v>
      </c>
      <c r="Q257" s="2">
        <f t="shared" ca="1" si="578"/>
        <v>5.3</v>
      </c>
      <c r="R257" s="2">
        <f t="shared" ca="1" si="578"/>
        <v>7.46</v>
      </c>
      <c r="S257" s="2">
        <f t="shared" ca="1" si="578"/>
        <v>4.28</v>
      </c>
      <c r="T257" s="2" t="str">
        <f t="shared" ca="1" si="578"/>
        <v/>
      </c>
      <c r="U257" s="2">
        <f t="shared" ca="1" si="578"/>
        <v>22.39</v>
      </c>
      <c r="V257" s="2">
        <f t="shared" ca="1" si="578"/>
        <v>0</v>
      </c>
      <c r="W257" s="2">
        <f t="shared" ca="1" si="579"/>
        <v>39.43</v>
      </c>
      <c r="X257" s="2">
        <f t="shared" ca="1" si="580"/>
        <v>33.9</v>
      </c>
      <c r="Y257" s="2">
        <f t="shared" ca="1" si="580"/>
        <v>67.2</v>
      </c>
      <c r="Z257" s="2">
        <f t="shared" ca="1" si="580"/>
        <v>33.299999999999997</v>
      </c>
      <c r="AA257" s="2">
        <f t="shared" ca="1" si="580"/>
        <v>14.7773</v>
      </c>
      <c r="AB257" s="7">
        <f t="shared" ca="1" si="581"/>
        <v>257</v>
      </c>
      <c r="AC257" s="2">
        <f t="shared" ca="1" si="582"/>
        <v>5.3</v>
      </c>
      <c r="AD257" s="2">
        <f t="shared" ca="1" si="582"/>
        <v>7.46</v>
      </c>
      <c r="AE257" s="2">
        <f t="shared" ca="1" si="582"/>
        <v>4.28</v>
      </c>
      <c r="AF257" s="2" t="str">
        <f t="shared" ca="1" si="582"/>
        <v/>
      </c>
      <c r="AG257" s="2">
        <f t="shared" ca="1" si="582"/>
        <v>22.39</v>
      </c>
      <c r="AH257" s="2">
        <f t="shared" ca="1" si="582"/>
        <v>0</v>
      </c>
      <c r="AI257" s="2">
        <f t="shared" ca="1" si="583"/>
        <v>39.43</v>
      </c>
      <c r="AJ257" s="2">
        <f t="shared" ca="1" si="599"/>
        <v>33.9</v>
      </c>
      <c r="AK257" s="2">
        <f t="shared" ca="1" si="584"/>
        <v>67.2</v>
      </c>
      <c r="AL257" s="2">
        <f t="shared" ca="1" si="584"/>
        <v>33.299999999999997</v>
      </c>
      <c r="AM257" s="2">
        <f t="shared" ca="1" si="584"/>
        <v>14.7773</v>
      </c>
      <c r="AN257" s="7">
        <f t="shared" ca="1" si="585"/>
        <v>257</v>
      </c>
      <c r="AO257" s="2">
        <f t="shared" ca="1" si="586"/>
        <v>5.3</v>
      </c>
      <c r="AP257" s="2">
        <f t="shared" ca="1" si="586"/>
        <v>7.46</v>
      </c>
      <c r="AQ257" s="2">
        <f t="shared" ca="1" si="586"/>
        <v>4.28</v>
      </c>
      <c r="AR257" s="2" t="str">
        <f t="shared" ca="1" si="586"/>
        <v/>
      </c>
      <c r="AS257" s="2">
        <f t="shared" ca="1" si="586"/>
        <v>22.39</v>
      </c>
      <c r="AT257" s="2" t="str">
        <f t="shared" ca="1" si="586"/>
        <v/>
      </c>
      <c r="AU257" s="2">
        <f t="shared" ca="1" si="587"/>
        <v>39.43</v>
      </c>
      <c r="AV257" s="2">
        <f t="shared" ca="1" si="588"/>
        <v>33.9</v>
      </c>
      <c r="AW257" s="2">
        <f t="shared" ca="1" si="588"/>
        <v>67.2</v>
      </c>
      <c r="AX257" s="2">
        <f t="shared" ca="1" si="588"/>
        <v>33.299999999999997</v>
      </c>
      <c r="AY257" s="2">
        <f t="shared" ca="1" si="588"/>
        <v>14.7773</v>
      </c>
      <c r="AZ257" s="7">
        <f t="shared" ca="1" si="589"/>
        <v>257</v>
      </c>
      <c r="BA257" s="2">
        <f t="shared" ca="1" si="590"/>
        <v>5.3</v>
      </c>
      <c r="BB257" s="2">
        <f t="shared" ca="1" si="590"/>
        <v>7.46</v>
      </c>
      <c r="BC257" s="2">
        <f t="shared" ca="1" si="590"/>
        <v>4.28</v>
      </c>
      <c r="BD257" s="2" t="str">
        <f t="shared" ca="1" si="590"/>
        <v/>
      </c>
      <c r="BE257" s="2">
        <f t="shared" ca="1" si="590"/>
        <v>22.39</v>
      </c>
      <c r="BF257" s="2" t="str">
        <f t="shared" ca="1" si="590"/>
        <v/>
      </c>
      <c r="BG257" s="2">
        <f t="shared" ca="1" si="591"/>
        <v>39.43</v>
      </c>
      <c r="BH257" s="2">
        <f t="shared" ca="1" si="600"/>
        <v>33.9</v>
      </c>
      <c r="BI257" s="2">
        <f t="shared" ca="1" si="592"/>
        <v>67.2</v>
      </c>
      <c r="BJ257" s="2">
        <f t="shared" ca="1" si="592"/>
        <v>33.299999999999997</v>
      </c>
      <c r="BK257" s="2">
        <f t="shared" ca="1" si="592"/>
        <v>14.7773</v>
      </c>
      <c r="BL257" t="str">
        <f t="shared" si="593"/>
        <v>V16R06</v>
      </c>
      <c r="BM257">
        <f t="shared" si="594"/>
        <v>257</v>
      </c>
      <c r="BN257" t="b">
        <f t="shared" si="601"/>
        <v>1</v>
      </c>
    </row>
    <row r="258" spans="1:66" x14ac:dyDescent="0.25">
      <c r="A258" t="str">
        <f t="shared" si="595"/>
        <v>V16</v>
      </c>
      <c r="B258" t="s">
        <v>22</v>
      </c>
      <c r="C258" s="3" t="str">
        <f t="shared" si="567"/>
        <v>Zone 07</v>
      </c>
      <c r="D258" t="str">
        <f t="shared" ca="1" si="568"/>
        <v>Pass</v>
      </c>
      <c r="E258" s="2">
        <f t="shared" ca="1" si="569"/>
        <v>34.35</v>
      </c>
      <c r="F258" s="2">
        <f t="shared" ca="1" si="570"/>
        <v>34.35</v>
      </c>
      <c r="G258" s="3">
        <f t="shared" ca="1" si="596"/>
        <v>0</v>
      </c>
      <c r="H258" s="31" t="str">
        <f t="shared" ca="1" si="571"/>
        <v>Yes</v>
      </c>
      <c r="I258" s="2">
        <f t="shared" ca="1" si="572"/>
        <v>34.35</v>
      </c>
      <c r="J258" s="2">
        <f t="shared" ca="1" si="573"/>
        <v>34.35</v>
      </c>
      <c r="K258" s="2">
        <f t="shared" ca="1" si="574"/>
        <v>34.35</v>
      </c>
      <c r="L258" s="3">
        <f t="shared" ca="1" si="597"/>
        <v>0</v>
      </c>
      <c r="M258" s="3" t="str">
        <f t="shared" ca="1" si="575"/>
        <v>Yes</v>
      </c>
      <c r="N258" s="31" t="str">
        <f t="shared" si="576"/>
        <v>V16R07</v>
      </c>
      <c r="O258" s="21">
        <f t="shared" ca="1" si="598"/>
        <v>0</v>
      </c>
      <c r="P258" s="7">
        <f t="shared" ca="1" si="577"/>
        <v>258</v>
      </c>
      <c r="Q258" s="2">
        <f t="shared" ca="1" si="578"/>
        <v>1.77</v>
      </c>
      <c r="R258" s="2">
        <f t="shared" ca="1" si="578"/>
        <v>5.57</v>
      </c>
      <c r="S258" s="2">
        <f t="shared" ca="1" si="578"/>
        <v>4.3499999999999996</v>
      </c>
      <c r="T258" s="2" t="str">
        <f t="shared" ca="1" si="578"/>
        <v/>
      </c>
      <c r="U258" s="2">
        <f t="shared" ca="1" si="578"/>
        <v>22.66</v>
      </c>
      <c r="V258" s="2">
        <f t="shared" ca="1" si="578"/>
        <v>0</v>
      </c>
      <c r="W258" s="2">
        <f t="shared" ca="1" si="579"/>
        <v>34.35</v>
      </c>
      <c r="X258" s="2">
        <f t="shared" ca="1" si="580"/>
        <v>33.700000000000003</v>
      </c>
      <c r="Y258" s="2">
        <f t="shared" ca="1" si="580"/>
        <v>68</v>
      </c>
      <c r="Z258" s="2">
        <f t="shared" ca="1" si="580"/>
        <v>34.299999999999997</v>
      </c>
      <c r="AA258" s="2">
        <f t="shared" ca="1" si="580"/>
        <v>14.027799999999999</v>
      </c>
      <c r="AB258" s="7">
        <f t="shared" ca="1" si="581"/>
        <v>258</v>
      </c>
      <c r="AC258" s="2">
        <f t="shared" ca="1" si="582"/>
        <v>1.77</v>
      </c>
      <c r="AD258" s="2">
        <f t="shared" ca="1" si="582"/>
        <v>5.57</v>
      </c>
      <c r="AE258" s="2">
        <f t="shared" ca="1" si="582"/>
        <v>4.3499999999999996</v>
      </c>
      <c r="AF258" s="2" t="str">
        <f t="shared" ca="1" si="582"/>
        <v/>
      </c>
      <c r="AG258" s="2">
        <f t="shared" ca="1" si="582"/>
        <v>22.66</v>
      </c>
      <c r="AH258" s="2">
        <f t="shared" ca="1" si="582"/>
        <v>0</v>
      </c>
      <c r="AI258" s="2">
        <f t="shared" ca="1" si="583"/>
        <v>34.35</v>
      </c>
      <c r="AJ258" s="2">
        <f t="shared" ca="1" si="599"/>
        <v>33.700000000000003</v>
      </c>
      <c r="AK258" s="2">
        <f t="shared" ca="1" si="584"/>
        <v>68</v>
      </c>
      <c r="AL258" s="2">
        <f t="shared" ca="1" si="584"/>
        <v>34.299999999999997</v>
      </c>
      <c r="AM258" s="2">
        <f t="shared" ca="1" si="584"/>
        <v>14.027799999999999</v>
      </c>
      <c r="AN258" s="7">
        <f t="shared" ca="1" si="585"/>
        <v>258</v>
      </c>
      <c r="AO258" s="2">
        <f t="shared" ca="1" si="586"/>
        <v>1.77</v>
      </c>
      <c r="AP258" s="2">
        <f t="shared" ca="1" si="586"/>
        <v>5.57</v>
      </c>
      <c r="AQ258" s="2">
        <f t="shared" ca="1" si="586"/>
        <v>4.3499999999999996</v>
      </c>
      <c r="AR258" s="2" t="str">
        <f t="shared" ca="1" si="586"/>
        <v/>
      </c>
      <c r="AS258" s="2">
        <f t="shared" ca="1" si="586"/>
        <v>22.66</v>
      </c>
      <c r="AT258" s="2" t="str">
        <f t="shared" ca="1" si="586"/>
        <v/>
      </c>
      <c r="AU258" s="2">
        <f t="shared" ca="1" si="587"/>
        <v>34.35</v>
      </c>
      <c r="AV258" s="2">
        <f t="shared" ca="1" si="588"/>
        <v>33.700000000000003</v>
      </c>
      <c r="AW258" s="2">
        <f t="shared" ca="1" si="588"/>
        <v>68</v>
      </c>
      <c r="AX258" s="2">
        <f t="shared" ca="1" si="588"/>
        <v>34.299999999999997</v>
      </c>
      <c r="AY258" s="2">
        <f t="shared" ca="1" si="588"/>
        <v>14.027799999999999</v>
      </c>
      <c r="AZ258" s="7">
        <f t="shared" ca="1" si="589"/>
        <v>258</v>
      </c>
      <c r="BA258" s="2">
        <f t="shared" ca="1" si="590"/>
        <v>1.77</v>
      </c>
      <c r="BB258" s="2">
        <f t="shared" ca="1" si="590"/>
        <v>5.57</v>
      </c>
      <c r="BC258" s="2">
        <f t="shared" ca="1" si="590"/>
        <v>4.3499999999999996</v>
      </c>
      <c r="BD258" s="2" t="str">
        <f t="shared" ca="1" si="590"/>
        <v/>
      </c>
      <c r="BE258" s="2">
        <f t="shared" ca="1" si="590"/>
        <v>22.66</v>
      </c>
      <c r="BF258" s="2" t="str">
        <f t="shared" ca="1" si="590"/>
        <v/>
      </c>
      <c r="BG258" s="2">
        <f t="shared" ca="1" si="591"/>
        <v>34.35</v>
      </c>
      <c r="BH258" s="2">
        <f t="shared" ca="1" si="600"/>
        <v>33.700000000000003</v>
      </c>
      <c r="BI258" s="2">
        <f t="shared" ca="1" si="592"/>
        <v>68</v>
      </c>
      <c r="BJ258" s="2">
        <f t="shared" ca="1" si="592"/>
        <v>34.299999999999997</v>
      </c>
      <c r="BK258" s="2">
        <f t="shared" ca="1" si="592"/>
        <v>14.027799999999999</v>
      </c>
      <c r="BL258" t="str">
        <f t="shared" si="593"/>
        <v>V16R07</v>
      </c>
      <c r="BM258">
        <f t="shared" si="594"/>
        <v>258</v>
      </c>
      <c r="BN258" t="b">
        <f t="shared" si="601"/>
        <v>1</v>
      </c>
    </row>
    <row r="259" spans="1:66" x14ac:dyDescent="0.25">
      <c r="A259" t="str">
        <f t="shared" si="595"/>
        <v>V16</v>
      </c>
      <c r="B259" t="s">
        <v>23</v>
      </c>
      <c r="C259" s="3" t="str">
        <f t="shared" si="567"/>
        <v>Zone 08</v>
      </c>
      <c r="D259" t="str">
        <f t="shared" ca="1" si="568"/>
        <v>Pass</v>
      </c>
      <c r="E259" s="2">
        <f t="shared" ca="1" si="569"/>
        <v>47.89</v>
      </c>
      <c r="F259" s="2">
        <f t="shared" ca="1" si="570"/>
        <v>47.89</v>
      </c>
      <c r="G259" s="3">
        <f t="shared" ca="1" si="596"/>
        <v>0</v>
      </c>
      <c r="H259" s="31" t="str">
        <f t="shared" ca="1" si="571"/>
        <v>Yes</v>
      </c>
      <c r="I259" s="2">
        <f t="shared" ca="1" si="572"/>
        <v>47.89</v>
      </c>
      <c r="J259" s="2">
        <f t="shared" ca="1" si="573"/>
        <v>47.89</v>
      </c>
      <c r="K259" s="2">
        <f t="shared" ca="1" si="574"/>
        <v>47.89</v>
      </c>
      <c r="L259" s="3">
        <f t="shared" ca="1" si="597"/>
        <v>0</v>
      </c>
      <c r="M259" s="3" t="str">
        <f t="shared" ca="1" si="575"/>
        <v>Yes</v>
      </c>
      <c r="N259" s="31" t="str">
        <f t="shared" si="576"/>
        <v>V16R08</v>
      </c>
      <c r="O259" s="21">
        <f t="shared" ca="1" si="598"/>
        <v>0</v>
      </c>
      <c r="P259" s="7">
        <f t="shared" ca="1" si="577"/>
        <v>259</v>
      </c>
      <c r="Q259" s="2">
        <f t="shared" ca="1" si="578"/>
        <v>2.96</v>
      </c>
      <c r="R259" s="2">
        <f t="shared" ca="1" si="578"/>
        <v>19.920000000000002</v>
      </c>
      <c r="S259" s="2">
        <f t="shared" ca="1" si="578"/>
        <v>4.2300000000000004</v>
      </c>
      <c r="T259" s="2" t="str">
        <f t="shared" ca="1" si="578"/>
        <v/>
      </c>
      <c r="U259" s="2">
        <f t="shared" ca="1" si="578"/>
        <v>20.78</v>
      </c>
      <c r="V259" s="2">
        <f t="shared" ca="1" si="578"/>
        <v>0</v>
      </c>
      <c r="W259" s="2">
        <f t="shared" ca="1" si="579"/>
        <v>47.89</v>
      </c>
      <c r="X259" s="2">
        <f t="shared" ca="1" si="580"/>
        <v>31.5</v>
      </c>
      <c r="Y259" s="2">
        <f t="shared" ca="1" si="580"/>
        <v>65.2</v>
      </c>
      <c r="Z259" s="2">
        <f t="shared" ca="1" si="580"/>
        <v>33.700000000000003</v>
      </c>
      <c r="AA259" s="2">
        <f t="shared" ca="1" si="580"/>
        <v>15.7339</v>
      </c>
      <c r="AB259" s="7">
        <f t="shared" ca="1" si="581"/>
        <v>259</v>
      </c>
      <c r="AC259" s="2">
        <f t="shared" ca="1" si="582"/>
        <v>2.96</v>
      </c>
      <c r="AD259" s="2">
        <f t="shared" ca="1" si="582"/>
        <v>19.920000000000002</v>
      </c>
      <c r="AE259" s="2">
        <f t="shared" ca="1" si="582"/>
        <v>4.2300000000000004</v>
      </c>
      <c r="AF259" s="2" t="str">
        <f t="shared" ca="1" si="582"/>
        <v/>
      </c>
      <c r="AG259" s="2">
        <f t="shared" ca="1" si="582"/>
        <v>20.78</v>
      </c>
      <c r="AH259" s="2">
        <f t="shared" ca="1" si="582"/>
        <v>0</v>
      </c>
      <c r="AI259" s="2">
        <f t="shared" ca="1" si="583"/>
        <v>47.89</v>
      </c>
      <c r="AJ259" s="2">
        <f t="shared" ca="1" si="599"/>
        <v>31.5</v>
      </c>
      <c r="AK259" s="2">
        <f t="shared" ca="1" si="584"/>
        <v>65.2</v>
      </c>
      <c r="AL259" s="2">
        <f t="shared" ca="1" si="584"/>
        <v>33.700000000000003</v>
      </c>
      <c r="AM259" s="2">
        <f t="shared" ca="1" si="584"/>
        <v>15.7339</v>
      </c>
      <c r="AN259" s="7">
        <f t="shared" ca="1" si="585"/>
        <v>259</v>
      </c>
      <c r="AO259" s="2">
        <f t="shared" ca="1" si="586"/>
        <v>2.96</v>
      </c>
      <c r="AP259" s="2">
        <f t="shared" ca="1" si="586"/>
        <v>19.920000000000002</v>
      </c>
      <c r="AQ259" s="2">
        <f t="shared" ca="1" si="586"/>
        <v>4.2300000000000004</v>
      </c>
      <c r="AR259" s="2" t="str">
        <f t="shared" ca="1" si="586"/>
        <v/>
      </c>
      <c r="AS259" s="2">
        <f t="shared" ca="1" si="586"/>
        <v>20.78</v>
      </c>
      <c r="AT259" s="2" t="str">
        <f t="shared" ca="1" si="586"/>
        <v/>
      </c>
      <c r="AU259" s="2">
        <f t="shared" ca="1" si="587"/>
        <v>47.89</v>
      </c>
      <c r="AV259" s="2">
        <f t="shared" ca="1" si="588"/>
        <v>31.5</v>
      </c>
      <c r="AW259" s="2">
        <f t="shared" ca="1" si="588"/>
        <v>65.2</v>
      </c>
      <c r="AX259" s="2">
        <f t="shared" ca="1" si="588"/>
        <v>33.700000000000003</v>
      </c>
      <c r="AY259" s="2">
        <f t="shared" ca="1" si="588"/>
        <v>15.7339</v>
      </c>
      <c r="AZ259" s="7">
        <f t="shared" ca="1" si="589"/>
        <v>259</v>
      </c>
      <c r="BA259" s="2">
        <f t="shared" ca="1" si="590"/>
        <v>2.96</v>
      </c>
      <c r="BB259" s="2">
        <f t="shared" ca="1" si="590"/>
        <v>19.920000000000002</v>
      </c>
      <c r="BC259" s="2">
        <f t="shared" ca="1" si="590"/>
        <v>4.2300000000000004</v>
      </c>
      <c r="BD259" s="2" t="str">
        <f t="shared" ca="1" si="590"/>
        <v/>
      </c>
      <c r="BE259" s="2">
        <f t="shared" ca="1" si="590"/>
        <v>20.78</v>
      </c>
      <c r="BF259" s="2" t="str">
        <f t="shared" ca="1" si="590"/>
        <v/>
      </c>
      <c r="BG259" s="2">
        <f t="shared" ca="1" si="591"/>
        <v>47.89</v>
      </c>
      <c r="BH259" s="2">
        <f t="shared" ca="1" si="600"/>
        <v>31.5</v>
      </c>
      <c r="BI259" s="2">
        <f t="shared" ca="1" si="592"/>
        <v>65.2</v>
      </c>
      <c r="BJ259" s="2">
        <f t="shared" ca="1" si="592"/>
        <v>33.700000000000003</v>
      </c>
      <c r="BK259" s="2">
        <f t="shared" ca="1" si="592"/>
        <v>15.7339</v>
      </c>
      <c r="BL259" t="str">
        <f t="shared" si="593"/>
        <v>V16R08</v>
      </c>
      <c r="BM259">
        <f t="shared" si="594"/>
        <v>259</v>
      </c>
      <c r="BN259" t="b">
        <f t="shared" si="601"/>
        <v>1</v>
      </c>
    </row>
    <row r="260" spans="1:66" x14ac:dyDescent="0.25">
      <c r="A260" t="str">
        <f t="shared" si="595"/>
        <v>V16</v>
      </c>
      <c r="B260" t="s">
        <v>24</v>
      </c>
      <c r="C260" s="3" t="str">
        <f t="shared" si="567"/>
        <v>Zone 09</v>
      </c>
      <c r="D260" t="str">
        <f t="shared" ca="1" si="568"/>
        <v>Pass</v>
      </c>
      <c r="E260" s="2">
        <f t="shared" ca="1" si="569"/>
        <v>60.230000000000004</v>
      </c>
      <c r="F260" s="2">
        <f t="shared" ca="1" si="570"/>
        <v>60.230000000000004</v>
      </c>
      <c r="G260" s="3">
        <f t="shared" ca="1" si="596"/>
        <v>0</v>
      </c>
      <c r="H260" s="31" t="str">
        <f t="shared" ca="1" si="571"/>
        <v>Yes</v>
      </c>
      <c r="I260" s="2">
        <f t="shared" ca="1" si="572"/>
        <v>60.230000000000004</v>
      </c>
      <c r="J260" s="2">
        <f t="shared" ca="1" si="573"/>
        <v>60.230000000000004</v>
      </c>
      <c r="K260" s="2">
        <f t="shared" ca="1" si="574"/>
        <v>60.230000000000004</v>
      </c>
      <c r="L260" s="3">
        <f t="shared" ca="1" si="597"/>
        <v>0</v>
      </c>
      <c r="M260" s="3" t="str">
        <f t="shared" ca="1" si="575"/>
        <v>Yes</v>
      </c>
      <c r="N260" s="31" t="str">
        <f t="shared" si="576"/>
        <v>V16R09</v>
      </c>
      <c r="O260" s="21">
        <f t="shared" ca="1" si="598"/>
        <v>0</v>
      </c>
      <c r="P260" s="7">
        <f t="shared" ca="1" si="577"/>
        <v>260</v>
      </c>
      <c r="Q260" s="2">
        <f t="shared" ca="1" si="578"/>
        <v>4.88</v>
      </c>
      <c r="R260" s="2">
        <f t="shared" ca="1" si="578"/>
        <v>30.77</v>
      </c>
      <c r="S260" s="2">
        <f t="shared" ca="1" si="578"/>
        <v>4.21</v>
      </c>
      <c r="T260" s="2" t="str">
        <f t="shared" ca="1" si="578"/>
        <v/>
      </c>
      <c r="U260" s="2">
        <f t="shared" ca="1" si="578"/>
        <v>20.37</v>
      </c>
      <c r="V260" s="2">
        <f t="shared" ca="1" si="578"/>
        <v>0</v>
      </c>
      <c r="W260" s="2">
        <f t="shared" ca="1" si="579"/>
        <v>60.230000000000004</v>
      </c>
      <c r="X260" s="2">
        <f t="shared" ca="1" si="580"/>
        <v>32.9</v>
      </c>
      <c r="Y260" s="2">
        <f t="shared" ca="1" si="580"/>
        <v>64.599999999999994</v>
      </c>
      <c r="Z260" s="2">
        <f t="shared" ca="1" si="580"/>
        <v>31.7</v>
      </c>
      <c r="AA260" s="2">
        <f t="shared" ca="1" si="580"/>
        <v>15.790100000000001</v>
      </c>
      <c r="AB260" s="7">
        <f t="shared" ca="1" si="581"/>
        <v>260</v>
      </c>
      <c r="AC260" s="2">
        <f t="shared" ca="1" si="582"/>
        <v>4.88</v>
      </c>
      <c r="AD260" s="2">
        <f t="shared" ca="1" si="582"/>
        <v>30.77</v>
      </c>
      <c r="AE260" s="2">
        <f t="shared" ca="1" si="582"/>
        <v>4.21</v>
      </c>
      <c r="AF260" s="2" t="str">
        <f t="shared" ca="1" si="582"/>
        <v/>
      </c>
      <c r="AG260" s="2">
        <f t="shared" ca="1" si="582"/>
        <v>20.37</v>
      </c>
      <c r="AH260" s="2">
        <f t="shared" ca="1" si="582"/>
        <v>0</v>
      </c>
      <c r="AI260" s="2">
        <f t="shared" ca="1" si="583"/>
        <v>60.230000000000004</v>
      </c>
      <c r="AJ260" s="2">
        <f t="shared" ca="1" si="599"/>
        <v>32.9</v>
      </c>
      <c r="AK260" s="2">
        <f t="shared" ca="1" si="584"/>
        <v>64.599999999999994</v>
      </c>
      <c r="AL260" s="2">
        <f t="shared" ca="1" si="584"/>
        <v>31.7</v>
      </c>
      <c r="AM260" s="2">
        <f t="shared" ca="1" si="584"/>
        <v>15.790100000000001</v>
      </c>
      <c r="AN260" s="7">
        <f t="shared" ca="1" si="585"/>
        <v>260</v>
      </c>
      <c r="AO260" s="2">
        <f t="shared" ca="1" si="586"/>
        <v>4.88</v>
      </c>
      <c r="AP260" s="2">
        <f t="shared" ca="1" si="586"/>
        <v>30.77</v>
      </c>
      <c r="AQ260" s="2">
        <f t="shared" ca="1" si="586"/>
        <v>4.21</v>
      </c>
      <c r="AR260" s="2" t="str">
        <f t="shared" ca="1" si="586"/>
        <v/>
      </c>
      <c r="AS260" s="2">
        <f t="shared" ca="1" si="586"/>
        <v>20.37</v>
      </c>
      <c r="AT260" s="2" t="str">
        <f t="shared" ca="1" si="586"/>
        <v/>
      </c>
      <c r="AU260" s="2">
        <f t="shared" ca="1" si="587"/>
        <v>60.230000000000004</v>
      </c>
      <c r="AV260" s="2">
        <f t="shared" ca="1" si="588"/>
        <v>32.9</v>
      </c>
      <c r="AW260" s="2">
        <f t="shared" ca="1" si="588"/>
        <v>64.599999999999994</v>
      </c>
      <c r="AX260" s="2">
        <f t="shared" ca="1" si="588"/>
        <v>31.7</v>
      </c>
      <c r="AY260" s="2">
        <f t="shared" ca="1" si="588"/>
        <v>15.790100000000001</v>
      </c>
      <c r="AZ260" s="7">
        <f t="shared" ca="1" si="589"/>
        <v>260</v>
      </c>
      <c r="BA260" s="2">
        <f t="shared" ca="1" si="590"/>
        <v>4.88</v>
      </c>
      <c r="BB260" s="2">
        <f t="shared" ca="1" si="590"/>
        <v>30.77</v>
      </c>
      <c r="BC260" s="2">
        <f t="shared" ca="1" si="590"/>
        <v>4.21</v>
      </c>
      <c r="BD260" s="2" t="str">
        <f t="shared" ca="1" si="590"/>
        <v/>
      </c>
      <c r="BE260" s="2">
        <f t="shared" ca="1" si="590"/>
        <v>20.37</v>
      </c>
      <c r="BF260" s="2" t="str">
        <f t="shared" ca="1" si="590"/>
        <v/>
      </c>
      <c r="BG260" s="2">
        <f t="shared" ca="1" si="591"/>
        <v>60.230000000000004</v>
      </c>
      <c r="BH260" s="2">
        <f t="shared" ca="1" si="600"/>
        <v>32.9</v>
      </c>
      <c r="BI260" s="2">
        <f t="shared" ca="1" si="592"/>
        <v>64.599999999999994</v>
      </c>
      <c r="BJ260" s="2">
        <f t="shared" ca="1" si="592"/>
        <v>31.7</v>
      </c>
      <c r="BK260" s="2">
        <f t="shared" ca="1" si="592"/>
        <v>15.790100000000001</v>
      </c>
      <c r="BL260" t="str">
        <f t="shared" si="593"/>
        <v>V16R09</v>
      </c>
      <c r="BM260">
        <f t="shared" si="594"/>
        <v>260</v>
      </c>
      <c r="BN260" t="b">
        <f t="shared" si="601"/>
        <v>1</v>
      </c>
    </row>
    <row r="261" spans="1:66" x14ac:dyDescent="0.25">
      <c r="A261" t="str">
        <f t="shared" si="595"/>
        <v>V16</v>
      </c>
      <c r="B261" t="s">
        <v>25</v>
      </c>
      <c r="C261" s="3" t="str">
        <f t="shared" si="567"/>
        <v>Zone 10</v>
      </c>
      <c r="D261" t="str">
        <f t="shared" ca="1" si="568"/>
        <v>Pass</v>
      </c>
      <c r="E261" s="2">
        <f t="shared" ca="1" si="569"/>
        <v>61.75</v>
      </c>
      <c r="F261" s="2">
        <f t="shared" ca="1" si="570"/>
        <v>61.75</v>
      </c>
      <c r="G261" s="3">
        <f t="shared" ca="1" si="596"/>
        <v>0</v>
      </c>
      <c r="H261" s="31" t="str">
        <f t="shared" ca="1" si="571"/>
        <v>Yes</v>
      </c>
      <c r="I261" s="2">
        <f t="shared" ca="1" si="572"/>
        <v>61.75</v>
      </c>
      <c r="J261" s="2">
        <f t="shared" ca="1" si="573"/>
        <v>61.75</v>
      </c>
      <c r="K261" s="2">
        <f t="shared" ca="1" si="574"/>
        <v>61.75</v>
      </c>
      <c r="L261" s="3">
        <f t="shared" ca="1" si="597"/>
        <v>0</v>
      </c>
      <c r="M261" s="3" t="str">
        <f t="shared" ca="1" si="575"/>
        <v>Yes</v>
      </c>
      <c r="N261" s="31" t="str">
        <f t="shared" si="576"/>
        <v>V16R10</v>
      </c>
      <c r="O261" s="21">
        <f t="shared" ca="1" si="598"/>
        <v>0</v>
      </c>
      <c r="P261" s="7">
        <f t="shared" ca="1" si="577"/>
        <v>261</v>
      </c>
      <c r="Q261" s="2">
        <f t="shared" ca="1" si="578"/>
        <v>6.28</v>
      </c>
      <c r="R261" s="2">
        <f t="shared" ca="1" si="578"/>
        <v>31.18</v>
      </c>
      <c r="S261" s="2">
        <f t="shared" ca="1" si="578"/>
        <v>4.21</v>
      </c>
      <c r="T261" s="2" t="str">
        <f t="shared" ca="1" si="578"/>
        <v/>
      </c>
      <c r="U261" s="2">
        <f t="shared" ca="1" si="578"/>
        <v>20.079999999999998</v>
      </c>
      <c r="V261" s="2">
        <f t="shared" ca="1" si="578"/>
        <v>0</v>
      </c>
      <c r="W261" s="2">
        <f t="shared" ca="1" si="579"/>
        <v>61.75</v>
      </c>
      <c r="X261" s="2">
        <f t="shared" ca="1" si="580"/>
        <v>33.200000000000003</v>
      </c>
      <c r="Y261" s="2">
        <f t="shared" ca="1" si="580"/>
        <v>63.6</v>
      </c>
      <c r="Z261" s="2">
        <f t="shared" ca="1" si="580"/>
        <v>30.4</v>
      </c>
      <c r="AA261" s="2">
        <f t="shared" ca="1" si="580"/>
        <v>16.1419</v>
      </c>
      <c r="AB261" s="7">
        <f t="shared" ca="1" si="581"/>
        <v>261</v>
      </c>
      <c r="AC261" s="2">
        <f t="shared" ca="1" si="582"/>
        <v>6.28</v>
      </c>
      <c r="AD261" s="2">
        <f t="shared" ca="1" si="582"/>
        <v>31.18</v>
      </c>
      <c r="AE261" s="2">
        <f t="shared" ca="1" si="582"/>
        <v>4.21</v>
      </c>
      <c r="AF261" s="2" t="str">
        <f t="shared" ca="1" si="582"/>
        <v/>
      </c>
      <c r="AG261" s="2">
        <f t="shared" ca="1" si="582"/>
        <v>20.079999999999998</v>
      </c>
      <c r="AH261" s="2">
        <f t="shared" ca="1" si="582"/>
        <v>0</v>
      </c>
      <c r="AI261" s="2">
        <f t="shared" ca="1" si="583"/>
        <v>61.75</v>
      </c>
      <c r="AJ261" s="2">
        <f t="shared" ca="1" si="599"/>
        <v>33.200000000000003</v>
      </c>
      <c r="AK261" s="2">
        <f t="shared" ca="1" si="584"/>
        <v>63.6</v>
      </c>
      <c r="AL261" s="2">
        <f t="shared" ca="1" si="584"/>
        <v>30.4</v>
      </c>
      <c r="AM261" s="2">
        <f t="shared" ca="1" si="584"/>
        <v>16.1419</v>
      </c>
      <c r="AN261" s="7">
        <f t="shared" ca="1" si="585"/>
        <v>261</v>
      </c>
      <c r="AO261" s="2">
        <f t="shared" ca="1" si="586"/>
        <v>6.28</v>
      </c>
      <c r="AP261" s="2">
        <f t="shared" ca="1" si="586"/>
        <v>31.18</v>
      </c>
      <c r="AQ261" s="2">
        <f t="shared" ca="1" si="586"/>
        <v>4.21</v>
      </c>
      <c r="AR261" s="2" t="str">
        <f t="shared" ca="1" si="586"/>
        <v/>
      </c>
      <c r="AS261" s="2">
        <f t="shared" ca="1" si="586"/>
        <v>20.079999999999998</v>
      </c>
      <c r="AT261" s="2" t="str">
        <f t="shared" ca="1" si="586"/>
        <v/>
      </c>
      <c r="AU261" s="2">
        <f t="shared" ca="1" si="587"/>
        <v>61.75</v>
      </c>
      <c r="AV261" s="2">
        <f t="shared" ca="1" si="588"/>
        <v>33.200000000000003</v>
      </c>
      <c r="AW261" s="2">
        <f t="shared" ca="1" si="588"/>
        <v>63.6</v>
      </c>
      <c r="AX261" s="2">
        <f t="shared" ca="1" si="588"/>
        <v>30.4</v>
      </c>
      <c r="AY261" s="2">
        <f t="shared" ca="1" si="588"/>
        <v>16.1419</v>
      </c>
      <c r="AZ261" s="7">
        <f t="shared" ca="1" si="589"/>
        <v>261</v>
      </c>
      <c r="BA261" s="2">
        <f t="shared" ca="1" si="590"/>
        <v>6.28</v>
      </c>
      <c r="BB261" s="2">
        <f t="shared" ca="1" si="590"/>
        <v>31.18</v>
      </c>
      <c r="BC261" s="2">
        <f t="shared" ca="1" si="590"/>
        <v>4.21</v>
      </c>
      <c r="BD261" s="2" t="str">
        <f t="shared" ca="1" si="590"/>
        <v/>
      </c>
      <c r="BE261" s="2">
        <f t="shared" ca="1" si="590"/>
        <v>20.079999999999998</v>
      </c>
      <c r="BF261" s="2" t="str">
        <f t="shared" ca="1" si="590"/>
        <v/>
      </c>
      <c r="BG261" s="2">
        <f t="shared" ca="1" si="591"/>
        <v>61.75</v>
      </c>
      <c r="BH261" s="2">
        <f t="shared" ca="1" si="600"/>
        <v>33.200000000000003</v>
      </c>
      <c r="BI261" s="2">
        <f t="shared" ca="1" si="592"/>
        <v>63.6</v>
      </c>
      <c r="BJ261" s="2">
        <f t="shared" ca="1" si="592"/>
        <v>30.4</v>
      </c>
      <c r="BK261" s="2">
        <f t="shared" ca="1" si="592"/>
        <v>16.1419</v>
      </c>
      <c r="BL261" t="str">
        <f t="shared" si="593"/>
        <v>V16R10</v>
      </c>
      <c r="BM261">
        <f t="shared" si="594"/>
        <v>261</v>
      </c>
      <c r="BN261" t="b">
        <f t="shared" si="601"/>
        <v>1</v>
      </c>
    </row>
    <row r="262" spans="1:66" x14ac:dyDescent="0.25">
      <c r="A262" t="str">
        <f t="shared" si="595"/>
        <v>V16</v>
      </c>
      <c r="B262" t="s">
        <v>26</v>
      </c>
      <c r="C262" s="3" t="str">
        <f t="shared" si="567"/>
        <v>Zone 11</v>
      </c>
      <c r="D262" t="str">
        <f t="shared" ca="1" si="568"/>
        <v>Pass</v>
      </c>
      <c r="E262" s="2">
        <f t="shared" ca="1" si="569"/>
        <v>95.53</v>
      </c>
      <c r="F262" s="2">
        <f t="shared" ca="1" si="570"/>
        <v>95.53</v>
      </c>
      <c r="G262" s="3">
        <f t="shared" ca="1" si="596"/>
        <v>0</v>
      </c>
      <c r="H262" s="31" t="str">
        <f t="shared" ca="1" si="571"/>
        <v>Yes</v>
      </c>
      <c r="I262" s="2">
        <f t="shared" ca="1" si="572"/>
        <v>95.53</v>
      </c>
      <c r="J262" s="2">
        <f t="shared" ca="1" si="573"/>
        <v>95.53</v>
      </c>
      <c r="K262" s="2">
        <f t="shared" ca="1" si="574"/>
        <v>95.53</v>
      </c>
      <c r="L262" s="3">
        <f t="shared" ca="1" si="597"/>
        <v>0</v>
      </c>
      <c r="M262" s="3" t="str">
        <f t="shared" ca="1" si="575"/>
        <v>Yes</v>
      </c>
      <c r="N262" s="31" t="str">
        <f t="shared" si="576"/>
        <v>V16R11</v>
      </c>
      <c r="O262" s="21">
        <f t="shared" ca="1" si="598"/>
        <v>0</v>
      </c>
      <c r="P262" s="7">
        <f t="shared" ca="1" si="577"/>
        <v>262</v>
      </c>
      <c r="Q262" s="2">
        <f t="shared" ca="1" si="578"/>
        <v>19.2</v>
      </c>
      <c r="R262" s="2">
        <f t="shared" ca="1" si="578"/>
        <v>49.13</v>
      </c>
      <c r="S262" s="2">
        <f t="shared" ca="1" si="578"/>
        <v>4.38</v>
      </c>
      <c r="T262" s="2" t="str">
        <f t="shared" ca="1" si="578"/>
        <v/>
      </c>
      <c r="U262" s="2">
        <f t="shared" ca="1" si="578"/>
        <v>22.82</v>
      </c>
      <c r="V262" s="2">
        <f t="shared" ca="1" si="578"/>
        <v>0</v>
      </c>
      <c r="W262" s="2">
        <f t="shared" ca="1" si="579"/>
        <v>95.53</v>
      </c>
      <c r="X262" s="2">
        <f t="shared" ca="1" si="580"/>
        <v>34.1</v>
      </c>
      <c r="Y262" s="2">
        <f t="shared" ca="1" si="580"/>
        <v>63.3</v>
      </c>
      <c r="Z262" s="2">
        <f t="shared" ca="1" si="580"/>
        <v>29.2</v>
      </c>
      <c r="AA262" s="2">
        <f t="shared" ca="1" si="580"/>
        <v>17.918900000000001</v>
      </c>
      <c r="AB262" s="7">
        <f t="shared" ca="1" si="581"/>
        <v>262</v>
      </c>
      <c r="AC262" s="2">
        <f t="shared" ca="1" si="582"/>
        <v>19.2</v>
      </c>
      <c r="AD262" s="2">
        <f t="shared" ca="1" si="582"/>
        <v>49.13</v>
      </c>
      <c r="AE262" s="2">
        <f t="shared" ca="1" si="582"/>
        <v>4.38</v>
      </c>
      <c r="AF262" s="2" t="str">
        <f t="shared" ca="1" si="582"/>
        <v/>
      </c>
      <c r="AG262" s="2">
        <f t="shared" ca="1" si="582"/>
        <v>22.82</v>
      </c>
      <c r="AH262" s="2">
        <f t="shared" ca="1" si="582"/>
        <v>0</v>
      </c>
      <c r="AI262" s="2">
        <f t="shared" ca="1" si="583"/>
        <v>95.53</v>
      </c>
      <c r="AJ262" s="2">
        <f t="shared" ca="1" si="599"/>
        <v>34.1</v>
      </c>
      <c r="AK262" s="2">
        <f t="shared" ca="1" si="584"/>
        <v>63.3</v>
      </c>
      <c r="AL262" s="2">
        <f t="shared" ca="1" si="584"/>
        <v>29.2</v>
      </c>
      <c r="AM262" s="2">
        <f t="shared" ca="1" si="584"/>
        <v>17.918900000000001</v>
      </c>
      <c r="AN262" s="7">
        <f t="shared" ca="1" si="585"/>
        <v>262</v>
      </c>
      <c r="AO262" s="2">
        <f t="shared" ca="1" si="586"/>
        <v>19.2</v>
      </c>
      <c r="AP262" s="2">
        <f t="shared" ca="1" si="586"/>
        <v>49.13</v>
      </c>
      <c r="AQ262" s="2">
        <f t="shared" ca="1" si="586"/>
        <v>4.38</v>
      </c>
      <c r="AR262" s="2" t="str">
        <f t="shared" ca="1" si="586"/>
        <v/>
      </c>
      <c r="AS262" s="2">
        <f t="shared" ca="1" si="586"/>
        <v>22.82</v>
      </c>
      <c r="AT262" s="2" t="str">
        <f t="shared" ca="1" si="586"/>
        <v/>
      </c>
      <c r="AU262" s="2">
        <f t="shared" ca="1" si="587"/>
        <v>95.53</v>
      </c>
      <c r="AV262" s="2">
        <f t="shared" ca="1" si="588"/>
        <v>34.1</v>
      </c>
      <c r="AW262" s="2">
        <f t="shared" ca="1" si="588"/>
        <v>63.3</v>
      </c>
      <c r="AX262" s="2">
        <f t="shared" ca="1" si="588"/>
        <v>29.2</v>
      </c>
      <c r="AY262" s="2">
        <f t="shared" ca="1" si="588"/>
        <v>17.918900000000001</v>
      </c>
      <c r="AZ262" s="7">
        <f t="shared" ca="1" si="589"/>
        <v>262</v>
      </c>
      <c r="BA262" s="2">
        <f t="shared" ca="1" si="590"/>
        <v>19.2</v>
      </c>
      <c r="BB262" s="2">
        <f t="shared" ca="1" si="590"/>
        <v>49.13</v>
      </c>
      <c r="BC262" s="2">
        <f t="shared" ca="1" si="590"/>
        <v>4.38</v>
      </c>
      <c r="BD262" s="2" t="str">
        <f t="shared" ca="1" si="590"/>
        <v/>
      </c>
      <c r="BE262" s="2">
        <f t="shared" ca="1" si="590"/>
        <v>22.82</v>
      </c>
      <c r="BF262" s="2" t="str">
        <f t="shared" ca="1" si="590"/>
        <v/>
      </c>
      <c r="BG262" s="2">
        <f t="shared" ca="1" si="591"/>
        <v>95.53</v>
      </c>
      <c r="BH262" s="2">
        <f t="shared" ca="1" si="600"/>
        <v>34.1</v>
      </c>
      <c r="BI262" s="2">
        <f t="shared" ca="1" si="592"/>
        <v>63.3</v>
      </c>
      <c r="BJ262" s="2">
        <f t="shared" ca="1" si="592"/>
        <v>29.2</v>
      </c>
      <c r="BK262" s="2">
        <f t="shared" ca="1" si="592"/>
        <v>17.918900000000001</v>
      </c>
      <c r="BL262" t="str">
        <f t="shared" si="593"/>
        <v>V16R11</v>
      </c>
      <c r="BM262">
        <f t="shared" si="594"/>
        <v>262</v>
      </c>
      <c r="BN262" t="b">
        <f t="shared" si="601"/>
        <v>1</v>
      </c>
    </row>
    <row r="263" spans="1:66" x14ac:dyDescent="0.25">
      <c r="A263" t="str">
        <f t="shared" si="595"/>
        <v>V16</v>
      </c>
      <c r="B263" t="s">
        <v>27</v>
      </c>
      <c r="C263" s="3" t="str">
        <f t="shared" si="567"/>
        <v>Zone 12</v>
      </c>
      <c r="D263" t="str">
        <f t="shared" ca="1" si="568"/>
        <v>Pass</v>
      </c>
      <c r="E263" s="2">
        <f t="shared" ca="1" si="569"/>
        <v>75.02000000000001</v>
      </c>
      <c r="F263" s="2">
        <f t="shared" ca="1" si="570"/>
        <v>75.02000000000001</v>
      </c>
      <c r="G263" s="3">
        <f t="shared" ca="1" si="596"/>
        <v>0</v>
      </c>
      <c r="H263" s="31" t="str">
        <f t="shared" ca="1" si="571"/>
        <v>Yes</v>
      </c>
      <c r="I263" s="2">
        <f t="shared" ca="1" si="572"/>
        <v>75.02000000000001</v>
      </c>
      <c r="J263" s="2">
        <f t="shared" ca="1" si="573"/>
        <v>75.02000000000001</v>
      </c>
      <c r="K263" s="2">
        <f t="shared" ca="1" si="574"/>
        <v>75.02000000000001</v>
      </c>
      <c r="L263" s="3">
        <f t="shared" ca="1" si="597"/>
        <v>0</v>
      </c>
      <c r="M263" s="3" t="str">
        <f t="shared" ca="1" si="575"/>
        <v>Yes</v>
      </c>
      <c r="N263" s="31" t="str">
        <f t="shared" si="576"/>
        <v>V16R12</v>
      </c>
      <c r="O263" s="21">
        <f t="shared" ca="1" si="598"/>
        <v>0</v>
      </c>
      <c r="P263" s="7">
        <f t="shared" ca="1" si="577"/>
        <v>263</v>
      </c>
      <c r="Q263" s="2">
        <f t="shared" ca="1" si="578"/>
        <v>18.23</v>
      </c>
      <c r="R263" s="2">
        <f t="shared" ca="1" si="578"/>
        <v>28.59</v>
      </c>
      <c r="S263" s="2">
        <f t="shared" ca="1" si="578"/>
        <v>4.38</v>
      </c>
      <c r="T263" s="2" t="str">
        <f t="shared" ca="1" si="578"/>
        <v/>
      </c>
      <c r="U263" s="2">
        <f t="shared" ca="1" si="578"/>
        <v>23.82</v>
      </c>
      <c r="V263" s="2">
        <f t="shared" ca="1" si="578"/>
        <v>0</v>
      </c>
      <c r="W263" s="2">
        <f t="shared" ca="1" si="579"/>
        <v>75.02000000000001</v>
      </c>
      <c r="X263" s="2">
        <f t="shared" ca="1" si="580"/>
        <v>34.200000000000003</v>
      </c>
      <c r="Y263" s="2">
        <f t="shared" ca="1" si="580"/>
        <v>62.6</v>
      </c>
      <c r="Z263" s="2">
        <f t="shared" ca="1" si="580"/>
        <v>28.4</v>
      </c>
      <c r="AA263" s="2">
        <f t="shared" ca="1" si="580"/>
        <v>16.143899999999999</v>
      </c>
      <c r="AB263" s="7">
        <f t="shared" ca="1" si="581"/>
        <v>263</v>
      </c>
      <c r="AC263" s="2">
        <f t="shared" ca="1" si="582"/>
        <v>18.23</v>
      </c>
      <c r="AD263" s="2">
        <f t="shared" ca="1" si="582"/>
        <v>28.59</v>
      </c>
      <c r="AE263" s="2">
        <f t="shared" ca="1" si="582"/>
        <v>4.38</v>
      </c>
      <c r="AF263" s="2" t="str">
        <f t="shared" ca="1" si="582"/>
        <v/>
      </c>
      <c r="AG263" s="2">
        <f t="shared" ca="1" si="582"/>
        <v>23.82</v>
      </c>
      <c r="AH263" s="2">
        <f t="shared" ca="1" si="582"/>
        <v>0</v>
      </c>
      <c r="AI263" s="2">
        <f t="shared" ca="1" si="583"/>
        <v>75.02000000000001</v>
      </c>
      <c r="AJ263" s="2">
        <f t="shared" ca="1" si="599"/>
        <v>34.200000000000003</v>
      </c>
      <c r="AK263" s="2">
        <f t="shared" ca="1" si="584"/>
        <v>62.6</v>
      </c>
      <c r="AL263" s="2">
        <f t="shared" ca="1" si="584"/>
        <v>28.4</v>
      </c>
      <c r="AM263" s="2">
        <f t="shared" ca="1" si="584"/>
        <v>16.143899999999999</v>
      </c>
      <c r="AN263" s="7">
        <f t="shared" ca="1" si="585"/>
        <v>263</v>
      </c>
      <c r="AO263" s="2">
        <f t="shared" ca="1" si="586"/>
        <v>18.23</v>
      </c>
      <c r="AP263" s="2">
        <f t="shared" ca="1" si="586"/>
        <v>28.59</v>
      </c>
      <c r="AQ263" s="2">
        <f t="shared" ca="1" si="586"/>
        <v>4.38</v>
      </c>
      <c r="AR263" s="2" t="str">
        <f t="shared" ca="1" si="586"/>
        <v/>
      </c>
      <c r="AS263" s="2">
        <f t="shared" ca="1" si="586"/>
        <v>23.82</v>
      </c>
      <c r="AT263" s="2" t="str">
        <f t="shared" ca="1" si="586"/>
        <v/>
      </c>
      <c r="AU263" s="2">
        <f t="shared" ca="1" si="587"/>
        <v>75.02000000000001</v>
      </c>
      <c r="AV263" s="2">
        <f t="shared" ca="1" si="588"/>
        <v>34.200000000000003</v>
      </c>
      <c r="AW263" s="2">
        <f t="shared" ca="1" si="588"/>
        <v>62.6</v>
      </c>
      <c r="AX263" s="2">
        <f t="shared" ca="1" si="588"/>
        <v>28.4</v>
      </c>
      <c r="AY263" s="2">
        <f t="shared" ca="1" si="588"/>
        <v>16.143899999999999</v>
      </c>
      <c r="AZ263" s="7">
        <f t="shared" ca="1" si="589"/>
        <v>263</v>
      </c>
      <c r="BA263" s="2">
        <f t="shared" ca="1" si="590"/>
        <v>18.23</v>
      </c>
      <c r="BB263" s="2">
        <f t="shared" ca="1" si="590"/>
        <v>28.59</v>
      </c>
      <c r="BC263" s="2">
        <f t="shared" ca="1" si="590"/>
        <v>4.38</v>
      </c>
      <c r="BD263" s="2" t="str">
        <f t="shared" ca="1" si="590"/>
        <v/>
      </c>
      <c r="BE263" s="2">
        <f t="shared" ca="1" si="590"/>
        <v>23.82</v>
      </c>
      <c r="BF263" s="2" t="str">
        <f t="shared" ca="1" si="590"/>
        <v/>
      </c>
      <c r="BG263" s="2">
        <f t="shared" ca="1" si="591"/>
        <v>75.02000000000001</v>
      </c>
      <c r="BH263" s="2">
        <f t="shared" ca="1" si="600"/>
        <v>34.200000000000003</v>
      </c>
      <c r="BI263" s="2">
        <f t="shared" ca="1" si="592"/>
        <v>62.6</v>
      </c>
      <c r="BJ263" s="2">
        <f t="shared" ca="1" si="592"/>
        <v>28.4</v>
      </c>
      <c r="BK263" s="2">
        <f t="shared" ca="1" si="592"/>
        <v>16.143899999999999</v>
      </c>
      <c r="BL263" t="str">
        <f t="shared" si="593"/>
        <v>V16R12</v>
      </c>
      <c r="BM263">
        <f t="shared" si="594"/>
        <v>263</v>
      </c>
      <c r="BN263" t="b">
        <f t="shared" si="601"/>
        <v>1</v>
      </c>
    </row>
    <row r="264" spans="1:66" x14ac:dyDescent="0.25">
      <c r="A264" t="str">
        <f t="shared" si="595"/>
        <v>V16</v>
      </c>
      <c r="B264" t="s">
        <v>28</v>
      </c>
      <c r="C264" s="3" t="str">
        <f t="shared" si="567"/>
        <v>Zone 13</v>
      </c>
      <c r="D264" t="str">
        <f t="shared" ca="1" si="568"/>
        <v>Pass</v>
      </c>
      <c r="E264" s="2">
        <f t="shared" ca="1" si="569"/>
        <v>94.78</v>
      </c>
      <c r="F264" s="2">
        <f t="shared" ca="1" si="570"/>
        <v>94.78</v>
      </c>
      <c r="G264" s="3">
        <f t="shared" ca="1" si="596"/>
        <v>0</v>
      </c>
      <c r="H264" s="31" t="str">
        <f t="shared" ca="1" si="571"/>
        <v>Yes</v>
      </c>
      <c r="I264" s="2">
        <f t="shared" ca="1" si="572"/>
        <v>94.78</v>
      </c>
      <c r="J264" s="2">
        <f t="shared" ca="1" si="573"/>
        <v>94.78</v>
      </c>
      <c r="K264" s="2">
        <f t="shared" ca="1" si="574"/>
        <v>94.78</v>
      </c>
      <c r="L264" s="3">
        <f t="shared" ca="1" si="597"/>
        <v>0</v>
      </c>
      <c r="M264" s="3" t="str">
        <f t="shared" ca="1" si="575"/>
        <v>Yes</v>
      </c>
      <c r="N264" s="31" t="str">
        <f t="shared" si="576"/>
        <v>V16R13</v>
      </c>
      <c r="O264" s="21">
        <f t="shared" ca="1" si="598"/>
        <v>0</v>
      </c>
      <c r="P264" s="7">
        <f t="shared" ca="1" si="577"/>
        <v>264</v>
      </c>
      <c r="Q264" s="2">
        <f t="shared" ca="1" si="578"/>
        <v>16.37</v>
      </c>
      <c r="R264" s="2">
        <f t="shared" ca="1" si="578"/>
        <v>51.6</v>
      </c>
      <c r="S264" s="2">
        <f t="shared" ca="1" si="578"/>
        <v>4.4000000000000004</v>
      </c>
      <c r="T264" s="2" t="str">
        <f t="shared" ca="1" si="578"/>
        <v/>
      </c>
      <c r="U264" s="2">
        <f t="shared" ca="1" si="578"/>
        <v>22.41</v>
      </c>
      <c r="V264" s="2">
        <f t="shared" ca="1" si="578"/>
        <v>0</v>
      </c>
      <c r="W264" s="2">
        <f t="shared" ca="1" si="579"/>
        <v>94.78</v>
      </c>
      <c r="X264" s="2">
        <f t="shared" ca="1" si="580"/>
        <v>34.299999999999997</v>
      </c>
      <c r="Y264" s="2">
        <f t="shared" ca="1" si="580"/>
        <v>63.2</v>
      </c>
      <c r="Z264" s="2">
        <f t="shared" ca="1" si="580"/>
        <v>28.9</v>
      </c>
      <c r="AA264" s="2">
        <f t="shared" ca="1" si="580"/>
        <v>18.847999999999999</v>
      </c>
      <c r="AB264" s="7">
        <f t="shared" ca="1" si="581"/>
        <v>264</v>
      </c>
      <c r="AC264" s="2">
        <f t="shared" ca="1" si="582"/>
        <v>16.37</v>
      </c>
      <c r="AD264" s="2">
        <f t="shared" ca="1" si="582"/>
        <v>51.6</v>
      </c>
      <c r="AE264" s="2">
        <f t="shared" ca="1" si="582"/>
        <v>4.4000000000000004</v>
      </c>
      <c r="AF264" s="2" t="str">
        <f t="shared" ca="1" si="582"/>
        <v/>
      </c>
      <c r="AG264" s="2">
        <f t="shared" ca="1" si="582"/>
        <v>22.41</v>
      </c>
      <c r="AH264" s="2">
        <f t="shared" ca="1" si="582"/>
        <v>0</v>
      </c>
      <c r="AI264" s="2">
        <f t="shared" ca="1" si="583"/>
        <v>94.78</v>
      </c>
      <c r="AJ264" s="2">
        <f t="shared" ca="1" si="599"/>
        <v>34.299999999999997</v>
      </c>
      <c r="AK264" s="2">
        <f t="shared" ca="1" si="584"/>
        <v>63.2</v>
      </c>
      <c r="AL264" s="2">
        <f t="shared" ca="1" si="584"/>
        <v>28.9</v>
      </c>
      <c r="AM264" s="2">
        <f t="shared" ca="1" si="584"/>
        <v>18.847999999999999</v>
      </c>
      <c r="AN264" s="7">
        <f t="shared" ca="1" si="585"/>
        <v>264</v>
      </c>
      <c r="AO264" s="2">
        <f t="shared" ca="1" si="586"/>
        <v>16.37</v>
      </c>
      <c r="AP264" s="2">
        <f t="shared" ca="1" si="586"/>
        <v>51.6</v>
      </c>
      <c r="AQ264" s="2">
        <f t="shared" ca="1" si="586"/>
        <v>4.4000000000000004</v>
      </c>
      <c r="AR264" s="2" t="str">
        <f t="shared" ca="1" si="586"/>
        <v/>
      </c>
      <c r="AS264" s="2">
        <f t="shared" ca="1" si="586"/>
        <v>22.41</v>
      </c>
      <c r="AT264" s="2" t="str">
        <f t="shared" ca="1" si="586"/>
        <v/>
      </c>
      <c r="AU264" s="2">
        <f t="shared" ca="1" si="587"/>
        <v>94.78</v>
      </c>
      <c r="AV264" s="2">
        <f t="shared" ca="1" si="588"/>
        <v>34.299999999999997</v>
      </c>
      <c r="AW264" s="2">
        <f t="shared" ca="1" si="588"/>
        <v>63.2</v>
      </c>
      <c r="AX264" s="2">
        <f t="shared" ca="1" si="588"/>
        <v>28.9</v>
      </c>
      <c r="AY264" s="2">
        <f t="shared" ca="1" si="588"/>
        <v>18.847999999999999</v>
      </c>
      <c r="AZ264" s="7">
        <f t="shared" ca="1" si="589"/>
        <v>264</v>
      </c>
      <c r="BA264" s="2">
        <f t="shared" ca="1" si="590"/>
        <v>16.37</v>
      </c>
      <c r="BB264" s="2">
        <f t="shared" ca="1" si="590"/>
        <v>51.6</v>
      </c>
      <c r="BC264" s="2">
        <f t="shared" ca="1" si="590"/>
        <v>4.4000000000000004</v>
      </c>
      <c r="BD264" s="2" t="str">
        <f t="shared" ca="1" si="590"/>
        <v/>
      </c>
      <c r="BE264" s="2">
        <f t="shared" ca="1" si="590"/>
        <v>22.41</v>
      </c>
      <c r="BF264" s="2" t="str">
        <f t="shared" ca="1" si="590"/>
        <v/>
      </c>
      <c r="BG264" s="2">
        <f t="shared" ca="1" si="591"/>
        <v>94.78</v>
      </c>
      <c r="BH264" s="2">
        <f t="shared" ca="1" si="600"/>
        <v>34.299999999999997</v>
      </c>
      <c r="BI264" s="2">
        <f t="shared" ca="1" si="592"/>
        <v>63.2</v>
      </c>
      <c r="BJ264" s="2">
        <f t="shared" ca="1" si="592"/>
        <v>28.9</v>
      </c>
      <c r="BK264" s="2">
        <f t="shared" ca="1" si="592"/>
        <v>18.847999999999999</v>
      </c>
      <c r="BL264" t="str">
        <f t="shared" si="593"/>
        <v>V16R13</v>
      </c>
      <c r="BM264">
        <f t="shared" si="594"/>
        <v>264</v>
      </c>
      <c r="BN264" t="b">
        <f t="shared" si="601"/>
        <v>1</v>
      </c>
    </row>
    <row r="265" spans="1:66" x14ac:dyDescent="0.25">
      <c r="A265" t="str">
        <f t="shared" si="595"/>
        <v>V16</v>
      </c>
      <c r="B265" t="s">
        <v>29</v>
      </c>
      <c r="C265" s="3" t="str">
        <f t="shared" si="567"/>
        <v>Zone 14</v>
      </c>
      <c r="D265" t="str">
        <f t="shared" ca="1" si="568"/>
        <v>Pass</v>
      </c>
      <c r="E265" s="2">
        <f t="shared" ca="1" si="569"/>
        <v>88.76</v>
      </c>
      <c r="F265" s="2">
        <f t="shared" ca="1" si="570"/>
        <v>88.76</v>
      </c>
      <c r="G265" s="3">
        <f t="shared" ca="1" si="596"/>
        <v>0</v>
      </c>
      <c r="H265" s="31" t="str">
        <f t="shared" ca="1" si="571"/>
        <v>Yes</v>
      </c>
      <c r="I265" s="2">
        <f t="shared" ca="1" si="572"/>
        <v>88.76</v>
      </c>
      <c r="J265" s="2">
        <f t="shared" ca="1" si="573"/>
        <v>88.76</v>
      </c>
      <c r="K265" s="2">
        <f t="shared" ca="1" si="574"/>
        <v>88.76</v>
      </c>
      <c r="L265" s="3">
        <f t="shared" ca="1" si="597"/>
        <v>0</v>
      </c>
      <c r="M265" s="3" t="str">
        <f t="shared" ca="1" si="575"/>
        <v>Yes</v>
      </c>
      <c r="N265" s="31" t="str">
        <f t="shared" si="576"/>
        <v>V16R14</v>
      </c>
      <c r="O265" s="21">
        <f t="shared" ca="1" si="598"/>
        <v>0</v>
      </c>
      <c r="P265" s="7">
        <f t="shared" ca="1" si="577"/>
        <v>265</v>
      </c>
      <c r="Q265" s="2">
        <f t="shared" ca="1" si="578"/>
        <v>19.350000000000001</v>
      </c>
      <c r="R265" s="2">
        <f t="shared" ca="1" si="578"/>
        <v>43.26</v>
      </c>
      <c r="S265" s="2">
        <f t="shared" ca="1" si="578"/>
        <v>4.2300000000000004</v>
      </c>
      <c r="T265" s="2" t="str">
        <f t="shared" ca="1" si="578"/>
        <v/>
      </c>
      <c r="U265" s="2">
        <f t="shared" ca="1" si="578"/>
        <v>21.92</v>
      </c>
      <c r="V265" s="2">
        <f t="shared" ca="1" si="578"/>
        <v>0</v>
      </c>
      <c r="W265" s="2">
        <f t="shared" ca="1" si="579"/>
        <v>88.76</v>
      </c>
      <c r="X265" s="2">
        <f t="shared" ca="1" si="580"/>
        <v>34</v>
      </c>
      <c r="Y265" s="2">
        <f t="shared" ca="1" si="580"/>
        <v>63.6</v>
      </c>
      <c r="Z265" s="2">
        <f t="shared" ca="1" si="580"/>
        <v>29.6</v>
      </c>
      <c r="AA265" s="2">
        <f t="shared" ca="1" si="580"/>
        <v>15.6568</v>
      </c>
      <c r="AB265" s="7">
        <f t="shared" ca="1" si="581"/>
        <v>265</v>
      </c>
      <c r="AC265" s="2">
        <f t="shared" ca="1" si="582"/>
        <v>19.350000000000001</v>
      </c>
      <c r="AD265" s="2">
        <f t="shared" ca="1" si="582"/>
        <v>43.26</v>
      </c>
      <c r="AE265" s="2">
        <f t="shared" ca="1" si="582"/>
        <v>4.2300000000000004</v>
      </c>
      <c r="AF265" s="2" t="str">
        <f t="shared" ca="1" si="582"/>
        <v/>
      </c>
      <c r="AG265" s="2">
        <f t="shared" ca="1" si="582"/>
        <v>21.92</v>
      </c>
      <c r="AH265" s="2">
        <f t="shared" ca="1" si="582"/>
        <v>0</v>
      </c>
      <c r="AI265" s="2">
        <f t="shared" ca="1" si="583"/>
        <v>88.76</v>
      </c>
      <c r="AJ265" s="2">
        <f t="shared" ca="1" si="599"/>
        <v>34</v>
      </c>
      <c r="AK265" s="2">
        <f t="shared" ca="1" si="584"/>
        <v>63.6</v>
      </c>
      <c r="AL265" s="2">
        <f t="shared" ca="1" si="584"/>
        <v>29.6</v>
      </c>
      <c r="AM265" s="2">
        <f t="shared" ca="1" si="584"/>
        <v>15.6568</v>
      </c>
      <c r="AN265" s="7">
        <f t="shared" ca="1" si="585"/>
        <v>265</v>
      </c>
      <c r="AO265" s="2">
        <f t="shared" ca="1" si="586"/>
        <v>19.350000000000001</v>
      </c>
      <c r="AP265" s="2">
        <f t="shared" ca="1" si="586"/>
        <v>43.26</v>
      </c>
      <c r="AQ265" s="2">
        <f t="shared" ca="1" si="586"/>
        <v>4.2300000000000004</v>
      </c>
      <c r="AR265" s="2" t="str">
        <f t="shared" ca="1" si="586"/>
        <v/>
      </c>
      <c r="AS265" s="2">
        <f t="shared" ca="1" si="586"/>
        <v>21.92</v>
      </c>
      <c r="AT265" s="2" t="str">
        <f t="shared" ca="1" si="586"/>
        <v/>
      </c>
      <c r="AU265" s="2">
        <f t="shared" ca="1" si="587"/>
        <v>88.76</v>
      </c>
      <c r="AV265" s="2">
        <f t="shared" ca="1" si="588"/>
        <v>34</v>
      </c>
      <c r="AW265" s="2">
        <f t="shared" ca="1" si="588"/>
        <v>63.6</v>
      </c>
      <c r="AX265" s="2">
        <f t="shared" ca="1" si="588"/>
        <v>29.6</v>
      </c>
      <c r="AY265" s="2">
        <f t="shared" ca="1" si="588"/>
        <v>15.6568</v>
      </c>
      <c r="AZ265" s="7">
        <f t="shared" ca="1" si="589"/>
        <v>265</v>
      </c>
      <c r="BA265" s="2">
        <f t="shared" ca="1" si="590"/>
        <v>19.350000000000001</v>
      </c>
      <c r="BB265" s="2">
        <f t="shared" ca="1" si="590"/>
        <v>43.26</v>
      </c>
      <c r="BC265" s="2">
        <f t="shared" ca="1" si="590"/>
        <v>4.2300000000000004</v>
      </c>
      <c r="BD265" s="2" t="str">
        <f t="shared" ca="1" si="590"/>
        <v/>
      </c>
      <c r="BE265" s="2">
        <f t="shared" ca="1" si="590"/>
        <v>21.92</v>
      </c>
      <c r="BF265" s="2" t="str">
        <f t="shared" ca="1" si="590"/>
        <v/>
      </c>
      <c r="BG265" s="2">
        <f t="shared" ca="1" si="591"/>
        <v>88.76</v>
      </c>
      <c r="BH265" s="2">
        <f t="shared" ca="1" si="600"/>
        <v>34</v>
      </c>
      <c r="BI265" s="2">
        <f t="shared" ca="1" si="592"/>
        <v>63.6</v>
      </c>
      <c r="BJ265" s="2">
        <f t="shared" ca="1" si="592"/>
        <v>29.6</v>
      </c>
      <c r="BK265" s="2">
        <f t="shared" ca="1" si="592"/>
        <v>15.6568</v>
      </c>
      <c r="BL265" t="str">
        <f t="shared" si="593"/>
        <v>V16R14</v>
      </c>
      <c r="BM265">
        <f t="shared" si="594"/>
        <v>265</v>
      </c>
      <c r="BN265" t="b">
        <f t="shared" si="601"/>
        <v>1</v>
      </c>
    </row>
    <row r="266" spans="1:66" x14ac:dyDescent="0.25">
      <c r="A266" t="str">
        <f t="shared" si="595"/>
        <v>V16</v>
      </c>
      <c r="B266" t="s">
        <v>30</v>
      </c>
      <c r="C266" s="3" t="str">
        <f t="shared" si="567"/>
        <v>Zone 15</v>
      </c>
      <c r="D266" t="str">
        <f t="shared" ca="1" si="568"/>
        <v>Pass</v>
      </c>
      <c r="E266" s="2">
        <f t="shared" ca="1" si="569"/>
        <v>119.03</v>
      </c>
      <c r="F266" s="2">
        <f t="shared" ca="1" si="570"/>
        <v>119.03</v>
      </c>
      <c r="G266" s="3">
        <f t="shared" ca="1" si="596"/>
        <v>0</v>
      </c>
      <c r="H266" s="31" t="str">
        <f t="shared" ca="1" si="571"/>
        <v>Yes</v>
      </c>
      <c r="I266" s="2">
        <f t="shared" ca="1" si="572"/>
        <v>119.03</v>
      </c>
      <c r="J266" s="2">
        <f t="shared" ca="1" si="573"/>
        <v>119.03</v>
      </c>
      <c r="K266" s="2">
        <f t="shared" ca="1" si="574"/>
        <v>119.03</v>
      </c>
      <c r="L266" s="3">
        <f t="shared" ca="1" si="597"/>
        <v>0</v>
      </c>
      <c r="M266" s="3" t="str">
        <f t="shared" ca="1" si="575"/>
        <v>Yes</v>
      </c>
      <c r="N266" s="31" t="str">
        <f t="shared" si="576"/>
        <v>V16R15</v>
      </c>
      <c r="O266" s="21">
        <f t="shared" ca="1" si="598"/>
        <v>0</v>
      </c>
      <c r="P266" s="7">
        <f t="shared" ca="1" si="577"/>
        <v>266</v>
      </c>
      <c r="Q266" s="2">
        <f t="shared" ca="1" si="578"/>
        <v>0.97</v>
      </c>
      <c r="R266" s="2">
        <f t="shared" ca="1" si="578"/>
        <v>98.19</v>
      </c>
      <c r="S266" s="2">
        <f t="shared" ca="1" si="578"/>
        <v>4.25</v>
      </c>
      <c r="T266" s="2" t="str">
        <f t="shared" ca="1" si="578"/>
        <v/>
      </c>
      <c r="U266" s="2">
        <f t="shared" ca="1" si="578"/>
        <v>15.62</v>
      </c>
      <c r="V266" s="2">
        <f t="shared" ca="1" si="578"/>
        <v>0</v>
      </c>
      <c r="W266" s="2">
        <f t="shared" ca="1" si="579"/>
        <v>119.03</v>
      </c>
      <c r="X266" s="2">
        <f t="shared" ca="1" si="580"/>
        <v>30</v>
      </c>
      <c r="Y266" s="2">
        <f t="shared" ca="1" si="580"/>
        <v>63.8</v>
      </c>
      <c r="Z266" s="2">
        <f t="shared" ca="1" si="580"/>
        <v>33.799999999999997</v>
      </c>
      <c r="AA266" s="2">
        <f t="shared" ca="1" si="580"/>
        <v>23.092099999999999</v>
      </c>
      <c r="AB266" s="7">
        <f t="shared" ca="1" si="581"/>
        <v>266</v>
      </c>
      <c r="AC266" s="2">
        <f t="shared" ca="1" si="582"/>
        <v>0.97</v>
      </c>
      <c r="AD266" s="2">
        <f t="shared" ca="1" si="582"/>
        <v>98.19</v>
      </c>
      <c r="AE266" s="2">
        <f t="shared" ca="1" si="582"/>
        <v>4.25</v>
      </c>
      <c r="AF266" s="2" t="str">
        <f t="shared" ca="1" si="582"/>
        <v/>
      </c>
      <c r="AG266" s="2">
        <f t="shared" ca="1" si="582"/>
        <v>15.62</v>
      </c>
      <c r="AH266" s="2">
        <f t="shared" ca="1" si="582"/>
        <v>0</v>
      </c>
      <c r="AI266" s="2">
        <f t="shared" ca="1" si="583"/>
        <v>119.03</v>
      </c>
      <c r="AJ266" s="2">
        <f t="shared" ca="1" si="599"/>
        <v>30</v>
      </c>
      <c r="AK266" s="2">
        <f t="shared" ca="1" si="584"/>
        <v>63.8</v>
      </c>
      <c r="AL266" s="2">
        <f t="shared" ca="1" si="584"/>
        <v>33.799999999999997</v>
      </c>
      <c r="AM266" s="2">
        <f t="shared" ca="1" si="584"/>
        <v>23.092099999999999</v>
      </c>
      <c r="AN266" s="7">
        <f t="shared" ca="1" si="585"/>
        <v>266</v>
      </c>
      <c r="AO266" s="2">
        <f t="shared" ca="1" si="586"/>
        <v>0.97</v>
      </c>
      <c r="AP266" s="2">
        <f t="shared" ca="1" si="586"/>
        <v>98.19</v>
      </c>
      <c r="AQ266" s="2">
        <f t="shared" ca="1" si="586"/>
        <v>4.25</v>
      </c>
      <c r="AR266" s="2" t="str">
        <f t="shared" ca="1" si="586"/>
        <v/>
      </c>
      <c r="AS266" s="2">
        <f t="shared" ca="1" si="586"/>
        <v>15.62</v>
      </c>
      <c r="AT266" s="2" t="str">
        <f t="shared" ca="1" si="586"/>
        <v/>
      </c>
      <c r="AU266" s="2">
        <f t="shared" ca="1" si="587"/>
        <v>119.03</v>
      </c>
      <c r="AV266" s="2">
        <f t="shared" ca="1" si="588"/>
        <v>30</v>
      </c>
      <c r="AW266" s="2">
        <f t="shared" ca="1" si="588"/>
        <v>63.8</v>
      </c>
      <c r="AX266" s="2">
        <f t="shared" ca="1" si="588"/>
        <v>33.799999999999997</v>
      </c>
      <c r="AY266" s="2">
        <f t="shared" ca="1" si="588"/>
        <v>23.092099999999999</v>
      </c>
      <c r="AZ266" s="7">
        <f t="shared" ca="1" si="589"/>
        <v>266</v>
      </c>
      <c r="BA266" s="2">
        <f t="shared" ca="1" si="590"/>
        <v>0.97</v>
      </c>
      <c r="BB266" s="2">
        <f t="shared" ca="1" si="590"/>
        <v>98.19</v>
      </c>
      <c r="BC266" s="2">
        <f t="shared" ca="1" si="590"/>
        <v>4.25</v>
      </c>
      <c r="BD266" s="2" t="str">
        <f t="shared" ca="1" si="590"/>
        <v/>
      </c>
      <c r="BE266" s="2">
        <f t="shared" ca="1" si="590"/>
        <v>15.62</v>
      </c>
      <c r="BF266" s="2" t="str">
        <f t="shared" ca="1" si="590"/>
        <v/>
      </c>
      <c r="BG266" s="2">
        <f t="shared" ca="1" si="591"/>
        <v>119.03</v>
      </c>
      <c r="BH266" s="2">
        <f t="shared" ca="1" si="600"/>
        <v>30</v>
      </c>
      <c r="BI266" s="2">
        <f t="shared" ca="1" si="592"/>
        <v>63.8</v>
      </c>
      <c r="BJ266" s="2">
        <f t="shared" ca="1" si="592"/>
        <v>33.799999999999997</v>
      </c>
      <c r="BK266" s="2">
        <f t="shared" ca="1" si="592"/>
        <v>23.092099999999999</v>
      </c>
      <c r="BL266" t="str">
        <f t="shared" si="593"/>
        <v>V16R15</v>
      </c>
      <c r="BM266">
        <f t="shared" si="594"/>
        <v>266</v>
      </c>
      <c r="BN266" t="b">
        <f t="shared" si="601"/>
        <v>1</v>
      </c>
    </row>
    <row r="267" spans="1:66" x14ac:dyDescent="0.25">
      <c r="A267" t="str">
        <f t="shared" si="595"/>
        <v>V16</v>
      </c>
      <c r="B267" t="s">
        <v>31</v>
      </c>
      <c r="C267" s="3" t="str">
        <f t="shared" si="567"/>
        <v>Zone 16</v>
      </c>
      <c r="D267" t="str">
        <f t="shared" ca="1" si="568"/>
        <v>Pass</v>
      </c>
      <c r="E267" s="2">
        <f t="shared" ca="1" si="569"/>
        <v>85.81</v>
      </c>
      <c r="F267" s="2">
        <f t="shared" ca="1" si="570"/>
        <v>85.81</v>
      </c>
      <c r="G267" s="3">
        <f t="shared" ca="1" si="596"/>
        <v>0</v>
      </c>
      <c r="H267" s="31" t="str">
        <f t="shared" ca="1" si="571"/>
        <v>Yes</v>
      </c>
      <c r="I267" s="2">
        <f t="shared" ca="1" si="572"/>
        <v>85.81</v>
      </c>
      <c r="J267" s="2">
        <f t="shared" ca="1" si="573"/>
        <v>85.81</v>
      </c>
      <c r="K267" s="2">
        <f t="shared" ca="1" si="574"/>
        <v>85.81</v>
      </c>
      <c r="L267" s="3">
        <f t="shared" ca="1" si="597"/>
        <v>0</v>
      </c>
      <c r="M267" s="3" t="str">
        <f t="shared" ca="1" si="575"/>
        <v>Yes</v>
      </c>
      <c r="N267" s="31" t="str">
        <f t="shared" si="576"/>
        <v>V16R16</v>
      </c>
      <c r="O267" s="21">
        <f t="shared" ca="1" si="598"/>
        <v>0</v>
      </c>
      <c r="P267" s="7">
        <f t="shared" ca="1" si="577"/>
        <v>267</v>
      </c>
      <c r="Q267" s="2">
        <f t="shared" ca="1" si="578"/>
        <v>50.47</v>
      </c>
      <c r="R267" s="2">
        <f t="shared" ca="1" si="578"/>
        <v>7.99</v>
      </c>
      <c r="S267" s="2">
        <f t="shared" ca="1" si="578"/>
        <v>4.4000000000000004</v>
      </c>
      <c r="T267" s="2" t="str">
        <f t="shared" ca="1" si="578"/>
        <v/>
      </c>
      <c r="U267" s="2">
        <f t="shared" ca="1" si="578"/>
        <v>22.95</v>
      </c>
      <c r="V267" s="2">
        <f t="shared" ca="1" si="578"/>
        <v>0</v>
      </c>
      <c r="W267" s="2">
        <f t="shared" ca="1" si="579"/>
        <v>85.81</v>
      </c>
      <c r="X267" s="2">
        <f t="shared" ca="1" si="580"/>
        <v>41.9</v>
      </c>
      <c r="Y267" s="2">
        <f t="shared" ca="1" si="580"/>
        <v>68.099999999999994</v>
      </c>
      <c r="Z267" s="2">
        <f t="shared" ca="1" si="580"/>
        <v>26.2</v>
      </c>
      <c r="AA267" s="2">
        <f t="shared" ca="1" si="580"/>
        <v>14.4054</v>
      </c>
      <c r="AB267" s="7">
        <f t="shared" ca="1" si="581"/>
        <v>267</v>
      </c>
      <c r="AC267" s="2">
        <f t="shared" ca="1" si="582"/>
        <v>50.47</v>
      </c>
      <c r="AD267" s="2">
        <f t="shared" ca="1" si="582"/>
        <v>7.99</v>
      </c>
      <c r="AE267" s="2">
        <f t="shared" ca="1" si="582"/>
        <v>4.4000000000000004</v>
      </c>
      <c r="AF267" s="2" t="str">
        <f t="shared" ca="1" si="582"/>
        <v/>
      </c>
      <c r="AG267" s="2">
        <f t="shared" ca="1" si="582"/>
        <v>22.95</v>
      </c>
      <c r="AH267" s="2">
        <f t="shared" ca="1" si="582"/>
        <v>0</v>
      </c>
      <c r="AI267" s="2">
        <f t="shared" ca="1" si="583"/>
        <v>85.81</v>
      </c>
      <c r="AJ267" s="2">
        <f t="shared" ca="1" si="599"/>
        <v>41.9</v>
      </c>
      <c r="AK267" s="2">
        <f t="shared" ca="1" si="584"/>
        <v>68.099999999999994</v>
      </c>
      <c r="AL267" s="2">
        <f t="shared" ca="1" si="584"/>
        <v>26.2</v>
      </c>
      <c r="AM267" s="2">
        <f t="shared" ca="1" si="584"/>
        <v>14.4054</v>
      </c>
      <c r="AN267" s="7">
        <f t="shared" ca="1" si="585"/>
        <v>267</v>
      </c>
      <c r="AO267" s="2">
        <f t="shared" ca="1" si="586"/>
        <v>50.47</v>
      </c>
      <c r="AP267" s="2">
        <f t="shared" ca="1" si="586"/>
        <v>7.99</v>
      </c>
      <c r="AQ267" s="2">
        <f t="shared" ca="1" si="586"/>
        <v>4.4000000000000004</v>
      </c>
      <c r="AR267" s="2" t="str">
        <f t="shared" ca="1" si="586"/>
        <v/>
      </c>
      <c r="AS267" s="2">
        <f t="shared" ca="1" si="586"/>
        <v>22.95</v>
      </c>
      <c r="AT267" s="2" t="str">
        <f t="shared" ca="1" si="586"/>
        <v/>
      </c>
      <c r="AU267" s="2">
        <f t="shared" ca="1" si="587"/>
        <v>85.81</v>
      </c>
      <c r="AV267" s="2">
        <f t="shared" ca="1" si="588"/>
        <v>41.9</v>
      </c>
      <c r="AW267" s="2">
        <f t="shared" ca="1" si="588"/>
        <v>68.099999999999994</v>
      </c>
      <c r="AX267" s="2">
        <f t="shared" ca="1" si="588"/>
        <v>26.2</v>
      </c>
      <c r="AY267" s="2">
        <f t="shared" ca="1" si="588"/>
        <v>14.4054</v>
      </c>
      <c r="AZ267" s="7">
        <f t="shared" ca="1" si="589"/>
        <v>267</v>
      </c>
      <c r="BA267" s="2">
        <f t="shared" ca="1" si="590"/>
        <v>50.47</v>
      </c>
      <c r="BB267" s="2">
        <f t="shared" ca="1" si="590"/>
        <v>7.99</v>
      </c>
      <c r="BC267" s="2">
        <f t="shared" ca="1" si="590"/>
        <v>4.4000000000000004</v>
      </c>
      <c r="BD267" s="2" t="str">
        <f t="shared" ca="1" si="590"/>
        <v/>
      </c>
      <c r="BE267" s="2">
        <f t="shared" ca="1" si="590"/>
        <v>22.95</v>
      </c>
      <c r="BF267" s="2" t="str">
        <f t="shared" ca="1" si="590"/>
        <v/>
      </c>
      <c r="BG267" s="2">
        <f t="shared" ca="1" si="591"/>
        <v>85.81</v>
      </c>
      <c r="BH267" s="2">
        <f t="shared" ca="1" si="600"/>
        <v>41.9</v>
      </c>
      <c r="BI267" s="2">
        <f t="shared" ca="1" si="592"/>
        <v>68.099999999999994</v>
      </c>
      <c r="BJ267" s="2">
        <f t="shared" ca="1" si="592"/>
        <v>26.2</v>
      </c>
      <c r="BK267" s="2">
        <f t="shared" ca="1" si="592"/>
        <v>14.4054</v>
      </c>
      <c r="BL267" t="str">
        <f t="shared" si="593"/>
        <v>V16R16</v>
      </c>
      <c r="BM267">
        <f t="shared" si="594"/>
        <v>267</v>
      </c>
      <c r="BN267" t="b">
        <f t="shared" si="601"/>
        <v>1</v>
      </c>
    </row>
    <row r="268" spans="1:66" x14ac:dyDescent="0.25">
      <c r="A268" s="20" t="str">
        <f>"Result "&amp;A251</f>
        <v>Result V16</v>
      </c>
      <c r="C268" s="5"/>
      <c r="D268" s="6" t="str">
        <f ca="1">IF(NOT(BN268),"n/a",IF(COUNTIF(D252:D267,Pass)=16,Pass,Fail))</f>
        <v>Pass</v>
      </c>
      <c r="E268" s="17">
        <f ca="1">AVERAGE(E252:E267)</f>
        <v>67.898124999999993</v>
      </c>
      <c r="F268" s="17">
        <f ca="1">AVERAGE(F252:F267)</f>
        <v>67.898124999999993</v>
      </c>
      <c r="G268" s="18">
        <f ca="1">IF(E268=0,0,(F268-E268)/E268)</f>
        <v>0</v>
      </c>
      <c r="H268" s="19"/>
      <c r="I268" s="17">
        <f ca="1">AVERAGE(I252:I267)</f>
        <v>67.898124999999993</v>
      </c>
      <c r="J268" s="17">
        <f ca="1">AVERAGE(J252:J267)</f>
        <v>67.898124999999993</v>
      </c>
      <c r="K268" s="17">
        <f ca="1">AVERAGE(K252:K267)</f>
        <v>67.898124999999993</v>
      </c>
      <c r="L268" s="18">
        <f t="shared" ca="1" si="597"/>
        <v>0</v>
      </c>
      <c r="M268" s="19" t="s">
        <v>273</v>
      </c>
      <c r="N268" s="19">
        <f ca="1">MIN(L252:L267)</f>
        <v>0</v>
      </c>
      <c r="O268" s="17">
        <f ca="1">AVERAGE(O252:O267)</f>
        <v>0</v>
      </c>
      <c r="P268" s="18" t="s">
        <v>275</v>
      </c>
      <c r="Q268" s="17">
        <f ca="1">AVERAGE(Q252:Q267)</f>
        <v>13.580625</v>
      </c>
      <c r="R268" s="17">
        <f ca="1">AVERAGE(R252:R267)</f>
        <v>24.851875</v>
      </c>
      <c r="S268" s="17">
        <f ca="1">AVERAGE(S252:S267)</f>
        <v>4.3337500000000002</v>
      </c>
      <c r="T268" s="17"/>
      <c r="U268" s="17">
        <f t="shared" ref="U268:AA268" ca="1" si="602">AVERAGE(U252:U267)</f>
        <v>25.131875000000001</v>
      </c>
      <c r="V268" s="17">
        <f t="shared" ca="1" si="602"/>
        <v>0</v>
      </c>
      <c r="W268" s="17">
        <f t="shared" ca="1" si="602"/>
        <v>67.898124999999993</v>
      </c>
      <c r="X268" s="17">
        <f t="shared" ca="1" si="602"/>
        <v>35.15</v>
      </c>
      <c r="Y268" s="17">
        <f t="shared" ca="1" si="602"/>
        <v>65.575000000000003</v>
      </c>
      <c r="Z268" s="17">
        <f t="shared" ca="1" si="602"/>
        <v>30.424999999999997</v>
      </c>
      <c r="AA268" s="17">
        <f t="shared" ca="1" si="602"/>
        <v>16.060237499999999</v>
      </c>
      <c r="AB268" s="17" t="s">
        <v>275</v>
      </c>
      <c r="AC268" s="17">
        <f ca="1">AVERAGE(AC252:AC267)</f>
        <v>13.580625</v>
      </c>
      <c r="AD268" s="17">
        <f ca="1">AVERAGE(AD252:AD267)</f>
        <v>24.851875</v>
      </c>
      <c r="AE268" s="17">
        <f ca="1">AVERAGE(AE252:AE267)</f>
        <v>4.3337500000000002</v>
      </c>
      <c r="AF268" s="17" t="e">
        <f ca="1">AVERAGE(AF252:AF267)</f>
        <v>#DIV/0!</v>
      </c>
      <c r="AG268" s="17">
        <f ca="1">AVERAGE(AG252:AG267)</f>
        <v>25.131875000000001</v>
      </c>
      <c r="AH268" s="17"/>
      <c r="AI268" s="17">
        <f ca="1">AVERAGE(AI252:AI267)</f>
        <v>67.898124999999993</v>
      </c>
      <c r="AJ268" s="17">
        <f ca="1">AVERAGE(AJ252:AJ267)</f>
        <v>35.15</v>
      </c>
      <c r="AK268" s="17">
        <f ca="1">AVERAGE(AK252:AK267)</f>
        <v>65.575000000000003</v>
      </c>
      <c r="AL268" s="17">
        <f ca="1">AVERAGE(AL252:AL267)</f>
        <v>30.424999999999997</v>
      </c>
      <c r="AM268" s="17">
        <f ca="1">AVERAGE(AM252:AM267)</f>
        <v>16.060237499999999</v>
      </c>
      <c r="AO268" s="17">
        <f ca="1">AVERAGE(AO252:AO267)</f>
        <v>13.580625</v>
      </c>
      <c r="AP268" s="17">
        <f ca="1">AVERAGE(AP252:AP267)</f>
        <v>24.851875</v>
      </c>
      <c r="AQ268" s="17">
        <f ca="1">AVERAGE(AQ252:AQ267)</f>
        <v>4.3337500000000002</v>
      </c>
      <c r="AR268" s="17" t="str">
        <f ca="1">IF(AR$3=0,"",AVERAGE(AR252:AR267))</f>
        <v/>
      </c>
      <c r="AS268" s="17">
        <f ca="1">AVERAGE(AS252:AS267)</f>
        <v>25.131875000000001</v>
      </c>
      <c r="AT268" s="17"/>
      <c r="AU268" s="17">
        <f ca="1">AVERAGE(AU252:AU267)</f>
        <v>67.898124999999993</v>
      </c>
      <c r="AV268" s="17">
        <f ca="1">AVERAGE(AV252:AV267)</f>
        <v>35.15</v>
      </c>
      <c r="AW268" s="17">
        <f ca="1">AVERAGE(AW252:AW267)</f>
        <v>65.575000000000003</v>
      </c>
      <c r="AX268" s="17">
        <f ca="1">AVERAGE(AX252:AX267)</f>
        <v>30.424999999999997</v>
      </c>
      <c r="AY268" s="17">
        <f ca="1">AVERAGE(AY252:AY267)</f>
        <v>16.060237499999999</v>
      </c>
      <c r="AZ268" s="17" t="s">
        <v>275</v>
      </c>
      <c r="BA268" s="17">
        <f ca="1">AVERAGE(BA252:BA267)</f>
        <v>13.580625</v>
      </c>
      <c r="BB268" s="17">
        <f ca="1">AVERAGE(BB252:BB267)</f>
        <v>24.851875</v>
      </c>
      <c r="BC268" s="17">
        <f ca="1">AVERAGE(BC252:BC267)</f>
        <v>4.3337500000000002</v>
      </c>
      <c r="BD268" s="17" t="str">
        <f ca="1">IF(BD$3=0,"",AVERAGE(BD252:BD267))</f>
        <v/>
      </c>
      <c r="BE268" s="17">
        <f ca="1">AVERAGE(BE252:BE267)</f>
        <v>25.131875000000001</v>
      </c>
      <c r="BF268" s="17"/>
      <c r="BG268" s="17">
        <f ca="1">AVERAGE(BG252:BG267)</f>
        <v>67.898124999999993</v>
      </c>
      <c r="BH268" s="17">
        <f ca="1">AVERAGE(BH252:BH267)</f>
        <v>35.15</v>
      </c>
      <c r="BI268" s="17">
        <f ca="1">AVERAGE(BI252:BI267)</f>
        <v>65.575000000000003</v>
      </c>
      <c r="BJ268" s="17">
        <f ca="1">AVERAGE(BJ252:BJ267)</f>
        <v>30.424999999999997</v>
      </c>
      <c r="BK268" s="17">
        <f ca="1">AVERAGE(BK252:BK267)</f>
        <v>16.060237499999999</v>
      </c>
      <c r="BN268" t="b">
        <f t="shared" si="601"/>
        <v>1</v>
      </c>
    </row>
    <row r="269" spans="1:66" x14ac:dyDescent="0.25">
      <c r="C269" s="6" t="s">
        <v>407</v>
      </c>
      <c r="D269" s="6"/>
      <c r="E269" s="6"/>
      <c r="F269" s="6"/>
      <c r="G269" s="6"/>
      <c r="H269" s="5"/>
      <c r="I269" s="6"/>
      <c r="J269" s="6"/>
      <c r="K269" s="6"/>
      <c r="L269" s="5" t="s">
        <v>275</v>
      </c>
      <c r="M269" s="5" t="s">
        <v>274</v>
      </c>
      <c r="N269" s="32">
        <f ca="1">MAX(L252:L267)</f>
        <v>0</v>
      </c>
      <c r="AB269" s="6" t="s">
        <v>276</v>
      </c>
      <c r="AC269" s="18">
        <f ca="1">(AC268-Q268)/Q268</f>
        <v>0</v>
      </c>
      <c r="AD269" s="18">
        <f ca="1">(AD268-R268)/R268</f>
        <v>0</v>
      </c>
      <c r="AE269" s="18">
        <f ca="1">(AE268-S268)/S268</f>
        <v>0</v>
      </c>
      <c r="AF269" s="18"/>
      <c r="AG269" s="18">
        <f ca="1">(AG268-U268)/U268</f>
        <v>0</v>
      </c>
      <c r="AH269" s="18"/>
      <c r="AI269" s="18">
        <f ca="1">(AI268-W268)/W268</f>
        <v>0</v>
      </c>
      <c r="AZ269" s="6"/>
      <c r="BA269" s="18"/>
      <c r="BB269" s="18"/>
      <c r="BC269" s="18"/>
      <c r="BD269" s="18"/>
      <c r="BE269" s="18"/>
      <c r="BF269" s="18"/>
      <c r="BG269" s="18"/>
    </row>
    <row r="270" spans="1:66" x14ac:dyDescent="0.25">
      <c r="A270" s="6" t="s">
        <v>442</v>
      </c>
      <c r="B270" s="6" t="str">
        <f>VLOOKUP(A270,TestArray,2)&amp;" in "&amp;VLOOKUP(A270,TestArray,3)&amp;" for Prototype "&amp;VLOOKUP(A270,TestArray,4)</f>
        <v>Proposed Design All Electric in All Zones for Prototype P2100ft2</v>
      </c>
      <c r="C270" s="6"/>
      <c r="I270" s="6" t="str">
        <f>VLOOKUP(A270,TestArray,21)</f>
        <v>Standard = V14 Standard for this test</v>
      </c>
    </row>
    <row r="271" spans="1:66" x14ac:dyDescent="0.25">
      <c r="A271" t="str">
        <f>A270</f>
        <v>V17</v>
      </c>
      <c r="B271" t="s">
        <v>2</v>
      </c>
      <c r="C271" s="3" t="str">
        <f t="shared" ref="C271:C286" si="603">VLOOKUP(A271,TestArray,4+RIGHT(B271,2))</f>
        <v>Zone 01</v>
      </c>
      <c r="D271" t="str">
        <f t="shared" ref="D271:D286" ca="1" si="604">IF(NOT(BN271),"n/a",IF(AND(H271=Yes,M271=Yes),Pass,Fail))</f>
        <v>Pass</v>
      </c>
      <c r="E271" s="2">
        <f t="shared" ref="E271:E286" ca="1" si="605">IF(Units="EDR total",X271,W271)</f>
        <v>85.39</v>
      </c>
      <c r="F271" s="2">
        <f t="shared" ref="F271:F286" ca="1" si="606">IF(Units="EDR total",AJ271,AI271)</f>
        <v>85.39</v>
      </c>
      <c r="G271" s="3">
        <f ca="1">IF(E271=0,0,(F271-E271)/E271)</f>
        <v>0</v>
      </c>
      <c r="H271" s="31" t="str">
        <f t="shared" ref="H271:H286" ca="1" si="607">IF(AND((E271-Tolerance&lt;=F271),(E271+Tolerance&gt;=F271)),Yes,No)</f>
        <v>Yes</v>
      </c>
      <c r="I271" s="2">
        <f t="shared" ref="I271:I286" ca="1" si="608">IF(Units="EDR total",J271,INDIRECT(RefCol&amp;INDEX(StandardArray,MATCH($N271,StandardList,0),2)))</f>
        <v>87.47999999999999</v>
      </c>
      <c r="J271" s="2">
        <f t="shared" ref="J271:J286" ca="1" si="609">IF(Units="EDR total",AV271,AU271)</f>
        <v>87.47999999999999</v>
      </c>
      <c r="K271" s="2">
        <f t="shared" ref="K271:K286" ca="1" si="610">IF(Units="EDR total",BH271,BG271)</f>
        <v>87.47999999999999</v>
      </c>
      <c r="L271" s="3">
        <f ca="1">IF(I271=0,0,(K271-I271)/I271)</f>
        <v>0</v>
      </c>
      <c r="M271" s="3" t="str">
        <f t="shared" ref="M271:M286" ca="1" si="611">IF(AND((I271-Tolerance&lt;=K271),(I271+Tolerance&gt;=K271),(J271-Tolerance&lt;=K271),(J271+Tolerance&gt;=K271)),Yes,No)</f>
        <v>Yes</v>
      </c>
      <c r="N271" s="31" t="str">
        <f>N214</f>
        <v>V14R01</v>
      </c>
      <c r="O271" s="21">
        <f ca="1">K271-F271</f>
        <v>2.0899999999999892</v>
      </c>
      <c r="P271" s="7">
        <f t="shared" ref="P271:P286" ca="1" si="612">MATCH($A271&amp;$B271,INDIRECT(P$2),0)</f>
        <v>268</v>
      </c>
      <c r="Q271" s="2">
        <f t="shared" ref="Q271:V286" ca="1" si="613">IF(Q$3=0,"",INDEX(INDIRECT(Q$1),$P271,Q$3))</f>
        <v>61.22</v>
      </c>
      <c r="R271" s="2">
        <f t="shared" ca="1" si="613"/>
        <v>0</v>
      </c>
      <c r="S271" s="2">
        <f t="shared" ca="1" si="613"/>
        <v>3.64</v>
      </c>
      <c r="T271" s="2" t="str">
        <f t="shared" ca="1" si="613"/>
        <v/>
      </c>
      <c r="U271" s="2">
        <f t="shared" ca="1" si="613"/>
        <v>20.53</v>
      </c>
      <c r="V271" s="2">
        <f t="shared" ca="1" si="613"/>
        <v>0</v>
      </c>
      <c r="W271" s="2">
        <f t="shared" ref="W271:W286" ca="1" si="614">IF(TotalSum="No",INDEX(INDIRECT(W$1),$P271,W$3),SUM(Q271:V271))</f>
        <v>85.39</v>
      </c>
      <c r="X271" s="2">
        <f t="shared" ref="X271:AA286" ca="1" si="615">IF(X$3=0,"",INDEX(INDIRECT(X$1),$P271,X$3))</f>
        <v>49.3</v>
      </c>
      <c r="Y271" s="2">
        <f t="shared" ca="1" si="615"/>
        <v>71.2</v>
      </c>
      <c r="Z271" s="2">
        <f t="shared" ca="1" si="615"/>
        <v>21.9</v>
      </c>
      <c r="AA271" s="2">
        <f t="shared" ca="1" si="615"/>
        <v>3.2526099999999998</v>
      </c>
      <c r="AB271" s="7">
        <f t="shared" ref="AB271:AB286" ca="1" si="616">MATCH($A271&amp;$B271,INDIRECT(AB$2),0)</f>
        <v>268</v>
      </c>
      <c r="AC271" s="2">
        <f t="shared" ref="AC271:AH286" ca="1" si="617">IF(AC$3=0,"",INDEX(INDIRECT(AC$1),$AB271,AC$3))</f>
        <v>61.22</v>
      </c>
      <c r="AD271" s="2">
        <f t="shared" ca="1" si="617"/>
        <v>0</v>
      </c>
      <c r="AE271" s="2">
        <f t="shared" ca="1" si="617"/>
        <v>3.64</v>
      </c>
      <c r="AF271" s="2" t="str">
        <f t="shared" ca="1" si="617"/>
        <v/>
      </c>
      <c r="AG271" s="2">
        <f t="shared" ca="1" si="617"/>
        <v>20.53</v>
      </c>
      <c r="AH271" s="2">
        <f t="shared" ca="1" si="617"/>
        <v>0</v>
      </c>
      <c r="AI271" s="2">
        <f t="shared" ref="AI271:AI286" ca="1" si="618">IF(TotalSum="No",INDEX(INDIRECT(AI$1),$AB271,AI$3),SUM(AC271:AH271))</f>
        <v>85.39</v>
      </c>
      <c r="AJ271" s="2">
        <f ca="1">IF(AJ$3=0,"",INDEX(INDIRECT(AJ$1),$AB271,AJ$3))</f>
        <v>49.3</v>
      </c>
      <c r="AK271" s="2">
        <f t="shared" ref="AK271:AM286" ca="1" si="619">IF(AK$3=0,"",INDEX(INDIRECT(AK$1),$AB271,AK$3))</f>
        <v>71.2</v>
      </c>
      <c r="AL271" s="2">
        <f t="shared" ca="1" si="619"/>
        <v>21.9</v>
      </c>
      <c r="AM271" s="2">
        <f t="shared" ca="1" si="619"/>
        <v>3.2526099999999998</v>
      </c>
      <c r="AN271" s="7">
        <f t="shared" ref="AN271:AN286" ca="1" si="620">MATCH($A271&amp;$B271,INDIRECT(AN$2),0)</f>
        <v>268</v>
      </c>
      <c r="AO271" s="2">
        <f t="shared" ref="AO271:AT286" ca="1" si="621">IF(AO$3=0,"",INDEX(INDIRECT(AO$1),$AN271,AO$3))</f>
        <v>63.71</v>
      </c>
      <c r="AP271" s="2">
        <f t="shared" ca="1" si="621"/>
        <v>0</v>
      </c>
      <c r="AQ271" s="2">
        <f t="shared" ca="1" si="621"/>
        <v>3.64</v>
      </c>
      <c r="AR271" s="2" t="str">
        <f t="shared" ca="1" si="621"/>
        <v/>
      </c>
      <c r="AS271" s="2">
        <f t="shared" ca="1" si="621"/>
        <v>20.13</v>
      </c>
      <c r="AT271" s="2" t="str">
        <f t="shared" ca="1" si="621"/>
        <v/>
      </c>
      <c r="AU271" s="2">
        <f t="shared" ref="AU271:AU286" ca="1" si="622">IF(TotalSum="No",INDEX(INDIRECT(AU$1),$AN271,AU$3),SUM(AO271:AT271))</f>
        <v>87.47999999999999</v>
      </c>
      <c r="AV271" s="2">
        <f t="shared" ref="AV271:AY286" ca="1" si="623">IF(AV$3=0,"",INDEX(INDIRECT(AV$1),$P271,AV$3))</f>
        <v>50.4</v>
      </c>
      <c r="AW271" s="2">
        <f t="shared" ca="1" si="623"/>
        <v>72.2</v>
      </c>
      <c r="AX271" s="2">
        <f t="shared" ca="1" si="623"/>
        <v>21.8</v>
      </c>
      <c r="AY271" s="2">
        <f t="shared" ca="1" si="623"/>
        <v>3.2526099999999998</v>
      </c>
      <c r="AZ271" s="7">
        <f t="shared" ref="AZ271:AZ286" ca="1" si="624">MATCH($A271&amp;$B271,INDIRECT(AZ$2),0)</f>
        <v>268</v>
      </c>
      <c r="BA271" s="2">
        <f t="shared" ref="BA271:BF286" ca="1" si="625">IF(BA$3=0,"",INDEX(INDIRECT(BA$1),$AZ271,BA$3))</f>
        <v>63.71</v>
      </c>
      <c r="BB271" s="2">
        <f t="shared" ca="1" si="625"/>
        <v>0</v>
      </c>
      <c r="BC271" s="2">
        <f t="shared" ca="1" si="625"/>
        <v>3.64</v>
      </c>
      <c r="BD271" s="2" t="str">
        <f t="shared" ca="1" si="625"/>
        <v/>
      </c>
      <c r="BE271" s="2">
        <f t="shared" ca="1" si="625"/>
        <v>20.13</v>
      </c>
      <c r="BF271" s="2" t="str">
        <f t="shared" ca="1" si="625"/>
        <v/>
      </c>
      <c r="BG271" s="2">
        <f t="shared" ref="BG271:BG286" ca="1" si="626">IF(TotalSum="No",INDEX(INDIRECT(BG$1),$AZ271,BG$3),SUM(BA271:BF271))</f>
        <v>87.47999999999999</v>
      </c>
      <c r="BH271" s="2">
        <f ca="1">IF(BH$3=0,"",INDEX(INDIRECT(BH$1),$AZ271,BH$3))</f>
        <v>50.4</v>
      </c>
      <c r="BI271" s="2">
        <f t="shared" ref="BI271:BK286" ca="1" si="627">IF(BI$3=0,"",INDEX(INDIRECT(BI$1),$AZ271,BI$3))</f>
        <v>72.2</v>
      </c>
      <c r="BJ271" s="2">
        <f t="shared" ca="1" si="627"/>
        <v>21.8</v>
      </c>
      <c r="BK271" s="2">
        <f t="shared" ca="1" si="627"/>
        <v>3.2526099999999998</v>
      </c>
      <c r="BL271" t="str">
        <f t="shared" ref="BL271:BL286" si="628">A271&amp;B271</f>
        <v>V17R01</v>
      </c>
      <c r="BM271">
        <f t="shared" ref="BM271:BM286" si="629">ROW(BL271)</f>
        <v>271</v>
      </c>
      <c r="BN271" t="b">
        <f>AND(SingleFamily="Yes",NewlyConstructed="Yes")</f>
        <v>1</v>
      </c>
    </row>
    <row r="272" spans="1:66" x14ac:dyDescent="0.25">
      <c r="A272" t="str">
        <f t="shared" ref="A272:A286" si="630">A271</f>
        <v>V17</v>
      </c>
      <c r="B272" t="s">
        <v>17</v>
      </c>
      <c r="C272" s="3" t="str">
        <f t="shared" si="603"/>
        <v>Zone 02</v>
      </c>
      <c r="D272" t="str">
        <f t="shared" ca="1" si="604"/>
        <v>Pass</v>
      </c>
      <c r="E272" s="2">
        <f t="shared" ca="1" si="605"/>
        <v>51.519999999999996</v>
      </c>
      <c r="F272" s="2">
        <f t="shared" ca="1" si="606"/>
        <v>51.519999999999996</v>
      </c>
      <c r="G272" s="3">
        <f t="shared" ref="G272:G286" ca="1" si="631">IF(E272=0,0,(F272-E272)/E272)</f>
        <v>0</v>
      </c>
      <c r="H272" s="31" t="str">
        <f t="shared" ca="1" si="607"/>
        <v>Yes</v>
      </c>
      <c r="I272" s="2">
        <f t="shared" ca="1" si="608"/>
        <v>52.36</v>
      </c>
      <c r="J272" s="2">
        <f t="shared" ca="1" si="609"/>
        <v>52.36</v>
      </c>
      <c r="K272" s="2">
        <f t="shared" ca="1" si="610"/>
        <v>52.36</v>
      </c>
      <c r="L272" s="3">
        <f t="shared" ref="L272:L287" ca="1" si="632">IF(I272=0,0,(K272-I272)/I272)</f>
        <v>0</v>
      </c>
      <c r="M272" s="3" t="str">
        <f t="shared" ca="1" si="611"/>
        <v>Yes</v>
      </c>
      <c r="N272" s="31" t="str">
        <f t="shared" ref="N272:N286" si="633">N215</f>
        <v>V14R02</v>
      </c>
      <c r="O272" s="21">
        <f t="shared" ref="O272:O286" ca="1" si="634">K272-F272</f>
        <v>0.84000000000000341</v>
      </c>
      <c r="P272" s="7">
        <f t="shared" ca="1" si="612"/>
        <v>269</v>
      </c>
      <c r="Q272" s="2">
        <f t="shared" ca="1" si="613"/>
        <v>30.75</v>
      </c>
      <c r="R272" s="2">
        <f t="shared" ca="1" si="613"/>
        <v>0</v>
      </c>
      <c r="S272" s="2">
        <f t="shared" ca="1" si="613"/>
        <v>3.66</v>
      </c>
      <c r="T272" s="2" t="str">
        <f t="shared" ca="1" si="613"/>
        <v/>
      </c>
      <c r="U272" s="2">
        <f t="shared" ca="1" si="613"/>
        <v>17.11</v>
      </c>
      <c r="V272" s="2">
        <f t="shared" ca="1" si="613"/>
        <v>0</v>
      </c>
      <c r="W272" s="2">
        <f t="shared" ca="1" si="614"/>
        <v>51.519999999999996</v>
      </c>
      <c r="X272" s="2">
        <f t="shared" ca="1" si="615"/>
        <v>33.5</v>
      </c>
      <c r="Y272" s="2">
        <f t="shared" ca="1" si="615"/>
        <v>55.3</v>
      </c>
      <c r="Z272" s="2">
        <f t="shared" ca="1" si="615"/>
        <v>21.8</v>
      </c>
      <c r="AA272" s="2">
        <f t="shared" ca="1" si="615"/>
        <v>2.6929500000000002</v>
      </c>
      <c r="AB272" s="7">
        <f t="shared" ca="1" si="616"/>
        <v>269</v>
      </c>
      <c r="AC272" s="2">
        <f t="shared" ca="1" si="617"/>
        <v>30.75</v>
      </c>
      <c r="AD272" s="2">
        <f t="shared" ca="1" si="617"/>
        <v>0</v>
      </c>
      <c r="AE272" s="2">
        <f t="shared" ca="1" si="617"/>
        <v>3.66</v>
      </c>
      <c r="AF272" s="2" t="str">
        <f t="shared" ca="1" si="617"/>
        <v/>
      </c>
      <c r="AG272" s="2">
        <f t="shared" ca="1" si="617"/>
        <v>17.11</v>
      </c>
      <c r="AH272" s="2">
        <f t="shared" ca="1" si="617"/>
        <v>0</v>
      </c>
      <c r="AI272" s="2">
        <f t="shared" ca="1" si="618"/>
        <v>51.519999999999996</v>
      </c>
      <c r="AJ272" s="2">
        <f t="shared" ref="AJ272:AJ286" ca="1" si="635">IF(AJ$3=0,"",INDEX(INDIRECT(AJ$1),$AB272,AJ$3))</f>
        <v>33.5</v>
      </c>
      <c r="AK272" s="2">
        <f t="shared" ca="1" si="619"/>
        <v>55.3</v>
      </c>
      <c r="AL272" s="2">
        <f t="shared" ca="1" si="619"/>
        <v>21.8</v>
      </c>
      <c r="AM272" s="2">
        <f t="shared" ca="1" si="619"/>
        <v>2.6929500000000002</v>
      </c>
      <c r="AN272" s="7">
        <f t="shared" ca="1" si="620"/>
        <v>269</v>
      </c>
      <c r="AO272" s="2">
        <f t="shared" ca="1" si="621"/>
        <v>31.64</v>
      </c>
      <c r="AP272" s="2">
        <f t="shared" ca="1" si="621"/>
        <v>0.57999999999999996</v>
      </c>
      <c r="AQ272" s="2">
        <f t="shared" ca="1" si="621"/>
        <v>3.66</v>
      </c>
      <c r="AR272" s="2" t="str">
        <f t="shared" ca="1" si="621"/>
        <v/>
      </c>
      <c r="AS272" s="2">
        <f t="shared" ca="1" si="621"/>
        <v>16.48</v>
      </c>
      <c r="AT272" s="2" t="str">
        <f t="shared" ca="1" si="621"/>
        <v/>
      </c>
      <c r="AU272" s="2">
        <f t="shared" ca="1" si="622"/>
        <v>52.36</v>
      </c>
      <c r="AV272" s="2">
        <f t="shared" ca="1" si="623"/>
        <v>33.9</v>
      </c>
      <c r="AW272" s="2">
        <f t="shared" ca="1" si="623"/>
        <v>55.8</v>
      </c>
      <c r="AX272" s="2">
        <f t="shared" ca="1" si="623"/>
        <v>21.9</v>
      </c>
      <c r="AY272" s="2">
        <f t="shared" ca="1" si="623"/>
        <v>2.6929500000000002</v>
      </c>
      <c r="AZ272" s="7">
        <f t="shared" ca="1" si="624"/>
        <v>269</v>
      </c>
      <c r="BA272" s="2">
        <f t="shared" ca="1" si="625"/>
        <v>31.64</v>
      </c>
      <c r="BB272" s="2">
        <f t="shared" ca="1" si="625"/>
        <v>0.57999999999999996</v>
      </c>
      <c r="BC272" s="2">
        <f t="shared" ca="1" si="625"/>
        <v>3.66</v>
      </c>
      <c r="BD272" s="2" t="str">
        <f t="shared" ca="1" si="625"/>
        <v/>
      </c>
      <c r="BE272" s="2">
        <f t="shared" ca="1" si="625"/>
        <v>16.48</v>
      </c>
      <c r="BF272" s="2" t="str">
        <f t="shared" ca="1" si="625"/>
        <v/>
      </c>
      <c r="BG272" s="2">
        <f t="shared" ca="1" si="626"/>
        <v>52.36</v>
      </c>
      <c r="BH272" s="2">
        <f t="shared" ref="BH272:BH286" ca="1" si="636">IF(BH$3=0,"",INDEX(INDIRECT(BH$1),$AZ272,BH$3))</f>
        <v>33.9</v>
      </c>
      <c r="BI272" s="2">
        <f t="shared" ca="1" si="627"/>
        <v>55.8</v>
      </c>
      <c r="BJ272" s="2">
        <f t="shared" ca="1" si="627"/>
        <v>21.9</v>
      </c>
      <c r="BK272" s="2">
        <f t="shared" ca="1" si="627"/>
        <v>2.6929500000000002</v>
      </c>
      <c r="BL272" t="str">
        <f t="shared" si="628"/>
        <v>V17R02</v>
      </c>
      <c r="BM272">
        <f t="shared" si="629"/>
        <v>272</v>
      </c>
      <c r="BN272" t="b">
        <f>BN271</f>
        <v>1</v>
      </c>
    </row>
    <row r="273" spans="1:66" x14ac:dyDescent="0.25">
      <c r="A273" t="str">
        <f t="shared" si="630"/>
        <v>V17</v>
      </c>
      <c r="B273" t="s">
        <v>18</v>
      </c>
      <c r="C273" s="3" t="str">
        <f t="shared" si="603"/>
        <v>Zone 03</v>
      </c>
      <c r="D273" t="str">
        <f t="shared" ca="1" si="604"/>
        <v>Pass</v>
      </c>
      <c r="E273" s="2">
        <f t="shared" ca="1" si="605"/>
        <v>44.91</v>
      </c>
      <c r="F273" s="2">
        <f t="shared" ca="1" si="606"/>
        <v>44.91</v>
      </c>
      <c r="G273" s="3">
        <f t="shared" ca="1" si="631"/>
        <v>0</v>
      </c>
      <c r="H273" s="31" t="str">
        <f t="shared" ca="1" si="607"/>
        <v>Yes</v>
      </c>
      <c r="I273" s="2">
        <f t="shared" ca="1" si="608"/>
        <v>46.91</v>
      </c>
      <c r="J273" s="2">
        <f t="shared" ca="1" si="609"/>
        <v>46.91</v>
      </c>
      <c r="K273" s="2">
        <f t="shared" ca="1" si="610"/>
        <v>46.91</v>
      </c>
      <c r="L273" s="3">
        <f t="shared" ca="1" si="632"/>
        <v>0</v>
      </c>
      <c r="M273" s="3" t="str">
        <f t="shared" ca="1" si="611"/>
        <v>Yes</v>
      </c>
      <c r="N273" s="31" t="str">
        <f t="shared" si="633"/>
        <v>V14R03</v>
      </c>
      <c r="O273" s="21">
        <f t="shared" ca="1" si="634"/>
        <v>2</v>
      </c>
      <c r="P273" s="7">
        <f t="shared" ca="1" si="612"/>
        <v>270</v>
      </c>
      <c r="Q273" s="2">
        <f t="shared" ca="1" si="613"/>
        <v>23.84</v>
      </c>
      <c r="R273" s="2">
        <f t="shared" ca="1" si="613"/>
        <v>0</v>
      </c>
      <c r="S273" s="2">
        <f t="shared" ca="1" si="613"/>
        <v>3.68</v>
      </c>
      <c r="T273" s="2" t="str">
        <f t="shared" ca="1" si="613"/>
        <v/>
      </c>
      <c r="U273" s="2">
        <f t="shared" ca="1" si="613"/>
        <v>17.39</v>
      </c>
      <c r="V273" s="2">
        <f t="shared" ca="1" si="613"/>
        <v>0</v>
      </c>
      <c r="W273" s="2">
        <f t="shared" ca="1" si="614"/>
        <v>44.91</v>
      </c>
      <c r="X273" s="2">
        <f t="shared" ca="1" si="615"/>
        <v>34</v>
      </c>
      <c r="Y273" s="2">
        <f t="shared" ca="1" si="615"/>
        <v>57.1</v>
      </c>
      <c r="Z273" s="2">
        <f t="shared" ca="1" si="615"/>
        <v>23.1</v>
      </c>
      <c r="AA273" s="2">
        <f t="shared" ca="1" si="615"/>
        <v>2.6579199999999998</v>
      </c>
      <c r="AB273" s="7">
        <f t="shared" ca="1" si="616"/>
        <v>270</v>
      </c>
      <c r="AC273" s="2">
        <f t="shared" ca="1" si="617"/>
        <v>23.84</v>
      </c>
      <c r="AD273" s="2">
        <f t="shared" ca="1" si="617"/>
        <v>0</v>
      </c>
      <c r="AE273" s="2">
        <f t="shared" ca="1" si="617"/>
        <v>3.68</v>
      </c>
      <c r="AF273" s="2" t="str">
        <f t="shared" ca="1" si="617"/>
        <v/>
      </c>
      <c r="AG273" s="2">
        <f t="shared" ca="1" si="617"/>
        <v>17.39</v>
      </c>
      <c r="AH273" s="2">
        <f t="shared" ca="1" si="617"/>
        <v>0</v>
      </c>
      <c r="AI273" s="2">
        <f t="shared" ca="1" si="618"/>
        <v>44.91</v>
      </c>
      <c r="AJ273" s="2">
        <f t="shared" ca="1" si="635"/>
        <v>34</v>
      </c>
      <c r="AK273" s="2">
        <f t="shared" ca="1" si="619"/>
        <v>57.1</v>
      </c>
      <c r="AL273" s="2">
        <f t="shared" ca="1" si="619"/>
        <v>23.1</v>
      </c>
      <c r="AM273" s="2">
        <f t="shared" ca="1" si="619"/>
        <v>2.6579199999999998</v>
      </c>
      <c r="AN273" s="7">
        <f t="shared" ca="1" si="620"/>
        <v>270</v>
      </c>
      <c r="AO273" s="2">
        <f t="shared" ca="1" si="621"/>
        <v>25.92</v>
      </c>
      <c r="AP273" s="2">
        <f t="shared" ca="1" si="621"/>
        <v>0</v>
      </c>
      <c r="AQ273" s="2">
        <f t="shared" ca="1" si="621"/>
        <v>3.68</v>
      </c>
      <c r="AR273" s="2" t="str">
        <f t="shared" ca="1" si="621"/>
        <v/>
      </c>
      <c r="AS273" s="2">
        <f t="shared" ca="1" si="621"/>
        <v>17.309999999999999</v>
      </c>
      <c r="AT273" s="2" t="str">
        <f t="shared" ca="1" si="621"/>
        <v/>
      </c>
      <c r="AU273" s="2">
        <f t="shared" ca="1" si="622"/>
        <v>46.91</v>
      </c>
      <c r="AV273" s="2">
        <f t="shared" ca="1" si="623"/>
        <v>35.1</v>
      </c>
      <c r="AW273" s="2">
        <f t="shared" ca="1" si="623"/>
        <v>58.2</v>
      </c>
      <c r="AX273" s="2">
        <f t="shared" ca="1" si="623"/>
        <v>23.1</v>
      </c>
      <c r="AY273" s="2">
        <f t="shared" ca="1" si="623"/>
        <v>2.6579199999999998</v>
      </c>
      <c r="AZ273" s="7">
        <f t="shared" ca="1" si="624"/>
        <v>270</v>
      </c>
      <c r="BA273" s="2">
        <f t="shared" ca="1" si="625"/>
        <v>25.92</v>
      </c>
      <c r="BB273" s="2">
        <f t="shared" ca="1" si="625"/>
        <v>0</v>
      </c>
      <c r="BC273" s="2">
        <f t="shared" ca="1" si="625"/>
        <v>3.68</v>
      </c>
      <c r="BD273" s="2" t="str">
        <f t="shared" ca="1" si="625"/>
        <v/>
      </c>
      <c r="BE273" s="2">
        <f t="shared" ca="1" si="625"/>
        <v>17.309999999999999</v>
      </c>
      <c r="BF273" s="2" t="str">
        <f t="shared" ca="1" si="625"/>
        <v/>
      </c>
      <c r="BG273" s="2">
        <f t="shared" ca="1" si="626"/>
        <v>46.91</v>
      </c>
      <c r="BH273" s="2">
        <f t="shared" ca="1" si="636"/>
        <v>35.1</v>
      </c>
      <c r="BI273" s="2">
        <f t="shared" ca="1" si="627"/>
        <v>58.2</v>
      </c>
      <c r="BJ273" s="2">
        <f t="shared" ca="1" si="627"/>
        <v>23.1</v>
      </c>
      <c r="BK273" s="2">
        <f t="shared" ca="1" si="627"/>
        <v>2.6579199999999998</v>
      </c>
      <c r="BL273" t="str">
        <f t="shared" si="628"/>
        <v>V17R03</v>
      </c>
      <c r="BM273">
        <f t="shared" si="629"/>
        <v>273</v>
      </c>
      <c r="BN273" t="b">
        <f t="shared" ref="BN273:BN287" si="637">BN272</f>
        <v>1</v>
      </c>
    </row>
    <row r="274" spans="1:66" x14ac:dyDescent="0.25">
      <c r="A274" t="str">
        <f t="shared" si="630"/>
        <v>V17</v>
      </c>
      <c r="B274" t="s">
        <v>19</v>
      </c>
      <c r="C274" s="3" t="str">
        <f t="shared" si="603"/>
        <v>Zone 04</v>
      </c>
      <c r="D274" t="str">
        <f t="shared" ca="1" si="604"/>
        <v>Pass</v>
      </c>
      <c r="E274" s="2">
        <f t="shared" ca="1" si="605"/>
        <v>42.76</v>
      </c>
      <c r="F274" s="2">
        <f t="shared" ca="1" si="606"/>
        <v>42.76</v>
      </c>
      <c r="G274" s="3">
        <f t="shared" ca="1" si="631"/>
        <v>0</v>
      </c>
      <c r="H274" s="31" t="str">
        <f t="shared" ca="1" si="607"/>
        <v>Yes</v>
      </c>
      <c r="I274" s="2">
        <f t="shared" ca="1" si="608"/>
        <v>45.099999999999994</v>
      </c>
      <c r="J274" s="2">
        <f t="shared" ca="1" si="609"/>
        <v>45.099999999999994</v>
      </c>
      <c r="K274" s="2">
        <f t="shared" ca="1" si="610"/>
        <v>45.099999999999994</v>
      </c>
      <c r="L274" s="3">
        <f t="shared" ca="1" si="632"/>
        <v>0</v>
      </c>
      <c r="M274" s="3" t="str">
        <f t="shared" ca="1" si="611"/>
        <v>Yes</v>
      </c>
      <c r="N274" s="31" t="str">
        <f t="shared" si="633"/>
        <v>V14R04</v>
      </c>
      <c r="O274" s="21">
        <f t="shared" ca="1" si="634"/>
        <v>2.3399999999999963</v>
      </c>
      <c r="P274" s="7">
        <f t="shared" ca="1" si="612"/>
        <v>271</v>
      </c>
      <c r="Q274" s="2">
        <f t="shared" ca="1" si="613"/>
        <v>22.89</v>
      </c>
      <c r="R274" s="2">
        <f t="shared" ca="1" si="613"/>
        <v>0.49</v>
      </c>
      <c r="S274" s="2">
        <f t="shared" ca="1" si="613"/>
        <v>3.67</v>
      </c>
      <c r="T274" s="2" t="str">
        <f t="shared" ca="1" si="613"/>
        <v/>
      </c>
      <c r="U274" s="2">
        <f t="shared" ca="1" si="613"/>
        <v>15.71</v>
      </c>
      <c r="V274" s="2">
        <f t="shared" ca="1" si="613"/>
        <v>0</v>
      </c>
      <c r="W274" s="2">
        <f t="shared" ca="1" si="614"/>
        <v>42.76</v>
      </c>
      <c r="X274" s="2">
        <f t="shared" ca="1" si="615"/>
        <v>30.4</v>
      </c>
      <c r="Y274" s="2">
        <f t="shared" ca="1" si="615"/>
        <v>52.6</v>
      </c>
      <c r="Z274" s="2">
        <f t="shared" ca="1" si="615"/>
        <v>22.2</v>
      </c>
      <c r="AA274" s="2">
        <f t="shared" ca="1" si="615"/>
        <v>2.5962399999999999</v>
      </c>
      <c r="AB274" s="7">
        <f t="shared" ca="1" si="616"/>
        <v>271</v>
      </c>
      <c r="AC274" s="2">
        <f t="shared" ca="1" si="617"/>
        <v>22.89</v>
      </c>
      <c r="AD274" s="2">
        <f t="shared" ca="1" si="617"/>
        <v>0.49</v>
      </c>
      <c r="AE274" s="2">
        <f t="shared" ca="1" si="617"/>
        <v>3.67</v>
      </c>
      <c r="AF274" s="2" t="str">
        <f t="shared" ca="1" si="617"/>
        <v/>
      </c>
      <c r="AG274" s="2">
        <f t="shared" ca="1" si="617"/>
        <v>15.71</v>
      </c>
      <c r="AH274" s="2">
        <f t="shared" ca="1" si="617"/>
        <v>0</v>
      </c>
      <c r="AI274" s="2">
        <f t="shared" ca="1" si="618"/>
        <v>42.76</v>
      </c>
      <c r="AJ274" s="2">
        <f t="shared" ca="1" si="635"/>
        <v>30.4</v>
      </c>
      <c r="AK274" s="2">
        <f t="shared" ca="1" si="619"/>
        <v>52.6</v>
      </c>
      <c r="AL274" s="2">
        <f t="shared" ca="1" si="619"/>
        <v>22.2</v>
      </c>
      <c r="AM274" s="2">
        <f t="shared" ca="1" si="619"/>
        <v>2.5962399999999999</v>
      </c>
      <c r="AN274" s="7">
        <f t="shared" ca="1" si="620"/>
        <v>271</v>
      </c>
      <c r="AO274" s="2">
        <f t="shared" ca="1" si="621"/>
        <v>24.33</v>
      </c>
      <c r="AP274" s="2">
        <f t="shared" ca="1" si="621"/>
        <v>1.74</v>
      </c>
      <c r="AQ274" s="2">
        <f t="shared" ca="1" si="621"/>
        <v>3.67</v>
      </c>
      <c r="AR274" s="2" t="str">
        <f t="shared" ca="1" si="621"/>
        <v/>
      </c>
      <c r="AS274" s="2">
        <f t="shared" ca="1" si="621"/>
        <v>15.36</v>
      </c>
      <c r="AT274" s="2" t="str">
        <f t="shared" ca="1" si="621"/>
        <v/>
      </c>
      <c r="AU274" s="2">
        <f t="shared" ca="1" si="622"/>
        <v>45.099999999999994</v>
      </c>
      <c r="AV274" s="2">
        <f t="shared" ca="1" si="623"/>
        <v>31.6</v>
      </c>
      <c r="AW274" s="2">
        <f t="shared" ca="1" si="623"/>
        <v>53.8</v>
      </c>
      <c r="AX274" s="2">
        <f t="shared" ca="1" si="623"/>
        <v>22.2</v>
      </c>
      <c r="AY274" s="2">
        <f t="shared" ca="1" si="623"/>
        <v>2.5962399999999999</v>
      </c>
      <c r="AZ274" s="7">
        <f t="shared" ca="1" si="624"/>
        <v>271</v>
      </c>
      <c r="BA274" s="2">
        <f t="shared" ca="1" si="625"/>
        <v>24.33</v>
      </c>
      <c r="BB274" s="2">
        <f t="shared" ca="1" si="625"/>
        <v>1.74</v>
      </c>
      <c r="BC274" s="2">
        <f t="shared" ca="1" si="625"/>
        <v>3.67</v>
      </c>
      <c r="BD274" s="2" t="str">
        <f t="shared" ca="1" si="625"/>
        <v/>
      </c>
      <c r="BE274" s="2">
        <f t="shared" ca="1" si="625"/>
        <v>15.36</v>
      </c>
      <c r="BF274" s="2" t="str">
        <f t="shared" ca="1" si="625"/>
        <v/>
      </c>
      <c r="BG274" s="2">
        <f t="shared" ca="1" si="626"/>
        <v>45.099999999999994</v>
      </c>
      <c r="BH274" s="2">
        <f t="shared" ca="1" si="636"/>
        <v>31.6</v>
      </c>
      <c r="BI274" s="2">
        <f t="shared" ca="1" si="627"/>
        <v>53.8</v>
      </c>
      <c r="BJ274" s="2">
        <f t="shared" ca="1" si="627"/>
        <v>22.2</v>
      </c>
      <c r="BK274" s="2">
        <f t="shared" ca="1" si="627"/>
        <v>2.5962399999999999</v>
      </c>
      <c r="BL274" t="str">
        <f t="shared" si="628"/>
        <v>V17R04</v>
      </c>
      <c r="BM274">
        <f t="shared" si="629"/>
        <v>274</v>
      </c>
      <c r="BN274" t="b">
        <f t="shared" si="637"/>
        <v>1</v>
      </c>
    </row>
    <row r="275" spans="1:66" x14ac:dyDescent="0.25">
      <c r="A275" t="str">
        <f t="shared" si="630"/>
        <v>V17</v>
      </c>
      <c r="B275" t="s">
        <v>20</v>
      </c>
      <c r="C275" s="3" t="str">
        <f t="shared" si="603"/>
        <v>Zone 05</v>
      </c>
      <c r="D275" t="str">
        <f t="shared" ca="1" si="604"/>
        <v>Pass</v>
      </c>
      <c r="E275" s="2">
        <f t="shared" ca="1" si="605"/>
        <v>45.46</v>
      </c>
      <c r="F275" s="2">
        <f t="shared" ca="1" si="606"/>
        <v>45.46</v>
      </c>
      <c r="G275" s="3">
        <f t="shared" ca="1" si="631"/>
        <v>0</v>
      </c>
      <c r="H275" s="31" t="str">
        <f t="shared" ca="1" si="607"/>
        <v>Yes</v>
      </c>
      <c r="I275" s="2">
        <f t="shared" ca="1" si="608"/>
        <v>47.64</v>
      </c>
      <c r="J275" s="2">
        <f t="shared" ca="1" si="609"/>
        <v>47.64</v>
      </c>
      <c r="K275" s="2">
        <f t="shared" ca="1" si="610"/>
        <v>47.64</v>
      </c>
      <c r="L275" s="3">
        <f t="shared" ca="1" si="632"/>
        <v>0</v>
      </c>
      <c r="M275" s="3" t="str">
        <f t="shared" ca="1" si="611"/>
        <v>Yes</v>
      </c>
      <c r="N275" s="31" t="str">
        <f t="shared" si="633"/>
        <v>V14R05</v>
      </c>
      <c r="O275" s="21">
        <f t="shared" ca="1" si="634"/>
        <v>2.1799999999999997</v>
      </c>
      <c r="P275" s="7">
        <f t="shared" ca="1" si="612"/>
        <v>272</v>
      </c>
      <c r="Q275" s="2">
        <f t="shared" ca="1" si="613"/>
        <v>23.64</v>
      </c>
      <c r="R275" s="2">
        <f t="shared" ca="1" si="613"/>
        <v>0</v>
      </c>
      <c r="S275" s="2">
        <f t="shared" ca="1" si="613"/>
        <v>3.66</v>
      </c>
      <c r="T275" s="2" t="str">
        <f t="shared" ca="1" si="613"/>
        <v/>
      </c>
      <c r="U275" s="2">
        <f t="shared" ca="1" si="613"/>
        <v>18.16</v>
      </c>
      <c r="V275" s="2">
        <f t="shared" ca="1" si="613"/>
        <v>0</v>
      </c>
      <c r="W275" s="2">
        <f t="shared" ca="1" si="614"/>
        <v>45.46</v>
      </c>
      <c r="X275" s="2">
        <f t="shared" ca="1" si="615"/>
        <v>33</v>
      </c>
      <c r="Y275" s="2">
        <f t="shared" ca="1" si="615"/>
        <v>55.4</v>
      </c>
      <c r="Z275" s="2">
        <f t="shared" ca="1" si="615"/>
        <v>22.4</v>
      </c>
      <c r="AA275" s="2">
        <f t="shared" ca="1" si="615"/>
        <v>2.47146</v>
      </c>
      <c r="AB275" s="7">
        <f t="shared" ca="1" si="616"/>
        <v>272</v>
      </c>
      <c r="AC275" s="2">
        <f t="shared" ca="1" si="617"/>
        <v>23.64</v>
      </c>
      <c r="AD275" s="2">
        <f t="shared" ca="1" si="617"/>
        <v>0</v>
      </c>
      <c r="AE275" s="2">
        <f t="shared" ca="1" si="617"/>
        <v>3.66</v>
      </c>
      <c r="AF275" s="2" t="str">
        <f t="shared" ca="1" si="617"/>
        <v/>
      </c>
      <c r="AG275" s="2">
        <f t="shared" ca="1" si="617"/>
        <v>18.16</v>
      </c>
      <c r="AH275" s="2">
        <f t="shared" ca="1" si="617"/>
        <v>0</v>
      </c>
      <c r="AI275" s="2">
        <f t="shared" ca="1" si="618"/>
        <v>45.46</v>
      </c>
      <c r="AJ275" s="2">
        <f t="shared" ca="1" si="635"/>
        <v>33</v>
      </c>
      <c r="AK275" s="2">
        <f t="shared" ca="1" si="619"/>
        <v>55.4</v>
      </c>
      <c r="AL275" s="2">
        <f t="shared" ca="1" si="619"/>
        <v>22.4</v>
      </c>
      <c r="AM275" s="2">
        <f t="shared" ca="1" si="619"/>
        <v>2.47146</v>
      </c>
      <c r="AN275" s="7">
        <f t="shared" ca="1" si="620"/>
        <v>272</v>
      </c>
      <c r="AO275" s="2">
        <f t="shared" ca="1" si="621"/>
        <v>26.24</v>
      </c>
      <c r="AP275" s="2">
        <f t="shared" ca="1" si="621"/>
        <v>0</v>
      </c>
      <c r="AQ275" s="2">
        <f t="shared" ca="1" si="621"/>
        <v>3.66</v>
      </c>
      <c r="AR275" s="2" t="str">
        <f t="shared" ca="1" si="621"/>
        <v/>
      </c>
      <c r="AS275" s="2">
        <f t="shared" ca="1" si="621"/>
        <v>17.739999999999998</v>
      </c>
      <c r="AT275" s="2" t="str">
        <f t="shared" ca="1" si="621"/>
        <v/>
      </c>
      <c r="AU275" s="2">
        <f t="shared" ca="1" si="622"/>
        <v>47.64</v>
      </c>
      <c r="AV275" s="2">
        <f t="shared" ca="1" si="623"/>
        <v>34.1</v>
      </c>
      <c r="AW275" s="2">
        <f t="shared" ca="1" si="623"/>
        <v>56.6</v>
      </c>
      <c r="AX275" s="2">
        <f t="shared" ca="1" si="623"/>
        <v>22.5</v>
      </c>
      <c r="AY275" s="2">
        <f t="shared" ca="1" si="623"/>
        <v>2.47146</v>
      </c>
      <c r="AZ275" s="7">
        <f t="shared" ca="1" si="624"/>
        <v>272</v>
      </c>
      <c r="BA275" s="2">
        <f t="shared" ca="1" si="625"/>
        <v>26.24</v>
      </c>
      <c r="BB275" s="2">
        <f t="shared" ca="1" si="625"/>
        <v>0</v>
      </c>
      <c r="BC275" s="2">
        <f t="shared" ca="1" si="625"/>
        <v>3.66</v>
      </c>
      <c r="BD275" s="2" t="str">
        <f t="shared" ca="1" si="625"/>
        <v/>
      </c>
      <c r="BE275" s="2">
        <f t="shared" ca="1" si="625"/>
        <v>17.739999999999998</v>
      </c>
      <c r="BF275" s="2" t="str">
        <f t="shared" ca="1" si="625"/>
        <v/>
      </c>
      <c r="BG275" s="2">
        <f t="shared" ca="1" si="626"/>
        <v>47.64</v>
      </c>
      <c r="BH275" s="2">
        <f t="shared" ca="1" si="636"/>
        <v>34.1</v>
      </c>
      <c r="BI275" s="2">
        <f t="shared" ca="1" si="627"/>
        <v>56.6</v>
      </c>
      <c r="BJ275" s="2">
        <f t="shared" ca="1" si="627"/>
        <v>22.5</v>
      </c>
      <c r="BK275" s="2">
        <f t="shared" ca="1" si="627"/>
        <v>2.47146</v>
      </c>
      <c r="BL275" t="str">
        <f t="shared" si="628"/>
        <v>V17R05</v>
      </c>
      <c r="BM275">
        <f t="shared" si="629"/>
        <v>275</v>
      </c>
      <c r="BN275" t="b">
        <f t="shared" si="637"/>
        <v>1</v>
      </c>
    </row>
    <row r="276" spans="1:66" x14ac:dyDescent="0.25">
      <c r="A276" t="str">
        <f t="shared" si="630"/>
        <v>V17</v>
      </c>
      <c r="B276" t="s">
        <v>21</v>
      </c>
      <c r="C276" s="3" t="str">
        <f t="shared" si="603"/>
        <v>Zone 06</v>
      </c>
      <c r="D276" t="str">
        <f t="shared" ca="1" si="604"/>
        <v>Pass</v>
      </c>
      <c r="E276" s="2">
        <f t="shared" ca="1" si="605"/>
        <v>28.1</v>
      </c>
      <c r="F276" s="2">
        <f t="shared" ca="1" si="606"/>
        <v>28.1</v>
      </c>
      <c r="G276" s="3">
        <f t="shared" ca="1" si="631"/>
        <v>0</v>
      </c>
      <c r="H276" s="31" t="str">
        <f t="shared" ca="1" si="607"/>
        <v>Yes</v>
      </c>
      <c r="I276" s="2">
        <f t="shared" ca="1" si="608"/>
        <v>29.57</v>
      </c>
      <c r="J276" s="2">
        <f t="shared" ca="1" si="609"/>
        <v>29.57</v>
      </c>
      <c r="K276" s="2">
        <f t="shared" ca="1" si="610"/>
        <v>29.57</v>
      </c>
      <c r="L276" s="3">
        <f t="shared" ca="1" si="632"/>
        <v>0</v>
      </c>
      <c r="M276" s="3" t="str">
        <f t="shared" ca="1" si="611"/>
        <v>Yes</v>
      </c>
      <c r="N276" s="31" t="str">
        <f t="shared" si="633"/>
        <v>V14R06</v>
      </c>
      <c r="O276" s="21">
        <f t="shared" ca="1" si="634"/>
        <v>1.4699999999999989</v>
      </c>
      <c r="P276" s="7">
        <f t="shared" ca="1" si="612"/>
        <v>273</v>
      </c>
      <c r="Q276" s="2">
        <f t="shared" ca="1" si="613"/>
        <v>9.4700000000000006</v>
      </c>
      <c r="R276" s="2">
        <f t="shared" ca="1" si="613"/>
        <v>1.6</v>
      </c>
      <c r="S276" s="2">
        <f t="shared" ca="1" si="613"/>
        <v>3.61</v>
      </c>
      <c r="T276" s="2" t="str">
        <f t="shared" ca="1" si="613"/>
        <v/>
      </c>
      <c r="U276" s="2">
        <f t="shared" ca="1" si="613"/>
        <v>13.42</v>
      </c>
      <c r="V276" s="2">
        <f t="shared" ca="1" si="613"/>
        <v>0</v>
      </c>
      <c r="W276" s="2">
        <f t="shared" ca="1" si="614"/>
        <v>28.1</v>
      </c>
      <c r="X276" s="2">
        <f t="shared" ca="1" si="615"/>
        <v>28.9</v>
      </c>
      <c r="Y276" s="2">
        <f t="shared" ca="1" si="615"/>
        <v>55.8</v>
      </c>
      <c r="Z276" s="2">
        <f t="shared" ca="1" si="615"/>
        <v>26.9</v>
      </c>
      <c r="AA276" s="2">
        <f t="shared" ca="1" si="615"/>
        <v>2.64316</v>
      </c>
      <c r="AB276" s="7">
        <f t="shared" ca="1" si="616"/>
        <v>273</v>
      </c>
      <c r="AC276" s="2">
        <f t="shared" ca="1" si="617"/>
        <v>9.4700000000000006</v>
      </c>
      <c r="AD276" s="2">
        <f t="shared" ca="1" si="617"/>
        <v>1.6</v>
      </c>
      <c r="AE276" s="2">
        <f t="shared" ca="1" si="617"/>
        <v>3.61</v>
      </c>
      <c r="AF276" s="2" t="str">
        <f t="shared" ca="1" si="617"/>
        <v/>
      </c>
      <c r="AG276" s="2">
        <f t="shared" ca="1" si="617"/>
        <v>13.42</v>
      </c>
      <c r="AH276" s="2">
        <f t="shared" ca="1" si="617"/>
        <v>0</v>
      </c>
      <c r="AI276" s="2">
        <f t="shared" ca="1" si="618"/>
        <v>28.1</v>
      </c>
      <c r="AJ276" s="2">
        <f t="shared" ca="1" si="635"/>
        <v>28.9</v>
      </c>
      <c r="AK276" s="2">
        <f t="shared" ca="1" si="619"/>
        <v>55.8</v>
      </c>
      <c r="AL276" s="2">
        <f t="shared" ca="1" si="619"/>
        <v>26.9</v>
      </c>
      <c r="AM276" s="2">
        <f t="shared" ca="1" si="619"/>
        <v>2.64316</v>
      </c>
      <c r="AN276" s="7">
        <f t="shared" ca="1" si="620"/>
        <v>273</v>
      </c>
      <c r="AO276" s="2">
        <f t="shared" ca="1" si="621"/>
        <v>10.41</v>
      </c>
      <c r="AP276" s="2">
        <f t="shared" ca="1" si="621"/>
        <v>2.4500000000000002</v>
      </c>
      <c r="AQ276" s="2">
        <f t="shared" ca="1" si="621"/>
        <v>3.61</v>
      </c>
      <c r="AR276" s="2" t="str">
        <f t="shared" ca="1" si="621"/>
        <v/>
      </c>
      <c r="AS276" s="2">
        <f t="shared" ca="1" si="621"/>
        <v>13.1</v>
      </c>
      <c r="AT276" s="2" t="str">
        <f t="shared" ca="1" si="621"/>
        <v/>
      </c>
      <c r="AU276" s="2">
        <f t="shared" ca="1" si="622"/>
        <v>29.57</v>
      </c>
      <c r="AV276" s="2">
        <f t="shared" ca="1" si="623"/>
        <v>29.9</v>
      </c>
      <c r="AW276" s="2">
        <f t="shared" ca="1" si="623"/>
        <v>56.8</v>
      </c>
      <c r="AX276" s="2">
        <f t="shared" ca="1" si="623"/>
        <v>26.9</v>
      </c>
      <c r="AY276" s="2">
        <f t="shared" ca="1" si="623"/>
        <v>2.64316</v>
      </c>
      <c r="AZ276" s="7">
        <f t="shared" ca="1" si="624"/>
        <v>273</v>
      </c>
      <c r="BA276" s="2">
        <f t="shared" ca="1" si="625"/>
        <v>10.41</v>
      </c>
      <c r="BB276" s="2">
        <f t="shared" ca="1" si="625"/>
        <v>2.4500000000000002</v>
      </c>
      <c r="BC276" s="2">
        <f t="shared" ca="1" si="625"/>
        <v>3.61</v>
      </c>
      <c r="BD276" s="2" t="str">
        <f t="shared" ca="1" si="625"/>
        <v/>
      </c>
      <c r="BE276" s="2">
        <f t="shared" ca="1" si="625"/>
        <v>13.1</v>
      </c>
      <c r="BF276" s="2" t="str">
        <f t="shared" ca="1" si="625"/>
        <v/>
      </c>
      <c r="BG276" s="2">
        <f t="shared" ca="1" si="626"/>
        <v>29.57</v>
      </c>
      <c r="BH276" s="2">
        <f t="shared" ca="1" si="636"/>
        <v>29.9</v>
      </c>
      <c r="BI276" s="2">
        <f t="shared" ca="1" si="627"/>
        <v>56.8</v>
      </c>
      <c r="BJ276" s="2">
        <f t="shared" ca="1" si="627"/>
        <v>26.9</v>
      </c>
      <c r="BK276" s="2">
        <f t="shared" ca="1" si="627"/>
        <v>2.64316</v>
      </c>
      <c r="BL276" t="str">
        <f t="shared" si="628"/>
        <v>V17R06</v>
      </c>
      <c r="BM276">
        <f t="shared" si="629"/>
        <v>276</v>
      </c>
      <c r="BN276" t="b">
        <f t="shared" si="637"/>
        <v>1</v>
      </c>
    </row>
    <row r="277" spans="1:66" x14ac:dyDescent="0.25">
      <c r="A277" t="str">
        <f t="shared" si="630"/>
        <v>V17</v>
      </c>
      <c r="B277" t="s">
        <v>22</v>
      </c>
      <c r="C277" s="3" t="str">
        <f t="shared" si="603"/>
        <v>Zone 07</v>
      </c>
      <c r="D277" t="str">
        <f t="shared" ca="1" si="604"/>
        <v>Pass</v>
      </c>
      <c r="E277" s="2">
        <f t="shared" ca="1" si="605"/>
        <v>19.98</v>
      </c>
      <c r="F277" s="2">
        <f t="shared" ca="1" si="606"/>
        <v>19.98</v>
      </c>
      <c r="G277" s="3">
        <f t="shared" ca="1" si="631"/>
        <v>0</v>
      </c>
      <c r="H277" s="31" t="str">
        <f t="shared" ca="1" si="607"/>
        <v>Yes</v>
      </c>
      <c r="I277" s="2">
        <f t="shared" ca="1" si="608"/>
        <v>20.49</v>
      </c>
      <c r="J277" s="2">
        <f t="shared" ca="1" si="609"/>
        <v>20.49</v>
      </c>
      <c r="K277" s="2">
        <f t="shared" ca="1" si="610"/>
        <v>20.49</v>
      </c>
      <c r="L277" s="3">
        <f t="shared" ca="1" si="632"/>
        <v>0</v>
      </c>
      <c r="M277" s="3" t="str">
        <f t="shared" ca="1" si="611"/>
        <v>Yes</v>
      </c>
      <c r="N277" s="31" t="str">
        <f t="shared" si="633"/>
        <v>V14R07</v>
      </c>
      <c r="O277" s="21">
        <f t="shared" ca="1" si="634"/>
        <v>0.50999999999999801</v>
      </c>
      <c r="P277" s="7">
        <f t="shared" ca="1" si="612"/>
        <v>274</v>
      </c>
      <c r="Q277" s="2">
        <f t="shared" ca="1" si="613"/>
        <v>3.32</v>
      </c>
      <c r="R277" s="2">
        <f t="shared" ca="1" si="613"/>
        <v>0</v>
      </c>
      <c r="S277" s="2">
        <f t="shared" ca="1" si="613"/>
        <v>3.67</v>
      </c>
      <c r="T277" s="2" t="str">
        <f t="shared" ca="1" si="613"/>
        <v/>
      </c>
      <c r="U277" s="2">
        <f t="shared" ca="1" si="613"/>
        <v>12.99</v>
      </c>
      <c r="V277" s="2">
        <f t="shared" ca="1" si="613"/>
        <v>0</v>
      </c>
      <c r="W277" s="2">
        <f t="shared" ca="1" si="614"/>
        <v>19.98</v>
      </c>
      <c r="X277" s="2">
        <f t="shared" ca="1" si="615"/>
        <v>26.8</v>
      </c>
      <c r="Y277" s="2">
        <f t="shared" ca="1" si="615"/>
        <v>55.7</v>
      </c>
      <c r="Z277" s="2">
        <f t="shared" ca="1" si="615"/>
        <v>28.9</v>
      </c>
      <c r="AA277" s="2">
        <f t="shared" ca="1" si="615"/>
        <v>2.50867</v>
      </c>
      <c r="AB277" s="7">
        <f t="shared" ca="1" si="616"/>
        <v>274</v>
      </c>
      <c r="AC277" s="2">
        <f t="shared" ca="1" si="617"/>
        <v>3.32</v>
      </c>
      <c r="AD277" s="2">
        <f t="shared" ca="1" si="617"/>
        <v>0</v>
      </c>
      <c r="AE277" s="2">
        <f t="shared" ca="1" si="617"/>
        <v>3.67</v>
      </c>
      <c r="AF277" s="2" t="str">
        <f t="shared" ca="1" si="617"/>
        <v/>
      </c>
      <c r="AG277" s="2">
        <f t="shared" ca="1" si="617"/>
        <v>12.99</v>
      </c>
      <c r="AH277" s="2">
        <f t="shared" ca="1" si="617"/>
        <v>0</v>
      </c>
      <c r="AI277" s="2">
        <f t="shared" ca="1" si="618"/>
        <v>19.98</v>
      </c>
      <c r="AJ277" s="2">
        <f t="shared" ca="1" si="635"/>
        <v>26.8</v>
      </c>
      <c r="AK277" s="2">
        <f t="shared" ca="1" si="619"/>
        <v>55.7</v>
      </c>
      <c r="AL277" s="2">
        <f t="shared" ca="1" si="619"/>
        <v>28.9</v>
      </c>
      <c r="AM277" s="2">
        <f t="shared" ca="1" si="619"/>
        <v>2.50867</v>
      </c>
      <c r="AN277" s="7">
        <f t="shared" ca="1" si="620"/>
        <v>274</v>
      </c>
      <c r="AO277" s="2">
        <f t="shared" ca="1" si="621"/>
        <v>3.95</v>
      </c>
      <c r="AP277" s="2">
        <f t="shared" ca="1" si="621"/>
        <v>0.17</v>
      </c>
      <c r="AQ277" s="2">
        <f t="shared" ca="1" si="621"/>
        <v>3.67</v>
      </c>
      <c r="AR277" s="2" t="str">
        <f t="shared" ca="1" si="621"/>
        <v/>
      </c>
      <c r="AS277" s="2">
        <f t="shared" ca="1" si="621"/>
        <v>12.7</v>
      </c>
      <c r="AT277" s="2" t="str">
        <f t="shared" ca="1" si="621"/>
        <v/>
      </c>
      <c r="AU277" s="2">
        <f t="shared" ca="1" si="622"/>
        <v>20.49</v>
      </c>
      <c r="AV277" s="2">
        <f t="shared" ca="1" si="623"/>
        <v>27.2</v>
      </c>
      <c r="AW277" s="2">
        <f t="shared" ca="1" si="623"/>
        <v>56.1</v>
      </c>
      <c r="AX277" s="2">
        <f t="shared" ca="1" si="623"/>
        <v>28.9</v>
      </c>
      <c r="AY277" s="2">
        <f t="shared" ca="1" si="623"/>
        <v>2.50867</v>
      </c>
      <c r="AZ277" s="7">
        <f t="shared" ca="1" si="624"/>
        <v>274</v>
      </c>
      <c r="BA277" s="2">
        <f t="shared" ca="1" si="625"/>
        <v>3.95</v>
      </c>
      <c r="BB277" s="2">
        <f t="shared" ca="1" si="625"/>
        <v>0.17</v>
      </c>
      <c r="BC277" s="2">
        <f t="shared" ca="1" si="625"/>
        <v>3.67</v>
      </c>
      <c r="BD277" s="2" t="str">
        <f t="shared" ca="1" si="625"/>
        <v/>
      </c>
      <c r="BE277" s="2">
        <f t="shared" ca="1" si="625"/>
        <v>12.7</v>
      </c>
      <c r="BF277" s="2" t="str">
        <f t="shared" ca="1" si="625"/>
        <v/>
      </c>
      <c r="BG277" s="2">
        <f t="shared" ca="1" si="626"/>
        <v>20.49</v>
      </c>
      <c r="BH277" s="2">
        <f t="shared" ca="1" si="636"/>
        <v>27.2</v>
      </c>
      <c r="BI277" s="2">
        <f t="shared" ca="1" si="627"/>
        <v>56.1</v>
      </c>
      <c r="BJ277" s="2">
        <f t="shared" ca="1" si="627"/>
        <v>28.9</v>
      </c>
      <c r="BK277" s="2">
        <f t="shared" ca="1" si="627"/>
        <v>2.50867</v>
      </c>
      <c r="BL277" t="str">
        <f t="shared" si="628"/>
        <v>V17R07</v>
      </c>
      <c r="BM277">
        <f t="shared" si="629"/>
        <v>277</v>
      </c>
      <c r="BN277" t="b">
        <f t="shared" si="637"/>
        <v>1</v>
      </c>
    </row>
    <row r="278" spans="1:66" x14ac:dyDescent="0.25">
      <c r="A278" t="str">
        <f t="shared" si="630"/>
        <v>V17</v>
      </c>
      <c r="B278" t="s">
        <v>23</v>
      </c>
      <c r="C278" s="3" t="str">
        <f t="shared" si="603"/>
        <v>Zone 08</v>
      </c>
      <c r="D278" t="str">
        <f t="shared" ca="1" si="604"/>
        <v>Pass</v>
      </c>
      <c r="E278" s="2">
        <f t="shared" ca="1" si="605"/>
        <v>26.97</v>
      </c>
      <c r="F278" s="2">
        <f t="shared" ca="1" si="606"/>
        <v>26.97</v>
      </c>
      <c r="G278" s="3">
        <f t="shared" ca="1" si="631"/>
        <v>0</v>
      </c>
      <c r="H278" s="31" t="str">
        <f t="shared" ca="1" si="607"/>
        <v>Yes</v>
      </c>
      <c r="I278" s="2">
        <f t="shared" ca="1" si="608"/>
        <v>29.68</v>
      </c>
      <c r="J278" s="2">
        <f t="shared" ca="1" si="609"/>
        <v>29.68</v>
      </c>
      <c r="K278" s="2">
        <f t="shared" ca="1" si="610"/>
        <v>29.68</v>
      </c>
      <c r="L278" s="3">
        <f t="shared" ca="1" si="632"/>
        <v>0</v>
      </c>
      <c r="M278" s="3" t="str">
        <f t="shared" ca="1" si="611"/>
        <v>Yes</v>
      </c>
      <c r="N278" s="31" t="str">
        <f t="shared" si="633"/>
        <v>V14R08</v>
      </c>
      <c r="O278" s="21">
        <f t="shared" ca="1" si="634"/>
        <v>2.7100000000000009</v>
      </c>
      <c r="P278" s="7">
        <f t="shared" ca="1" si="612"/>
        <v>275</v>
      </c>
      <c r="Q278" s="2">
        <f t="shared" ca="1" si="613"/>
        <v>4.42</v>
      </c>
      <c r="R278" s="2">
        <f t="shared" ca="1" si="613"/>
        <v>6.9</v>
      </c>
      <c r="S278" s="2">
        <f t="shared" ca="1" si="613"/>
        <v>3.57</v>
      </c>
      <c r="T278" s="2" t="str">
        <f t="shared" ca="1" si="613"/>
        <v/>
      </c>
      <c r="U278" s="2">
        <f t="shared" ca="1" si="613"/>
        <v>12.08</v>
      </c>
      <c r="V278" s="2">
        <f t="shared" ca="1" si="613"/>
        <v>0</v>
      </c>
      <c r="W278" s="2">
        <f t="shared" ca="1" si="614"/>
        <v>26.97</v>
      </c>
      <c r="X278" s="2">
        <f t="shared" ca="1" si="615"/>
        <v>24.2</v>
      </c>
      <c r="Y278" s="2">
        <f t="shared" ca="1" si="615"/>
        <v>50.3</v>
      </c>
      <c r="Z278" s="2">
        <f t="shared" ca="1" si="615"/>
        <v>26.1</v>
      </c>
      <c r="AA278" s="2">
        <f t="shared" ca="1" si="615"/>
        <v>2.7055400000000001</v>
      </c>
      <c r="AB278" s="7">
        <f t="shared" ca="1" si="616"/>
        <v>275</v>
      </c>
      <c r="AC278" s="2">
        <f t="shared" ca="1" si="617"/>
        <v>4.42</v>
      </c>
      <c r="AD278" s="2">
        <f t="shared" ca="1" si="617"/>
        <v>6.9</v>
      </c>
      <c r="AE278" s="2">
        <f t="shared" ca="1" si="617"/>
        <v>3.57</v>
      </c>
      <c r="AF278" s="2" t="str">
        <f t="shared" ca="1" si="617"/>
        <v/>
      </c>
      <c r="AG278" s="2">
        <f t="shared" ca="1" si="617"/>
        <v>12.08</v>
      </c>
      <c r="AH278" s="2">
        <f t="shared" ca="1" si="617"/>
        <v>0</v>
      </c>
      <c r="AI278" s="2">
        <f t="shared" ca="1" si="618"/>
        <v>26.97</v>
      </c>
      <c r="AJ278" s="2">
        <f t="shared" ca="1" si="635"/>
        <v>24.2</v>
      </c>
      <c r="AK278" s="2">
        <f t="shared" ca="1" si="619"/>
        <v>50.3</v>
      </c>
      <c r="AL278" s="2">
        <f t="shared" ca="1" si="619"/>
        <v>26.1</v>
      </c>
      <c r="AM278" s="2">
        <f t="shared" ca="1" si="619"/>
        <v>2.7055400000000001</v>
      </c>
      <c r="AN278" s="7">
        <f t="shared" ca="1" si="620"/>
        <v>275</v>
      </c>
      <c r="AO278" s="2">
        <f t="shared" ca="1" si="621"/>
        <v>5.23</v>
      </c>
      <c r="AP278" s="2">
        <f t="shared" ca="1" si="621"/>
        <v>8.93</v>
      </c>
      <c r="AQ278" s="2">
        <f t="shared" ca="1" si="621"/>
        <v>3.57</v>
      </c>
      <c r="AR278" s="2" t="str">
        <f t="shared" ca="1" si="621"/>
        <v/>
      </c>
      <c r="AS278" s="2">
        <f t="shared" ca="1" si="621"/>
        <v>11.95</v>
      </c>
      <c r="AT278" s="2" t="str">
        <f t="shared" ca="1" si="621"/>
        <v/>
      </c>
      <c r="AU278" s="2">
        <f t="shared" ca="1" si="622"/>
        <v>29.68</v>
      </c>
      <c r="AV278" s="2">
        <f t="shared" ca="1" si="623"/>
        <v>25.7</v>
      </c>
      <c r="AW278" s="2">
        <f t="shared" ca="1" si="623"/>
        <v>51.9</v>
      </c>
      <c r="AX278" s="2">
        <f t="shared" ca="1" si="623"/>
        <v>26.2</v>
      </c>
      <c r="AY278" s="2">
        <f t="shared" ca="1" si="623"/>
        <v>2.7055400000000001</v>
      </c>
      <c r="AZ278" s="7">
        <f t="shared" ca="1" si="624"/>
        <v>275</v>
      </c>
      <c r="BA278" s="2">
        <f t="shared" ca="1" si="625"/>
        <v>5.23</v>
      </c>
      <c r="BB278" s="2">
        <f t="shared" ca="1" si="625"/>
        <v>8.93</v>
      </c>
      <c r="BC278" s="2">
        <f t="shared" ca="1" si="625"/>
        <v>3.57</v>
      </c>
      <c r="BD278" s="2" t="str">
        <f t="shared" ca="1" si="625"/>
        <v/>
      </c>
      <c r="BE278" s="2">
        <f t="shared" ca="1" si="625"/>
        <v>11.95</v>
      </c>
      <c r="BF278" s="2" t="str">
        <f t="shared" ca="1" si="625"/>
        <v/>
      </c>
      <c r="BG278" s="2">
        <f t="shared" ca="1" si="626"/>
        <v>29.68</v>
      </c>
      <c r="BH278" s="2">
        <f t="shared" ca="1" si="636"/>
        <v>25.7</v>
      </c>
      <c r="BI278" s="2">
        <f t="shared" ca="1" si="627"/>
        <v>51.9</v>
      </c>
      <c r="BJ278" s="2">
        <f t="shared" ca="1" si="627"/>
        <v>26.2</v>
      </c>
      <c r="BK278" s="2">
        <f t="shared" ca="1" si="627"/>
        <v>2.7055400000000001</v>
      </c>
      <c r="BL278" t="str">
        <f t="shared" si="628"/>
        <v>V17R08</v>
      </c>
      <c r="BM278">
        <f t="shared" si="629"/>
        <v>278</v>
      </c>
      <c r="BN278" t="b">
        <f t="shared" si="637"/>
        <v>1</v>
      </c>
    </row>
    <row r="279" spans="1:66" x14ac:dyDescent="0.25">
      <c r="A279" t="str">
        <f t="shared" si="630"/>
        <v>V17</v>
      </c>
      <c r="B279" t="s">
        <v>24</v>
      </c>
      <c r="C279" s="3" t="str">
        <f t="shared" si="603"/>
        <v>Zone 09</v>
      </c>
      <c r="D279" t="str">
        <f t="shared" ca="1" si="604"/>
        <v>Pass</v>
      </c>
      <c r="E279" s="2">
        <f t="shared" ca="1" si="605"/>
        <v>40.379999999999995</v>
      </c>
      <c r="F279" s="2">
        <f t="shared" ca="1" si="606"/>
        <v>40.379999999999995</v>
      </c>
      <c r="G279" s="3">
        <f t="shared" ca="1" si="631"/>
        <v>0</v>
      </c>
      <c r="H279" s="31" t="str">
        <f t="shared" ca="1" si="607"/>
        <v>Yes</v>
      </c>
      <c r="I279" s="2">
        <f t="shared" ca="1" si="608"/>
        <v>44.02</v>
      </c>
      <c r="J279" s="2">
        <f t="shared" ca="1" si="609"/>
        <v>44.02</v>
      </c>
      <c r="K279" s="2">
        <f t="shared" ca="1" si="610"/>
        <v>44.02</v>
      </c>
      <c r="L279" s="3">
        <f t="shared" ca="1" si="632"/>
        <v>0</v>
      </c>
      <c r="M279" s="3" t="str">
        <f t="shared" ca="1" si="611"/>
        <v>Yes</v>
      </c>
      <c r="N279" s="31" t="str">
        <f t="shared" si="633"/>
        <v>V14R09</v>
      </c>
      <c r="O279" s="21">
        <f t="shared" ca="1" si="634"/>
        <v>3.6400000000000077</v>
      </c>
      <c r="P279" s="7">
        <f t="shared" ca="1" si="612"/>
        <v>276</v>
      </c>
      <c r="Q279" s="2">
        <f t="shared" ca="1" si="613"/>
        <v>6.85</v>
      </c>
      <c r="R279" s="2">
        <f t="shared" ca="1" si="613"/>
        <v>18.38</v>
      </c>
      <c r="S279" s="2">
        <f t="shared" ca="1" si="613"/>
        <v>3.54</v>
      </c>
      <c r="T279" s="2" t="str">
        <f t="shared" ca="1" si="613"/>
        <v/>
      </c>
      <c r="U279" s="2">
        <f t="shared" ca="1" si="613"/>
        <v>11.61</v>
      </c>
      <c r="V279" s="2">
        <f t="shared" ca="1" si="613"/>
        <v>0</v>
      </c>
      <c r="W279" s="2">
        <f t="shared" ca="1" si="614"/>
        <v>40.379999999999995</v>
      </c>
      <c r="X279" s="2">
        <f t="shared" ca="1" si="615"/>
        <v>27.2</v>
      </c>
      <c r="Y279" s="2">
        <f t="shared" ca="1" si="615"/>
        <v>51.1</v>
      </c>
      <c r="Z279" s="2">
        <f t="shared" ca="1" si="615"/>
        <v>23.9</v>
      </c>
      <c r="AA279" s="2">
        <f t="shared" ca="1" si="615"/>
        <v>2.7537199999999999</v>
      </c>
      <c r="AB279" s="7">
        <f t="shared" ca="1" si="616"/>
        <v>276</v>
      </c>
      <c r="AC279" s="2">
        <f t="shared" ca="1" si="617"/>
        <v>6.85</v>
      </c>
      <c r="AD279" s="2">
        <f t="shared" ca="1" si="617"/>
        <v>18.38</v>
      </c>
      <c r="AE279" s="2">
        <f t="shared" ca="1" si="617"/>
        <v>3.54</v>
      </c>
      <c r="AF279" s="2" t="str">
        <f t="shared" ca="1" si="617"/>
        <v/>
      </c>
      <c r="AG279" s="2">
        <f t="shared" ca="1" si="617"/>
        <v>11.61</v>
      </c>
      <c r="AH279" s="2">
        <f t="shared" ca="1" si="617"/>
        <v>0</v>
      </c>
      <c r="AI279" s="2">
        <f t="shared" ca="1" si="618"/>
        <v>40.379999999999995</v>
      </c>
      <c r="AJ279" s="2">
        <f t="shared" ca="1" si="635"/>
        <v>27.2</v>
      </c>
      <c r="AK279" s="2">
        <f t="shared" ca="1" si="619"/>
        <v>51.1</v>
      </c>
      <c r="AL279" s="2">
        <f t="shared" ca="1" si="619"/>
        <v>23.9</v>
      </c>
      <c r="AM279" s="2">
        <f t="shared" ca="1" si="619"/>
        <v>2.7537199999999999</v>
      </c>
      <c r="AN279" s="7">
        <f t="shared" ca="1" si="620"/>
        <v>276</v>
      </c>
      <c r="AO279" s="2">
        <f t="shared" ca="1" si="621"/>
        <v>7.68</v>
      </c>
      <c r="AP279" s="2">
        <f t="shared" ca="1" si="621"/>
        <v>21.3</v>
      </c>
      <c r="AQ279" s="2">
        <f t="shared" ca="1" si="621"/>
        <v>3.54</v>
      </c>
      <c r="AR279" s="2" t="str">
        <f t="shared" ca="1" si="621"/>
        <v/>
      </c>
      <c r="AS279" s="2">
        <f t="shared" ca="1" si="621"/>
        <v>11.5</v>
      </c>
      <c r="AT279" s="2" t="str">
        <f t="shared" ca="1" si="621"/>
        <v/>
      </c>
      <c r="AU279" s="2">
        <f t="shared" ca="1" si="622"/>
        <v>44.02</v>
      </c>
      <c r="AV279" s="2">
        <f t="shared" ca="1" si="623"/>
        <v>29</v>
      </c>
      <c r="AW279" s="2">
        <f t="shared" ca="1" si="623"/>
        <v>53</v>
      </c>
      <c r="AX279" s="2">
        <f t="shared" ca="1" si="623"/>
        <v>24</v>
      </c>
      <c r="AY279" s="2">
        <f t="shared" ca="1" si="623"/>
        <v>2.7537199999999999</v>
      </c>
      <c r="AZ279" s="7">
        <f t="shared" ca="1" si="624"/>
        <v>276</v>
      </c>
      <c r="BA279" s="2">
        <f t="shared" ca="1" si="625"/>
        <v>7.68</v>
      </c>
      <c r="BB279" s="2">
        <f t="shared" ca="1" si="625"/>
        <v>21.3</v>
      </c>
      <c r="BC279" s="2">
        <f t="shared" ca="1" si="625"/>
        <v>3.54</v>
      </c>
      <c r="BD279" s="2" t="str">
        <f t="shared" ca="1" si="625"/>
        <v/>
      </c>
      <c r="BE279" s="2">
        <f t="shared" ca="1" si="625"/>
        <v>11.5</v>
      </c>
      <c r="BF279" s="2" t="str">
        <f t="shared" ca="1" si="625"/>
        <v/>
      </c>
      <c r="BG279" s="2">
        <f t="shared" ca="1" si="626"/>
        <v>44.02</v>
      </c>
      <c r="BH279" s="2">
        <f t="shared" ca="1" si="636"/>
        <v>29</v>
      </c>
      <c r="BI279" s="2">
        <f t="shared" ca="1" si="627"/>
        <v>53</v>
      </c>
      <c r="BJ279" s="2">
        <f t="shared" ca="1" si="627"/>
        <v>24</v>
      </c>
      <c r="BK279" s="2">
        <f t="shared" ca="1" si="627"/>
        <v>2.7537199999999999</v>
      </c>
      <c r="BL279" t="str">
        <f t="shared" si="628"/>
        <v>V17R09</v>
      </c>
      <c r="BM279">
        <f t="shared" si="629"/>
        <v>279</v>
      </c>
      <c r="BN279" t="b">
        <f t="shared" si="637"/>
        <v>1</v>
      </c>
    </row>
    <row r="280" spans="1:66" x14ac:dyDescent="0.25">
      <c r="A280" t="str">
        <f t="shared" si="630"/>
        <v>V17</v>
      </c>
      <c r="B280" t="s">
        <v>25</v>
      </c>
      <c r="C280" s="3" t="str">
        <f t="shared" si="603"/>
        <v>Zone 10</v>
      </c>
      <c r="D280" t="str">
        <f t="shared" ca="1" si="604"/>
        <v>Pass</v>
      </c>
      <c r="E280" s="2">
        <f t="shared" ca="1" si="605"/>
        <v>43.940000000000005</v>
      </c>
      <c r="F280" s="2">
        <f t="shared" ca="1" si="606"/>
        <v>43.940000000000005</v>
      </c>
      <c r="G280" s="3">
        <f t="shared" ca="1" si="631"/>
        <v>0</v>
      </c>
      <c r="H280" s="31" t="str">
        <f t="shared" ca="1" si="607"/>
        <v>Yes</v>
      </c>
      <c r="I280" s="2">
        <f t="shared" ca="1" si="608"/>
        <v>47.93</v>
      </c>
      <c r="J280" s="2">
        <f t="shared" ca="1" si="609"/>
        <v>47.93</v>
      </c>
      <c r="K280" s="2">
        <f t="shared" ca="1" si="610"/>
        <v>47.93</v>
      </c>
      <c r="L280" s="3">
        <f t="shared" ca="1" si="632"/>
        <v>0</v>
      </c>
      <c r="M280" s="3" t="str">
        <f t="shared" ca="1" si="611"/>
        <v>Yes</v>
      </c>
      <c r="N280" s="31" t="str">
        <f t="shared" si="633"/>
        <v>V14R10</v>
      </c>
      <c r="O280" s="21">
        <f t="shared" ca="1" si="634"/>
        <v>3.9899999999999949</v>
      </c>
      <c r="P280" s="7">
        <f t="shared" ca="1" si="612"/>
        <v>277</v>
      </c>
      <c r="Q280" s="2">
        <f t="shared" ca="1" si="613"/>
        <v>8.42</v>
      </c>
      <c r="R280" s="2">
        <f t="shared" ca="1" si="613"/>
        <v>20.14</v>
      </c>
      <c r="S280" s="2">
        <f t="shared" ca="1" si="613"/>
        <v>3.53</v>
      </c>
      <c r="T280" s="2" t="str">
        <f t="shared" ca="1" si="613"/>
        <v/>
      </c>
      <c r="U280" s="2">
        <f t="shared" ca="1" si="613"/>
        <v>11.85</v>
      </c>
      <c r="V280" s="2">
        <f t="shared" ca="1" si="613"/>
        <v>0</v>
      </c>
      <c r="W280" s="2">
        <f t="shared" ca="1" si="614"/>
        <v>43.940000000000005</v>
      </c>
      <c r="X280" s="2">
        <f t="shared" ca="1" si="615"/>
        <v>28.3</v>
      </c>
      <c r="Y280" s="2">
        <f t="shared" ca="1" si="615"/>
        <v>51</v>
      </c>
      <c r="Z280" s="2">
        <f t="shared" ca="1" si="615"/>
        <v>22.7</v>
      </c>
      <c r="AA280" s="2">
        <f t="shared" ca="1" si="615"/>
        <v>2.83324</v>
      </c>
      <c r="AB280" s="7">
        <f t="shared" ca="1" si="616"/>
        <v>277</v>
      </c>
      <c r="AC280" s="2">
        <f t="shared" ca="1" si="617"/>
        <v>8.42</v>
      </c>
      <c r="AD280" s="2">
        <f t="shared" ca="1" si="617"/>
        <v>20.14</v>
      </c>
      <c r="AE280" s="2">
        <f t="shared" ca="1" si="617"/>
        <v>3.53</v>
      </c>
      <c r="AF280" s="2" t="str">
        <f t="shared" ca="1" si="617"/>
        <v/>
      </c>
      <c r="AG280" s="2">
        <f t="shared" ca="1" si="617"/>
        <v>11.85</v>
      </c>
      <c r="AH280" s="2">
        <f t="shared" ca="1" si="617"/>
        <v>0</v>
      </c>
      <c r="AI280" s="2">
        <f t="shared" ca="1" si="618"/>
        <v>43.940000000000005</v>
      </c>
      <c r="AJ280" s="2">
        <f t="shared" ca="1" si="635"/>
        <v>28.3</v>
      </c>
      <c r="AK280" s="2">
        <f t="shared" ca="1" si="619"/>
        <v>51</v>
      </c>
      <c r="AL280" s="2">
        <f t="shared" ca="1" si="619"/>
        <v>22.7</v>
      </c>
      <c r="AM280" s="2">
        <f t="shared" ca="1" si="619"/>
        <v>2.83324</v>
      </c>
      <c r="AN280" s="7">
        <f t="shared" ca="1" si="620"/>
        <v>277</v>
      </c>
      <c r="AO280" s="2">
        <f t="shared" ca="1" si="621"/>
        <v>9.43</v>
      </c>
      <c r="AP280" s="2">
        <f t="shared" ca="1" si="621"/>
        <v>23.32</v>
      </c>
      <c r="AQ280" s="2">
        <f t="shared" ca="1" si="621"/>
        <v>3.53</v>
      </c>
      <c r="AR280" s="2" t="str">
        <f t="shared" ca="1" si="621"/>
        <v/>
      </c>
      <c r="AS280" s="2">
        <f t="shared" ca="1" si="621"/>
        <v>11.65</v>
      </c>
      <c r="AT280" s="2" t="str">
        <f t="shared" ca="1" si="621"/>
        <v/>
      </c>
      <c r="AU280" s="2">
        <f t="shared" ca="1" si="622"/>
        <v>47.93</v>
      </c>
      <c r="AV280" s="2">
        <f t="shared" ca="1" si="623"/>
        <v>30.2</v>
      </c>
      <c r="AW280" s="2">
        <f t="shared" ca="1" si="623"/>
        <v>53</v>
      </c>
      <c r="AX280" s="2">
        <f t="shared" ca="1" si="623"/>
        <v>22.8</v>
      </c>
      <c r="AY280" s="2">
        <f t="shared" ca="1" si="623"/>
        <v>2.83324</v>
      </c>
      <c r="AZ280" s="7">
        <f t="shared" ca="1" si="624"/>
        <v>277</v>
      </c>
      <c r="BA280" s="2">
        <f t="shared" ca="1" si="625"/>
        <v>9.43</v>
      </c>
      <c r="BB280" s="2">
        <f t="shared" ca="1" si="625"/>
        <v>23.32</v>
      </c>
      <c r="BC280" s="2">
        <f t="shared" ca="1" si="625"/>
        <v>3.53</v>
      </c>
      <c r="BD280" s="2" t="str">
        <f t="shared" ca="1" si="625"/>
        <v/>
      </c>
      <c r="BE280" s="2">
        <f t="shared" ca="1" si="625"/>
        <v>11.65</v>
      </c>
      <c r="BF280" s="2" t="str">
        <f t="shared" ca="1" si="625"/>
        <v/>
      </c>
      <c r="BG280" s="2">
        <f t="shared" ca="1" si="626"/>
        <v>47.93</v>
      </c>
      <c r="BH280" s="2">
        <f t="shared" ca="1" si="636"/>
        <v>30.2</v>
      </c>
      <c r="BI280" s="2">
        <f t="shared" ca="1" si="627"/>
        <v>53</v>
      </c>
      <c r="BJ280" s="2">
        <f t="shared" ca="1" si="627"/>
        <v>22.8</v>
      </c>
      <c r="BK280" s="2">
        <f t="shared" ca="1" si="627"/>
        <v>2.83324</v>
      </c>
      <c r="BL280" t="str">
        <f t="shared" si="628"/>
        <v>V17R10</v>
      </c>
      <c r="BM280">
        <f t="shared" si="629"/>
        <v>280</v>
      </c>
      <c r="BN280" t="b">
        <f t="shared" si="637"/>
        <v>1</v>
      </c>
    </row>
    <row r="281" spans="1:66" x14ac:dyDescent="0.25">
      <c r="A281" t="str">
        <f t="shared" si="630"/>
        <v>V17</v>
      </c>
      <c r="B281" t="s">
        <v>26</v>
      </c>
      <c r="C281" s="3" t="str">
        <f t="shared" si="603"/>
        <v>Zone 11</v>
      </c>
      <c r="D281" t="str">
        <f t="shared" ca="1" si="604"/>
        <v>Pass</v>
      </c>
      <c r="E281" s="2">
        <f t="shared" ca="1" si="605"/>
        <v>77.22</v>
      </c>
      <c r="F281" s="2">
        <f t="shared" ca="1" si="606"/>
        <v>77.22</v>
      </c>
      <c r="G281" s="3">
        <f t="shared" ca="1" si="631"/>
        <v>0</v>
      </c>
      <c r="H281" s="31" t="str">
        <f t="shared" ca="1" si="607"/>
        <v>Yes</v>
      </c>
      <c r="I281" s="2">
        <f t="shared" ca="1" si="608"/>
        <v>82.06</v>
      </c>
      <c r="J281" s="2">
        <f t="shared" ca="1" si="609"/>
        <v>82.06</v>
      </c>
      <c r="K281" s="2">
        <f t="shared" ca="1" si="610"/>
        <v>82.06</v>
      </c>
      <c r="L281" s="3">
        <f t="shared" ca="1" si="632"/>
        <v>0</v>
      </c>
      <c r="M281" s="3" t="str">
        <f t="shared" ca="1" si="611"/>
        <v>Yes</v>
      </c>
      <c r="N281" s="31" t="str">
        <f t="shared" si="633"/>
        <v>V14R11</v>
      </c>
      <c r="O281" s="21">
        <f t="shared" ca="1" si="634"/>
        <v>4.8400000000000034</v>
      </c>
      <c r="P281" s="7">
        <f t="shared" ca="1" si="612"/>
        <v>278</v>
      </c>
      <c r="Q281" s="2">
        <f t="shared" ca="1" si="613"/>
        <v>25.15</v>
      </c>
      <c r="R281" s="2">
        <f t="shared" ca="1" si="613"/>
        <v>32.71</v>
      </c>
      <c r="S281" s="2">
        <f t="shared" ca="1" si="613"/>
        <v>3.66</v>
      </c>
      <c r="T281" s="2" t="str">
        <f t="shared" ca="1" si="613"/>
        <v/>
      </c>
      <c r="U281" s="2">
        <f t="shared" ca="1" si="613"/>
        <v>15.7</v>
      </c>
      <c r="V281" s="2">
        <f t="shared" ca="1" si="613"/>
        <v>0</v>
      </c>
      <c r="W281" s="2">
        <f t="shared" ca="1" si="614"/>
        <v>77.22</v>
      </c>
      <c r="X281" s="2">
        <f t="shared" ca="1" si="615"/>
        <v>29.2</v>
      </c>
      <c r="Y281" s="2">
        <f t="shared" ca="1" si="615"/>
        <v>50.4</v>
      </c>
      <c r="Z281" s="2">
        <f t="shared" ca="1" si="615"/>
        <v>21.2</v>
      </c>
      <c r="AA281" s="2">
        <f t="shared" ca="1" si="615"/>
        <v>3.35887</v>
      </c>
      <c r="AB281" s="7">
        <f t="shared" ca="1" si="616"/>
        <v>278</v>
      </c>
      <c r="AC281" s="2">
        <f t="shared" ca="1" si="617"/>
        <v>25.15</v>
      </c>
      <c r="AD281" s="2">
        <f t="shared" ca="1" si="617"/>
        <v>32.71</v>
      </c>
      <c r="AE281" s="2">
        <f t="shared" ca="1" si="617"/>
        <v>3.66</v>
      </c>
      <c r="AF281" s="2" t="str">
        <f t="shared" ca="1" si="617"/>
        <v/>
      </c>
      <c r="AG281" s="2">
        <f t="shared" ca="1" si="617"/>
        <v>15.7</v>
      </c>
      <c r="AH281" s="2">
        <f t="shared" ca="1" si="617"/>
        <v>0</v>
      </c>
      <c r="AI281" s="2">
        <f t="shared" ca="1" si="618"/>
        <v>77.22</v>
      </c>
      <c r="AJ281" s="2">
        <f t="shared" ca="1" si="635"/>
        <v>29.2</v>
      </c>
      <c r="AK281" s="2">
        <f t="shared" ca="1" si="619"/>
        <v>50.4</v>
      </c>
      <c r="AL281" s="2">
        <f t="shared" ca="1" si="619"/>
        <v>21.2</v>
      </c>
      <c r="AM281" s="2">
        <f t="shared" ca="1" si="619"/>
        <v>3.35887</v>
      </c>
      <c r="AN281" s="7">
        <f t="shared" ca="1" si="620"/>
        <v>278</v>
      </c>
      <c r="AO281" s="2">
        <f t="shared" ca="1" si="621"/>
        <v>26.55</v>
      </c>
      <c r="AP281" s="2">
        <f t="shared" ca="1" si="621"/>
        <v>36.619999999999997</v>
      </c>
      <c r="AQ281" s="2">
        <f t="shared" ca="1" si="621"/>
        <v>3.66</v>
      </c>
      <c r="AR281" s="2" t="str">
        <f t="shared" ca="1" si="621"/>
        <v/>
      </c>
      <c r="AS281" s="2">
        <f t="shared" ca="1" si="621"/>
        <v>15.23</v>
      </c>
      <c r="AT281" s="2" t="str">
        <f t="shared" ca="1" si="621"/>
        <v/>
      </c>
      <c r="AU281" s="2">
        <f t="shared" ca="1" si="622"/>
        <v>82.06</v>
      </c>
      <c r="AV281" s="2">
        <f t="shared" ca="1" si="623"/>
        <v>30.9</v>
      </c>
      <c r="AW281" s="2">
        <f t="shared" ca="1" si="623"/>
        <v>52.1</v>
      </c>
      <c r="AX281" s="2">
        <f t="shared" ca="1" si="623"/>
        <v>21.2</v>
      </c>
      <c r="AY281" s="2">
        <f t="shared" ca="1" si="623"/>
        <v>3.35887</v>
      </c>
      <c r="AZ281" s="7">
        <f t="shared" ca="1" si="624"/>
        <v>278</v>
      </c>
      <c r="BA281" s="2">
        <f t="shared" ca="1" si="625"/>
        <v>26.55</v>
      </c>
      <c r="BB281" s="2">
        <f t="shared" ca="1" si="625"/>
        <v>36.619999999999997</v>
      </c>
      <c r="BC281" s="2">
        <f t="shared" ca="1" si="625"/>
        <v>3.66</v>
      </c>
      <c r="BD281" s="2" t="str">
        <f t="shared" ca="1" si="625"/>
        <v/>
      </c>
      <c r="BE281" s="2">
        <f t="shared" ca="1" si="625"/>
        <v>15.23</v>
      </c>
      <c r="BF281" s="2" t="str">
        <f t="shared" ca="1" si="625"/>
        <v/>
      </c>
      <c r="BG281" s="2">
        <f t="shared" ca="1" si="626"/>
        <v>82.06</v>
      </c>
      <c r="BH281" s="2">
        <f t="shared" ca="1" si="636"/>
        <v>30.9</v>
      </c>
      <c r="BI281" s="2">
        <f t="shared" ca="1" si="627"/>
        <v>52.1</v>
      </c>
      <c r="BJ281" s="2">
        <f t="shared" ca="1" si="627"/>
        <v>21.2</v>
      </c>
      <c r="BK281" s="2">
        <f t="shared" ca="1" si="627"/>
        <v>3.35887</v>
      </c>
      <c r="BL281" t="str">
        <f t="shared" si="628"/>
        <v>V17R11</v>
      </c>
      <c r="BM281">
        <f t="shared" si="629"/>
        <v>281</v>
      </c>
      <c r="BN281" t="b">
        <f t="shared" si="637"/>
        <v>1</v>
      </c>
    </row>
    <row r="282" spans="1:66" x14ac:dyDescent="0.25">
      <c r="A282" t="str">
        <f t="shared" si="630"/>
        <v>V17</v>
      </c>
      <c r="B282" t="s">
        <v>27</v>
      </c>
      <c r="C282" s="3" t="str">
        <f t="shared" si="603"/>
        <v>Zone 12</v>
      </c>
      <c r="D282" t="str">
        <f t="shared" ca="1" si="604"/>
        <v>Pass</v>
      </c>
      <c r="E282" s="2">
        <f t="shared" ca="1" si="605"/>
        <v>58.88</v>
      </c>
      <c r="F282" s="2">
        <f t="shared" ca="1" si="606"/>
        <v>58.88</v>
      </c>
      <c r="G282" s="3">
        <f t="shared" ca="1" si="631"/>
        <v>0</v>
      </c>
      <c r="H282" s="31" t="str">
        <f t="shared" ca="1" si="607"/>
        <v>Yes</v>
      </c>
      <c r="I282" s="2">
        <f t="shared" ca="1" si="608"/>
        <v>63.819999999999993</v>
      </c>
      <c r="J282" s="2">
        <f t="shared" ca="1" si="609"/>
        <v>63.819999999999993</v>
      </c>
      <c r="K282" s="2">
        <f t="shared" ca="1" si="610"/>
        <v>63.819999999999993</v>
      </c>
      <c r="L282" s="3">
        <f t="shared" ca="1" si="632"/>
        <v>0</v>
      </c>
      <c r="M282" s="3" t="str">
        <f t="shared" ca="1" si="611"/>
        <v>Yes</v>
      </c>
      <c r="N282" s="31" t="str">
        <f t="shared" si="633"/>
        <v>V14R12</v>
      </c>
      <c r="O282" s="21">
        <f t="shared" ca="1" si="634"/>
        <v>4.9399999999999906</v>
      </c>
      <c r="P282" s="7">
        <f t="shared" ca="1" si="612"/>
        <v>279</v>
      </c>
      <c r="Q282" s="2">
        <f t="shared" ca="1" si="613"/>
        <v>24.92</v>
      </c>
      <c r="R282" s="2">
        <f t="shared" ca="1" si="613"/>
        <v>15.01</v>
      </c>
      <c r="S282" s="2">
        <f t="shared" ca="1" si="613"/>
        <v>3.66</v>
      </c>
      <c r="T282" s="2" t="str">
        <f t="shared" ca="1" si="613"/>
        <v/>
      </c>
      <c r="U282" s="2">
        <f t="shared" ca="1" si="613"/>
        <v>15.29</v>
      </c>
      <c r="V282" s="2">
        <f t="shared" ca="1" si="613"/>
        <v>0</v>
      </c>
      <c r="W282" s="2">
        <f t="shared" ca="1" si="614"/>
        <v>58.88</v>
      </c>
      <c r="X282" s="2">
        <f t="shared" ca="1" si="615"/>
        <v>30.1</v>
      </c>
      <c r="Y282" s="2">
        <f t="shared" ca="1" si="615"/>
        <v>50.2</v>
      </c>
      <c r="Z282" s="2">
        <f t="shared" ca="1" si="615"/>
        <v>20.100000000000001</v>
      </c>
      <c r="AA282" s="2">
        <f t="shared" ca="1" si="615"/>
        <v>2.8233299999999999</v>
      </c>
      <c r="AB282" s="7">
        <f t="shared" ca="1" si="616"/>
        <v>279</v>
      </c>
      <c r="AC282" s="2">
        <f t="shared" ca="1" si="617"/>
        <v>24.92</v>
      </c>
      <c r="AD282" s="2">
        <f t="shared" ca="1" si="617"/>
        <v>15.01</v>
      </c>
      <c r="AE282" s="2">
        <f t="shared" ca="1" si="617"/>
        <v>3.66</v>
      </c>
      <c r="AF282" s="2" t="str">
        <f t="shared" ca="1" si="617"/>
        <v/>
      </c>
      <c r="AG282" s="2">
        <f t="shared" ca="1" si="617"/>
        <v>15.29</v>
      </c>
      <c r="AH282" s="2">
        <f t="shared" ca="1" si="617"/>
        <v>0</v>
      </c>
      <c r="AI282" s="2">
        <f t="shared" ca="1" si="618"/>
        <v>58.88</v>
      </c>
      <c r="AJ282" s="2">
        <f t="shared" ca="1" si="635"/>
        <v>30.1</v>
      </c>
      <c r="AK282" s="2">
        <f t="shared" ca="1" si="619"/>
        <v>50.2</v>
      </c>
      <c r="AL282" s="2">
        <f t="shared" ca="1" si="619"/>
        <v>20.100000000000001</v>
      </c>
      <c r="AM282" s="2">
        <f t="shared" ca="1" si="619"/>
        <v>2.8233299999999999</v>
      </c>
      <c r="AN282" s="7">
        <f t="shared" ca="1" si="620"/>
        <v>279</v>
      </c>
      <c r="AO282" s="2">
        <f t="shared" ca="1" si="621"/>
        <v>25.83</v>
      </c>
      <c r="AP282" s="2">
        <f t="shared" ca="1" si="621"/>
        <v>18.91</v>
      </c>
      <c r="AQ282" s="2">
        <f t="shared" ca="1" si="621"/>
        <v>3.66</v>
      </c>
      <c r="AR282" s="2" t="str">
        <f t="shared" ca="1" si="621"/>
        <v/>
      </c>
      <c r="AS282" s="2">
        <f t="shared" ca="1" si="621"/>
        <v>15.42</v>
      </c>
      <c r="AT282" s="2" t="str">
        <f t="shared" ca="1" si="621"/>
        <v/>
      </c>
      <c r="AU282" s="2">
        <f t="shared" ca="1" si="622"/>
        <v>63.819999999999993</v>
      </c>
      <c r="AV282" s="2">
        <f t="shared" ca="1" si="623"/>
        <v>32.1</v>
      </c>
      <c r="AW282" s="2">
        <f t="shared" ca="1" si="623"/>
        <v>52.2</v>
      </c>
      <c r="AX282" s="2">
        <f t="shared" ca="1" si="623"/>
        <v>20.100000000000001</v>
      </c>
      <c r="AY282" s="2">
        <f t="shared" ca="1" si="623"/>
        <v>2.8233299999999999</v>
      </c>
      <c r="AZ282" s="7">
        <f t="shared" ca="1" si="624"/>
        <v>279</v>
      </c>
      <c r="BA282" s="2">
        <f t="shared" ca="1" si="625"/>
        <v>25.83</v>
      </c>
      <c r="BB282" s="2">
        <f t="shared" ca="1" si="625"/>
        <v>18.91</v>
      </c>
      <c r="BC282" s="2">
        <f t="shared" ca="1" si="625"/>
        <v>3.66</v>
      </c>
      <c r="BD282" s="2" t="str">
        <f t="shared" ca="1" si="625"/>
        <v/>
      </c>
      <c r="BE282" s="2">
        <f t="shared" ca="1" si="625"/>
        <v>15.42</v>
      </c>
      <c r="BF282" s="2" t="str">
        <f t="shared" ca="1" si="625"/>
        <v/>
      </c>
      <c r="BG282" s="2">
        <f t="shared" ca="1" si="626"/>
        <v>63.819999999999993</v>
      </c>
      <c r="BH282" s="2">
        <f t="shared" ca="1" si="636"/>
        <v>32.1</v>
      </c>
      <c r="BI282" s="2">
        <f t="shared" ca="1" si="627"/>
        <v>52.2</v>
      </c>
      <c r="BJ282" s="2">
        <f t="shared" ca="1" si="627"/>
        <v>20.100000000000001</v>
      </c>
      <c r="BK282" s="2">
        <f t="shared" ca="1" si="627"/>
        <v>2.8233299999999999</v>
      </c>
      <c r="BL282" t="str">
        <f t="shared" si="628"/>
        <v>V17R12</v>
      </c>
      <c r="BM282">
        <f t="shared" si="629"/>
        <v>282</v>
      </c>
      <c r="BN282" t="b">
        <f t="shared" si="637"/>
        <v>1</v>
      </c>
    </row>
    <row r="283" spans="1:66" x14ac:dyDescent="0.25">
      <c r="A283" t="str">
        <f t="shared" si="630"/>
        <v>V17</v>
      </c>
      <c r="B283" t="s">
        <v>28</v>
      </c>
      <c r="C283" s="3" t="str">
        <f t="shared" si="603"/>
        <v>Zone 13</v>
      </c>
      <c r="D283" t="str">
        <f t="shared" ca="1" si="604"/>
        <v>Pass</v>
      </c>
      <c r="E283" s="2">
        <f t="shared" ca="1" si="605"/>
        <v>76.339999999999989</v>
      </c>
      <c r="F283" s="2">
        <f t="shared" ca="1" si="606"/>
        <v>76.339999999999989</v>
      </c>
      <c r="G283" s="3">
        <f t="shared" ca="1" si="631"/>
        <v>0</v>
      </c>
      <c r="H283" s="31" t="str">
        <f t="shared" ca="1" si="607"/>
        <v>Yes</v>
      </c>
      <c r="I283" s="2">
        <f t="shared" ca="1" si="608"/>
        <v>81.600000000000009</v>
      </c>
      <c r="J283" s="2">
        <f t="shared" ca="1" si="609"/>
        <v>81.600000000000009</v>
      </c>
      <c r="K283" s="2">
        <f t="shared" ca="1" si="610"/>
        <v>81.600000000000009</v>
      </c>
      <c r="L283" s="3">
        <f t="shared" ca="1" si="632"/>
        <v>0</v>
      </c>
      <c r="M283" s="3" t="str">
        <f t="shared" ca="1" si="611"/>
        <v>Yes</v>
      </c>
      <c r="N283" s="31" t="str">
        <f t="shared" si="633"/>
        <v>V14R13</v>
      </c>
      <c r="O283" s="21">
        <f t="shared" ca="1" si="634"/>
        <v>5.2600000000000193</v>
      </c>
      <c r="P283" s="7">
        <f t="shared" ca="1" si="612"/>
        <v>280</v>
      </c>
      <c r="Q283" s="2">
        <f t="shared" ca="1" si="613"/>
        <v>21.58</v>
      </c>
      <c r="R283" s="2">
        <f t="shared" ca="1" si="613"/>
        <v>36.72</v>
      </c>
      <c r="S283" s="2">
        <f t="shared" ca="1" si="613"/>
        <v>3.69</v>
      </c>
      <c r="T283" s="2" t="str">
        <f t="shared" ca="1" si="613"/>
        <v/>
      </c>
      <c r="U283" s="2">
        <f t="shared" ca="1" si="613"/>
        <v>14.35</v>
      </c>
      <c r="V283" s="2">
        <f t="shared" ca="1" si="613"/>
        <v>0</v>
      </c>
      <c r="W283" s="2">
        <f t="shared" ca="1" si="614"/>
        <v>76.339999999999989</v>
      </c>
      <c r="X283" s="2">
        <f t="shared" ca="1" si="615"/>
        <v>30</v>
      </c>
      <c r="Y283" s="2">
        <f t="shared" ca="1" si="615"/>
        <v>51.3</v>
      </c>
      <c r="Z283" s="2">
        <f t="shared" ca="1" si="615"/>
        <v>21.3</v>
      </c>
      <c r="AA283" s="2">
        <f t="shared" ca="1" si="615"/>
        <v>3.5448400000000002</v>
      </c>
      <c r="AB283" s="7">
        <f t="shared" ca="1" si="616"/>
        <v>280</v>
      </c>
      <c r="AC283" s="2">
        <f t="shared" ca="1" si="617"/>
        <v>21.58</v>
      </c>
      <c r="AD283" s="2">
        <f t="shared" ca="1" si="617"/>
        <v>36.72</v>
      </c>
      <c r="AE283" s="2">
        <f t="shared" ca="1" si="617"/>
        <v>3.69</v>
      </c>
      <c r="AF283" s="2" t="str">
        <f t="shared" ca="1" si="617"/>
        <v/>
      </c>
      <c r="AG283" s="2">
        <f t="shared" ca="1" si="617"/>
        <v>14.35</v>
      </c>
      <c r="AH283" s="2">
        <f t="shared" ca="1" si="617"/>
        <v>0</v>
      </c>
      <c r="AI283" s="2">
        <f t="shared" ca="1" si="618"/>
        <v>76.339999999999989</v>
      </c>
      <c r="AJ283" s="2">
        <f t="shared" ca="1" si="635"/>
        <v>30</v>
      </c>
      <c r="AK283" s="2">
        <f t="shared" ca="1" si="619"/>
        <v>51.3</v>
      </c>
      <c r="AL283" s="2">
        <f t="shared" ca="1" si="619"/>
        <v>21.3</v>
      </c>
      <c r="AM283" s="2">
        <f t="shared" ca="1" si="619"/>
        <v>3.5448400000000002</v>
      </c>
      <c r="AN283" s="7">
        <f t="shared" ca="1" si="620"/>
        <v>280</v>
      </c>
      <c r="AO283" s="2">
        <f t="shared" ca="1" si="621"/>
        <v>22.38</v>
      </c>
      <c r="AP283" s="2">
        <f t="shared" ca="1" si="621"/>
        <v>41.52</v>
      </c>
      <c r="AQ283" s="2">
        <f t="shared" ca="1" si="621"/>
        <v>3.69</v>
      </c>
      <c r="AR283" s="2" t="str">
        <f t="shared" ca="1" si="621"/>
        <v/>
      </c>
      <c r="AS283" s="2">
        <f t="shared" ca="1" si="621"/>
        <v>14.01</v>
      </c>
      <c r="AT283" s="2" t="str">
        <f t="shared" ca="1" si="621"/>
        <v/>
      </c>
      <c r="AU283" s="2">
        <f t="shared" ca="1" si="622"/>
        <v>81.600000000000009</v>
      </c>
      <c r="AV283" s="2">
        <f t="shared" ca="1" si="623"/>
        <v>31.9</v>
      </c>
      <c r="AW283" s="2">
        <f t="shared" ca="1" si="623"/>
        <v>53.2</v>
      </c>
      <c r="AX283" s="2">
        <f t="shared" ca="1" si="623"/>
        <v>21.3</v>
      </c>
      <c r="AY283" s="2">
        <f t="shared" ca="1" si="623"/>
        <v>3.5448400000000002</v>
      </c>
      <c r="AZ283" s="7">
        <f t="shared" ca="1" si="624"/>
        <v>280</v>
      </c>
      <c r="BA283" s="2">
        <f t="shared" ca="1" si="625"/>
        <v>22.38</v>
      </c>
      <c r="BB283" s="2">
        <f t="shared" ca="1" si="625"/>
        <v>41.52</v>
      </c>
      <c r="BC283" s="2">
        <f t="shared" ca="1" si="625"/>
        <v>3.69</v>
      </c>
      <c r="BD283" s="2" t="str">
        <f t="shared" ca="1" si="625"/>
        <v/>
      </c>
      <c r="BE283" s="2">
        <f t="shared" ca="1" si="625"/>
        <v>14.01</v>
      </c>
      <c r="BF283" s="2" t="str">
        <f t="shared" ca="1" si="625"/>
        <v/>
      </c>
      <c r="BG283" s="2">
        <f t="shared" ca="1" si="626"/>
        <v>81.600000000000009</v>
      </c>
      <c r="BH283" s="2">
        <f t="shared" ca="1" si="636"/>
        <v>31.9</v>
      </c>
      <c r="BI283" s="2">
        <f t="shared" ca="1" si="627"/>
        <v>53.2</v>
      </c>
      <c r="BJ283" s="2">
        <f t="shared" ca="1" si="627"/>
        <v>21.3</v>
      </c>
      <c r="BK283" s="2">
        <f t="shared" ca="1" si="627"/>
        <v>3.5448400000000002</v>
      </c>
      <c r="BL283" t="str">
        <f t="shared" si="628"/>
        <v>V17R13</v>
      </c>
      <c r="BM283">
        <f t="shared" si="629"/>
        <v>283</v>
      </c>
      <c r="BN283" t="b">
        <f t="shared" si="637"/>
        <v>1</v>
      </c>
    </row>
    <row r="284" spans="1:66" x14ac:dyDescent="0.25">
      <c r="A284" t="str">
        <f t="shared" si="630"/>
        <v>V17</v>
      </c>
      <c r="B284" t="s">
        <v>29</v>
      </c>
      <c r="C284" s="3" t="str">
        <f t="shared" si="603"/>
        <v>Zone 14</v>
      </c>
      <c r="D284" t="str">
        <f t="shared" ca="1" si="604"/>
        <v>Pass</v>
      </c>
      <c r="E284" s="2">
        <f t="shared" ca="1" si="605"/>
        <v>73.34</v>
      </c>
      <c r="F284" s="2">
        <f t="shared" ca="1" si="606"/>
        <v>73.34</v>
      </c>
      <c r="G284" s="3">
        <f t="shared" ca="1" si="631"/>
        <v>0</v>
      </c>
      <c r="H284" s="31" t="str">
        <f t="shared" ca="1" si="607"/>
        <v>Yes</v>
      </c>
      <c r="I284" s="2">
        <f t="shared" ca="1" si="608"/>
        <v>79.33</v>
      </c>
      <c r="J284" s="2">
        <f t="shared" ca="1" si="609"/>
        <v>79.33</v>
      </c>
      <c r="K284" s="2">
        <f t="shared" ca="1" si="610"/>
        <v>79.33</v>
      </c>
      <c r="L284" s="3">
        <f t="shared" ca="1" si="632"/>
        <v>0</v>
      </c>
      <c r="M284" s="3" t="str">
        <f t="shared" ca="1" si="611"/>
        <v>Yes</v>
      </c>
      <c r="N284" s="31" t="str">
        <f t="shared" si="633"/>
        <v>V14R14</v>
      </c>
      <c r="O284" s="21">
        <f t="shared" ca="1" si="634"/>
        <v>5.9899999999999949</v>
      </c>
      <c r="P284" s="7">
        <f t="shared" ca="1" si="612"/>
        <v>281</v>
      </c>
      <c r="Q284" s="2">
        <f t="shared" ca="1" si="613"/>
        <v>24.85</v>
      </c>
      <c r="R284" s="2">
        <f t="shared" ca="1" si="613"/>
        <v>29.74</v>
      </c>
      <c r="S284" s="2">
        <f t="shared" ca="1" si="613"/>
        <v>3.52</v>
      </c>
      <c r="T284" s="2" t="str">
        <f t="shared" ca="1" si="613"/>
        <v/>
      </c>
      <c r="U284" s="2">
        <f t="shared" ca="1" si="613"/>
        <v>15.23</v>
      </c>
      <c r="V284" s="2">
        <f t="shared" ca="1" si="613"/>
        <v>0</v>
      </c>
      <c r="W284" s="2">
        <f t="shared" ca="1" si="614"/>
        <v>73.34</v>
      </c>
      <c r="X284" s="2">
        <f t="shared" ca="1" si="615"/>
        <v>30</v>
      </c>
      <c r="Y284" s="2">
        <f t="shared" ca="1" si="615"/>
        <v>51.6</v>
      </c>
      <c r="Z284" s="2">
        <f t="shared" ca="1" si="615"/>
        <v>21.6</v>
      </c>
      <c r="AA284" s="2">
        <f t="shared" ca="1" si="615"/>
        <v>2.9386700000000001</v>
      </c>
      <c r="AB284" s="7">
        <f t="shared" ca="1" si="616"/>
        <v>281</v>
      </c>
      <c r="AC284" s="2">
        <f t="shared" ca="1" si="617"/>
        <v>24.85</v>
      </c>
      <c r="AD284" s="2">
        <f t="shared" ca="1" si="617"/>
        <v>29.74</v>
      </c>
      <c r="AE284" s="2">
        <f t="shared" ca="1" si="617"/>
        <v>3.52</v>
      </c>
      <c r="AF284" s="2" t="str">
        <f t="shared" ca="1" si="617"/>
        <v/>
      </c>
      <c r="AG284" s="2">
        <f t="shared" ca="1" si="617"/>
        <v>15.23</v>
      </c>
      <c r="AH284" s="2">
        <f t="shared" ca="1" si="617"/>
        <v>0</v>
      </c>
      <c r="AI284" s="2">
        <f t="shared" ca="1" si="618"/>
        <v>73.34</v>
      </c>
      <c r="AJ284" s="2">
        <f t="shared" ca="1" si="635"/>
        <v>30</v>
      </c>
      <c r="AK284" s="2">
        <f t="shared" ca="1" si="619"/>
        <v>51.6</v>
      </c>
      <c r="AL284" s="2">
        <f t="shared" ca="1" si="619"/>
        <v>21.6</v>
      </c>
      <c r="AM284" s="2">
        <f t="shared" ca="1" si="619"/>
        <v>2.9386700000000001</v>
      </c>
      <c r="AN284" s="7">
        <f t="shared" ca="1" si="620"/>
        <v>281</v>
      </c>
      <c r="AO284" s="2">
        <f t="shared" ca="1" si="621"/>
        <v>26.5</v>
      </c>
      <c r="AP284" s="2">
        <f t="shared" ca="1" si="621"/>
        <v>34.619999999999997</v>
      </c>
      <c r="AQ284" s="2">
        <f t="shared" ca="1" si="621"/>
        <v>3.52</v>
      </c>
      <c r="AR284" s="2" t="str">
        <f t="shared" ca="1" si="621"/>
        <v/>
      </c>
      <c r="AS284" s="2">
        <f t="shared" ca="1" si="621"/>
        <v>14.69</v>
      </c>
      <c r="AT284" s="2" t="str">
        <f t="shared" ca="1" si="621"/>
        <v/>
      </c>
      <c r="AU284" s="2">
        <f t="shared" ca="1" si="622"/>
        <v>79.33</v>
      </c>
      <c r="AV284" s="2">
        <f t="shared" ca="1" si="623"/>
        <v>32.299999999999997</v>
      </c>
      <c r="AW284" s="2">
        <f t="shared" ca="1" si="623"/>
        <v>53.9</v>
      </c>
      <c r="AX284" s="2">
        <f t="shared" ca="1" si="623"/>
        <v>21.6</v>
      </c>
      <c r="AY284" s="2">
        <f t="shared" ca="1" si="623"/>
        <v>2.9386700000000001</v>
      </c>
      <c r="AZ284" s="7">
        <f t="shared" ca="1" si="624"/>
        <v>281</v>
      </c>
      <c r="BA284" s="2">
        <f t="shared" ca="1" si="625"/>
        <v>26.5</v>
      </c>
      <c r="BB284" s="2">
        <f t="shared" ca="1" si="625"/>
        <v>34.619999999999997</v>
      </c>
      <c r="BC284" s="2">
        <f t="shared" ca="1" si="625"/>
        <v>3.52</v>
      </c>
      <c r="BD284" s="2" t="str">
        <f t="shared" ca="1" si="625"/>
        <v/>
      </c>
      <c r="BE284" s="2">
        <f t="shared" ca="1" si="625"/>
        <v>14.69</v>
      </c>
      <c r="BF284" s="2" t="str">
        <f t="shared" ca="1" si="625"/>
        <v/>
      </c>
      <c r="BG284" s="2">
        <f t="shared" ca="1" si="626"/>
        <v>79.33</v>
      </c>
      <c r="BH284" s="2">
        <f t="shared" ca="1" si="636"/>
        <v>32.299999999999997</v>
      </c>
      <c r="BI284" s="2">
        <f t="shared" ca="1" si="627"/>
        <v>53.9</v>
      </c>
      <c r="BJ284" s="2">
        <f t="shared" ca="1" si="627"/>
        <v>21.6</v>
      </c>
      <c r="BK284" s="2">
        <f t="shared" ca="1" si="627"/>
        <v>2.9386700000000001</v>
      </c>
      <c r="BL284" t="str">
        <f t="shared" si="628"/>
        <v>V17R14</v>
      </c>
      <c r="BM284">
        <f t="shared" si="629"/>
        <v>284</v>
      </c>
      <c r="BN284" t="b">
        <f t="shared" si="637"/>
        <v>1</v>
      </c>
    </row>
    <row r="285" spans="1:66" x14ac:dyDescent="0.25">
      <c r="A285" t="str">
        <f t="shared" si="630"/>
        <v>V17</v>
      </c>
      <c r="B285" t="s">
        <v>30</v>
      </c>
      <c r="C285" s="3" t="str">
        <f t="shared" si="603"/>
        <v>Zone 15</v>
      </c>
      <c r="D285" t="str">
        <f t="shared" ca="1" si="604"/>
        <v>Pass</v>
      </c>
      <c r="E285" s="2">
        <f t="shared" ca="1" si="605"/>
        <v>102.96</v>
      </c>
      <c r="F285" s="2">
        <f t="shared" ca="1" si="606"/>
        <v>102.96</v>
      </c>
      <c r="G285" s="3">
        <f t="shared" ca="1" si="631"/>
        <v>0</v>
      </c>
      <c r="H285" s="31" t="str">
        <f t="shared" ca="1" si="607"/>
        <v>Yes</v>
      </c>
      <c r="I285" s="2">
        <f t="shared" ca="1" si="608"/>
        <v>108.42999999999999</v>
      </c>
      <c r="J285" s="2">
        <f t="shared" ca="1" si="609"/>
        <v>108.42999999999999</v>
      </c>
      <c r="K285" s="2">
        <f t="shared" ca="1" si="610"/>
        <v>108.42999999999999</v>
      </c>
      <c r="L285" s="3">
        <f t="shared" ca="1" si="632"/>
        <v>0</v>
      </c>
      <c r="M285" s="3" t="str">
        <f t="shared" ca="1" si="611"/>
        <v>Yes</v>
      </c>
      <c r="N285" s="31" t="str">
        <f t="shared" si="633"/>
        <v>V14R15</v>
      </c>
      <c r="O285" s="21">
        <f t="shared" ca="1" si="634"/>
        <v>5.4699999999999989</v>
      </c>
      <c r="P285" s="7">
        <f t="shared" ca="1" si="612"/>
        <v>282</v>
      </c>
      <c r="Q285" s="2">
        <f t="shared" ca="1" si="613"/>
        <v>0.78</v>
      </c>
      <c r="R285" s="2">
        <f t="shared" ca="1" si="613"/>
        <v>90.28</v>
      </c>
      <c r="S285" s="2">
        <f t="shared" ca="1" si="613"/>
        <v>3.55</v>
      </c>
      <c r="T285" s="2" t="str">
        <f t="shared" ca="1" si="613"/>
        <v/>
      </c>
      <c r="U285" s="2">
        <f t="shared" ca="1" si="613"/>
        <v>8.35</v>
      </c>
      <c r="V285" s="2">
        <f t="shared" ca="1" si="613"/>
        <v>0</v>
      </c>
      <c r="W285" s="2">
        <f t="shared" ca="1" si="614"/>
        <v>102.96</v>
      </c>
      <c r="X285" s="2">
        <f t="shared" ca="1" si="615"/>
        <v>25.3</v>
      </c>
      <c r="Y285" s="2">
        <f t="shared" ca="1" si="615"/>
        <v>53.2</v>
      </c>
      <c r="Z285" s="2">
        <f t="shared" ca="1" si="615"/>
        <v>27.9</v>
      </c>
      <c r="AA285" s="2">
        <f t="shared" ca="1" si="615"/>
        <v>5.0494199999999996</v>
      </c>
      <c r="AB285" s="7">
        <f t="shared" ca="1" si="616"/>
        <v>282</v>
      </c>
      <c r="AC285" s="2">
        <f t="shared" ca="1" si="617"/>
        <v>0.78</v>
      </c>
      <c r="AD285" s="2">
        <f t="shared" ca="1" si="617"/>
        <v>90.28</v>
      </c>
      <c r="AE285" s="2">
        <f t="shared" ca="1" si="617"/>
        <v>3.55</v>
      </c>
      <c r="AF285" s="2" t="str">
        <f t="shared" ca="1" si="617"/>
        <v/>
      </c>
      <c r="AG285" s="2">
        <f t="shared" ca="1" si="617"/>
        <v>8.35</v>
      </c>
      <c r="AH285" s="2">
        <f t="shared" ca="1" si="617"/>
        <v>0</v>
      </c>
      <c r="AI285" s="2">
        <f t="shared" ca="1" si="618"/>
        <v>102.96</v>
      </c>
      <c r="AJ285" s="2">
        <f t="shared" ca="1" si="635"/>
        <v>25.3</v>
      </c>
      <c r="AK285" s="2">
        <f t="shared" ca="1" si="619"/>
        <v>53.2</v>
      </c>
      <c r="AL285" s="2">
        <f t="shared" ca="1" si="619"/>
        <v>27.9</v>
      </c>
      <c r="AM285" s="2">
        <f t="shared" ca="1" si="619"/>
        <v>5.0494199999999996</v>
      </c>
      <c r="AN285" s="7">
        <f t="shared" ca="1" si="620"/>
        <v>282</v>
      </c>
      <c r="AO285" s="2">
        <f t="shared" ca="1" si="621"/>
        <v>1.06</v>
      </c>
      <c r="AP285" s="2">
        <f t="shared" ca="1" si="621"/>
        <v>95.49</v>
      </c>
      <c r="AQ285" s="2">
        <f t="shared" ca="1" si="621"/>
        <v>3.55</v>
      </c>
      <c r="AR285" s="2" t="str">
        <f t="shared" ca="1" si="621"/>
        <v/>
      </c>
      <c r="AS285" s="2">
        <f t="shared" ca="1" si="621"/>
        <v>8.33</v>
      </c>
      <c r="AT285" s="2" t="str">
        <f t="shared" ca="1" si="621"/>
        <v/>
      </c>
      <c r="AU285" s="2">
        <f t="shared" ca="1" si="622"/>
        <v>108.42999999999999</v>
      </c>
      <c r="AV285" s="2">
        <f t="shared" ca="1" si="623"/>
        <v>27.1</v>
      </c>
      <c r="AW285" s="2">
        <f t="shared" ca="1" si="623"/>
        <v>55</v>
      </c>
      <c r="AX285" s="2">
        <f t="shared" ca="1" si="623"/>
        <v>27.9</v>
      </c>
      <c r="AY285" s="2">
        <f t="shared" ca="1" si="623"/>
        <v>5.0494199999999996</v>
      </c>
      <c r="AZ285" s="7">
        <f t="shared" ca="1" si="624"/>
        <v>282</v>
      </c>
      <c r="BA285" s="2">
        <f t="shared" ca="1" si="625"/>
        <v>1.06</v>
      </c>
      <c r="BB285" s="2">
        <f t="shared" ca="1" si="625"/>
        <v>95.49</v>
      </c>
      <c r="BC285" s="2">
        <f t="shared" ca="1" si="625"/>
        <v>3.55</v>
      </c>
      <c r="BD285" s="2" t="str">
        <f t="shared" ca="1" si="625"/>
        <v/>
      </c>
      <c r="BE285" s="2">
        <f t="shared" ca="1" si="625"/>
        <v>8.33</v>
      </c>
      <c r="BF285" s="2" t="str">
        <f t="shared" ca="1" si="625"/>
        <v/>
      </c>
      <c r="BG285" s="2">
        <f t="shared" ca="1" si="626"/>
        <v>108.42999999999999</v>
      </c>
      <c r="BH285" s="2">
        <f t="shared" ca="1" si="636"/>
        <v>27.1</v>
      </c>
      <c r="BI285" s="2">
        <f t="shared" ca="1" si="627"/>
        <v>55</v>
      </c>
      <c r="BJ285" s="2">
        <f t="shared" ca="1" si="627"/>
        <v>27.9</v>
      </c>
      <c r="BK285" s="2">
        <f t="shared" ca="1" si="627"/>
        <v>5.0494199999999996</v>
      </c>
      <c r="BL285" t="str">
        <f t="shared" si="628"/>
        <v>V17R15</v>
      </c>
      <c r="BM285">
        <f t="shared" si="629"/>
        <v>285</v>
      </c>
      <c r="BN285" t="b">
        <f t="shared" si="637"/>
        <v>1</v>
      </c>
    </row>
    <row r="286" spans="1:66" x14ac:dyDescent="0.25">
      <c r="A286" t="str">
        <f t="shared" si="630"/>
        <v>V17</v>
      </c>
      <c r="B286" t="s">
        <v>31</v>
      </c>
      <c r="C286" s="3" t="str">
        <f t="shared" si="603"/>
        <v>Zone 16</v>
      </c>
      <c r="D286" t="str">
        <f t="shared" ca="1" si="604"/>
        <v>Pass</v>
      </c>
      <c r="E286" s="2">
        <f t="shared" ca="1" si="605"/>
        <v>95.580000000000013</v>
      </c>
      <c r="F286" s="2">
        <f t="shared" ca="1" si="606"/>
        <v>95.580000000000013</v>
      </c>
      <c r="G286" s="3">
        <f t="shared" ca="1" si="631"/>
        <v>0</v>
      </c>
      <c r="H286" s="31" t="str">
        <f t="shared" ca="1" si="607"/>
        <v>Yes</v>
      </c>
      <c r="I286" s="2">
        <f t="shared" ca="1" si="608"/>
        <v>99.29</v>
      </c>
      <c r="J286" s="2">
        <f t="shared" ca="1" si="609"/>
        <v>99.29</v>
      </c>
      <c r="K286" s="2">
        <f t="shared" ca="1" si="610"/>
        <v>99.29</v>
      </c>
      <c r="L286" s="3">
        <f t="shared" ca="1" si="632"/>
        <v>0</v>
      </c>
      <c r="M286" s="3" t="str">
        <f t="shared" ca="1" si="611"/>
        <v>Yes</v>
      </c>
      <c r="N286" s="31" t="str">
        <f t="shared" si="633"/>
        <v>V14R16</v>
      </c>
      <c r="O286" s="21">
        <f t="shared" ca="1" si="634"/>
        <v>3.7099999999999937</v>
      </c>
      <c r="P286" s="7">
        <f t="shared" ca="1" si="612"/>
        <v>283</v>
      </c>
      <c r="Q286" s="2">
        <f t="shared" ca="1" si="613"/>
        <v>68.78</v>
      </c>
      <c r="R286" s="2">
        <f t="shared" ca="1" si="613"/>
        <v>0.54</v>
      </c>
      <c r="S286" s="2">
        <f t="shared" ca="1" si="613"/>
        <v>3.68</v>
      </c>
      <c r="T286" s="2" t="str">
        <f t="shared" ca="1" si="613"/>
        <v/>
      </c>
      <c r="U286" s="2">
        <f t="shared" ca="1" si="613"/>
        <v>22.58</v>
      </c>
      <c r="V286" s="2">
        <f t="shared" ca="1" si="613"/>
        <v>0</v>
      </c>
      <c r="W286" s="2">
        <f t="shared" ca="1" si="614"/>
        <v>95.580000000000013</v>
      </c>
      <c r="X286" s="2">
        <f t="shared" ca="1" si="615"/>
        <v>47.4</v>
      </c>
      <c r="Y286" s="2">
        <f t="shared" ca="1" si="615"/>
        <v>66.2</v>
      </c>
      <c r="Z286" s="2">
        <f t="shared" ca="1" si="615"/>
        <v>18.8</v>
      </c>
      <c r="AA286" s="2">
        <f t="shared" ca="1" si="615"/>
        <v>2.5899000000000001</v>
      </c>
      <c r="AB286" s="7">
        <f t="shared" ca="1" si="616"/>
        <v>283</v>
      </c>
      <c r="AC286" s="2">
        <f t="shared" ca="1" si="617"/>
        <v>68.78</v>
      </c>
      <c r="AD286" s="2">
        <f t="shared" ca="1" si="617"/>
        <v>0.54</v>
      </c>
      <c r="AE286" s="2">
        <f t="shared" ca="1" si="617"/>
        <v>3.68</v>
      </c>
      <c r="AF286" s="2" t="str">
        <f t="shared" ca="1" si="617"/>
        <v/>
      </c>
      <c r="AG286" s="2">
        <f t="shared" ca="1" si="617"/>
        <v>22.58</v>
      </c>
      <c r="AH286" s="2">
        <f t="shared" ca="1" si="617"/>
        <v>0</v>
      </c>
      <c r="AI286" s="2">
        <f t="shared" ca="1" si="618"/>
        <v>95.580000000000013</v>
      </c>
      <c r="AJ286" s="2">
        <f t="shared" ca="1" si="635"/>
        <v>47.4</v>
      </c>
      <c r="AK286" s="2">
        <f t="shared" ca="1" si="619"/>
        <v>66.2</v>
      </c>
      <c r="AL286" s="2">
        <f t="shared" ca="1" si="619"/>
        <v>18.8</v>
      </c>
      <c r="AM286" s="2">
        <f t="shared" ca="1" si="619"/>
        <v>2.5899000000000001</v>
      </c>
      <c r="AN286" s="7">
        <f t="shared" ca="1" si="620"/>
        <v>283</v>
      </c>
      <c r="AO286" s="2">
        <f t="shared" ca="1" si="621"/>
        <v>72.42</v>
      </c>
      <c r="AP286" s="2">
        <f t="shared" ca="1" si="621"/>
        <v>2.02</v>
      </c>
      <c r="AQ286" s="2">
        <f t="shared" ca="1" si="621"/>
        <v>3.68</v>
      </c>
      <c r="AR286" s="2" t="str">
        <f t="shared" ca="1" si="621"/>
        <v/>
      </c>
      <c r="AS286" s="2">
        <f t="shared" ca="1" si="621"/>
        <v>21.17</v>
      </c>
      <c r="AT286" s="2" t="str">
        <f t="shared" ca="1" si="621"/>
        <v/>
      </c>
      <c r="AU286" s="2">
        <f t="shared" ca="1" si="622"/>
        <v>99.29</v>
      </c>
      <c r="AV286" s="2">
        <f t="shared" ca="1" si="623"/>
        <v>48.9</v>
      </c>
      <c r="AW286" s="2">
        <f t="shared" ca="1" si="623"/>
        <v>67.7</v>
      </c>
      <c r="AX286" s="2">
        <f t="shared" ca="1" si="623"/>
        <v>18.8</v>
      </c>
      <c r="AY286" s="2">
        <f t="shared" ca="1" si="623"/>
        <v>2.5899000000000001</v>
      </c>
      <c r="AZ286" s="7">
        <f t="shared" ca="1" si="624"/>
        <v>283</v>
      </c>
      <c r="BA286" s="2">
        <f t="shared" ca="1" si="625"/>
        <v>72.42</v>
      </c>
      <c r="BB286" s="2">
        <f t="shared" ca="1" si="625"/>
        <v>2.02</v>
      </c>
      <c r="BC286" s="2">
        <f t="shared" ca="1" si="625"/>
        <v>3.68</v>
      </c>
      <c r="BD286" s="2" t="str">
        <f t="shared" ca="1" si="625"/>
        <v/>
      </c>
      <c r="BE286" s="2">
        <f t="shared" ca="1" si="625"/>
        <v>21.17</v>
      </c>
      <c r="BF286" s="2" t="str">
        <f t="shared" ca="1" si="625"/>
        <v/>
      </c>
      <c r="BG286" s="2">
        <f t="shared" ca="1" si="626"/>
        <v>99.29</v>
      </c>
      <c r="BH286" s="2">
        <f t="shared" ca="1" si="636"/>
        <v>48.9</v>
      </c>
      <c r="BI286" s="2">
        <f t="shared" ca="1" si="627"/>
        <v>67.7</v>
      </c>
      <c r="BJ286" s="2">
        <f t="shared" ca="1" si="627"/>
        <v>18.8</v>
      </c>
      <c r="BK286" s="2">
        <f t="shared" ca="1" si="627"/>
        <v>2.5899000000000001</v>
      </c>
      <c r="BL286" t="str">
        <f t="shared" si="628"/>
        <v>V17R16</v>
      </c>
      <c r="BM286">
        <f t="shared" si="629"/>
        <v>286</v>
      </c>
      <c r="BN286" t="b">
        <f t="shared" si="637"/>
        <v>1</v>
      </c>
    </row>
    <row r="287" spans="1:66" x14ac:dyDescent="0.25">
      <c r="A287" s="20" t="str">
        <f>"Result "&amp;A270</f>
        <v>Result V17</v>
      </c>
      <c r="C287" s="5"/>
      <c r="D287" s="6" t="str">
        <f ca="1">IF(NOT(BN287),"n/a",IF(COUNTIF(D271:D286,Pass)=16,Pass,Fail))</f>
        <v>Pass</v>
      </c>
      <c r="E287" s="17">
        <f ca="1">AVERAGE(E271:E286)</f>
        <v>57.108125000000008</v>
      </c>
      <c r="F287" s="17">
        <f ca="1">AVERAGE(F271:F286)</f>
        <v>57.108125000000008</v>
      </c>
      <c r="G287" s="18">
        <f ca="1">IF(E287=0,0,(F287-E287)/E287)</f>
        <v>0</v>
      </c>
      <c r="H287" s="19"/>
      <c r="I287" s="17">
        <f ca="1">AVERAGE(I271:I286)</f>
        <v>60.356874999999995</v>
      </c>
      <c r="J287" s="17">
        <f ca="1">AVERAGE(J271:J286)</f>
        <v>60.356874999999995</v>
      </c>
      <c r="K287" s="17">
        <f ca="1">AVERAGE(K271:K286)</f>
        <v>60.356874999999995</v>
      </c>
      <c r="L287" s="18">
        <f t="shared" ca="1" si="632"/>
        <v>0</v>
      </c>
      <c r="M287" s="19" t="s">
        <v>273</v>
      </c>
      <c r="N287" s="19">
        <f ca="1">MIN(L271:L286)</f>
        <v>0</v>
      </c>
      <c r="O287" s="17">
        <f ca="1">AVERAGE(O271:O286)</f>
        <v>3.2487499999999994</v>
      </c>
      <c r="P287" s="18" t="s">
        <v>275</v>
      </c>
      <c r="Q287" s="17">
        <f ca="1">AVERAGE(Q271:Q286)</f>
        <v>22.554999999999993</v>
      </c>
      <c r="R287" s="17">
        <f ca="1">AVERAGE(R271:R286)</f>
        <v>15.781874999999999</v>
      </c>
      <c r="S287" s="17">
        <f ca="1">AVERAGE(S271:S286)</f>
        <v>3.6243749999999997</v>
      </c>
      <c r="T287" s="17"/>
      <c r="U287" s="17">
        <f t="shared" ref="U287:AA287" ca="1" si="638">AVERAGE(U271:U286)</f>
        <v>15.146874999999998</v>
      </c>
      <c r="V287" s="17">
        <f t="shared" ca="1" si="638"/>
        <v>0</v>
      </c>
      <c r="W287" s="17">
        <f t="shared" ca="1" si="638"/>
        <v>57.108125000000008</v>
      </c>
      <c r="X287" s="17">
        <f t="shared" ca="1" si="638"/>
        <v>31.725000000000001</v>
      </c>
      <c r="Y287" s="17">
        <f t="shared" ca="1" si="638"/>
        <v>54.900000000000006</v>
      </c>
      <c r="Z287" s="17">
        <f t="shared" ca="1" si="638"/>
        <v>23.175000000000004</v>
      </c>
      <c r="AA287" s="17">
        <f t="shared" ca="1" si="638"/>
        <v>2.9637837500000002</v>
      </c>
      <c r="AB287" s="17" t="s">
        <v>275</v>
      </c>
      <c r="AC287" s="17">
        <f ca="1">AVERAGE(AC271:AC286)</f>
        <v>22.554999999999993</v>
      </c>
      <c r="AD287" s="17">
        <f ca="1">AVERAGE(AD271:AD286)</f>
        <v>15.781874999999999</v>
      </c>
      <c r="AE287" s="17">
        <f ca="1">AVERAGE(AE271:AE286)</f>
        <v>3.6243749999999997</v>
      </c>
      <c r="AF287" s="17" t="e">
        <f ca="1">AVERAGE(AF271:AF286)</f>
        <v>#DIV/0!</v>
      </c>
      <c r="AG287" s="17">
        <f ca="1">AVERAGE(AG271:AG286)</f>
        <v>15.146874999999998</v>
      </c>
      <c r="AH287" s="17"/>
      <c r="AI287" s="17">
        <f ca="1">AVERAGE(AI271:AI286)</f>
        <v>57.108125000000008</v>
      </c>
      <c r="AJ287" s="17">
        <f ca="1">AVERAGE(AJ271:AJ286)</f>
        <v>31.725000000000001</v>
      </c>
      <c r="AK287" s="17">
        <f ca="1">AVERAGE(AK271:AK286)</f>
        <v>54.900000000000006</v>
      </c>
      <c r="AL287" s="17">
        <f ca="1">AVERAGE(AL271:AL286)</f>
        <v>23.175000000000004</v>
      </c>
      <c r="AM287" s="17">
        <f ca="1">AVERAGE(AM271:AM286)</f>
        <v>2.9637837500000002</v>
      </c>
      <c r="AO287" s="17">
        <f ca="1">AVERAGE(AO271:AO286)</f>
        <v>23.955000000000002</v>
      </c>
      <c r="AP287" s="17">
        <f ca="1">AVERAGE(AP271:AP286)</f>
        <v>17.979374999999997</v>
      </c>
      <c r="AQ287" s="17">
        <f ca="1">AVERAGE(AQ271:AQ286)</f>
        <v>3.6243749999999997</v>
      </c>
      <c r="AR287" s="17" t="str">
        <f ca="1">IF(AR$3=0,"",AVERAGE(AR271:AR286))</f>
        <v/>
      </c>
      <c r="AS287" s="17">
        <f ca="1">AVERAGE(AS271:AS286)</f>
        <v>14.798124999999999</v>
      </c>
      <c r="AT287" s="17"/>
      <c r="AU287" s="17">
        <f ca="1">AVERAGE(AU271:AU286)</f>
        <v>60.356874999999995</v>
      </c>
      <c r="AV287" s="17">
        <f ca="1">AVERAGE(AV271:AV286)</f>
        <v>33.143749999999997</v>
      </c>
      <c r="AW287" s="17">
        <f ca="1">AVERAGE(AW271:AW286)</f>
        <v>56.343750000000014</v>
      </c>
      <c r="AX287" s="17">
        <f ca="1">AVERAGE(AX271:AX286)</f>
        <v>23.200000000000003</v>
      </c>
      <c r="AY287" s="17">
        <f ca="1">AVERAGE(AY271:AY286)</f>
        <v>2.9637837500000002</v>
      </c>
      <c r="AZ287" s="17" t="s">
        <v>275</v>
      </c>
      <c r="BA287" s="17">
        <f ca="1">AVERAGE(BA271:BA286)</f>
        <v>23.955000000000002</v>
      </c>
      <c r="BB287" s="17">
        <f ca="1">AVERAGE(BB271:BB286)</f>
        <v>17.979374999999997</v>
      </c>
      <c r="BC287" s="17">
        <f ca="1">AVERAGE(BC271:BC286)</f>
        <v>3.6243749999999997</v>
      </c>
      <c r="BD287" s="17" t="str">
        <f ca="1">IF(BD$3=0,"",AVERAGE(BD271:BD286))</f>
        <v/>
      </c>
      <c r="BE287" s="17">
        <f ca="1">AVERAGE(BE271:BE286)</f>
        <v>14.798124999999999</v>
      </c>
      <c r="BF287" s="17"/>
      <c r="BG287" s="17">
        <f ca="1">AVERAGE(BG271:BG286)</f>
        <v>60.356874999999995</v>
      </c>
      <c r="BH287" s="17">
        <f ca="1">AVERAGE(BH271:BH286)</f>
        <v>33.143749999999997</v>
      </c>
      <c r="BI287" s="17">
        <f ca="1">AVERAGE(BI271:BI286)</f>
        <v>56.343750000000014</v>
      </c>
      <c r="BJ287" s="17">
        <f ca="1">AVERAGE(BJ271:BJ286)</f>
        <v>23.200000000000003</v>
      </c>
      <c r="BK287" s="17">
        <f ca="1">AVERAGE(BK271:BK286)</f>
        <v>2.9637837500000002</v>
      </c>
      <c r="BN287" t="b">
        <f t="shared" si="637"/>
        <v>1</v>
      </c>
    </row>
    <row r="288" spans="1:66" x14ac:dyDescent="0.25">
      <c r="C288" s="6" t="str">
        <f>"Page 9 of "&amp;TotalPages</f>
        <v>Page 9 of 11</v>
      </c>
      <c r="D288" s="6"/>
      <c r="E288" s="6"/>
      <c r="F288" s="6"/>
      <c r="G288" s="6"/>
      <c r="H288" s="5"/>
      <c r="I288" s="6"/>
      <c r="J288" s="6"/>
      <c r="K288" s="6"/>
      <c r="L288" s="5" t="s">
        <v>275</v>
      </c>
      <c r="M288" s="5" t="s">
        <v>274</v>
      </c>
      <c r="N288" s="32">
        <f ca="1">MAX(L271:L286)</f>
        <v>0</v>
      </c>
      <c r="AB288" s="6" t="s">
        <v>276</v>
      </c>
      <c r="AC288" s="18">
        <f ca="1">(AC287-Q287)/Q287</f>
        <v>0</v>
      </c>
      <c r="AD288" s="18">
        <f ca="1">(AD287-R287)/R287</f>
        <v>0</v>
      </c>
      <c r="AE288" s="18">
        <f ca="1">(AE287-S287)/S287</f>
        <v>0</v>
      </c>
      <c r="AF288" s="18"/>
      <c r="AG288" s="18">
        <f ca="1">(AG287-U287)/U287</f>
        <v>0</v>
      </c>
      <c r="AH288" s="18"/>
      <c r="AI288" s="18">
        <f ca="1">(AI287-W287)/W287</f>
        <v>0</v>
      </c>
      <c r="AZ288" s="6"/>
      <c r="BA288" s="18"/>
      <c r="BB288" s="18"/>
      <c r="BC288" s="18"/>
      <c r="BD288" s="18"/>
      <c r="BE288" s="18"/>
      <c r="BF288" s="18"/>
      <c r="BG288" s="18"/>
    </row>
    <row r="289" spans="1:66" x14ac:dyDescent="0.25">
      <c r="A289" s="6" t="s">
        <v>443</v>
      </c>
      <c r="B289" s="6" t="str">
        <f>VLOOKUP(A289,TestArray,2)&amp;" in "&amp;VLOOKUP(A289,TestArray,3)&amp;" for Prototype "&amp;VLOOKUP(A289,TestArray,4)</f>
        <v>Proposed Design All Electric in All Zones for Prototype P2700ft2</v>
      </c>
      <c r="C289" s="6"/>
      <c r="I289" s="6" t="str">
        <f>VLOOKUP(A289,TestArray,21)</f>
        <v>Standard = V15 Standard for this test</v>
      </c>
    </row>
    <row r="290" spans="1:66" x14ac:dyDescent="0.25">
      <c r="A290" t="str">
        <f>A289</f>
        <v>V18</v>
      </c>
      <c r="B290" t="s">
        <v>2</v>
      </c>
      <c r="C290" s="3" t="str">
        <f t="shared" ref="C290:C305" si="639">VLOOKUP(A290,TestArray,4+RIGHT(B290,2))</f>
        <v>Zone 01</v>
      </c>
      <c r="D290" t="str">
        <f t="shared" ref="D290:D305" ca="1" si="640">IF(NOT(BN290),"n/a",IF(AND(H290=Yes,M290=Yes),Pass,Fail))</f>
        <v>Pass</v>
      </c>
      <c r="E290" s="2">
        <f t="shared" ref="E290:E305" ca="1" si="641">IF(Units="EDR total",X290,W290)</f>
        <v>64.66</v>
      </c>
      <c r="F290" s="2">
        <f t="shared" ref="F290:F305" ca="1" si="642">IF(Units="EDR total",AJ290,AI290)</f>
        <v>64.66</v>
      </c>
      <c r="G290" s="3">
        <f ca="1">IF(E290=0,0,(F290-E290)/E290)</f>
        <v>0</v>
      </c>
      <c r="H290" s="31" t="str">
        <f t="shared" ref="H290:H305" ca="1" si="643">IF(AND((E290-Tolerance&lt;=F290),(E290+Tolerance&gt;=F290)),Yes,No)</f>
        <v>Yes</v>
      </c>
      <c r="I290" s="2">
        <f t="shared" ref="I290:I305" ca="1" si="644">IF(Units="EDR total",J290,INDIRECT(RefCol&amp;INDEX(StandardArray,MATCH($N290,StandardList,0),2)))</f>
        <v>66.66</v>
      </c>
      <c r="J290" s="2">
        <f t="shared" ref="J290:J305" ca="1" si="645">IF(Units="EDR total",AV290,AU290)</f>
        <v>66.66</v>
      </c>
      <c r="K290" s="2">
        <f t="shared" ref="K290:K305" ca="1" si="646">IF(Units="EDR total",BH290,BG290)</f>
        <v>66.66</v>
      </c>
      <c r="L290" s="3">
        <f ca="1">IF(I290=0,0,(K290-I290)/I290)</f>
        <v>0</v>
      </c>
      <c r="M290" s="3" t="str">
        <f t="shared" ref="M290:M305" ca="1" si="647">IF(AND((I290-Tolerance&lt;=K290),(I290+Tolerance&gt;=K290),(J290-Tolerance&lt;=K290),(J290+Tolerance&gt;=K290)),Yes,No)</f>
        <v>Yes</v>
      </c>
      <c r="N290" s="31" t="str">
        <f t="shared" ref="N290:N305" si="648">N233</f>
        <v>V15R01</v>
      </c>
      <c r="O290" s="21">
        <f ca="1">K290-F290</f>
        <v>2</v>
      </c>
      <c r="P290" s="7">
        <f t="shared" ref="P290:P305" ca="1" si="649">MATCH($A290&amp;$B290,INDIRECT(P$2),0)</f>
        <v>284</v>
      </c>
      <c r="Q290" s="2">
        <f t="shared" ref="Q290:V305" ca="1" si="650">IF(Q$3=0,"",INDEX(INDIRECT(Q$1),$P290,Q$3))</f>
        <v>44</v>
      </c>
      <c r="R290" s="2">
        <f t="shared" ca="1" si="650"/>
        <v>0</v>
      </c>
      <c r="S290" s="2">
        <f t="shared" ca="1" si="650"/>
        <v>3.47</v>
      </c>
      <c r="T290" s="2" t="str">
        <f t="shared" ca="1" si="650"/>
        <v/>
      </c>
      <c r="U290" s="2">
        <f t="shared" ca="1" si="650"/>
        <v>17.190000000000001</v>
      </c>
      <c r="V290" s="2">
        <f t="shared" ca="1" si="650"/>
        <v>0</v>
      </c>
      <c r="W290" s="2">
        <f t="shared" ref="W290:W305" ca="1" si="651">IF(TotalSum="No",INDEX(INDIRECT(W$1),$P290,W$3),SUM(Q290:V290))</f>
        <v>64.66</v>
      </c>
      <c r="X290" s="2">
        <f t="shared" ref="X290:AA305" ca="1" si="652">IF(X$3=0,"",INDEX(INDIRECT(X$1),$P290,X$3))</f>
        <v>42.3</v>
      </c>
      <c r="Y290" s="2">
        <f t="shared" ca="1" si="652"/>
        <v>63.9</v>
      </c>
      <c r="Z290" s="2">
        <f t="shared" ca="1" si="652"/>
        <v>21.6</v>
      </c>
      <c r="AA290" s="2">
        <f t="shared" ca="1" si="652"/>
        <v>3.7498399999999998</v>
      </c>
      <c r="AB290" s="7">
        <f t="shared" ref="AB290:AB305" ca="1" si="653">MATCH($A290&amp;$B290,INDIRECT(AB$2),0)</f>
        <v>284</v>
      </c>
      <c r="AC290" s="2">
        <f t="shared" ref="AC290:AH305" ca="1" si="654">IF(AC$3=0,"",INDEX(INDIRECT(AC$1),$AB290,AC$3))</f>
        <v>44</v>
      </c>
      <c r="AD290" s="2">
        <f t="shared" ca="1" si="654"/>
        <v>0</v>
      </c>
      <c r="AE290" s="2">
        <f t="shared" ca="1" si="654"/>
        <v>3.47</v>
      </c>
      <c r="AF290" s="2" t="str">
        <f t="shared" ca="1" si="654"/>
        <v/>
      </c>
      <c r="AG290" s="2">
        <f t="shared" ca="1" si="654"/>
        <v>17.190000000000001</v>
      </c>
      <c r="AH290" s="2">
        <f t="shared" ca="1" si="654"/>
        <v>0</v>
      </c>
      <c r="AI290" s="2">
        <f t="shared" ref="AI290:AI305" ca="1" si="655">IF(TotalSum="No",INDEX(INDIRECT(AI$1),$AB290,AI$3),SUM(AC290:AH290))</f>
        <v>64.66</v>
      </c>
      <c r="AJ290" s="2">
        <f ca="1">IF(AJ$3=0,"",INDEX(INDIRECT(AJ$1),$AB290,AJ$3))</f>
        <v>42.3</v>
      </c>
      <c r="AK290" s="2">
        <f t="shared" ref="AK290:AM305" ca="1" si="656">IF(AK$3=0,"",INDEX(INDIRECT(AK$1),$AB290,AK$3))</f>
        <v>63.9</v>
      </c>
      <c r="AL290" s="2">
        <f t="shared" ca="1" si="656"/>
        <v>21.6</v>
      </c>
      <c r="AM290" s="2">
        <f t="shared" ca="1" si="656"/>
        <v>3.7498399999999998</v>
      </c>
      <c r="AN290" s="7">
        <f t="shared" ref="AN290:AN305" ca="1" si="657">MATCH($A290&amp;$B290,INDIRECT(AN$2),0)</f>
        <v>284</v>
      </c>
      <c r="AO290" s="2">
        <f t="shared" ref="AO290:AT305" ca="1" si="658">IF(AO$3=0,"",INDEX(INDIRECT(AO$1),$AN290,AO$3))</f>
        <v>46.37</v>
      </c>
      <c r="AP290" s="2">
        <f t="shared" ca="1" si="658"/>
        <v>0</v>
      </c>
      <c r="AQ290" s="2">
        <f t="shared" ca="1" si="658"/>
        <v>3.47</v>
      </c>
      <c r="AR290" s="2" t="str">
        <f t="shared" ca="1" si="658"/>
        <v/>
      </c>
      <c r="AS290" s="2">
        <f t="shared" ca="1" si="658"/>
        <v>16.82</v>
      </c>
      <c r="AT290" s="2" t="str">
        <f t="shared" ca="1" si="658"/>
        <v/>
      </c>
      <c r="AU290" s="2">
        <f t="shared" ref="AU290:AU305" ca="1" si="659">IF(TotalSum="No",INDEX(INDIRECT(AU$1),$AN290,AU$3),SUM(AO290:AT290))</f>
        <v>66.66</v>
      </c>
      <c r="AV290" s="2">
        <f t="shared" ref="AV290:AY305" ca="1" si="660">IF(AV$3=0,"",INDEX(INDIRECT(AV$1),$P290,AV$3))</f>
        <v>43.4</v>
      </c>
      <c r="AW290" s="2">
        <f t="shared" ca="1" si="660"/>
        <v>65</v>
      </c>
      <c r="AX290" s="2">
        <f t="shared" ca="1" si="660"/>
        <v>21.6</v>
      </c>
      <c r="AY290" s="2">
        <f t="shared" ca="1" si="660"/>
        <v>3.7498399999999998</v>
      </c>
      <c r="AZ290" s="7">
        <f t="shared" ref="AZ290:AZ305" ca="1" si="661">MATCH($A290&amp;$B290,INDIRECT(AZ$2),0)</f>
        <v>284</v>
      </c>
      <c r="BA290" s="2">
        <f t="shared" ref="BA290:BF305" ca="1" si="662">IF(BA$3=0,"",INDEX(INDIRECT(BA$1),$AZ290,BA$3))</f>
        <v>46.37</v>
      </c>
      <c r="BB290" s="2">
        <f t="shared" ca="1" si="662"/>
        <v>0</v>
      </c>
      <c r="BC290" s="2">
        <f t="shared" ca="1" si="662"/>
        <v>3.47</v>
      </c>
      <c r="BD290" s="2" t="str">
        <f t="shared" ca="1" si="662"/>
        <v/>
      </c>
      <c r="BE290" s="2">
        <f t="shared" ca="1" si="662"/>
        <v>16.82</v>
      </c>
      <c r="BF290" s="2" t="str">
        <f t="shared" ca="1" si="662"/>
        <v/>
      </c>
      <c r="BG290" s="2">
        <f t="shared" ref="BG290:BG305" ca="1" si="663">IF(TotalSum="No",INDEX(INDIRECT(BG$1),$AZ290,BG$3),SUM(BA290:BF290))</f>
        <v>66.66</v>
      </c>
      <c r="BH290" s="2">
        <f ca="1">IF(BH$3=0,"",INDEX(INDIRECT(BH$1),$AZ290,BH$3))</f>
        <v>43.4</v>
      </c>
      <c r="BI290" s="2">
        <f t="shared" ref="BI290:BK305" ca="1" si="664">IF(BI$3=0,"",INDEX(INDIRECT(BI$1),$AZ290,BI$3))</f>
        <v>65</v>
      </c>
      <c r="BJ290" s="2">
        <f t="shared" ca="1" si="664"/>
        <v>21.6</v>
      </c>
      <c r="BK290" s="2">
        <f t="shared" ca="1" si="664"/>
        <v>3.7498399999999998</v>
      </c>
      <c r="BL290" t="str">
        <f t="shared" ref="BL290:BL305" si="665">A290&amp;B290</f>
        <v>V18R01</v>
      </c>
      <c r="BM290">
        <f t="shared" ref="BM290:BM305" si="666">ROW(BL290)</f>
        <v>290</v>
      </c>
      <c r="BN290" t="b">
        <f>AND(SingleFamily="Yes",NewlyConstructed="Yes")</f>
        <v>1</v>
      </c>
    </row>
    <row r="291" spans="1:66" x14ac:dyDescent="0.25">
      <c r="A291" t="str">
        <f t="shared" ref="A291:A305" si="667">A290</f>
        <v>V18</v>
      </c>
      <c r="B291" t="s">
        <v>17</v>
      </c>
      <c r="C291" s="3" t="str">
        <f t="shared" si="639"/>
        <v>Zone 02</v>
      </c>
      <c r="D291" t="str">
        <f t="shared" ca="1" si="640"/>
        <v>Pass</v>
      </c>
      <c r="E291" s="2">
        <f t="shared" ca="1" si="641"/>
        <v>43.83</v>
      </c>
      <c r="F291" s="2">
        <f t="shared" ca="1" si="642"/>
        <v>43.83</v>
      </c>
      <c r="G291" s="3">
        <f t="shared" ref="G291:G305" ca="1" si="668">IF(E291=0,0,(F291-E291)/E291)</f>
        <v>0</v>
      </c>
      <c r="H291" s="31" t="str">
        <f t="shared" ca="1" si="643"/>
        <v>Yes</v>
      </c>
      <c r="I291" s="2">
        <f t="shared" ca="1" si="644"/>
        <v>46.79</v>
      </c>
      <c r="J291" s="2">
        <f t="shared" ca="1" si="645"/>
        <v>46.79</v>
      </c>
      <c r="K291" s="2">
        <f t="shared" ca="1" si="646"/>
        <v>46.79</v>
      </c>
      <c r="L291" s="3">
        <f t="shared" ref="L291:L306" ca="1" si="669">IF(I291=0,0,(K291-I291)/I291)</f>
        <v>0</v>
      </c>
      <c r="M291" s="3" t="str">
        <f t="shared" ca="1" si="647"/>
        <v>Yes</v>
      </c>
      <c r="N291" s="31" t="str">
        <f t="shared" si="648"/>
        <v>V15R02</v>
      </c>
      <c r="O291" s="21">
        <f t="shared" ref="O291:O305" ca="1" si="670">K291-F291</f>
        <v>2.9600000000000009</v>
      </c>
      <c r="P291" s="7">
        <f t="shared" ca="1" si="649"/>
        <v>285</v>
      </c>
      <c r="Q291" s="2">
        <f t="shared" ca="1" si="650"/>
        <v>25.03</v>
      </c>
      <c r="R291" s="2">
        <f t="shared" ca="1" si="650"/>
        <v>0.81</v>
      </c>
      <c r="S291" s="2">
        <f t="shared" ca="1" si="650"/>
        <v>3.53</v>
      </c>
      <c r="T291" s="2" t="str">
        <f t="shared" ca="1" si="650"/>
        <v/>
      </c>
      <c r="U291" s="2">
        <f t="shared" ca="1" si="650"/>
        <v>14.46</v>
      </c>
      <c r="V291" s="2">
        <f t="shared" ca="1" si="650"/>
        <v>0</v>
      </c>
      <c r="W291" s="2">
        <f t="shared" ca="1" si="651"/>
        <v>43.83</v>
      </c>
      <c r="X291" s="2">
        <f t="shared" ca="1" si="652"/>
        <v>29.4</v>
      </c>
      <c r="Y291" s="2">
        <f t="shared" ca="1" si="652"/>
        <v>50.2</v>
      </c>
      <c r="Z291" s="2">
        <f t="shared" ca="1" si="652"/>
        <v>20.8</v>
      </c>
      <c r="AA291" s="2">
        <f t="shared" ca="1" si="652"/>
        <v>3.1526900000000002</v>
      </c>
      <c r="AB291" s="7">
        <f t="shared" ca="1" si="653"/>
        <v>285</v>
      </c>
      <c r="AC291" s="2">
        <f t="shared" ca="1" si="654"/>
        <v>25.03</v>
      </c>
      <c r="AD291" s="2">
        <f t="shared" ca="1" si="654"/>
        <v>0.81</v>
      </c>
      <c r="AE291" s="2">
        <f t="shared" ca="1" si="654"/>
        <v>3.53</v>
      </c>
      <c r="AF291" s="2" t="str">
        <f t="shared" ca="1" si="654"/>
        <v/>
      </c>
      <c r="AG291" s="2">
        <f t="shared" ca="1" si="654"/>
        <v>14.46</v>
      </c>
      <c r="AH291" s="2">
        <f t="shared" ca="1" si="654"/>
        <v>0</v>
      </c>
      <c r="AI291" s="2">
        <f t="shared" ca="1" si="655"/>
        <v>43.83</v>
      </c>
      <c r="AJ291" s="2">
        <f t="shared" ref="AJ291:AJ305" ca="1" si="671">IF(AJ$3=0,"",INDEX(INDIRECT(AJ$1),$AB291,AJ$3))</f>
        <v>29.4</v>
      </c>
      <c r="AK291" s="2">
        <f t="shared" ca="1" si="656"/>
        <v>50.2</v>
      </c>
      <c r="AL291" s="2">
        <f t="shared" ca="1" si="656"/>
        <v>20.8</v>
      </c>
      <c r="AM291" s="2">
        <f t="shared" ca="1" si="656"/>
        <v>3.1526900000000002</v>
      </c>
      <c r="AN291" s="7">
        <f t="shared" ca="1" si="657"/>
        <v>285</v>
      </c>
      <c r="AO291" s="2">
        <f t="shared" ca="1" si="658"/>
        <v>25.99</v>
      </c>
      <c r="AP291" s="2">
        <f t="shared" ca="1" si="658"/>
        <v>3.16</v>
      </c>
      <c r="AQ291" s="2">
        <f t="shared" ca="1" si="658"/>
        <v>3.53</v>
      </c>
      <c r="AR291" s="2" t="str">
        <f t="shared" ca="1" si="658"/>
        <v/>
      </c>
      <c r="AS291" s="2">
        <f t="shared" ca="1" si="658"/>
        <v>14.11</v>
      </c>
      <c r="AT291" s="2" t="str">
        <f t="shared" ca="1" si="658"/>
        <v/>
      </c>
      <c r="AU291" s="2">
        <f t="shared" ca="1" si="659"/>
        <v>46.79</v>
      </c>
      <c r="AV291" s="2">
        <f t="shared" ca="1" si="660"/>
        <v>30.9</v>
      </c>
      <c r="AW291" s="2">
        <f t="shared" ca="1" si="660"/>
        <v>51.7</v>
      </c>
      <c r="AX291" s="2">
        <f t="shared" ca="1" si="660"/>
        <v>20.8</v>
      </c>
      <c r="AY291" s="2">
        <f t="shared" ca="1" si="660"/>
        <v>3.1526900000000002</v>
      </c>
      <c r="AZ291" s="7">
        <f t="shared" ca="1" si="661"/>
        <v>285</v>
      </c>
      <c r="BA291" s="2">
        <f t="shared" ca="1" si="662"/>
        <v>25.99</v>
      </c>
      <c r="BB291" s="2">
        <f t="shared" ca="1" si="662"/>
        <v>3.16</v>
      </c>
      <c r="BC291" s="2">
        <f t="shared" ca="1" si="662"/>
        <v>3.53</v>
      </c>
      <c r="BD291" s="2" t="str">
        <f t="shared" ca="1" si="662"/>
        <v/>
      </c>
      <c r="BE291" s="2">
        <f t="shared" ca="1" si="662"/>
        <v>14.11</v>
      </c>
      <c r="BF291" s="2" t="str">
        <f t="shared" ca="1" si="662"/>
        <v/>
      </c>
      <c r="BG291" s="2">
        <f t="shared" ca="1" si="663"/>
        <v>46.79</v>
      </c>
      <c r="BH291" s="2">
        <f t="shared" ref="BH291:BH305" ca="1" si="672">IF(BH$3=0,"",INDEX(INDIRECT(BH$1),$AZ291,BH$3))</f>
        <v>30.9</v>
      </c>
      <c r="BI291" s="2">
        <f t="shared" ca="1" si="664"/>
        <v>51.7</v>
      </c>
      <c r="BJ291" s="2">
        <f t="shared" ca="1" si="664"/>
        <v>20.8</v>
      </c>
      <c r="BK291" s="2">
        <f t="shared" ca="1" si="664"/>
        <v>3.1526900000000002</v>
      </c>
      <c r="BL291" t="str">
        <f t="shared" si="665"/>
        <v>V18R02</v>
      </c>
      <c r="BM291">
        <f t="shared" si="666"/>
        <v>291</v>
      </c>
      <c r="BN291" t="b">
        <f>BN290</f>
        <v>1</v>
      </c>
    </row>
    <row r="292" spans="1:66" x14ac:dyDescent="0.25">
      <c r="A292" t="str">
        <f t="shared" si="667"/>
        <v>V18</v>
      </c>
      <c r="B292" t="s">
        <v>18</v>
      </c>
      <c r="C292" s="3" t="str">
        <f t="shared" si="639"/>
        <v>Zone 03</v>
      </c>
      <c r="D292" t="str">
        <f t="shared" ca="1" si="640"/>
        <v>Pass</v>
      </c>
      <c r="E292" s="2">
        <f t="shared" ca="1" si="641"/>
        <v>35.47</v>
      </c>
      <c r="F292" s="2">
        <f t="shared" ca="1" si="642"/>
        <v>35.47</v>
      </c>
      <c r="G292" s="3">
        <f t="shared" ca="1" si="668"/>
        <v>0</v>
      </c>
      <c r="H292" s="31" t="str">
        <f t="shared" ca="1" si="643"/>
        <v>Yes</v>
      </c>
      <c r="I292" s="2">
        <f t="shared" ca="1" si="644"/>
        <v>37.379999999999995</v>
      </c>
      <c r="J292" s="2">
        <f t="shared" ca="1" si="645"/>
        <v>37.379999999999995</v>
      </c>
      <c r="K292" s="2">
        <f t="shared" ca="1" si="646"/>
        <v>37.379999999999995</v>
      </c>
      <c r="L292" s="3">
        <f t="shared" ca="1" si="669"/>
        <v>0</v>
      </c>
      <c r="M292" s="3" t="str">
        <f t="shared" ca="1" si="647"/>
        <v>Yes</v>
      </c>
      <c r="N292" s="31" t="str">
        <f t="shared" si="648"/>
        <v>V15R03</v>
      </c>
      <c r="O292" s="21">
        <f t="shared" ca="1" si="670"/>
        <v>1.9099999999999966</v>
      </c>
      <c r="P292" s="7">
        <f t="shared" ca="1" si="649"/>
        <v>286</v>
      </c>
      <c r="Q292" s="2">
        <f t="shared" ca="1" si="650"/>
        <v>17.09</v>
      </c>
      <c r="R292" s="2">
        <f t="shared" ca="1" si="650"/>
        <v>0</v>
      </c>
      <c r="S292" s="2">
        <f t="shared" ca="1" si="650"/>
        <v>3.55</v>
      </c>
      <c r="T292" s="2" t="str">
        <f t="shared" ca="1" si="650"/>
        <v/>
      </c>
      <c r="U292" s="2">
        <f t="shared" ca="1" si="650"/>
        <v>14.83</v>
      </c>
      <c r="V292" s="2">
        <f t="shared" ca="1" si="650"/>
        <v>0</v>
      </c>
      <c r="W292" s="2">
        <f t="shared" ca="1" si="651"/>
        <v>35.47</v>
      </c>
      <c r="X292" s="2">
        <f t="shared" ca="1" si="652"/>
        <v>29.6</v>
      </c>
      <c r="Y292" s="2">
        <f t="shared" ca="1" si="652"/>
        <v>52.4</v>
      </c>
      <c r="Z292" s="2">
        <f t="shared" ca="1" si="652"/>
        <v>22.8</v>
      </c>
      <c r="AA292" s="2">
        <f t="shared" ca="1" si="652"/>
        <v>3.0918800000000002</v>
      </c>
      <c r="AB292" s="7">
        <f t="shared" ca="1" si="653"/>
        <v>286</v>
      </c>
      <c r="AC292" s="2">
        <f t="shared" ca="1" si="654"/>
        <v>17.09</v>
      </c>
      <c r="AD292" s="2">
        <f t="shared" ca="1" si="654"/>
        <v>0</v>
      </c>
      <c r="AE292" s="2">
        <f t="shared" ca="1" si="654"/>
        <v>3.55</v>
      </c>
      <c r="AF292" s="2" t="str">
        <f t="shared" ca="1" si="654"/>
        <v/>
      </c>
      <c r="AG292" s="2">
        <f t="shared" ca="1" si="654"/>
        <v>14.83</v>
      </c>
      <c r="AH292" s="2">
        <f t="shared" ca="1" si="654"/>
        <v>0</v>
      </c>
      <c r="AI292" s="2">
        <f t="shared" ca="1" si="655"/>
        <v>35.47</v>
      </c>
      <c r="AJ292" s="2">
        <f t="shared" ca="1" si="671"/>
        <v>29.6</v>
      </c>
      <c r="AK292" s="2">
        <f t="shared" ca="1" si="656"/>
        <v>52.4</v>
      </c>
      <c r="AL292" s="2">
        <f t="shared" ca="1" si="656"/>
        <v>22.8</v>
      </c>
      <c r="AM292" s="2">
        <f t="shared" ca="1" si="656"/>
        <v>3.0918800000000002</v>
      </c>
      <c r="AN292" s="7">
        <f t="shared" ca="1" si="657"/>
        <v>286</v>
      </c>
      <c r="AO292" s="2">
        <f t="shared" ca="1" si="658"/>
        <v>19.13</v>
      </c>
      <c r="AP292" s="2">
        <f t="shared" ca="1" si="658"/>
        <v>0</v>
      </c>
      <c r="AQ292" s="2">
        <f t="shared" ca="1" si="658"/>
        <v>3.55</v>
      </c>
      <c r="AR292" s="2" t="str">
        <f t="shared" ca="1" si="658"/>
        <v/>
      </c>
      <c r="AS292" s="2">
        <f t="shared" ca="1" si="658"/>
        <v>14.7</v>
      </c>
      <c r="AT292" s="2" t="str">
        <f t="shared" ca="1" si="658"/>
        <v/>
      </c>
      <c r="AU292" s="2">
        <f t="shared" ca="1" si="659"/>
        <v>37.379999999999995</v>
      </c>
      <c r="AV292" s="2">
        <f t="shared" ca="1" si="660"/>
        <v>30.7</v>
      </c>
      <c r="AW292" s="2">
        <f t="shared" ca="1" si="660"/>
        <v>53.5</v>
      </c>
      <c r="AX292" s="2">
        <f t="shared" ca="1" si="660"/>
        <v>22.8</v>
      </c>
      <c r="AY292" s="2">
        <f t="shared" ca="1" si="660"/>
        <v>3.0918800000000002</v>
      </c>
      <c r="AZ292" s="7">
        <f t="shared" ca="1" si="661"/>
        <v>286</v>
      </c>
      <c r="BA292" s="2">
        <f t="shared" ca="1" si="662"/>
        <v>19.13</v>
      </c>
      <c r="BB292" s="2">
        <f t="shared" ca="1" si="662"/>
        <v>0</v>
      </c>
      <c r="BC292" s="2">
        <f t="shared" ca="1" si="662"/>
        <v>3.55</v>
      </c>
      <c r="BD292" s="2" t="str">
        <f t="shared" ca="1" si="662"/>
        <v/>
      </c>
      <c r="BE292" s="2">
        <f t="shared" ca="1" si="662"/>
        <v>14.7</v>
      </c>
      <c r="BF292" s="2" t="str">
        <f t="shared" ca="1" si="662"/>
        <v/>
      </c>
      <c r="BG292" s="2">
        <f t="shared" ca="1" si="663"/>
        <v>37.379999999999995</v>
      </c>
      <c r="BH292" s="2">
        <f t="shared" ca="1" si="672"/>
        <v>30.7</v>
      </c>
      <c r="BI292" s="2">
        <f t="shared" ca="1" si="664"/>
        <v>53.5</v>
      </c>
      <c r="BJ292" s="2">
        <f t="shared" ca="1" si="664"/>
        <v>22.8</v>
      </c>
      <c r="BK292" s="2">
        <f t="shared" ca="1" si="664"/>
        <v>3.0918800000000002</v>
      </c>
      <c r="BL292" t="str">
        <f t="shared" si="665"/>
        <v>V18R03</v>
      </c>
      <c r="BM292">
        <f t="shared" si="666"/>
        <v>292</v>
      </c>
      <c r="BN292" t="b">
        <f t="shared" ref="BN292:BN306" si="673">BN291</f>
        <v>1</v>
      </c>
    </row>
    <row r="293" spans="1:66" x14ac:dyDescent="0.25">
      <c r="A293" t="str">
        <f t="shared" si="667"/>
        <v>V18</v>
      </c>
      <c r="B293" t="s">
        <v>19</v>
      </c>
      <c r="C293" s="3" t="str">
        <f t="shared" si="639"/>
        <v>Zone 04</v>
      </c>
      <c r="D293" t="str">
        <f t="shared" ca="1" si="640"/>
        <v>Pass</v>
      </c>
      <c r="E293" s="2">
        <f t="shared" ca="1" si="641"/>
        <v>40.06</v>
      </c>
      <c r="F293" s="2">
        <f t="shared" ca="1" si="642"/>
        <v>40.06</v>
      </c>
      <c r="G293" s="3">
        <f t="shared" ca="1" si="668"/>
        <v>0</v>
      </c>
      <c r="H293" s="31" t="str">
        <f t="shared" ca="1" si="643"/>
        <v>Yes</v>
      </c>
      <c r="I293" s="2">
        <f t="shared" ca="1" si="644"/>
        <v>41.88</v>
      </c>
      <c r="J293" s="2">
        <f t="shared" ca="1" si="645"/>
        <v>41.88</v>
      </c>
      <c r="K293" s="2">
        <f t="shared" ca="1" si="646"/>
        <v>41.88</v>
      </c>
      <c r="L293" s="3">
        <f t="shared" ca="1" si="669"/>
        <v>0</v>
      </c>
      <c r="M293" s="3" t="str">
        <f t="shared" ca="1" si="647"/>
        <v>Yes</v>
      </c>
      <c r="N293" s="31" t="str">
        <f t="shared" si="648"/>
        <v>V15R04</v>
      </c>
      <c r="O293" s="21">
        <f t="shared" ca="1" si="670"/>
        <v>1.8200000000000003</v>
      </c>
      <c r="P293" s="7">
        <f t="shared" ca="1" si="649"/>
        <v>287</v>
      </c>
      <c r="Q293" s="2">
        <f t="shared" ca="1" si="650"/>
        <v>19.2</v>
      </c>
      <c r="R293" s="2">
        <f t="shared" ca="1" si="650"/>
        <v>4.08</v>
      </c>
      <c r="S293" s="2">
        <f t="shared" ca="1" si="650"/>
        <v>3.55</v>
      </c>
      <c r="T293" s="2" t="str">
        <f t="shared" ca="1" si="650"/>
        <v/>
      </c>
      <c r="U293" s="2">
        <f t="shared" ca="1" si="650"/>
        <v>13.23</v>
      </c>
      <c r="V293" s="2">
        <f t="shared" ca="1" si="650"/>
        <v>0</v>
      </c>
      <c r="W293" s="2">
        <f t="shared" ca="1" si="651"/>
        <v>40.06</v>
      </c>
      <c r="X293" s="2">
        <f t="shared" ca="1" si="652"/>
        <v>28.3</v>
      </c>
      <c r="Y293" s="2">
        <f t="shared" ca="1" si="652"/>
        <v>49.7</v>
      </c>
      <c r="Z293" s="2">
        <f t="shared" ca="1" si="652"/>
        <v>21.4</v>
      </c>
      <c r="AA293" s="2">
        <f t="shared" ca="1" si="652"/>
        <v>3.0516999999999999</v>
      </c>
      <c r="AB293" s="7">
        <f t="shared" ca="1" si="653"/>
        <v>287</v>
      </c>
      <c r="AC293" s="2">
        <f t="shared" ca="1" si="654"/>
        <v>19.2</v>
      </c>
      <c r="AD293" s="2">
        <f t="shared" ca="1" si="654"/>
        <v>4.08</v>
      </c>
      <c r="AE293" s="2">
        <f t="shared" ca="1" si="654"/>
        <v>3.55</v>
      </c>
      <c r="AF293" s="2" t="str">
        <f t="shared" ca="1" si="654"/>
        <v/>
      </c>
      <c r="AG293" s="2">
        <f t="shared" ca="1" si="654"/>
        <v>13.23</v>
      </c>
      <c r="AH293" s="2">
        <f t="shared" ca="1" si="654"/>
        <v>0</v>
      </c>
      <c r="AI293" s="2">
        <f t="shared" ca="1" si="655"/>
        <v>40.06</v>
      </c>
      <c r="AJ293" s="2">
        <f t="shared" ca="1" si="671"/>
        <v>28.3</v>
      </c>
      <c r="AK293" s="2">
        <f t="shared" ca="1" si="656"/>
        <v>49.7</v>
      </c>
      <c r="AL293" s="2">
        <f t="shared" ca="1" si="656"/>
        <v>21.4</v>
      </c>
      <c r="AM293" s="2">
        <f t="shared" ca="1" si="656"/>
        <v>3.0516999999999999</v>
      </c>
      <c r="AN293" s="7">
        <f t="shared" ca="1" si="657"/>
        <v>287</v>
      </c>
      <c r="AO293" s="2">
        <f t="shared" ca="1" si="658"/>
        <v>20.51</v>
      </c>
      <c r="AP293" s="2">
        <f t="shared" ca="1" si="658"/>
        <v>4.93</v>
      </c>
      <c r="AQ293" s="2">
        <f t="shared" ca="1" si="658"/>
        <v>3.55</v>
      </c>
      <c r="AR293" s="2" t="str">
        <f t="shared" ca="1" si="658"/>
        <v/>
      </c>
      <c r="AS293" s="2">
        <f t="shared" ca="1" si="658"/>
        <v>12.89</v>
      </c>
      <c r="AT293" s="2" t="str">
        <f t="shared" ca="1" si="658"/>
        <v/>
      </c>
      <c r="AU293" s="2">
        <f t="shared" ca="1" si="659"/>
        <v>41.88</v>
      </c>
      <c r="AV293" s="2">
        <f t="shared" ca="1" si="660"/>
        <v>29.3</v>
      </c>
      <c r="AW293" s="2">
        <f t="shared" ca="1" si="660"/>
        <v>50.7</v>
      </c>
      <c r="AX293" s="2">
        <f t="shared" ca="1" si="660"/>
        <v>21.4</v>
      </c>
      <c r="AY293" s="2">
        <f t="shared" ca="1" si="660"/>
        <v>3.0516999999999999</v>
      </c>
      <c r="AZ293" s="7">
        <f t="shared" ca="1" si="661"/>
        <v>287</v>
      </c>
      <c r="BA293" s="2">
        <f t="shared" ca="1" si="662"/>
        <v>20.51</v>
      </c>
      <c r="BB293" s="2">
        <f t="shared" ca="1" si="662"/>
        <v>4.93</v>
      </c>
      <c r="BC293" s="2">
        <f t="shared" ca="1" si="662"/>
        <v>3.55</v>
      </c>
      <c r="BD293" s="2" t="str">
        <f t="shared" ca="1" si="662"/>
        <v/>
      </c>
      <c r="BE293" s="2">
        <f t="shared" ca="1" si="662"/>
        <v>12.89</v>
      </c>
      <c r="BF293" s="2" t="str">
        <f t="shared" ca="1" si="662"/>
        <v/>
      </c>
      <c r="BG293" s="2">
        <f t="shared" ca="1" si="663"/>
        <v>41.88</v>
      </c>
      <c r="BH293" s="2">
        <f t="shared" ca="1" si="672"/>
        <v>29.3</v>
      </c>
      <c r="BI293" s="2">
        <f t="shared" ca="1" si="664"/>
        <v>50.7</v>
      </c>
      <c r="BJ293" s="2">
        <f t="shared" ca="1" si="664"/>
        <v>21.4</v>
      </c>
      <c r="BK293" s="2">
        <f t="shared" ca="1" si="664"/>
        <v>3.0516999999999999</v>
      </c>
      <c r="BL293" t="str">
        <f t="shared" si="665"/>
        <v>V18R04</v>
      </c>
      <c r="BM293">
        <f t="shared" si="666"/>
        <v>293</v>
      </c>
      <c r="BN293" t="b">
        <f t="shared" si="673"/>
        <v>1</v>
      </c>
    </row>
    <row r="294" spans="1:66" x14ac:dyDescent="0.25">
      <c r="A294" t="str">
        <f t="shared" si="667"/>
        <v>V18</v>
      </c>
      <c r="B294" t="s">
        <v>20</v>
      </c>
      <c r="C294" s="3" t="str">
        <f t="shared" si="639"/>
        <v>Zone 05</v>
      </c>
      <c r="D294" t="str">
        <f t="shared" ca="1" si="640"/>
        <v>Pass</v>
      </c>
      <c r="E294" s="2">
        <f t="shared" ca="1" si="641"/>
        <v>35.08</v>
      </c>
      <c r="F294" s="2">
        <f t="shared" ca="1" si="642"/>
        <v>35.08</v>
      </c>
      <c r="G294" s="3">
        <f t="shared" ca="1" si="668"/>
        <v>0</v>
      </c>
      <c r="H294" s="31" t="str">
        <f t="shared" ca="1" si="643"/>
        <v>Yes</v>
      </c>
      <c r="I294" s="2">
        <f t="shared" ca="1" si="644"/>
        <v>37.42</v>
      </c>
      <c r="J294" s="2">
        <f t="shared" ca="1" si="645"/>
        <v>37.42</v>
      </c>
      <c r="K294" s="2">
        <f t="shared" ca="1" si="646"/>
        <v>37.42</v>
      </c>
      <c r="L294" s="3">
        <f t="shared" ca="1" si="669"/>
        <v>0</v>
      </c>
      <c r="M294" s="3" t="str">
        <f t="shared" ca="1" si="647"/>
        <v>Yes</v>
      </c>
      <c r="N294" s="31" t="str">
        <f t="shared" si="648"/>
        <v>V15R05</v>
      </c>
      <c r="O294" s="21">
        <f t="shared" ca="1" si="670"/>
        <v>2.3400000000000034</v>
      </c>
      <c r="P294" s="7">
        <f t="shared" ca="1" si="649"/>
        <v>288</v>
      </c>
      <c r="Q294" s="2">
        <f t="shared" ca="1" si="650"/>
        <v>15.8</v>
      </c>
      <c r="R294" s="2">
        <f t="shared" ca="1" si="650"/>
        <v>0</v>
      </c>
      <c r="S294" s="2">
        <f t="shared" ca="1" si="650"/>
        <v>3.51</v>
      </c>
      <c r="T294" s="2" t="str">
        <f t="shared" ca="1" si="650"/>
        <v/>
      </c>
      <c r="U294" s="2">
        <f t="shared" ca="1" si="650"/>
        <v>15.77</v>
      </c>
      <c r="V294" s="2">
        <f t="shared" ca="1" si="650"/>
        <v>0</v>
      </c>
      <c r="W294" s="2">
        <f t="shared" ca="1" si="651"/>
        <v>35.08</v>
      </c>
      <c r="X294" s="2">
        <f t="shared" ca="1" si="652"/>
        <v>28.6</v>
      </c>
      <c r="Y294" s="2">
        <f t="shared" ca="1" si="652"/>
        <v>50.7</v>
      </c>
      <c r="Z294" s="2">
        <f t="shared" ca="1" si="652"/>
        <v>22.1</v>
      </c>
      <c r="AA294" s="2">
        <f t="shared" ca="1" si="652"/>
        <v>2.8714</v>
      </c>
      <c r="AB294" s="7">
        <f t="shared" ca="1" si="653"/>
        <v>288</v>
      </c>
      <c r="AC294" s="2">
        <f t="shared" ca="1" si="654"/>
        <v>15.8</v>
      </c>
      <c r="AD294" s="2">
        <f t="shared" ca="1" si="654"/>
        <v>0</v>
      </c>
      <c r="AE294" s="2">
        <f t="shared" ca="1" si="654"/>
        <v>3.51</v>
      </c>
      <c r="AF294" s="2" t="str">
        <f t="shared" ca="1" si="654"/>
        <v/>
      </c>
      <c r="AG294" s="2">
        <f t="shared" ca="1" si="654"/>
        <v>15.77</v>
      </c>
      <c r="AH294" s="2">
        <f t="shared" ca="1" si="654"/>
        <v>0</v>
      </c>
      <c r="AI294" s="2">
        <f t="shared" ca="1" si="655"/>
        <v>35.08</v>
      </c>
      <c r="AJ294" s="2">
        <f t="shared" ca="1" si="671"/>
        <v>28.6</v>
      </c>
      <c r="AK294" s="2">
        <f t="shared" ca="1" si="656"/>
        <v>50.7</v>
      </c>
      <c r="AL294" s="2">
        <f t="shared" ca="1" si="656"/>
        <v>22.1</v>
      </c>
      <c r="AM294" s="2">
        <f t="shared" ca="1" si="656"/>
        <v>2.8714</v>
      </c>
      <c r="AN294" s="7">
        <f t="shared" ca="1" si="657"/>
        <v>288</v>
      </c>
      <c r="AO294" s="2">
        <f t="shared" ca="1" si="658"/>
        <v>18.350000000000001</v>
      </c>
      <c r="AP294" s="2">
        <f t="shared" ca="1" si="658"/>
        <v>0</v>
      </c>
      <c r="AQ294" s="2">
        <f t="shared" ca="1" si="658"/>
        <v>3.51</v>
      </c>
      <c r="AR294" s="2" t="str">
        <f t="shared" ca="1" si="658"/>
        <v/>
      </c>
      <c r="AS294" s="2">
        <f t="shared" ca="1" si="658"/>
        <v>15.56</v>
      </c>
      <c r="AT294" s="2" t="str">
        <f t="shared" ca="1" si="658"/>
        <v/>
      </c>
      <c r="AU294" s="2">
        <f t="shared" ca="1" si="659"/>
        <v>37.42</v>
      </c>
      <c r="AV294" s="2">
        <f t="shared" ca="1" si="660"/>
        <v>29.9</v>
      </c>
      <c r="AW294" s="2">
        <f t="shared" ca="1" si="660"/>
        <v>52</v>
      </c>
      <c r="AX294" s="2">
        <f t="shared" ca="1" si="660"/>
        <v>22.1</v>
      </c>
      <c r="AY294" s="2">
        <f t="shared" ca="1" si="660"/>
        <v>2.8714</v>
      </c>
      <c r="AZ294" s="7">
        <f t="shared" ca="1" si="661"/>
        <v>288</v>
      </c>
      <c r="BA294" s="2">
        <f t="shared" ca="1" si="662"/>
        <v>18.350000000000001</v>
      </c>
      <c r="BB294" s="2">
        <f t="shared" ca="1" si="662"/>
        <v>0</v>
      </c>
      <c r="BC294" s="2">
        <f t="shared" ca="1" si="662"/>
        <v>3.51</v>
      </c>
      <c r="BD294" s="2" t="str">
        <f t="shared" ca="1" si="662"/>
        <v/>
      </c>
      <c r="BE294" s="2">
        <f t="shared" ca="1" si="662"/>
        <v>15.56</v>
      </c>
      <c r="BF294" s="2" t="str">
        <f t="shared" ca="1" si="662"/>
        <v/>
      </c>
      <c r="BG294" s="2">
        <f t="shared" ca="1" si="663"/>
        <v>37.42</v>
      </c>
      <c r="BH294" s="2">
        <f t="shared" ca="1" si="672"/>
        <v>29.9</v>
      </c>
      <c r="BI294" s="2">
        <f t="shared" ca="1" si="664"/>
        <v>52</v>
      </c>
      <c r="BJ294" s="2">
        <f t="shared" ca="1" si="664"/>
        <v>22.1</v>
      </c>
      <c r="BK294" s="2">
        <f t="shared" ca="1" si="664"/>
        <v>2.8714</v>
      </c>
      <c r="BL294" t="str">
        <f t="shared" si="665"/>
        <v>V18R05</v>
      </c>
      <c r="BM294">
        <f t="shared" si="666"/>
        <v>294</v>
      </c>
      <c r="BN294" t="b">
        <f t="shared" si="673"/>
        <v>1</v>
      </c>
    </row>
    <row r="295" spans="1:66" x14ac:dyDescent="0.25">
      <c r="A295" t="str">
        <f t="shared" si="667"/>
        <v>V18</v>
      </c>
      <c r="B295" t="s">
        <v>21</v>
      </c>
      <c r="C295" s="3" t="str">
        <f t="shared" si="639"/>
        <v>Zone 06</v>
      </c>
      <c r="D295" t="str">
        <f t="shared" ca="1" si="640"/>
        <v>Pass</v>
      </c>
      <c r="E295" s="2">
        <f t="shared" ca="1" si="641"/>
        <v>26.06</v>
      </c>
      <c r="F295" s="2">
        <f t="shared" ca="1" si="642"/>
        <v>26.06</v>
      </c>
      <c r="G295" s="3">
        <f t="shared" ca="1" si="668"/>
        <v>0</v>
      </c>
      <c r="H295" s="31" t="str">
        <f t="shared" ca="1" si="643"/>
        <v>Yes</v>
      </c>
      <c r="I295" s="2">
        <f t="shared" ca="1" si="644"/>
        <v>27.75</v>
      </c>
      <c r="J295" s="2">
        <f t="shared" ca="1" si="645"/>
        <v>27.75</v>
      </c>
      <c r="K295" s="2">
        <f t="shared" ca="1" si="646"/>
        <v>27.75</v>
      </c>
      <c r="L295" s="3">
        <f t="shared" ca="1" si="669"/>
        <v>0</v>
      </c>
      <c r="M295" s="3" t="str">
        <f t="shared" ca="1" si="647"/>
        <v>Yes</v>
      </c>
      <c r="N295" s="31" t="str">
        <f t="shared" si="648"/>
        <v>V15R06</v>
      </c>
      <c r="O295" s="21">
        <f t="shared" ca="1" si="670"/>
        <v>1.6900000000000013</v>
      </c>
      <c r="P295" s="7">
        <f t="shared" ca="1" si="649"/>
        <v>289</v>
      </c>
      <c r="Q295" s="2">
        <f t="shared" ca="1" si="650"/>
        <v>7.99</v>
      </c>
      <c r="R295" s="2">
        <f t="shared" ca="1" si="650"/>
        <v>2.87</v>
      </c>
      <c r="S295" s="2">
        <f t="shared" ca="1" si="650"/>
        <v>3.52</v>
      </c>
      <c r="T295" s="2" t="str">
        <f t="shared" ca="1" si="650"/>
        <v/>
      </c>
      <c r="U295" s="2">
        <f t="shared" ca="1" si="650"/>
        <v>11.68</v>
      </c>
      <c r="V295" s="2">
        <f t="shared" ca="1" si="650"/>
        <v>0</v>
      </c>
      <c r="W295" s="2">
        <f t="shared" ca="1" si="651"/>
        <v>26.06</v>
      </c>
      <c r="X295" s="2">
        <f t="shared" ca="1" si="652"/>
        <v>27.1</v>
      </c>
      <c r="Y295" s="2">
        <f t="shared" ca="1" si="652"/>
        <v>53.3</v>
      </c>
      <c r="Z295" s="2">
        <f t="shared" ca="1" si="652"/>
        <v>26.2</v>
      </c>
      <c r="AA295" s="2">
        <f t="shared" ca="1" si="652"/>
        <v>3.1052399999999998</v>
      </c>
      <c r="AB295" s="7">
        <f t="shared" ca="1" si="653"/>
        <v>289</v>
      </c>
      <c r="AC295" s="2">
        <f t="shared" ca="1" si="654"/>
        <v>7.99</v>
      </c>
      <c r="AD295" s="2">
        <f t="shared" ca="1" si="654"/>
        <v>2.87</v>
      </c>
      <c r="AE295" s="2">
        <f t="shared" ca="1" si="654"/>
        <v>3.52</v>
      </c>
      <c r="AF295" s="2" t="str">
        <f t="shared" ca="1" si="654"/>
        <v/>
      </c>
      <c r="AG295" s="2">
        <f t="shared" ca="1" si="654"/>
        <v>11.68</v>
      </c>
      <c r="AH295" s="2">
        <f t="shared" ca="1" si="654"/>
        <v>0</v>
      </c>
      <c r="AI295" s="2">
        <f t="shared" ca="1" si="655"/>
        <v>26.06</v>
      </c>
      <c r="AJ295" s="2">
        <f t="shared" ca="1" si="671"/>
        <v>27.1</v>
      </c>
      <c r="AK295" s="2">
        <f t="shared" ca="1" si="656"/>
        <v>53.3</v>
      </c>
      <c r="AL295" s="2">
        <f t="shared" ca="1" si="656"/>
        <v>26.2</v>
      </c>
      <c r="AM295" s="2">
        <f t="shared" ca="1" si="656"/>
        <v>3.1052399999999998</v>
      </c>
      <c r="AN295" s="7">
        <f t="shared" ca="1" si="657"/>
        <v>289</v>
      </c>
      <c r="AO295" s="2">
        <f t="shared" ca="1" si="658"/>
        <v>8.94</v>
      </c>
      <c r="AP295" s="2">
        <f t="shared" ca="1" si="658"/>
        <v>3.8</v>
      </c>
      <c r="AQ295" s="2">
        <f t="shared" ca="1" si="658"/>
        <v>3.52</v>
      </c>
      <c r="AR295" s="2" t="str">
        <f t="shared" ca="1" si="658"/>
        <v/>
      </c>
      <c r="AS295" s="2">
        <f t="shared" ca="1" si="658"/>
        <v>11.49</v>
      </c>
      <c r="AT295" s="2" t="str">
        <f t="shared" ca="1" si="658"/>
        <v/>
      </c>
      <c r="AU295" s="2">
        <f t="shared" ca="1" si="659"/>
        <v>27.75</v>
      </c>
      <c r="AV295" s="2">
        <f t="shared" ca="1" si="660"/>
        <v>28.2</v>
      </c>
      <c r="AW295" s="2">
        <f t="shared" ca="1" si="660"/>
        <v>54.4</v>
      </c>
      <c r="AX295" s="2">
        <f t="shared" ca="1" si="660"/>
        <v>26.2</v>
      </c>
      <c r="AY295" s="2">
        <f t="shared" ca="1" si="660"/>
        <v>3.1052399999999998</v>
      </c>
      <c r="AZ295" s="7">
        <f t="shared" ca="1" si="661"/>
        <v>289</v>
      </c>
      <c r="BA295" s="2">
        <f t="shared" ca="1" si="662"/>
        <v>8.94</v>
      </c>
      <c r="BB295" s="2">
        <f t="shared" ca="1" si="662"/>
        <v>3.8</v>
      </c>
      <c r="BC295" s="2">
        <f t="shared" ca="1" si="662"/>
        <v>3.52</v>
      </c>
      <c r="BD295" s="2" t="str">
        <f t="shared" ca="1" si="662"/>
        <v/>
      </c>
      <c r="BE295" s="2">
        <f t="shared" ca="1" si="662"/>
        <v>11.49</v>
      </c>
      <c r="BF295" s="2" t="str">
        <f t="shared" ca="1" si="662"/>
        <v/>
      </c>
      <c r="BG295" s="2">
        <f t="shared" ca="1" si="663"/>
        <v>27.75</v>
      </c>
      <c r="BH295" s="2">
        <f t="shared" ca="1" si="672"/>
        <v>28.2</v>
      </c>
      <c r="BI295" s="2">
        <f t="shared" ca="1" si="664"/>
        <v>54.4</v>
      </c>
      <c r="BJ295" s="2">
        <f t="shared" ca="1" si="664"/>
        <v>26.2</v>
      </c>
      <c r="BK295" s="2">
        <f t="shared" ca="1" si="664"/>
        <v>3.1052399999999998</v>
      </c>
      <c r="BL295" t="str">
        <f t="shared" si="665"/>
        <v>V18R06</v>
      </c>
      <c r="BM295">
        <f t="shared" si="666"/>
        <v>295</v>
      </c>
      <c r="BN295" t="b">
        <f t="shared" si="673"/>
        <v>1</v>
      </c>
    </row>
    <row r="296" spans="1:66" x14ac:dyDescent="0.25">
      <c r="A296" t="str">
        <f t="shared" si="667"/>
        <v>V18</v>
      </c>
      <c r="B296" t="s">
        <v>22</v>
      </c>
      <c r="C296" s="3" t="str">
        <f t="shared" si="639"/>
        <v>Zone 07</v>
      </c>
      <c r="D296" t="str">
        <f t="shared" ca="1" si="640"/>
        <v>Pass</v>
      </c>
      <c r="E296" s="2">
        <f t="shared" ca="1" si="641"/>
        <v>17.89</v>
      </c>
      <c r="F296" s="2">
        <f t="shared" ca="1" si="642"/>
        <v>17.89</v>
      </c>
      <c r="G296" s="3">
        <f t="shared" ca="1" si="668"/>
        <v>0</v>
      </c>
      <c r="H296" s="31" t="str">
        <f t="shared" ca="1" si="643"/>
        <v>Yes</v>
      </c>
      <c r="I296" s="2">
        <f t="shared" ca="1" si="644"/>
        <v>18.61</v>
      </c>
      <c r="J296" s="2">
        <f t="shared" ca="1" si="645"/>
        <v>18.61</v>
      </c>
      <c r="K296" s="2">
        <f t="shared" ca="1" si="646"/>
        <v>18.61</v>
      </c>
      <c r="L296" s="3">
        <f t="shared" ca="1" si="669"/>
        <v>0</v>
      </c>
      <c r="M296" s="3" t="str">
        <f t="shared" ca="1" si="647"/>
        <v>Yes</v>
      </c>
      <c r="N296" s="31" t="str">
        <f t="shared" si="648"/>
        <v>V15R07</v>
      </c>
      <c r="O296" s="21">
        <f t="shared" ca="1" si="670"/>
        <v>0.71999999999999886</v>
      </c>
      <c r="P296" s="7">
        <f t="shared" ca="1" si="649"/>
        <v>290</v>
      </c>
      <c r="Q296" s="2">
        <f t="shared" ca="1" si="650"/>
        <v>2.66</v>
      </c>
      <c r="R296" s="2">
        <f t="shared" ca="1" si="650"/>
        <v>0.19</v>
      </c>
      <c r="S296" s="2">
        <f t="shared" ca="1" si="650"/>
        <v>3.57</v>
      </c>
      <c r="T296" s="2" t="str">
        <f t="shared" ca="1" si="650"/>
        <v/>
      </c>
      <c r="U296" s="2">
        <f t="shared" ca="1" si="650"/>
        <v>11.47</v>
      </c>
      <c r="V296" s="2">
        <f t="shared" ca="1" si="650"/>
        <v>0</v>
      </c>
      <c r="W296" s="2">
        <f t="shared" ca="1" si="651"/>
        <v>17.89</v>
      </c>
      <c r="X296" s="2">
        <f t="shared" ca="1" si="652"/>
        <v>24.7</v>
      </c>
      <c r="Y296" s="2">
        <f t="shared" ca="1" si="652"/>
        <v>53.1</v>
      </c>
      <c r="Z296" s="2">
        <f t="shared" ca="1" si="652"/>
        <v>28.4</v>
      </c>
      <c r="AA296" s="2">
        <f t="shared" ca="1" si="652"/>
        <v>2.9350299999999998</v>
      </c>
      <c r="AB296" s="7">
        <f t="shared" ca="1" si="653"/>
        <v>290</v>
      </c>
      <c r="AC296" s="2">
        <f t="shared" ca="1" si="654"/>
        <v>2.66</v>
      </c>
      <c r="AD296" s="2">
        <f t="shared" ca="1" si="654"/>
        <v>0.19</v>
      </c>
      <c r="AE296" s="2">
        <f t="shared" ca="1" si="654"/>
        <v>3.57</v>
      </c>
      <c r="AF296" s="2" t="str">
        <f t="shared" ca="1" si="654"/>
        <v/>
      </c>
      <c r="AG296" s="2">
        <f t="shared" ca="1" si="654"/>
        <v>11.47</v>
      </c>
      <c r="AH296" s="2">
        <f t="shared" ca="1" si="654"/>
        <v>0</v>
      </c>
      <c r="AI296" s="2">
        <f t="shared" ca="1" si="655"/>
        <v>17.89</v>
      </c>
      <c r="AJ296" s="2">
        <f t="shared" ca="1" si="671"/>
        <v>24.7</v>
      </c>
      <c r="AK296" s="2">
        <f t="shared" ca="1" si="656"/>
        <v>53.1</v>
      </c>
      <c r="AL296" s="2">
        <f t="shared" ca="1" si="656"/>
        <v>28.4</v>
      </c>
      <c r="AM296" s="2">
        <f t="shared" ca="1" si="656"/>
        <v>2.9350299999999998</v>
      </c>
      <c r="AN296" s="7">
        <f t="shared" ca="1" si="657"/>
        <v>290</v>
      </c>
      <c r="AO296" s="2">
        <f t="shared" ca="1" si="658"/>
        <v>3.21</v>
      </c>
      <c r="AP296" s="2">
        <f t="shared" ca="1" si="658"/>
        <v>0.53</v>
      </c>
      <c r="AQ296" s="2">
        <f t="shared" ca="1" si="658"/>
        <v>3.57</v>
      </c>
      <c r="AR296" s="2" t="str">
        <f t="shared" ca="1" si="658"/>
        <v/>
      </c>
      <c r="AS296" s="2">
        <f t="shared" ca="1" si="658"/>
        <v>11.3</v>
      </c>
      <c r="AT296" s="2" t="str">
        <f t="shared" ca="1" si="658"/>
        <v/>
      </c>
      <c r="AU296" s="2">
        <f t="shared" ca="1" si="659"/>
        <v>18.61</v>
      </c>
      <c r="AV296" s="2">
        <f t="shared" ca="1" si="660"/>
        <v>25.3</v>
      </c>
      <c r="AW296" s="2">
        <f t="shared" ca="1" si="660"/>
        <v>53.6</v>
      </c>
      <c r="AX296" s="2">
        <f t="shared" ca="1" si="660"/>
        <v>28.3</v>
      </c>
      <c r="AY296" s="2">
        <f t="shared" ca="1" si="660"/>
        <v>2.9350299999999998</v>
      </c>
      <c r="AZ296" s="7">
        <f t="shared" ca="1" si="661"/>
        <v>290</v>
      </c>
      <c r="BA296" s="2">
        <f t="shared" ca="1" si="662"/>
        <v>3.21</v>
      </c>
      <c r="BB296" s="2">
        <f t="shared" ca="1" si="662"/>
        <v>0.53</v>
      </c>
      <c r="BC296" s="2">
        <f t="shared" ca="1" si="662"/>
        <v>3.57</v>
      </c>
      <c r="BD296" s="2" t="str">
        <f t="shared" ca="1" si="662"/>
        <v/>
      </c>
      <c r="BE296" s="2">
        <f t="shared" ca="1" si="662"/>
        <v>11.3</v>
      </c>
      <c r="BF296" s="2" t="str">
        <f t="shared" ca="1" si="662"/>
        <v/>
      </c>
      <c r="BG296" s="2">
        <f t="shared" ca="1" si="663"/>
        <v>18.61</v>
      </c>
      <c r="BH296" s="2">
        <f t="shared" ca="1" si="672"/>
        <v>25.3</v>
      </c>
      <c r="BI296" s="2">
        <f t="shared" ca="1" si="664"/>
        <v>53.6</v>
      </c>
      <c r="BJ296" s="2">
        <f t="shared" ca="1" si="664"/>
        <v>28.3</v>
      </c>
      <c r="BK296" s="2">
        <f t="shared" ca="1" si="664"/>
        <v>2.9350299999999998</v>
      </c>
      <c r="BL296" t="str">
        <f t="shared" si="665"/>
        <v>V18R07</v>
      </c>
      <c r="BM296">
        <f t="shared" si="666"/>
        <v>296</v>
      </c>
      <c r="BN296" t="b">
        <f t="shared" si="673"/>
        <v>1</v>
      </c>
    </row>
    <row r="297" spans="1:66" x14ac:dyDescent="0.25">
      <c r="A297" t="str">
        <f t="shared" si="667"/>
        <v>V18</v>
      </c>
      <c r="B297" t="s">
        <v>23</v>
      </c>
      <c r="C297" s="3" t="str">
        <f t="shared" si="639"/>
        <v>Zone 08</v>
      </c>
      <c r="D297" t="str">
        <f t="shared" ca="1" si="640"/>
        <v>Pass</v>
      </c>
      <c r="E297" s="2">
        <f t="shared" ca="1" si="641"/>
        <v>27.369999999999997</v>
      </c>
      <c r="F297" s="2">
        <f t="shared" ca="1" si="642"/>
        <v>27.369999999999997</v>
      </c>
      <c r="G297" s="3">
        <f t="shared" ca="1" si="668"/>
        <v>0</v>
      </c>
      <c r="H297" s="31" t="str">
        <f t="shared" ca="1" si="643"/>
        <v>Yes</v>
      </c>
      <c r="I297" s="2">
        <f t="shared" ca="1" si="644"/>
        <v>30.08</v>
      </c>
      <c r="J297" s="2">
        <f t="shared" ca="1" si="645"/>
        <v>30.08</v>
      </c>
      <c r="K297" s="2">
        <f t="shared" ca="1" si="646"/>
        <v>30.08</v>
      </c>
      <c r="L297" s="3">
        <f t="shared" ca="1" si="669"/>
        <v>0</v>
      </c>
      <c r="M297" s="3" t="str">
        <f t="shared" ca="1" si="647"/>
        <v>Yes</v>
      </c>
      <c r="N297" s="31" t="str">
        <f t="shared" si="648"/>
        <v>V15R08</v>
      </c>
      <c r="O297" s="21">
        <f t="shared" ca="1" si="670"/>
        <v>2.7100000000000009</v>
      </c>
      <c r="P297" s="7">
        <f t="shared" ca="1" si="649"/>
        <v>291</v>
      </c>
      <c r="Q297" s="2">
        <f t="shared" ca="1" si="650"/>
        <v>4.01</v>
      </c>
      <c r="R297" s="2">
        <f t="shared" ca="1" si="650"/>
        <v>9.5</v>
      </c>
      <c r="S297" s="2">
        <f t="shared" ca="1" si="650"/>
        <v>3.49</v>
      </c>
      <c r="T297" s="2" t="str">
        <f t="shared" ca="1" si="650"/>
        <v/>
      </c>
      <c r="U297" s="2">
        <f t="shared" ca="1" si="650"/>
        <v>10.37</v>
      </c>
      <c r="V297" s="2">
        <f t="shared" ca="1" si="650"/>
        <v>0</v>
      </c>
      <c r="W297" s="2">
        <f t="shared" ca="1" si="651"/>
        <v>27.369999999999997</v>
      </c>
      <c r="X297" s="2">
        <f t="shared" ca="1" si="652"/>
        <v>23.6</v>
      </c>
      <c r="Y297" s="2">
        <f t="shared" ca="1" si="652"/>
        <v>48.9</v>
      </c>
      <c r="Z297" s="2">
        <f t="shared" ca="1" si="652"/>
        <v>25.3</v>
      </c>
      <c r="AA297" s="2">
        <f t="shared" ca="1" si="652"/>
        <v>3.21895</v>
      </c>
      <c r="AB297" s="7">
        <f t="shared" ca="1" si="653"/>
        <v>291</v>
      </c>
      <c r="AC297" s="2">
        <f t="shared" ca="1" si="654"/>
        <v>4.01</v>
      </c>
      <c r="AD297" s="2">
        <f t="shared" ca="1" si="654"/>
        <v>9.5</v>
      </c>
      <c r="AE297" s="2">
        <f t="shared" ca="1" si="654"/>
        <v>3.49</v>
      </c>
      <c r="AF297" s="2" t="str">
        <f t="shared" ca="1" si="654"/>
        <v/>
      </c>
      <c r="AG297" s="2">
        <f t="shared" ca="1" si="654"/>
        <v>10.37</v>
      </c>
      <c r="AH297" s="2">
        <f t="shared" ca="1" si="654"/>
        <v>0</v>
      </c>
      <c r="AI297" s="2">
        <f t="shared" ca="1" si="655"/>
        <v>27.369999999999997</v>
      </c>
      <c r="AJ297" s="2">
        <f t="shared" ca="1" si="671"/>
        <v>23.6</v>
      </c>
      <c r="AK297" s="2">
        <f t="shared" ca="1" si="656"/>
        <v>48.9</v>
      </c>
      <c r="AL297" s="2">
        <f t="shared" ca="1" si="656"/>
        <v>25.3</v>
      </c>
      <c r="AM297" s="2">
        <f t="shared" ca="1" si="656"/>
        <v>3.21895</v>
      </c>
      <c r="AN297" s="7">
        <f t="shared" ca="1" si="657"/>
        <v>291</v>
      </c>
      <c r="AO297" s="2">
        <f t="shared" ca="1" si="658"/>
        <v>4.74</v>
      </c>
      <c r="AP297" s="2">
        <f t="shared" ca="1" si="658"/>
        <v>11.52</v>
      </c>
      <c r="AQ297" s="2">
        <f t="shared" ca="1" si="658"/>
        <v>3.49</v>
      </c>
      <c r="AR297" s="2" t="str">
        <f t="shared" ca="1" si="658"/>
        <v/>
      </c>
      <c r="AS297" s="2">
        <f t="shared" ca="1" si="658"/>
        <v>10.33</v>
      </c>
      <c r="AT297" s="2" t="str">
        <f t="shared" ca="1" si="658"/>
        <v/>
      </c>
      <c r="AU297" s="2">
        <f t="shared" ca="1" si="659"/>
        <v>30.08</v>
      </c>
      <c r="AV297" s="2">
        <f t="shared" ca="1" si="660"/>
        <v>25.3</v>
      </c>
      <c r="AW297" s="2">
        <f t="shared" ca="1" si="660"/>
        <v>50.6</v>
      </c>
      <c r="AX297" s="2">
        <f t="shared" ca="1" si="660"/>
        <v>25.3</v>
      </c>
      <c r="AY297" s="2">
        <f t="shared" ca="1" si="660"/>
        <v>3.21895</v>
      </c>
      <c r="AZ297" s="7">
        <f t="shared" ca="1" si="661"/>
        <v>291</v>
      </c>
      <c r="BA297" s="2">
        <f t="shared" ca="1" si="662"/>
        <v>4.74</v>
      </c>
      <c r="BB297" s="2">
        <f t="shared" ca="1" si="662"/>
        <v>11.52</v>
      </c>
      <c r="BC297" s="2">
        <f t="shared" ca="1" si="662"/>
        <v>3.49</v>
      </c>
      <c r="BD297" s="2" t="str">
        <f t="shared" ca="1" si="662"/>
        <v/>
      </c>
      <c r="BE297" s="2">
        <f t="shared" ca="1" si="662"/>
        <v>10.33</v>
      </c>
      <c r="BF297" s="2" t="str">
        <f t="shared" ca="1" si="662"/>
        <v/>
      </c>
      <c r="BG297" s="2">
        <f t="shared" ca="1" si="663"/>
        <v>30.08</v>
      </c>
      <c r="BH297" s="2">
        <f t="shared" ca="1" si="672"/>
        <v>25.3</v>
      </c>
      <c r="BI297" s="2">
        <f t="shared" ca="1" si="664"/>
        <v>50.6</v>
      </c>
      <c r="BJ297" s="2">
        <f t="shared" ca="1" si="664"/>
        <v>25.3</v>
      </c>
      <c r="BK297" s="2">
        <f t="shared" ca="1" si="664"/>
        <v>3.21895</v>
      </c>
      <c r="BL297" t="str">
        <f t="shared" si="665"/>
        <v>V18R08</v>
      </c>
      <c r="BM297">
        <f t="shared" si="666"/>
        <v>297</v>
      </c>
      <c r="BN297" t="b">
        <f t="shared" si="673"/>
        <v>1</v>
      </c>
    </row>
    <row r="298" spans="1:66" x14ac:dyDescent="0.25">
      <c r="A298" t="str">
        <f t="shared" si="667"/>
        <v>V18</v>
      </c>
      <c r="B298" t="s">
        <v>24</v>
      </c>
      <c r="C298" s="3" t="str">
        <f t="shared" si="639"/>
        <v>Zone 09</v>
      </c>
      <c r="D298" t="str">
        <f t="shared" ca="1" si="640"/>
        <v>Pass</v>
      </c>
      <c r="E298" s="2">
        <f t="shared" ca="1" si="641"/>
        <v>40.26</v>
      </c>
      <c r="F298" s="2">
        <f t="shared" ca="1" si="642"/>
        <v>40.26</v>
      </c>
      <c r="G298" s="3">
        <f t="shared" ca="1" si="668"/>
        <v>0</v>
      </c>
      <c r="H298" s="31" t="str">
        <f t="shared" ca="1" si="643"/>
        <v>Yes</v>
      </c>
      <c r="I298" s="2">
        <f t="shared" ca="1" si="644"/>
        <v>44.34</v>
      </c>
      <c r="J298" s="2">
        <f t="shared" ca="1" si="645"/>
        <v>44.34</v>
      </c>
      <c r="K298" s="2">
        <f t="shared" ca="1" si="646"/>
        <v>44.34</v>
      </c>
      <c r="L298" s="3">
        <f t="shared" ca="1" si="669"/>
        <v>0</v>
      </c>
      <c r="M298" s="3" t="str">
        <f t="shared" ca="1" si="647"/>
        <v>Yes</v>
      </c>
      <c r="N298" s="31" t="str">
        <f t="shared" si="648"/>
        <v>V15R09</v>
      </c>
      <c r="O298" s="21">
        <f t="shared" ca="1" si="670"/>
        <v>4.0800000000000054</v>
      </c>
      <c r="P298" s="7">
        <f t="shared" ca="1" si="649"/>
        <v>292</v>
      </c>
      <c r="Q298" s="2">
        <f t="shared" ca="1" si="650"/>
        <v>6.31</v>
      </c>
      <c r="R298" s="2">
        <f t="shared" ca="1" si="650"/>
        <v>20.22</v>
      </c>
      <c r="S298" s="2">
        <f t="shared" ca="1" si="650"/>
        <v>3.45</v>
      </c>
      <c r="T298" s="2" t="str">
        <f t="shared" ca="1" si="650"/>
        <v/>
      </c>
      <c r="U298" s="2">
        <f t="shared" ca="1" si="650"/>
        <v>10.28</v>
      </c>
      <c r="V298" s="2">
        <f t="shared" ca="1" si="650"/>
        <v>0</v>
      </c>
      <c r="W298" s="2">
        <f t="shared" ca="1" si="651"/>
        <v>40.26</v>
      </c>
      <c r="X298" s="2">
        <f t="shared" ca="1" si="652"/>
        <v>25.8</v>
      </c>
      <c r="Y298" s="2">
        <f t="shared" ca="1" si="652"/>
        <v>48.7</v>
      </c>
      <c r="Z298" s="2">
        <f t="shared" ca="1" si="652"/>
        <v>22.9</v>
      </c>
      <c r="AA298" s="2">
        <f t="shared" ca="1" si="652"/>
        <v>3.29799</v>
      </c>
      <c r="AB298" s="7">
        <f t="shared" ca="1" si="653"/>
        <v>292</v>
      </c>
      <c r="AC298" s="2">
        <f t="shared" ca="1" si="654"/>
        <v>6.31</v>
      </c>
      <c r="AD298" s="2">
        <f t="shared" ca="1" si="654"/>
        <v>20.22</v>
      </c>
      <c r="AE298" s="2">
        <f t="shared" ca="1" si="654"/>
        <v>3.45</v>
      </c>
      <c r="AF298" s="2" t="str">
        <f t="shared" ca="1" si="654"/>
        <v/>
      </c>
      <c r="AG298" s="2">
        <f t="shared" ca="1" si="654"/>
        <v>10.28</v>
      </c>
      <c r="AH298" s="2">
        <f t="shared" ca="1" si="654"/>
        <v>0</v>
      </c>
      <c r="AI298" s="2">
        <f t="shared" ca="1" si="655"/>
        <v>40.26</v>
      </c>
      <c r="AJ298" s="2">
        <f t="shared" ca="1" si="671"/>
        <v>25.8</v>
      </c>
      <c r="AK298" s="2">
        <f t="shared" ca="1" si="656"/>
        <v>48.7</v>
      </c>
      <c r="AL298" s="2">
        <f t="shared" ca="1" si="656"/>
        <v>22.9</v>
      </c>
      <c r="AM298" s="2">
        <f t="shared" ca="1" si="656"/>
        <v>3.29799</v>
      </c>
      <c r="AN298" s="7">
        <f t="shared" ca="1" si="657"/>
        <v>292</v>
      </c>
      <c r="AO298" s="2">
        <f t="shared" ca="1" si="658"/>
        <v>7.08</v>
      </c>
      <c r="AP298" s="2">
        <f t="shared" ca="1" si="658"/>
        <v>23.81</v>
      </c>
      <c r="AQ298" s="2">
        <f t="shared" ca="1" si="658"/>
        <v>3.45</v>
      </c>
      <c r="AR298" s="2" t="str">
        <f t="shared" ca="1" si="658"/>
        <v/>
      </c>
      <c r="AS298" s="2">
        <f t="shared" ca="1" si="658"/>
        <v>10</v>
      </c>
      <c r="AT298" s="2" t="str">
        <f t="shared" ca="1" si="658"/>
        <v/>
      </c>
      <c r="AU298" s="2">
        <f t="shared" ca="1" si="659"/>
        <v>44.34</v>
      </c>
      <c r="AV298" s="2">
        <f t="shared" ca="1" si="660"/>
        <v>28</v>
      </c>
      <c r="AW298" s="2">
        <f t="shared" ca="1" si="660"/>
        <v>50.8</v>
      </c>
      <c r="AX298" s="2">
        <f t="shared" ca="1" si="660"/>
        <v>22.8</v>
      </c>
      <c r="AY298" s="2">
        <f t="shared" ca="1" si="660"/>
        <v>3.29799</v>
      </c>
      <c r="AZ298" s="7">
        <f t="shared" ca="1" si="661"/>
        <v>292</v>
      </c>
      <c r="BA298" s="2">
        <f t="shared" ca="1" si="662"/>
        <v>7.08</v>
      </c>
      <c r="BB298" s="2">
        <f t="shared" ca="1" si="662"/>
        <v>23.81</v>
      </c>
      <c r="BC298" s="2">
        <f t="shared" ca="1" si="662"/>
        <v>3.45</v>
      </c>
      <c r="BD298" s="2" t="str">
        <f t="shared" ca="1" si="662"/>
        <v/>
      </c>
      <c r="BE298" s="2">
        <f t="shared" ca="1" si="662"/>
        <v>10</v>
      </c>
      <c r="BF298" s="2" t="str">
        <f t="shared" ca="1" si="662"/>
        <v/>
      </c>
      <c r="BG298" s="2">
        <f t="shared" ca="1" si="663"/>
        <v>44.34</v>
      </c>
      <c r="BH298" s="2">
        <f t="shared" ca="1" si="672"/>
        <v>28</v>
      </c>
      <c r="BI298" s="2">
        <f t="shared" ca="1" si="664"/>
        <v>50.8</v>
      </c>
      <c r="BJ298" s="2">
        <f t="shared" ca="1" si="664"/>
        <v>22.8</v>
      </c>
      <c r="BK298" s="2">
        <f t="shared" ca="1" si="664"/>
        <v>3.29799</v>
      </c>
      <c r="BL298" t="str">
        <f t="shared" si="665"/>
        <v>V18R09</v>
      </c>
      <c r="BM298">
        <f t="shared" si="666"/>
        <v>298</v>
      </c>
      <c r="BN298" t="b">
        <f t="shared" si="673"/>
        <v>1</v>
      </c>
    </row>
    <row r="299" spans="1:66" x14ac:dyDescent="0.25">
      <c r="A299" t="str">
        <f t="shared" si="667"/>
        <v>V18</v>
      </c>
      <c r="B299" t="s">
        <v>25</v>
      </c>
      <c r="C299" s="3" t="str">
        <f t="shared" si="639"/>
        <v>Zone 10</v>
      </c>
      <c r="D299" t="str">
        <f t="shared" ca="1" si="640"/>
        <v>Pass</v>
      </c>
      <c r="E299" s="2">
        <f t="shared" ca="1" si="641"/>
        <v>42.19</v>
      </c>
      <c r="F299" s="2">
        <f t="shared" ca="1" si="642"/>
        <v>42.19</v>
      </c>
      <c r="G299" s="3">
        <f t="shared" ca="1" si="668"/>
        <v>0</v>
      </c>
      <c r="H299" s="31" t="str">
        <f t="shared" ca="1" si="643"/>
        <v>Yes</v>
      </c>
      <c r="I299" s="2">
        <f t="shared" ca="1" si="644"/>
        <v>46.01</v>
      </c>
      <c r="J299" s="2">
        <f t="shared" ca="1" si="645"/>
        <v>46.01</v>
      </c>
      <c r="K299" s="2">
        <f t="shared" ca="1" si="646"/>
        <v>46.01</v>
      </c>
      <c r="L299" s="3">
        <f t="shared" ca="1" si="669"/>
        <v>0</v>
      </c>
      <c r="M299" s="3" t="str">
        <f t="shared" ca="1" si="647"/>
        <v>Yes</v>
      </c>
      <c r="N299" s="31" t="str">
        <f t="shared" si="648"/>
        <v>V15R10</v>
      </c>
      <c r="O299" s="21">
        <f t="shared" ca="1" si="670"/>
        <v>3.8200000000000003</v>
      </c>
      <c r="P299" s="7">
        <f t="shared" ca="1" si="649"/>
        <v>293</v>
      </c>
      <c r="Q299" s="2">
        <f t="shared" ca="1" si="650"/>
        <v>7.62</v>
      </c>
      <c r="R299" s="2">
        <f t="shared" ca="1" si="650"/>
        <v>20.82</v>
      </c>
      <c r="S299" s="2">
        <f t="shared" ca="1" si="650"/>
        <v>3.43</v>
      </c>
      <c r="T299" s="2" t="str">
        <f t="shared" ca="1" si="650"/>
        <v/>
      </c>
      <c r="U299" s="2">
        <f t="shared" ca="1" si="650"/>
        <v>10.32</v>
      </c>
      <c r="V299" s="2">
        <f t="shared" ca="1" si="650"/>
        <v>0</v>
      </c>
      <c r="W299" s="2">
        <f t="shared" ca="1" si="651"/>
        <v>42.19</v>
      </c>
      <c r="X299" s="2">
        <f t="shared" ca="1" si="652"/>
        <v>25.8</v>
      </c>
      <c r="Y299" s="2">
        <f t="shared" ca="1" si="652"/>
        <v>47.6</v>
      </c>
      <c r="Z299" s="2">
        <f t="shared" ca="1" si="652"/>
        <v>21.8</v>
      </c>
      <c r="AA299" s="2">
        <f t="shared" ca="1" si="652"/>
        <v>3.4144399999999999</v>
      </c>
      <c r="AB299" s="7">
        <f t="shared" ca="1" si="653"/>
        <v>293</v>
      </c>
      <c r="AC299" s="2">
        <f t="shared" ca="1" si="654"/>
        <v>7.62</v>
      </c>
      <c r="AD299" s="2">
        <f t="shared" ca="1" si="654"/>
        <v>20.82</v>
      </c>
      <c r="AE299" s="2">
        <f t="shared" ca="1" si="654"/>
        <v>3.43</v>
      </c>
      <c r="AF299" s="2" t="str">
        <f t="shared" ca="1" si="654"/>
        <v/>
      </c>
      <c r="AG299" s="2">
        <f t="shared" ca="1" si="654"/>
        <v>10.32</v>
      </c>
      <c r="AH299" s="2">
        <f t="shared" ca="1" si="654"/>
        <v>0</v>
      </c>
      <c r="AI299" s="2">
        <f t="shared" ca="1" si="655"/>
        <v>42.19</v>
      </c>
      <c r="AJ299" s="2">
        <f t="shared" ca="1" si="671"/>
        <v>25.8</v>
      </c>
      <c r="AK299" s="2">
        <f t="shared" ca="1" si="656"/>
        <v>47.6</v>
      </c>
      <c r="AL299" s="2">
        <f t="shared" ca="1" si="656"/>
        <v>21.8</v>
      </c>
      <c r="AM299" s="2">
        <f t="shared" ca="1" si="656"/>
        <v>3.4144399999999999</v>
      </c>
      <c r="AN299" s="7">
        <f t="shared" ca="1" si="657"/>
        <v>293</v>
      </c>
      <c r="AO299" s="2">
        <f t="shared" ca="1" si="658"/>
        <v>8.6300000000000008</v>
      </c>
      <c r="AP299" s="2">
        <f t="shared" ca="1" si="658"/>
        <v>24.01</v>
      </c>
      <c r="AQ299" s="2">
        <f t="shared" ca="1" si="658"/>
        <v>3.43</v>
      </c>
      <c r="AR299" s="2" t="str">
        <f t="shared" ca="1" si="658"/>
        <v/>
      </c>
      <c r="AS299" s="2">
        <f t="shared" ca="1" si="658"/>
        <v>9.94</v>
      </c>
      <c r="AT299" s="2" t="str">
        <f t="shared" ca="1" si="658"/>
        <v/>
      </c>
      <c r="AU299" s="2">
        <f t="shared" ca="1" si="659"/>
        <v>46.01</v>
      </c>
      <c r="AV299" s="2">
        <f t="shared" ca="1" si="660"/>
        <v>27.7</v>
      </c>
      <c r="AW299" s="2">
        <f t="shared" ca="1" si="660"/>
        <v>49.5</v>
      </c>
      <c r="AX299" s="2">
        <f t="shared" ca="1" si="660"/>
        <v>21.8</v>
      </c>
      <c r="AY299" s="2">
        <f t="shared" ca="1" si="660"/>
        <v>3.4144399999999999</v>
      </c>
      <c r="AZ299" s="7">
        <f t="shared" ca="1" si="661"/>
        <v>293</v>
      </c>
      <c r="BA299" s="2">
        <f t="shared" ca="1" si="662"/>
        <v>8.6300000000000008</v>
      </c>
      <c r="BB299" s="2">
        <f t="shared" ca="1" si="662"/>
        <v>24.01</v>
      </c>
      <c r="BC299" s="2">
        <f t="shared" ca="1" si="662"/>
        <v>3.43</v>
      </c>
      <c r="BD299" s="2" t="str">
        <f t="shared" ca="1" si="662"/>
        <v/>
      </c>
      <c r="BE299" s="2">
        <f t="shared" ca="1" si="662"/>
        <v>9.94</v>
      </c>
      <c r="BF299" s="2" t="str">
        <f t="shared" ca="1" si="662"/>
        <v/>
      </c>
      <c r="BG299" s="2">
        <f t="shared" ca="1" si="663"/>
        <v>46.01</v>
      </c>
      <c r="BH299" s="2">
        <f t="shared" ca="1" si="672"/>
        <v>27.7</v>
      </c>
      <c r="BI299" s="2">
        <f t="shared" ca="1" si="664"/>
        <v>49.5</v>
      </c>
      <c r="BJ299" s="2">
        <f t="shared" ca="1" si="664"/>
        <v>21.8</v>
      </c>
      <c r="BK299" s="2">
        <f t="shared" ca="1" si="664"/>
        <v>3.4144399999999999</v>
      </c>
      <c r="BL299" t="str">
        <f t="shared" si="665"/>
        <v>V18R10</v>
      </c>
      <c r="BM299">
        <f t="shared" si="666"/>
        <v>299</v>
      </c>
      <c r="BN299" t="b">
        <f t="shared" si="673"/>
        <v>1</v>
      </c>
    </row>
    <row r="300" spans="1:66" x14ac:dyDescent="0.25">
      <c r="A300" t="str">
        <f t="shared" si="667"/>
        <v>V18</v>
      </c>
      <c r="B300" t="s">
        <v>26</v>
      </c>
      <c r="C300" s="3" t="str">
        <f t="shared" si="639"/>
        <v>Zone 11</v>
      </c>
      <c r="D300" t="str">
        <f t="shared" ca="1" si="640"/>
        <v>Pass</v>
      </c>
      <c r="E300" s="2">
        <f t="shared" ca="1" si="641"/>
        <v>72.149999999999991</v>
      </c>
      <c r="F300" s="2">
        <f t="shared" ca="1" si="642"/>
        <v>72.149999999999991</v>
      </c>
      <c r="G300" s="3">
        <f t="shared" ca="1" si="668"/>
        <v>0</v>
      </c>
      <c r="H300" s="31" t="str">
        <f t="shared" ca="1" si="643"/>
        <v>Yes</v>
      </c>
      <c r="I300" s="2">
        <f t="shared" ca="1" si="644"/>
        <v>78.080000000000013</v>
      </c>
      <c r="J300" s="2">
        <f t="shared" ca="1" si="645"/>
        <v>78.080000000000013</v>
      </c>
      <c r="K300" s="2">
        <f t="shared" ca="1" si="646"/>
        <v>78.080000000000013</v>
      </c>
      <c r="L300" s="3">
        <f t="shared" ca="1" si="669"/>
        <v>0</v>
      </c>
      <c r="M300" s="3" t="str">
        <f t="shared" ca="1" si="647"/>
        <v>Yes</v>
      </c>
      <c r="N300" s="31" t="str">
        <f t="shared" si="648"/>
        <v>V15R11</v>
      </c>
      <c r="O300" s="21">
        <f t="shared" ca="1" si="670"/>
        <v>5.930000000000021</v>
      </c>
      <c r="P300" s="7">
        <f t="shared" ca="1" si="649"/>
        <v>294</v>
      </c>
      <c r="Q300" s="2">
        <f t="shared" ca="1" si="650"/>
        <v>22.66</v>
      </c>
      <c r="R300" s="2">
        <f t="shared" ca="1" si="650"/>
        <v>33.659999999999997</v>
      </c>
      <c r="S300" s="2">
        <f t="shared" ca="1" si="650"/>
        <v>3.54</v>
      </c>
      <c r="T300" s="2" t="str">
        <f t="shared" ca="1" si="650"/>
        <v/>
      </c>
      <c r="U300" s="2">
        <f t="shared" ca="1" si="650"/>
        <v>12.29</v>
      </c>
      <c r="V300" s="2">
        <f t="shared" ca="1" si="650"/>
        <v>0</v>
      </c>
      <c r="W300" s="2">
        <f t="shared" ca="1" si="651"/>
        <v>72.149999999999991</v>
      </c>
      <c r="X300" s="2">
        <f t="shared" ca="1" si="652"/>
        <v>26.5</v>
      </c>
      <c r="Y300" s="2">
        <f t="shared" ca="1" si="652"/>
        <v>46.8</v>
      </c>
      <c r="Z300" s="2">
        <f t="shared" ca="1" si="652"/>
        <v>20.3</v>
      </c>
      <c r="AA300" s="2">
        <f t="shared" ca="1" si="652"/>
        <v>4.0855899999999998</v>
      </c>
      <c r="AB300" s="7">
        <f t="shared" ca="1" si="653"/>
        <v>294</v>
      </c>
      <c r="AC300" s="2">
        <f t="shared" ca="1" si="654"/>
        <v>22.66</v>
      </c>
      <c r="AD300" s="2">
        <f t="shared" ca="1" si="654"/>
        <v>33.659999999999997</v>
      </c>
      <c r="AE300" s="2">
        <f t="shared" ca="1" si="654"/>
        <v>3.54</v>
      </c>
      <c r="AF300" s="2" t="str">
        <f t="shared" ca="1" si="654"/>
        <v/>
      </c>
      <c r="AG300" s="2">
        <f t="shared" ca="1" si="654"/>
        <v>12.29</v>
      </c>
      <c r="AH300" s="2">
        <f t="shared" ca="1" si="654"/>
        <v>0</v>
      </c>
      <c r="AI300" s="2">
        <f t="shared" ca="1" si="655"/>
        <v>72.149999999999991</v>
      </c>
      <c r="AJ300" s="2">
        <f t="shared" ca="1" si="671"/>
        <v>26.5</v>
      </c>
      <c r="AK300" s="2">
        <f t="shared" ca="1" si="656"/>
        <v>46.8</v>
      </c>
      <c r="AL300" s="2">
        <f t="shared" ca="1" si="656"/>
        <v>20.3</v>
      </c>
      <c r="AM300" s="2">
        <f t="shared" ca="1" si="656"/>
        <v>4.0855899999999998</v>
      </c>
      <c r="AN300" s="7">
        <f t="shared" ca="1" si="657"/>
        <v>294</v>
      </c>
      <c r="AO300" s="2">
        <f t="shared" ca="1" si="658"/>
        <v>24.1</v>
      </c>
      <c r="AP300" s="2">
        <f t="shared" ca="1" si="658"/>
        <v>38.49</v>
      </c>
      <c r="AQ300" s="2">
        <f t="shared" ca="1" si="658"/>
        <v>3.54</v>
      </c>
      <c r="AR300" s="2" t="str">
        <f t="shared" ca="1" si="658"/>
        <v/>
      </c>
      <c r="AS300" s="2">
        <f t="shared" ca="1" si="658"/>
        <v>11.95</v>
      </c>
      <c r="AT300" s="2" t="str">
        <f t="shared" ca="1" si="658"/>
        <v/>
      </c>
      <c r="AU300" s="2">
        <f t="shared" ca="1" si="659"/>
        <v>78.080000000000013</v>
      </c>
      <c r="AV300" s="2">
        <f t="shared" ca="1" si="660"/>
        <v>28.6</v>
      </c>
      <c r="AW300" s="2">
        <f t="shared" ca="1" si="660"/>
        <v>48.9</v>
      </c>
      <c r="AX300" s="2">
        <f t="shared" ca="1" si="660"/>
        <v>20.3</v>
      </c>
      <c r="AY300" s="2">
        <f t="shared" ca="1" si="660"/>
        <v>4.0855899999999998</v>
      </c>
      <c r="AZ300" s="7">
        <f t="shared" ca="1" si="661"/>
        <v>294</v>
      </c>
      <c r="BA300" s="2">
        <f t="shared" ca="1" si="662"/>
        <v>24.1</v>
      </c>
      <c r="BB300" s="2">
        <f t="shared" ca="1" si="662"/>
        <v>38.49</v>
      </c>
      <c r="BC300" s="2">
        <f t="shared" ca="1" si="662"/>
        <v>3.54</v>
      </c>
      <c r="BD300" s="2" t="str">
        <f t="shared" ca="1" si="662"/>
        <v/>
      </c>
      <c r="BE300" s="2">
        <f t="shared" ca="1" si="662"/>
        <v>11.95</v>
      </c>
      <c r="BF300" s="2" t="str">
        <f t="shared" ca="1" si="662"/>
        <v/>
      </c>
      <c r="BG300" s="2">
        <f t="shared" ca="1" si="663"/>
        <v>78.080000000000013</v>
      </c>
      <c r="BH300" s="2">
        <f t="shared" ca="1" si="672"/>
        <v>28.6</v>
      </c>
      <c r="BI300" s="2">
        <f t="shared" ca="1" si="664"/>
        <v>48.9</v>
      </c>
      <c r="BJ300" s="2">
        <f t="shared" ca="1" si="664"/>
        <v>20.3</v>
      </c>
      <c r="BK300" s="2">
        <f t="shared" ca="1" si="664"/>
        <v>4.0855899999999998</v>
      </c>
      <c r="BL300" t="str">
        <f t="shared" si="665"/>
        <v>V18R11</v>
      </c>
      <c r="BM300">
        <f t="shared" si="666"/>
        <v>300</v>
      </c>
      <c r="BN300" t="b">
        <f t="shared" si="673"/>
        <v>1</v>
      </c>
    </row>
    <row r="301" spans="1:66" x14ac:dyDescent="0.25">
      <c r="A301" t="str">
        <f t="shared" si="667"/>
        <v>V18</v>
      </c>
      <c r="B301" t="s">
        <v>27</v>
      </c>
      <c r="C301" s="3" t="str">
        <f t="shared" si="639"/>
        <v>Zone 12</v>
      </c>
      <c r="D301" t="str">
        <f t="shared" ca="1" si="640"/>
        <v>Pass</v>
      </c>
      <c r="E301" s="2">
        <f t="shared" ca="1" si="641"/>
        <v>55.83</v>
      </c>
      <c r="F301" s="2">
        <f t="shared" ca="1" si="642"/>
        <v>55.83</v>
      </c>
      <c r="G301" s="3">
        <f t="shared" ca="1" si="668"/>
        <v>0</v>
      </c>
      <c r="H301" s="31" t="str">
        <f t="shared" ca="1" si="643"/>
        <v>Yes</v>
      </c>
      <c r="I301" s="2">
        <f t="shared" ca="1" si="644"/>
        <v>60.519999999999996</v>
      </c>
      <c r="J301" s="2">
        <f t="shared" ca="1" si="645"/>
        <v>60.519999999999996</v>
      </c>
      <c r="K301" s="2">
        <f t="shared" ca="1" si="646"/>
        <v>60.519999999999996</v>
      </c>
      <c r="L301" s="3">
        <f t="shared" ca="1" si="669"/>
        <v>0</v>
      </c>
      <c r="M301" s="3" t="str">
        <f t="shared" ca="1" si="647"/>
        <v>Yes</v>
      </c>
      <c r="N301" s="31" t="str">
        <f t="shared" si="648"/>
        <v>V15R12</v>
      </c>
      <c r="O301" s="21">
        <f t="shared" ca="1" si="670"/>
        <v>4.6899999999999977</v>
      </c>
      <c r="P301" s="7">
        <f t="shared" ca="1" si="649"/>
        <v>295</v>
      </c>
      <c r="Q301" s="2">
        <f t="shared" ca="1" si="650"/>
        <v>21.96</v>
      </c>
      <c r="R301" s="2">
        <f t="shared" ca="1" si="650"/>
        <v>17.510000000000002</v>
      </c>
      <c r="S301" s="2">
        <f t="shared" ca="1" si="650"/>
        <v>3.53</v>
      </c>
      <c r="T301" s="2" t="str">
        <f t="shared" ca="1" si="650"/>
        <v/>
      </c>
      <c r="U301" s="2">
        <f t="shared" ca="1" si="650"/>
        <v>12.83</v>
      </c>
      <c r="V301" s="2">
        <f t="shared" ca="1" si="650"/>
        <v>0</v>
      </c>
      <c r="W301" s="2">
        <f t="shared" ca="1" si="651"/>
        <v>55.83</v>
      </c>
      <c r="X301" s="2">
        <f t="shared" ca="1" si="652"/>
        <v>27.8</v>
      </c>
      <c r="Y301" s="2">
        <f t="shared" ca="1" si="652"/>
        <v>47</v>
      </c>
      <c r="Z301" s="2">
        <f t="shared" ca="1" si="652"/>
        <v>19.2</v>
      </c>
      <c r="AA301" s="2">
        <f t="shared" ca="1" si="652"/>
        <v>3.3883999999999999</v>
      </c>
      <c r="AB301" s="7">
        <f t="shared" ca="1" si="653"/>
        <v>295</v>
      </c>
      <c r="AC301" s="2">
        <f t="shared" ca="1" si="654"/>
        <v>21.96</v>
      </c>
      <c r="AD301" s="2">
        <f t="shared" ca="1" si="654"/>
        <v>17.510000000000002</v>
      </c>
      <c r="AE301" s="2">
        <f t="shared" ca="1" si="654"/>
        <v>3.53</v>
      </c>
      <c r="AF301" s="2" t="str">
        <f t="shared" ca="1" si="654"/>
        <v/>
      </c>
      <c r="AG301" s="2">
        <f t="shared" ca="1" si="654"/>
        <v>12.83</v>
      </c>
      <c r="AH301" s="2">
        <f t="shared" ca="1" si="654"/>
        <v>0</v>
      </c>
      <c r="AI301" s="2">
        <f t="shared" ca="1" si="655"/>
        <v>55.83</v>
      </c>
      <c r="AJ301" s="2">
        <f t="shared" ca="1" si="671"/>
        <v>27.8</v>
      </c>
      <c r="AK301" s="2">
        <f t="shared" ca="1" si="656"/>
        <v>47</v>
      </c>
      <c r="AL301" s="2">
        <f t="shared" ca="1" si="656"/>
        <v>19.2</v>
      </c>
      <c r="AM301" s="2">
        <f t="shared" ca="1" si="656"/>
        <v>3.3883999999999999</v>
      </c>
      <c r="AN301" s="7">
        <f t="shared" ca="1" si="657"/>
        <v>295</v>
      </c>
      <c r="AO301" s="2">
        <f t="shared" ca="1" si="658"/>
        <v>22.89</v>
      </c>
      <c r="AP301" s="2">
        <f t="shared" ca="1" si="658"/>
        <v>21.44</v>
      </c>
      <c r="AQ301" s="2">
        <f t="shared" ca="1" si="658"/>
        <v>3.53</v>
      </c>
      <c r="AR301" s="2" t="str">
        <f t="shared" ca="1" si="658"/>
        <v/>
      </c>
      <c r="AS301" s="2">
        <f t="shared" ca="1" si="658"/>
        <v>12.66</v>
      </c>
      <c r="AT301" s="2" t="str">
        <f t="shared" ca="1" si="658"/>
        <v/>
      </c>
      <c r="AU301" s="2">
        <f t="shared" ca="1" si="659"/>
        <v>60.519999999999996</v>
      </c>
      <c r="AV301" s="2">
        <f t="shared" ca="1" si="660"/>
        <v>29.8</v>
      </c>
      <c r="AW301" s="2">
        <f t="shared" ca="1" si="660"/>
        <v>49</v>
      </c>
      <c r="AX301" s="2">
        <f t="shared" ca="1" si="660"/>
        <v>19.2</v>
      </c>
      <c r="AY301" s="2">
        <f t="shared" ca="1" si="660"/>
        <v>3.3883999999999999</v>
      </c>
      <c r="AZ301" s="7">
        <f t="shared" ca="1" si="661"/>
        <v>295</v>
      </c>
      <c r="BA301" s="2">
        <f t="shared" ca="1" si="662"/>
        <v>22.89</v>
      </c>
      <c r="BB301" s="2">
        <f t="shared" ca="1" si="662"/>
        <v>21.44</v>
      </c>
      <c r="BC301" s="2">
        <f t="shared" ca="1" si="662"/>
        <v>3.53</v>
      </c>
      <c r="BD301" s="2" t="str">
        <f t="shared" ca="1" si="662"/>
        <v/>
      </c>
      <c r="BE301" s="2">
        <f t="shared" ca="1" si="662"/>
        <v>12.66</v>
      </c>
      <c r="BF301" s="2" t="str">
        <f t="shared" ca="1" si="662"/>
        <v/>
      </c>
      <c r="BG301" s="2">
        <f t="shared" ca="1" si="663"/>
        <v>60.519999999999996</v>
      </c>
      <c r="BH301" s="2">
        <f t="shared" ca="1" si="672"/>
        <v>29.8</v>
      </c>
      <c r="BI301" s="2">
        <f t="shared" ca="1" si="664"/>
        <v>49</v>
      </c>
      <c r="BJ301" s="2">
        <f t="shared" ca="1" si="664"/>
        <v>19.2</v>
      </c>
      <c r="BK301" s="2">
        <f t="shared" ca="1" si="664"/>
        <v>3.3883999999999999</v>
      </c>
      <c r="BL301" t="str">
        <f t="shared" si="665"/>
        <v>V18R12</v>
      </c>
      <c r="BM301">
        <f t="shared" si="666"/>
        <v>301</v>
      </c>
      <c r="BN301" t="b">
        <f t="shared" si="673"/>
        <v>1</v>
      </c>
    </row>
    <row r="302" spans="1:66" x14ac:dyDescent="0.25">
      <c r="A302" t="str">
        <f t="shared" si="667"/>
        <v>V18</v>
      </c>
      <c r="B302" t="s">
        <v>28</v>
      </c>
      <c r="C302" s="3" t="str">
        <f t="shared" si="639"/>
        <v>Zone 13</v>
      </c>
      <c r="D302" t="str">
        <f t="shared" ca="1" si="640"/>
        <v>Pass</v>
      </c>
      <c r="E302" s="2">
        <f t="shared" ca="1" si="641"/>
        <v>72.080000000000013</v>
      </c>
      <c r="F302" s="2">
        <f t="shared" ca="1" si="642"/>
        <v>72.080000000000013</v>
      </c>
      <c r="G302" s="3">
        <f t="shared" ca="1" si="668"/>
        <v>0</v>
      </c>
      <c r="H302" s="31" t="str">
        <f t="shared" ca="1" si="643"/>
        <v>Yes</v>
      </c>
      <c r="I302" s="2">
        <f t="shared" ca="1" si="644"/>
        <v>78.23</v>
      </c>
      <c r="J302" s="2">
        <f t="shared" ca="1" si="645"/>
        <v>78.23</v>
      </c>
      <c r="K302" s="2">
        <f t="shared" ca="1" si="646"/>
        <v>78.23</v>
      </c>
      <c r="L302" s="3">
        <f t="shared" ca="1" si="669"/>
        <v>0</v>
      </c>
      <c r="M302" s="3" t="str">
        <f t="shared" ca="1" si="647"/>
        <v>Yes</v>
      </c>
      <c r="N302" s="31" t="str">
        <f t="shared" si="648"/>
        <v>V15R13</v>
      </c>
      <c r="O302" s="21">
        <f t="shared" ca="1" si="670"/>
        <v>6.1499999999999915</v>
      </c>
      <c r="P302" s="7">
        <f t="shared" ca="1" si="649"/>
        <v>296</v>
      </c>
      <c r="Q302" s="2">
        <f t="shared" ca="1" si="650"/>
        <v>20.010000000000002</v>
      </c>
      <c r="R302" s="2">
        <f t="shared" ca="1" si="650"/>
        <v>36.549999999999997</v>
      </c>
      <c r="S302" s="2">
        <f t="shared" ca="1" si="650"/>
        <v>3.59</v>
      </c>
      <c r="T302" s="2" t="str">
        <f t="shared" ca="1" si="650"/>
        <v/>
      </c>
      <c r="U302" s="2">
        <f t="shared" ca="1" si="650"/>
        <v>11.93</v>
      </c>
      <c r="V302" s="2">
        <f t="shared" ca="1" si="650"/>
        <v>0</v>
      </c>
      <c r="W302" s="2">
        <f t="shared" ca="1" si="651"/>
        <v>72.080000000000013</v>
      </c>
      <c r="X302" s="2">
        <f t="shared" ca="1" si="652"/>
        <v>27.3</v>
      </c>
      <c r="Y302" s="2">
        <f t="shared" ca="1" si="652"/>
        <v>47.9</v>
      </c>
      <c r="Z302" s="2">
        <f t="shared" ca="1" si="652"/>
        <v>20.6</v>
      </c>
      <c r="AA302" s="2">
        <f t="shared" ca="1" si="652"/>
        <v>4.3067299999999999</v>
      </c>
      <c r="AB302" s="7">
        <f t="shared" ca="1" si="653"/>
        <v>296</v>
      </c>
      <c r="AC302" s="2">
        <f t="shared" ca="1" si="654"/>
        <v>20.010000000000002</v>
      </c>
      <c r="AD302" s="2">
        <f t="shared" ca="1" si="654"/>
        <v>36.549999999999997</v>
      </c>
      <c r="AE302" s="2">
        <f t="shared" ca="1" si="654"/>
        <v>3.59</v>
      </c>
      <c r="AF302" s="2" t="str">
        <f t="shared" ca="1" si="654"/>
        <v/>
      </c>
      <c r="AG302" s="2">
        <f t="shared" ca="1" si="654"/>
        <v>11.93</v>
      </c>
      <c r="AH302" s="2">
        <f t="shared" ca="1" si="654"/>
        <v>0</v>
      </c>
      <c r="AI302" s="2">
        <f t="shared" ca="1" si="655"/>
        <v>72.080000000000013</v>
      </c>
      <c r="AJ302" s="2">
        <f t="shared" ca="1" si="671"/>
        <v>27.3</v>
      </c>
      <c r="AK302" s="2">
        <f t="shared" ca="1" si="656"/>
        <v>47.9</v>
      </c>
      <c r="AL302" s="2">
        <f t="shared" ca="1" si="656"/>
        <v>20.6</v>
      </c>
      <c r="AM302" s="2">
        <f t="shared" ca="1" si="656"/>
        <v>4.3067299999999999</v>
      </c>
      <c r="AN302" s="7">
        <f t="shared" ca="1" si="657"/>
        <v>296</v>
      </c>
      <c r="AO302" s="2">
        <f t="shared" ca="1" si="658"/>
        <v>20.87</v>
      </c>
      <c r="AP302" s="2">
        <f t="shared" ca="1" si="658"/>
        <v>41.99</v>
      </c>
      <c r="AQ302" s="2">
        <f t="shared" ca="1" si="658"/>
        <v>3.59</v>
      </c>
      <c r="AR302" s="2" t="str">
        <f t="shared" ca="1" si="658"/>
        <v/>
      </c>
      <c r="AS302" s="2">
        <f t="shared" ca="1" si="658"/>
        <v>11.78</v>
      </c>
      <c r="AT302" s="2" t="str">
        <f t="shared" ca="1" si="658"/>
        <v/>
      </c>
      <c r="AU302" s="2">
        <f t="shared" ca="1" si="659"/>
        <v>78.23</v>
      </c>
      <c r="AV302" s="2">
        <f t="shared" ca="1" si="660"/>
        <v>29.5</v>
      </c>
      <c r="AW302" s="2">
        <f t="shared" ca="1" si="660"/>
        <v>50.2</v>
      </c>
      <c r="AX302" s="2">
        <f t="shared" ca="1" si="660"/>
        <v>20.7</v>
      </c>
      <c r="AY302" s="2">
        <f t="shared" ca="1" si="660"/>
        <v>4.3067299999999999</v>
      </c>
      <c r="AZ302" s="7">
        <f t="shared" ca="1" si="661"/>
        <v>296</v>
      </c>
      <c r="BA302" s="2">
        <f t="shared" ca="1" si="662"/>
        <v>20.87</v>
      </c>
      <c r="BB302" s="2">
        <f t="shared" ca="1" si="662"/>
        <v>41.99</v>
      </c>
      <c r="BC302" s="2">
        <f t="shared" ca="1" si="662"/>
        <v>3.59</v>
      </c>
      <c r="BD302" s="2" t="str">
        <f t="shared" ca="1" si="662"/>
        <v/>
      </c>
      <c r="BE302" s="2">
        <f t="shared" ca="1" si="662"/>
        <v>11.78</v>
      </c>
      <c r="BF302" s="2" t="str">
        <f t="shared" ca="1" si="662"/>
        <v/>
      </c>
      <c r="BG302" s="2">
        <f t="shared" ca="1" si="663"/>
        <v>78.23</v>
      </c>
      <c r="BH302" s="2">
        <f t="shared" ca="1" si="672"/>
        <v>29.5</v>
      </c>
      <c r="BI302" s="2">
        <f t="shared" ca="1" si="664"/>
        <v>50.2</v>
      </c>
      <c r="BJ302" s="2">
        <f t="shared" ca="1" si="664"/>
        <v>20.7</v>
      </c>
      <c r="BK302" s="2">
        <f t="shared" ca="1" si="664"/>
        <v>4.3067299999999999</v>
      </c>
      <c r="BL302" t="str">
        <f t="shared" si="665"/>
        <v>V18R13</v>
      </c>
      <c r="BM302">
        <f t="shared" si="666"/>
        <v>302</v>
      </c>
      <c r="BN302" t="b">
        <f t="shared" si="673"/>
        <v>1</v>
      </c>
    </row>
    <row r="303" spans="1:66" x14ac:dyDescent="0.25">
      <c r="A303" t="str">
        <f t="shared" si="667"/>
        <v>V18</v>
      </c>
      <c r="B303" t="s">
        <v>29</v>
      </c>
      <c r="C303" s="3" t="str">
        <f t="shared" si="639"/>
        <v>Zone 14</v>
      </c>
      <c r="D303" t="str">
        <f t="shared" ca="1" si="640"/>
        <v>Pass</v>
      </c>
      <c r="E303" s="2">
        <f t="shared" ca="1" si="641"/>
        <v>69.400000000000006</v>
      </c>
      <c r="F303" s="2">
        <f t="shared" ca="1" si="642"/>
        <v>69.400000000000006</v>
      </c>
      <c r="G303" s="3">
        <f t="shared" ca="1" si="668"/>
        <v>0</v>
      </c>
      <c r="H303" s="31" t="str">
        <f t="shared" ca="1" si="643"/>
        <v>Yes</v>
      </c>
      <c r="I303" s="2">
        <f t="shared" ca="1" si="644"/>
        <v>76.010000000000005</v>
      </c>
      <c r="J303" s="2">
        <f t="shared" ca="1" si="645"/>
        <v>76.010000000000005</v>
      </c>
      <c r="K303" s="2">
        <f t="shared" ca="1" si="646"/>
        <v>76.010000000000005</v>
      </c>
      <c r="L303" s="3">
        <f t="shared" ca="1" si="669"/>
        <v>0</v>
      </c>
      <c r="M303" s="3" t="str">
        <f t="shared" ca="1" si="647"/>
        <v>Yes</v>
      </c>
      <c r="N303" s="31" t="str">
        <f t="shared" si="648"/>
        <v>V15R14</v>
      </c>
      <c r="O303" s="21">
        <f t="shared" ca="1" si="670"/>
        <v>6.6099999999999994</v>
      </c>
      <c r="P303" s="7">
        <f t="shared" ca="1" si="649"/>
        <v>297</v>
      </c>
      <c r="Q303" s="2">
        <f t="shared" ca="1" si="650"/>
        <v>22.14</v>
      </c>
      <c r="R303" s="2">
        <f t="shared" ca="1" si="650"/>
        <v>30.94</v>
      </c>
      <c r="S303" s="2">
        <f t="shared" ca="1" si="650"/>
        <v>3.38</v>
      </c>
      <c r="T303" s="2" t="str">
        <f t="shared" ca="1" si="650"/>
        <v/>
      </c>
      <c r="U303" s="2">
        <f t="shared" ca="1" si="650"/>
        <v>12.94</v>
      </c>
      <c r="V303" s="2">
        <f t="shared" ca="1" si="650"/>
        <v>0</v>
      </c>
      <c r="W303" s="2">
        <f t="shared" ca="1" si="651"/>
        <v>69.400000000000006</v>
      </c>
      <c r="X303" s="2">
        <f t="shared" ca="1" si="652"/>
        <v>27.3</v>
      </c>
      <c r="Y303" s="2">
        <f t="shared" ca="1" si="652"/>
        <v>48</v>
      </c>
      <c r="Z303" s="2">
        <f t="shared" ca="1" si="652"/>
        <v>20.7</v>
      </c>
      <c r="AA303" s="2">
        <f t="shared" ca="1" si="652"/>
        <v>3.58039</v>
      </c>
      <c r="AB303" s="7">
        <f t="shared" ca="1" si="653"/>
        <v>297</v>
      </c>
      <c r="AC303" s="2">
        <f t="shared" ca="1" si="654"/>
        <v>22.14</v>
      </c>
      <c r="AD303" s="2">
        <f t="shared" ca="1" si="654"/>
        <v>30.94</v>
      </c>
      <c r="AE303" s="2">
        <f t="shared" ca="1" si="654"/>
        <v>3.38</v>
      </c>
      <c r="AF303" s="2" t="str">
        <f t="shared" ca="1" si="654"/>
        <v/>
      </c>
      <c r="AG303" s="2">
        <f t="shared" ca="1" si="654"/>
        <v>12.94</v>
      </c>
      <c r="AH303" s="2">
        <f t="shared" ca="1" si="654"/>
        <v>0</v>
      </c>
      <c r="AI303" s="2">
        <f t="shared" ca="1" si="655"/>
        <v>69.400000000000006</v>
      </c>
      <c r="AJ303" s="2">
        <f t="shared" ca="1" si="671"/>
        <v>27.3</v>
      </c>
      <c r="AK303" s="2">
        <f t="shared" ca="1" si="656"/>
        <v>48</v>
      </c>
      <c r="AL303" s="2">
        <f t="shared" ca="1" si="656"/>
        <v>20.7</v>
      </c>
      <c r="AM303" s="2">
        <f t="shared" ca="1" si="656"/>
        <v>3.58039</v>
      </c>
      <c r="AN303" s="7">
        <f t="shared" ca="1" si="657"/>
        <v>297</v>
      </c>
      <c r="AO303" s="2">
        <f t="shared" ca="1" si="658"/>
        <v>23.98</v>
      </c>
      <c r="AP303" s="2">
        <f t="shared" ca="1" si="658"/>
        <v>36.39</v>
      </c>
      <c r="AQ303" s="2">
        <f t="shared" ca="1" si="658"/>
        <v>3.38</v>
      </c>
      <c r="AR303" s="2" t="str">
        <f t="shared" ca="1" si="658"/>
        <v/>
      </c>
      <c r="AS303" s="2">
        <f t="shared" ca="1" si="658"/>
        <v>12.26</v>
      </c>
      <c r="AT303" s="2" t="str">
        <f t="shared" ca="1" si="658"/>
        <v/>
      </c>
      <c r="AU303" s="2">
        <f t="shared" ca="1" si="659"/>
        <v>76.010000000000005</v>
      </c>
      <c r="AV303" s="2">
        <f t="shared" ca="1" si="660"/>
        <v>29.9</v>
      </c>
      <c r="AW303" s="2">
        <f t="shared" ca="1" si="660"/>
        <v>50.6</v>
      </c>
      <c r="AX303" s="2">
        <f t="shared" ca="1" si="660"/>
        <v>20.7</v>
      </c>
      <c r="AY303" s="2">
        <f t="shared" ca="1" si="660"/>
        <v>3.58039</v>
      </c>
      <c r="AZ303" s="7">
        <f t="shared" ca="1" si="661"/>
        <v>297</v>
      </c>
      <c r="BA303" s="2">
        <f t="shared" ca="1" si="662"/>
        <v>23.98</v>
      </c>
      <c r="BB303" s="2">
        <f t="shared" ca="1" si="662"/>
        <v>36.39</v>
      </c>
      <c r="BC303" s="2">
        <f t="shared" ca="1" si="662"/>
        <v>3.38</v>
      </c>
      <c r="BD303" s="2" t="str">
        <f t="shared" ca="1" si="662"/>
        <v/>
      </c>
      <c r="BE303" s="2">
        <f t="shared" ca="1" si="662"/>
        <v>12.26</v>
      </c>
      <c r="BF303" s="2" t="str">
        <f t="shared" ca="1" si="662"/>
        <v/>
      </c>
      <c r="BG303" s="2">
        <f t="shared" ca="1" si="663"/>
        <v>76.010000000000005</v>
      </c>
      <c r="BH303" s="2">
        <f t="shared" ca="1" si="672"/>
        <v>29.9</v>
      </c>
      <c r="BI303" s="2">
        <f t="shared" ca="1" si="664"/>
        <v>50.6</v>
      </c>
      <c r="BJ303" s="2">
        <f t="shared" ca="1" si="664"/>
        <v>20.7</v>
      </c>
      <c r="BK303" s="2">
        <f t="shared" ca="1" si="664"/>
        <v>3.58039</v>
      </c>
      <c r="BL303" t="str">
        <f t="shared" si="665"/>
        <v>V18R14</v>
      </c>
      <c r="BM303">
        <f t="shared" si="666"/>
        <v>303</v>
      </c>
      <c r="BN303" t="b">
        <f t="shared" si="673"/>
        <v>1</v>
      </c>
    </row>
    <row r="304" spans="1:66" x14ac:dyDescent="0.25">
      <c r="A304" t="str">
        <f t="shared" si="667"/>
        <v>V18</v>
      </c>
      <c r="B304" t="s">
        <v>30</v>
      </c>
      <c r="C304" s="3" t="str">
        <f t="shared" si="639"/>
        <v>Zone 15</v>
      </c>
      <c r="D304" t="str">
        <f t="shared" ca="1" si="640"/>
        <v>Pass</v>
      </c>
      <c r="E304" s="2">
        <f t="shared" ca="1" si="641"/>
        <v>95.27000000000001</v>
      </c>
      <c r="F304" s="2">
        <f t="shared" ca="1" si="642"/>
        <v>95.27000000000001</v>
      </c>
      <c r="G304" s="3">
        <f t="shared" ca="1" si="668"/>
        <v>0</v>
      </c>
      <c r="H304" s="31" t="str">
        <f t="shared" ca="1" si="643"/>
        <v>Yes</v>
      </c>
      <c r="I304" s="2">
        <f t="shared" ca="1" si="644"/>
        <v>101.79</v>
      </c>
      <c r="J304" s="2">
        <f t="shared" ca="1" si="645"/>
        <v>101.79</v>
      </c>
      <c r="K304" s="2">
        <f t="shared" ca="1" si="646"/>
        <v>101.79</v>
      </c>
      <c r="L304" s="3">
        <f t="shared" ca="1" si="669"/>
        <v>0</v>
      </c>
      <c r="M304" s="3" t="str">
        <f t="shared" ca="1" si="647"/>
        <v>Yes</v>
      </c>
      <c r="N304" s="31" t="str">
        <f t="shared" si="648"/>
        <v>V15R15</v>
      </c>
      <c r="O304" s="21">
        <f t="shared" ca="1" si="670"/>
        <v>6.519999999999996</v>
      </c>
      <c r="P304" s="7">
        <f t="shared" ca="1" si="649"/>
        <v>298</v>
      </c>
      <c r="Q304" s="2">
        <f t="shared" ca="1" si="650"/>
        <v>1.54</v>
      </c>
      <c r="R304" s="2">
        <f t="shared" ca="1" si="650"/>
        <v>83.02</v>
      </c>
      <c r="S304" s="2">
        <f t="shared" ca="1" si="650"/>
        <v>3.43</v>
      </c>
      <c r="T304" s="2" t="str">
        <f t="shared" ca="1" si="650"/>
        <v/>
      </c>
      <c r="U304" s="2">
        <f t="shared" ca="1" si="650"/>
        <v>7.28</v>
      </c>
      <c r="V304" s="2">
        <f t="shared" ca="1" si="650"/>
        <v>0</v>
      </c>
      <c r="W304" s="2">
        <f t="shared" ca="1" si="651"/>
        <v>95.27000000000001</v>
      </c>
      <c r="X304" s="2">
        <f t="shared" ca="1" si="652"/>
        <v>23.2</v>
      </c>
      <c r="Y304" s="2">
        <f t="shared" ca="1" si="652"/>
        <v>49.4</v>
      </c>
      <c r="Z304" s="2">
        <f t="shared" ca="1" si="652"/>
        <v>26.2</v>
      </c>
      <c r="AA304" s="2">
        <f t="shared" ca="1" si="652"/>
        <v>5.9956100000000001</v>
      </c>
      <c r="AB304" s="7">
        <f t="shared" ca="1" si="653"/>
        <v>298</v>
      </c>
      <c r="AC304" s="2">
        <f t="shared" ca="1" si="654"/>
        <v>1.54</v>
      </c>
      <c r="AD304" s="2">
        <f t="shared" ca="1" si="654"/>
        <v>83.02</v>
      </c>
      <c r="AE304" s="2">
        <f t="shared" ca="1" si="654"/>
        <v>3.43</v>
      </c>
      <c r="AF304" s="2" t="str">
        <f t="shared" ca="1" si="654"/>
        <v/>
      </c>
      <c r="AG304" s="2">
        <f t="shared" ca="1" si="654"/>
        <v>7.28</v>
      </c>
      <c r="AH304" s="2">
        <f t="shared" ca="1" si="654"/>
        <v>0</v>
      </c>
      <c r="AI304" s="2">
        <f t="shared" ca="1" si="655"/>
        <v>95.27000000000001</v>
      </c>
      <c r="AJ304" s="2">
        <f t="shared" ca="1" si="671"/>
        <v>23.2</v>
      </c>
      <c r="AK304" s="2">
        <f t="shared" ca="1" si="656"/>
        <v>49.4</v>
      </c>
      <c r="AL304" s="2">
        <f t="shared" ca="1" si="656"/>
        <v>26.2</v>
      </c>
      <c r="AM304" s="2">
        <f t="shared" ca="1" si="656"/>
        <v>5.9956100000000001</v>
      </c>
      <c r="AN304" s="7">
        <f t="shared" ca="1" si="657"/>
        <v>298</v>
      </c>
      <c r="AO304" s="2">
        <f t="shared" ca="1" si="658"/>
        <v>2</v>
      </c>
      <c r="AP304" s="2">
        <f t="shared" ca="1" si="658"/>
        <v>89.46</v>
      </c>
      <c r="AQ304" s="2">
        <f t="shared" ca="1" si="658"/>
        <v>3.43</v>
      </c>
      <c r="AR304" s="2" t="str">
        <f t="shared" ca="1" si="658"/>
        <v/>
      </c>
      <c r="AS304" s="2">
        <f t="shared" ca="1" si="658"/>
        <v>6.9</v>
      </c>
      <c r="AT304" s="2" t="str">
        <f t="shared" ca="1" si="658"/>
        <v/>
      </c>
      <c r="AU304" s="2">
        <f t="shared" ca="1" si="659"/>
        <v>101.79</v>
      </c>
      <c r="AV304" s="2">
        <f t="shared" ca="1" si="660"/>
        <v>25.3</v>
      </c>
      <c r="AW304" s="2">
        <f t="shared" ca="1" si="660"/>
        <v>51.5</v>
      </c>
      <c r="AX304" s="2">
        <f t="shared" ca="1" si="660"/>
        <v>26.2</v>
      </c>
      <c r="AY304" s="2">
        <f t="shared" ca="1" si="660"/>
        <v>5.9956100000000001</v>
      </c>
      <c r="AZ304" s="7">
        <f t="shared" ca="1" si="661"/>
        <v>298</v>
      </c>
      <c r="BA304" s="2">
        <f t="shared" ca="1" si="662"/>
        <v>2</v>
      </c>
      <c r="BB304" s="2">
        <f t="shared" ca="1" si="662"/>
        <v>89.46</v>
      </c>
      <c r="BC304" s="2">
        <f t="shared" ca="1" si="662"/>
        <v>3.43</v>
      </c>
      <c r="BD304" s="2" t="str">
        <f t="shared" ca="1" si="662"/>
        <v/>
      </c>
      <c r="BE304" s="2">
        <f t="shared" ca="1" si="662"/>
        <v>6.9</v>
      </c>
      <c r="BF304" s="2" t="str">
        <f t="shared" ca="1" si="662"/>
        <v/>
      </c>
      <c r="BG304" s="2">
        <f t="shared" ca="1" si="663"/>
        <v>101.79</v>
      </c>
      <c r="BH304" s="2">
        <f t="shared" ca="1" si="672"/>
        <v>25.3</v>
      </c>
      <c r="BI304" s="2">
        <f t="shared" ca="1" si="664"/>
        <v>51.5</v>
      </c>
      <c r="BJ304" s="2">
        <f t="shared" ca="1" si="664"/>
        <v>26.2</v>
      </c>
      <c r="BK304" s="2">
        <f t="shared" ca="1" si="664"/>
        <v>5.9956100000000001</v>
      </c>
      <c r="BL304" t="str">
        <f t="shared" si="665"/>
        <v>V18R15</v>
      </c>
      <c r="BM304">
        <f t="shared" si="666"/>
        <v>304</v>
      </c>
      <c r="BN304" t="b">
        <f t="shared" si="673"/>
        <v>1</v>
      </c>
    </row>
    <row r="305" spans="1:66" x14ac:dyDescent="0.25">
      <c r="A305" t="str">
        <f t="shared" si="667"/>
        <v>V18</v>
      </c>
      <c r="B305" t="s">
        <v>31</v>
      </c>
      <c r="C305" s="3" t="str">
        <f t="shared" si="639"/>
        <v>Zone 16</v>
      </c>
      <c r="D305" t="str">
        <f t="shared" ca="1" si="640"/>
        <v>Pass</v>
      </c>
      <c r="E305" s="2">
        <f t="shared" ca="1" si="641"/>
        <v>83.23</v>
      </c>
      <c r="F305" s="2">
        <f t="shared" ca="1" si="642"/>
        <v>83.23</v>
      </c>
      <c r="G305" s="3">
        <f t="shared" ca="1" si="668"/>
        <v>0</v>
      </c>
      <c r="H305" s="31" t="str">
        <f t="shared" ca="1" si="643"/>
        <v>Yes</v>
      </c>
      <c r="I305" s="2">
        <f t="shared" ca="1" si="644"/>
        <v>87.649999999999977</v>
      </c>
      <c r="J305" s="2">
        <f t="shared" ca="1" si="645"/>
        <v>87.649999999999977</v>
      </c>
      <c r="K305" s="2">
        <f t="shared" ca="1" si="646"/>
        <v>87.649999999999977</v>
      </c>
      <c r="L305" s="3">
        <f t="shared" ca="1" si="669"/>
        <v>0</v>
      </c>
      <c r="M305" s="3" t="str">
        <f t="shared" ca="1" si="647"/>
        <v>Yes</v>
      </c>
      <c r="N305" s="31" t="str">
        <f t="shared" si="648"/>
        <v>V15R16</v>
      </c>
      <c r="O305" s="21">
        <f t="shared" ca="1" si="670"/>
        <v>4.4199999999999733</v>
      </c>
      <c r="P305" s="7">
        <f t="shared" ca="1" si="649"/>
        <v>299</v>
      </c>
      <c r="Q305" s="2">
        <f t="shared" ca="1" si="650"/>
        <v>58.53</v>
      </c>
      <c r="R305" s="2">
        <f t="shared" ca="1" si="650"/>
        <v>2.2400000000000002</v>
      </c>
      <c r="S305" s="2">
        <f t="shared" ca="1" si="650"/>
        <v>3.57</v>
      </c>
      <c r="T305" s="2" t="str">
        <f t="shared" ca="1" si="650"/>
        <v/>
      </c>
      <c r="U305" s="2">
        <f t="shared" ca="1" si="650"/>
        <v>18.89</v>
      </c>
      <c r="V305" s="2">
        <f t="shared" ca="1" si="650"/>
        <v>0</v>
      </c>
      <c r="W305" s="2">
        <f t="shared" ca="1" si="651"/>
        <v>83.23</v>
      </c>
      <c r="X305" s="2">
        <f t="shared" ca="1" si="652"/>
        <v>42.4</v>
      </c>
      <c r="Y305" s="2">
        <f t="shared" ca="1" si="652"/>
        <v>60.5</v>
      </c>
      <c r="Z305" s="2">
        <f t="shared" ca="1" si="652"/>
        <v>18.100000000000001</v>
      </c>
      <c r="AA305" s="2">
        <f t="shared" ca="1" si="652"/>
        <v>3.09266</v>
      </c>
      <c r="AB305" s="7">
        <f t="shared" ca="1" si="653"/>
        <v>299</v>
      </c>
      <c r="AC305" s="2">
        <f t="shared" ca="1" si="654"/>
        <v>58.53</v>
      </c>
      <c r="AD305" s="2">
        <f t="shared" ca="1" si="654"/>
        <v>2.2400000000000002</v>
      </c>
      <c r="AE305" s="2">
        <f t="shared" ca="1" si="654"/>
        <v>3.57</v>
      </c>
      <c r="AF305" s="2" t="str">
        <f t="shared" ca="1" si="654"/>
        <v/>
      </c>
      <c r="AG305" s="2">
        <f t="shared" ca="1" si="654"/>
        <v>18.89</v>
      </c>
      <c r="AH305" s="2">
        <f t="shared" ca="1" si="654"/>
        <v>0</v>
      </c>
      <c r="AI305" s="2">
        <f t="shared" ca="1" si="655"/>
        <v>83.23</v>
      </c>
      <c r="AJ305" s="2">
        <f t="shared" ca="1" si="671"/>
        <v>42.4</v>
      </c>
      <c r="AK305" s="2">
        <f t="shared" ca="1" si="656"/>
        <v>60.5</v>
      </c>
      <c r="AL305" s="2">
        <f t="shared" ca="1" si="656"/>
        <v>18.100000000000001</v>
      </c>
      <c r="AM305" s="2">
        <f t="shared" ca="1" si="656"/>
        <v>3.09266</v>
      </c>
      <c r="AN305" s="7">
        <f t="shared" ca="1" si="657"/>
        <v>299</v>
      </c>
      <c r="AO305" s="2">
        <f t="shared" ca="1" si="658"/>
        <v>61.83</v>
      </c>
      <c r="AP305" s="2">
        <f t="shared" ca="1" si="658"/>
        <v>4.43</v>
      </c>
      <c r="AQ305" s="2">
        <f t="shared" ca="1" si="658"/>
        <v>3.57</v>
      </c>
      <c r="AR305" s="2" t="str">
        <f t="shared" ca="1" si="658"/>
        <v/>
      </c>
      <c r="AS305" s="2">
        <f t="shared" ca="1" si="658"/>
        <v>17.82</v>
      </c>
      <c r="AT305" s="2" t="str">
        <f t="shared" ca="1" si="658"/>
        <v/>
      </c>
      <c r="AU305" s="2">
        <f t="shared" ca="1" si="659"/>
        <v>87.649999999999977</v>
      </c>
      <c r="AV305" s="2">
        <f t="shared" ca="1" si="660"/>
        <v>44.3</v>
      </c>
      <c r="AW305" s="2">
        <f t="shared" ca="1" si="660"/>
        <v>62.5</v>
      </c>
      <c r="AX305" s="2">
        <f t="shared" ca="1" si="660"/>
        <v>18.2</v>
      </c>
      <c r="AY305" s="2">
        <f t="shared" ca="1" si="660"/>
        <v>3.09266</v>
      </c>
      <c r="AZ305" s="7">
        <f t="shared" ca="1" si="661"/>
        <v>299</v>
      </c>
      <c r="BA305" s="2">
        <f t="shared" ca="1" si="662"/>
        <v>61.83</v>
      </c>
      <c r="BB305" s="2">
        <f t="shared" ca="1" si="662"/>
        <v>4.43</v>
      </c>
      <c r="BC305" s="2">
        <f t="shared" ca="1" si="662"/>
        <v>3.57</v>
      </c>
      <c r="BD305" s="2" t="str">
        <f t="shared" ca="1" si="662"/>
        <v/>
      </c>
      <c r="BE305" s="2">
        <f t="shared" ca="1" si="662"/>
        <v>17.82</v>
      </c>
      <c r="BF305" s="2" t="str">
        <f t="shared" ca="1" si="662"/>
        <v/>
      </c>
      <c r="BG305" s="2">
        <f t="shared" ca="1" si="663"/>
        <v>87.649999999999977</v>
      </c>
      <c r="BH305" s="2">
        <f t="shared" ca="1" si="672"/>
        <v>44.3</v>
      </c>
      <c r="BI305" s="2">
        <f t="shared" ca="1" si="664"/>
        <v>62.5</v>
      </c>
      <c r="BJ305" s="2">
        <f t="shared" ca="1" si="664"/>
        <v>18.2</v>
      </c>
      <c r="BK305" s="2">
        <f t="shared" ca="1" si="664"/>
        <v>3.09266</v>
      </c>
      <c r="BL305" t="str">
        <f t="shared" si="665"/>
        <v>V18R16</v>
      </c>
      <c r="BM305">
        <f t="shared" si="666"/>
        <v>305</v>
      </c>
      <c r="BN305" t="b">
        <f t="shared" si="673"/>
        <v>1</v>
      </c>
    </row>
    <row r="306" spans="1:66" x14ac:dyDescent="0.25">
      <c r="A306" s="20" t="str">
        <f>"Result "&amp;A289</f>
        <v>Result V18</v>
      </c>
      <c r="C306" s="5"/>
      <c r="D306" s="6" t="str">
        <f ca="1">IF(NOT(BN306),"n/a",IF(COUNTIF(D290:D305,Pass)=16,Pass,Fail))</f>
        <v>Pass</v>
      </c>
      <c r="E306" s="17">
        <f ca="1">AVERAGE(E290:E305)</f>
        <v>51.301874999999995</v>
      </c>
      <c r="F306" s="17">
        <f ca="1">AVERAGE(F290:F305)</f>
        <v>51.301874999999995</v>
      </c>
      <c r="G306" s="18">
        <f ca="1">IF(E306=0,0,(F306-E306)/E306)</f>
        <v>0</v>
      </c>
      <c r="H306" s="19"/>
      <c r="I306" s="17">
        <f ca="1">AVERAGE(I290:I305)</f>
        <v>54.949999999999996</v>
      </c>
      <c r="J306" s="17">
        <f ca="1">AVERAGE(J290:J305)</f>
        <v>54.949999999999996</v>
      </c>
      <c r="K306" s="17">
        <f ca="1">AVERAGE(K290:K305)</f>
        <v>54.949999999999996</v>
      </c>
      <c r="L306" s="18">
        <f t="shared" ca="1" si="669"/>
        <v>0</v>
      </c>
      <c r="M306" s="19" t="s">
        <v>273</v>
      </c>
      <c r="N306" s="19">
        <f ca="1">MIN(L290:L305)</f>
        <v>0</v>
      </c>
      <c r="O306" s="17">
        <f ca="1">AVERAGE(O290:O305)</f>
        <v>3.6481249999999994</v>
      </c>
      <c r="P306" s="18" t="s">
        <v>275</v>
      </c>
      <c r="Q306" s="17">
        <f ca="1">AVERAGE(Q290:Q305)</f>
        <v>18.534375000000001</v>
      </c>
      <c r="R306" s="17">
        <f ca="1">AVERAGE(R290:R305)</f>
        <v>16.400625000000002</v>
      </c>
      <c r="S306" s="17">
        <f ca="1">AVERAGE(S290:S305)</f>
        <v>3.5068750000000004</v>
      </c>
      <c r="T306" s="17"/>
      <c r="U306" s="17">
        <f t="shared" ref="U306:AA306" ca="1" si="674">AVERAGE(U290:U305)</f>
        <v>12.86</v>
      </c>
      <c r="V306" s="17">
        <f t="shared" ca="1" si="674"/>
        <v>0</v>
      </c>
      <c r="W306" s="17">
        <f t="shared" ca="1" si="674"/>
        <v>51.301874999999995</v>
      </c>
      <c r="X306" s="17">
        <f t="shared" ca="1" si="674"/>
        <v>28.731249999999999</v>
      </c>
      <c r="Y306" s="17">
        <f t="shared" ca="1" si="674"/>
        <v>51.131249999999994</v>
      </c>
      <c r="Z306" s="17">
        <f t="shared" ca="1" si="674"/>
        <v>22.400000000000002</v>
      </c>
      <c r="AA306" s="17">
        <f t="shared" ca="1" si="674"/>
        <v>3.5211587500000001</v>
      </c>
      <c r="AB306" s="17" t="s">
        <v>275</v>
      </c>
      <c r="AC306" s="17">
        <f ca="1">AVERAGE(AC290:AC305)</f>
        <v>18.534375000000001</v>
      </c>
      <c r="AD306" s="17">
        <f ca="1">AVERAGE(AD290:AD305)</f>
        <v>16.400625000000002</v>
      </c>
      <c r="AE306" s="17">
        <f ca="1">AVERAGE(AE290:AE305)</f>
        <v>3.5068750000000004</v>
      </c>
      <c r="AF306" s="17" t="e">
        <f ca="1">AVERAGE(AF290:AF305)</f>
        <v>#DIV/0!</v>
      </c>
      <c r="AG306" s="17">
        <f ca="1">AVERAGE(AG290:AG305)</f>
        <v>12.86</v>
      </c>
      <c r="AH306" s="17"/>
      <c r="AI306" s="17">
        <f ca="1">AVERAGE(AI290:AI305)</f>
        <v>51.301874999999995</v>
      </c>
      <c r="AJ306" s="17">
        <f ca="1">AVERAGE(AJ290:AJ305)</f>
        <v>28.731249999999999</v>
      </c>
      <c r="AK306" s="17">
        <f ca="1">AVERAGE(AK290:AK305)</f>
        <v>51.131249999999994</v>
      </c>
      <c r="AL306" s="17">
        <f ca="1">AVERAGE(AL290:AL305)</f>
        <v>22.400000000000002</v>
      </c>
      <c r="AM306" s="17">
        <f ca="1">AVERAGE(AM290:AM305)</f>
        <v>3.5211587500000001</v>
      </c>
      <c r="AO306" s="17">
        <f ca="1">AVERAGE(AO290:AO305)</f>
        <v>19.913749999999997</v>
      </c>
      <c r="AP306" s="17">
        <f ca="1">AVERAGE(AP290:AP305)</f>
        <v>18.997499999999999</v>
      </c>
      <c r="AQ306" s="17">
        <f ca="1">AVERAGE(AQ290:AQ305)</f>
        <v>3.5068750000000004</v>
      </c>
      <c r="AR306" s="17" t="str">
        <f ca="1">IF(AR$3=0,"",AVERAGE(AR290:AR305))</f>
        <v/>
      </c>
      <c r="AS306" s="17">
        <f ca="1">AVERAGE(AS290:AS305)</f>
        <v>12.531874999999998</v>
      </c>
      <c r="AT306" s="17"/>
      <c r="AU306" s="17">
        <f ca="1">AVERAGE(AU290:AU305)</f>
        <v>54.949999999999996</v>
      </c>
      <c r="AV306" s="17">
        <f ca="1">AVERAGE(AV290:AV305)</f>
        <v>30.381250000000001</v>
      </c>
      <c r="AW306" s="17">
        <f ca="1">AVERAGE(AW290:AW305)</f>
        <v>52.78125</v>
      </c>
      <c r="AX306" s="17">
        <f ca="1">AVERAGE(AX290:AX305)</f>
        <v>22.4</v>
      </c>
      <c r="AY306" s="17">
        <f ca="1">AVERAGE(AY290:AY305)</f>
        <v>3.5211587500000001</v>
      </c>
      <c r="AZ306" s="17" t="s">
        <v>275</v>
      </c>
      <c r="BA306" s="17">
        <f ca="1">AVERAGE(BA290:BA305)</f>
        <v>19.913749999999997</v>
      </c>
      <c r="BB306" s="17">
        <f ca="1">AVERAGE(BB290:BB305)</f>
        <v>18.997499999999999</v>
      </c>
      <c r="BC306" s="17">
        <f ca="1">AVERAGE(BC290:BC305)</f>
        <v>3.5068750000000004</v>
      </c>
      <c r="BD306" s="17" t="str">
        <f ca="1">IF(BD$3=0,"",AVERAGE(BD290:BD305))</f>
        <v/>
      </c>
      <c r="BE306" s="17">
        <f ca="1">AVERAGE(BE290:BE305)</f>
        <v>12.531874999999998</v>
      </c>
      <c r="BF306" s="17"/>
      <c r="BG306" s="17">
        <f ca="1">AVERAGE(BG290:BG305)</f>
        <v>54.949999999999996</v>
      </c>
      <c r="BH306" s="17">
        <f ca="1">AVERAGE(BH290:BH305)</f>
        <v>30.381250000000001</v>
      </c>
      <c r="BI306" s="17">
        <f ca="1">AVERAGE(BI290:BI305)</f>
        <v>52.78125</v>
      </c>
      <c r="BJ306" s="17">
        <f ca="1">AVERAGE(BJ290:BJ305)</f>
        <v>22.4</v>
      </c>
      <c r="BK306" s="17">
        <f ca="1">AVERAGE(BK290:BK305)</f>
        <v>3.5211587500000001</v>
      </c>
      <c r="BN306" t="b">
        <f t="shared" si="673"/>
        <v>1</v>
      </c>
    </row>
    <row r="307" spans="1:66" x14ac:dyDescent="0.25">
      <c r="D307" s="6"/>
      <c r="E307" s="6"/>
      <c r="F307" s="6"/>
      <c r="G307" s="6"/>
      <c r="H307" s="5"/>
      <c r="I307" s="6"/>
      <c r="J307" s="6"/>
      <c r="K307" s="6"/>
      <c r="L307" s="5" t="s">
        <v>275</v>
      </c>
      <c r="M307" s="5" t="s">
        <v>274</v>
      </c>
      <c r="N307" s="32">
        <f ca="1">MAX(L290:L305)</f>
        <v>0</v>
      </c>
      <c r="AB307" s="6" t="s">
        <v>276</v>
      </c>
      <c r="AC307" s="18">
        <f ca="1">(AC306-Q306)/Q306</f>
        <v>0</v>
      </c>
      <c r="AD307" s="18">
        <f ca="1">(AD306-R306)/R306</f>
        <v>0</v>
      </c>
      <c r="AE307" s="18">
        <f ca="1">(AE306-S306)/S306</f>
        <v>0</v>
      </c>
      <c r="AF307" s="18"/>
      <c r="AG307" s="18">
        <f ca="1">(AG306-U306)/U306</f>
        <v>0</v>
      </c>
      <c r="AH307" s="18"/>
      <c r="AI307" s="18">
        <f ca="1">(AI306-W306)/W306</f>
        <v>0</v>
      </c>
      <c r="AZ307" s="6"/>
      <c r="BA307" s="18"/>
      <c r="BB307" s="18"/>
      <c r="BC307" s="18"/>
      <c r="BD307" s="18"/>
      <c r="BE307" s="18"/>
      <c r="BF307" s="18"/>
      <c r="BG307" s="18"/>
    </row>
    <row r="308" spans="1:66" x14ac:dyDescent="0.25">
      <c r="A308" s="6" t="s">
        <v>444</v>
      </c>
      <c r="B308" s="6" t="str">
        <f>VLOOKUP(A308,TestArray,2)&amp;" in "&amp;VLOOKUP(A308,TestArray,3)&amp;" for Prototype "&amp;VLOOKUP(A308,TestArray,4)</f>
        <v>Proposed Design All Electric in All Zones for Prototype P6960ft2</v>
      </c>
      <c r="C308" s="6"/>
      <c r="I308" s="6" t="str">
        <f>VLOOKUP(A308,TestArray,21)</f>
        <v>Standard = V16 Standard for this test</v>
      </c>
    </row>
    <row r="309" spans="1:66" x14ac:dyDescent="0.25">
      <c r="A309" t="str">
        <f>A308</f>
        <v>V19</v>
      </c>
      <c r="B309" t="s">
        <v>2</v>
      </c>
      <c r="C309" s="3" t="str">
        <f t="shared" ref="C309:C324" si="675">VLOOKUP(A309,TestArray,4+RIGHT(B309,2))</f>
        <v>Zone 01</v>
      </c>
      <c r="D309" t="str">
        <f t="shared" ref="D309:D324" ca="1" si="676">IF(NOT(BN309),"n/a",IF(AND(H309=Yes,M309=Yes),Pass,Fail))</f>
        <v>Pass</v>
      </c>
      <c r="E309" s="2">
        <f t="shared" ref="E309:E324" ca="1" si="677">IF(Units="EDR total",X309,W309)</f>
        <v>71.05</v>
      </c>
      <c r="F309" s="2">
        <f t="shared" ref="F309:F324" ca="1" si="678">IF(Units="EDR total",AJ309,AI309)</f>
        <v>71.05</v>
      </c>
      <c r="G309" s="3">
        <f ca="1">IF(E309=0,0,(F309-E309)/E309)</f>
        <v>0</v>
      </c>
      <c r="H309" s="31" t="str">
        <f t="shared" ref="H309:H324" ca="1" si="679">IF(AND((E309-Tolerance&lt;=F309),(E309+Tolerance&gt;=F309)),Yes,No)</f>
        <v>Yes</v>
      </c>
      <c r="I309" s="2">
        <f t="shared" ref="I309:I324" ca="1" si="680">IF(Units="EDR total",J309,INDIRECT(RefCol&amp;INDEX(StandardArray,MATCH($N309,StandardList,0),2)))</f>
        <v>70.58</v>
      </c>
      <c r="J309" s="2">
        <f t="shared" ref="J309:J324" ca="1" si="681">IF(Units="EDR total",AV309,AU309)</f>
        <v>70.58</v>
      </c>
      <c r="K309" s="2">
        <f t="shared" ref="K309:K324" ca="1" si="682">IF(Units="EDR total",BH309,BG309)</f>
        <v>70.58</v>
      </c>
      <c r="L309" s="3">
        <f ca="1">IF(I309=0,0,(K309-I309)/I309)</f>
        <v>0</v>
      </c>
      <c r="M309" s="3" t="str">
        <f t="shared" ref="M309:M324" ca="1" si="683">IF(AND((I309-Tolerance&lt;=K309),(I309+Tolerance&gt;=K309),(J309-Tolerance&lt;=K309),(J309+Tolerance&gt;=K309)),Yes,No)</f>
        <v>Yes</v>
      </c>
      <c r="N309" s="31" t="str">
        <f t="shared" ref="N309:N324" si="684">N252</f>
        <v>V16R01</v>
      </c>
      <c r="O309" s="21">
        <f ca="1">K309-F309</f>
        <v>-0.46999999999999886</v>
      </c>
      <c r="P309" s="7">
        <f t="shared" ref="P309:P324" ca="1" si="685">MATCH($A309&amp;$B309,INDIRECT(P$2),0)</f>
        <v>300</v>
      </c>
      <c r="Q309" s="2">
        <f t="shared" ref="Q309:V324" ca="1" si="686">IF(Q$3=0,"",INDEX(INDIRECT(Q$1),$P309,Q$3))</f>
        <v>22.97</v>
      </c>
      <c r="R309" s="2">
        <f t="shared" ca="1" si="686"/>
        <v>0</v>
      </c>
      <c r="S309" s="2">
        <f t="shared" ca="1" si="686"/>
        <v>4.42</v>
      </c>
      <c r="T309" s="2" t="str">
        <f t="shared" ca="1" si="686"/>
        <v/>
      </c>
      <c r="U309" s="2">
        <f t="shared" ca="1" si="686"/>
        <v>43.66</v>
      </c>
      <c r="V309" s="2">
        <f t="shared" ca="1" si="686"/>
        <v>0</v>
      </c>
      <c r="W309" s="2">
        <f t="shared" ref="W309:W324" ca="1" si="687">IF(TotalSum="No",INDEX(INDIRECT(W$1),$P309,W$3),SUM(Q309:V309))</f>
        <v>71.05</v>
      </c>
      <c r="X309" s="2">
        <f t="shared" ref="X309:AA324" ca="1" si="688">IF(X$3=0,"",INDEX(INDIRECT(X$1),$P309,X$3))</f>
        <v>43.7</v>
      </c>
      <c r="Y309" s="2">
        <f t="shared" ca="1" si="688"/>
        <v>72.3</v>
      </c>
      <c r="Z309" s="2">
        <f t="shared" ca="1" si="688"/>
        <v>28.6</v>
      </c>
      <c r="AA309" s="2">
        <f t="shared" ca="1" si="688"/>
        <v>17.162600000000001</v>
      </c>
      <c r="AB309" s="7">
        <f t="shared" ref="AB309:AB324" ca="1" si="689">MATCH($A309&amp;$B309,INDIRECT(AB$2),0)</f>
        <v>300</v>
      </c>
      <c r="AC309" s="2">
        <f t="shared" ref="AC309:AH324" ca="1" si="690">IF(AC$3=0,"",INDEX(INDIRECT(AC$1),$AB309,AC$3))</f>
        <v>22.97</v>
      </c>
      <c r="AD309" s="2">
        <f t="shared" ca="1" si="690"/>
        <v>0</v>
      </c>
      <c r="AE309" s="2">
        <f t="shared" ca="1" si="690"/>
        <v>4.42</v>
      </c>
      <c r="AF309" s="2" t="str">
        <f t="shared" ca="1" si="690"/>
        <v/>
      </c>
      <c r="AG309" s="2">
        <f t="shared" ca="1" si="690"/>
        <v>43.66</v>
      </c>
      <c r="AH309" s="2">
        <f t="shared" ca="1" si="690"/>
        <v>0</v>
      </c>
      <c r="AI309" s="2">
        <f t="shared" ref="AI309:AI324" ca="1" si="691">IF(TotalSum="No",INDEX(INDIRECT(AI$1),$AB309,AI$3),SUM(AC309:AH309))</f>
        <v>71.05</v>
      </c>
      <c r="AJ309" s="2">
        <f ca="1">IF(AJ$3=0,"",INDEX(INDIRECT(AJ$1),$AB309,AJ$3))</f>
        <v>43.7</v>
      </c>
      <c r="AK309" s="2">
        <f t="shared" ref="AK309:AM324" ca="1" si="692">IF(AK$3=0,"",INDEX(INDIRECT(AK$1),$AB309,AK$3))</f>
        <v>72.3</v>
      </c>
      <c r="AL309" s="2">
        <f t="shared" ca="1" si="692"/>
        <v>28.6</v>
      </c>
      <c r="AM309" s="2">
        <f t="shared" ca="1" si="692"/>
        <v>17.162600000000001</v>
      </c>
      <c r="AN309" s="7">
        <f t="shared" ref="AN309:AN324" ca="1" si="693">MATCH($A309&amp;$B309,INDIRECT(AN$2),0)</f>
        <v>300</v>
      </c>
      <c r="AO309" s="2">
        <f t="shared" ref="AO309:AT324" ca="1" si="694">IF(AO$3=0,"",INDEX(INDIRECT(AO$1),$AN309,AO$3))</f>
        <v>22.5</v>
      </c>
      <c r="AP309" s="2">
        <f t="shared" ca="1" si="694"/>
        <v>0</v>
      </c>
      <c r="AQ309" s="2">
        <f t="shared" ca="1" si="694"/>
        <v>4.42</v>
      </c>
      <c r="AR309" s="2" t="str">
        <f t="shared" ca="1" si="694"/>
        <v/>
      </c>
      <c r="AS309" s="2">
        <f t="shared" ca="1" si="694"/>
        <v>43.66</v>
      </c>
      <c r="AT309" s="2" t="str">
        <f t="shared" ca="1" si="694"/>
        <v/>
      </c>
      <c r="AU309" s="2">
        <f t="shared" ref="AU309:AU324" ca="1" si="695">IF(TotalSum="No",INDEX(INDIRECT(AU$1),$AN309,AU$3),SUM(AO309:AT309))</f>
        <v>70.58</v>
      </c>
      <c r="AV309" s="2">
        <f t="shared" ref="AV309:AY324" ca="1" si="696">IF(AV$3=0,"",INDEX(INDIRECT(AV$1),$P309,AV$3))</f>
        <v>43.5</v>
      </c>
      <c r="AW309" s="2">
        <f t="shared" ca="1" si="696"/>
        <v>72.2</v>
      </c>
      <c r="AX309" s="2">
        <f t="shared" ca="1" si="696"/>
        <v>28.7</v>
      </c>
      <c r="AY309" s="2">
        <f t="shared" ca="1" si="696"/>
        <v>17.162600000000001</v>
      </c>
      <c r="AZ309" s="7">
        <f t="shared" ref="AZ309:AZ324" ca="1" si="697">MATCH($A309&amp;$B309,INDIRECT(AZ$2),0)</f>
        <v>300</v>
      </c>
      <c r="BA309" s="2">
        <f t="shared" ref="BA309:BF324" ca="1" si="698">IF(BA$3=0,"",INDEX(INDIRECT(BA$1),$AZ309,BA$3))</f>
        <v>22.5</v>
      </c>
      <c r="BB309" s="2">
        <f t="shared" ca="1" si="698"/>
        <v>0</v>
      </c>
      <c r="BC309" s="2">
        <f t="shared" ca="1" si="698"/>
        <v>4.42</v>
      </c>
      <c r="BD309" s="2" t="str">
        <f t="shared" ca="1" si="698"/>
        <v/>
      </c>
      <c r="BE309" s="2">
        <f t="shared" ca="1" si="698"/>
        <v>43.66</v>
      </c>
      <c r="BF309" s="2" t="str">
        <f t="shared" ca="1" si="698"/>
        <v/>
      </c>
      <c r="BG309" s="2">
        <f t="shared" ref="BG309:BG324" ca="1" si="699">IF(TotalSum="No",INDEX(INDIRECT(BG$1),$AZ309,BG$3),SUM(BA309:BF309))</f>
        <v>70.58</v>
      </c>
      <c r="BH309" s="2">
        <f ca="1">IF(BH$3=0,"",INDEX(INDIRECT(BH$1),$AZ309,BH$3))</f>
        <v>43.5</v>
      </c>
      <c r="BI309" s="2">
        <f t="shared" ref="BI309:BK324" ca="1" si="700">IF(BI$3=0,"",INDEX(INDIRECT(BI$1),$AZ309,BI$3))</f>
        <v>72.2</v>
      </c>
      <c r="BJ309" s="2">
        <f t="shared" ca="1" si="700"/>
        <v>28.7</v>
      </c>
      <c r="BK309" s="2">
        <f t="shared" ca="1" si="700"/>
        <v>17.162600000000001</v>
      </c>
      <c r="BL309" t="str">
        <f t="shared" ref="BL309:BL324" si="701">A309&amp;B309</f>
        <v>V19R01</v>
      </c>
      <c r="BM309">
        <f t="shared" ref="BM309:BM324" si="702">ROW(BL309)</f>
        <v>309</v>
      </c>
      <c r="BN309" t="b">
        <f>AND(MultiFamily="Yes",NewlyConstructed="Yes")</f>
        <v>1</v>
      </c>
    </row>
    <row r="310" spans="1:66" x14ac:dyDescent="0.25">
      <c r="A310" t="str">
        <f t="shared" ref="A310:A324" si="703">A309</f>
        <v>V19</v>
      </c>
      <c r="B310" t="s">
        <v>17</v>
      </c>
      <c r="C310" s="3" t="str">
        <f t="shared" si="675"/>
        <v>Zone 02</v>
      </c>
      <c r="D310" t="str">
        <f t="shared" ca="1" si="676"/>
        <v>Pass</v>
      </c>
      <c r="E310" s="2">
        <f t="shared" ca="1" si="677"/>
        <v>59.259999999999991</v>
      </c>
      <c r="F310" s="2">
        <f t="shared" ca="1" si="678"/>
        <v>59.259999999999991</v>
      </c>
      <c r="G310" s="3">
        <f t="shared" ref="G310:G324" ca="1" si="704">IF(E310=0,0,(F310-E310)/E310)</f>
        <v>0</v>
      </c>
      <c r="H310" s="31" t="str">
        <f t="shared" ca="1" si="679"/>
        <v>Yes</v>
      </c>
      <c r="I310" s="2">
        <f t="shared" ca="1" si="680"/>
        <v>60.879999999999995</v>
      </c>
      <c r="J310" s="2">
        <f t="shared" ca="1" si="681"/>
        <v>60.879999999999995</v>
      </c>
      <c r="K310" s="2">
        <f t="shared" ca="1" si="682"/>
        <v>60.879999999999995</v>
      </c>
      <c r="L310" s="3">
        <f t="shared" ref="L310:L325" ca="1" si="705">IF(I310=0,0,(K310-I310)/I310)</f>
        <v>0</v>
      </c>
      <c r="M310" s="3" t="str">
        <f t="shared" ca="1" si="683"/>
        <v>Yes</v>
      </c>
      <c r="N310" s="31" t="str">
        <f t="shared" si="684"/>
        <v>V16R02</v>
      </c>
      <c r="O310" s="21">
        <f t="shared" ref="O310:O324" ca="1" si="706">K310-F310</f>
        <v>1.6200000000000045</v>
      </c>
      <c r="P310" s="7">
        <f t="shared" ca="1" si="685"/>
        <v>301</v>
      </c>
      <c r="Q310" s="2">
        <f t="shared" ca="1" si="686"/>
        <v>20.74</v>
      </c>
      <c r="R310" s="2">
        <f t="shared" ca="1" si="686"/>
        <v>6.93</v>
      </c>
      <c r="S310" s="2">
        <f t="shared" ca="1" si="686"/>
        <v>4.3899999999999997</v>
      </c>
      <c r="T310" s="2" t="str">
        <f t="shared" ca="1" si="686"/>
        <v/>
      </c>
      <c r="U310" s="2">
        <f t="shared" ca="1" si="686"/>
        <v>27.2</v>
      </c>
      <c r="V310" s="2">
        <f t="shared" ca="1" si="686"/>
        <v>0</v>
      </c>
      <c r="W310" s="2">
        <f t="shared" ca="1" si="687"/>
        <v>59.259999999999991</v>
      </c>
      <c r="X310" s="2">
        <f t="shared" ca="1" si="688"/>
        <v>36.200000000000003</v>
      </c>
      <c r="Y310" s="2">
        <f t="shared" ca="1" si="688"/>
        <v>64.900000000000006</v>
      </c>
      <c r="Z310" s="2">
        <f t="shared" ca="1" si="688"/>
        <v>28.7</v>
      </c>
      <c r="AA310" s="2">
        <f t="shared" ca="1" si="688"/>
        <v>14.793900000000001</v>
      </c>
      <c r="AB310" s="7">
        <f t="shared" ca="1" si="689"/>
        <v>301</v>
      </c>
      <c r="AC310" s="2">
        <f t="shared" ca="1" si="690"/>
        <v>20.74</v>
      </c>
      <c r="AD310" s="2">
        <f t="shared" ca="1" si="690"/>
        <v>6.93</v>
      </c>
      <c r="AE310" s="2">
        <f t="shared" ca="1" si="690"/>
        <v>4.3899999999999997</v>
      </c>
      <c r="AF310" s="2" t="str">
        <f t="shared" ca="1" si="690"/>
        <v/>
      </c>
      <c r="AG310" s="2">
        <f t="shared" ca="1" si="690"/>
        <v>27.2</v>
      </c>
      <c r="AH310" s="2">
        <f t="shared" ca="1" si="690"/>
        <v>0</v>
      </c>
      <c r="AI310" s="2">
        <f t="shared" ca="1" si="691"/>
        <v>59.259999999999991</v>
      </c>
      <c r="AJ310" s="2">
        <f t="shared" ref="AJ310:AJ324" ca="1" si="707">IF(AJ$3=0,"",INDEX(INDIRECT(AJ$1),$AB310,AJ$3))</f>
        <v>36.200000000000003</v>
      </c>
      <c r="AK310" s="2">
        <f t="shared" ca="1" si="692"/>
        <v>64.900000000000006</v>
      </c>
      <c r="AL310" s="2">
        <f t="shared" ca="1" si="692"/>
        <v>28.7</v>
      </c>
      <c r="AM310" s="2">
        <f t="shared" ca="1" si="692"/>
        <v>14.793900000000001</v>
      </c>
      <c r="AN310" s="7">
        <f t="shared" ca="1" si="693"/>
        <v>301</v>
      </c>
      <c r="AO310" s="2">
        <f t="shared" ca="1" si="694"/>
        <v>20.54</v>
      </c>
      <c r="AP310" s="2">
        <f t="shared" ca="1" si="694"/>
        <v>8.83</v>
      </c>
      <c r="AQ310" s="2">
        <f t="shared" ca="1" si="694"/>
        <v>4.3899999999999997</v>
      </c>
      <c r="AR310" s="2" t="str">
        <f t="shared" ca="1" si="694"/>
        <v/>
      </c>
      <c r="AS310" s="2">
        <f t="shared" ca="1" si="694"/>
        <v>27.12</v>
      </c>
      <c r="AT310" s="2" t="str">
        <f t="shared" ca="1" si="694"/>
        <v/>
      </c>
      <c r="AU310" s="2">
        <f t="shared" ca="1" si="695"/>
        <v>60.879999999999995</v>
      </c>
      <c r="AV310" s="2">
        <f t="shared" ca="1" si="696"/>
        <v>36.799999999999997</v>
      </c>
      <c r="AW310" s="2">
        <f t="shared" ca="1" si="696"/>
        <v>65.599999999999994</v>
      </c>
      <c r="AX310" s="2">
        <f t="shared" ca="1" si="696"/>
        <v>28.8</v>
      </c>
      <c r="AY310" s="2">
        <f t="shared" ca="1" si="696"/>
        <v>14.793900000000001</v>
      </c>
      <c r="AZ310" s="7">
        <f t="shared" ca="1" si="697"/>
        <v>301</v>
      </c>
      <c r="BA310" s="2">
        <f t="shared" ca="1" si="698"/>
        <v>20.54</v>
      </c>
      <c r="BB310" s="2">
        <f t="shared" ca="1" si="698"/>
        <v>8.83</v>
      </c>
      <c r="BC310" s="2">
        <f t="shared" ca="1" si="698"/>
        <v>4.3899999999999997</v>
      </c>
      <c r="BD310" s="2" t="str">
        <f t="shared" ca="1" si="698"/>
        <v/>
      </c>
      <c r="BE310" s="2">
        <f t="shared" ca="1" si="698"/>
        <v>27.12</v>
      </c>
      <c r="BF310" s="2" t="str">
        <f t="shared" ca="1" si="698"/>
        <v/>
      </c>
      <c r="BG310" s="2">
        <f t="shared" ca="1" si="699"/>
        <v>60.879999999999995</v>
      </c>
      <c r="BH310" s="2">
        <f t="shared" ref="BH310:BH324" ca="1" si="708">IF(BH$3=0,"",INDEX(INDIRECT(BH$1),$AZ310,BH$3))</f>
        <v>36.799999999999997</v>
      </c>
      <c r="BI310" s="2">
        <f t="shared" ca="1" si="700"/>
        <v>65.599999999999994</v>
      </c>
      <c r="BJ310" s="2">
        <f t="shared" ca="1" si="700"/>
        <v>28.8</v>
      </c>
      <c r="BK310" s="2">
        <f t="shared" ca="1" si="700"/>
        <v>14.793900000000001</v>
      </c>
      <c r="BL310" t="str">
        <f t="shared" si="701"/>
        <v>V19R02</v>
      </c>
      <c r="BM310">
        <f t="shared" si="702"/>
        <v>310</v>
      </c>
      <c r="BN310" t="b">
        <f>BN309</f>
        <v>1</v>
      </c>
    </row>
    <row r="311" spans="1:66" x14ac:dyDescent="0.25">
      <c r="A311" t="str">
        <f t="shared" si="703"/>
        <v>V19</v>
      </c>
      <c r="B311" t="s">
        <v>18</v>
      </c>
      <c r="C311" s="3" t="str">
        <f t="shared" si="675"/>
        <v>Zone 03</v>
      </c>
      <c r="D311" t="str">
        <f t="shared" ca="1" si="676"/>
        <v>Pass</v>
      </c>
      <c r="E311" s="2">
        <f t="shared" ca="1" si="677"/>
        <v>45.71</v>
      </c>
      <c r="F311" s="2">
        <f t="shared" ca="1" si="678"/>
        <v>45.71</v>
      </c>
      <c r="G311" s="3">
        <f t="shared" ca="1" si="704"/>
        <v>0</v>
      </c>
      <c r="H311" s="31" t="str">
        <f t="shared" ca="1" si="679"/>
        <v>Yes</v>
      </c>
      <c r="I311" s="2">
        <f t="shared" ca="1" si="680"/>
        <v>46.879999999999995</v>
      </c>
      <c r="J311" s="2">
        <f t="shared" ca="1" si="681"/>
        <v>46.879999999999995</v>
      </c>
      <c r="K311" s="2">
        <f t="shared" ca="1" si="682"/>
        <v>46.879999999999995</v>
      </c>
      <c r="L311" s="3">
        <f t="shared" ca="1" si="705"/>
        <v>0</v>
      </c>
      <c r="M311" s="3" t="str">
        <f t="shared" ca="1" si="683"/>
        <v>Yes</v>
      </c>
      <c r="N311" s="31" t="str">
        <f t="shared" si="684"/>
        <v>V16R03</v>
      </c>
      <c r="O311" s="21">
        <f t="shared" ca="1" si="706"/>
        <v>1.1699999999999946</v>
      </c>
      <c r="P311" s="7">
        <f t="shared" ca="1" si="685"/>
        <v>302</v>
      </c>
      <c r="Q311" s="2">
        <f t="shared" ca="1" si="686"/>
        <v>6.63</v>
      </c>
      <c r="R311" s="2">
        <f t="shared" ca="1" si="686"/>
        <v>0.77</v>
      </c>
      <c r="S311" s="2">
        <f t="shared" ca="1" si="686"/>
        <v>4.41</v>
      </c>
      <c r="T311" s="2" t="str">
        <f t="shared" ca="1" si="686"/>
        <v/>
      </c>
      <c r="U311" s="2">
        <f t="shared" ca="1" si="686"/>
        <v>33.9</v>
      </c>
      <c r="V311" s="2">
        <f t="shared" ca="1" si="686"/>
        <v>0</v>
      </c>
      <c r="W311" s="2">
        <f t="shared" ca="1" si="687"/>
        <v>45.71</v>
      </c>
      <c r="X311" s="2">
        <f t="shared" ca="1" si="688"/>
        <v>35.700000000000003</v>
      </c>
      <c r="Y311" s="2">
        <f t="shared" ca="1" si="688"/>
        <v>65.900000000000006</v>
      </c>
      <c r="Z311" s="2">
        <f t="shared" ca="1" si="688"/>
        <v>30.2</v>
      </c>
      <c r="AA311" s="2">
        <f t="shared" ca="1" si="688"/>
        <v>14.4201</v>
      </c>
      <c r="AB311" s="7">
        <f t="shared" ca="1" si="689"/>
        <v>302</v>
      </c>
      <c r="AC311" s="2">
        <f t="shared" ca="1" si="690"/>
        <v>6.63</v>
      </c>
      <c r="AD311" s="2">
        <f t="shared" ca="1" si="690"/>
        <v>0.77</v>
      </c>
      <c r="AE311" s="2">
        <f t="shared" ca="1" si="690"/>
        <v>4.41</v>
      </c>
      <c r="AF311" s="2" t="str">
        <f t="shared" ca="1" si="690"/>
        <v/>
      </c>
      <c r="AG311" s="2">
        <f t="shared" ca="1" si="690"/>
        <v>33.9</v>
      </c>
      <c r="AH311" s="2">
        <f t="shared" ca="1" si="690"/>
        <v>0</v>
      </c>
      <c r="AI311" s="2">
        <f t="shared" ca="1" si="691"/>
        <v>45.71</v>
      </c>
      <c r="AJ311" s="2">
        <f t="shared" ca="1" si="707"/>
        <v>35.700000000000003</v>
      </c>
      <c r="AK311" s="2">
        <f t="shared" ca="1" si="692"/>
        <v>65.900000000000006</v>
      </c>
      <c r="AL311" s="2">
        <f t="shared" ca="1" si="692"/>
        <v>30.2</v>
      </c>
      <c r="AM311" s="2">
        <f t="shared" ca="1" si="692"/>
        <v>14.4201</v>
      </c>
      <c r="AN311" s="7">
        <f t="shared" ca="1" si="693"/>
        <v>302</v>
      </c>
      <c r="AO311" s="2">
        <f t="shared" ca="1" si="694"/>
        <v>6.78</v>
      </c>
      <c r="AP311" s="2">
        <f t="shared" ca="1" si="694"/>
        <v>1.79</v>
      </c>
      <c r="AQ311" s="2">
        <f t="shared" ca="1" si="694"/>
        <v>4.41</v>
      </c>
      <c r="AR311" s="2" t="str">
        <f t="shared" ca="1" si="694"/>
        <v/>
      </c>
      <c r="AS311" s="2">
        <f t="shared" ca="1" si="694"/>
        <v>33.9</v>
      </c>
      <c r="AT311" s="2" t="str">
        <f t="shared" ca="1" si="694"/>
        <v/>
      </c>
      <c r="AU311" s="2">
        <f t="shared" ca="1" si="695"/>
        <v>46.879999999999995</v>
      </c>
      <c r="AV311" s="2">
        <f t="shared" ca="1" si="696"/>
        <v>36.200000000000003</v>
      </c>
      <c r="AW311" s="2">
        <f t="shared" ca="1" si="696"/>
        <v>66.400000000000006</v>
      </c>
      <c r="AX311" s="2">
        <f t="shared" ca="1" si="696"/>
        <v>30.2</v>
      </c>
      <c r="AY311" s="2">
        <f t="shared" ca="1" si="696"/>
        <v>14.4201</v>
      </c>
      <c r="AZ311" s="7">
        <f t="shared" ca="1" si="697"/>
        <v>302</v>
      </c>
      <c r="BA311" s="2">
        <f t="shared" ca="1" si="698"/>
        <v>6.78</v>
      </c>
      <c r="BB311" s="2">
        <f t="shared" ca="1" si="698"/>
        <v>1.79</v>
      </c>
      <c r="BC311" s="2">
        <f t="shared" ca="1" si="698"/>
        <v>4.41</v>
      </c>
      <c r="BD311" s="2" t="str">
        <f t="shared" ca="1" si="698"/>
        <v/>
      </c>
      <c r="BE311" s="2">
        <f t="shared" ca="1" si="698"/>
        <v>33.9</v>
      </c>
      <c r="BF311" s="2" t="str">
        <f t="shared" ca="1" si="698"/>
        <v/>
      </c>
      <c r="BG311" s="2">
        <f t="shared" ca="1" si="699"/>
        <v>46.879999999999995</v>
      </c>
      <c r="BH311" s="2">
        <f t="shared" ca="1" si="708"/>
        <v>36.200000000000003</v>
      </c>
      <c r="BI311" s="2">
        <f t="shared" ca="1" si="700"/>
        <v>66.400000000000006</v>
      </c>
      <c r="BJ311" s="2">
        <f t="shared" ca="1" si="700"/>
        <v>30.2</v>
      </c>
      <c r="BK311" s="2">
        <f t="shared" ca="1" si="700"/>
        <v>14.4201</v>
      </c>
      <c r="BL311" t="str">
        <f t="shared" si="701"/>
        <v>V19R03</v>
      </c>
      <c r="BM311">
        <f t="shared" si="702"/>
        <v>311</v>
      </c>
      <c r="BN311" t="b">
        <f t="shared" ref="BN311:BN325" si="709">BN310</f>
        <v>1</v>
      </c>
    </row>
    <row r="312" spans="1:66" x14ac:dyDescent="0.25">
      <c r="A312" t="str">
        <f t="shared" si="703"/>
        <v>V19</v>
      </c>
      <c r="B312" t="s">
        <v>19</v>
      </c>
      <c r="C312" s="3" t="str">
        <f t="shared" si="675"/>
        <v>Zone 04</v>
      </c>
      <c r="D312" t="str">
        <f t="shared" ca="1" si="676"/>
        <v>Pass</v>
      </c>
      <c r="E312" s="2">
        <f t="shared" ca="1" si="677"/>
        <v>52.290000000000006</v>
      </c>
      <c r="F312" s="2">
        <f t="shared" ca="1" si="678"/>
        <v>52.290000000000006</v>
      </c>
      <c r="G312" s="3">
        <f t="shared" ca="1" si="704"/>
        <v>0</v>
      </c>
      <c r="H312" s="31" t="str">
        <f t="shared" ca="1" si="679"/>
        <v>Yes</v>
      </c>
      <c r="I312" s="2">
        <f t="shared" ca="1" si="680"/>
        <v>55.2</v>
      </c>
      <c r="J312" s="2">
        <f t="shared" ca="1" si="681"/>
        <v>55.2</v>
      </c>
      <c r="K312" s="2">
        <f t="shared" ca="1" si="682"/>
        <v>55.2</v>
      </c>
      <c r="L312" s="3">
        <f t="shared" ca="1" si="705"/>
        <v>0</v>
      </c>
      <c r="M312" s="3" t="str">
        <f t="shared" ca="1" si="683"/>
        <v>Yes</v>
      </c>
      <c r="N312" s="31" t="str">
        <f t="shared" si="684"/>
        <v>V16R04</v>
      </c>
      <c r="O312" s="21">
        <f t="shared" ca="1" si="706"/>
        <v>2.9099999999999966</v>
      </c>
      <c r="P312" s="7">
        <f t="shared" ca="1" si="685"/>
        <v>303</v>
      </c>
      <c r="Q312" s="2">
        <f t="shared" ca="1" si="686"/>
        <v>14.61</v>
      </c>
      <c r="R312" s="2">
        <f t="shared" ca="1" si="686"/>
        <v>8.85</v>
      </c>
      <c r="S312" s="2">
        <f t="shared" ca="1" si="686"/>
        <v>4.3899999999999997</v>
      </c>
      <c r="T312" s="2" t="str">
        <f t="shared" ca="1" si="686"/>
        <v/>
      </c>
      <c r="U312" s="2">
        <f t="shared" ca="1" si="686"/>
        <v>24.44</v>
      </c>
      <c r="V312" s="2">
        <f t="shared" ca="1" si="686"/>
        <v>0</v>
      </c>
      <c r="W312" s="2">
        <f t="shared" ca="1" si="687"/>
        <v>52.290000000000006</v>
      </c>
      <c r="X312" s="2">
        <f t="shared" ca="1" si="688"/>
        <v>33.9</v>
      </c>
      <c r="Y312" s="2">
        <f t="shared" ca="1" si="688"/>
        <v>63.5</v>
      </c>
      <c r="Z312" s="2">
        <f t="shared" ca="1" si="688"/>
        <v>29.6</v>
      </c>
      <c r="AA312" s="2">
        <f t="shared" ca="1" si="688"/>
        <v>14.594900000000001</v>
      </c>
      <c r="AB312" s="7">
        <f t="shared" ca="1" si="689"/>
        <v>303</v>
      </c>
      <c r="AC312" s="2">
        <f t="shared" ca="1" si="690"/>
        <v>14.61</v>
      </c>
      <c r="AD312" s="2">
        <f t="shared" ca="1" si="690"/>
        <v>8.85</v>
      </c>
      <c r="AE312" s="2">
        <f t="shared" ca="1" si="690"/>
        <v>4.3899999999999997</v>
      </c>
      <c r="AF312" s="2" t="str">
        <f t="shared" ca="1" si="690"/>
        <v/>
      </c>
      <c r="AG312" s="2">
        <f t="shared" ca="1" si="690"/>
        <v>24.44</v>
      </c>
      <c r="AH312" s="2">
        <f t="shared" ca="1" si="690"/>
        <v>0</v>
      </c>
      <c r="AI312" s="2">
        <f t="shared" ca="1" si="691"/>
        <v>52.290000000000006</v>
      </c>
      <c r="AJ312" s="2">
        <f t="shared" ca="1" si="707"/>
        <v>33.9</v>
      </c>
      <c r="AK312" s="2">
        <f t="shared" ca="1" si="692"/>
        <v>63.5</v>
      </c>
      <c r="AL312" s="2">
        <f t="shared" ca="1" si="692"/>
        <v>29.6</v>
      </c>
      <c r="AM312" s="2">
        <f t="shared" ca="1" si="692"/>
        <v>14.594900000000001</v>
      </c>
      <c r="AN312" s="7">
        <f t="shared" ca="1" si="693"/>
        <v>303</v>
      </c>
      <c r="AO312" s="2">
        <f t="shared" ca="1" si="694"/>
        <v>14.61</v>
      </c>
      <c r="AP312" s="2">
        <f t="shared" ca="1" si="694"/>
        <v>11.72</v>
      </c>
      <c r="AQ312" s="2">
        <f t="shared" ca="1" si="694"/>
        <v>4.3899999999999997</v>
      </c>
      <c r="AR312" s="2" t="str">
        <f t="shared" ca="1" si="694"/>
        <v/>
      </c>
      <c r="AS312" s="2">
        <f t="shared" ca="1" si="694"/>
        <v>24.48</v>
      </c>
      <c r="AT312" s="2" t="str">
        <f t="shared" ca="1" si="694"/>
        <v/>
      </c>
      <c r="AU312" s="2">
        <f t="shared" ca="1" si="695"/>
        <v>55.2</v>
      </c>
      <c r="AV312" s="2">
        <f t="shared" ca="1" si="696"/>
        <v>35</v>
      </c>
      <c r="AW312" s="2">
        <f t="shared" ca="1" si="696"/>
        <v>64.599999999999994</v>
      </c>
      <c r="AX312" s="2">
        <f t="shared" ca="1" si="696"/>
        <v>29.6</v>
      </c>
      <c r="AY312" s="2">
        <f t="shared" ca="1" si="696"/>
        <v>14.594900000000001</v>
      </c>
      <c r="AZ312" s="7">
        <f t="shared" ca="1" si="697"/>
        <v>303</v>
      </c>
      <c r="BA312" s="2">
        <f t="shared" ca="1" si="698"/>
        <v>14.61</v>
      </c>
      <c r="BB312" s="2">
        <f t="shared" ca="1" si="698"/>
        <v>11.72</v>
      </c>
      <c r="BC312" s="2">
        <f t="shared" ca="1" si="698"/>
        <v>4.3899999999999997</v>
      </c>
      <c r="BD312" s="2" t="str">
        <f t="shared" ca="1" si="698"/>
        <v/>
      </c>
      <c r="BE312" s="2">
        <f t="shared" ca="1" si="698"/>
        <v>24.48</v>
      </c>
      <c r="BF312" s="2" t="str">
        <f t="shared" ca="1" si="698"/>
        <v/>
      </c>
      <c r="BG312" s="2">
        <f t="shared" ca="1" si="699"/>
        <v>55.2</v>
      </c>
      <c r="BH312" s="2">
        <f t="shared" ca="1" si="708"/>
        <v>35</v>
      </c>
      <c r="BI312" s="2">
        <f t="shared" ca="1" si="700"/>
        <v>64.599999999999994</v>
      </c>
      <c r="BJ312" s="2">
        <f t="shared" ca="1" si="700"/>
        <v>29.6</v>
      </c>
      <c r="BK312" s="2">
        <f t="shared" ca="1" si="700"/>
        <v>14.594900000000001</v>
      </c>
      <c r="BL312" t="str">
        <f t="shared" si="701"/>
        <v>V19R04</v>
      </c>
      <c r="BM312">
        <f t="shared" si="702"/>
        <v>312</v>
      </c>
      <c r="BN312" t="b">
        <f t="shared" si="709"/>
        <v>1</v>
      </c>
    </row>
    <row r="313" spans="1:66" x14ac:dyDescent="0.25">
      <c r="A313" t="str">
        <f t="shared" si="703"/>
        <v>V19</v>
      </c>
      <c r="B313" t="s">
        <v>20</v>
      </c>
      <c r="C313" s="3" t="str">
        <f t="shared" si="675"/>
        <v>Zone 05</v>
      </c>
      <c r="D313" t="str">
        <f t="shared" ca="1" si="676"/>
        <v>Pass</v>
      </c>
      <c r="E313" s="2">
        <f t="shared" ca="1" si="677"/>
        <v>49.25</v>
      </c>
      <c r="F313" s="2">
        <f t="shared" ca="1" si="678"/>
        <v>49.25</v>
      </c>
      <c r="G313" s="3">
        <f t="shared" ca="1" si="704"/>
        <v>0</v>
      </c>
      <c r="H313" s="31" t="str">
        <f t="shared" ca="1" si="679"/>
        <v>Yes</v>
      </c>
      <c r="I313" s="2">
        <f t="shared" ca="1" si="680"/>
        <v>50.25</v>
      </c>
      <c r="J313" s="2">
        <f t="shared" ca="1" si="681"/>
        <v>50.25</v>
      </c>
      <c r="K313" s="2">
        <f t="shared" ca="1" si="682"/>
        <v>50.25</v>
      </c>
      <c r="L313" s="3">
        <f t="shared" ca="1" si="705"/>
        <v>0</v>
      </c>
      <c r="M313" s="3" t="str">
        <f t="shared" ca="1" si="683"/>
        <v>Yes</v>
      </c>
      <c r="N313" s="31" t="str">
        <f t="shared" si="684"/>
        <v>V16R05</v>
      </c>
      <c r="O313" s="21">
        <f t="shared" ca="1" si="706"/>
        <v>1</v>
      </c>
      <c r="P313" s="7">
        <f t="shared" ca="1" si="685"/>
        <v>304</v>
      </c>
      <c r="Q313" s="2">
        <f t="shared" ca="1" si="686"/>
        <v>7.21</v>
      </c>
      <c r="R313" s="2">
        <f t="shared" ca="1" si="686"/>
        <v>0.5</v>
      </c>
      <c r="S313" s="2">
        <f t="shared" ca="1" si="686"/>
        <v>4.41</v>
      </c>
      <c r="T313" s="2" t="str">
        <f t="shared" ca="1" si="686"/>
        <v/>
      </c>
      <c r="U313" s="2">
        <f t="shared" ca="1" si="686"/>
        <v>37.130000000000003</v>
      </c>
      <c r="V313" s="2">
        <f t="shared" ca="1" si="686"/>
        <v>0</v>
      </c>
      <c r="W313" s="2">
        <f t="shared" ca="1" si="687"/>
        <v>49.25</v>
      </c>
      <c r="X313" s="2">
        <f t="shared" ca="1" si="688"/>
        <v>36.799999999999997</v>
      </c>
      <c r="Y313" s="2">
        <f t="shared" ca="1" si="688"/>
        <v>66.8</v>
      </c>
      <c r="Z313" s="2">
        <f t="shared" ca="1" si="688"/>
        <v>30</v>
      </c>
      <c r="AA313" s="2">
        <f t="shared" ca="1" si="688"/>
        <v>13.456200000000001</v>
      </c>
      <c r="AB313" s="7">
        <f t="shared" ca="1" si="689"/>
        <v>304</v>
      </c>
      <c r="AC313" s="2">
        <f t="shared" ca="1" si="690"/>
        <v>7.21</v>
      </c>
      <c r="AD313" s="2">
        <f t="shared" ca="1" si="690"/>
        <v>0.5</v>
      </c>
      <c r="AE313" s="2">
        <f t="shared" ca="1" si="690"/>
        <v>4.41</v>
      </c>
      <c r="AF313" s="2" t="str">
        <f t="shared" ca="1" si="690"/>
        <v/>
      </c>
      <c r="AG313" s="2">
        <f t="shared" ca="1" si="690"/>
        <v>37.130000000000003</v>
      </c>
      <c r="AH313" s="2">
        <f t="shared" ca="1" si="690"/>
        <v>0</v>
      </c>
      <c r="AI313" s="2">
        <f t="shared" ca="1" si="691"/>
        <v>49.25</v>
      </c>
      <c r="AJ313" s="2">
        <f t="shared" ca="1" si="707"/>
        <v>36.799999999999997</v>
      </c>
      <c r="AK313" s="2">
        <f t="shared" ca="1" si="692"/>
        <v>66.8</v>
      </c>
      <c r="AL313" s="2">
        <f t="shared" ca="1" si="692"/>
        <v>30</v>
      </c>
      <c r="AM313" s="2">
        <f t="shared" ca="1" si="692"/>
        <v>13.456200000000001</v>
      </c>
      <c r="AN313" s="7">
        <f t="shared" ca="1" si="693"/>
        <v>304</v>
      </c>
      <c r="AO313" s="2">
        <f t="shared" ca="1" si="694"/>
        <v>7.08</v>
      </c>
      <c r="AP313" s="2">
        <f t="shared" ca="1" si="694"/>
        <v>1.63</v>
      </c>
      <c r="AQ313" s="2">
        <f t="shared" ca="1" si="694"/>
        <v>4.41</v>
      </c>
      <c r="AR313" s="2" t="str">
        <f t="shared" ca="1" si="694"/>
        <v/>
      </c>
      <c r="AS313" s="2">
        <f t="shared" ca="1" si="694"/>
        <v>37.130000000000003</v>
      </c>
      <c r="AT313" s="2" t="str">
        <f t="shared" ca="1" si="694"/>
        <v/>
      </c>
      <c r="AU313" s="2">
        <f t="shared" ca="1" si="695"/>
        <v>50.25</v>
      </c>
      <c r="AV313" s="2">
        <f t="shared" ca="1" si="696"/>
        <v>37.200000000000003</v>
      </c>
      <c r="AW313" s="2">
        <f t="shared" ca="1" si="696"/>
        <v>67.2</v>
      </c>
      <c r="AX313" s="2">
        <f t="shared" ca="1" si="696"/>
        <v>30</v>
      </c>
      <c r="AY313" s="2">
        <f t="shared" ca="1" si="696"/>
        <v>13.456200000000001</v>
      </c>
      <c r="AZ313" s="7">
        <f t="shared" ca="1" si="697"/>
        <v>304</v>
      </c>
      <c r="BA313" s="2">
        <f t="shared" ca="1" si="698"/>
        <v>7.08</v>
      </c>
      <c r="BB313" s="2">
        <f t="shared" ca="1" si="698"/>
        <v>1.63</v>
      </c>
      <c r="BC313" s="2">
        <f t="shared" ca="1" si="698"/>
        <v>4.41</v>
      </c>
      <c r="BD313" s="2" t="str">
        <f t="shared" ca="1" si="698"/>
        <v/>
      </c>
      <c r="BE313" s="2">
        <f t="shared" ca="1" si="698"/>
        <v>37.130000000000003</v>
      </c>
      <c r="BF313" s="2" t="str">
        <f t="shared" ca="1" si="698"/>
        <v/>
      </c>
      <c r="BG313" s="2">
        <f t="shared" ca="1" si="699"/>
        <v>50.25</v>
      </c>
      <c r="BH313" s="2">
        <f t="shared" ca="1" si="708"/>
        <v>37.200000000000003</v>
      </c>
      <c r="BI313" s="2">
        <f t="shared" ca="1" si="700"/>
        <v>67.2</v>
      </c>
      <c r="BJ313" s="2">
        <f t="shared" ca="1" si="700"/>
        <v>30</v>
      </c>
      <c r="BK313" s="2">
        <f t="shared" ca="1" si="700"/>
        <v>13.456200000000001</v>
      </c>
      <c r="BL313" t="str">
        <f t="shared" si="701"/>
        <v>V19R05</v>
      </c>
      <c r="BM313">
        <f t="shared" si="702"/>
        <v>313</v>
      </c>
      <c r="BN313" t="b">
        <f t="shared" si="709"/>
        <v>1</v>
      </c>
    </row>
    <row r="314" spans="1:66" x14ac:dyDescent="0.25">
      <c r="A314" t="str">
        <f t="shared" si="703"/>
        <v>V19</v>
      </c>
      <c r="B314" t="s">
        <v>21</v>
      </c>
      <c r="C314" s="3" t="str">
        <f t="shared" si="675"/>
        <v>Zone 06</v>
      </c>
      <c r="D314" t="str">
        <f t="shared" ca="1" si="676"/>
        <v>Pass</v>
      </c>
      <c r="E314" s="2">
        <f t="shared" ca="1" si="677"/>
        <v>38.049999999999997</v>
      </c>
      <c r="F314" s="2">
        <f t="shared" ca="1" si="678"/>
        <v>38.049999999999997</v>
      </c>
      <c r="G314" s="3">
        <f t="shared" ca="1" si="704"/>
        <v>0</v>
      </c>
      <c r="H314" s="31" t="str">
        <f t="shared" ca="1" si="679"/>
        <v>Yes</v>
      </c>
      <c r="I314" s="2">
        <f t="shared" ca="1" si="680"/>
        <v>39.43</v>
      </c>
      <c r="J314" s="2">
        <f t="shared" ca="1" si="681"/>
        <v>39.43</v>
      </c>
      <c r="K314" s="2">
        <f t="shared" ca="1" si="682"/>
        <v>39.43</v>
      </c>
      <c r="L314" s="3">
        <f t="shared" ca="1" si="705"/>
        <v>0</v>
      </c>
      <c r="M314" s="3" t="str">
        <f t="shared" ca="1" si="683"/>
        <v>Yes</v>
      </c>
      <c r="N314" s="31" t="str">
        <f t="shared" si="684"/>
        <v>V16R06</v>
      </c>
      <c r="O314" s="21">
        <f t="shared" ca="1" si="706"/>
        <v>1.3800000000000026</v>
      </c>
      <c r="P314" s="7">
        <f t="shared" ca="1" si="685"/>
        <v>305</v>
      </c>
      <c r="Q314" s="2">
        <f t="shared" ca="1" si="686"/>
        <v>5.34</v>
      </c>
      <c r="R314" s="2">
        <f t="shared" ca="1" si="686"/>
        <v>5.76</v>
      </c>
      <c r="S314" s="2">
        <f t="shared" ca="1" si="686"/>
        <v>4.28</v>
      </c>
      <c r="T314" s="2" t="str">
        <f t="shared" ca="1" si="686"/>
        <v/>
      </c>
      <c r="U314" s="2">
        <f t="shared" ca="1" si="686"/>
        <v>22.67</v>
      </c>
      <c r="V314" s="2">
        <f t="shared" ca="1" si="686"/>
        <v>0</v>
      </c>
      <c r="W314" s="2">
        <f t="shared" ca="1" si="687"/>
        <v>38.049999999999997</v>
      </c>
      <c r="X314" s="2">
        <f t="shared" ca="1" si="688"/>
        <v>33.200000000000003</v>
      </c>
      <c r="Y314" s="2">
        <f t="shared" ca="1" si="688"/>
        <v>66.5</v>
      </c>
      <c r="Z314" s="2">
        <f t="shared" ca="1" si="688"/>
        <v>33.299999999999997</v>
      </c>
      <c r="AA314" s="2">
        <f t="shared" ca="1" si="688"/>
        <v>14.7773</v>
      </c>
      <c r="AB314" s="7">
        <f t="shared" ca="1" si="689"/>
        <v>305</v>
      </c>
      <c r="AC314" s="2">
        <f t="shared" ca="1" si="690"/>
        <v>5.34</v>
      </c>
      <c r="AD314" s="2">
        <f t="shared" ca="1" si="690"/>
        <v>5.76</v>
      </c>
      <c r="AE314" s="2">
        <f t="shared" ca="1" si="690"/>
        <v>4.28</v>
      </c>
      <c r="AF314" s="2" t="str">
        <f t="shared" ca="1" si="690"/>
        <v/>
      </c>
      <c r="AG314" s="2">
        <f t="shared" ca="1" si="690"/>
        <v>22.67</v>
      </c>
      <c r="AH314" s="2">
        <f t="shared" ca="1" si="690"/>
        <v>0</v>
      </c>
      <c r="AI314" s="2">
        <f t="shared" ca="1" si="691"/>
        <v>38.049999999999997</v>
      </c>
      <c r="AJ314" s="2">
        <f t="shared" ca="1" si="707"/>
        <v>33.200000000000003</v>
      </c>
      <c r="AK314" s="2">
        <f t="shared" ca="1" si="692"/>
        <v>66.5</v>
      </c>
      <c r="AL314" s="2">
        <f t="shared" ca="1" si="692"/>
        <v>33.299999999999997</v>
      </c>
      <c r="AM314" s="2">
        <f t="shared" ca="1" si="692"/>
        <v>14.7773</v>
      </c>
      <c r="AN314" s="7">
        <f t="shared" ca="1" si="693"/>
        <v>305</v>
      </c>
      <c r="AO314" s="2">
        <f t="shared" ca="1" si="694"/>
        <v>5.3</v>
      </c>
      <c r="AP314" s="2">
        <f t="shared" ca="1" si="694"/>
        <v>7.46</v>
      </c>
      <c r="AQ314" s="2">
        <f t="shared" ca="1" si="694"/>
        <v>4.28</v>
      </c>
      <c r="AR314" s="2" t="str">
        <f t="shared" ca="1" si="694"/>
        <v/>
      </c>
      <c r="AS314" s="2">
        <f t="shared" ca="1" si="694"/>
        <v>22.39</v>
      </c>
      <c r="AT314" s="2" t="str">
        <f t="shared" ca="1" si="694"/>
        <v/>
      </c>
      <c r="AU314" s="2">
        <f t="shared" ca="1" si="695"/>
        <v>39.43</v>
      </c>
      <c r="AV314" s="2">
        <f t="shared" ca="1" si="696"/>
        <v>33.9</v>
      </c>
      <c r="AW314" s="2">
        <f t="shared" ca="1" si="696"/>
        <v>67.2</v>
      </c>
      <c r="AX314" s="2">
        <f t="shared" ca="1" si="696"/>
        <v>33.299999999999997</v>
      </c>
      <c r="AY314" s="2">
        <f t="shared" ca="1" si="696"/>
        <v>14.7773</v>
      </c>
      <c r="AZ314" s="7">
        <f t="shared" ca="1" si="697"/>
        <v>305</v>
      </c>
      <c r="BA314" s="2">
        <f t="shared" ca="1" si="698"/>
        <v>5.3</v>
      </c>
      <c r="BB314" s="2">
        <f t="shared" ca="1" si="698"/>
        <v>7.46</v>
      </c>
      <c r="BC314" s="2">
        <f t="shared" ca="1" si="698"/>
        <v>4.28</v>
      </c>
      <c r="BD314" s="2" t="str">
        <f t="shared" ca="1" si="698"/>
        <v/>
      </c>
      <c r="BE314" s="2">
        <f t="shared" ca="1" si="698"/>
        <v>22.39</v>
      </c>
      <c r="BF314" s="2" t="str">
        <f t="shared" ca="1" si="698"/>
        <v/>
      </c>
      <c r="BG314" s="2">
        <f t="shared" ca="1" si="699"/>
        <v>39.43</v>
      </c>
      <c r="BH314" s="2">
        <f t="shared" ca="1" si="708"/>
        <v>33.9</v>
      </c>
      <c r="BI314" s="2">
        <f t="shared" ca="1" si="700"/>
        <v>67.2</v>
      </c>
      <c r="BJ314" s="2">
        <f t="shared" ca="1" si="700"/>
        <v>33.299999999999997</v>
      </c>
      <c r="BK314" s="2">
        <f t="shared" ca="1" si="700"/>
        <v>14.7773</v>
      </c>
      <c r="BL314" t="str">
        <f t="shared" si="701"/>
        <v>V19R06</v>
      </c>
      <c r="BM314">
        <f t="shared" si="702"/>
        <v>314</v>
      </c>
      <c r="BN314" t="b">
        <f t="shared" si="709"/>
        <v>1</v>
      </c>
    </row>
    <row r="315" spans="1:66" x14ac:dyDescent="0.25">
      <c r="A315" t="str">
        <f t="shared" si="703"/>
        <v>V19</v>
      </c>
      <c r="B315" t="s">
        <v>22</v>
      </c>
      <c r="C315" s="3" t="str">
        <f t="shared" si="675"/>
        <v>Zone 07</v>
      </c>
      <c r="D315" t="str">
        <f t="shared" ca="1" si="676"/>
        <v>Pass</v>
      </c>
      <c r="E315" s="2">
        <f t="shared" ca="1" si="677"/>
        <v>33.15</v>
      </c>
      <c r="F315" s="2">
        <f t="shared" ca="1" si="678"/>
        <v>33.15</v>
      </c>
      <c r="G315" s="3">
        <f t="shared" ca="1" si="704"/>
        <v>0</v>
      </c>
      <c r="H315" s="31" t="str">
        <f t="shared" ca="1" si="679"/>
        <v>Yes</v>
      </c>
      <c r="I315" s="2">
        <f t="shared" ca="1" si="680"/>
        <v>34.35</v>
      </c>
      <c r="J315" s="2">
        <f t="shared" ca="1" si="681"/>
        <v>34.35</v>
      </c>
      <c r="K315" s="2">
        <f t="shared" ca="1" si="682"/>
        <v>34.35</v>
      </c>
      <c r="L315" s="3">
        <f t="shared" ca="1" si="705"/>
        <v>0</v>
      </c>
      <c r="M315" s="3" t="str">
        <f t="shared" ca="1" si="683"/>
        <v>Yes</v>
      </c>
      <c r="N315" s="31" t="str">
        <f t="shared" si="684"/>
        <v>V16R07</v>
      </c>
      <c r="O315" s="21">
        <f t="shared" ca="1" si="706"/>
        <v>1.2000000000000028</v>
      </c>
      <c r="P315" s="7">
        <f t="shared" ca="1" si="685"/>
        <v>306</v>
      </c>
      <c r="Q315" s="2">
        <f t="shared" ca="1" si="686"/>
        <v>1.88</v>
      </c>
      <c r="R315" s="2">
        <f t="shared" ca="1" si="686"/>
        <v>4.1100000000000003</v>
      </c>
      <c r="S315" s="2">
        <f t="shared" ca="1" si="686"/>
        <v>4.3499999999999996</v>
      </c>
      <c r="T315" s="2" t="str">
        <f t="shared" ca="1" si="686"/>
        <v/>
      </c>
      <c r="U315" s="2">
        <f t="shared" ca="1" si="686"/>
        <v>22.81</v>
      </c>
      <c r="V315" s="2">
        <f t="shared" ca="1" si="686"/>
        <v>0</v>
      </c>
      <c r="W315" s="2">
        <f t="shared" ca="1" si="687"/>
        <v>33.15</v>
      </c>
      <c r="X315" s="2">
        <f t="shared" ca="1" si="688"/>
        <v>33.1</v>
      </c>
      <c r="Y315" s="2">
        <f t="shared" ca="1" si="688"/>
        <v>67.400000000000006</v>
      </c>
      <c r="Z315" s="2">
        <f t="shared" ca="1" si="688"/>
        <v>34.299999999999997</v>
      </c>
      <c r="AA315" s="2">
        <f t="shared" ca="1" si="688"/>
        <v>14.027799999999999</v>
      </c>
      <c r="AB315" s="7">
        <f t="shared" ca="1" si="689"/>
        <v>306</v>
      </c>
      <c r="AC315" s="2">
        <f t="shared" ca="1" si="690"/>
        <v>1.88</v>
      </c>
      <c r="AD315" s="2">
        <f t="shared" ca="1" si="690"/>
        <v>4.1100000000000003</v>
      </c>
      <c r="AE315" s="2">
        <f t="shared" ca="1" si="690"/>
        <v>4.3499999999999996</v>
      </c>
      <c r="AF315" s="2" t="str">
        <f t="shared" ca="1" si="690"/>
        <v/>
      </c>
      <c r="AG315" s="2">
        <f t="shared" ca="1" si="690"/>
        <v>22.81</v>
      </c>
      <c r="AH315" s="2">
        <f t="shared" ca="1" si="690"/>
        <v>0</v>
      </c>
      <c r="AI315" s="2">
        <f t="shared" ca="1" si="691"/>
        <v>33.15</v>
      </c>
      <c r="AJ315" s="2">
        <f t="shared" ca="1" si="707"/>
        <v>33.1</v>
      </c>
      <c r="AK315" s="2">
        <f t="shared" ca="1" si="692"/>
        <v>67.400000000000006</v>
      </c>
      <c r="AL315" s="2">
        <f t="shared" ca="1" si="692"/>
        <v>34.299999999999997</v>
      </c>
      <c r="AM315" s="2">
        <f t="shared" ca="1" si="692"/>
        <v>14.027799999999999</v>
      </c>
      <c r="AN315" s="7">
        <f t="shared" ca="1" si="693"/>
        <v>306</v>
      </c>
      <c r="AO315" s="2">
        <f t="shared" ca="1" si="694"/>
        <v>1.77</v>
      </c>
      <c r="AP315" s="2">
        <f t="shared" ca="1" si="694"/>
        <v>5.57</v>
      </c>
      <c r="AQ315" s="2">
        <f t="shared" ca="1" si="694"/>
        <v>4.3499999999999996</v>
      </c>
      <c r="AR315" s="2" t="str">
        <f t="shared" ca="1" si="694"/>
        <v/>
      </c>
      <c r="AS315" s="2">
        <f t="shared" ca="1" si="694"/>
        <v>22.66</v>
      </c>
      <c r="AT315" s="2" t="str">
        <f t="shared" ca="1" si="694"/>
        <v/>
      </c>
      <c r="AU315" s="2">
        <f t="shared" ca="1" si="695"/>
        <v>34.35</v>
      </c>
      <c r="AV315" s="2">
        <f t="shared" ca="1" si="696"/>
        <v>33.700000000000003</v>
      </c>
      <c r="AW315" s="2">
        <f t="shared" ca="1" si="696"/>
        <v>68</v>
      </c>
      <c r="AX315" s="2">
        <f t="shared" ca="1" si="696"/>
        <v>34.299999999999997</v>
      </c>
      <c r="AY315" s="2">
        <f t="shared" ca="1" si="696"/>
        <v>14.027799999999999</v>
      </c>
      <c r="AZ315" s="7">
        <f t="shared" ca="1" si="697"/>
        <v>306</v>
      </c>
      <c r="BA315" s="2">
        <f t="shared" ca="1" si="698"/>
        <v>1.77</v>
      </c>
      <c r="BB315" s="2">
        <f t="shared" ca="1" si="698"/>
        <v>5.57</v>
      </c>
      <c r="BC315" s="2">
        <f t="shared" ca="1" si="698"/>
        <v>4.3499999999999996</v>
      </c>
      <c r="BD315" s="2" t="str">
        <f t="shared" ca="1" si="698"/>
        <v/>
      </c>
      <c r="BE315" s="2">
        <f t="shared" ca="1" si="698"/>
        <v>22.66</v>
      </c>
      <c r="BF315" s="2" t="str">
        <f t="shared" ca="1" si="698"/>
        <v/>
      </c>
      <c r="BG315" s="2">
        <f t="shared" ca="1" si="699"/>
        <v>34.35</v>
      </c>
      <c r="BH315" s="2">
        <f t="shared" ca="1" si="708"/>
        <v>33.700000000000003</v>
      </c>
      <c r="BI315" s="2">
        <f t="shared" ca="1" si="700"/>
        <v>68</v>
      </c>
      <c r="BJ315" s="2">
        <f t="shared" ca="1" si="700"/>
        <v>34.299999999999997</v>
      </c>
      <c r="BK315" s="2">
        <f t="shared" ca="1" si="700"/>
        <v>14.027799999999999</v>
      </c>
      <c r="BL315" t="str">
        <f t="shared" si="701"/>
        <v>V19R07</v>
      </c>
      <c r="BM315">
        <f t="shared" si="702"/>
        <v>315</v>
      </c>
      <c r="BN315" t="b">
        <f t="shared" si="709"/>
        <v>1</v>
      </c>
    </row>
    <row r="316" spans="1:66" x14ac:dyDescent="0.25">
      <c r="A316" t="str">
        <f t="shared" si="703"/>
        <v>V19</v>
      </c>
      <c r="B316" t="s">
        <v>23</v>
      </c>
      <c r="C316" s="3" t="str">
        <f t="shared" si="675"/>
        <v>Zone 08</v>
      </c>
      <c r="D316" t="str">
        <f t="shared" ca="1" si="676"/>
        <v>Pass</v>
      </c>
      <c r="E316" s="2">
        <f t="shared" ca="1" si="677"/>
        <v>45.07</v>
      </c>
      <c r="F316" s="2">
        <f t="shared" ca="1" si="678"/>
        <v>45.07</v>
      </c>
      <c r="G316" s="3">
        <f t="shared" ca="1" si="704"/>
        <v>0</v>
      </c>
      <c r="H316" s="31" t="str">
        <f t="shared" ca="1" si="679"/>
        <v>Yes</v>
      </c>
      <c r="I316" s="2">
        <f t="shared" ca="1" si="680"/>
        <v>47.89</v>
      </c>
      <c r="J316" s="2">
        <f t="shared" ca="1" si="681"/>
        <v>47.89</v>
      </c>
      <c r="K316" s="2">
        <f t="shared" ca="1" si="682"/>
        <v>47.89</v>
      </c>
      <c r="L316" s="3">
        <f t="shared" ca="1" si="705"/>
        <v>0</v>
      </c>
      <c r="M316" s="3" t="str">
        <f t="shared" ca="1" si="683"/>
        <v>Yes</v>
      </c>
      <c r="N316" s="31" t="str">
        <f t="shared" si="684"/>
        <v>V16R08</v>
      </c>
      <c r="O316" s="21">
        <f t="shared" ca="1" si="706"/>
        <v>2.8200000000000003</v>
      </c>
      <c r="P316" s="7">
        <f t="shared" ca="1" si="685"/>
        <v>307</v>
      </c>
      <c r="Q316" s="2">
        <f t="shared" ca="1" si="686"/>
        <v>2.93</v>
      </c>
      <c r="R316" s="2">
        <f t="shared" ca="1" si="686"/>
        <v>17.21</v>
      </c>
      <c r="S316" s="2">
        <f t="shared" ca="1" si="686"/>
        <v>4.2300000000000004</v>
      </c>
      <c r="T316" s="2" t="str">
        <f t="shared" ca="1" si="686"/>
        <v/>
      </c>
      <c r="U316" s="2">
        <f t="shared" ca="1" si="686"/>
        <v>20.7</v>
      </c>
      <c r="V316" s="2">
        <f t="shared" ca="1" si="686"/>
        <v>0</v>
      </c>
      <c r="W316" s="2">
        <f t="shared" ca="1" si="687"/>
        <v>45.07</v>
      </c>
      <c r="X316" s="2">
        <f t="shared" ca="1" si="688"/>
        <v>30.3</v>
      </c>
      <c r="Y316" s="2">
        <f t="shared" ca="1" si="688"/>
        <v>64</v>
      </c>
      <c r="Z316" s="2">
        <f t="shared" ca="1" si="688"/>
        <v>33.700000000000003</v>
      </c>
      <c r="AA316" s="2">
        <f t="shared" ca="1" si="688"/>
        <v>15.7339</v>
      </c>
      <c r="AB316" s="7">
        <f t="shared" ca="1" si="689"/>
        <v>307</v>
      </c>
      <c r="AC316" s="2">
        <f t="shared" ca="1" si="690"/>
        <v>2.93</v>
      </c>
      <c r="AD316" s="2">
        <f t="shared" ca="1" si="690"/>
        <v>17.21</v>
      </c>
      <c r="AE316" s="2">
        <f t="shared" ca="1" si="690"/>
        <v>4.2300000000000004</v>
      </c>
      <c r="AF316" s="2" t="str">
        <f t="shared" ca="1" si="690"/>
        <v/>
      </c>
      <c r="AG316" s="2">
        <f t="shared" ca="1" si="690"/>
        <v>20.7</v>
      </c>
      <c r="AH316" s="2">
        <f t="shared" ca="1" si="690"/>
        <v>0</v>
      </c>
      <c r="AI316" s="2">
        <f t="shared" ca="1" si="691"/>
        <v>45.07</v>
      </c>
      <c r="AJ316" s="2">
        <f t="shared" ca="1" si="707"/>
        <v>30.3</v>
      </c>
      <c r="AK316" s="2">
        <f t="shared" ca="1" si="692"/>
        <v>64</v>
      </c>
      <c r="AL316" s="2">
        <f t="shared" ca="1" si="692"/>
        <v>33.700000000000003</v>
      </c>
      <c r="AM316" s="2">
        <f t="shared" ca="1" si="692"/>
        <v>15.7339</v>
      </c>
      <c r="AN316" s="7">
        <f t="shared" ca="1" si="693"/>
        <v>307</v>
      </c>
      <c r="AO316" s="2">
        <f t="shared" ca="1" si="694"/>
        <v>2.96</v>
      </c>
      <c r="AP316" s="2">
        <f t="shared" ca="1" si="694"/>
        <v>19.920000000000002</v>
      </c>
      <c r="AQ316" s="2">
        <f t="shared" ca="1" si="694"/>
        <v>4.2300000000000004</v>
      </c>
      <c r="AR316" s="2" t="str">
        <f t="shared" ca="1" si="694"/>
        <v/>
      </c>
      <c r="AS316" s="2">
        <f t="shared" ca="1" si="694"/>
        <v>20.78</v>
      </c>
      <c r="AT316" s="2" t="str">
        <f t="shared" ca="1" si="694"/>
        <v/>
      </c>
      <c r="AU316" s="2">
        <f t="shared" ca="1" si="695"/>
        <v>47.89</v>
      </c>
      <c r="AV316" s="2">
        <f t="shared" ca="1" si="696"/>
        <v>31.5</v>
      </c>
      <c r="AW316" s="2">
        <f t="shared" ca="1" si="696"/>
        <v>65.2</v>
      </c>
      <c r="AX316" s="2">
        <f t="shared" ca="1" si="696"/>
        <v>33.700000000000003</v>
      </c>
      <c r="AY316" s="2">
        <f t="shared" ca="1" si="696"/>
        <v>15.7339</v>
      </c>
      <c r="AZ316" s="7">
        <f t="shared" ca="1" si="697"/>
        <v>307</v>
      </c>
      <c r="BA316" s="2">
        <f t="shared" ca="1" si="698"/>
        <v>2.96</v>
      </c>
      <c r="BB316" s="2">
        <f t="shared" ca="1" si="698"/>
        <v>19.920000000000002</v>
      </c>
      <c r="BC316" s="2">
        <f t="shared" ca="1" si="698"/>
        <v>4.2300000000000004</v>
      </c>
      <c r="BD316" s="2" t="str">
        <f t="shared" ca="1" si="698"/>
        <v/>
      </c>
      <c r="BE316" s="2">
        <f t="shared" ca="1" si="698"/>
        <v>20.78</v>
      </c>
      <c r="BF316" s="2" t="str">
        <f t="shared" ca="1" si="698"/>
        <v/>
      </c>
      <c r="BG316" s="2">
        <f t="shared" ca="1" si="699"/>
        <v>47.89</v>
      </c>
      <c r="BH316" s="2">
        <f t="shared" ca="1" si="708"/>
        <v>31.5</v>
      </c>
      <c r="BI316" s="2">
        <f t="shared" ca="1" si="700"/>
        <v>65.2</v>
      </c>
      <c r="BJ316" s="2">
        <f t="shared" ca="1" si="700"/>
        <v>33.700000000000003</v>
      </c>
      <c r="BK316" s="2">
        <f t="shared" ca="1" si="700"/>
        <v>15.7339</v>
      </c>
      <c r="BL316" t="str">
        <f t="shared" si="701"/>
        <v>V19R08</v>
      </c>
      <c r="BM316">
        <f t="shared" si="702"/>
        <v>316</v>
      </c>
      <c r="BN316" t="b">
        <f t="shared" si="709"/>
        <v>1</v>
      </c>
    </row>
    <row r="317" spans="1:66" x14ac:dyDescent="0.25">
      <c r="A317" t="str">
        <f t="shared" si="703"/>
        <v>V19</v>
      </c>
      <c r="B317" t="s">
        <v>24</v>
      </c>
      <c r="C317" s="3" t="str">
        <f t="shared" si="675"/>
        <v>Zone 09</v>
      </c>
      <c r="D317" t="str">
        <f t="shared" ca="1" si="676"/>
        <v>Pass</v>
      </c>
      <c r="E317" s="2">
        <f t="shared" ca="1" si="677"/>
        <v>56.46</v>
      </c>
      <c r="F317" s="2">
        <f t="shared" ca="1" si="678"/>
        <v>56.46</v>
      </c>
      <c r="G317" s="3">
        <f t="shared" ca="1" si="704"/>
        <v>0</v>
      </c>
      <c r="H317" s="31" t="str">
        <f t="shared" ca="1" si="679"/>
        <v>Yes</v>
      </c>
      <c r="I317" s="2">
        <f t="shared" ca="1" si="680"/>
        <v>60.230000000000004</v>
      </c>
      <c r="J317" s="2">
        <f t="shared" ca="1" si="681"/>
        <v>60.230000000000004</v>
      </c>
      <c r="K317" s="2">
        <f t="shared" ca="1" si="682"/>
        <v>60.230000000000004</v>
      </c>
      <c r="L317" s="3">
        <f t="shared" ca="1" si="705"/>
        <v>0</v>
      </c>
      <c r="M317" s="3" t="str">
        <f t="shared" ca="1" si="683"/>
        <v>Yes</v>
      </c>
      <c r="N317" s="31" t="str">
        <f t="shared" si="684"/>
        <v>V16R09</v>
      </c>
      <c r="O317" s="21">
        <f t="shared" ca="1" si="706"/>
        <v>3.7700000000000031</v>
      </c>
      <c r="P317" s="7">
        <f t="shared" ca="1" si="685"/>
        <v>308</v>
      </c>
      <c r="Q317" s="2">
        <f t="shared" ca="1" si="686"/>
        <v>4.9000000000000004</v>
      </c>
      <c r="R317" s="2">
        <f t="shared" ca="1" si="686"/>
        <v>26.88</v>
      </c>
      <c r="S317" s="2">
        <f t="shared" ca="1" si="686"/>
        <v>4.21</v>
      </c>
      <c r="T317" s="2" t="str">
        <f t="shared" ca="1" si="686"/>
        <v/>
      </c>
      <c r="U317" s="2">
        <f t="shared" ca="1" si="686"/>
        <v>20.47</v>
      </c>
      <c r="V317" s="2">
        <f t="shared" ca="1" si="686"/>
        <v>0</v>
      </c>
      <c r="W317" s="2">
        <f t="shared" ca="1" si="687"/>
        <v>56.46</v>
      </c>
      <c r="X317" s="2">
        <f t="shared" ca="1" si="688"/>
        <v>31.5</v>
      </c>
      <c r="Y317" s="2">
        <f t="shared" ca="1" si="688"/>
        <v>63.2</v>
      </c>
      <c r="Z317" s="2">
        <f t="shared" ca="1" si="688"/>
        <v>31.7</v>
      </c>
      <c r="AA317" s="2">
        <f t="shared" ca="1" si="688"/>
        <v>15.790100000000001</v>
      </c>
      <c r="AB317" s="7">
        <f t="shared" ca="1" si="689"/>
        <v>308</v>
      </c>
      <c r="AC317" s="2">
        <f t="shared" ca="1" si="690"/>
        <v>4.9000000000000004</v>
      </c>
      <c r="AD317" s="2">
        <f t="shared" ca="1" si="690"/>
        <v>26.88</v>
      </c>
      <c r="AE317" s="2">
        <f t="shared" ca="1" si="690"/>
        <v>4.21</v>
      </c>
      <c r="AF317" s="2" t="str">
        <f t="shared" ca="1" si="690"/>
        <v/>
      </c>
      <c r="AG317" s="2">
        <f t="shared" ca="1" si="690"/>
        <v>20.47</v>
      </c>
      <c r="AH317" s="2">
        <f t="shared" ca="1" si="690"/>
        <v>0</v>
      </c>
      <c r="AI317" s="2">
        <f t="shared" ca="1" si="691"/>
        <v>56.46</v>
      </c>
      <c r="AJ317" s="2">
        <f t="shared" ca="1" si="707"/>
        <v>31.5</v>
      </c>
      <c r="AK317" s="2">
        <f t="shared" ca="1" si="692"/>
        <v>63.2</v>
      </c>
      <c r="AL317" s="2">
        <f t="shared" ca="1" si="692"/>
        <v>31.7</v>
      </c>
      <c r="AM317" s="2">
        <f t="shared" ca="1" si="692"/>
        <v>15.790100000000001</v>
      </c>
      <c r="AN317" s="7">
        <f t="shared" ca="1" si="693"/>
        <v>308</v>
      </c>
      <c r="AO317" s="2">
        <f t="shared" ca="1" si="694"/>
        <v>4.88</v>
      </c>
      <c r="AP317" s="2">
        <f t="shared" ca="1" si="694"/>
        <v>30.77</v>
      </c>
      <c r="AQ317" s="2">
        <f t="shared" ca="1" si="694"/>
        <v>4.21</v>
      </c>
      <c r="AR317" s="2" t="str">
        <f t="shared" ca="1" si="694"/>
        <v/>
      </c>
      <c r="AS317" s="2">
        <f t="shared" ca="1" si="694"/>
        <v>20.37</v>
      </c>
      <c r="AT317" s="2" t="str">
        <f t="shared" ca="1" si="694"/>
        <v/>
      </c>
      <c r="AU317" s="2">
        <f t="shared" ca="1" si="695"/>
        <v>60.230000000000004</v>
      </c>
      <c r="AV317" s="2">
        <f t="shared" ca="1" si="696"/>
        <v>32.9</v>
      </c>
      <c r="AW317" s="2">
        <f t="shared" ca="1" si="696"/>
        <v>64.599999999999994</v>
      </c>
      <c r="AX317" s="2">
        <f t="shared" ca="1" si="696"/>
        <v>31.7</v>
      </c>
      <c r="AY317" s="2">
        <f t="shared" ca="1" si="696"/>
        <v>15.790100000000001</v>
      </c>
      <c r="AZ317" s="7">
        <f t="shared" ca="1" si="697"/>
        <v>308</v>
      </c>
      <c r="BA317" s="2">
        <f t="shared" ca="1" si="698"/>
        <v>4.88</v>
      </c>
      <c r="BB317" s="2">
        <f t="shared" ca="1" si="698"/>
        <v>30.77</v>
      </c>
      <c r="BC317" s="2">
        <f t="shared" ca="1" si="698"/>
        <v>4.21</v>
      </c>
      <c r="BD317" s="2" t="str">
        <f t="shared" ca="1" si="698"/>
        <v/>
      </c>
      <c r="BE317" s="2">
        <f t="shared" ca="1" si="698"/>
        <v>20.37</v>
      </c>
      <c r="BF317" s="2" t="str">
        <f t="shared" ca="1" si="698"/>
        <v/>
      </c>
      <c r="BG317" s="2">
        <f t="shared" ca="1" si="699"/>
        <v>60.230000000000004</v>
      </c>
      <c r="BH317" s="2">
        <f t="shared" ca="1" si="708"/>
        <v>32.9</v>
      </c>
      <c r="BI317" s="2">
        <f t="shared" ca="1" si="700"/>
        <v>64.599999999999994</v>
      </c>
      <c r="BJ317" s="2">
        <f t="shared" ca="1" si="700"/>
        <v>31.7</v>
      </c>
      <c r="BK317" s="2">
        <f t="shared" ca="1" si="700"/>
        <v>15.790100000000001</v>
      </c>
      <c r="BL317" t="str">
        <f t="shared" si="701"/>
        <v>V19R09</v>
      </c>
      <c r="BM317">
        <f t="shared" si="702"/>
        <v>317</v>
      </c>
      <c r="BN317" t="b">
        <f t="shared" si="709"/>
        <v>1</v>
      </c>
    </row>
    <row r="318" spans="1:66" x14ac:dyDescent="0.25">
      <c r="A318" t="str">
        <f t="shared" si="703"/>
        <v>V19</v>
      </c>
      <c r="B318" t="s">
        <v>25</v>
      </c>
      <c r="C318" s="3" t="str">
        <f t="shared" si="675"/>
        <v>Zone 10</v>
      </c>
      <c r="D318" t="str">
        <f t="shared" ca="1" si="676"/>
        <v>Pass</v>
      </c>
      <c r="E318" s="2">
        <f t="shared" ca="1" si="677"/>
        <v>58.28</v>
      </c>
      <c r="F318" s="2">
        <f t="shared" ca="1" si="678"/>
        <v>58.28</v>
      </c>
      <c r="G318" s="3">
        <f t="shared" ca="1" si="704"/>
        <v>0</v>
      </c>
      <c r="H318" s="31" t="str">
        <f t="shared" ca="1" si="679"/>
        <v>Yes</v>
      </c>
      <c r="I318" s="2">
        <f t="shared" ca="1" si="680"/>
        <v>61.75</v>
      </c>
      <c r="J318" s="2">
        <f t="shared" ca="1" si="681"/>
        <v>61.75</v>
      </c>
      <c r="K318" s="2">
        <f t="shared" ca="1" si="682"/>
        <v>61.75</v>
      </c>
      <c r="L318" s="3">
        <f t="shared" ca="1" si="705"/>
        <v>0</v>
      </c>
      <c r="M318" s="3" t="str">
        <f t="shared" ca="1" si="683"/>
        <v>Yes</v>
      </c>
      <c r="N318" s="31" t="str">
        <f t="shared" si="684"/>
        <v>V16R10</v>
      </c>
      <c r="O318" s="21">
        <f t="shared" ca="1" si="706"/>
        <v>3.4699999999999989</v>
      </c>
      <c r="P318" s="7">
        <f t="shared" ca="1" si="685"/>
        <v>309</v>
      </c>
      <c r="Q318" s="2">
        <f t="shared" ca="1" si="686"/>
        <v>6.29</v>
      </c>
      <c r="R318" s="2">
        <f t="shared" ca="1" si="686"/>
        <v>27.56</v>
      </c>
      <c r="S318" s="2">
        <f t="shared" ca="1" si="686"/>
        <v>4.21</v>
      </c>
      <c r="T318" s="2" t="str">
        <f t="shared" ca="1" si="686"/>
        <v/>
      </c>
      <c r="U318" s="2">
        <f t="shared" ca="1" si="686"/>
        <v>20.22</v>
      </c>
      <c r="V318" s="2">
        <f t="shared" ca="1" si="686"/>
        <v>0</v>
      </c>
      <c r="W318" s="2">
        <f t="shared" ca="1" si="687"/>
        <v>58.28</v>
      </c>
      <c r="X318" s="2">
        <f t="shared" ca="1" si="688"/>
        <v>31.9</v>
      </c>
      <c r="Y318" s="2">
        <f t="shared" ca="1" si="688"/>
        <v>62.3</v>
      </c>
      <c r="Z318" s="2">
        <f t="shared" ca="1" si="688"/>
        <v>30.4</v>
      </c>
      <c r="AA318" s="2">
        <f t="shared" ca="1" si="688"/>
        <v>16.1419</v>
      </c>
      <c r="AB318" s="7">
        <f t="shared" ca="1" si="689"/>
        <v>309</v>
      </c>
      <c r="AC318" s="2">
        <f t="shared" ca="1" si="690"/>
        <v>6.29</v>
      </c>
      <c r="AD318" s="2">
        <f t="shared" ca="1" si="690"/>
        <v>27.56</v>
      </c>
      <c r="AE318" s="2">
        <f t="shared" ca="1" si="690"/>
        <v>4.21</v>
      </c>
      <c r="AF318" s="2" t="str">
        <f t="shared" ca="1" si="690"/>
        <v/>
      </c>
      <c r="AG318" s="2">
        <f t="shared" ca="1" si="690"/>
        <v>20.22</v>
      </c>
      <c r="AH318" s="2">
        <f t="shared" ca="1" si="690"/>
        <v>0</v>
      </c>
      <c r="AI318" s="2">
        <f t="shared" ca="1" si="691"/>
        <v>58.28</v>
      </c>
      <c r="AJ318" s="2">
        <f t="shared" ca="1" si="707"/>
        <v>31.9</v>
      </c>
      <c r="AK318" s="2">
        <f t="shared" ca="1" si="692"/>
        <v>62.3</v>
      </c>
      <c r="AL318" s="2">
        <f t="shared" ca="1" si="692"/>
        <v>30.4</v>
      </c>
      <c r="AM318" s="2">
        <f t="shared" ca="1" si="692"/>
        <v>16.1419</v>
      </c>
      <c r="AN318" s="7">
        <f t="shared" ca="1" si="693"/>
        <v>309</v>
      </c>
      <c r="AO318" s="2">
        <f t="shared" ca="1" si="694"/>
        <v>6.28</v>
      </c>
      <c r="AP318" s="2">
        <f t="shared" ca="1" si="694"/>
        <v>31.18</v>
      </c>
      <c r="AQ318" s="2">
        <f t="shared" ca="1" si="694"/>
        <v>4.21</v>
      </c>
      <c r="AR318" s="2" t="str">
        <f t="shared" ca="1" si="694"/>
        <v/>
      </c>
      <c r="AS318" s="2">
        <f t="shared" ca="1" si="694"/>
        <v>20.079999999999998</v>
      </c>
      <c r="AT318" s="2" t="str">
        <f t="shared" ca="1" si="694"/>
        <v/>
      </c>
      <c r="AU318" s="2">
        <f t="shared" ca="1" si="695"/>
        <v>61.75</v>
      </c>
      <c r="AV318" s="2">
        <f t="shared" ca="1" si="696"/>
        <v>33.200000000000003</v>
      </c>
      <c r="AW318" s="2">
        <f t="shared" ca="1" si="696"/>
        <v>63.6</v>
      </c>
      <c r="AX318" s="2">
        <f t="shared" ca="1" si="696"/>
        <v>30.4</v>
      </c>
      <c r="AY318" s="2">
        <f t="shared" ca="1" si="696"/>
        <v>16.1419</v>
      </c>
      <c r="AZ318" s="7">
        <f t="shared" ca="1" si="697"/>
        <v>309</v>
      </c>
      <c r="BA318" s="2">
        <f t="shared" ca="1" si="698"/>
        <v>6.28</v>
      </c>
      <c r="BB318" s="2">
        <f t="shared" ca="1" si="698"/>
        <v>31.18</v>
      </c>
      <c r="BC318" s="2">
        <f t="shared" ca="1" si="698"/>
        <v>4.21</v>
      </c>
      <c r="BD318" s="2" t="str">
        <f t="shared" ca="1" si="698"/>
        <v/>
      </c>
      <c r="BE318" s="2">
        <f t="shared" ca="1" si="698"/>
        <v>20.079999999999998</v>
      </c>
      <c r="BF318" s="2" t="str">
        <f t="shared" ca="1" si="698"/>
        <v/>
      </c>
      <c r="BG318" s="2">
        <f t="shared" ca="1" si="699"/>
        <v>61.75</v>
      </c>
      <c r="BH318" s="2">
        <f t="shared" ca="1" si="708"/>
        <v>33.200000000000003</v>
      </c>
      <c r="BI318" s="2">
        <f t="shared" ca="1" si="700"/>
        <v>63.6</v>
      </c>
      <c r="BJ318" s="2">
        <f t="shared" ca="1" si="700"/>
        <v>30.4</v>
      </c>
      <c r="BK318" s="2">
        <f t="shared" ca="1" si="700"/>
        <v>16.1419</v>
      </c>
      <c r="BL318" t="str">
        <f t="shared" si="701"/>
        <v>V19R10</v>
      </c>
      <c r="BM318">
        <f t="shared" si="702"/>
        <v>318</v>
      </c>
      <c r="BN318" t="b">
        <f t="shared" si="709"/>
        <v>1</v>
      </c>
    </row>
    <row r="319" spans="1:66" x14ac:dyDescent="0.25">
      <c r="A319" t="str">
        <f t="shared" si="703"/>
        <v>V19</v>
      </c>
      <c r="B319" t="s">
        <v>26</v>
      </c>
      <c r="C319" s="3" t="str">
        <f t="shared" si="675"/>
        <v>Zone 11</v>
      </c>
      <c r="D319" t="str">
        <f t="shared" ca="1" si="676"/>
        <v>Pass</v>
      </c>
      <c r="E319" s="2">
        <f t="shared" ca="1" si="677"/>
        <v>89.52</v>
      </c>
      <c r="F319" s="2">
        <f t="shared" ca="1" si="678"/>
        <v>89.52</v>
      </c>
      <c r="G319" s="3">
        <f t="shared" ca="1" si="704"/>
        <v>0</v>
      </c>
      <c r="H319" s="31" t="str">
        <f t="shared" ca="1" si="679"/>
        <v>Yes</v>
      </c>
      <c r="I319" s="2">
        <f t="shared" ca="1" si="680"/>
        <v>95.53</v>
      </c>
      <c r="J319" s="2">
        <f t="shared" ca="1" si="681"/>
        <v>95.53</v>
      </c>
      <c r="K319" s="2">
        <f t="shared" ca="1" si="682"/>
        <v>95.53</v>
      </c>
      <c r="L319" s="3">
        <f t="shared" ca="1" si="705"/>
        <v>0</v>
      </c>
      <c r="M319" s="3" t="str">
        <f t="shared" ca="1" si="683"/>
        <v>Yes</v>
      </c>
      <c r="N319" s="31" t="str">
        <f t="shared" si="684"/>
        <v>V16R11</v>
      </c>
      <c r="O319" s="21">
        <f t="shared" ca="1" si="706"/>
        <v>6.0100000000000051</v>
      </c>
      <c r="P319" s="7">
        <f t="shared" ca="1" si="685"/>
        <v>310</v>
      </c>
      <c r="Q319" s="2">
        <f t="shared" ca="1" si="686"/>
        <v>19.14</v>
      </c>
      <c r="R319" s="2">
        <f t="shared" ca="1" si="686"/>
        <v>43.09</v>
      </c>
      <c r="S319" s="2">
        <f t="shared" ca="1" si="686"/>
        <v>4.38</v>
      </c>
      <c r="T319" s="2" t="str">
        <f t="shared" ca="1" si="686"/>
        <v/>
      </c>
      <c r="U319" s="2">
        <f t="shared" ca="1" si="686"/>
        <v>22.91</v>
      </c>
      <c r="V319" s="2">
        <f t="shared" ca="1" si="686"/>
        <v>0</v>
      </c>
      <c r="W319" s="2">
        <f t="shared" ca="1" si="687"/>
        <v>89.52</v>
      </c>
      <c r="X319" s="2">
        <f t="shared" ca="1" si="688"/>
        <v>32.299999999999997</v>
      </c>
      <c r="Y319" s="2">
        <f t="shared" ca="1" si="688"/>
        <v>61.5</v>
      </c>
      <c r="Z319" s="2">
        <f t="shared" ca="1" si="688"/>
        <v>29.2</v>
      </c>
      <c r="AA319" s="2">
        <f t="shared" ca="1" si="688"/>
        <v>17.918900000000001</v>
      </c>
      <c r="AB319" s="7">
        <f t="shared" ca="1" si="689"/>
        <v>310</v>
      </c>
      <c r="AC319" s="2">
        <f t="shared" ca="1" si="690"/>
        <v>19.14</v>
      </c>
      <c r="AD319" s="2">
        <f t="shared" ca="1" si="690"/>
        <v>43.09</v>
      </c>
      <c r="AE319" s="2">
        <f t="shared" ca="1" si="690"/>
        <v>4.38</v>
      </c>
      <c r="AF319" s="2" t="str">
        <f t="shared" ca="1" si="690"/>
        <v/>
      </c>
      <c r="AG319" s="2">
        <f t="shared" ca="1" si="690"/>
        <v>22.91</v>
      </c>
      <c r="AH319" s="2">
        <f t="shared" ca="1" si="690"/>
        <v>0</v>
      </c>
      <c r="AI319" s="2">
        <f t="shared" ca="1" si="691"/>
        <v>89.52</v>
      </c>
      <c r="AJ319" s="2">
        <f t="shared" ca="1" si="707"/>
        <v>32.299999999999997</v>
      </c>
      <c r="AK319" s="2">
        <f t="shared" ca="1" si="692"/>
        <v>61.5</v>
      </c>
      <c r="AL319" s="2">
        <f t="shared" ca="1" si="692"/>
        <v>29.2</v>
      </c>
      <c r="AM319" s="2">
        <f t="shared" ca="1" si="692"/>
        <v>17.918900000000001</v>
      </c>
      <c r="AN319" s="7">
        <f t="shared" ca="1" si="693"/>
        <v>310</v>
      </c>
      <c r="AO319" s="2">
        <f t="shared" ca="1" si="694"/>
        <v>19.2</v>
      </c>
      <c r="AP319" s="2">
        <f t="shared" ca="1" si="694"/>
        <v>49.13</v>
      </c>
      <c r="AQ319" s="2">
        <f t="shared" ca="1" si="694"/>
        <v>4.38</v>
      </c>
      <c r="AR319" s="2" t="str">
        <f t="shared" ca="1" si="694"/>
        <v/>
      </c>
      <c r="AS319" s="2">
        <f t="shared" ca="1" si="694"/>
        <v>22.82</v>
      </c>
      <c r="AT319" s="2" t="str">
        <f t="shared" ca="1" si="694"/>
        <v/>
      </c>
      <c r="AU319" s="2">
        <f t="shared" ca="1" si="695"/>
        <v>95.53</v>
      </c>
      <c r="AV319" s="2">
        <f t="shared" ca="1" si="696"/>
        <v>34.1</v>
      </c>
      <c r="AW319" s="2">
        <f t="shared" ca="1" si="696"/>
        <v>63.3</v>
      </c>
      <c r="AX319" s="2">
        <f t="shared" ca="1" si="696"/>
        <v>29.2</v>
      </c>
      <c r="AY319" s="2">
        <f t="shared" ca="1" si="696"/>
        <v>17.918900000000001</v>
      </c>
      <c r="AZ319" s="7">
        <f t="shared" ca="1" si="697"/>
        <v>310</v>
      </c>
      <c r="BA319" s="2">
        <f t="shared" ca="1" si="698"/>
        <v>19.2</v>
      </c>
      <c r="BB319" s="2">
        <f t="shared" ca="1" si="698"/>
        <v>49.13</v>
      </c>
      <c r="BC319" s="2">
        <f t="shared" ca="1" si="698"/>
        <v>4.38</v>
      </c>
      <c r="BD319" s="2" t="str">
        <f t="shared" ca="1" si="698"/>
        <v/>
      </c>
      <c r="BE319" s="2">
        <f t="shared" ca="1" si="698"/>
        <v>22.82</v>
      </c>
      <c r="BF319" s="2" t="str">
        <f t="shared" ca="1" si="698"/>
        <v/>
      </c>
      <c r="BG319" s="2">
        <f t="shared" ca="1" si="699"/>
        <v>95.53</v>
      </c>
      <c r="BH319" s="2">
        <f t="shared" ca="1" si="708"/>
        <v>34.1</v>
      </c>
      <c r="BI319" s="2">
        <f t="shared" ca="1" si="700"/>
        <v>63.3</v>
      </c>
      <c r="BJ319" s="2">
        <f t="shared" ca="1" si="700"/>
        <v>29.2</v>
      </c>
      <c r="BK319" s="2">
        <f t="shared" ca="1" si="700"/>
        <v>17.918900000000001</v>
      </c>
      <c r="BL319" t="str">
        <f t="shared" si="701"/>
        <v>V19R11</v>
      </c>
      <c r="BM319">
        <f t="shared" si="702"/>
        <v>319</v>
      </c>
      <c r="BN319" t="b">
        <f t="shared" si="709"/>
        <v>1</v>
      </c>
    </row>
    <row r="320" spans="1:66" x14ac:dyDescent="0.25">
      <c r="A320" t="str">
        <f t="shared" si="703"/>
        <v>V19</v>
      </c>
      <c r="B320" t="s">
        <v>27</v>
      </c>
      <c r="C320" s="3" t="str">
        <f t="shared" si="675"/>
        <v>Zone 12</v>
      </c>
      <c r="D320" t="str">
        <f t="shared" ca="1" si="676"/>
        <v>Pass</v>
      </c>
      <c r="E320" s="2">
        <f t="shared" ca="1" si="677"/>
        <v>69.5</v>
      </c>
      <c r="F320" s="2">
        <f t="shared" ca="1" si="678"/>
        <v>69.5</v>
      </c>
      <c r="G320" s="3">
        <f t="shared" ca="1" si="704"/>
        <v>0</v>
      </c>
      <c r="H320" s="31" t="str">
        <f t="shared" ca="1" si="679"/>
        <v>Yes</v>
      </c>
      <c r="I320" s="2">
        <f t="shared" ca="1" si="680"/>
        <v>75.02000000000001</v>
      </c>
      <c r="J320" s="2">
        <f t="shared" ca="1" si="681"/>
        <v>75.02000000000001</v>
      </c>
      <c r="K320" s="2">
        <f t="shared" ca="1" si="682"/>
        <v>75.02000000000001</v>
      </c>
      <c r="L320" s="3">
        <f t="shared" ca="1" si="705"/>
        <v>0</v>
      </c>
      <c r="M320" s="3" t="str">
        <f t="shared" ca="1" si="683"/>
        <v>Yes</v>
      </c>
      <c r="N320" s="31" t="str">
        <f t="shared" si="684"/>
        <v>V16R12</v>
      </c>
      <c r="O320" s="21">
        <f t="shared" ca="1" si="706"/>
        <v>5.5200000000000102</v>
      </c>
      <c r="P320" s="7">
        <f t="shared" ca="1" si="685"/>
        <v>311</v>
      </c>
      <c r="Q320" s="2">
        <f t="shared" ca="1" si="686"/>
        <v>18.29</v>
      </c>
      <c r="R320" s="2">
        <f t="shared" ca="1" si="686"/>
        <v>22.89</v>
      </c>
      <c r="S320" s="2">
        <f t="shared" ca="1" si="686"/>
        <v>4.38</v>
      </c>
      <c r="T320" s="2" t="str">
        <f t="shared" ca="1" si="686"/>
        <v/>
      </c>
      <c r="U320" s="2">
        <f t="shared" ca="1" si="686"/>
        <v>23.94</v>
      </c>
      <c r="V320" s="2">
        <f t="shared" ca="1" si="686"/>
        <v>0</v>
      </c>
      <c r="W320" s="2">
        <f t="shared" ca="1" si="687"/>
        <v>69.5</v>
      </c>
      <c r="X320" s="2">
        <f t="shared" ca="1" si="688"/>
        <v>32.4</v>
      </c>
      <c r="Y320" s="2">
        <f t="shared" ca="1" si="688"/>
        <v>60.8</v>
      </c>
      <c r="Z320" s="2">
        <f t="shared" ca="1" si="688"/>
        <v>28.4</v>
      </c>
      <c r="AA320" s="2">
        <f t="shared" ca="1" si="688"/>
        <v>16.143899999999999</v>
      </c>
      <c r="AB320" s="7">
        <f t="shared" ca="1" si="689"/>
        <v>311</v>
      </c>
      <c r="AC320" s="2">
        <f t="shared" ca="1" si="690"/>
        <v>18.29</v>
      </c>
      <c r="AD320" s="2">
        <f t="shared" ca="1" si="690"/>
        <v>22.89</v>
      </c>
      <c r="AE320" s="2">
        <f t="shared" ca="1" si="690"/>
        <v>4.38</v>
      </c>
      <c r="AF320" s="2" t="str">
        <f t="shared" ca="1" si="690"/>
        <v/>
      </c>
      <c r="AG320" s="2">
        <f t="shared" ca="1" si="690"/>
        <v>23.94</v>
      </c>
      <c r="AH320" s="2">
        <f t="shared" ca="1" si="690"/>
        <v>0</v>
      </c>
      <c r="AI320" s="2">
        <f t="shared" ca="1" si="691"/>
        <v>69.5</v>
      </c>
      <c r="AJ320" s="2">
        <f t="shared" ca="1" si="707"/>
        <v>32.4</v>
      </c>
      <c r="AK320" s="2">
        <f t="shared" ca="1" si="692"/>
        <v>60.8</v>
      </c>
      <c r="AL320" s="2">
        <f t="shared" ca="1" si="692"/>
        <v>28.4</v>
      </c>
      <c r="AM320" s="2">
        <f t="shared" ca="1" si="692"/>
        <v>16.143899999999999</v>
      </c>
      <c r="AN320" s="7">
        <f t="shared" ca="1" si="693"/>
        <v>311</v>
      </c>
      <c r="AO320" s="2">
        <f t="shared" ca="1" si="694"/>
        <v>18.23</v>
      </c>
      <c r="AP320" s="2">
        <f t="shared" ca="1" si="694"/>
        <v>28.59</v>
      </c>
      <c r="AQ320" s="2">
        <f t="shared" ca="1" si="694"/>
        <v>4.38</v>
      </c>
      <c r="AR320" s="2" t="str">
        <f t="shared" ca="1" si="694"/>
        <v/>
      </c>
      <c r="AS320" s="2">
        <f t="shared" ca="1" si="694"/>
        <v>23.82</v>
      </c>
      <c r="AT320" s="2" t="str">
        <f t="shared" ca="1" si="694"/>
        <v/>
      </c>
      <c r="AU320" s="2">
        <f t="shared" ca="1" si="695"/>
        <v>75.02000000000001</v>
      </c>
      <c r="AV320" s="2">
        <f t="shared" ca="1" si="696"/>
        <v>34.200000000000003</v>
      </c>
      <c r="AW320" s="2">
        <f t="shared" ca="1" si="696"/>
        <v>62.6</v>
      </c>
      <c r="AX320" s="2">
        <f t="shared" ca="1" si="696"/>
        <v>28.4</v>
      </c>
      <c r="AY320" s="2">
        <f t="shared" ca="1" si="696"/>
        <v>16.143899999999999</v>
      </c>
      <c r="AZ320" s="7">
        <f t="shared" ca="1" si="697"/>
        <v>311</v>
      </c>
      <c r="BA320" s="2">
        <f t="shared" ca="1" si="698"/>
        <v>18.23</v>
      </c>
      <c r="BB320" s="2">
        <f t="shared" ca="1" si="698"/>
        <v>28.59</v>
      </c>
      <c r="BC320" s="2">
        <f t="shared" ca="1" si="698"/>
        <v>4.38</v>
      </c>
      <c r="BD320" s="2" t="str">
        <f t="shared" ca="1" si="698"/>
        <v/>
      </c>
      <c r="BE320" s="2">
        <f t="shared" ca="1" si="698"/>
        <v>23.82</v>
      </c>
      <c r="BF320" s="2" t="str">
        <f t="shared" ca="1" si="698"/>
        <v/>
      </c>
      <c r="BG320" s="2">
        <f t="shared" ca="1" si="699"/>
        <v>75.02000000000001</v>
      </c>
      <c r="BH320" s="2">
        <f t="shared" ca="1" si="708"/>
        <v>34.200000000000003</v>
      </c>
      <c r="BI320" s="2">
        <f t="shared" ca="1" si="700"/>
        <v>62.6</v>
      </c>
      <c r="BJ320" s="2">
        <f t="shared" ca="1" si="700"/>
        <v>28.4</v>
      </c>
      <c r="BK320" s="2">
        <f t="shared" ca="1" si="700"/>
        <v>16.143899999999999</v>
      </c>
      <c r="BL320" t="str">
        <f t="shared" si="701"/>
        <v>V19R12</v>
      </c>
      <c r="BM320">
        <f t="shared" si="702"/>
        <v>320</v>
      </c>
      <c r="BN320" t="b">
        <f t="shared" si="709"/>
        <v>1</v>
      </c>
    </row>
    <row r="321" spans="1:66" x14ac:dyDescent="0.25">
      <c r="A321" t="str">
        <f t="shared" si="703"/>
        <v>V19</v>
      </c>
      <c r="B321" t="s">
        <v>28</v>
      </c>
      <c r="C321" s="3" t="str">
        <f t="shared" si="675"/>
        <v>Zone 13</v>
      </c>
      <c r="D321" t="str">
        <f t="shared" ca="1" si="676"/>
        <v>Pass</v>
      </c>
      <c r="E321" s="2">
        <f t="shared" ca="1" si="677"/>
        <v>89.37</v>
      </c>
      <c r="F321" s="2">
        <f t="shared" ca="1" si="678"/>
        <v>89.37</v>
      </c>
      <c r="G321" s="3">
        <f t="shared" ca="1" si="704"/>
        <v>0</v>
      </c>
      <c r="H321" s="31" t="str">
        <f t="shared" ca="1" si="679"/>
        <v>Yes</v>
      </c>
      <c r="I321" s="2">
        <f t="shared" ca="1" si="680"/>
        <v>94.78</v>
      </c>
      <c r="J321" s="2">
        <f t="shared" ca="1" si="681"/>
        <v>94.78</v>
      </c>
      <c r="K321" s="2">
        <f t="shared" ca="1" si="682"/>
        <v>94.78</v>
      </c>
      <c r="L321" s="3">
        <f t="shared" ca="1" si="705"/>
        <v>0</v>
      </c>
      <c r="M321" s="3" t="str">
        <f t="shared" ca="1" si="683"/>
        <v>Yes</v>
      </c>
      <c r="N321" s="31" t="str">
        <f t="shared" si="684"/>
        <v>V16R13</v>
      </c>
      <c r="O321" s="21">
        <f t="shared" ca="1" si="706"/>
        <v>5.4099999999999966</v>
      </c>
      <c r="P321" s="7">
        <f t="shared" ca="1" si="685"/>
        <v>312</v>
      </c>
      <c r="Q321" s="2">
        <f t="shared" ca="1" si="686"/>
        <v>16.39</v>
      </c>
      <c r="R321" s="2">
        <f t="shared" ca="1" si="686"/>
        <v>46.11</v>
      </c>
      <c r="S321" s="2">
        <f t="shared" ca="1" si="686"/>
        <v>4.4000000000000004</v>
      </c>
      <c r="T321" s="2" t="str">
        <f t="shared" ca="1" si="686"/>
        <v/>
      </c>
      <c r="U321" s="2">
        <f t="shared" ca="1" si="686"/>
        <v>22.47</v>
      </c>
      <c r="V321" s="2">
        <f t="shared" ca="1" si="686"/>
        <v>0</v>
      </c>
      <c r="W321" s="2">
        <f t="shared" ca="1" si="687"/>
        <v>89.37</v>
      </c>
      <c r="X321" s="2">
        <f t="shared" ca="1" si="688"/>
        <v>32.700000000000003</v>
      </c>
      <c r="Y321" s="2">
        <f t="shared" ca="1" si="688"/>
        <v>61.6</v>
      </c>
      <c r="Z321" s="2">
        <f t="shared" ca="1" si="688"/>
        <v>28.9</v>
      </c>
      <c r="AA321" s="2">
        <f t="shared" ca="1" si="688"/>
        <v>18.847999999999999</v>
      </c>
      <c r="AB321" s="7">
        <f t="shared" ca="1" si="689"/>
        <v>312</v>
      </c>
      <c r="AC321" s="2">
        <f t="shared" ca="1" si="690"/>
        <v>16.39</v>
      </c>
      <c r="AD321" s="2">
        <f t="shared" ca="1" si="690"/>
        <v>46.11</v>
      </c>
      <c r="AE321" s="2">
        <f t="shared" ca="1" si="690"/>
        <v>4.4000000000000004</v>
      </c>
      <c r="AF321" s="2" t="str">
        <f t="shared" ca="1" si="690"/>
        <v/>
      </c>
      <c r="AG321" s="2">
        <f t="shared" ca="1" si="690"/>
        <v>22.47</v>
      </c>
      <c r="AH321" s="2">
        <f t="shared" ca="1" si="690"/>
        <v>0</v>
      </c>
      <c r="AI321" s="2">
        <f t="shared" ca="1" si="691"/>
        <v>89.37</v>
      </c>
      <c r="AJ321" s="2">
        <f t="shared" ca="1" si="707"/>
        <v>32.700000000000003</v>
      </c>
      <c r="AK321" s="2">
        <f t="shared" ca="1" si="692"/>
        <v>61.6</v>
      </c>
      <c r="AL321" s="2">
        <f t="shared" ca="1" si="692"/>
        <v>28.9</v>
      </c>
      <c r="AM321" s="2">
        <f t="shared" ca="1" si="692"/>
        <v>18.847999999999999</v>
      </c>
      <c r="AN321" s="7">
        <f t="shared" ca="1" si="693"/>
        <v>312</v>
      </c>
      <c r="AO321" s="2">
        <f t="shared" ca="1" si="694"/>
        <v>16.37</v>
      </c>
      <c r="AP321" s="2">
        <f t="shared" ca="1" si="694"/>
        <v>51.6</v>
      </c>
      <c r="AQ321" s="2">
        <f t="shared" ca="1" si="694"/>
        <v>4.4000000000000004</v>
      </c>
      <c r="AR321" s="2" t="str">
        <f t="shared" ca="1" si="694"/>
        <v/>
      </c>
      <c r="AS321" s="2">
        <f t="shared" ca="1" si="694"/>
        <v>22.41</v>
      </c>
      <c r="AT321" s="2" t="str">
        <f t="shared" ca="1" si="694"/>
        <v/>
      </c>
      <c r="AU321" s="2">
        <f t="shared" ca="1" si="695"/>
        <v>94.78</v>
      </c>
      <c r="AV321" s="2">
        <f t="shared" ca="1" si="696"/>
        <v>34.299999999999997</v>
      </c>
      <c r="AW321" s="2">
        <f t="shared" ca="1" si="696"/>
        <v>63.2</v>
      </c>
      <c r="AX321" s="2">
        <f t="shared" ca="1" si="696"/>
        <v>28.9</v>
      </c>
      <c r="AY321" s="2">
        <f t="shared" ca="1" si="696"/>
        <v>18.847999999999999</v>
      </c>
      <c r="AZ321" s="7">
        <f t="shared" ca="1" si="697"/>
        <v>312</v>
      </c>
      <c r="BA321" s="2">
        <f t="shared" ca="1" si="698"/>
        <v>16.37</v>
      </c>
      <c r="BB321" s="2">
        <f t="shared" ca="1" si="698"/>
        <v>51.6</v>
      </c>
      <c r="BC321" s="2">
        <f t="shared" ca="1" si="698"/>
        <v>4.4000000000000004</v>
      </c>
      <c r="BD321" s="2" t="str">
        <f t="shared" ca="1" si="698"/>
        <v/>
      </c>
      <c r="BE321" s="2">
        <f t="shared" ca="1" si="698"/>
        <v>22.41</v>
      </c>
      <c r="BF321" s="2" t="str">
        <f t="shared" ca="1" si="698"/>
        <v/>
      </c>
      <c r="BG321" s="2">
        <f t="shared" ca="1" si="699"/>
        <v>94.78</v>
      </c>
      <c r="BH321" s="2">
        <f t="shared" ca="1" si="708"/>
        <v>34.299999999999997</v>
      </c>
      <c r="BI321" s="2">
        <f t="shared" ca="1" si="700"/>
        <v>63.2</v>
      </c>
      <c r="BJ321" s="2">
        <f t="shared" ca="1" si="700"/>
        <v>28.9</v>
      </c>
      <c r="BK321" s="2">
        <f t="shared" ca="1" si="700"/>
        <v>18.847999999999999</v>
      </c>
      <c r="BL321" t="str">
        <f t="shared" si="701"/>
        <v>V19R13</v>
      </c>
      <c r="BM321">
        <f t="shared" si="702"/>
        <v>321</v>
      </c>
      <c r="BN321" t="b">
        <f t="shared" si="709"/>
        <v>1</v>
      </c>
    </row>
    <row r="322" spans="1:66" x14ac:dyDescent="0.25">
      <c r="A322" t="str">
        <f t="shared" si="703"/>
        <v>V19</v>
      </c>
      <c r="B322" t="s">
        <v>29</v>
      </c>
      <c r="C322" s="3" t="str">
        <f t="shared" si="675"/>
        <v>Zone 14</v>
      </c>
      <c r="D322" t="str">
        <f t="shared" ca="1" si="676"/>
        <v>Pass</v>
      </c>
      <c r="E322" s="2">
        <f t="shared" ca="1" si="677"/>
        <v>83.16</v>
      </c>
      <c r="F322" s="2">
        <f t="shared" ca="1" si="678"/>
        <v>83.16</v>
      </c>
      <c r="G322" s="3">
        <f t="shared" ca="1" si="704"/>
        <v>0</v>
      </c>
      <c r="H322" s="31" t="str">
        <f t="shared" ca="1" si="679"/>
        <v>Yes</v>
      </c>
      <c r="I322" s="2">
        <f t="shared" ca="1" si="680"/>
        <v>88.76</v>
      </c>
      <c r="J322" s="2">
        <f t="shared" ca="1" si="681"/>
        <v>88.76</v>
      </c>
      <c r="K322" s="2">
        <f t="shared" ca="1" si="682"/>
        <v>88.76</v>
      </c>
      <c r="L322" s="3">
        <f t="shared" ca="1" si="705"/>
        <v>0</v>
      </c>
      <c r="M322" s="3" t="str">
        <f t="shared" ca="1" si="683"/>
        <v>Yes</v>
      </c>
      <c r="N322" s="31" t="str">
        <f t="shared" si="684"/>
        <v>V16R14</v>
      </c>
      <c r="O322" s="21">
        <f t="shared" ca="1" si="706"/>
        <v>5.6000000000000085</v>
      </c>
      <c r="P322" s="7">
        <f t="shared" ca="1" si="685"/>
        <v>313</v>
      </c>
      <c r="Q322" s="2">
        <f t="shared" ca="1" si="686"/>
        <v>19.43</v>
      </c>
      <c r="R322" s="2">
        <f t="shared" ca="1" si="686"/>
        <v>37.5</v>
      </c>
      <c r="S322" s="2">
        <f t="shared" ca="1" si="686"/>
        <v>4.2300000000000004</v>
      </c>
      <c r="T322" s="2" t="str">
        <f t="shared" ca="1" si="686"/>
        <v/>
      </c>
      <c r="U322" s="2">
        <f t="shared" ca="1" si="686"/>
        <v>22</v>
      </c>
      <c r="V322" s="2">
        <f t="shared" ca="1" si="686"/>
        <v>0</v>
      </c>
      <c r="W322" s="2">
        <f t="shared" ca="1" si="687"/>
        <v>83.16</v>
      </c>
      <c r="X322" s="2">
        <f t="shared" ca="1" si="688"/>
        <v>32.299999999999997</v>
      </c>
      <c r="Y322" s="2">
        <f t="shared" ca="1" si="688"/>
        <v>61.8</v>
      </c>
      <c r="Z322" s="2">
        <f t="shared" ca="1" si="688"/>
        <v>29.5</v>
      </c>
      <c r="AA322" s="2">
        <f t="shared" ca="1" si="688"/>
        <v>15.6568</v>
      </c>
      <c r="AB322" s="7">
        <f t="shared" ca="1" si="689"/>
        <v>313</v>
      </c>
      <c r="AC322" s="2">
        <f t="shared" ca="1" si="690"/>
        <v>19.43</v>
      </c>
      <c r="AD322" s="2">
        <f t="shared" ca="1" si="690"/>
        <v>37.5</v>
      </c>
      <c r="AE322" s="2">
        <f t="shared" ca="1" si="690"/>
        <v>4.2300000000000004</v>
      </c>
      <c r="AF322" s="2" t="str">
        <f t="shared" ca="1" si="690"/>
        <v/>
      </c>
      <c r="AG322" s="2">
        <f t="shared" ca="1" si="690"/>
        <v>22</v>
      </c>
      <c r="AH322" s="2">
        <f t="shared" ca="1" si="690"/>
        <v>0</v>
      </c>
      <c r="AI322" s="2">
        <f t="shared" ca="1" si="691"/>
        <v>83.16</v>
      </c>
      <c r="AJ322" s="2">
        <f t="shared" ca="1" si="707"/>
        <v>32.299999999999997</v>
      </c>
      <c r="AK322" s="2">
        <f t="shared" ca="1" si="692"/>
        <v>61.8</v>
      </c>
      <c r="AL322" s="2">
        <f t="shared" ca="1" si="692"/>
        <v>29.5</v>
      </c>
      <c r="AM322" s="2">
        <f t="shared" ca="1" si="692"/>
        <v>15.6568</v>
      </c>
      <c r="AN322" s="7">
        <f t="shared" ca="1" si="693"/>
        <v>313</v>
      </c>
      <c r="AO322" s="2">
        <f t="shared" ca="1" si="694"/>
        <v>19.350000000000001</v>
      </c>
      <c r="AP322" s="2">
        <f t="shared" ca="1" si="694"/>
        <v>43.26</v>
      </c>
      <c r="AQ322" s="2">
        <f t="shared" ca="1" si="694"/>
        <v>4.2300000000000004</v>
      </c>
      <c r="AR322" s="2" t="str">
        <f t="shared" ca="1" si="694"/>
        <v/>
      </c>
      <c r="AS322" s="2">
        <f t="shared" ca="1" si="694"/>
        <v>21.92</v>
      </c>
      <c r="AT322" s="2" t="str">
        <f t="shared" ca="1" si="694"/>
        <v/>
      </c>
      <c r="AU322" s="2">
        <f t="shared" ca="1" si="695"/>
        <v>88.76</v>
      </c>
      <c r="AV322" s="2">
        <f t="shared" ca="1" si="696"/>
        <v>34</v>
      </c>
      <c r="AW322" s="2">
        <f t="shared" ca="1" si="696"/>
        <v>63.6</v>
      </c>
      <c r="AX322" s="2">
        <f t="shared" ca="1" si="696"/>
        <v>29.6</v>
      </c>
      <c r="AY322" s="2">
        <f t="shared" ca="1" si="696"/>
        <v>15.6568</v>
      </c>
      <c r="AZ322" s="7">
        <f t="shared" ca="1" si="697"/>
        <v>313</v>
      </c>
      <c r="BA322" s="2">
        <f t="shared" ca="1" si="698"/>
        <v>19.350000000000001</v>
      </c>
      <c r="BB322" s="2">
        <f t="shared" ca="1" si="698"/>
        <v>43.26</v>
      </c>
      <c r="BC322" s="2">
        <f t="shared" ca="1" si="698"/>
        <v>4.2300000000000004</v>
      </c>
      <c r="BD322" s="2" t="str">
        <f t="shared" ca="1" si="698"/>
        <v/>
      </c>
      <c r="BE322" s="2">
        <f t="shared" ca="1" si="698"/>
        <v>21.92</v>
      </c>
      <c r="BF322" s="2" t="str">
        <f t="shared" ca="1" si="698"/>
        <v/>
      </c>
      <c r="BG322" s="2">
        <f t="shared" ca="1" si="699"/>
        <v>88.76</v>
      </c>
      <c r="BH322" s="2">
        <f t="shared" ca="1" si="708"/>
        <v>34</v>
      </c>
      <c r="BI322" s="2">
        <f t="shared" ca="1" si="700"/>
        <v>63.6</v>
      </c>
      <c r="BJ322" s="2">
        <f t="shared" ca="1" si="700"/>
        <v>29.6</v>
      </c>
      <c r="BK322" s="2">
        <f t="shared" ca="1" si="700"/>
        <v>15.6568</v>
      </c>
      <c r="BL322" t="str">
        <f t="shared" si="701"/>
        <v>V19R14</v>
      </c>
      <c r="BM322">
        <f t="shared" si="702"/>
        <v>322</v>
      </c>
      <c r="BN322" t="b">
        <f t="shared" si="709"/>
        <v>1</v>
      </c>
    </row>
    <row r="323" spans="1:66" x14ac:dyDescent="0.25">
      <c r="A323" t="str">
        <f t="shared" si="703"/>
        <v>V19</v>
      </c>
      <c r="B323" t="s">
        <v>30</v>
      </c>
      <c r="C323" s="3" t="str">
        <f t="shared" si="675"/>
        <v>Zone 15</v>
      </c>
      <c r="D323" t="str">
        <f t="shared" ca="1" si="676"/>
        <v>Pass</v>
      </c>
      <c r="E323" s="2">
        <f t="shared" ca="1" si="677"/>
        <v>111.91</v>
      </c>
      <c r="F323" s="2">
        <f t="shared" ca="1" si="678"/>
        <v>111.91</v>
      </c>
      <c r="G323" s="3">
        <f t="shared" ca="1" si="704"/>
        <v>0</v>
      </c>
      <c r="H323" s="31" t="str">
        <f t="shared" ca="1" si="679"/>
        <v>Yes</v>
      </c>
      <c r="I323" s="2">
        <f t="shared" ca="1" si="680"/>
        <v>119.03</v>
      </c>
      <c r="J323" s="2">
        <f t="shared" ca="1" si="681"/>
        <v>119.03</v>
      </c>
      <c r="K323" s="2">
        <f t="shared" ca="1" si="682"/>
        <v>119.03</v>
      </c>
      <c r="L323" s="3">
        <f t="shared" ca="1" si="705"/>
        <v>0</v>
      </c>
      <c r="M323" s="3" t="str">
        <f t="shared" ca="1" si="683"/>
        <v>Yes</v>
      </c>
      <c r="N323" s="31" t="str">
        <f t="shared" si="684"/>
        <v>V16R15</v>
      </c>
      <c r="O323" s="21">
        <f t="shared" ca="1" si="706"/>
        <v>7.1200000000000045</v>
      </c>
      <c r="P323" s="7">
        <f t="shared" ca="1" si="685"/>
        <v>314</v>
      </c>
      <c r="Q323" s="2">
        <f t="shared" ca="1" si="686"/>
        <v>0.94</v>
      </c>
      <c r="R323" s="2">
        <f t="shared" ca="1" si="686"/>
        <v>91.08</v>
      </c>
      <c r="S323" s="2">
        <f t="shared" ca="1" si="686"/>
        <v>4.25</v>
      </c>
      <c r="T323" s="2" t="str">
        <f t="shared" ca="1" si="686"/>
        <v/>
      </c>
      <c r="U323" s="2">
        <f t="shared" ca="1" si="686"/>
        <v>15.64</v>
      </c>
      <c r="V323" s="2">
        <f t="shared" ca="1" si="686"/>
        <v>0</v>
      </c>
      <c r="W323" s="2">
        <f t="shared" ca="1" si="687"/>
        <v>111.91</v>
      </c>
      <c r="X323" s="2">
        <f t="shared" ca="1" si="688"/>
        <v>28.1</v>
      </c>
      <c r="Y323" s="2">
        <f t="shared" ca="1" si="688"/>
        <v>61.9</v>
      </c>
      <c r="Z323" s="2">
        <f t="shared" ca="1" si="688"/>
        <v>33.799999999999997</v>
      </c>
      <c r="AA323" s="2">
        <f t="shared" ca="1" si="688"/>
        <v>23.092099999999999</v>
      </c>
      <c r="AB323" s="7">
        <f t="shared" ca="1" si="689"/>
        <v>314</v>
      </c>
      <c r="AC323" s="2">
        <f t="shared" ca="1" si="690"/>
        <v>0.94</v>
      </c>
      <c r="AD323" s="2">
        <f t="shared" ca="1" si="690"/>
        <v>91.08</v>
      </c>
      <c r="AE323" s="2">
        <f t="shared" ca="1" si="690"/>
        <v>4.25</v>
      </c>
      <c r="AF323" s="2" t="str">
        <f t="shared" ca="1" si="690"/>
        <v/>
      </c>
      <c r="AG323" s="2">
        <f t="shared" ca="1" si="690"/>
        <v>15.64</v>
      </c>
      <c r="AH323" s="2">
        <f t="shared" ca="1" si="690"/>
        <v>0</v>
      </c>
      <c r="AI323" s="2">
        <f t="shared" ca="1" si="691"/>
        <v>111.91</v>
      </c>
      <c r="AJ323" s="2">
        <f t="shared" ca="1" si="707"/>
        <v>28.1</v>
      </c>
      <c r="AK323" s="2">
        <f t="shared" ca="1" si="692"/>
        <v>61.9</v>
      </c>
      <c r="AL323" s="2">
        <f t="shared" ca="1" si="692"/>
        <v>33.799999999999997</v>
      </c>
      <c r="AM323" s="2">
        <f t="shared" ca="1" si="692"/>
        <v>23.092099999999999</v>
      </c>
      <c r="AN323" s="7">
        <f t="shared" ca="1" si="693"/>
        <v>314</v>
      </c>
      <c r="AO323" s="2">
        <f t="shared" ca="1" si="694"/>
        <v>0.97</v>
      </c>
      <c r="AP323" s="2">
        <f t="shared" ca="1" si="694"/>
        <v>98.19</v>
      </c>
      <c r="AQ323" s="2">
        <f t="shared" ca="1" si="694"/>
        <v>4.25</v>
      </c>
      <c r="AR323" s="2" t="str">
        <f t="shared" ca="1" si="694"/>
        <v/>
      </c>
      <c r="AS323" s="2">
        <f t="shared" ca="1" si="694"/>
        <v>15.62</v>
      </c>
      <c r="AT323" s="2" t="str">
        <f t="shared" ca="1" si="694"/>
        <v/>
      </c>
      <c r="AU323" s="2">
        <f t="shared" ca="1" si="695"/>
        <v>119.03</v>
      </c>
      <c r="AV323" s="2">
        <f t="shared" ca="1" si="696"/>
        <v>30</v>
      </c>
      <c r="AW323" s="2">
        <f t="shared" ca="1" si="696"/>
        <v>63.8</v>
      </c>
      <c r="AX323" s="2">
        <f t="shared" ca="1" si="696"/>
        <v>33.799999999999997</v>
      </c>
      <c r="AY323" s="2">
        <f t="shared" ca="1" si="696"/>
        <v>23.092099999999999</v>
      </c>
      <c r="AZ323" s="7">
        <f t="shared" ca="1" si="697"/>
        <v>314</v>
      </c>
      <c r="BA323" s="2">
        <f t="shared" ca="1" si="698"/>
        <v>0.97</v>
      </c>
      <c r="BB323" s="2">
        <f t="shared" ca="1" si="698"/>
        <v>98.19</v>
      </c>
      <c r="BC323" s="2">
        <f t="shared" ca="1" si="698"/>
        <v>4.25</v>
      </c>
      <c r="BD323" s="2" t="str">
        <f t="shared" ca="1" si="698"/>
        <v/>
      </c>
      <c r="BE323" s="2">
        <f t="shared" ca="1" si="698"/>
        <v>15.62</v>
      </c>
      <c r="BF323" s="2" t="str">
        <f t="shared" ca="1" si="698"/>
        <v/>
      </c>
      <c r="BG323" s="2">
        <f t="shared" ca="1" si="699"/>
        <v>119.03</v>
      </c>
      <c r="BH323" s="2">
        <f t="shared" ca="1" si="708"/>
        <v>30</v>
      </c>
      <c r="BI323" s="2">
        <f t="shared" ca="1" si="700"/>
        <v>63.8</v>
      </c>
      <c r="BJ323" s="2">
        <f t="shared" ca="1" si="700"/>
        <v>33.799999999999997</v>
      </c>
      <c r="BK323" s="2">
        <f t="shared" ca="1" si="700"/>
        <v>23.092099999999999</v>
      </c>
      <c r="BL323" t="str">
        <f t="shared" si="701"/>
        <v>V19R15</v>
      </c>
      <c r="BM323">
        <f t="shared" si="702"/>
        <v>323</v>
      </c>
      <c r="BN323" t="b">
        <f t="shared" si="709"/>
        <v>1</v>
      </c>
    </row>
    <row r="324" spans="1:66" x14ac:dyDescent="0.25">
      <c r="A324" t="str">
        <f t="shared" si="703"/>
        <v>V19</v>
      </c>
      <c r="B324" t="s">
        <v>31</v>
      </c>
      <c r="C324" s="3" t="str">
        <f t="shared" si="675"/>
        <v>Zone 16</v>
      </c>
      <c r="D324" t="str">
        <f t="shared" ca="1" si="676"/>
        <v>Pass</v>
      </c>
      <c r="E324" s="2">
        <f t="shared" ca="1" si="677"/>
        <v>83.77000000000001</v>
      </c>
      <c r="F324" s="2">
        <f t="shared" ca="1" si="678"/>
        <v>83.77000000000001</v>
      </c>
      <c r="G324" s="3">
        <f t="shared" ca="1" si="704"/>
        <v>0</v>
      </c>
      <c r="H324" s="31" t="str">
        <f t="shared" ca="1" si="679"/>
        <v>Yes</v>
      </c>
      <c r="I324" s="2">
        <f t="shared" ca="1" si="680"/>
        <v>85.81</v>
      </c>
      <c r="J324" s="2">
        <f t="shared" ca="1" si="681"/>
        <v>85.81</v>
      </c>
      <c r="K324" s="2">
        <f t="shared" ca="1" si="682"/>
        <v>85.81</v>
      </c>
      <c r="L324" s="3">
        <f t="shared" ca="1" si="705"/>
        <v>0</v>
      </c>
      <c r="M324" s="3" t="str">
        <f t="shared" ca="1" si="683"/>
        <v>Yes</v>
      </c>
      <c r="N324" s="31" t="str">
        <f t="shared" si="684"/>
        <v>V16R16</v>
      </c>
      <c r="O324" s="21">
        <f t="shared" ca="1" si="706"/>
        <v>2.039999999999992</v>
      </c>
      <c r="P324" s="7">
        <f t="shared" ca="1" si="685"/>
        <v>315</v>
      </c>
      <c r="Q324" s="2">
        <f t="shared" ca="1" si="686"/>
        <v>50.77</v>
      </c>
      <c r="R324" s="2">
        <f t="shared" ca="1" si="686"/>
        <v>5.5</v>
      </c>
      <c r="S324" s="2">
        <f t="shared" ca="1" si="686"/>
        <v>4.4000000000000004</v>
      </c>
      <c r="T324" s="2" t="str">
        <f t="shared" ca="1" si="686"/>
        <v/>
      </c>
      <c r="U324" s="2">
        <f t="shared" ca="1" si="686"/>
        <v>23.1</v>
      </c>
      <c r="V324" s="2">
        <f t="shared" ca="1" si="686"/>
        <v>0</v>
      </c>
      <c r="W324" s="2">
        <f t="shared" ca="1" si="687"/>
        <v>83.77000000000001</v>
      </c>
      <c r="X324" s="2">
        <f t="shared" ca="1" si="688"/>
        <v>41.2</v>
      </c>
      <c r="Y324" s="2">
        <f t="shared" ca="1" si="688"/>
        <v>67.400000000000006</v>
      </c>
      <c r="Z324" s="2">
        <f t="shared" ca="1" si="688"/>
        <v>26.2</v>
      </c>
      <c r="AA324" s="2">
        <f t="shared" ca="1" si="688"/>
        <v>14.4054</v>
      </c>
      <c r="AB324" s="7">
        <f t="shared" ca="1" si="689"/>
        <v>315</v>
      </c>
      <c r="AC324" s="2">
        <f t="shared" ca="1" si="690"/>
        <v>50.77</v>
      </c>
      <c r="AD324" s="2">
        <f t="shared" ca="1" si="690"/>
        <v>5.5</v>
      </c>
      <c r="AE324" s="2">
        <f t="shared" ca="1" si="690"/>
        <v>4.4000000000000004</v>
      </c>
      <c r="AF324" s="2" t="str">
        <f t="shared" ca="1" si="690"/>
        <v/>
      </c>
      <c r="AG324" s="2">
        <f t="shared" ca="1" si="690"/>
        <v>23.1</v>
      </c>
      <c r="AH324" s="2">
        <f t="shared" ca="1" si="690"/>
        <v>0</v>
      </c>
      <c r="AI324" s="2">
        <f t="shared" ca="1" si="691"/>
        <v>83.77000000000001</v>
      </c>
      <c r="AJ324" s="2">
        <f t="shared" ca="1" si="707"/>
        <v>41.2</v>
      </c>
      <c r="AK324" s="2">
        <f t="shared" ca="1" si="692"/>
        <v>67.400000000000006</v>
      </c>
      <c r="AL324" s="2">
        <f t="shared" ca="1" si="692"/>
        <v>26.2</v>
      </c>
      <c r="AM324" s="2">
        <f t="shared" ca="1" si="692"/>
        <v>14.4054</v>
      </c>
      <c r="AN324" s="7">
        <f t="shared" ca="1" si="693"/>
        <v>315</v>
      </c>
      <c r="AO324" s="2">
        <f t="shared" ca="1" si="694"/>
        <v>50.47</v>
      </c>
      <c r="AP324" s="2">
        <f t="shared" ca="1" si="694"/>
        <v>7.99</v>
      </c>
      <c r="AQ324" s="2">
        <f t="shared" ca="1" si="694"/>
        <v>4.4000000000000004</v>
      </c>
      <c r="AR324" s="2" t="str">
        <f t="shared" ca="1" si="694"/>
        <v/>
      </c>
      <c r="AS324" s="2">
        <f t="shared" ca="1" si="694"/>
        <v>22.95</v>
      </c>
      <c r="AT324" s="2" t="str">
        <f t="shared" ca="1" si="694"/>
        <v/>
      </c>
      <c r="AU324" s="2">
        <f t="shared" ca="1" si="695"/>
        <v>85.81</v>
      </c>
      <c r="AV324" s="2">
        <f t="shared" ca="1" si="696"/>
        <v>41.9</v>
      </c>
      <c r="AW324" s="2">
        <f t="shared" ca="1" si="696"/>
        <v>68.099999999999994</v>
      </c>
      <c r="AX324" s="2">
        <f t="shared" ca="1" si="696"/>
        <v>26.2</v>
      </c>
      <c r="AY324" s="2">
        <f t="shared" ca="1" si="696"/>
        <v>14.4054</v>
      </c>
      <c r="AZ324" s="7">
        <f t="shared" ca="1" si="697"/>
        <v>315</v>
      </c>
      <c r="BA324" s="2">
        <f t="shared" ca="1" si="698"/>
        <v>50.47</v>
      </c>
      <c r="BB324" s="2">
        <f t="shared" ca="1" si="698"/>
        <v>7.99</v>
      </c>
      <c r="BC324" s="2">
        <f t="shared" ca="1" si="698"/>
        <v>4.4000000000000004</v>
      </c>
      <c r="BD324" s="2" t="str">
        <f t="shared" ca="1" si="698"/>
        <v/>
      </c>
      <c r="BE324" s="2">
        <f t="shared" ca="1" si="698"/>
        <v>22.95</v>
      </c>
      <c r="BF324" s="2" t="str">
        <f t="shared" ca="1" si="698"/>
        <v/>
      </c>
      <c r="BG324" s="2">
        <f t="shared" ca="1" si="699"/>
        <v>85.81</v>
      </c>
      <c r="BH324" s="2">
        <f t="shared" ca="1" si="708"/>
        <v>41.9</v>
      </c>
      <c r="BI324" s="2">
        <f t="shared" ca="1" si="700"/>
        <v>68.099999999999994</v>
      </c>
      <c r="BJ324" s="2">
        <f t="shared" ca="1" si="700"/>
        <v>26.2</v>
      </c>
      <c r="BK324" s="2">
        <f t="shared" ca="1" si="700"/>
        <v>14.4054</v>
      </c>
      <c r="BL324" t="str">
        <f t="shared" si="701"/>
        <v>V19R16</v>
      </c>
      <c r="BM324">
        <f t="shared" si="702"/>
        <v>324</v>
      </c>
      <c r="BN324" t="b">
        <f t="shared" si="709"/>
        <v>1</v>
      </c>
    </row>
    <row r="325" spans="1:66" x14ac:dyDescent="0.25">
      <c r="A325" s="20" t="str">
        <f>"Result "&amp;A308</f>
        <v>Result V19</v>
      </c>
      <c r="C325" s="5"/>
      <c r="D325" s="6" t="str">
        <f ca="1">IF(NOT(BN325),"n/a",IF(COUNTIF(D309:D324,Pass)=16,Pass,Fail))</f>
        <v>Pass</v>
      </c>
      <c r="E325" s="17">
        <f ca="1">AVERAGE(E309:E324)</f>
        <v>64.737499999999997</v>
      </c>
      <c r="F325" s="17">
        <f ca="1">AVERAGE(F309:F324)</f>
        <v>64.737499999999997</v>
      </c>
      <c r="G325" s="18">
        <f ca="1">IF(E325=0,0,(F325-E325)/E325)</f>
        <v>0</v>
      </c>
      <c r="H325" s="19"/>
      <c r="I325" s="17">
        <f ca="1">AVERAGE(I309:I324)</f>
        <v>67.898124999999993</v>
      </c>
      <c r="J325" s="17">
        <f ca="1">AVERAGE(J309:J324)</f>
        <v>67.898124999999993</v>
      </c>
      <c r="K325" s="17">
        <f ca="1">AVERAGE(K309:K324)</f>
        <v>67.898124999999993</v>
      </c>
      <c r="L325" s="18">
        <f t="shared" ca="1" si="705"/>
        <v>0</v>
      </c>
      <c r="M325" s="19" t="s">
        <v>273</v>
      </c>
      <c r="N325" s="19">
        <f ca="1">MIN(L309:L324)</f>
        <v>0</v>
      </c>
      <c r="O325" s="17">
        <f ca="1">AVERAGE(O309:O324)</f>
        <v>3.1606250000000014</v>
      </c>
      <c r="P325" s="18" t="s">
        <v>275</v>
      </c>
      <c r="Q325" s="17">
        <f ca="1">AVERAGE(Q309:Q324)</f>
        <v>13.65375</v>
      </c>
      <c r="R325" s="17">
        <f ca="1">AVERAGE(R309:R324)</f>
        <v>21.546250000000001</v>
      </c>
      <c r="S325" s="17">
        <f ca="1">AVERAGE(S309:S324)</f>
        <v>4.3337500000000002</v>
      </c>
      <c r="T325" s="17"/>
      <c r="U325" s="17">
        <f t="shared" ref="U325:AA325" ca="1" si="710">AVERAGE(U309:U324)</f>
        <v>25.203749999999999</v>
      </c>
      <c r="V325" s="17">
        <f t="shared" ca="1" si="710"/>
        <v>0</v>
      </c>
      <c r="W325" s="17">
        <f t="shared" ca="1" si="710"/>
        <v>64.737499999999997</v>
      </c>
      <c r="X325" s="17">
        <f t="shared" ca="1" si="710"/>
        <v>34.081249999999997</v>
      </c>
      <c r="Y325" s="17">
        <f t="shared" ca="1" si="710"/>
        <v>64.487499999999997</v>
      </c>
      <c r="Z325" s="17">
        <f t="shared" ca="1" si="710"/>
        <v>30.406249999999993</v>
      </c>
      <c r="AA325" s="17">
        <f t="shared" ca="1" si="710"/>
        <v>16.060237499999999</v>
      </c>
      <c r="AB325" s="17" t="s">
        <v>275</v>
      </c>
      <c r="AC325" s="17">
        <f ca="1">AVERAGE(AC309:AC324)</f>
        <v>13.65375</v>
      </c>
      <c r="AD325" s="17">
        <f ca="1">AVERAGE(AD309:AD324)</f>
        <v>21.546250000000001</v>
      </c>
      <c r="AE325" s="17">
        <f ca="1">AVERAGE(AE309:AE324)</f>
        <v>4.3337500000000002</v>
      </c>
      <c r="AF325" s="17" t="e">
        <f ca="1">AVERAGE(AF309:AF324)</f>
        <v>#DIV/0!</v>
      </c>
      <c r="AG325" s="17">
        <f ca="1">AVERAGE(AG309:AG324)</f>
        <v>25.203749999999999</v>
      </c>
      <c r="AH325" s="17"/>
      <c r="AI325" s="17">
        <f ca="1">AVERAGE(AI309:AI324)</f>
        <v>64.737499999999997</v>
      </c>
      <c r="AJ325" s="17">
        <f ca="1">AVERAGE(AJ309:AJ324)</f>
        <v>34.081249999999997</v>
      </c>
      <c r="AK325" s="17">
        <f ca="1">AVERAGE(AK309:AK324)</f>
        <v>64.487499999999997</v>
      </c>
      <c r="AL325" s="17">
        <f ca="1">AVERAGE(AL309:AL324)</f>
        <v>30.406249999999993</v>
      </c>
      <c r="AM325" s="17">
        <f ca="1">AVERAGE(AM309:AM324)</f>
        <v>16.060237499999999</v>
      </c>
      <c r="AO325" s="17">
        <f ca="1">AVERAGE(AO309:AO324)</f>
        <v>13.580625</v>
      </c>
      <c r="AP325" s="17">
        <f ca="1">AVERAGE(AP309:AP324)</f>
        <v>24.851875</v>
      </c>
      <c r="AQ325" s="17">
        <f ca="1">AVERAGE(AQ309:AQ324)</f>
        <v>4.3337500000000002</v>
      </c>
      <c r="AR325" s="17" t="str">
        <f ca="1">IF(AR$3=0,"",AVERAGE(AR309:AR324))</f>
        <v/>
      </c>
      <c r="AS325" s="17">
        <f ca="1">AVERAGE(AS309:AS324)</f>
        <v>25.131875000000001</v>
      </c>
      <c r="AT325" s="17"/>
      <c r="AU325" s="17">
        <f ca="1">AVERAGE(AU309:AU324)</f>
        <v>67.898124999999993</v>
      </c>
      <c r="AV325" s="17">
        <f ca="1">AVERAGE(AV309:AV324)</f>
        <v>35.15</v>
      </c>
      <c r="AW325" s="17">
        <f ca="1">AVERAGE(AW309:AW324)</f>
        <v>65.575000000000003</v>
      </c>
      <c r="AX325" s="17">
        <f ca="1">AVERAGE(AX309:AX324)</f>
        <v>30.424999999999997</v>
      </c>
      <c r="AY325" s="17">
        <f ca="1">AVERAGE(AY309:AY324)</f>
        <v>16.060237499999999</v>
      </c>
      <c r="AZ325" s="17" t="s">
        <v>275</v>
      </c>
      <c r="BA325" s="17">
        <f ca="1">AVERAGE(BA309:BA324)</f>
        <v>13.580625</v>
      </c>
      <c r="BB325" s="17">
        <f ca="1">AVERAGE(BB309:BB324)</f>
        <v>24.851875</v>
      </c>
      <c r="BC325" s="17">
        <f ca="1">AVERAGE(BC309:BC324)</f>
        <v>4.3337500000000002</v>
      </c>
      <c r="BD325" s="17" t="str">
        <f ca="1">IF(BD$3=0,"",AVERAGE(BD309:BD324))</f>
        <v/>
      </c>
      <c r="BE325" s="17">
        <f ca="1">AVERAGE(BE309:BE324)</f>
        <v>25.131875000000001</v>
      </c>
      <c r="BF325" s="17"/>
      <c r="BG325" s="17">
        <f ca="1">AVERAGE(BG309:BG324)</f>
        <v>67.898124999999993</v>
      </c>
      <c r="BH325" s="17">
        <f ca="1">AVERAGE(BH309:BH324)</f>
        <v>35.15</v>
      </c>
      <c r="BI325" s="17">
        <f ca="1">AVERAGE(BI309:BI324)</f>
        <v>65.575000000000003</v>
      </c>
      <c r="BJ325" s="17">
        <f ca="1">AVERAGE(BJ309:BJ324)</f>
        <v>30.424999999999997</v>
      </c>
      <c r="BK325" s="17">
        <f ca="1">AVERAGE(BK309:BK324)</f>
        <v>16.060237499999999</v>
      </c>
      <c r="BN325" t="b">
        <f t="shared" si="709"/>
        <v>1</v>
      </c>
    </row>
    <row r="326" spans="1:66" x14ac:dyDescent="0.25">
      <c r="C326" s="6" t="str">
        <f>"Page 10 of "&amp;TotalPages</f>
        <v>Page 10 of 11</v>
      </c>
      <c r="D326" s="6"/>
      <c r="E326" s="6"/>
      <c r="F326" s="6"/>
      <c r="G326" s="6"/>
      <c r="H326" s="5"/>
      <c r="I326" s="6"/>
      <c r="J326" s="6"/>
      <c r="K326" s="6"/>
      <c r="L326" s="5" t="s">
        <v>275</v>
      </c>
      <c r="M326" s="5" t="s">
        <v>274</v>
      </c>
      <c r="N326" s="32">
        <f ca="1">MAX(L309:L324)</f>
        <v>0</v>
      </c>
      <c r="AB326" s="6" t="s">
        <v>276</v>
      </c>
      <c r="AC326" s="18">
        <f ca="1">(AC325-Q325)/Q325</f>
        <v>0</v>
      </c>
      <c r="AD326" s="18">
        <f ca="1">(AD325-R325)/R325</f>
        <v>0</v>
      </c>
      <c r="AE326" s="18">
        <f ca="1">(AE325-S325)/S325</f>
        <v>0</v>
      </c>
      <c r="AF326" s="18"/>
      <c r="AG326" s="18">
        <f ca="1">(AG325-U325)/U325</f>
        <v>0</v>
      </c>
      <c r="AH326" s="18"/>
      <c r="AI326" s="18">
        <f ca="1">(AI325-W325)/W325</f>
        <v>0</v>
      </c>
      <c r="AZ326" s="6"/>
      <c r="BA326" s="18"/>
      <c r="BB326" s="18"/>
      <c r="BC326" s="18"/>
      <c r="BD326" s="18"/>
      <c r="BE326" s="18"/>
      <c r="BF326" s="18"/>
      <c r="BG326" s="18"/>
    </row>
    <row r="327" spans="1:66" x14ac:dyDescent="0.25">
      <c r="A327" s="6" t="s">
        <v>448</v>
      </c>
      <c r="B327" s="6" t="str">
        <f>VLOOKUP(A327,TestArray,2)&amp;" in "&amp;VLOOKUP(A327,TestArray,3)&amp;" for Prototype "&amp;VLOOKUP(A327,TestArray,4)</f>
        <v>PV in Zone 12 for Prototype P2100ft2</v>
      </c>
      <c r="C327" s="6"/>
      <c r="I327" s="6" t="str">
        <f>VLOOKUP(A327,TestArray,21)</f>
        <v>Standard = V04R12</v>
      </c>
    </row>
    <row r="328" spans="1:66" x14ac:dyDescent="0.25">
      <c r="A328" t="str">
        <f>A327</f>
        <v>V20</v>
      </c>
      <c r="B328" t="s">
        <v>2</v>
      </c>
      <c r="C328" s="3" t="str">
        <f t="shared" ref="C328:C337" si="711">VLOOKUP(A328,TestArray,4+RIGHT(B328,2))</f>
        <v>Package</v>
      </c>
      <c r="D328" t="str">
        <f t="shared" ref="D328:D337" ca="1" si="712">IF(NOT(BN328),"n/a",IF(AND(H328=Yes,M328=Yes),Pass,Fail))</f>
        <v>Pass</v>
      </c>
      <c r="E328" s="2">
        <f t="shared" ref="E328:E337" ca="1" si="713">IF(Units="EDR total",X328,W328)</f>
        <v>52.679999999999993</v>
      </c>
      <c r="F328" s="2">
        <f t="shared" ref="F328:F337" ca="1" si="714">IF(Units="EDR total",AJ328,AI328)</f>
        <v>52.679999999999993</v>
      </c>
      <c r="G328" s="3">
        <f t="shared" ref="G328:G337" ca="1" si="715">IF(E328=0,0,(F328-E328)/E328)</f>
        <v>0</v>
      </c>
      <c r="H328" s="31" t="str">
        <f t="shared" ref="H328:H337" ca="1" si="716">IF(AND((E328-Tolerance&lt;=F328),(E328+Tolerance&gt;=F328)),Yes,No)</f>
        <v>Yes</v>
      </c>
      <c r="I328" s="2">
        <f t="shared" ref="I328:I337" ca="1" si="717">IF(Units="EDR total",J328,INDIRECT(RefCol&amp;INDEX(StandardArray,MATCH($N328,StandardList,0),2)))</f>
        <v>57.53</v>
      </c>
      <c r="J328" s="2">
        <f t="shared" ref="J328:J337" ca="1" si="718">IF(Units="EDR total",AV328,AU328)</f>
        <v>57.53</v>
      </c>
      <c r="K328" s="2">
        <f t="shared" ref="K328:K337" ca="1" si="719">IF(Units="EDR total",BH328,BG328)</f>
        <v>57.53</v>
      </c>
      <c r="L328" s="3">
        <f t="shared" ref="L328:L338" ca="1" si="720">IF(I328=0,0,(K328-I328)/I328)</f>
        <v>0</v>
      </c>
      <c r="M328" s="3" t="str">
        <f t="shared" ref="M328:M337" ca="1" si="721">IF(AND((I328-Tolerance&lt;=K328),(I328+Tolerance&gt;=K328),(J328-Tolerance&lt;=K328),(J328+Tolerance&gt;=K328)),Yes,No)</f>
        <v>Yes</v>
      </c>
      <c r="N328" s="31" t="s">
        <v>302</v>
      </c>
      <c r="O328" s="21">
        <f t="shared" ref="O328:O337" ca="1" si="722">K328-F328</f>
        <v>4.8500000000000085</v>
      </c>
      <c r="P328" s="7">
        <f t="shared" ref="P328:P337" ca="1" si="723">MATCH($A328&amp;$B328,INDIRECT(P$2),0)</f>
        <v>316</v>
      </c>
      <c r="Q328" s="2">
        <f t="shared" ref="Q328:V337" ca="1" si="724">IF(Q$3=0,"",INDEX(INDIRECT(Q$1),$P328,Q$3))</f>
        <v>22.24</v>
      </c>
      <c r="R328" s="2">
        <f t="shared" ca="1" si="724"/>
        <v>14.7</v>
      </c>
      <c r="S328" s="2">
        <f t="shared" ca="1" si="724"/>
        <v>3.66</v>
      </c>
      <c r="T328" s="2" t="str">
        <f t="shared" ca="1" si="724"/>
        <v/>
      </c>
      <c r="U328" s="2">
        <f t="shared" ca="1" si="724"/>
        <v>12.08</v>
      </c>
      <c r="V328" s="2">
        <f t="shared" ca="1" si="724"/>
        <v>0</v>
      </c>
      <c r="W328" s="2">
        <f t="shared" ref="W328:W337" ca="1" si="725">IF(TotalSum="No",INDEX(INDIRECT(W$1),$P328,W$3),SUM(Q328:V328))</f>
        <v>52.679999999999993</v>
      </c>
      <c r="X328" s="2">
        <f t="shared" ref="X328:AA337" ca="1" si="726">IF(X$3=0,"",INDEX(INDIRECT(X$1),$P328,X$3))</f>
        <v>24.1</v>
      </c>
      <c r="Y328" s="2">
        <f t="shared" ca="1" si="726"/>
        <v>44.1</v>
      </c>
      <c r="Z328" s="2">
        <f t="shared" ca="1" si="726"/>
        <v>20</v>
      </c>
      <c r="AA328" s="2">
        <f t="shared" ca="1" si="726"/>
        <v>2.8233299999999999</v>
      </c>
      <c r="AB328" s="7">
        <f t="shared" ref="AB328:AB337" ca="1" si="727">MATCH($A328&amp;$B328,INDIRECT(AB$2),0)</f>
        <v>316</v>
      </c>
      <c r="AC328" s="2">
        <f t="shared" ref="AC328:AH337" ca="1" si="728">IF(AC$3=0,"",INDEX(INDIRECT(AC$1),$AB328,AC$3))</f>
        <v>22.24</v>
      </c>
      <c r="AD328" s="2">
        <f t="shared" ca="1" si="728"/>
        <v>14.7</v>
      </c>
      <c r="AE328" s="2">
        <f t="shared" ca="1" si="728"/>
        <v>3.66</v>
      </c>
      <c r="AF328" s="2" t="str">
        <f t="shared" ca="1" si="728"/>
        <v/>
      </c>
      <c r="AG328" s="2">
        <f t="shared" ca="1" si="728"/>
        <v>12.08</v>
      </c>
      <c r="AH328" s="2">
        <f t="shared" ca="1" si="728"/>
        <v>0</v>
      </c>
      <c r="AI328" s="2">
        <f t="shared" ref="AI328:AI337" ca="1" si="729">IF(TotalSum="No",INDEX(INDIRECT(AI$1),$AB328,AI$3),SUM(AC328:AH328))</f>
        <v>52.679999999999993</v>
      </c>
      <c r="AJ328" s="2">
        <f ca="1">IF(AJ$3=0,"",INDEX(INDIRECT(AJ$1),$AB328,AJ$3))</f>
        <v>24.1</v>
      </c>
      <c r="AK328" s="2">
        <f t="shared" ref="AK328:AM337" ca="1" si="730">IF(AK$3=0,"",INDEX(INDIRECT(AK$1),$AB328,AK$3))</f>
        <v>44.1</v>
      </c>
      <c r="AL328" s="2">
        <f t="shared" ca="1" si="730"/>
        <v>20</v>
      </c>
      <c r="AM328" s="2">
        <f t="shared" ca="1" si="730"/>
        <v>2.8233299999999999</v>
      </c>
      <c r="AN328" s="7">
        <f t="shared" ref="AN328:AN337" ca="1" si="731">MATCH($A328&amp;$B328,INDIRECT(AN$2),0)</f>
        <v>316</v>
      </c>
      <c r="AO328" s="2">
        <f t="shared" ref="AO328:AT337" ca="1" si="732">IF(AO$3=0,"",INDEX(INDIRECT(AO$1),$AN328,AO$3))</f>
        <v>23.44</v>
      </c>
      <c r="AP328" s="2">
        <f t="shared" ca="1" si="732"/>
        <v>18.350000000000001</v>
      </c>
      <c r="AQ328" s="2">
        <f t="shared" ca="1" si="732"/>
        <v>3.66</v>
      </c>
      <c r="AR328" s="2" t="str">
        <f t="shared" ca="1" si="732"/>
        <v/>
      </c>
      <c r="AS328" s="2">
        <f t="shared" ca="1" si="732"/>
        <v>12.08</v>
      </c>
      <c r="AT328" s="2" t="str">
        <f t="shared" ca="1" si="732"/>
        <v/>
      </c>
      <c r="AU328" s="2">
        <f t="shared" ref="AU328:AU337" ca="1" si="733">IF(TotalSum="No",INDEX(INDIRECT(AU$1),$AN328,AU$3),SUM(AO328:AT328))</f>
        <v>57.53</v>
      </c>
      <c r="AV328" s="2">
        <f t="shared" ref="AV328:AY337" ca="1" si="734">IF(AV$3=0,"",INDEX(INDIRECT(AV$1),$P328,AV$3))</f>
        <v>26.1</v>
      </c>
      <c r="AW328" s="2">
        <f t="shared" ca="1" si="734"/>
        <v>46.1</v>
      </c>
      <c r="AX328" s="2">
        <f t="shared" ca="1" si="734"/>
        <v>20</v>
      </c>
      <c r="AY328" s="2">
        <f t="shared" ca="1" si="734"/>
        <v>2.8233299999999999</v>
      </c>
      <c r="AZ328" s="7">
        <f t="shared" ref="AZ328:AZ337" ca="1" si="735">MATCH($A328&amp;$B328,INDIRECT(AZ$2),0)</f>
        <v>316</v>
      </c>
      <c r="BA328" s="2">
        <f t="shared" ref="BA328:BF337" ca="1" si="736">IF(BA$3=0,"",INDEX(INDIRECT(BA$1),$AZ328,BA$3))</f>
        <v>23.44</v>
      </c>
      <c r="BB328" s="2">
        <f t="shared" ca="1" si="736"/>
        <v>18.350000000000001</v>
      </c>
      <c r="BC328" s="2">
        <f t="shared" ca="1" si="736"/>
        <v>3.66</v>
      </c>
      <c r="BD328" s="2" t="str">
        <f t="shared" ca="1" si="736"/>
        <v/>
      </c>
      <c r="BE328" s="2">
        <f t="shared" ca="1" si="736"/>
        <v>12.08</v>
      </c>
      <c r="BF328" s="2" t="str">
        <f t="shared" ca="1" si="736"/>
        <v/>
      </c>
      <c r="BG328" s="2">
        <f t="shared" ref="BG328:BG337" ca="1" si="737">IF(TotalSum="No",INDEX(INDIRECT(BG$1),$AZ328,BG$3),SUM(BA328:BF328))</f>
        <v>57.53</v>
      </c>
      <c r="BH328" s="2">
        <f ca="1">IF(BH$3=0,"",INDEX(INDIRECT(BH$1),$AZ328,BH$3))</f>
        <v>26.1</v>
      </c>
      <c r="BI328" s="2">
        <f t="shared" ref="BI328:BK337" ca="1" si="738">IF(BI$3=0,"",INDEX(INDIRECT(BI$1),$AZ328,BI$3))</f>
        <v>46.1</v>
      </c>
      <c r="BJ328" s="2">
        <f t="shared" ca="1" si="738"/>
        <v>20</v>
      </c>
      <c r="BK328" s="2">
        <f t="shared" ca="1" si="738"/>
        <v>2.8233299999999999</v>
      </c>
      <c r="BL328" t="str">
        <f t="shared" ref="BL328:BL337" si="739">A328&amp;B328</f>
        <v>V20R01</v>
      </c>
      <c r="BM328">
        <f t="shared" ref="BM328:BM337" si="740">ROW(BL328)</f>
        <v>328</v>
      </c>
      <c r="BN328" t="b">
        <f>AND(SingleFamily="Yes",NewlyConstructed="Yes")</f>
        <v>1</v>
      </c>
    </row>
    <row r="329" spans="1:66" x14ac:dyDescent="0.25">
      <c r="A329" t="str">
        <f t="shared" ref="A329:A337" si="741">A328</f>
        <v>V20</v>
      </c>
      <c r="B329" t="s">
        <v>17</v>
      </c>
      <c r="C329" s="3" t="str">
        <f t="shared" si="711"/>
        <v>Maximum PV</v>
      </c>
      <c r="D329" t="str">
        <f t="shared" ca="1" si="712"/>
        <v>Pass</v>
      </c>
      <c r="E329" s="2">
        <f t="shared" ca="1" si="713"/>
        <v>52.679999999999993</v>
      </c>
      <c r="F329" s="2">
        <f t="shared" ca="1" si="714"/>
        <v>52.679999999999993</v>
      </c>
      <c r="G329" s="3">
        <f t="shared" ca="1" si="715"/>
        <v>0</v>
      </c>
      <c r="H329" s="31" t="str">
        <f t="shared" ca="1" si="716"/>
        <v>Yes</v>
      </c>
      <c r="I329" s="2">
        <f t="shared" ca="1" si="717"/>
        <v>57.53</v>
      </c>
      <c r="J329" s="2">
        <f t="shared" ca="1" si="718"/>
        <v>57.53</v>
      </c>
      <c r="K329" s="2">
        <f t="shared" ca="1" si="719"/>
        <v>57.53</v>
      </c>
      <c r="L329" s="3">
        <f t="shared" ca="1" si="720"/>
        <v>0</v>
      </c>
      <c r="M329" s="3" t="str">
        <f t="shared" ca="1" si="721"/>
        <v>Yes</v>
      </c>
      <c r="N329" s="31" t="s">
        <v>302</v>
      </c>
      <c r="O329" s="21">
        <f t="shared" ca="1" si="722"/>
        <v>4.8500000000000085</v>
      </c>
      <c r="P329" s="7">
        <f t="shared" ca="1" si="723"/>
        <v>317</v>
      </c>
      <c r="Q329" s="2">
        <f t="shared" ca="1" si="724"/>
        <v>22.24</v>
      </c>
      <c r="R329" s="2">
        <f t="shared" ca="1" si="724"/>
        <v>14.7</v>
      </c>
      <c r="S329" s="2">
        <f t="shared" ca="1" si="724"/>
        <v>3.66</v>
      </c>
      <c r="T329" s="2" t="str">
        <f t="shared" ca="1" si="724"/>
        <v/>
      </c>
      <c r="U329" s="2">
        <f t="shared" ca="1" si="724"/>
        <v>12.08</v>
      </c>
      <c r="V329" s="2">
        <f t="shared" ca="1" si="724"/>
        <v>0</v>
      </c>
      <c r="W329" s="2">
        <f t="shared" ca="1" si="725"/>
        <v>52.679999999999993</v>
      </c>
      <c r="X329" s="2">
        <f t="shared" ca="1" si="726"/>
        <v>24.4</v>
      </c>
      <c r="Y329" s="2">
        <f t="shared" ca="1" si="726"/>
        <v>44.1</v>
      </c>
      <c r="Z329" s="2">
        <f t="shared" ca="1" si="726"/>
        <v>19.7</v>
      </c>
      <c r="AA329" s="2">
        <f t="shared" ca="1" si="726"/>
        <v>2.7827099999999998</v>
      </c>
      <c r="AB329" s="7">
        <f t="shared" ca="1" si="727"/>
        <v>317</v>
      </c>
      <c r="AC329" s="2">
        <f t="shared" ca="1" si="728"/>
        <v>22.24</v>
      </c>
      <c r="AD329" s="2">
        <f t="shared" ca="1" si="728"/>
        <v>14.7</v>
      </c>
      <c r="AE329" s="2">
        <f t="shared" ca="1" si="728"/>
        <v>3.66</v>
      </c>
      <c r="AF329" s="2" t="str">
        <f t="shared" ca="1" si="728"/>
        <v/>
      </c>
      <c r="AG329" s="2">
        <f t="shared" ca="1" si="728"/>
        <v>12.08</v>
      </c>
      <c r="AH329" s="2">
        <f t="shared" ca="1" si="728"/>
        <v>0</v>
      </c>
      <c r="AI329" s="2">
        <f t="shared" ca="1" si="729"/>
        <v>52.679999999999993</v>
      </c>
      <c r="AJ329" s="2">
        <f t="shared" ref="AJ329:AJ337" ca="1" si="742">IF(AJ$3=0,"",INDEX(INDIRECT(AJ$1),$AB329,AJ$3))</f>
        <v>24.4</v>
      </c>
      <c r="AK329" s="2">
        <f t="shared" ca="1" si="730"/>
        <v>44.1</v>
      </c>
      <c r="AL329" s="2">
        <f t="shared" ca="1" si="730"/>
        <v>19.7</v>
      </c>
      <c r="AM329" s="2">
        <f t="shared" ca="1" si="730"/>
        <v>2.7827099999999998</v>
      </c>
      <c r="AN329" s="7">
        <f t="shared" ca="1" si="731"/>
        <v>317</v>
      </c>
      <c r="AO329" s="2">
        <f t="shared" ca="1" si="732"/>
        <v>23.44</v>
      </c>
      <c r="AP329" s="2">
        <f t="shared" ca="1" si="732"/>
        <v>18.350000000000001</v>
      </c>
      <c r="AQ329" s="2">
        <f t="shared" ca="1" si="732"/>
        <v>3.66</v>
      </c>
      <c r="AR329" s="2" t="str">
        <f t="shared" ca="1" si="732"/>
        <v/>
      </c>
      <c r="AS329" s="2">
        <f t="shared" ca="1" si="732"/>
        <v>12.08</v>
      </c>
      <c r="AT329" s="2" t="str">
        <f t="shared" ca="1" si="732"/>
        <v/>
      </c>
      <c r="AU329" s="2">
        <f t="shared" ca="1" si="733"/>
        <v>57.53</v>
      </c>
      <c r="AV329" s="2">
        <f t="shared" ca="1" si="734"/>
        <v>26.1</v>
      </c>
      <c r="AW329" s="2">
        <f t="shared" ca="1" si="734"/>
        <v>46.1</v>
      </c>
      <c r="AX329" s="2">
        <f t="shared" ca="1" si="734"/>
        <v>20</v>
      </c>
      <c r="AY329" s="2">
        <f t="shared" ca="1" si="734"/>
        <v>2.8233299999999999</v>
      </c>
      <c r="AZ329" s="7">
        <f t="shared" ca="1" si="735"/>
        <v>317</v>
      </c>
      <c r="BA329" s="2">
        <f t="shared" ca="1" si="736"/>
        <v>23.44</v>
      </c>
      <c r="BB329" s="2">
        <f t="shared" ca="1" si="736"/>
        <v>18.350000000000001</v>
      </c>
      <c r="BC329" s="2">
        <f t="shared" ca="1" si="736"/>
        <v>3.66</v>
      </c>
      <c r="BD329" s="2" t="str">
        <f t="shared" ca="1" si="736"/>
        <v/>
      </c>
      <c r="BE329" s="2">
        <f t="shared" ca="1" si="736"/>
        <v>12.08</v>
      </c>
      <c r="BF329" s="2" t="str">
        <f t="shared" ca="1" si="736"/>
        <v/>
      </c>
      <c r="BG329" s="2">
        <f t="shared" ca="1" si="737"/>
        <v>57.53</v>
      </c>
      <c r="BH329" s="2">
        <f t="shared" ref="BH329:BH337" ca="1" si="743">IF(BH$3=0,"",INDEX(INDIRECT(BH$1),$AZ329,BH$3))</f>
        <v>26.1</v>
      </c>
      <c r="BI329" s="2">
        <f t="shared" ca="1" si="738"/>
        <v>46.1</v>
      </c>
      <c r="BJ329" s="2">
        <f t="shared" ca="1" si="738"/>
        <v>20</v>
      </c>
      <c r="BK329" s="2">
        <f t="shared" ca="1" si="738"/>
        <v>2.8233299999999999</v>
      </c>
      <c r="BL329" t="str">
        <f t="shared" si="739"/>
        <v>V20R02</v>
      </c>
      <c r="BM329">
        <f t="shared" si="740"/>
        <v>329</v>
      </c>
      <c r="BN329" t="b">
        <f>BN328</f>
        <v>1</v>
      </c>
    </row>
    <row r="330" spans="1:66" x14ac:dyDescent="0.25">
      <c r="A330" t="str">
        <f t="shared" si="741"/>
        <v>V20</v>
      </c>
      <c r="B330" t="s">
        <v>18</v>
      </c>
      <c r="C330" s="3" t="str">
        <f t="shared" si="711"/>
        <v>2 kWdc PV</v>
      </c>
      <c r="D330" t="str">
        <f t="shared" ca="1" si="712"/>
        <v>Pass</v>
      </c>
      <c r="E330" s="2">
        <f t="shared" ca="1" si="713"/>
        <v>52.679999999999993</v>
      </c>
      <c r="F330" s="2">
        <f t="shared" ca="1" si="714"/>
        <v>52.679999999999993</v>
      </c>
      <c r="G330" s="3">
        <f t="shared" ca="1" si="715"/>
        <v>0</v>
      </c>
      <c r="H330" s="31" t="str">
        <f t="shared" ca="1" si="716"/>
        <v>Yes</v>
      </c>
      <c r="I330" s="2">
        <f t="shared" ca="1" si="717"/>
        <v>57.53</v>
      </c>
      <c r="J330" s="2">
        <f t="shared" ca="1" si="718"/>
        <v>57.53</v>
      </c>
      <c r="K330" s="2">
        <f t="shared" ca="1" si="719"/>
        <v>57.53</v>
      </c>
      <c r="L330" s="3">
        <f t="shared" ca="1" si="720"/>
        <v>0</v>
      </c>
      <c r="M330" s="3" t="str">
        <f t="shared" ca="1" si="721"/>
        <v>Yes</v>
      </c>
      <c r="N330" s="31" t="s">
        <v>302</v>
      </c>
      <c r="O330" s="21">
        <f t="shared" ca="1" si="722"/>
        <v>4.8500000000000085</v>
      </c>
      <c r="P330" s="7">
        <f t="shared" ca="1" si="723"/>
        <v>318</v>
      </c>
      <c r="Q330" s="2">
        <f t="shared" ca="1" si="724"/>
        <v>22.24</v>
      </c>
      <c r="R330" s="2">
        <f t="shared" ca="1" si="724"/>
        <v>14.7</v>
      </c>
      <c r="S330" s="2">
        <f t="shared" ca="1" si="724"/>
        <v>3.66</v>
      </c>
      <c r="T330" s="2" t="str">
        <f t="shared" ca="1" si="724"/>
        <v/>
      </c>
      <c r="U330" s="2">
        <f t="shared" ca="1" si="724"/>
        <v>12.08</v>
      </c>
      <c r="V330" s="2">
        <f t="shared" ca="1" si="724"/>
        <v>0</v>
      </c>
      <c r="W330" s="2">
        <f t="shared" ca="1" si="725"/>
        <v>52.679999999999993</v>
      </c>
      <c r="X330" s="2">
        <f t="shared" ca="1" si="726"/>
        <v>29.7</v>
      </c>
      <c r="Y330" s="2">
        <f t="shared" ca="1" si="726"/>
        <v>44.1</v>
      </c>
      <c r="Z330" s="2">
        <f t="shared" ca="1" si="726"/>
        <v>14.4</v>
      </c>
      <c r="AA330" s="2">
        <f t="shared" ca="1" si="726"/>
        <v>2</v>
      </c>
      <c r="AB330" s="7">
        <f t="shared" ca="1" si="727"/>
        <v>318</v>
      </c>
      <c r="AC330" s="2">
        <f t="shared" ca="1" si="728"/>
        <v>22.24</v>
      </c>
      <c r="AD330" s="2">
        <f t="shared" ca="1" si="728"/>
        <v>14.7</v>
      </c>
      <c r="AE330" s="2">
        <f t="shared" ca="1" si="728"/>
        <v>3.66</v>
      </c>
      <c r="AF330" s="2" t="str">
        <f t="shared" ca="1" si="728"/>
        <v/>
      </c>
      <c r="AG330" s="2">
        <f t="shared" ca="1" si="728"/>
        <v>12.08</v>
      </c>
      <c r="AH330" s="2">
        <f t="shared" ca="1" si="728"/>
        <v>0</v>
      </c>
      <c r="AI330" s="2">
        <f t="shared" ca="1" si="729"/>
        <v>52.679999999999993</v>
      </c>
      <c r="AJ330" s="2">
        <f t="shared" ca="1" si="742"/>
        <v>29.7</v>
      </c>
      <c r="AK330" s="2">
        <f t="shared" ca="1" si="730"/>
        <v>44.1</v>
      </c>
      <c r="AL330" s="2">
        <f t="shared" ca="1" si="730"/>
        <v>14.4</v>
      </c>
      <c r="AM330" s="2">
        <f t="shared" ca="1" si="730"/>
        <v>2</v>
      </c>
      <c r="AN330" s="7">
        <f t="shared" ca="1" si="731"/>
        <v>318</v>
      </c>
      <c r="AO330" s="2">
        <f t="shared" ca="1" si="732"/>
        <v>23.44</v>
      </c>
      <c r="AP330" s="2">
        <f t="shared" ca="1" si="732"/>
        <v>18.350000000000001</v>
      </c>
      <c r="AQ330" s="2">
        <f t="shared" ca="1" si="732"/>
        <v>3.66</v>
      </c>
      <c r="AR330" s="2" t="str">
        <f t="shared" ca="1" si="732"/>
        <v/>
      </c>
      <c r="AS330" s="2">
        <f t="shared" ca="1" si="732"/>
        <v>12.08</v>
      </c>
      <c r="AT330" s="2" t="str">
        <f t="shared" ca="1" si="732"/>
        <v/>
      </c>
      <c r="AU330" s="2">
        <f t="shared" ca="1" si="733"/>
        <v>57.53</v>
      </c>
      <c r="AV330" s="2">
        <f t="shared" ca="1" si="734"/>
        <v>26.1</v>
      </c>
      <c r="AW330" s="2">
        <f t="shared" ca="1" si="734"/>
        <v>46.1</v>
      </c>
      <c r="AX330" s="2">
        <f t="shared" ca="1" si="734"/>
        <v>20</v>
      </c>
      <c r="AY330" s="2">
        <f t="shared" ca="1" si="734"/>
        <v>2.8233299999999999</v>
      </c>
      <c r="AZ330" s="7">
        <f t="shared" ca="1" si="735"/>
        <v>318</v>
      </c>
      <c r="BA330" s="2">
        <f t="shared" ca="1" si="736"/>
        <v>23.44</v>
      </c>
      <c r="BB330" s="2">
        <f t="shared" ca="1" si="736"/>
        <v>18.350000000000001</v>
      </c>
      <c r="BC330" s="2">
        <f t="shared" ca="1" si="736"/>
        <v>3.66</v>
      </c>
      <c r="BD330" s="2" t="str">
        <f t="shared" ca="1" si="736"/>
        <v/>
      </c>
      <c r="BE330" s="2">
        <f t="shared" ca="1" si="736"/>
        <v>12.08</v>
      </c>
      <c r="BF330" s="2" t="str">
        <f t="shared" ca="1" si="736"/>
        <v/>
      </c>
      <c r="BG330" s="2">
        <f t="shared" ca="1" si="737"/>
        <v>57.53</v>
      </c>
      <c r="BH330" s="2">
        <f t="shared" ca="1" si="743"/>
        <v>26.1</v>
      </c>
      <c r="BI330" s="2">
        <f t="shared" ca="1" si="738"/>
        <v>46.1</v>
      </c>
      <c r="BJ330" s="2">
        <f t="shared" ca="1" si="738"/>
        <v>20</v>
      </c>
      <c r="BK330" s="2">
        <f t="shared" ca="1" si="738"/>
        <v>2.8233299999999999</v>
      </c>
      <c r="BL330" t="str">
        <f t="shared" si="739"/>
        <v>V20R03</v>
      </c>
      <c r="BM330">
        <f t="shared" si="740"/>
        <v>330</v>
      </c>
      <c r="BN330" t="b">
        <f t="shared" ref="BN330:BN338" si="744">BN329</f>
        <v>1</v>
      </c>
    </row>
    <row r="331" spans="1:66" x14ac:dyDescent="0.25">
      <c r="A331" t="str">
        <f t="shared" si="741"/>
        <v>V20</v>
      </c>
      <c r="B331" t="s">
        <v>19</v>
      </c>
      <c r="C331" s="3" t="str">
        <f t="shared" si="711"/>
        <v>Premium Module</v>
      </c>
      <c r="D331" t="str">
        <f t="shared" ca="1" si="712"/>
        <v>Pass</v>
      </c>
      <c r="E331" s="2">
        <f t="shared" ca="1" si="713"/>
        <v>52.679999999999993</v>
      </c>
      <c r="F331" s="2">
        <f t="shared" ca="1" si="714"/>
        <v>52.679999999999993</v>
      </c>
      <c r="G331" s="3">
        <f t="shared" ca="1" si="715"/>
        <v>0</v>
      </c>
      <c r="H331" s="31" t="str">
        <f t="shared" ca="1" si="716"/>
        <v>Yes</v>
      </c>
      <c r="I331" s="2">
        <f t="shared" ca="1" si="717"/>
        <v>57.53</v>
      </c>
      <c r="J331" s="2">
        <f t="shared" ca="1" si="718"/>
        <v>57.53</v>
      </c>
      <c r="K331" s="2">
        <f t="shared" ca="1" si="719"/>
        <v>57.53</v>
      </c>
      <c r="L331" s="3">
        <f t="shared" ca="1" si="720"/>
        <v>0</v>
      </c>
      <c r="M331" s="3" t="str">
        <f t="shared" ca="1" si="721"/>
        <v>Yes</v>
      </c>
      <c r="N331" s="31" t="s">
        <v>302</v>
      </c>
      <c r="O331" s="21">
        <f t="shared" ca="1" si="722"/>
        <v>4.8500000000000085</v>
      </c>
      <c r="P331" s="7">
        <f t="shared" ca="1" si="723"/>
        <v>319</v>
      </c>
      <c r="Q331" s="2">
        <f t="shared" ca="1" si="724"/>
        <v>22.24</v>
      </c>
      <c r="R331" s="2">
        <f t="shared" ca="1" si="724"/>
        <v>14.7</v>
      </c>
      <c r="S331" s="2">
        <f t="shared" ca="1" si="724"/>
        <v>3.66</v>
      </c>
      <c r="T331" s="2" t="str">
        <f t="shared" ca="1" si="724"/>
        <v/>
      </c>
      <c r="U331" s="2">
        <f t="shared" ca="1" si="724"/>
        <v>12.08</v>
      </c>
      <c r="V331" s="2">
        <f t="shared" ca="1" si="724"/>
        <v>0</v>
      </c>
      <c r="W331" s="2">
        <f t="shared" ca="1" si="725"/>
        <v>52.679999999999993</v>
      </c>
      <c r="X331" s="2">
        <f t="shared" ca="1" si="726"/>
        <v>24</v>
      </c>
      <c r="Y331" s="2">
        <f t="shared" ca="1" si="726"/>
        <v>44.1</v>
      </c>
      <c r="Z331" s="2">
        <f t="shared" ca="1" si="726"/>
        <v>20.100000000000001</v>
      </c>
      <c r="AA331" s="2">
        <f t="shared" ca="1" si="726"/>
        <v>2.8233299999999999</v>
      </c>
      <c r="AB331" s="7">
        <f t="shared" ca="1" si="727"/>
        <v>319</v>
      </c>
      <c r="AC331" s="2">
        <f t="shared" ca="1" si="728"/>
        <v>22.24</v>
      </c>
      <c r="AD331" s="2">
        <f t="shared" ca="1" si="728"/>
        <v>14.7</v>
      </c>
      <c r="AE331" s="2">
        <f t="shared" ca="1" si="728"/>
        <v>3.66</v>
      </c>
      <c r="AF331" s="2" t="str">
        <f t="shared" ca="1" si="728"/>
        <v/>
      </c>
      <c r="AG331" s="2">
        <f t="shared" ca="1" si="728"/>
        <v>12.08</v>
      </c>
      <c r="AH331" s="2">
        <f t="shared" ca="1" si="728"/>
        <v>0</v>
      </c>
      <c r="AI331" s="2">
        <f t="shared" ca="1" si="729"/>
        <v>52.679999999999993</v>
      </c>
      <c r="AJ331" s="2">
        <f t="shared" ca="1" si="742"/>
        <v>24</v>
      </c>
      <c r="AK331" s="2">
        <f t="shared" ca="1" si="730"/>
        <v>44.1</v>
      </c>
      <c r="AL331" s="2">
        <f t="shared" ca="1" si="730"/>
        <v>20.100000000000001</v>
      </c>
      <c r="AM331" s="2">
        <f t="shared" ca="1" si="730"/>
        <v>2.8233299999999999</v>
      </c>
      <c r="AN331" s="7">
        <f t="shared" ca="1" si="731"/>
        <v>319</v>
      </c>
      <c r="AO331" s="2">
        <f t="shared" ca="1" si="732"/>
        <v>23.44</v>
      </c>
      <c r="AP331" s="2">
        <f t="shared" ca="1" si="732"/>
        <v>18.350000000000001</v>
      </c>
      <c r="AQ331" s="2">
        <f t="shared" ca="1" si="732"/>
        <v>3.66</v>
      </c>
      <c r="AR331" s="2" t="str">
        <f t="shared" ca="1" si="732"/>
        <v/>
      </c>
      <c r="AS331" s="2">
        <f t="shared" ca="1" si="732"/>
        <v>12.08</v>
      </c>
      <c r="AT331" s="2" t="str">
        <f t="shared" ca="1" si="732"/>
        <v/>
      </c>
      <c r="AU331" s="2">
        <f t="shared" ca="1" si="733"/>
        <v>57.53</v>
      </c>
      <c r="AV331" s="2">
        <f t="shared" ca="1" si="734"/>
        <v>26.1</v>
      </c>
      <c r="AW331" s="2">
        <f t="shared" ca="1" si="734"/>
        <v>46.1</v>
      </c>
      <c r="AX331" s="2">
        <f t="shared" ca="1" si="734"/>
        <v>20</v>
      </c>
      <c r="AY331" s="2">
        <f t="shared" ca="1" si="734"/>
        <v>2.8233299999999999</v>
      </c>
      <c r="AZ331" s="7">
        <f t="shared" ca="1" si="735"/>
        <v>319</v>
      </c>
      <c r="BA331" s="2">
        <f t="shared" ca="1" si="736"/>
        <v>23.44</v>
      </c>
      <c r="BB331" s="2">
        <f t="shared" ca="1" si="736"/>
        <v>18.350000000000001</v>
      </c>
      <c r="BC331" s="2">
        <f t="shared" ca="1" si="736"/>
        <v>3.66</v>
      </c>
      <c r="BD331" s="2" t="str">
        <f t="shared" ca="1" si="736"/>
        <v/>
      </c>
      <c r="BE331" s="2">
        <f t="shared" ca="1" si="736"/>
        <v>12.08</v>
      </c>
      <c r="BF331" s="2" t="str">
        <f t="shared" ca="1" si="736"/>
        <v/>
      </c>
      <c r="BG331" s="2">
        <f t="shared" ca="1" si="737"/>
        <v>57.53</v>
      </c>
      <c r="BH331" s="2">
        <f t="shared" ca="1" si="743"/>
        <v>26.1</v>
      </c>
      <c r="BI331" s="2">
        <f t="shared" ca="1" si="738"/>
        <v>46.1</v>
      </c>
      <c r="BJ331" s="2">
        <f t="shared" ca="1" si="738"/>
        <v>20</v>
      </c>
      <c r="BK331" s="2">
        <f t="shared" ca="1" si="738"/>
        <v>2.8233299999999999</v>
      </c>
      <c r="BL331" t="str">
        <f t="shared" si="739"/>
        <v>V20R04</v>
      </c>
      <c r="BM331">
        <f t="shared" si="740"/>
        <v>331</v>
      </c>
      <c r="BN331" t="b">
        <f t="shared" si="744"/>
        <v>1</v>
      </c>
    </row>
    <row r="332" spans="1:66" x14ac:dyDescent="0.25">
      <c r="A332" t="str">
        <f t="shared" si="741"/>
        <v>V20</v>
      </c>
      <c r="B332" t="s">
        <v>20</v>
      </c>
      <c r="C332" s="3" t="str">
        <f t="shared" si="711"/>
        <v>Tracking (one axis) Array</v>
      </c>
      <c r="D332" t="str">
        <f t="shared" ca="1" si="712"/>
        <v>Pass</v>
      </c>
      <c r="E332" s="2">
        <f t="shared" ca="1" si="713"/>
        <v>52.679999999999993</v>
      </c>
      <c r="F332" s="2">
        <f t="shared" ca="1" si="714"/>
        <v>52.679999999999993</v>
      </c>
      <c r="G332" s="3">
        <f t="shared" ca="1" si="715"/>
        <v>0</v>
      </c>
      <c r="H332" s="31" t="str">
        <f t="shared" ca="1" si="716"/>
        <v>Yes</v>
      </c>
      <c r="I332" s="2">
        <f t="shared" ca="1" si="717"/>
        <v>57.53</v>
      </c>
      <c r="J332" s="2">
        <f t="shared" ca="1" si="718"/>
        <v>57.53</v>
      </c>
      <c r="K332" s="2">
        <f t="shared" ca="1" si="719"/>
        <v>57.53</v>
      </c>
      <c r="L332" s="3">
        <f t="shared" ca="1" si="720"/>
        <v>0</v>
      </c>
      <c r="M332" s="3" t="str">
        <f t="shared" ca="1" si="721"/>
        <v>Yes</v>
      </c>
      <c r="N332" s="31" t="s">
        <v>302</v>
      </c>
      <c r="O332" s="21">
        <f t="shared" ca="1" si="722"/>
        <v>4.8500000000000085</v>
      </c>
      <c r="P332" s="7">
        <f t="shared" ca="1" si="723"/>
        <v>320</v>
      </c>
      <c r="Q332" s="2">
        <f t="shared" ca="1" si="724"/>
        <v>22.24</v>
      </c>
      <c r="R332" s="2">
        <f t="shared" ca="1" si="724"/>
        <v>14.7</v>
      </c>
      <c r="S332" s="2">
        <f t="shared" ca="1" si="724"/>
        <v>3.66</v>
      </c>
      <c r="T332" s="2" t="str">
        <f t="shared" ca="1" si="724"/>
        <v/>
      </c>
      <c r="U332" s="2">
        <f t="shared" ca="1" si="724"/>
        <v>12.08</v>
      </c>
      <c r="V332" s="2">
        <f t="shared" ca="1" si="724"/>
        <v>0</v>
      </c>
      <c r="W332" s="2">
        <f t="shared" ca="1" si="725"/>
        <v>52.679999999999993</v>
      </c>
      <c r="X332" s="2">
        <f t="shared" ca="1" si="726"/>
        <v>17.5</v>
      </c>
      <c r="Y332" s="2">
        <f t="shared" ca="1" si="726"/>
        <v>44.1</v>
      </c>
      <c r="Z332" s="2">
        <f t="shared" ca="1" si="726"/>
        <v>26.6</v>
      </c>
      <c r="AA332" s="2">
        <f t="shared" ca="1" si="726"/>
        <v>2.8233299999999999</v>
      </c>
      <c r="AB332" s="7">
        <f t="shared" ca="1" si="727"/>
        <v>320</v>
      </c>
      <c r="AC332" s="2">
        <f t="shared" ca="1" si="728"/>
        <v>22.24</v>
      </c>
      <c r="AD332" s="2">
        <f t="shared" ca="1" si="728"/>
        <v>14.7</v>
      </c>
      <c r="AE332" s="2">
        <f t="shared" ca="1" si="728"/>
        <v>3.66</v>
      </c>
      <c r="AF332" s="2" t="str">
        <f t="shared" ca="1" si="728"/>
        <v/>
      </c>
      <c r="AG332" s="2">
        <f t="shared" ca="1" si="728"/>
        <v>12.08</v>
      </c>
      <c r="AH332" s="2">
        <f t="shared" ca="1" si="728"/>
        <v>0</v>
      </c>
      <c r="AI332" s="2">
        <f t="shared" ca="1" si="729"/>
        <v>52.679999999999993</v>
      </c>
      <c r="AJ332" s="2">
        <f t="shared" ca="1" si="742"/>
        <v>17.5</v>
      </c>
      <c r="AK332" s="2">
        <f t="shared" ca="1" si="730"/>
        <v>44.1</v>
      </c>
      <c r="AL332" s="2">
        <f t="shared" ca="1" si="730"/>
        <v>26.6</v>
      </c>
      <c r="AM332" s="2">
        <f t="shared" ca="1" si="730"/>
        <v>2.8233299999999999</v>
      </c>
      <c r="AN332" s="7">
        <f t="shared" ca="1" si="731"/>
        <v>320</v>
      </c>
      <c r="AO332" s="2">
        <f t="shared" ca="1" si="732"/>
        <v>23.44</v>
      </c>
      <c r="AP332" s="2">
        <f t="shared" ca="1" si="732"/>
        <v>18.350000000000001</v>
      </c>
      <c r="AQ332" s="2">
        <f t="shared" ca="1" si="732"/>
        <v>3.66</v>
      </c>
      <c r="AR332" s="2" t="str">
        <f t="shared" ca="1" si="732"/>
        <v/>
      </c>
      <c r="AS332" s="2">
        <f t="shared" ca="1" si="732"/>
        <v>12.08</v>
      </c>
      <c r="AT332" s="2" t="str">
        <f t="shared" ca="1" si="732"/>
        <v/>
      </c>
      <c r="AU332" s="2">
        <f t="shared" ca="1" si="733"/>
        <v>57.53</v>
      </c>
      <c r="AV332" s="2">
        <f t="shared" ca="1" si="734"/>
        <v>26.1</v>
      </c>
      <c r="AW332" s="2">
        <f t="shared" ca="1" si="734"/>
        <v>46.1</v>
      </c>
      <c r="AX332" s="2">
        <f t="shared" ca="1" si="734"/>
        <v>20</v>
      </c>
      <c r="AY332" s="2">
        <f t="shared" ca="1" si="734"/>
        <v>2.8233299999999999</v>
      </c>
      <c r="AZ332" s="7">
        <f t="shared" ca="1" si="735"/>
        <v>320</v>
      </c>
      <c r="BA332" s="2">
        <f t="shared" ca="1" si="736"/>
        <v>23.44</v>
      </c>
      <c r="BB332" s="2">
        <f t="shared" ca="1" si="736"/>
        <v>18.350000000000001</v>
      </c>
      <c r="BC332" s="2">
        <f t="shared" ca="1" si="736"/>
        <v>3.66</v>
      </c>
      <c r="BD332" s="2" t="str">
        <f t="shared" ca="1" si="736"/>
        <v/>
      </c>
      <c r="BE332" s="2">
        <f t="shared" ca="1" si="736"/>
        <v>12.08</v>
      </c>
      <c r="BF332" s="2" t="str">
        <f t="shared" ca="1" si="736"/>
        <v/>
      </c>
      <c r="BG332" s="2">
        <f t="shared" ca="1" si="737"/>
        <v>57.53</v>
      </c>
      <c r="BH332" s="2">
        <f t="shared" ca="1" si="743"/>
        <v>26.1</v>
      </c>
      <c r="BI332" s="2">
        <f t="shared" ca="1" si="738"/>
        <v>46.1</v>
      </c>
      <c r="BJ332" s="2">
        <f t="shared" ca="1" si="738"/>
        <v>20</v>
      </c>
      <c r="BK332" s="2">
        <f t="shared" ca="1" si="738"/>
        <v>2.8233299999999999</v>
      </c>
      <c r="BL332" t="str">
        <f t="shared" si="739"/>
        <v>V20R05</v>
      </c>
      <c r="BM332">
        <f t="shared" si="740"/>
        <v>332</v>
      </c>
      <c r="BN332" t="b">
        <f t="shared" si="744"/>
        <v>1</v>
      </c>
    </row>
    <row r="333" spans="1:66" x14ac:dyDescent="0.25">
      <c r="A333" t="str">
        <f t="shared" si="741"/>
        <v>V20</v>
      </c>
      <c r="B333" t="s">
        <v>21</v>
      </c>
      <c r="C333" s="3" t="str">
        <f t="shared" si="711"/>
        <v>Tracking (two axis) Array</v>
      </c>
      <c r="D333" t="str">
        <f t="shared" ca="1" si="712"/>
        <v>Pass</v>
      </c>
      <c r="E333" s="2">
        <f t="shared" ca="1" si="713"/>
        <v>52.679999999999993</v>
      </c>
      <c r="F333" s="2">
        <f t="shared" ca="1" si="714"/>
        <v>52.679999999999993</v>
      </c>
      <c r="G333" s="3">
        <f t="shared" ca="1" si="715"/>
        <v>0</v>
      </c>
      <c r="H333" s="31" t="str">
        <f t="shared" ca="1" si="716"/>
        <v>Yes</v>
      </c>
      <c r="I333" s="2">
        <f t="shared" ca="1" si="717"/>
        <v>57.53</v>
      </c>
      <c r="J333" s="2">
        <f t="shared" ca="1" si="718"/>
        <v>57.53</v>
      </c>
      <c r="K333" s="2">
        <f t="shared" ca="1" si="719"/>
        <v>57.53</v>
      </c>
      <c r="L333" s="3">
        <f t="shared" ca="1" si="720"/>
        <v>0</v>
      </c>
      <c r="M333" s="3" t="str">
        <f t="shared" ca="1" si="721"/>
        <v>Yes</v>
      </c>
      <c r="N333" s="31" t="s">
        <v>302</v>
      </c>
      <c r="O333" s="21">
        <f t="shared" ca="1" si="722"/>
        <v>4.8500000000000085</v>
      </c>
      <c r="P333" s="7">
        <f t="shared" ca="1" si="723"/>
        <v>321</v>
      </c>
      <c r="Q333" s="2">
        <f t="shared" ca="1" si="724"/>
        <v>22.24</v>
      </c>
      <c r="R333" s="2">
        <f t="shared" ca="1" si="724"/>
        <v>14.7</v>
      </c>
      <c r="S333" s="2">
        <f t="shared" ca="1" si="724"/>
        <v>3.66</v>
      </c>
      <c r="T333" s="2" t="str">
        <f t="shared" ca="1" si="724"/>
        <v/>
      </c>
      <c r="U333" s="2">
        <f t="shared" ca="1" si="724"/>
        <v>12.08</v>
      </c>
      <c r="V333" s="2">
        <f t="shared" ca="1" si="724"/>
        <v>0</v>
      </c>
      <c r="W333" s="2">
        <f t="shared" ca="1" si="725"/>
        <v>52.679999999999993</v>
      </c>
      <c r="X333" s="2">
        <f t="shared" ca="1" si="726"/>
        <v>14.3</v>
      </c>
      <c r="Y333" s="2">
        <f t="shared" ca="1" si="726"/>
        <v>44.1</v>
      </c>
      <c r="Z333" s="2">
        <f t="shared" ca="1" si="726"/>
        <v>29.8</v>
      </c>
      <c r="AA333" s="2">
        <f t="shared" ca="1" si="726"/>
        <v>2.8233299999999999</v>
      </c>
      <c r="AB333" s="7">
        <f t="shared" ca="1" si="727"/>
        <v>321</v>
      </c>
      <c r="AC333" s="2">
        <f t="shared" ca="1" si="728"/>
        <v>22.24</v>
      </c>
      <c r="AD333" s="2">
        <f t="shared" ca="1" si="728"/>
        <v>14.7</v>
      </c>
      <c r="AE333" s="2">
        <f t="shared" ca="1" si="728"/>
        <v>3.66</v>
      </c>
      <c r="AF333" s="2" t="str">
        <f t="shared" ca="1" si="728"/>
        <v/>
      </c>
      <c r="AG333" s="2">
        <f t="shared" ca="1" si="728"/>
        <v>12.08</v>
      </c>
      <c r="AH333" s="2">
        <f t="shared" ca="1" si="728"/>
        <v>0</v>
      </c>
      <c r="AI333" s="2">
        <f t="shared" ca="1" si="729"/>
        <v>52.679999999999993</v>
      </c>
      <c r="AJ333" s="2">
        <f t="shared" ca="1" si="742"/>
        <v>14.3</v>
      </c>
      <c r="AK333" s="2">
        <f t="shared" ca="1" si="730"/>
        <v>44.1</v>
      </c>
      <c r="AL333" s="2">
        <f t="shared" ca="1" si="730"/>
        <v>29.8</v>
      </c>
      <c r="AM333" s="2">
        <f t="shared" ca="1" si="730"/>
        <v>2.8233299999999999</v>
      </c>
      <c r="AN333" s="7">
        <f t="shared" ca="1" si="731"/>
        <v>321</v>
      </c>
      <c r="AO333" s="2">
        <f t="shared" ca="1" si="732"/>
        <v>23.44</v>
      </c>
      <c r="AP333" s="2">
        <f t="shared" ca="1" si="732"/>
        <v>18.350000000000001</v>
      </c>
      <c r="AQ333" s="2">
        <f t="shared" ca="1" si="732"/>
        <v>3.66</v>
      </c>
      <c r="AR333" s="2" t="str">
        <f t="shared" ca="1" si="732"/>
        <v/>
      </c>
      <c r="AS333" s="2">
        <f t="shared" ca="1" si="732"/>
        <v>12.08</v>
      </c>
      <c r="AT333" s="2" t="str">
        <f t="shared" ca="1" si="732"/>
        <v/>
      </c>
      <c r="AU333" s="2">
        <f t="shared" ca="1" si="733"/>
        <v>57.53</v>
      </c>
      <c r="AV333" s="2">
        <f t="shared" ca="1" si="734"/>
        <v>26.1</v>
      </c>
      <c r="AW333" s="2">
        <f t="shared" ca="1" si="734"/>
        <v>46.1</v>
      </c>
      <c r="AX333" s="2">
        <f t="shared" ca="1" si="734"/>
        <v>20</v>
      </c>
      <c r="AY333" s="2">
        <f t="shared" ca="1" si="734"/>
        <v>2.8233299999999999</v>
      </c>
      <c r="AZ333" s="7">
        <f t="shared" ca="1" si="735"/>
        <v>321</v>
      </c>
      <c r="BA333" s="2">
        <f t="shared" ca="1" si="736"/>
        <v>23.44</v>
      </c>
      <c r="BB333" s="2">
        <f t="shared" ca="1" si="736"/>
        <v>18.350000000000001</v>
      </c>
      <c r="BC333" s="2">
        <f t="shared" ca="1" si="736"/>
        <v>3.66</v>
      </c>
      <c r="BD333" s="2" t="str">
        <f t="shared" ca="1" si="736"/>
        <v/>
      </c>
      <c r="BE333" s="2">
        <f t="shared" ca="1" si="736"/>
        <v>12.08</v>
      </c>
      <c r="BF333" s="2" t="str">
        <f t="shared" ca="1" si="736"/>
        <v/>
      </c>
      <c r="BG333" s="2">
        <f t="shared" ca="1" si="737"/>
        <v>57.53</v>
      </c>
      <c r="BH333" s="2">
        <f t="shared" ca="1" si="743"/>
        <v>26.1</v>
      </c>
      <c r="BI333" s="2">
        <f t="shared" ca="1" si="738"/>
        <v>46.1</v>
      </c>
      <c r="BJ333" s="2">
        <f t="shared" ca="1" si="738"/>
        <v>20</v>
      </c>
      <c r="BK333" s="2">
        <f t="shared" ca="1" si="738"/>
        <v>2.8233299999999999</v>
      </c>
      <c r="BL333" t="str">
        <f t="shared" si="739"/>
        <v>V20R06</v>
      </c>
      <c r="BM333">
        <f t="shared" si="740"/>
        <v>333</v>
      </c>
      <c r="BN333" t="b">
        <f t="shared" si="744"/>
        <v>1</v>
      </c>
    </row>
    <row r="334" spans="1:66" x14ac:dyDescent="0.25">
      <c r="A334" t="str">
        <f t="shared" si="741"/>
        <v>V20</v>
      </c>
      <c r="B334" t="s">
        <v>22</v>
      </c>
      <c r="C334" s="3" t="str">
        <f t="shared" si="711"/>
        <v>Microinverters</v>
      </c>
      <c r="D334" t="str">
        <f t="shared" ca="1" si="712"/>
        <v>Pass</v>
      </c>
      <c r="E334" s="2">
        <f t="shared" ca="1" si="713"/>
        <v>52.679999999999993</v>
      </c>
      <c r="F334" s="2">
        <f t="shared" ca="1" si="714"/>
        <v>52.679999999999993</v>
      </c>
      <c r="G334" s="3">
        <f t="shared" ca="1" si="715"/>
        <v>0</v>
      </c>
      <c r="H334" s="31" t="str">
        <f t="shared" ca="1" si="716"/>
        <v>Yes</v>
      </c>
      <c r="I334" s="2">
        <f t="shared" ca="1" si="717"/>
        <v>57.53</v>
      </c>
      <c r="J334" s="2">
        <f t="shared" ca="1" si="718"/>
        <v>57.53</v>
      </c>
      <c r="K334" s="2">
        <f t="shared" ca="1" si="719"/>
        <v>57.53</v>
      </c>
      <c r="L334" s="3">
        <f t="shared" ca="1" si="720"/>
        <v>0</v>
      </c>
      <c r="M334" s="3" t="str">
        <f t="shared" ca="1" si="721"/>
        <v>Yes</v>
      </c>
      <c r="N334" s="31" t="s">
        <v>302</v>
      </c>
      <c r="O334" s="21">
        <f t="shared" ca="1" si="722"/>
        <v>4.8500000000000085</v>
      </c>
      <c r="P334" s="7">
        <f t="shared" ca="1" si="723"/>
        <v>322</v>
      </c>
      <c r="Q334" s="2">
        <f t="shared" ca="1" si="724"/>
        <v>22.24</v>
      </c>
      <c r="R334" s="2">
        <f t="shared" ca="1" si="724"/>
        <v>14.7</v>
      </c>
      <c r="S334" s="2">
        <f t="shared" ca="1" si="724"/>
        <v>3.66</v>
      </c>
      <c r="T334" s="2" t="str">
        <f t="shared" ca="1" si="724"/>
        <v/>
      </c>
      <c r="U334" s="2">
        <f t="shared" ca="1" si="724"/>
        <v>12.08</v>
      </c>
      <c r="V334" s="2">
        <f t="shared" ca="1" si="724"/>
        <v>0</v>
      </c>
      <c r="W334" s="2">
        <f t="shared" ca="1" si="725"/>
        <v>52.679999999999993</v>
      </c>
      <c r="X334" s="2">
        <f t="shared" ca="1" si="726"/>
        <v>23.8</v>
      </c>
      <c r="Y334" s="2">
        <f t="shared" ca="1" si="726"/>
        <v>44.1</v>
      </c>
      <c r="Z334" s="2">
        <f t="shared" ca="1" si="726"/>
        <v>20.3</v>
      </c>
      <c r="AA334" s="2">
        <f t="shared" ca="1" si="726"/>
        <v>2.8233299999999999</v>
      </c>
      <c r="AB334" s="7">
        <f t="shared" ca="1" si="727"/>
        <v>322</v>
      </c>
      <c r="AC334" s="2">
        <f t="shared" ca="1" si="728"/>
        <v>22.24</v>
      </c>
      <c r="AD334" s="2">
        <f t="shared" ca="1" si="728"/>
        <v>14.7</v>
      </c>
      <c r="AE334" s="2">
        <f t="shared" ca="1" si="728"/>
        <v>3.66</v>
      </c>
      <c r="AF334" s="2" t="str">
        <f t="shared" ca="1" si="728"/>
        <v/>
      </c>
      <c r="AG334" s="2">
        <f t="shared" ca="1" si="728"/>
        <v>12.08</v>
      </c>
      <c r="AH334" s="2">
        <f t="shared" ca="1" si="728"/>
        <v>0</v>
      </c>
      <c r="AI334" s="2">
        <f t="shared" ca="1" si="729"/>
        <v>52.679999999999993</v>
      </c>
      <c r="AJ334" s="2">
        <f t="shared" ca="1" si="742"/>
        <v>23.8</v>
      </c>
      <c r="AK334" s="2">
        <f t="shared" ca="1" si="730"/>
        <v>44.1</v>
      </c>
      <c r="AL334" s="2">
        <f t="shared" ca="1" si="730"/>
        <v>20.3</v>
      </c>
      <c r="AM334" s="2">
        <f t="shared" ca="1" si="730"/>
        <v>2.8233299999999999</v>
      </c>
      <c r="AN334" s="7">
        <f t="shared" ca="1" si="731"/>
        <v>322</v>
      </c>
      <c r="AO334" s="2">
        <f t="shared" ca="1" si="732"/>
        <v>23.44</v>
      </c>
      <c r="AP334" s="2">
        <f t="shared" ca="1" si="732"/>
        <v>18.350000000000001</v>
      </c>
      <c r="AQ334" s="2">
        <f t="shared" ca="1" si="732"/>
        <v>3.66</v>
      </c>
      <c r="AR334" s="2" t="str">
        <f t="shared" ca="1" si="732"/>
        <v/>
      </c>
      <c r="AS334" s="2">
        <f t="shared" ca="1" si="732"/>
        <v>12.08</v>
      </c>
      <c r="AT334" s="2" t="str">
        <f t="shared" ca="1" si="732"/>
        <v/>
      </c>
      <c r="AU334" s="2">
        <f t="shared" ca="1" si="733"/>
        <v>57.53</v>
      </c>
      <c r="AV334" s="2">
        <f t="shared" ca="1" si="734"/>
        <v>26.1</v>
      </c>
      <c r="AW334" s="2">
        <f t="shared" ca="1" si="734"/>
        <v>46.1</v>
      </c>
      <c r="AX334" s="2">
        <f t="shared" ca="1" si="734"/>
        <v>20</v>
      </c>
      <c r="AY334" s="2">
        <f t="shared" ca="1" si="734"/>
        <v>2.8233299999999999</v>
      </c>
      <c r="AZ334" s="7">
        <f t="shared" ca="1" si="735"/>
        <v>322</v>
      </c>
      <c r="BA334" s="2">
        <f t="shared" ca="1" si="736"/>
        <v>23.44</v>
      </c>
      <c r="BB334" s="2">
        <f t="shared" ca="1" si="736"/>
        <v>18.350000000000001</v>
      </c>
      <c r="BC334" s="2">
        <f t="shared" ca="1" si="736"/>
        <v>3.66</v>
      </c>
      <c r="BD334" s="2" t="str">
        <f t="shared" ca="1" si="736"/>
        <v/>
      </c>
      <c r="BE334" s="2">
        <f t="shared" ca="1" si="736"/>
        <v>12.08</v>
      </c>
      <c r="BF334" s="2" t="str">
        <f t="shared" ca="1" si="736"/>
        <v/>
      </c>
      <c r="BG334" s="2">
        <f t="shared" ca="1" si="737"/>
        <v>57.53</v>
      </c>
      <c r="BH334" s="2">
        <f t="shared" ca="1" si="743"/>
        <v>26.1</v>
      </c>
      <c r="BI334" s="2">
        <f t="shared" ca="1" si="738"/>
        <v>46.1</v>
      </c>
      <c r="BJ334" s="2">
        <f t="shared" ca="1" si="738"/>
        <v>20</v>
      </c>
      <c r="BK334" s="2">
        <f t="shared" ca="1" si="738"/>
        <v>2.8233299999999999</v>
      </c>
      <c r="BL334" t="str">
        <f t="shared" si="739"/>
        <v>V20R07</v>
      </c>
      <c r="BM334">
        <f t="shared" si="740"/>
        <v>334</v>
      </c>
      <c r="BN334" t="b">
        <f t="shared" si="744"/>
        <v>1</v>
      </c>
    </row>
    <row r="335" spans="1:66" x14ac:dyDescent="0.25">
      <c r="A335" t="str">
        <f t="shared" si="741"/>
        <v>V20</v>
      </c>
      <c r="B335" t="s">
        <v>23</v>
      </c>
      <c r="C335" s="3" t="str">
        <f t="shared" si="711"/>
        <v>DC Power Optimiziers</v>
      </c>
      <c r="D335" t="str">
        <f t="shared" ca="1" si="712"/>
        <v>Pass</v>
      </c>
      <c r="E335" s="2">
        <f t="shared" ca="1" si="713"/>
        <v>52.679999999999993</v>
      </c>
      <c r="F335" s="2">
        <f t="shared" ca="1" si="714"/>
        <v>52.679999999999993</v>
      </c>
      <c r="G335" s="3">
        <f t="shared" ca="1" si="715"/>
        <v>0</v>
      </c>
      <c r="H335" s="31" t="str">
        <f t="shared" ca="1" si="716"/>
        <v>Yes</v>
      </c>
      <c r="I335" s="2">
        <f t="shared" ca="1" si="717"/>
        <v>57.53</v>
      </c>
      <c r="J335" s="2">
        <f t="shared" ca="1" si="718"/>
        <v>57.53</v>
      </c>
      <c r="K335" s="2">
        <f t="shared" ca="1" si="719"/>
        <v>57.53</v>
      </c>
      <c r="L335" s="3">
        <f t="shared" ca="1" si="720"/>
        <v>0</v>
      </c>
      <c r="M335" s="3" t="str">
        <f t="shared" ca="1" si="721"/>
        <v>Yes</v>
      </c>
      <c r="N335" s="31" t="s">
        <v>302</v>
      </c>
      <c r="O335" s="21">
        <f t="shared" ca="1" si="722"/>
        <v>4.8500000000000085</v>
      </c>
      <c r="P335" s="7">
        <f t="shared" ca="1" si="723"/>
        <v>323</v>
      </c>
      <c r="Q335" s="2">
        <f t="shared" ca="1" si="724"/>
        <v>22.24</v>
      </c>
      <c r="R335" s="2">
        <f t="shared" ca="1" si="724"/>
        <v>14.7</v>
      </c>
      <c r="S335" s="2">
        <f t="shared" ca="1" si="724"/>
        <v>3.66</v>
      </c>
      <c r="T335" s="2" t="str">
        <f t="shared" ca="1" si="724"/>
        <v/>
      </c>
      <c r="U335" s="2">
        <f t="shared" ca="1" si="724"/>
        <v>12.08</v>
      </c>
      <c r="V335" s="2">
        <f t="shared" ca="1" si="724"/>
        <v>0</v>
      </c>
      <c r="W335" s="2">
        <f t="shared" ca="1" si="725"/>
        <v>52.679999999999993</v>
      </c>
      <c r="X335" s="2">
        <f t="shared" ca="1" si="726"/>
        <v>23.9</v>
      </c>
      <c r="Y335" s="2">
        <f t="shared" ca="1" si="726"/>
        <v>44.1</v>
      </c>
      <c r="Z335" s="2">
        <f t="shared" ca="1" si="726"/>
        <v>20.2</v>
      </c>
      <c r="AA335" s="2">
        <f t="shared" ca="1" si="726"/>
        <v>2.8233299999999999</v>
      </c>
      <c r="AB335" s="7">
        <f t="shared" ca="1" si="727"/>
        <v>323</v>
      </c>
      <c r="AC335" s="2">
        <f t="shared" ca="1" si="728"/>
        <v>22.24</v>
      </c>
      <c r="AD335" s="2">
        <f t="shared" ca="1" si="728"/>
        <v>14.7</v>
      </c>
      <c r="AE335" s="2">
        <f t="shared" ca="1" si="728"/>
        <v>3.66</v>
      </c>
      <c r="AF335" s="2" t="str">
        <f t="shared" ca="1" si="728"/>
        <v/>
      </c>
      <c r="AG335" s="2">
        <f t="shared" ca="1" si="728"/>
        <v>12.08</v>
      </c>
      <c r="AH335" s="2">
        <f t="shared" ca="1" si="728"/>
        <v>0</v>
      </c>
      <c r="AI335" s="2">
        <f t="shared" ca="1" si="729"/>
        <v>52.679999999999993</v>
      </c>
      <c r="AJ335" s="2">
        <f t="shared" ca="1" si="742"/>
        <v>23.9</v>
      </c>
      <c r="AK335" s="2">
        <f t="shared" ca="1" si="730"/>
        <v>44.1</v>
      </c>
      <c r="AL335" s="2">
        <f t="shared" ca="1" si="730"/>
        <v>20.2</v>
      </c>
      <c r="AM335" s="2">
        <f t="shared" ca="1" si="730"/>
        <v>2.8233299999999999</v>
      </c>
      <c r="AN335" s="7">
        <f t="shared" ca="1" si="731"/>
        <v>323</v>
      </c>
      <c r="AO335" s="2">
        <f t="shared" ca="1" si="732"/>
        <v>23.44</v>
      </c>
      <c r="AP335" s="2">
        <f t="shared" ca="1" si="732"/>
        <v>18.350000000000001</v>
      </c>
      <c r="AQ335" s="2">
        <f t="shared" ca="1" si="732"/>
        <v>3.66</v>
      </c>
      <c r="AR335" s="2" t="str">
        <f t="shared" ca="1" si="732"/>
        <v/>
      </c>
      <c r="AS335" s="2">
        <f t="shared" ca="1" si="732"/>
        <v>12.08</v>
      </c>
      <c r="AT335" s="2" t="str">
        <f t="shared" ca="1" si="732"/>
        <v/>
      </c>
      <c r="AU335" s="2">
        <f t="shared" ca="1" si="733"/>
        <v>57.53</v>
      </c>
      <c r="AV335" s="2">
        <f t="shared" ca="1" si="734"/>
        <v>26.1</v>
      </c>
      <c r="AW335" s="2">
        <f t="shared" ca="1" si="734"/>
        <v>46.1</v>
      </c>
      <c r="AX335" s="2">
        <f t="shared" ca="1" si="734"/>
        <v>20</v>
      </c>
      <c r="AY335" s="2">
        <f t="shared" ca="1" si="734"/>
        <v>2.8233299999999999</v>
      </c>
      <c r="AZ335" s="7">
        <f t="shared" ca="1" si="735"/>
        <v>323</v>
      </c>
      <c r="BA335" s="2">
        <f t="shared" ca="1" si="736"/>
        <v>23.44</v>
      </c>
      <c r="BB335" s="2">
        <f t="shared" ca="1" si="736"/>
        <v>18.350000000000001</v>
      </c>
      <c r="BC335" s="2">
        <f t="shared" ca="1" si="736"/>
        <v>3.66</v>
      </c>
      <c r="BD335" s="2" t="str">
        <f t="shared" ca="1" si="736"/>
        <v/>
      </c>
      <c r="BE335" s="2">
        <f t="shared" ca="1" si="736"/>
        <v>12.08</v>
      </c>
      <c r="BF335" s="2" t="str">
        <f t="shared" ca="1" si="736"/>
        <v/>
      </c>
      <c r="BG335" s="2">
        <f t="shared" ca="1" si="737"/>
        <v>57.53</v>
      </c>
      <c r="BH335" s="2">
        <f t="shared" ca="1" si="743"/>
        <v>26.1</v>
      </c>
      <c r="BI335" s="2">
        <f t="shared" ca="1" si="738"/>
        <v>46.1</v>
      </c>
      <c r="BJ335" s="2">
        <f t="shared" ca="1" si="738"/>
        <v>20</v>
      </c>
      <c r="BK335" s="2">
        <f t="shared" ca="1" si="738"/>
        <v>2.8233299999999999</v>
      </c>
      <c r="BL335" t="str">
        <f t="shared" si="739"/>
        <v>V20R08</v>
      </c>
      <c r="BM335">
        <f t="shared" si="740"/>
        <v>335</v>
      </c>
      <c r="BN335" t="b">
        <f t="shared" si="744"/>
        <v>1</v>
      </c>
    </row>
    <row r="336" spans="1:66" x14ac:dyDescent="0.25">
      <c r="A336" t="str">
        <f t="shared" si="741"/>
        <v>V20</v>
      </c>
      <c r="B336" t="s">
        <v>24</v>
      </c>
      <c r="C336" s="3" t="str">
        <f t="shared" si="711"/>
        <v>Maxium PV Preimum Fixed Microinverter</v>
      </c>
      <c r="D336" t="str">
        <f t="shared" ca="1" si="712"/>
        <v>Pass</v>
      </c>
      <c r="E336" s="2">
        <f t="shared" ca="1" si="713"/>
        <v>52.679999999999993</v>
      </c>
      <c r="F336" s="2">
        <f t="shared" ca="1" si="714"/>
        <v>52.679999999999993</v>
      </c>
      <c r="G336" s="3">
        <f t="shared" ca="1" si="715"/>
        <v>0</v>
      </c>
      <c r="H336" s="31" t="str">
        <f t="shared" ca="1" si="716"/>
        <v>Yes</v>
      </c>
      <c r="I336" s="2">
        <f t="shared" ca="1" si="717"/>
        <v>57.53</v>
      </c>
      <c r="J336" s="2">
        <f t="shared" ca="1" si="718"/>
        <v>57.53</v>
      </c>
      <c r="K336" s="2">
        <f t="shared" ca="1" si="719"/>
        <v>57.53</v>
      </c>
      <c r="L336" s="3">
        <f t="shared" ca="1" si="720"/>
        <v>0</v>
      </c>
      <c r="M336" s="3" t="str">
        <f t="shared" ca="1" si="721"/>
        <v>Yes</v>
      </c>
      <c r="N336" s="31" t="s">
        <v>302</v>
      </c>
      <c r="O336" s="21">
        <f t="shared" ca="1" si="722"/>
        <v>4.8500000000000085</v>
      </c>
      <c r="P336" s="7">
        <f t="shared" ca="1" si="723"/>
        <v>324</v>
      </c>
      <c r="Q336" s="2">
        <f t="shared" ca="1" si="724"/>
        <v>22.24</v>
      </c>
      <c r="R336" s="2">
        <f t="shared" ca="1" si="724"/>
        <v>14.7</v>
      </c>
      <c r="S336" s="2">
        <f t="shared" ca="1" si="724"/>
        <v>3.66</v>
      </c>
      <c r="T336" s="2" t="str">
        <f t="shared" ca="1" si="724"/>
        <v/>
      </c>
      <c r="U336" s="2">
        <f t="shared" ca="1" si="724"/>
        <v>12.08</v>
      </c>
      <c r="V336" s="2">
        <f t="shared" ca="1" si="724"/>
        <v>0</v>
      </c>
      <c r="W336" s="2">
        <f t="shared" ca="1" si="725"/>
        <v>52.679999999999993</v>
      </c>
      <c r="X336" s="2">
        <f t="shared" ca="1" si="726"/>
        <v>24.4</v>
      </c>
      <c r="Y336" s="2">
        <f t="shared" ca="1" si="726"/>
        <v>44.1</v>
      </c>
      <c r="Z336" s="2">
        <f t="shared" ca="1" si="726"/>
        <v>19.7</v>
      </c>
      <c r="AA336" s="2">
        <f t="shared" ca="1" si="726"/>
        <v>2.7296999999999998</v>
      </c>
      <c r="AB336" s="7">
        <f t="shared" ca="1" si="727"/>
        <v>324</v>
      </c>
      <c r="AC336" s="2">
        <f t="shared" ca="1" si="728"/>
        <v>22.24</v>
      </c>
      <c r="AD336" s="2">
        <f t="shared" ca="1" si="728"/>
        <v>14.7</v>
      </c>
      <c r="AE336" s="2">
        <f t="shared" ca="1" si="728"/>
        <v>3.66</v>
      </c>
      <c r="AF336" s="2" t="str">
        <f t="shared" ca="1" si="728"/>
        <v/>
      </c>
      <c r="AG336" s="2">
        <f t="shared" ca="1" si="728"/>
        <v>12.08</v>
      </c>
      <c r="AH336" s="2">
        <f t="shared" ca="1" si="728"/>
        <v>0</v>
      </c>
      <c r="AI336" s="2">
        <f t="shared" ca="1" si="729"/>
        <v>52.679999999999993</v>
      </c>
      <c r="AJ336" s="2">
        <f t="shared" ca="1" si="742"/>
        <v>24.4</v>
      </c>
      <c r="AK336" s="2">
        <f t="shared" ca="1" si="730"/>
        <v>44.1</v>
      </c>
      <c r="AL336" s="2">
        <f t="shared" ca="1" si="730"/>
        <v>19.7</v>
      </c>
      <c r="AM336" s="2">
        <f t="shared" ca="1" si="730"/>
        <v>2.7296999999999998</v>
      </c>
      <c r="AN336" s="7">
        <f t="shared" ca="1" si="731"/>
        <v>324</v>
      </c>
      <c r="AO336" s="2">
        <f t="shared" ca="1" si="732"/>
        <v>23.44</v>
      </c>
      <c r="AP336" s="2">
        <f t="shared" ca="1" si="732"/>
        <v>18.350000000000001</v>
      </c>
      <c r="AQ336" s="2">
        <f t="shared" ca="1" si="732"/>
        <v>3.66</v>
      </c>
      <c r="AR336" s="2" t="str">
        <f t="shared" ca="1" si="732"/>
        <v/>
      </c>
      <c r="AS336" s="2">
        <f t="shared" ca="1" si="732"/>
        <v>12.08</v>
      </c>
      <c r="AT336" s="2" t="str">
        <f t="shared" ca="1" si="732"/>
        <v/>
      </c>
      <c r="AU336" s="2">
        <f t="shared" ca="1" si="733"/>
        <v>57.53</v>
      </c>
      <c r="AV336" s="2">
        <f t="shared" ca="1" si="734"/>
        <v>26.1</v>
      </c>
      <c r="AW336" s="2">
        <f t="shared" ca="1" si="734"/>
        <v>46.1</v>
      </c>
      <c r="AX336" s="2">
        <f t="shared" ca="1" si="734"/>
        <v>20</v>
      </c>
      <c r="AY336" s="2">
        <f t="shared" ca="1" si="734"/>
        <v>2.8233299999999999</v>
      </c>
      <c r="AZ336" s="7">
        <f t="shared" ca="1" si="735"/>
        <v>324</v>
      </c>
      <c r="BA336" s="2">
        <f t="shared" ca="1" si="736"/>
        <v>23.44</v>
      </c>
      <c r="BB336" s="2">
        <f t="shared" ca="1" si="736"/>
        <v>18.350000000000001</v>
      </c>
      <c r="BC336" s="2">
        <f t="shared" ca="1" si="736"/>
        <v>3.66</v>
      </c>
      <c r="BD336" s="2" t="str">
        <f t="shared" ca="1" si="736"/>
        <v/>
      </c>
      <c r="BE336" s="2">
        <f t="shared" ca="1" si="736"/>
        <v>12.08</v>
      </c>
      <c r="BF336" s="2" t="str">
        <f t="shared" ca="1" si="736"/>
        <v/>
      </c>
      <c r="BG336" s="2">
        <f t="shared" ca="1" si="737"/>
        <v>57.53</v>
      </c>
      <c r="BH336" s="2">
        <f t="shared" ca="1" si="743"/>
        <v>26.1</v>
      </c>
      <c r="BI336" s="2">
        <f t="shared" ca="1" si="738"/>
        <v>46.1</v>
      </c>
      <c r="BJ336" s="2">
        <f t="shared" ca="1" si="738"/>
        <v>20</v>
      </c>
      <c r="BK336" s="2">
        <f t="shared" ca="1" si="738"/>
        <v>2.8233299999999999</v>
      </c>
      <c r="BL336" t="str">
        <f t="shared" si="739"/>
        <v>V20R09</v>
      </c>
      <c r="BM336">
        <f t="shared" si="740"/>
        <v>336</v>
      </c>
      <c r="BN336" t="b">
        <f t="shared" si="744"/>
        <v>1</v>
      </c>
    </row>
    <row r="337" spans="1:66" x14ac:dyDescent="0.25">
      <c r="A337" t="str">
        <f t="shared" si="741"/>
        <v>V20</v>
      </c>
      <c r="B337" t="s">
        <v>25</v>
      </c>
      <c r="C337" s="3" t="str">
        <f t="shared" si="711"/>
        <v>Maximum PV Preimum Tracking DC Power Optimizers</v>
      </c>
      <c r="D337" t="str">
        <f t="shared" ca="1" si="712"/>
        <v>Pass</v>
      </c>
      <c r="E337" s="2">
        <f t="shared" ca="1" si="713"/>
        <v>52.679999999999993</v>
      </c>
      <c r="F337" s="2">
        <f t="shared" ca="1" si="714"/>
        <v>52.679999999999993</v>
      </c>
      <c r="G337" s="3">
        <f t="shared" ca="1" si="715"/>
        <v>0</v>
      </c>
      <c r="H337" s="31" t="str">
        <f t="shared" ca="1" si="716"/>
        <v>Yes</v>
      </c>
      <c r="I337" s="2">
        <f t="shared" ca="1" si="717"/>
        <v>57.53</v>
      </c>
      <c r="J337" s="2">
        <f t="shared" ca="1" si="718"/>
        <v>57.53</v>
      </c>
      <c r="K337" s="2">
        <f t="shared" ca="1" si="719"/>
        <v>57.53</v>
      </c>
      <c r="L337" s="3">
        <f t="shared" ca="1" si="720"/>
        <v>0</v>
      </c>
      <c r="M337" s="3" t="str">
        <f t="shared" ca="1" si="721"/>
        <v>Yes</v>
      </c>
      <c r="N337" s="31" t="s">
        <v>302</v>
      </c>
      <c r="O337" s="21">
        <f t="shared" ca="1" si="722"/>
        <v>4.8500000000000085</v>
      </c>
      <c r="P337" s="7">
        <f t="shared" ca="1" si="723"/>
        <v>325</v>
      </c>
      <c r="Q337" s="2">
        <f t="shared" ca="1" si="724"/>
        <v>22.24</v>
      </c>
      <c r="R337" s="2">
        <f t="shared" ca="1" si="724"/>
        <v>14.7</v>
      </c>
      <c r="S337" s="2">
        <f t="shared" ca="1" si="724"/>
        <v>3.66</v>
      </c>
      <c r="T337" s="2" t="str">
        <f t="shared" ca="1" si="724"/>
        <v/>
      </c>
      <c r="U337" s="2">
        <f t="shared" ca="1" si="724"/>
        <v>12.08</v>
      </c>
      <c r="V337" s="2">
        <f t="shared" ca="1" si="724"/>
        <v>0</v>
      </c>
      <c r="W337" s="2">
        <f t="shared" ca="1" si="725"/>
        <v>52.679999999999993</v>
      </c>
      <c r="X337" s="2">
        <f t="shared" ca="1" si="726"/>
        <v>22.6</v>
      </c>
      <c r="Y337" s="2">
        <f t="shared" ca="1" si="726"/>
        <v>44.1</v>
      </c>
      <c r="Z337" s="2">
        <f t="shared" ca="1" si="726"/>
        <v>21.5</v>
      </c>
      <c r="AA337" s="2">
        <f t="shared" ca="1" si="726"/>
        <v>1.99251</v>
      </c>
      <c r="AB337" s="7">
        <f t="shared" ca="1" si="727"/>
        <v>325</v>
      </c>
      <c r="AC337" s="2">
        <f t="shared" ca="1" si="728"/>
        <v>22.24</v>
      </c>
      <c r="AD337" s="2">
        <f t="shared" ca="1" si="728"/>
        <v>14.7</v>
      </c>
      <c r="AE337" s="2">
        <f t="shared" ca="1" si="728"/>
        <v>3.66</v>
      </c>
      <c r="AF337" s="2" t="str">
        <f t="shared" ca="1" si="728"/>
        <v/>
      </c>
      <c r="AG337" s="2">
        <f t="shared" ca="1" si="728"/>
        <v>12.08</v>
      </c>
      <c r="AH337" s="2">
        <f t="shared" ca="1" si="728"/>
        <v>0</v>
      </c>
      <c r="AI337" s="2">
        <f t="shared" ca="1" si="729"/>
        <v>52.679999999999993</v>
      </c>
      <c r="AJ337" s="2">
        <f t="shared" ca="1" si="742"/>
        <v>22.6</v>
      </c>
      <c r="AK337" s="2">
        <f t="shared" ca="1" si="730"/>
        <v>44.1</v>
      </c>
      <c r="AL337" s="2">
        <f t="shared" ca="1" si="730"/>
        <v>21.5</v>
      </c>
      <c r="AM337" s="2">
        <f t="shared" ca="1" si="730"/>
        <v>1.99251</v>
      </c>
      <c r="AN337" s="7">
        <f t="shared" ca="1" si="731"/>
        <v>325</v>
      </c>
      <c r="AO337" s="2">
        <f t="shared" ca="1" si="732"/>
        <v>23.44</v>
      </c>
      <c r="AP337" s="2">
        <f t="shared" ca="1" si="732"/>
        <v>18.350000000000001</v>
      </c>
      <c r="AQ337" s="2">
        <f t="shared" ca="1" si="732"/>
        <v>3.66</v>
      </c>
      <c r="AR337" s="2" t="str">
        <f t="shared" ca="1" si="732"/>
        <v/>
      </c>
      <c r="AS337" s="2">
        <f t="shared" ca="1" si="732"/>
        <v>12.08</v>
      </c>
      <c r="AT337" s="2" t="str">
        <f t="shared" ca="1" si="732"/>
        <v/>
      </c>
      <c r="AU337" s="2">
        <f t="shared" ca="1" si="733"/>
        <v>57.53</v>
      </c>
      <c r="AV337" s="2">
        <f t="shared" ca="1" si="734"/>
        <v>26.1</v>
      </c>
      <c r="AW337" s="2">
        <f t="shared" ca="1" si="734"/>
        <v>46.1</v>
      </c>
      <c r="AX337" s="2">
        <f t="shared" ca="1" si="734"/>
        <v>20</v>
      </c>
      <c r="AY337" s="2">
        <f t="shared" ca="1" si="734"/>
        <v>2.8233299999999999</v>
      </c>
      <c r="AZ337" s="7">
        <f t="shared" ca="1" si="735"/>
        <v>325</v>
      </c>
      <c r="BA337" s="2">
        <f t="shared" ca="1" si="736"/>
        <v>23.44</v>
      </c>
      <c r="BB337" s="2">
        <f t="shared" ca="1" si="736"/>
        <v>18.350000000000001</v>
      </c>
      <c r="BC337" s="2">
        <f t="shared" ca="1" si="736"/>
        <v>3.66</v>
      </c>
      <c r="BD337" s="2" t="str">
        <f t="shared" ca="1" si="736"/>
        <v/>
      </c>
      <c r="BE337" s="2">
        <f t="shared" ca="1" si="736"/>
        <v>12.08</v>
      </c>
      <c r="BF337" s="2" t="str">
        <f t="shared" ca="1" si="736"/>
        <v/>
      </c>
      <c r="BG337" s="2">
        <f t="shared" ca="1" si="737"/>
        <v>57.53</v>
      </c>
      <c r="BH337" s="2">
        <f t="shared" ca="1" si="743"/>
        <v>26.1</v>
      </c>
      <c r="BI337" s="2">
        <f t="shared" ca="1" si="738"/>
        <v>46.1</v>
      </c>
      <c r="BJ337" s="2">
        <f t="shared" ca="1" si="738"/>
        <v>20</v>
      </c>
      <c r="BK337" s="2">
        <f t="shared" ca="1" si="738"/>
        <v>2.8233299999999999</v>
      </c>
      <c r="BL337" t="str">
        <f t="shared" si="739"/>
        <v>V20R10</v>
      </c>
      <c r="BM337">
        <f t="shared" si="740"/>
        <v>337</v>
      </c>
      <c r="BN337" t="b">
        <f t="shared" si="744"/>
        <v>1</v>
      </c>
    </row>
    <row r="338" spans="1:66" x14ac:dyDescent="0.25">
      <c r="A338" s="20" t="str">
        <f>"Result "&amp;A327</f>
        <v>Result V20</v>
      </c>
      <c r="C338" s="5"/>
      <c r="D338" s="6" t="str">
        <f ca="1">IF(NOT(BN338),"n/a",IF(COUNTIF(D328:D337,Pass)=10,Pass,Fail))</f>
        <v>Pass</v>
      </c>
      <c r="E338" s="17">
        <f ca="1">AVERAGE(E328:E337)</f>
        <v>52.679999999999993</v>
      </c>
      <c r="F338" s="17">
        <f ca="1">AVERAGE(F328:F337)</f>
        <v>52.679999999999993</v>
      </c>
      <c r="G338" s="18">
        <f ca="1">IF(E338=0,0,(F338-E338)/E338)</f>
        <v>0</v>
      </c>
      <c r="H338" s="19"/>
      <c r="I338" s="17">
        <f ca="1">AVERAGE(I328:I337)</f>
        <v>57.529999999999987</v>
      </c>
      <c r="J338" s="17">
        <f ca="1">AVERAGE(J328:J337)</f>
        <v>57.529999999999987</v>
      </c>
      <c r="K338" s="17">
        <f ca="1">AVERAGE(K328:K337)</f>
        <v>57.529999999999987</v>
      </c>
      <c r="L338" s="18">
        <f t="shared" ca="1" si="720"/>
        <v>0</v>
      </c>
      <c r="M338" s="19" t="s">
        <v>273</v>
      </c>
      <c r="N338" s="19">
        <f ca="1">MIN(L328:L337)</f>
        <v>0</v>
      </c>
      <c r="O338" s="17">
        <f ca="1">AVERAGE(O328:O337)</f>
        <v>4.8500000000000085</v>
      </c>
      <c r="P338" s="18" t="s">
        <v>275</v>
      </c>
      <c r="Q338" s="17">
        <f ca="1">AVERAGE(Q328:Q337)</f>
        <v>22.240000000000002</v>
      </c>
      <c r="R338" s="17">
        <f ca="1">AVERAGE(R328:R337)</f>
        <v>14.7</v>
      </c>
      <c r="S338" s="17">
        <f ca="1">AVERAGE(S328:S337)</f>
        <v>3.6599999999999993</v>
      </c>
      <c r="T338" s="17"/>
      <c r="U338" s="17">
        <f ca="1">AVERAGE(U328:U337)</f>
        <v>12.08</v>
      </c>
      <c r="V338" s="17">
        <f ca="1">AVERAGE(V328:V337)</f>
        <v>0</v>
      </c>
      <c r="W338" s="17">
        <f ca="1">AVERAGE(W328:W337)</f>
        <v>52.679999999999993</v>
      </c>
      <c r="X338" s="17">
        <f ca="1">AVERAGE(X322:X337)</f>
        <v>26.027232142857141</v>
      </c>
      <c r="Y338" s="17">
        <f ca="1">AVERAGE(Y322:Y337)</f>
        <v>49.756250000000016</v>
      </c>
      <c r="Z338" s="17">
        <f ca="1">AVERAGE(Z322:Z337)</f>
        <v>23.729017857142853</v>
      </c>
      <c r="AA338" s="17">
        <f ca="1">AVERAGE(AA322:AA337)</f>
        <v>6.8328169642857128</v>
      </c>
      <c r="AB338" s="17" t="s">
        <v>275</v>
      </c>
      <c r="AC338" s="17">
        <f ca="1">AVERAGE(AC328:AC337)</f>
        <v>22.240000000000002</v>
      </c>
      <c r="AD338" s="17">
        <f ca="1">AVERAGE(AD328:AD337)</f>
        <v>14.7</v>
      </c>
      <c r="AE338" s="17">
        <f ca="1">AVERAGE(AE328:AE337)</f>
        <v>3.6599999999999993</v>
      </c>
      <c r="AF338" s="17" t="e">
        <f ca="1">AVERAGE(AF328:AF337)</f>
        <v>#DIV/0!</v>
      </c>
      <c r="AG338" s="17">
        <f ca="1">AVERAGE(AG328:AG337)</f>
        <v>12.08</v>
      </c>
      <c r="AH338" s="17"/>
      <c r="AI338" s="17">
        <f ca="1">AVERAGE(AI328:AI337)</f>
        <v>52.679999999999993</v>
      </c>
      <c r="AJ338" s="17">
        <f ca="1">AVERAGE(AJ322:AJ337)</f>
        <v>26.027232142857141</v>
      </c>
      <c r="AK338" s="17">
        <f ca="1">AVERAGE(AK322:AK337)</f>
        <v>49.756250000000016</v>
      </c>
      <c r="AL338" s="17">
        <f ca="1">AVERAGE(AL322:AL337)</f>
        <v>23.729017857142853</v>
      </c>
      <c r="AM338" s="17">
        <f ca="1">AVERAGE(AM322:AM337)</f>
        <v>6.8328169642857128</v>
      </c>
      <c r="AO338" s="17">
        <f ca="1">AVERAGE(AO328:AO337)</f>
        <v>23.44</v>
      </c>
      <c r="AP338" s="17">
        <f ca="1">AVERAGE(AP328:AP337)</f>
        <v>18.349999999999998</v>
      </c>
      <c r="AQ338" s="17">
        <f ca="1">AVERAGE(AQ328:AQ337)</f>
        <v>3.6599999999999993</v>
      </c>
      <c r="AR338" s="17" t="str">
        <f ca="1">IF(AR$3=0,"",AVERAGE(AR328:AR337))</f>
        <v/>
      </c>
      <c r="AS338" s="17">
        <f ca="1">AVERAGE(AS328:AS337)</f>
        <v>12.08</v>
      </c>
      <c r="AT338" s="17"/>
      <c r="AU338" s="17">
        <f ca="1">AVERAGE(AU328:AU337)</f>
        <v>57.529999999999987</v>
      </c>
      <c r="AV338" s="17">
        <f ca="1">AVERAGE(AV322:AV337)</f>
        <v>28.717857142857152</v>
      </c>
      <c r="AW338" s="17">
        <f ca="1">AVERAGE(AW322:AW337)</f>
        <v>51.576785714285727</v>
      </c>
      <c r="AX338" s="17">
        <f ca="1">AVERAGE(AX322:AX337)</f>
        <v>22.858928571428571</v>
      </c>
      <c r="AY338" s="17">
        <f ca="1">AVERAGE(AY322:AY337)</f>
        <v>6.9605598214285704</v>
      </c>
      <c r="BA338" s="17">
        <f ca="1">AVERAGE(BA328:BA337)</f>
        <v>23.44</v>
      </c>
      <c r="BB338" s="17">
        <f ca="1">AVERAGE(BB328:BB337)</f>
        <v>18.349999999999998</v>
      </c>
      <c r="BC338" s="17">
        <f ca="1">AVERAGE(BC328:BC337)</f>
        <v>3.6599999999999993</v>
      </c>
      <c r="BD338" s="17" t="str">
        <f ca="1">IF(BD$3=0,"",AVERAGE(BD328:BD337))</f>
        <v/>
      </c>
      <c r="BE338" s="17">
        <f ca="1">AVERAGE(BE328:BE337)</f>
        <v>12.08</v>
      </c>
      <c r="BF338" s="17"/>
      <c r="BG338" s="17">
        <f ca="1">AVERAGE(BG328:BG337)</f>
        <v>57.529999999999987</v>
      </c>
      <c r="BH338" s="17">
        <f ca="1">AVERAGE(BH322:BH337)</f>
        <v>28.717857142857152</v>
      </c>
      <c r="BI338" s="17">
        <f ca="1">AVERAGE(BI322:BI337)</f>
        <v>51.576785714285727</v>
      </c>
      <c r="BJ338" s="17">
        <f ca="1">AVERAGE(BJ322:BJ337)</f>
        <v>22.858928571428571</v>
      </c>
      <c r="BK338" s="17">
        <f ca="1">AVERAGE(BK322:BK337)</f>
        <v>6.9605598214285704</v>
      </c>
      <c r="BN338" t="b">
        <f t="shared" si="744"/>
        <v>1</v>
      </c>
    </row>
    <row r="339" spans="1:66" x14ac:dyDescent="0.25">
      <c r="E339" s="6"/>
      <c r="F339" s="6"/>
      <c r="G339" s="6"/>
      <c r="H339" s="5"/>
      <c r="I339" s="6"/>
      <c r="J339" s="6"/>
      <c r="K339" s="6"/>
      <c r="L339" s="5" t="s">
        <v>275</v>
      </c>
      <c r="M339" s="5" t="s">
        <v>274</v>
      </c>
      <c r="N339" s="32">
        <f ca="1">MAX(L328:L337)</f>
        <v>0</v>
      </c>
      <c r="AB339" s="6" t="s">
        <v>276</v>
      </c>
      <c r="AC339" s="18">
        <f ca="1">(AC338-Q338)/Q338</f>
        <v>0</v>
      </c>
      <c r="AD339" s="18">
        <f ca="1">(AD338-R338)/R338</f>
        <v>0</v>
      </c>
      <c r="AE339" s="18">
        <f ca="1">(AE338-S338)/S338</f>
        <v>0</v>
      </c>
      <c r="AF339" s="18"/>
      <c r="AG339" s="18">
        <f ca="1">(AG338-U338)/U338</f>
        <v>0</v>
      </c>
      <c r="AH339" s="18"/>
      <c r="AI339" s="18">
        <f ca="1">(AI338-W338)/W338</f>
        <v>0</v>
      </c>
    </row>
    <row r="340" spans="1:66" x14ac:dyDescent="0.25">
      <c r="A340" s="6" t="s">
        <v>455</v>
      </c>
      <c r="B340" s="6" t="str">
        <f>VLOOKUP(A340,TestArray,2)&amp;" in "&amp;VLOOKUP(A340,TestArray,3)&amp;" for Prototype "&amp;VLOOKUP(A340,TestArray,4)</f>
        <v>PV, Battery and Target EDR in Zone 12 for Prototype P2100ft2</v>
      </c>
      <c r="C340" s="6"/>
      <c r="I340" s="6" t="str">
        <f>VLOOKUP(A340,TestArray,21)</f>
        <v>Standard = V04R12</v>
      </c>
    </row>
    <row r="341" spans="1:66" x14ac:dyDescent="0.25">
      <c r="A341" t="str">
        <f>A340</f>
        <v>V21</v>
      </c>
      <c r="B341" t="s">
        <v>2</v>
      </c>
      <c r="C341" s="3" t="str">
        <f t="shared" ref="C341:C350" si="745">VLOOKUP(A341,TestArray,4+RIGHT(B341,2))</f>
        <v>Package</v>
      </c>
      <c r="D341" t="str">
        <f t="shared" ref="D341:D350" ca="1" si="746">IF(NOT(BN341),"n/a",IF(AND(H341=Yes,M341=Yes),Pass,Fail))</f>
        <v>Pass</v>
      </c>
      <c r="E341" s="2">
        <f t="shared" ref="E341:E350" ca="1" si="747">IF(Units="EDR total",X341,W341)</f>
        <v>52.679999999999993</v>
      </c>
      <c r="F341" s="2">
        <f t="shared" ref="F341:F350" ca="1" si="748">IF(Units="EDR total",AJ341,AI341)</f>
        <v>52.679999999999993</v>
      </c>
      <c r="G341" s="3">
        <f t="shared" ref="G341:G350" ca="1" si="749">IF(E341=0,0,(F341-E341)/E341)</f>
        <v>0</v>
      </c>
      <c r="H341" s="31" t="str">
        <f t="shared" ref="H341:H350" ca="1" si="750">IF(AND((E341-Tolerance&lt;=F341),(E341+Tolerance&gt;=F341)),Yes,No)</f>
        <v>Yes</v>
      </c>
      <c r="I341" s="2">
        <f t="shared" ref="I341:I350" ca="1" si="751">IF(Units="EDR total",J341,INDIRECT(RefCol&amp;INDEX(StandardArray,MATCH($N341,StandardList,0),2)))</f>
        <v>57.53</v>
      </c>
      <c r="J341" s="2">
        <f t="shared" ref="J341:J350" ca="1" si="752">IF(Units="EDR total",AV341,AU341)</f>
        <v>57.53</v>
      </c>
      <c r="K341" s="2">
        <f t="shared" ref="K341:K350" ca="1" si="753">IF(Units="EDR total",BH341,BG341)</f>
        <v>57.53</v>
      </c>
      <c r="L341" s="3">
        <f t="shared" ref="L341:L351" ca="1" si="754">IF(I341=0,0,(K341-I341)/I341)</f>
        <v>0</v>
      </c>
      <c r="M341" s="3" t="str">
        <f t="shared" ref="M341:M350" ca="1" si="755">IF(AND((I341-Tolerance&lt;=K341),(I341+Tolerance&gt;=K341),(J341-Tolerance&lt;=K341),(J341+Tolerance&gt;=K341)),Yes,No)</f>
        <v>Yes</v>
      </c>
      <c r="N341" s="31" t="s">
        <v>302</v>
      </c>
      <c r="O341" s="21">
        <f t="shared" ref="O341:O350" ca="1" si="756">K341-F341</f>
        <v>4.8500000000000085</v>
      </c>
      <c r="P341" s="7">
        <f t="shared" ref="P341:P350" ca="1" si="757">MATCH($A341&amp;$B341,INDIRECT(P$2),0)</f>
        <v>326</v>
      </c>
      <c r="Q341" s="2">
        <f t="shared" ref="Q341:V350" ca="1" si="758">IF(Q$3=0,"",INDEX(INDIRECT(Q$1),$P341,Q$3))</f>
        <v>22.24</v>
      </c>
      <c r="R341" s="2">
        <f t="shared" ca="1" si="758"/>
        <v>14.7</v>
      </c>
      <c r="S341" s="2">
        <f t="shared" ca="1" si="758"/>
        <v>3.66</v>
      </c>
      <c r="T341" s="2" t="str">
        <f t="shared" ca="1" si="758"/>
        <v/>
      </c>
      <c r="U341" s="2">
        <f t="shared" ca="1" si="758"/>
        <v>12.08</v>
      </c>
      <c r="V341" s="2">
        <f t="shared" ca="1" si="758"/>
        <v>0</v>
      </c>
      <c r="W341" s="2">
        <f t="shared" ref="W341:W350" ca="1" si="759">IF(TotalSum="No",INDEX(INDIRECT(W$1),$P341,W$3),SUM(Q341:V341))</f>
        <v>52.679999999999993</v>
      </c>
      <c r="X341" s="2">
        <f t="shared" ref="X341:AA350" ca="1" si="760">IF(X$3=0,"",INDEX(INDIRECT(X$1),$P341,X$3))</f>
        <v>24.1</v>
      </c>
      <c r="Y341" s="2">
        <f t="shared" ca="1" si="760"/>
        <v>44.1</v>
      </c>
      <c r="Z341" s="2">
        <f t="shared" ca="1" si="760"/>
        <v>20</v>
      </c>
      <c r="AA341" s="2">
        <f t="shared" ca="1" si="760"/>
        <v>2.8233299999999999</v>
      </c>
      <c r="AB341" s="7">
        <f t="shared" ref="AB341:AB350" ca="1" si="761">MATCH($A341&amp;$B341,INDIRECT(AB$2),0)</f>
        <v>326</v>
      </c>
      <c r="AC341" s="2">
        <f t="shared" ref="AC341:AH350" ca="1" si="762">IF(AC$3=0,"",INDEX(INDIRECT(AC$1),$AB341,AC$3))</f>
        <v>22.24</v>
      </c>
      <c r="AD341" s="2">
        <f t="shared" ca="1" si="762"/>
        <v>14.7</v>
      </c>
      <c r="AE341" s="2">
        <f t="shared" ca="1" si="762"/>
        <v>3.66</v>
      </c>
      <c r="AF341" s="2" t="str">
        <f t="shared" ca="1" si="762"/>
        <v/>
      </c>
      <c r="AG341" s="2">
        <f t="shared" ca="1" si="762"/>
        <v>12.08</v>
      </c>
      <c r="AH341" s="2">
        <f t="shared" ca="1" si="762"/>
        <v>0</v>
      </c>
      <c r="AI341" s="2">
        <f t="shared" ref="AI341:AI350" ca="1" si="763">IF(TotalSum="No",INDEX(INDIRECT(AI$1),$AB341,AI$3),SUM(AC341:AH341))</f>
        <v>52.679999999999993</v>
      </c>
      <c r="AJ341" s="2">
        <f ca="1">IF(AJ$3=0,"",INDEX(INDIRECT(AJ$1),$AB341,AJ$3))</f>
        <v>24.1</v>
      </c>
      <c r="AK341" s="2">
        <f t="shared" ref="AK341:AM350" ca="1" si="764">IF(AK$3=0,"",INDEX(INDIRECT(AK$1),$AB341,AK$3))</f>
        <v>44.1</v>
      </c>
      <c r="AL341" s="2">
        <f t="shared" ca="1" si="764"/>
        <v>20</v>
      </c>
      <c r="AM341" s="2">
        <f t="shared" ca="1" si="764"/>
        <v>2.8233299999999999</v>
      </c>
      <c r="AN341" s="7">
        <f t="shared" ref="AN341:AN350" ca="1" si="765">MATCH($A341&amp;$B341,INDIRECT(AN$2),0)</f>
        <v>326</v>
      </c>
      <c r="AO341" s="2">
        <f t="shared" ref="AO341:AT350" ca="1" si="766">IF(AO$3=0,"",INDEX(INDIRECT(AO$1),$AN341,AO$3))</f>
        <v>23.44</v>
      </c>
      <c r="AP341" s="2">
        <f t="shared" ca="1" si="766"/>
        <v>18.350000000000001</v>
      </c>
      <c r="AQ341" s="2">
        <f t="shared" ca="1" si="766"/>
        <v>3.66</v>
      </c>
      <c r="AR341" s="2" t="str">
        <f t="shared" ca="1" si="766"/>
        <v/>
      </c>
      <c r="AS341" s="2">
        <f t="shared" ca="1" si="766"/>
        <v>12.08</v>
      </c>
      <c r="AT341" s="2" t="str">
        <f t="shared" ca="1" si="766"/>
        <v/>
      </c>
      <c r="AU341" s="2">
        <f t="shared" ref="AU341:AU350" ca="1" si="767">IF(TotalSum="No",INDEX(INDIRECT(AU$1),$AN341,AU$3),SUM(AO341:AT341))</f>
        <v>57.53</v>
      </c>
      <c r="AV341" s="2">
        <f t="shared" ref="AV341:AY350" ca="1" si="768">IF(AV$3=0,"",INDEX(INDIRECT(AV$1),$P341,AV$3))</f>
        <v>26.1</v>
      </c>
      <c r="AW341" s="2">
        <f t="shared" ca="1" si="768"/>
        <v>46.1</v>
      </c>
      <c r="AX341" s="2">
        <f t="shared" ca="1" si="768"/>
        <v>20</v>
      </c>
      <c r="AY341" s="2">
        <f t="shared" ca="1" si="768"/>
        <v>2.8233299999999999</v>
      </c>
      <c r="AZ341" s="7">
        <f t="shared" ref="AZ341:AZ350" ca="1" si="769">MATCH($A341&amp;$B341,INDIRECT(AZ$2),0)</f>
        <v>326</v>
      </c>
      <c r="BA341" s="2">
        <f t="shared" ref="BA341:BF350" ca="1" si="770">IF(BA$3=0,"",INDEX(INDIRECT(BA$1),$AZ341,BA$3))</f>
        <v>23.44</v>
      </c>
      <c r="BB341" s="2">
        <f t="shared" ca="1" si="770"/>
        <v>18.350000000000001</v>
      </c>
      <c r="BC341" s="2">
        <f t="shared" ca="1" si="770"/>
        <v>3.66</v>
      </c>
      <c r="BD341" s="2" t="str">
        <f t="shared" ca="1" si="770"/>
        <v/>
      </c>
      <c r="BE341" s="2">
        <f t="shared" ca="1" si="770"/>
        <v>12.08</v>
      </c>
      <c r="BF341" s="2" t="str">
        <f t="shared" ca="1" si="770"/>
        <v/>
      </c>
      <c r="BG341" s="2">
        <f t="shared" ref="BG341:BG350" ca="1" si="771">IF(TotalSum="No",INDEX(INDIRECT(BG$1),$AZ341,BG$3),SUM(BA341:BF341))</f>
        <v>57.53</v>
      </c>
      <c r="BH341" s="2">
        <f ca="1">IF(BH$3=0,"",INDEX(INDIRECT(BH$1),$AZ341,BH$3))</f>
        <v>26.1</v>
      </c>
      <c r="BI341" s="2">
        <f t="shared" ref="BI341:BK350" ca="1" si="772">IF(BI$3=0,"",INDEX(INDIRECT(BI$1),$AZ341,BI$3))</f>
        <v>46.1</v>
      </c>
      <c r="BJ341" s="2">
        <f t="shared" ca="1" si="772"/>
        <v>20</v>
      </c>
      <c r="BK341" s="2">
        <f t="shared" ca="1" si="772"/>
        <v>2.8233299999999999</v>
      </c>
      <c r="BL341" t="str">
        <f t="shared" ref="BL341:BL350" si="773">A341&amp;B341</f>
        <v>V21R01</v>
      </c>
      <c r="BM341">
        <f t="shared" ref="BM341:BM350" si="774">ROW(BL341)</f>
        <v>341</v>
      </c>
      <c r="BN341" t="b">
        <f>AND(SingleFamily="Yes",NewlyConstructed="Yes")</f>
        <v>1</v>
      </c>
    </row>
    <row r="342" spans="1:66" x14ac:dyDescent="0.25">
      <c r="A342" t="str">
        <f t="shared" ref="A342:A350" si="775">A341</f>
        <v>V21</v>
      </c>
      <c r="B342" t="s">
        <v>17</v>
      </c>
      <c r="C342" s="3" t="str">
        <f t="shared" si="745"/>
        <v>Two 1 kWdc PV</v>
      </c>
      <c r="D342" t="str">
        <f t="shared" ca="1" si="746"/>
        <v>Pass</v>
      </c>
      <c r="E342" s="2">
        <f t="shared" ca="1" si="747"/>
        <v>52.679999999999993</v>
      </c>
      <c r="F342" s="2">
        <f t="shared" ca="1" si="748"/>
        <v>52.679999999999993</v>
      </c>
      <c r="G342" s="3">
        <f t="shared" ca="1" si="749"/>
        <v>0</v>
      </c>
      <c r="H342" s="31" t="str">
        <f t="shared" ca="1" si="750"/>
        <v>Yes</v>
      </c>
      <c r="I342" s="2">
        <f t="shared" ca="1" si="751"/>
        <v>57.53</v>
      </c>
      <c r="J342" s="2">
        <f t="shared" ca="1" si="752"/>
        <v>57.53</v>
      </c>
      <c r="K342" s="2">
        <f t="shared" ca="1" si="753"/>
        <v>57.53</v>
      </c>
      <c r="L342" s="3">
        <f t="shared" ca="1" si="754"/>
        <v>0</v>
      </c>
      <c r="M342" s="3" t="str">
        <f t="shared" ca="1" si="755"/>
        <v>Yes</v>
      </c>
      <c r="N342" s="31" t="s">
        <v>302</v>
      </c>
      <c r="O342" s="21">
        <f t="shared" ca="1" si="756"/>
        <v>4.8500000000000085</v>
      </c>
      <c r="P342" s="7">
        <f t="shared" ca="1" si="757"/>
        <v>327</v>
      </c>
      <c r="Q342" s="2">
        <f t="shared" ca="1" si="758"/>
        <v>22.24</v>
      </c>
      <c r="R342" s="2">
        <f t="shared" ca="1" si="758"/>
        <v>14.7</v>
      </c>
      <c r="S342" s="2">
        <f t="shared" ca="1" si="758"/>
        <v>3.66</v>
      </c>
      <c r="T342" s="2" t="str">
        <f t="shared" ca="1" si="758"/>
        <v/>
      </c>
      <c r="U342" s="2">
        <f t="shared" ca="1" si="758"/>
        <v>12.08</v>
      </c>
      <c r="V342" s="2">
        <f t="shared" ca="1" si="758"/>
        <v>0</v>
      </c>
      <c r="W342" s="2">
        <f t="shared" ca="1" si="759"/>
        <v>52.679999999999993</v>
      </c>
      <c r="X342" s="2">
        <f t="shared" ca="1" si="760"/>
        <v>29.7</v>
      </c>
      <c r="Y342" s="2">
        <f t="shared" ca="1" si="760"/>
        <v>44.1</v>
      </c>
      <c r="Z342" s="2">
        <f t="shared" ca="1" si="760"/>
        <v>14.4</v>
      </c>
      <c r="AA342" s="2">
        <f t="shared" ca="1" si="760"/>
        <v>2</v>
      </c>
      <c r="AB342" s="7">
        <f t="shared" ca="1" si="761"/>
        <v>327</v>
      </c>
      <c r="AC342" s="2">
        <f t="shared" ca="1" si="762"/>
        <v>22.24</v>
      </c>
      <c r="AD342" s="2">
        <f t="shared" ca="1" si="762"/>
        <v>14.7</v>
      </c>
      <c r="AE342" s="2">
        <f t="shared" ca="1" si="762"/>
        <v>3.66</v>
      </c>
      <c r="AF342" s="2" t="str">
        <f t="shared" ca="1" si="762"/>
        <v/>
      </c>
      <c r="AG342" s="2">
        <f t="shared" ca="1" si="762"/>
        <v>12.08</v>
      </c>
      <c r="AH342" s="2">
        <f t="shared" ca="1" si="762"/>
        <v>0</v>
      </c>
      <c r="AI342" s="2">
        <f t="shared" ca="1" si="763"/>
        <v>52.679999999999993</v>
      </c>
      <c r="AJ342" s="2">
        <f t="shared" ref="AJ342:AJ350" ca="1" si="776">IF(AJ$3=0,"",INDEX(INDIRECT(AJ$1),$AB342,AJ$3))</f>
        <v>29.7</v>
      </c>
      <c r="AK342" s="2">
        <f t="shared" ca="1" si="764"/>
        <v>44.1</v>
      </c>
      <c r="AL342" s="2">
        <f t="shared" ca="1" si="764"/>
        <v>14.4</v>
      </c>
      <c r="AM342" s="2">
        <f t="shared" ca="1" si="764"/>
        <v>2</v>
      </c>
      <c r="AN342" s="7">
        <f t="shared" ca="1" si="765"/>
        <v>327</v>
      </c>
      <c r="AO342" s="2">
        <f t="shared" ca="1" si="766"/>
        <v>23.44</v>
      </c>
      <c r="AP342" s="2">
        <f t="shared" ca="1" si="766"/>
        <v>18.350000000000001</v>
      </c>
      <c r="AQ342" s="2">
        <f t="shared" ca="1" si="766"/>
        <v>3.66</v>
      </c>
      <c r="AR342" s="2" t="str">
        <f t="shared" ca="1" si="766"/>
        <v/>
      </c>
      <c r="AS342" s="2">
        <f t="shared" ca="1" si="766"/>
        <v>12.08</v>
      </c>
      <c r="AT342" s="2" t="str">
        <f t="shared" ca="1" si="766"/>
        <v/>
      </c>
      <c r="AU342" s="2">
        <f t="shared" ca="1" si="767"/>
        <v>57.53</v>
      </c>
      <c r="AV342" s="2">
        <f t="shared" ca="1" si="768"/>
        <v>26.1</v>
      </c>
      <c r="AW342" s="2">
        <f t="shared" ca="1" si="768"/>
        <v>46.1</v>
      </c>
      <c r="AX342" s="2">
        <f t="shared" ca="1" si="768"/>
        <v>20</v>
      </c>
      <c r="AY342" s="2">
        <f t="shared" ca="1" si="768"/>
        <v>2.8233299999999999</v>
      </c>
      <c r="AZ342" s="7">
        <f t="shared" ca="1" si="769"/>
        <v>327</v>
      </c>
      <c r="BA342" s="2">
        <f t="shared" ca="1" si="770"/>
        <v>23.44</v>
      </c>
      <c r="BB342" s="2">
        <f t="shared" ca="1" si="770"/>
        <v>18.350000000000001</v>
      </c>
      <c r="BC342" s="2">
        <f t="shared" ca="1" si="770"/>
        <v>3.66</v>
      </c>
      <c r="BD342" s="2" t="str">
        <f t="shared" ca="1" si="770"/>
        <v/>
      </c>
      <c r="BE342" s="2">
        <f t="shared" ca="1" si="770"/>
        <v>12.08</v>
      </c>
      <c r="BF342" s="2" t="str">
        <f t="shared" ca="1" si="770"/>
        <v/>
      </c>
      <c r="BG342" s="2">
        <f t="shared" ca="1" si="771"/>
        <v>57.53</v>
      </c>
      <c r="BH342" s="2">
        <f t="shared" ref="BH342:BH350" ca="1" si="777">IF(BH$3=0,"",INDEX(INDIRECT(BH$1),$AZ342,BH$3))</f>
        <v>26.1</v>
      </c>
      <c r="BI342" s="2">
        <f t="shared" ca="1" si="772"/>
        <v>46.1</v>
      </c>
      <c r="BJ342" s="2">
        <f t="shared" ca="1" si="772"/>
        <v>20</v>
      </c>
      <c r="BK342" s="2">
        <f t="shared" ca="1" si="772"/>
        <v>2.8233299999999999</v>
      </c>
      <c r="BL342" t="str">
        <f t="shared" si="773"/>
        <v>V21R02</v>
      </c>
      <c r="BM342">
        <f t="shared" si="774"/>
        <v>342</v>
      </c>
      <c r="BN342" t="b">
        <f>BN341</f>
        <v>1</v>
      </c>
    </row>
    <row r="343" spans="1:66" x14ac:dyDescent="0.25">
      <c r="A343" t="str">
        <f t="shared" si="775"/>
        <v>V21</v>
      </c>
      <c r="B343" t="s">
        <v>18</v>
      </c>
      <c r="C343" s="3" t="str">
        <f t="shared" si="745"/>
        <v>Two 1 kWdc PV 90/270 Azm/18.43 Tilt/97 Eff</v>
      </c>
      <c r="D343" t="str">
        <f t="shared" ca="1" si="746"/>
        <v>Pass</v>
      </c>
      <c r="E343" s="2">
        <f t="shared" ca="1" si="747"/>
        <v>52.679999999999993</v>
      </c>
      <c r="F343" s="2">
        <f t="shared" ca="1" si="748"/>
        <v>52.679999999999993</v>
      </c>
      <c r="G343" s="3">
        <f t="shared" ca="1" si="749"/>
        <v>0</v>
      </c>
      <c r="H343" s="31" t="str">
        <f t="shared" ca="1" si="750"/>
        <v>Yes</v>
      </c>
      <c r="I343" s="2">
        <f t="shared" ca="1" si="751"/>
        <v>57.53</v>
      </c>
      <c r="J343" s="2">
        <f t="shared" ca="1" si="752"/>
        <v>57.53</v>
      </c>
      <c r="K343" s="2">
        <f t="shared" ca="1" si="753"/>
        <v>57.53</v>
      </c>
      <c r="L343" s="3">
        <f t="shared" ca="1" si="754"/>
        <v>0</v>
      </c>
      <c r="M343" s="3" t="str">
        <f t="shared" ca="1" si="755"/>
        <v>Yes</v>
      </c>
      <c r="N343" s="31" t="s">
        <v>302</v>
      </c>
      <c r="O343" s="21">
        <f t="shared" ca="1" si="756"/>
        <v>4.8500000000000085</v>
      </c>
      <c r="P343" s="7">
        <f t="shared" ca="1" si="757"/>
        <v>328</v>
      </c>
      <c r="Q343" s="2">
        <f t="shared" ca="1" si="758"/>
        <v>22.24</v>
      </c>
      <c r="R343" s="2">
        <f t="shared" ca="1" si="758"/>
        <v>14.7</v>
      </c>
      <c r="S343" s="2">
        <f t="shared" ca="1" si="758"/>
        <v>3.66</v>
      </c>
      <c r="T343" s="2" t="str">
        <f t="shared" ca="1" si="758"/>
        <v/>
      </c>
      <c r="U343" s="2">
        <f t="shared" ca="1" si="758"/>
        <v>12.08</v>
      </c>
      <c r="V343" s="2">
        <f t="shared" ca="1" si="758"/>
        <v>0</v>
      </c>
      <c r="W343" s="2">
        <f t="shared" ca="1" si="759"/>
        <v>52.679999999999993</v>
      </c>
      <c r="X343" s="2">
        <f t="shared" ca="1" si="760"/>
        <v>30.8</v>
      </c>
      <c r="Y343" s="2">
        <f t="shared" ca="1" si="760"/>
        <v>44.1</v>
      </c>
      <c r="Z343" s="2">
        <f t="shared" ca="1" si="760"/>
        <v>13.3</v>
      </c>
      <c r="AA343" s="2">
        <f t="shared" ca="1" si="760"/>
        <v>2</v>
      </c>
      <c r="AB343" s="7">
        <f t="shared" ca="1" si="761"/>
        <v>328</v>
      </c>
      <c r="AC343" s="2">
        <f t="shared" ca="1" si="762"/>
        <v>22.24</v>
      </c>
      <c r="AD343" s="2">
        <f t="shared" ca="1" si="762"/>
        <v>14.7</v>
      </c>
      <c r="AE343" s="2">
        <f t="shared" ca="1" si="762"/>
        <v>3.66</v>
      </c>
      <c r="AF343" s="2" t="str">
        <f t="shared" ca="1" si="762"/>
        <v/>
      </c>
      <c r="AG343" s="2">
        <f t="shared" ca="1" si="762"/>
        <v>12.08</v>
      </c>
      <c r="AH343" s="2">
        <f t="shared" ca="1" si="762"/>
        <v>0</v>
      </c>
      <c r="AI343" s="2">
        <f t="shared" ca="1" si="763"/>
        <v>52.679999999999993</v>
      </c>
      <c r="AJ343" s="2">
        <f t="shared" ca="1" si="776"/>
        <v>30.8</v>
      </c>
      <c r="AK343" s="2">
        <f t="shared" ca="1" si="764"/>
        <v>44.1</v>
      </c>
      <c r="AL343" s="2">
        <f t="shared" ca="1" si="764"/>
        <v>13.3</v>
      </c>
      <c r="AM343" s="2">
        <f t="shared" ca="1" si="764"/>
        <v>2</v>
      </c>
      <c r="AN343" s="7">
        <f t="shared" ca="1" si="765"/>
        <v>328</v>
      </c>
      <c r="AO343" s="2">
        <f t="shared" ca="1" si="766"/>
        <v>23.44</v>
      </c>
      <c r="AP343" s="2">
        <f t="shared" ca="1" si="766"/>
        <v>18.350000000000001</v>
      </c>
      <c r="AQ343" s="2">
        <f t="shared" ca="1" si="766"/>
        <v>3.66</v>
      </c>
      <c r="AR343" s="2" t="str">
        <f t="shared" ca="1" si="766"/>
        <v/>
      </c>
      <c r="AS343" s="2">
        <f t="shared" ca="1" si="766"/>
        <v>12.08</v>
      </c>
      <c r="AT343" s="2" t="str">
        <f t="shared" ca="1" si="766"/>
        <v/>
      </c>
      <c r="AU343" s="2">
        <f t="shared" ca="1" si="767"/>
        <v>57.53</v>
      </c>
      <c r="AV343" s="2">
        <f t="shared" ca="1" si="768"/>
        <v>26.1</v>
      </c>
      <c r="AW343" s="2">
        <f t="shared" ca="1" si="768"/>
        <v>46.1</v>
      </c>
      <c r="AX343" s="2">
        <f t="shared" ca="1" si="768"/>
        <v>20</v>
      </c>
      <c r="AY343" s="2">
        <f t="shared" ca="1" si="768"/>
        <v>2.8233299999999999</v>
      </c>
      <c r="AZ343" s="7">
        <f t="shared" ca="1" si="769"/>
        <v>328</v>
      </c>
      <c r="BA343" s="2">
        <f t="shared" ca="1" si="770"/>
        <v>23.44</v>
      </c>
      <c r="BB343" s="2">
        <f t="shared" ca="1" si="770"/>
        <v>18.350000000000001</v>
      </c>
      <c r="BC343" s="2">
        <f t="shared" ca="1" si="770"/>
        <v>3.66</v>
      </c>
      <c r="BD343" s="2" t="str">
        <f t="shared" ca="1" si="770"/>
        <v/>
      </c>
      <c r="BE343" s="2">
        <f t="shared" ca="1" si="770"/>
        <v>12.08</v>
      </c>
      <c r="BF343" s="2" t="str">
        <f t="shared" ca="1" si="770"/>
        <v/>
      </c>
      <c r="BG343" s="2">
        <f t="shared" ca="1" si="771"/>
        <v>57.53</v>
      </c>
      <c r="BH343" s="2">
        <f t="shared" ca="1" si="777"/>
        <v>26.1</v>
      </c>
      <c r="BI343" s="2">
        <f t="shared" ca="1" si="772"/>
        <v>46.1</v>
      </c>
      <c r="BJ343" s="2">
        <f t="shared" ca="1" si="772"/>
        <v>20</v>
      </c>
      <c r="BK343" s="2">
        <f t="shared" ca="1" si="772"/>
        <v>2.8233299999999999</v>
      </c>
      <c r="BL343" t="str">
        <f t="shared" si="773"/>
        <v>V21R03</v>
      </c>
      <c r="BM343">
        <f t="shared" si="774"/>
        <v>343</v>
      </c>
      <c r="BN343" t="b">
        <f t="shared" ref="BN343:BN351" si="778">BN342</f>
        <v>1</v>
      </c>
    </row>
    <row r="344" spans="1:66" x14ac:dyDescent="0.25">
      <c r="A344" t="str">
        <f t="shared" si="775"/>
        <v>V21</v>
      </c>
      <c r="B344" t="s">
        <v>19</v>
      </c>
      <c r="C344" s="3" t="str">
        <f t="shared" si="745"/>
        <v>Reduced PV 0 kWdc &lt; 80 ft2 area</v>
      </c>
      <c r="D344" t="str">
        <f t="shared" ca="1" si="746"/>
        <v>Pass</v>
      </c>
      <c r="E344" s="2">
        <f t="shared" ca="1" si="747"/>
        <v>52.679999999999993</v>
      </c>
      <c r="F344" s="2">
        <f t="shared" ca="1" si="748"/>
        <v>52.679999999999993</v>
      </c>
      <c r="G344" s="3">
        <f t="shared" ca="1" si="749"/>
        <v>0</v>
      </c>
      <c r="H344" s="31" t="str">
        <f t="shared" ca="1" si="750"/>
        <v>Yes</v>
      </c>
      <c r="I344" s="2">
        <f t="shared" ca="1" si="751"/>
        <v>57.53</v>
      </c>
      <c r="J344" s="2">
        <f t="shared" ca="1" si="752"/>
        <v>57.53</v>
      </c>
      <c r="K344" s="2">
        <f t="shared" ca="1" si="753"/>
        <v>57.53</v>
      </c>
      <c r="L344" s="3">
        <f t="shared" ca="1" si="754"/>
        <v>0</v>
      </c>
      <c r="M344" s="3" t="str">
        <f t="shared" ca="1" si="755"/>
        <v>Yes</v>
      </c>
      <c r="N344" s="31" t="s">
        <v>302</v>
      </c>
      <c r="O344" s="21">
        <f t="shared" ca="1" si="756"/>
        <v>4.8500000000000085</v>
      </c>
      <c r="P344" s="7">
        <f t="shared" ca="1" si="757"/>
        <v>329</v>
      </c>
      <c r="Q344" s="2">
        <f t="shared" ca="1" si="758"/>
        <v>22.24</v>
      </c>
      <c r="R344" s="2">
        <f t="shared" ca="1" si="758"/>
        <v>14.7</v>
      </c>
      <c r="S344" s="2">
        <f t="shared" ca="1" si="758"/>
        <v>3.66</v>
      </c>
      <c r="T344" s="2" t="str">
        <f t="shared" ca="1" si="758"/>
        <v/>
      </c>
      <c r="U344" s="2">
        <f t="shared" ca="1" si="758"/>
        <v>12.08</v>
      </c>
      <c r="V344" s="2">
        <f t="shared" ca="1" si="758"/>
        <v>0</v>
      </c>
      <c r="W344" s="2">
        <f t="shared" ca="1" si="759"/>
        <v>52.679999999999993</v>
      </c>
      <c r="X344" s="2">
        <f t="shared" ca="1" si="760"/>
        <v>44.1</v>
      </c>
      <c r="Y344" s="2">
        <f t="shared" ca="1" si="760"/>
        <v>44.1</v>
      </c>
      <c r="Z344" s="2">
        <f t="shared" ca="1" si="760"/>
        <v>0</v>
      </c>
      <c r="AA344" s="2">
        <f t="shared" ca="1" si="760"/>
        <v>1</v>
      </c>
      <c r="AB344" s="7">
        <f t="shared" ca="1" si="761"/>
        <v>329</v>
      </c>
      <c r="AC344" s="2">
        <f t="shared" ca="1" si="762"/>
        <v>22.24</v>
      </c>
      <c r="AD344" s="2">
        <f t="shared" ca="1" si="762"/>
        <v>14.7</v>
      </c>
      <c r="AE344" s="2">
        <f t="shared" ca="1" si="762"/>
        <v>3.66</v>
      </c>
      <c r="AF344" s="2" t="str">
        <f t="shared" ca="1" si="762"/>
        <v/>
      </c>
      <c r="AG344" s="2">
        <f t="shared" ca="1" si="762"/>
        <v>12.08</v>
      </c>
      <c r="AH344" s="2">
        <f t="shared" ca="1" si="762"/>
        <v>0</v>
      </c>
      <c r="AI344" s="2">
        <f t="shared" ca="1" si="763"/>
        <v>52.679999999999993</v>
      </c>
      <c r="AJ344" s="2">
        <f t="shared" ca="1" si="776"/>
        <v>44.1</v>
      </c>
      <c r="AK344" s="2">
        <f t="shared" ca="1" si="764"/>
        <v>44.1</v>
      </c>
      <c r="AL344" s="2">
        <f t="shared" ca="1" si="764"/>
        <v>0</v>
      </c>
      <c r="AM344" s="2">
        <f t="shared" ca="1" si="764"/>
        <v>1</v>
      </c>
      <c r="AN344" s="7">
        <f t="shared" ca="1" si="765"/>
        <v>329</v>
      </c>
      <c r="AO344" s="2">
        <f t="shared" ca="1" si="766"/>
        <v>23.44</v>
      </c>
      <c r="AP344" s="2">
        <f t="shared" ca="1" si="766"/>
        <v>18.350000000000001</v>
      </c>
      <c r="AQ344" s="2">
        <f t="shared" ca="1" si="766"/>
        <v>3.66</v>
      </c>
      <c r="AR344" s="2" t="str">
        <f t="shared" ca="1" si="766"/>
        <v/>
      </c>
      <c r="AS344" s="2">
        <f t="shared" ca="1" si="766"/>
        <v>12.08</v>
      </c>
      <c r="AT344" s="2" t="str">
        <f t="shared" ca="1" si="766"/>
        <v/>
      </c>
      <c r="AU344" s="2">
        <f t="shared" ca="1" si="767"/>
        <v>57.53</v>
      </c>
      <c r="AV344" s="2">
        <f t="shared" ca="1" si="768"/>
        <v>46.1</v>
      </c>
      <c r="AW344" s="2">
        <f t="shared" ca="1" si="768"/>
        <v>46.1</v>
      </c>
      <c r="AX344" s="2">
        <f t="shared" ca="1" si="768"/>
        <v>0</v>
      </c>
      <c r="AY344" s="2">
        <f t="shared" ca="1" si="768"/>
        <v>0</v>
      </c>
      <c r="AZ344" s="7">
        <f t="shared" ca="1" si="769"/>
        <v>329</v>
      </c>
      <c r="BA344" s="2">
        <f t="shared" ca="1" si="770"/>
        <v>23.44</v>
      </c>
      <c r="BB344" s="2">
        <f t="shared" ca="1" si="770"/>
        <v>18.350000000000001</v>
      </c>
      <c r="BC344" s="2">
        <f t="shared" ca="1" si="770"/>
        <v>3.66</v>
      </c>
      <c r="BD344" s="2" t="str">
        <f t="shared" ca="1" si="770"/>
        <v/>
      </c>
      <c r="BE344" s="2">
        <f t="shared" ca="1" si="770"/>
        <v>12.08</v>
      </c>
      <c r="BF344" s="2" t="str">
        <f t="shared" ca="1" si="770"/>
        <v/>
      </c>
      <c r="BG344" s="2">
        <f t="shared" ca="1" si="771"/>
        <v>57.53</v>
      </c>
      <c r="BH344" s="2">
        <f t="shared" ca="1" si="777"/>
        <v>46.1</v>
      </c>
      <c r="BI344" s="2">
        <f t="shared" ca="1" si="772"/>
        <v>46.1</v>
      </c>
      <c r="BJ344" s="2">
        <f t="shared" ca="1" si="772"/>
        <v>0</v>
      </c>
      <c r="BK344" s="2">
        <f t="shared" ca="1" si="772"/>
        <v>0</v>
      </c>
      <c r="BL344" t="str">
        <f t="shared" si="773"/>
        <v>V21R04</v>
      </c>
      <c r="BM344">
        <f t="shared" si="774"/>
        <v>344</v>
      </c>
      <c r="BN344" t="b">
        <f t="shared" si="778"/>
        <v>1</v>
      </c>
    </row>
    <row r="345" spans="1:66" x14ac:dyDescent="0.25">
      <c r="A345" t="str">
        <f t="shared" si="775"/>
        <v>V21</v>
      </c>
      <c r="B345" t="s">
        <v>20</v>
      </c>
      <c r="C345" s="3" t="str">
        <f t="shared" si="745"/>
        <v>14 kWh Battery Basic</v>
      </c>
      <c r="D345" t="str">
        <f t="shared" ca="1" si="746"/>
        <v>Pass</v>
      </c>
      <c r="E345" s="2">
        <f t="shared" ca="1" si="747"/>
        <v>52.679999999999993</v>
      </c>
      <c r="F345" s="2">
        <f t="shared" ca="1" si="748"/>
        <v>52.679999999999993</v>
      </c>
      <c r="G345" s="3">
        <f t="shared" ca="1" si="749"/>
        <v>0</v>
      </c>
      <c r="H345" s="31" t="str">
        <f t="shared" ca="1" si="750"/>
        <v>Yes</v>
      </c>
      <c r="I345" s="2">
        <f t="shared" ca="1" si="751"/>
        <v>57.53</v>
      </c>
      <c r="J345" s="2">
        <f t="shared" ca="1" si="752"/>
        <v>57.53</v>
      </c>
      <c r="K345" s="2">
        <f t="shared" ca="1" si="753"/>
        <v>57.53</v>
      </c>
      <c r="L345" s="3">
        <f t="shared" ca="1" si="754"/>
        <v>0</v>
      </c>
      <c r="M345" s="3" t="str">
        <f t="shared" ca="1" si="755"/>
        <v>Yes</v>
      </c>
      <c r="N345" s="31" t="s">
        <v>302</v>
      </c>
      <c r="O345" s="21">
        <f t="shared" ca="1" si="756"/>
        <v>4.8500000000000085</v>
      </c>
      <c r="P345" s="7">
        <f t="shared" ca="1" si="757"/>
        <v>330</v>
      </c>
      <c r="Q345" s="2">
        <f t="shared" ca="1" si="758"/>
        <v>22.24</v>
      </c>
      <c r="R345" s="2">
        <f t="shared" ca="1" si="758"/>
        <v>14.7</v>
      </c>
      <c r="S345" s="2">
        <f t="shared" ca="1" si="758"/>
        <v>3.66</v>
      </c>
      <c r="T345" s="2" t="str">
        <f t="shared" ca="1" si="758"/>
        <v/>
      </c>
      <c r="U345" s="2">
        <f t="shared" ca="1" si="758"/>
        <v>12.08</v>
      </c>
      <c r="V345" s="2">
        <f t="shared" ca="1" si="758"/>
        <v>0</v>
      </c>
      <c r="W345" s="2">
        <f t="shared" ca="1" si="759"/>
        <v>52.679999999999993</v>
      </c>
      <c r="X345" s="2">
        <f t="shared" ca="1" si="760"/>
        <v>5.3</v>
      </c>
      <c r="Y345" s="2">
        <f t="shared" ca="1" si="760"/>
        <v>44.1</v>
      </c>
      <c r="Z345" s="2">
        <f t="shared" ca="1" si="760"/>
        <v>38.799999999999997</v>
      </c>
      <c r="AA345" s="2">
        <f t="shared" ca="1" si="760"/>
        <v>4.4904900000000003</v>
      </c>
      <c r="AB345" s="7">
        <f t="shared" ca="1" si="761"/>
        <v>330</v>
      </c>
      <c r="AC345" s="2">
        <f t="shared" ca="1" si="762"/>
        <v>22.24</v>
      </c>
      <c r="AD345" s="2">
        <f t="shared" ca="1" si="762"/>
        <v>14.7</v>
      </c>
      <c r="AE345" s="2">
        <f t="shared" ca="1" si="762"/>
        <v>3.66</v>
      </c>
      <c r="AF345" s="2" t="str">
        <f t="shared" ca="1" si="762"/>
        <v/>
      </c>
      <c r="AG345" s="2">
        <f t="shared" ca="1" si="762"/>
        <v>12.08</v>
      </c>
      <c r="AH345" s="2">
        <f t="shared" ca="1" si="762"/>
        <v>0</v>
      </c>
      <c r="AI345" s="2">
        <f t="shared" ca="1" si="763"/>
        <v>52.679999999999993</v>
      </c>
      <c r="AJ345" s="2">
        <f t="shared" ca="1" si="776"/>
        <v>5.3</v>
      </c>
      <c r="AK345" s="2">
        <f t="shared" ca="1" si="764"/>
        <v>44.1</v>
      </c>
      <c r="AL345" s="2">
        <f t="shared" ca="1" si="764"/>
        <v>38.799999999999997</v>
      </c>
      <c r="AM345" s="2">
        <f t="shared" ca="1" si="764"/>
        <v>4.4904900000000003</v>
      </c>
      <c r="AN345" s="7">
        <f t="shared" ca="1" si="765"/>
        <v>330</v>
      </c>
      <c r="AO345" s="2">
        <f t="shared" ca="1" si="766"/>
        <v>23.44</v>
      </c>
      <c r="AP345" s="2">
        <f t="shared" ca="1" si="766"/>
        <v>18.350000000000001</v>
      </c>
      <c r="AQ345" s="2">
        <f t="shared" ca="1" si="766"/>
        <v>3.66</v>
      </c>
      <c r="AR345" s="2" t="str">
        <f t="shared" ca="1" si="766"/>
        <v/>
      </c>
      <c r="AS345" s="2">
        <f t="shared" ca="1" si="766"/>
        <v>12.08</v>
      </c>
      <c r="AT345" s="2" t="str">
        <f t="shared" ca="1" si="766"/>
        <v/>
      </c>
      <c r="AU345" s="2">
        <f t="shared" ca="1" si="767"/>
        <v>57.53</v>
      </c>
      <c r="AV345" s="2">
        <f t="shared" ca="1" si="768"/>
        <v>26.1</v>
      </c>
      <c r="AW345" s="2">
        <f t="shared" ca="1" si="768"/>
        <v>46.1</v>
      </c>
      <c r="AX345" s="2">
        <f t="shared" ca="1" si="768"/>
        <v>20</v>
      </c>
      <c r="AY345" s="2">
        <f t="shared" ca="1" si="768"/>
        <v>2.8233299999999999</v>
      </c>
      <c r="AZ345" s="7">
        <f t="shared" ca="1" si="769"/>
        <v>330</v>
      </c>
      <c r="BA345" s="2">
        <f t="shared" ca="1" si="770"/>
        <v>23.44</v>
      </c>
      <c r="BB345" s="2">
        <f t="shared" ca="1" si="770"/>
        <v>18.350000000000001</v>
      </c>
      <c r="BC345" s="2">
        <f t="shared" ca="1" si="770"/>
        <v>3.66</v>
      </c>
      <c r="BD345" s="2" t="str">
        <f t="shared" ca="1" si="770"/>
        <v/>
      </c>
      <c r="BE345" s="2">
        <f t="shared" ca="1" si="770"/>
        <v>12.08</v>
      </c>
      <c r="BF345" s="2" t="str">
        <f t="shared" ca="1" si="770"/>
        <v/>
      </c>
      <c r="BG345" s="2">
        <f t="shared" ca="1" si="771"/>
        <v>57.53</v>
      </c>
      <c r="BH345" s="2">
        <f t="shared" ca="1" si="777"/>
        <v>26.1</v>
      </c>
      <c r="BI345" s="2">
        <f t="shared" ca="1" si="772"/>
        <v>46.1</v>
      </c>
      <c r="BJ345" s="2">
        <f t="shared" ca="1" si="772"/>
        <v>20</v>
      </c>
      <c r="BK345" s="2">
        <f t="shared" ca="1" si="772"/>
        <v>2.8233299999999999</v>
      </c>
      <c r="BL345" t="str">
        <f t="shared" si="773"/>
        <v>V21R05</v>
      </c>
      <c r="BM345">
        <f t="shared" si="774"/>
        <v>345</v>
      </c>
      <c r="BN345" t="b">
        <f t="shared" si="778"/>
        <v>1</v>
      </c>
    </row>
    <row r="346" spans="1:66" x14ac:dyDescent="0.25">
      <c r="A346" t="str">
        <f t="shared" si="775"/>
        <v>V21</v>
      </c>
      <c r="B346" t="s">
        <v>21</v>
      </c>
      <c r="C346" s="3" t="str">
        <f t="shared" si="745"/>
        <v>14 kWh Battery TOU</v>
      </c>
      <c r="D346" t="str">
        <f t="shared" ca="1" si="746"/>
        <v>Pass</v>
      </c>
      <c r="E346" s="2">
        <f t="shared" ca="1" si="747"/>
        <v>52.679999999999993</v>
      </c>
      <c r="F346" s="2">
        <f t="shared" ca="1" si="748"/>
        <v>52.679999999999993</v>
      </c>
      <c r="G346" s="3">
        <f t="shared" ca="1" si="749"/>
        <v>0</v>
      </c>
      <c r="H346" s="31" t="str">
        <f t="shared" ca="1" si="750"/>
        <v>Yes</v>
      </c>
      <c r="I346" s="2">
        <f t="shared" ca="1" si="751"/>
        <v>57.53</v>
      </c>
      <c r="J346" s="2">
        <f t="shared" ca="1" si="752"/>
        <v>57.53</v>
      </c>
      <c r="K346" s="2">
        <f t="shared" ca="1" si="753"/>
        <v>57.53</v>
      </c>
      <c r="L346" s="3">
        <f t="shared" ca="1" si="754"/>
        <v>0</v>
      </c>
      <c r="M346" s="3" t="str">
        <f t="shared" ca="1" si="755"/>
        <v>Yes</v>
      </c>
      <c r="N346" s="31" t="s">
        <v>302</v>
      </c>
      <c r="O346" s="21">
        <f t="shared" ca="1" si="756"/>
        <v>4.8500000000000085</v>
      </c>
      <c r="P346" s="7">
        <f t="shared" ca="1" si="757"/>
        <v>331</v>
      </c>
      <c r="Q346" s="2">
        <f t="shared" ca="1" si="758"/>
        <v>22.24</v>
      </c>
      <c r="R346" s="2">
        <f t="shared" ca="1" si="758"/>
        <v>14.7</v>
      </c>
      <c r="S346" s="2">
        <f t="shared" ca="1" si="758"/>
        <v>3.66</v>
      </c>
      <c r="T346" s="2" t="str">
        <f t="shared" ca="1" si="758"/>
        <v/>
      </c>
      <c r="U346" s="2">
        <f t="shared" ca="1" si="758"/>
        <v>12.08</v>
      </c>
      <c r="V346" s="2">
        <f t="shared" ca="1" si="758"/>
        <v>0</v>
      </c>
      <c r="W346" s="2">
        <f t="shared" ca="1" si="759"/>
        <v>52.679999999999993</v>
      </c>
      <c r="X346" s="2">
        <f t="shared" ca="1" si="760"/>
        <v>0</v>
      </c>
      <c r="Y346" s="2">
        <f t="shared" ca="1" si="760"/>
        <v>44.1</v>
      </c>
      <c r="Z346" s="2">
        <f t="shared" ca="1" si="760"/>
        <v>48.8</v>
      </c>
      <c r="AA346" s="2">
        <f t="shared" ca="1" si="760"/>
        <v>4.4904900000000003</v>
      </c>
      <c r="AB346" s="7">
        <f t="shared" ca="1" si="761"/>
        <v>331</v>
      </c>
      <c r="AC346" s="2">
        <f t="shared" ca="1" si="762"/>
        <v>22.24</v>
      </c>
      <c r="AD346" s="2">
        <f t="shared" ca="1" si="762"/>
        <v>14.7</v>
      </c>
      <c r="AE346" s="2">
        <f t="shared" ca="1" si="762"/>
        <v>3.66</v>
      </c>
      <c r="AF346" s="2" t="str">
        <f t="shared" ca="1" si="762"/>
        <v/>
      </c>
      <c r="AG346" s="2">
        <f t="shared" ca="1" si="762"/>
        <v>12.08</v>
      </c>
      <c r="AH346" s="2">
        <f t="shared" ca="1" si="762"/>
        <v>0</v>
      </c>
      <c r="AI346" s="2">
        <f t="shared" ca="1" si="763"/>
        <v>52.679999999999993</v>
      </c>
      <c r="AJ346" s="2">
        <f t="shared" ca="1" si="776"/>
        <v>0</v>
      </c>
      <c r="AK346" s="2">
        <f t="shared" ca="1" si="764"/>
        <v>44.1</v>
      </c>
      <c r="AL346" s="2">
        <f t="shared" ca="1" si="764"/>
        <v>48.8</v>
      </c>
      <c r="AM346" s="2">
        <f t="shared" ca="1" si="764"/>
        <v>4.4904900000000003</v>
      </c>
      <c r="AN346" s="7">
        <f t="shared" ca="1" si="765"/>
        <v>331</v>
      </c>
      <c r="AO346" s="2">
        <f t="shared" ca="1" si="766"/>
        <v>23.44</v>
      </c>
      <c r="AP346" s="2">
        <f t="shared" ca="1" si="766"/>
        <v>18.350000000000001</v>
      </c>
      <c r="AQ346" s="2">
        <f t="shared" ca="1" si="766"/>
        <v>3.66</v>
      </c>
      <c r="AR346" s="2" t="str">
        <f t="shared" ca="1" si="766"/>
        <v/>
      </c>
      <c r="AS346" s="2">
        <f t="shared" ca="1" si="766"/>
        <v>12.08</v>
      </c>
      <c r="AT346" s="2" t="str">
        <f t="shared" ca="1" si="766"/>
        <v/>
      </c>
      <c r="AU346" s="2">
        <f t="shared" ca="1" si="767"/>
        <v>57.53</v>
      </c>
      <c r="AV346" s="2">
        <f t="shared" ca="1" si="768"/>
        <v>26.1</v>
      </c>
      <c r="AW346" s="2">
        <f t="shared" ca="1" si="768"/>
        <v>46.1</v>
      </c>
      <c r="AX346" s="2">
        <f t="shared" ca="1" si="768"/>
        <v>20</v>
      </c>
      <c r="AY346" s="2">
        <f t="shared" ca="1" si="768"/>
        <v>2.8233299999999999</v>
      </c>
      <c r="AZ346" s="7">
        <f t="shared" ca="1" si="769"/>
        <v>331</v>
      </c>
      <c r="BA346" s="2">
        <f t="shared" ca="1" si="770"/>
        <v>23.44</v>
      </c>
      <c r="BB346" s="2">
        <f t="shared" ca="1" si="770"/>
        <v>18.350000000000001</v>
      </c>
      <c r="BC346" s="2">
        <f t="shared" ca="1" si="770"/>
        <v>3.66</v>
      </c>
      <c r="BD346" s="2" t="str">
        <f t="shared" ca="1" si="770"/>
        <v/>
      </c>
      <c r="BE346" s="2">
        <f t="shared" ca="1" si="770"/>
        <v>12.08</v>
      </c>
      <c r="BF346" s="2" t="str">
        <f t="shared" ca="1" si="770"/>
        <v/>
      </c>
      <c r="BG346" s="2">
        <f t="shared" ca="1" si="771"/>
        <v>57.53</v>
      </c>
      <c r="BH346" s="2">
        <f t="shared" ca="1" si="777"/>
        <v>26.1</v>
      </c>
      <c r="BI346" s="2">
        <f t="shared" ca="1" si="772"/>
        <v>46.1</v>
      </c>
      <c r="BJ346" s="2">
        <f t="shared" ca="1" si="772"/>
        <v>20</v>
      </c>
      <c r="BK346" s="2">
        <f t="shared" ca="1" si="772"/>
        <v>2.8233299999999999</v>
      </c>
      <c r="BL346" t="str">
        <f t="shared" si="773"/>
        <v>V21R06</v>
      </c>
      <c r="BM346">
        <f t="shared" si="774"/>
        <v>346</v>
      </c>
      <c r="BN346" t="b">
        <f t="shared" si="778"/>
        <v>1</v>
      </c>
    </row>
    <row r="347" spans="1:66" x14ac:dyDescent="0.25">
      <c r="A347" t="str">
        <f t="shared" si="775"/>
        <v>V21</v>
      </c>
      <c r="B347" t="s">
        <v>22</v>
      </c>
      <c r="C347" s="3" t="str">
        <f t="shared" si="745"/>
        <v>14 kWh Battery Advanced</v>
      </c>
      <c r="D347" t="str">
        <f t="shared" ca="1" si="746"/>
        <v>Pass</v>
      </c>
      <c r="E347" s="2">
        <f t="shared" ca="1" si="747"/>
        <v>52.679999999999993</v>
      </c>
      <c r="F347" s="2">
        <f t="shared" ca="1" si="748"/>
        <v>52.679999999999993</v>
      </c>
      <c r="G347" s="3">
        <f t="shared" ca="1" si="749"/>
        <v>0</v>
      </c>
      <c r="H347" s="31" t="str">
        <f t="shared" ca="1" si="750"/>
        <v>Yes</v>
      </c>
      <c r="I347" s="2">
        <f t="shared" ca="1" si="751"/>
        <v>57.53</v>
      </c>
      <c r="J347" s="2">
        <f t="shared" ca="1" si="752"/>
        <v>57.53</v>
      </c>
      <c r="K347" s="2">
        <f t="shared" ca="1" si="753"/>
        <v>57.53</v>
      </c>
      <c r="L347" s="3">
        <f t="shared" ca="1" si="754"/>
        <v>0</v>
      </c>
      <c r="M347" s="3" t="str">
        <f t="shared" ca="1" si="755"/>
        <v>Yes</v>
      </c>
      <c r="N347" s="31" t="s">
        <v>302</v>
      </c>
      <c r="O347" s="21">
        <f t="shared" ca="1" si="756"/>
        <v>4.8500000000000085</v>
      </c>
      <c r="P347" s="7">
        <f t="shared" ca="1" si="757"/>
        <v>332</v>
      </c>
      <c r="Q347" s="2">
        <f t="shared" ca="1" si="758"/>
        <v>22.24</v>
      </c>
      <c r="R347" s="2">
        <f t="shared" ca="1" si="758"/>
        <v>14.7</v>
      </c>
      <c r="S347" s="2">
        <f t="shared" ca="1" si="758"/>
        <v>3.66</v>
      </c>
      <c r="T347" s="2" t="str">
        <f t="shared" ca="1" si="758"/>
        <v/>
      </c>
      <c r="U347" s="2">
        <f t="shared" ca="1" si="758"/>
        <v>12.08</v>
      </c>
      <c r="V347" s="2">
        <f t="shared" ca="1" si="758"/>
        <v>0</v>
      </c>
      <c r="W347" s="2">
        <f t="shared" ca="1" si="759"/>
        <v>52.679999999999993</v>
      </c>
      <c r="X347" s="2">
        <f t="shared" ca="1" si="760"/>
        <v>0</v>
      </c>
      <c r="Y347" s="2">
        <f t="shared" ca="1" si="760"/>
        <v>44.1</v>
      </c>
      <c r="Z347" s="2">
        <f t="shared" ca="1" si="760"/>
        <v>50</v>
      </c>
      <c r="AA347" s="2">
        <f t="shared" ca="1" si="760"/>
        <v>4.4984500000000001</v>
      </c>
      <c r="AB347" s="7">
        <f t="shared" ca="1" si="761"/>
        <v>332</v>
      </c>
      <c r="AC347" s="2">
        <f t="shared" ca="1" si="762"/>
        <v>22.24</v>
      </c>
      <c r="AD347" s="2">
        <f t="shared" ca="1" si="762"/>
        <v>14.7</v>
      </c>
      <c r="AE347" s="2">
        <f t="shared" ca="1" si="762"/>
        <v>3.66</v>
      </c>
      <c r="AF347" s="2" t="str">
        <f t="shared" ca="1" si="762"/>
        <v/>
      </c>
      <c r="AG347" s="2">
        <f t="shared" ca="1" si="762"/>
        <v>12.08</v>
      </c>
      <c r="AH347" s="2">
        <f t="shared" ca="1" si="762"/>
        <v>0</v>
      </c>
      <c r="AI347" s="2">
        <f t="shared" ca="1" si="763"/>
        <v>52.679999999999993</v>
      </c>
      <c r="AJ347" s="2">
        <f t="shared" ca="1" si="776"/>
        <v>0</v>
      </c>
      <c r="AK347" s="2">
        <f t="shared" ca="1" si="764"/>
        <v>44.1</v>
      </c>
      <c r="AL347" s="2">
        <f t="shared" ca="1" si="764"/>
        <v>50</v>
      </c>
      <c r="AM347" s="2">
        <f t="shared" ca="1" si="764"/>
        <v>4.4984500000000001</v>
      </c>
      <c r="AN347" s="7">
        <f t="shared" ca="1" si="765"/>
        <v>332</v>
      </c>
      <c r="AO347" s="2">
        <f t="shared" ca="1" si="766"/>
        <v>23.44</v>
      </c>
      <c r="AP347" s="2">
        <f t="shared" ca="1" si="766"/>
        <v>18.350000000000001</v>
      </c>
      <c r="AQ347" s="2">
        <f t="shared" ca="1" si="766"/>
        <v>3.66</v>
      </c>
      <c r="AR347" s="2" t="str">
        <f t="shared" ca="1" si="766"/>
        <v/>
      </c>
      <c r="AS347" s="2">
        <f t="shared" ca="1" si="766"/>
        <v>12.08</v>
      </c>
      <c r="AT347" s="2" t="str">
        <f t="shared" ca="1" si="766"/>
        <v/>
      </c>
      <c r="AU347" s="2">
        <f t="shared" ca="1" si="767"/>
        <v>57.53</v>
      </c>
      <c r="AV347" s="2">
        <f t="shared" ca="1" si="768"/>
        <v>26.1</v>
      </c>
      <c r="AW347" s="2">
        <f t="shared" ca="1" si="768"/>
        <v>46.1</v>
      </c>
      <c r="AX347" s="2">
        <f t="shared" ca="1" si="768"/>
        <v>20</v>
      </c>
      <c r="AY347" s="2">
        <f t="shared" ca="1" si="768"/>
        <v>2.8233299999999999</v>
      </c>
      <c r="AZ347" s="7">
        <f t="shared" ca="1" si="769"/>
        <v>332</v>
      </c>
      <c r="BA347" s="2">
        <f t="shared" ca="1" si="770"/>
        <v>23.44</v>
      </c>
      <c r="BB347" s="2">
        <f t="shared" ca="1" si="770"/>
        <v>18.350000000000001</v>
      </c>
      <c r="BC347" s="2">
        <f t="shared" ca="1" si="770"/>
        <v>3.66</v>
      </c>
      <c r="BD347" s="2" t="str">
        <f t="shared" ca="1" si="770"/>
        <v/>
      </c>
      <c r="BE347" s="2">
        <f t="shared" ca="1" si="770"/>
        <v>12.08</v>
      </c>
      <c r="BF347" s="2" t="str">
        <f t="shared" ca="1" si="770"/>
        <v/>
      </c>
      <c r="BG347" s="2">
        <f t="shared" ca="1" si="771"/>
        <v>57.53</v>
      </c>
      <c r="BH347" s="2">
        <f t="shared" ca="1" si="777"/>
        <v>26.1</v>
      </c>
      <c r="BI347" s="2">
        <f t="shared" ca="1" si="772"/>
        <v>46.1</v>
      </c>
      <c r="BJ347" s="2">
        <f t="shared" ca="1" si="772"/>
        <v>20</v>
      </c>
      <c r="BK347" s="2">
        <f t="shared" ca="1" si="772"/>
        <v>2.8233299999999999</v>
      </c>
      <c r="BL347" t="str">
        <f t="shared" si="773"/>
        <v>V21R07</v>
      </c>
      <c r="BM347">
        <f t="shared" si="774"/>
        <v>347</v>
      </c>
      <c r="BN347" t="b">
        <f t="shared" si="778"/>
        <v>1</v>
      </c>
    </row>
    <row r="348" spans="1:66" x14ac:dyDescent="0.25">
      <c r="A348" t="str">
        <f t="shared" si="775"/>
        <v>V21</v>
      </c>
      <c r="B348" t="s">
        <v>23</v>
      </c>
      <c r="C348" s="3" t="str">
        <f t="shared" si="745"/>
        <v>Self Utilization Credit</v>
      </c>
      <c r="D348" t="str">
        <f t="shared" ca="1" si="746"/>
        <v>Pass</v>
      </c>
      <c r="E348" s="2">
        <f t="shared" ca="1" si="747"/>
        <v>44.625799999999991</v>
      </c>
      <c r="F348" s="2">
        <f t="shared" ca="1" si="748"/>
        <v>44.625799999999991</v>
      </c>
      <c r="G348" s="3">
        <f t="shared" ca="1" si="749"/>
        <v>0</v>
      </c>
      <c r="H348" s="31" t="str">
        <f t="shared" ca="1" si="750"/>
        <v>Yes</v>
      </c>
      <c r="I348" s="2">
        <f t="shared" ca="1" si="751"/>
        <v>57.53</v>
      </c>
      <c r="J348" s="2">
        <f t="shared" ca="1" si="752"/>
        <v>57.53</v>
      </c>
      <c r="K348" s="2">
        <f t="shared" ca="1" si="753"/>
        <v>57.53</v>
      </c>
      <c r="L348" s="3">
        <f t="shared" ca="1" si="754"/>
        <v>0</v>
      </c>
      <c r="M348" s="3" t="str">
        <f t="shared" ca="1" si="755"/>
        <v>Yes</v>
      </c>
      <c r="N348" s="31" t="s">
        <v>302</v>
      </c>
      <c r="O348" s="21">
        <f t="shared" ca="1" si="756"/>
        <v>12.90420000000001</v>
      </c>
      <c r="P348" s="7">
        <f t="shared" ca="1" si="757"/>
        <v>333</v>
      </c>
      <c r="Q348" s="2">
        <f t="shared" ca="1" si="758"/>
        <v>22.24</v>
      </c>
      <c r="R348" s="2">
        <f t="shared" ca="1" si="758"/>
        <v>14.7</v>
      </c>
      <c r="S348" s="2">
        <f t="shared" ca="1" si="758"/>
        <v>3.66</v>
      </c>
      <c r="T348" s="2" t="str">
        <f t="shared" ca="1" si="758"/>
        <v/>
      </c>
      <c r="U348" s="2">
        <f t="shared" ca="1" si="758"/>
        <v>12.08</v>
      </c>
      <c r="V348" s="2">
        <f t="shared" ca="1" si="758"/>
        <v>-8.0541999999999998</v>
      </c>
      <c r="W348" s="2">
        <f t="shared" ca="1" si="759"/>
        <v>44.625799999999991</v>
      </c>
      <c r="X348" s="2">
        <f t="shared" ca="1" si="760"/>
        <v>5.3</v>
      </c>
      <c r="Y348" s="2">
        <f t="shared" ca="1" si="760"/>
        <v>40.700000000000003</v>
      </c>
      <c r="Z348" s="2">
        <f t="shared" ca="1" si="760"/>
        <v>35.4</v>
      </c>
      <c r="AA348" s="2">
        <f t="shared" ca="1" si="760"/>
        <v>4.4904900000000003</v>
      </c>
      <c r="AB348" s="7">
        <f t="shared" ca="1" si="761"/>
        <v>333</v>
      </c>
      <c r="AC348" s="2">
        <f t="shared" ca="1" si="762"/>
        <v>22.24</v>
      </c>
      <c r="AD348" s="2">
        <f t="shared" ca="1" si="762"/>
        <v>14.7</v>
      </c>
      <c r="AE348" s="2">
        <f t="shared" ca="1" si="762"/>
        <v>3.66</v>
      </c>
      <c r="AF348" s="2" t="str">
        <f t="shared" ca="1" si="762"/>
        <v/>
      </c>
      <c r="AG348" s="2">
        <f t="shared" ca="1" si="762"/>
        <v>12.08</v>
      </c>
      <c r="AH348" s="2">
        <f t="shared" ca="1" si="762"/>
        <v>-8.0541999999999998</v>
      </c>
      <c r="AI348" s="2">
        <f t="shared" ca="1" si="763"/>
        <v>44.625799999999991</v>
      </c>
      <c r="AJ348" s="2">
        <f t="shared" ca="1" si="776"/>
        <v>5.3</v>
      </c>
      <c r="AK348" s="2">
        <f t="shared" ca="1" si="764"/>
        <v>40.700000000000003</v>
      </c>
      <c r="AL348" s="2">
        <f t="shared" ca="1" si="764"/>
        <v>35.4</v>
      </c>
      <c r="AM348" s="2">
        <f t="shared" ca="1" si="764"/>
        <v>4.4904900000000003</v>
      </c>
      <c r="AN348" s="7">
        <f t="shared" ca="1" si="765"/>
        <v>333</v>
      </c>
      <c r="AO348" s="2">
        <f t="shared" ca="1" si="766"/>
        <v>23.44</v>
      </c>
      <c r="AP348" s="2">
        <f t="shared" ca="1" si="766"/>
        <v>18.350000000000001</v>
      </c>
      <c r="AQ348" s="2">
        <f t="shared" ca="1" si="766"/>
        <v>3.66</v>
      </c>
      <c r="AR348" s="2" t="str">
        <f t="shared" ca="1" si="766"/>
        <v/>
      </c>
      <c r="AS348" s="2">
        <f t="shared" ca="1" si="766"/>
        <v>12.08</v>
      </c>
      <c r="AT348" s="2" t="str">
        <f t="shared" ca="1" si="766"/>
        <v/>
      </c>
      <c r="AU348" s="2">
        <f t="shared" ca="1" si="767"/>
        <v>57.53</v>
      </c>
      <c r="AV348" s="2">
        <f t="shared" ca="1" si="768"/>
        <v>26.1</v>
      </c>
      <c r="AW348" s="2">
        <f t="shared" ca="1" si="768"/>
        <v>46.1</v>
      </c>
      <c r="AX348" s="2">
        <f t="shared" ca="1" si="768"/>
        <v>20</v>
      </c>
      <c r="AY348" s="2">
        <f t="shared" ca="1" si="768"/>
        <v>2.8233299999999999</v>
      </c>
      <c r="AZ348" s="7">
        <f t="shared" ca="1" si="769"/>
        <v>333</v>
      </c>
      <c r="BA348" s="2">
        <f t="shared" ca="1" si="770"/>
        <v>23.44</v>
      </c>
      <c r="BB348" s="2">
        <f t="shared" ca="1" si="770"/>
        <v>18.350000000000001</v>
      </c>
      <c r="BC348" s="2">
        <f t="shared" ca="1" si="770"/>
        <v>3.66</v>
      </c>
      <c r="BD348" s="2" t="str">
        <f t="shared" ca="1" si="770"/>
        <v/>
      </c>
      <c r="BE348" s="2">
        <f t="shared" ca="1" si="770"/>
        <v>12.08</v>
      </c>
      <c r="BF348" s="2" t="str">
        <f t="shared" ca="1" si="770"/>
        <v/>
      </c>
      <c r="BG348" s="2">
        <f t="shared" ca="1" si="771"/>
        <v>57.53</v>
      </c>
      <c r="BH348" s="2">
        <f t="shared" ca="1" si="777"/>
        <v>26.1</v>
      </c>
      <c r="BI348" s="2">
        <f t="shared" ca="1" si="772"/>
        <v>46.1</v>
      </c>
      <c r="BJ348" s="2">
        <f t="shared" ca="1" si="772"/>
        <v>20</v>
      </c>
      <c r="BK348" s="2">
        <f t="shared" ca="1" si="772"/>
        <v>2.8233299999999999</v>
      </c>
      <c r="BL348" t="str">
        <f t="shared" si="773"/>
        <v>V21R08</v>
      </c>
      <c r="BM348">
        <f t="shared" si="774"/>
        <v>348</v>
      </c>
      <c r="BN348" t="b">
        <f t="shared" si="778"/>
        <v>1</v>
      </c>
    </row>
    <row r="349" spans="1:66" x14ac:dyDescent="0.25">
      <c r="A349" t="str">
        <f t="shared" si="775"/>
        <v>V21</v>
      </c>
      <c r="B349" t="s">
        <v>24</v>
      </c>
      <c r="C349" s="3" t="str">
        <f t="shared" si="745"/>
        <v>Self Utilization Credit Allow Excess PV</v>
      </c>
      <c r="D349" t="str">
        <f t="shared" ca="1" si="746"/>
        <v>Pass</v>
      </c>
      <c r="E349" s="2">
        <f t="shared" ca="1" si="747"/>
        <v>44.625799999999991</v>
      </c>
      <c r="F349" s="2">
        <f t="shared" ca="1" si="748"/>
        <v>44.625799999999991</v>
      </c>
      <c r="G349" s="3">
        <f t="shared" ca="1" si="749"/>
        <v>0</v>
      </c>
      <c r="H349" s="31" t="str">
        <f t="shared" ca="1" si="750"/>
        <v>Yes</v>
      </c>
      <c r="I349" s="2">
        <f t="shared" ca="1" si="751"/>
        <v>57.53</v>
      </c>
      <c r="J349" s="2">
        <f t="shared" ca="1" si="752"/>
        <v>57.53</v>
      </c>
      <c r="K349" s="2">
        <f t="shared" ca="1" si="753"/>
        <v>57.53</v>
      </c>
      <c r="L349" s="3">
        <f t="shared" ca="1" si="754"/>
        <v>0</v>
      </c>
      <c r="M349" s="3" t="str">
        <f t="shared" ca="1" si="755"/>
        <v>Yes</v>
      </c>
      <c r="N349" s="31" t="s">
        <v>302</v>
      </c>
      <c r="O349" s="21">
        <f t="shared" ca="1" si="756"/>
        <v>12.90420000000001</v>
      </c>
      <c r="P349" s="7">
        <f t="shared" ca="1" si="757"/>
        <v>334</v>
      </c>
      <c r="Q349" s="2">
        <f t="shared" ca="1" si="758"/>
        <v>22.24</v>
      </c>
      <c r="R349" s="2">
        <f t="shared" ca="1" si="758"/>
        <v>14.7</v>
      </c>
      <c r="S349" s="2">
        <f t="shared" ca="1" si="758"/>
        <v>3.66</v>
      </c>
      <c r="T349" s="2" t="str">
        <f t="shared" ca="1" si="758"/>
        <v/>
      </c>
      <c r="U349" s="2">
        <f t="shared" ca="1" si="758"/>
        <v>12.08</v>
      </c>
      <c r="V349" s="2">
        <f t="shared" ca="1" si="758"/>
        <v>-8.0541999999999998</v>
      </c>
      <c r="W349" s="2">
        <f t="shared" ca="1" si="759"/>
        <v>44.625799999999991</v>
      </c>
      <c r="X349" s="2">
        <f t="shared" ca="1" si="760"/>
        <v>8.4</v>
      </c>
      <c r="Y349" s="2">
        <f t="shared" ca="1" si="760"/>
        <v>40.700000000000003</v>
      </c>
      <c r="Z349" s="2">
        <f t="shared" ca="1" si="760"/>
        <v>32.299999999999997</v>
      </c>
      <c r="AA349" s="2">
        <f t="shared" ca="1" si="760"/>
        <v>4</v>
      </c>
      <c r="AB349" s="7">
        <f t="shared" ca="1" si="761"/>
        <v>334</v>
      </c>
      <c r="AC349" s="2">
        <f t="shared" ca="1" si="762"/>
        <v>22.24</v>
      </c>
      <c r="AD349" s="2">
        <f t="shared" ca="1" si="762"/>
        <v>14.7</v>
      </c>
      <c r="AE349" s="2">
        <f t="shared" ca="1" si="762"/>
        <v>3.66</v>
      </c>
      <c r="AF349" s="2" t="str">
        <f t="shared" ca="1" si="762"/>
        <v/>
      </c>
      <c r="AG349" s="2">
        <f t="shared" ca="1" si="762"/>
        <v>12.08</v>
      </c>
      <c r="AH349" s="2">
        <f t="shared" ca="1" si="762"/>
        <v>-8.0541999999999998</v>
      </c>
      <c r="AI349" s="2">
        <f t="shared" ca="1" si="763"/>
        <v>44.625799999999991</v>
      </c>
      <c r="AJ349" s="2">
        <f t="shared" ca="1" si="776"/>
        <v>8.4</v>
      </c>
      <c r="AK349" s="2">
        <f t="shared" ca="1" si="764"/>
        <v>40.700000000000003</v>
      </c>
      <c r="AL349" s="2">
        <f t="shared" ca="1" si="764"/>
        <v>32.299999999999997</v>
      </c>
      <c r="AM349" s="2">
        <f t="shared" ca="1" si="764"/>
        <v>4</v>
      </c>
      <c r="AN349" s="7">
        <f t="shared" ca="1" si="765"/>
        <v>334</v>
      </c>
      <c r="AO349" s="2">
        <f t="shared" ca="1" si="766"/>
        <v>23.44</v>
      </c>
      <c r="AP349" s="2">
        <f t="shared" ca="1" si="766"/>
        <v>18.350000000000001</v>
      </c>
      <c r="AQ349" s="2">
        <f t="shared" ca="1" si="766"/>
        <v>3.66</v>
      </c>
      <c r="AR349" s="2" t="str">
        <f t="shared" ca="1" si="766"/>
        <v/>
      </c>
      <c r="AS349" s="2">
        <f t="shared" ca="1" si="766"/>
        <v>12.08</v>
      </c>
      <c r="AT349" s="2" t="str">
        <f t="shared" ca="1" si="766"/>
        <v/>
      </c>
      <c r="AU349" s="2">
        <f t="shared" ca="1" si="767"/>
        <v>57.53</v>
      </c>
      <c r="AV349" s="2">
        <f t="shared" ca="1" si="768"/>
        <v>26.1</v>
      </c>
      <c r="AW349" s="2">
        <f t="shared" ca="1" si="768"/>
        <v>46.1</v>
      </c>
      <c r="AX349" s="2">
        <f t="shared" ca="1" si="768"/>
        <v>20</v>
      </c>
      <c r="AY349" s="2">
        <f t="shared" ca="1" si="768"/>
        <v>2.8233299999999999</v>
      </c>
      <c r="AZ349" s="7">
        <f t="shared" ca="1" si="769"/>
        <v>334</v>
      </c>
      <c r="BA349" s="2">
        <f t="shared" ca="1" si="770"/>
        <v>23.44</v>
      </c>
      <c r="BB349" s="2">
        <f t="shared" ca="1" si="770"/>
        <v>18.350000000000001</v>
      </c>
      <c r="BC349" s="2">
        <f t="shared" ca="1" si="770"/>
        <v>3.66</v>
      </c>
      <c r="BD349" s="2" t="str">
        <f t="shared" ca="1" si="770"/>
        <v/>
      </c>
      <c r="BE349" s="2">
        <f t="shared" ca="1" si="770"/>
        <v>12.08</v>
      </c>
      <c r="BF349" s="2" t="str">
        <f t="shared" ca="1" si="770"/>
        <v/>
      </c>
      <c r="BG349" s="2">
        <f t="shared" ca="1" si="771"/>
        <v>57.53</v>
      </c>
      <c r="BH349" s="2">
        <f t="shared" ca="1" si="777"/>
        <v>26.1</v>
      </c>
      <c r="BI349" s="2">
        <f t="shared" ca="1" si="772"/>
        <v>46.1</v>
      </c>
      <c r="BJ349" s="2">
        <f t="shared" ca="1" si="772"/>
        <v>20</v>
      </c>
      <c r="BK349" s="2">
        <f t="shared" ca="1" si="772"/>
        <v>2.8233299999999999</v>
      </c>
      <c r="BL349" t="str">
        <f t="shared" si="773"/>
        <v>V21R09</v>
      </c>
      <c r="BM349">
        <f t="shared" si="774"/>
        <v>349</v>
      </c>
      <c r="BN349" t="b">
        <f t="shared" si="778"/>
        <v>1</v>
      </c>
    </row>
    <row r="350" spans="1:66" x14ac:dyDescent="0.25">
      <c r="A350" t="str">
        <f t="shared" si="775"/>
        <v>V21</v>
      </c>
      <c r="B350" t="s">
        <v>25</v>
      </c>
      <c r="C350" s="3" t="str">
        <f t="shared" si="745"/>
        <v>Self Utilization Credit Allow Excess PV Target EDR 0</v>
      </c>
      <c r="D350" t="str">
        <f t="shared" ca="1" si="746"/>
        <v>Pass</v>
      </c>
      <c r="E350" s="2">
        <f t="shared" ca="1" si="747"/>
        <v>44.625799999999991</v>
      </c>
      <c r="F350" s="2">
        <f t="shared" ca="1" si="748"/>
        <v>44.625799999999991</v>
      </c>
      <c r="G350" s="3">
        <f t="shared" ca="1" si="749"/>
        <v>0</v>
      </c>
      <c r="H350" s="31" t="str">
        <f t="shared" ca="1" si="750"/>
        <v>Yes</v>
      </c>
      <c r="I350" s="2">
        <f t="shared" ca="1" si="751"/>
        <v>57.53</v>
      </c>
      <c r="J350" s="2">
        <f t="shared" ca="1" si="752"/>
        <v>57.53</v>
      </c>
      <c r="K350" s="2">
        <f t="shared" ca="1" si="753"/>
        <v>57.53</v>
      </c>
      <c r="L350" s="3">
        <f t="shared" ca="1" si="754"/>
        <v>0</v>
      </c>
      <c r="M350" s="3" t="str">
        <f t="shared" ca="1" si="755"/>
        <v>Yes</v>
      </c>
      <c r="N350" s="31" t="s">
        <v>302</v>
      </c>
      <c r="O350" s="21">
        <f t="shared" ca="1" si="756"/>
        <v>12.90420000000001</v>
      </c>
      <c r="P350" s="7">
        <f t="shared" ca="1" si="757"/>
        <v>335</v>
      </c>
      <c r="Q350" s="2">
        <f t="shared" ca="1" si="758"/>
        <v>22.24</v>
      </c>
      <c r="R350" s="2">
        <f t="shared" ca="1" si="758"/>
        <v>14.7</v>
      </c>
      <c r="S350" s="2">
        <f t="shared" ca="1" si="758"/>
        <v>3.66</v>
      </c>
      <c r="T350" s="2" t="str">
        <f t="shared" ca="1" si="758"/>
        <v/>
      </c>
      <c r="U350" s="2">
        <f t="shared" ca="1" si="758"/>
        <v>12.08</v>
      </c>
      <c r="V350" s="2">
        <f t="shared" ca="1" si="758"/>
        <v>-8.0541999999999998</v>
      </c>
      <c r="W350" s="2">
        <f t="shared" ca="1" si="759"/>
        <v>44.625799999999991</v>
      </c>
      <c r="X350" s="2">
        <f t="shared" ca="1" si="760"/>
        <v>0</v>
      </c>
      <c r="Y350" s="2">
        <f t="shared" ca="1" si="760"/>
        <v>40.700000000000003</v>
      </c>
      <c r="Z350" s="2">
        <f t="shared" ca="1" si="760"/>
        <v>40.700000000000003</v>
      </c>
      <c r="AA350" s="2">
        <f t="shared" ca="1" si="760"/>
        <v>5.3311299999999999</v>
      </c>
      <c r="AB350" s="7">
        <f t="shared" ca="1" si="761"/>
        <v>335</v>
      </c>
      <c r="AC350" s="2">
        <f t="shared" ca="1" si="762"/>
        <v>22.24</v>
      </c>
      <c r="AD350" s="2">
        <f t="shared" ca="1" si="762"/>
        <v>14.7</v>
      </c>
      <c r="AE350" s="2">
        <f t="shared" ca="1" si="762"/>
        <v>3.66</v>
      </c>
      <c r="AF350" s="2" t="str">
        <f t="shared" ca="1" si="762"/>
        <v/>
      </c>
      <c r="AG350" s="2">
        <f t="shared" ca="1" si="762"/>
        <v>12.08</v>
      </c>
      <c r="AH350" s="2">
        <f t="shared" ca="1" si="762"/>
        <v>-8.0541999999999998</v>
      </c>
      <c r="AI350" s="2">
        <f t="shared" ca="1" si="763"/>
        <v>44.625799999999991</v>
      </c>
      <c r="AJ350" s="2">
        <f t="shared" ca="1" si="776"/>
        <v>0</v>
      </c>
      <c r="AK350" s="2">
        <f t="shared" ca="1" si="764"/>
        <v>40.700000000000003</v>
      </c>
      <c r="AL350" s="2">
        <f t="shared" ca="1" si="764"/>
        <v>40.700000000000003</v>
      </c>
      <c r="AM350" s="2">
        <f t="shared" ca="1" si="764"/>
        <v>5.3311299999999999</v>
      </c>
      <c r="AN350" s="7">
        <f t="shared" ca="1" si="765"/>
        <v>335</v>
      </c>
      <c r="AO350" s="2">
        <f t="shared" ca="1" si="766"/>
        <v>23.44</v>
      </c>
      <c r="AP350" s="2">
        <f t="shared" ca="1" si="766"/>
        <v>18.350000000000001</v>
      </c>
      <c r="AQ350" s="2">
        <f t="shared" ca="1" si="766"/>
        <v>3.66</v>
      </c>
      <c r="AR350" s="2" t="str">
        <f t="shared" ca="1" si="766"/>
        <v/>
      </c>
      <c r="AS350" s="2">
        <f t="shared" ca="1" si="766"/>
        <v>12.08</v>
      </c>
      <c r="AT350" s="2" t="str">
        <f t="shared" ca="1" si="766"/>
        <v/>
      </c>
      <c r="AU350" s="2">
        <f t="shared" ca="1" si="767"/>
        <v>57.53</v>
      </c>
      <c r="AV350" s="2">
        <f t="shared" ca="1" si="768"/>
        <v>26.1</v>
      </c>
      <c r="AW350" s="2">
        <f t="shared" ca="1" si="768"/>
        <v>46.1</v>
      </c>
      <c r="AX350" s="2">
        <f t="shared" ca="1" si="768"/>
        <v>20</v>
      </c>
      <c r="AY350" s="2">
        <f t="shared" ca="1" si="768"/>
        <v>2.8233299999999999</v>
      </c>
      <c r="AZ350" s="7">
        <f t="shared" ca="1" si="769"/>
        <v>335</v>
      </c>
      <c r="BA350" s="2">
        <f t="shared" ca="1" si="770"/>
        <v>23.44</v>
      </c>
      <c r="BB350" s="2">
        <f t="shared" ca="1" si="770"/>
        <v>18.350000000000001</v>
      </c>
      <c r="BC350" s="2">
        <f t="shared" ca="1" si="770"/>
        <v>3.66</v>
      </c>
      <c r="BD350" s="2" t="str">
        <f t="shared" ca="1" si="770"/>
        <v/>
      </c>
      <c r="BE350" s="2">
        <f t="shared" ca="1" si="770"/>
        <v>12.08</v>
      </c>
      <c r="BF350" s="2" t="str">
        <f t="shared" ca="1" si="770"/>
        <v/>
      </c>
      <c r="BG350" s="2">
        <f t="shared" ca="1" si="771"/>
        <v>57.53</v>
      </c>
      <c r="BH350" s="2">
        <f t="shared" ca="1" si="777"/>
        <v>26.1</v>
      </c>
      <c r="BI350" s="2">
        <f t="shared" ca="1" si="772"/>
        <v>46.1</v>
      </c>
      <c r="BJ350" s="2">
        <f t="shared" ca="1" si="772"/>
        <v>20</v>
      </c>
      <c r="BK350" s="2">
        <f t="shared" ca="1" si="772"/>
        <v>2.8233299999999999</v>
      </c>
      <c r="BL350" t="str">
        <f t="shared" si="773"/>
        <v>V21R10</v>
      </c>
      <c r="BM350">
        <f t="shared" si="774"/>
        <v>350</v>
      </c>
      <c r="BN350" t="b">
        <f t="shared" si="778"/>
        <v>1</v>
      </c>
    </row>
    <row r="351" spans="1:66" x14ac:dyDescent="0.25">
      <c r="A351" s="20" t="str">
        <f>"Result "&amp;A340</f>
        <v>Result V21</v>
      </c>
      <c r="C351" s="5"/>
      <c r="D351" s="6" t="str">
        <f ca="1">IF(NOT(BN351),"n/a",IF(COUNTIF(D341:D350,Pass)=10,Pass,Fail))</f>
        <v>Pass</v>
      </c>
      <c r="E351" s="17">
        <f ca="1">AVERAGE(E341:E350)</f>
        <v>50.263739999999991</v>
      </c>
      <c r="F351" s="17">
        <f ca="1">AVERAGE(F341:F350)</f>
        <v>50.263739999999991</v>
      </c>
      <c r="G351" s="18">
        <f ca="1">IF(E351=0,0,(F351-E351)/E351)</f>
        <v>0</v>
      </c>
      <c r="H351" s="19"/>
      <c r="I351" s="17">
        <f ca="1">AVERAGE(I341:I350)</f>
        <v>57.529999999999987</v>
      </c>
      <c r="J351" s="17">
        <f ca="1">AVERAGE(J341:J350)</f>
        <v>57.529999999999987</v>
      </c>
      <c r="K351" s="17">
        <f ca="1">AVERAGE(K341:K350)</f>
        <v>57.529999999999987</v>
      </c>
      <c r="L351" s="18">
        <f t="shared" ca="1" si="754"/>
        <v>0</v>
      </c>
      <c r="M351" s="19" t="s">
        <v>273</v>
      </c>
      <c r="N351" s="19">
        <f ca="1">MIN(L341:L350)</f>
        <v>0</v>
      </c>
      <c r="O351" s="17">
        <f ca="1">AVERAGE(O341:O350)</f>
        <v>7.2662600000000079</v>
      </c>
      <c r="P351" s="18" t="s">
        <v>275</v>
      </c>
      <c r="Q351" s="17">
        <f ca="1">AVERAGE(Q341:Q350)</f>
        <v>22.240000000000002</v>
      </c>
      <c r="R351" s="17">
        <f ca="1">AVERAGE(R341:R350)</f>
        <v>14.7</v>
      </c>
      <c r="S351" s="17">
        <f ca="1">AVERAGE(S341:S350)</f>
        <v>3.6599999999999993</v>
      </c>
      <c r="T351" s="17"/>
      <c r="U351" s="17">
        <f ca="1">AVERAGE(U341:U350)</f>
        <v>12.08</v>
      </c>
      <c r="V351" s="17">
        <f ca="1">AVERAGE(V341:V350)</f>
        <v>-2.4162599999999999</v>
      </c>
      <c r="W351" s="17">
        <f ca="1">AVERAGE(W341:W350)</f>
        <v>50.263739999999991</v>
      </c>
      <c r="X351" s="17">
        <f ca="1">AVERAGE(X335:X350)</f>
        <v>17.473373724489797</v>
      </c>
      <c r="Y351" s="17">
        <f ca="1">AVERAGE(Y335:Y350)</f>
        <v>43.775446428571449</v>
      </c>
      <c r="Z351" s="17">
        <f ca="1">AVERAGE(Z335:Z350)</f>
        <v>27.059215561224487</v>
      </c>
      <c r="AA351" s="17">
        <f ca="1">AVERAGE(AA335:AA350)</f>
        <v>3.5359097831632655</v>
      </c>
      <c r="AB351" s="17" t="s">
        <v>275</v>
      </c>
      <c r="AC351" s="17">
        <f ca="1">AVERAGE(AC341:AC350)</f>
        <v>22.240000000000002</v>
      </c>
      <c r="AD351" s="17">
        <f ca="1">AVERAGE(AD341:AD350)</f>
        <v>14.7</v>
      </c>
      <c r="AE351" s="17">
        <f ca="1">AVERAGE(AE341:AE350)</f>
        <v>3.6599999999999993</v>
      </c>
      <c r="AF351" s="17" t="e">
        <f ca="1">AVERAGE(AF341:AF350)</f>
        <v>#DIV/0!</v>
      </c>
      <c r="AG351" s="17">
        <f ca="1">AVERAGE(AG341:AG350)</f>
        <v>12.08</v>
      </c>
      <c r="AH351" s="17"/>
      <c r="AI351" s="17">
        <f ca="1">AVERAGE(AI341:AI350)</f>
        <v>50.263739999999991</v>
      </c>
      <c r="AJ351" s="17">
        <f ca="1">AVERAGE(AJ335:AJ350)</f>
        <v>17.473373724489797</v>
      </c>
      <c r="AK351" s="17">
        <f ca="1">AVERAGE(AK335:AK350)</f>
        <v>43.775446428571449</v>
      </c>
      <c r="AL351" s="17">
        <f ca="1">AVERAGE(AL335:AL350)</f>
        <v>27.059215561224487</v>
      </c>
      <c r="AM351" s="17">
        <f ca="1">AVERAGE(AM335:AM350)</f>
        <v>3.5359097831632655</v>
      </c>
      <c r="AO351" s="17">
        <f ca="1">AVERAGE(AO341:AO350)</f>
        <v>23.44</v>
      </c>
      <c r="AP351" s="17">
        <f ca="1">AVERAGE(AP341:AP350)</f>
        <v>18.349999999999998</v>
      </c>
      <c r="AQ351" s="17">
        <f ca="1">AVERAGE(AQ341:AQ350)</f>
        <v>3.6599999999999993</v>
      </c>
      <c r="AR351" s="17" t="str">
        <f ca="1">IF(AR$3=0,"",AVERAGE(AR341:AR350))</f>
        <v/>
      </c>
      <c r="AS351" s="17">
        <f ca="1">AVERAGE(AS341:AS350)</f>
        <v>12.08</v>
      </c>
      <c r="AT351" s="17"/>
      <c r="AU351" s="17">
        <f ca="1">AVERAGE(AU341:AU350)</f>
        <v>57.529999999999987</v>
      </c>
      <c r="AV351" s="17">
        <f ca="1">AVERAGE(AV335:AV350)</f>
        <v>27.715561224489807</v>
      </c>
      <c r="AW351" s="17">
        <f ca="1">AVERAGE(AW335:AW350)</f>
        <v>46.49119897959185</v>
      </c>
      <c r="AX351" s="17">
        <f ca="1">AVERAGE(AX335:AX350)</f>
        <v>18.775637755102043</v>
      </c>
      <c r="AY351" s="17">
        <f ca="1">AVERAGE(AY335:AY350)</f>
        <v>2.9171799872448969</v>
      </c>
      <c r="BA351" s="17">
        <f ca="1">AVERAGE(BA341:BA350)</f>
        <v>23.44</v>
      </c>
      <c r="BB351" s="17">
        <f ca="1">AVERAGE(BB341:BB350)</f>
        <v>18.349999999999998</v>
      </c>
      <c r="BC351" s="17">
        <f ca="1">AVERAGE(BC341:BC350)</f>
        <v>3.6599999999999993</v>
      </c>
      <c r="BD351" s="17" t="str">
        <f ca="1">IF(BD$3=0,"",AVERAGE(BD341:BD350))</f>
        <v/>
      </c>
      <c r="BE351" s="17">
        <f ca="1">AVERAGE(BE341:BE350)</f>
        <v>12.08</v>
      </c>
      <c r="BF351" s="17"/>
      <c r="BG351" s="17">
        <f ca="1">AVERAGE(BG341:BG350)</f>
        <v>57.529999999999987</v>
      </c>
      <c r="BH351" s="17">
        <f ca="1">AVERAGE(BH335:BH350)</f>
        <v>27.715561224489807</v>
      </c>
      <c r="BI351" s="17">
        <f ca="1">AVERAGE(BI335:BI350)</f>
        <v>46.49119897959185</v>
      </c>
      <c r="BJ351" s="17">
        <f ca="1">AVERAGE(BJ335:BJ350)</f>
        <v>18.775637755102043</v>
      </c>
      <c r="BK351" s="17">
        <f ca="1">AVERAGE(BK335:BK350)</f>
        <v>2.9171799872448969</v>
      </c>
      <c r="BN351" t="b">
        <f t="shared" si="778"/>
        <v>1</v>
      </c>
    </row>
    <row r="352" spans="1:66" x14ac:dyDescent="0.25">
      <c r="C352" s="6"/>
      <c r="E352" s="6"/>
      <c r="F352" s="6"/>
      <c r="G352" s="6"/>
      <c r="H352" s="5"/>
      <c r="I352" s="6"/>
      <c r="J352" s="6"/>
      <c r="K352" s="6"/>
      <c r="L352" s="5" t="s">
        <v>275</v>
      </c>
      <c r="M352" s="5" t="s">
        <v>274</v>
      </c>
      <c r="N352" s="32">
        <f ca="1">MAX(L341:L350)</f>
        <v>0</v>
      </c>
      <c r="AB352" s="6" t="s">
        <v>276</v>
      </c>
      <c r="AC352" s="18">
        <f ca="1">(AC351-Q351)/Q351</f>
        <v>0</v>
      </c>
      <c r="AD352" s="18">
        <f ca="1">(AD351-R351)/R351</f>
        <v>0</v>
      </c>
      <c r="AE352" s="18">
        <f ca="1">(AE351-S351)/S351</f>
        <v>0</v>
      </c>
      <c r="AF352" s="18"/>
      <c r="AG352" s="18">
        <f ca="1">(AG351-U351)/U351</f>
        <v>0</v>
      </c>
      <c r="AH352" s="18"/>
      <c r="AI352" s="18">
        <f ca="1">(AI351-W351)/W351</f>
        <v>0</v>
      </c>
    </row>
    <row r="354" spans="1:66" x14ac:dyDescent="0.25">
      <c r="A354" s="6" t="s">
        <v>503</v>
      </c>
      <c r="B354" s="6" t="str">
        <f>VLOOKUP(A354,TestArray,2)&amp;" in "&amp;VLOOKUP(A354,TestArray,3)&amp;" for Prototype "&amp;VLOOKUP(A354,TestArray,4)</f>
        <v>Verified and Buried Ducts in Zone 12 for Prototype P2100ft2</v>
      </c>
      <c r="C354" s="6"/>
      <c r="I354" s="6" t="str">
        <f>VLOOKUP(A354,TestArray,21)</f>
        <v>Standard = V04R12</v>
      </c>
    </row>
    <row r="355" spans="1:66" x14ac:dyDescent="0.25">
      <c r="A355" t="str">
        <f>A354</f>
        <v>V22</v>
      </c>
      <c r="B355" t="s">
        <v>2</v>
      </c>
      <c r="C355" s="3" t="str">
        <f t="shared" ref="C355:C364" si="779">VLOOKUP(A355,TestArray,4+RIGHT(B355,2))</f>
        <v>Package</v>
      </c>
      <c r="D355" t="str">
        <f t="shared" ref="D355:D364" ca="1" si="780">IF(NOT(BN355),"n/a",IF(AND(H355=Yes,M355=Yes),Pass,Fail))</f>
        <v>Pass</v>
      </c>
      <c r="E355" s="2">
        <f t="shared" ref="E355:E364" ca="1" si="781">IF(Units="EDR total",X355,W355)</f>
        <v>52.679999999999993</v>
      </c>
      <c r="F355" s="2">
        <f t="shared" ref="F355:F364" ca="1" si="782">IF(Units="EDR total",AJ355,AI355)</f>
        <v>52.679999999999993</v>
      </c>
      <c r="G355" s="3">
        <f t="shared" ref="G355:G364" ca="1" si="783">IF(E355=0,0,(F355-E355)/E355)</f>
        <v>0</v>
      </c>
      <c r="H355" s="31" t="str">
        <f t="shared" ref="H355:H364" ca="1" si="784">IF(AND((E355-Tolerance&lt;=F355),(E355+Tolerance&gt;=F355)),Yes,No)</f>
        <v>Yes</v>
      </c>
      <c r="I355" s="2">
        <f t="shared" ref="I355:I364" ca="1" si="785">IF(Units="EDR total",J355,INDIRECT(RefCol&amp;INDEX(StandardArray,MATCH($N355,StandardList,0),2)))</f>
        <v>57.53</v>
      </c>
      <c r="J355" s="2">
        <f t="shared" ref="J355:J364" ca="1" si="786">IF(Units="EDR total",AV355,AU355)</f>
        <v>57.53</v>
      </c>
      <c r="K355" s="2">
        <f t="shared" ref="K355:K364" ca="1" si="787">IF(Units="EDR total",BH355,BG355)</f>
        <v>57.53</v>
      </c>
      <c r="L355" s="3">
        <f t="shared" ref="L355:L365" ca="1" si="788">IF(I355=0,0,(K355-I355)/I355)</f>
        <v>0</v>
      </c>
      <c r="M355" s="3" t="str">
        <f t="shared" ref="M355:M364" ca="1" si="789">IF(AND((I355-Tolerance&lt;=K355),(I355+Tolerance&gt;=K355),(J355-Tolerance&lt;=K355),(J355+Tolerance&gt;=K355)),Yes,No)</f>
        <v>Yes</v>
      </c>
      <c r="N355" s="31" t="s">
        <v>302</v>
      </c>
      <c r="O355" s="21">
        <f t="shared" ref="O355:O364" ca="1" si="790">K355-F355</f>
        <v>4.8500000000000085</v>
      </c>
      <c r="P355" s="7">
        <f t="shared" ref="P355:P364" ca="1" si="791">MATCH($A355&amp;$B355,INDIRECT(P$2),0)</f>
        <v>336</v>
      </c>
      <c r="Q355" s="2">
        <f t="shared" ref="Q355:V364" ca="1" si="792">IF(Q$3=0,"",INDEX(INDIRECT(Q$1),$P355,Q$3))</f>
        <v>22.24</v>
      </c>
      <c r="R355" s="2">
        <f t="shared" ca="1" si="792"/>
        <v>14.7</v>
      </c>
      <c r="S355" s="2">
        <f t="shared" ca="1" si="792"/>
        <v>3.66</v>
      </c>
      <c r="T355" s="2" t="str">
        <f t="shared" ca="1" si="792"/>
        <v/>
      </c>
      <c r="U355" s="2">
        <f t="shared" ca="1" si="792"/>
        <v>12.08</v>
      </c>
      <c r="V355" s="2">
        <f t="shared" ca="1" si="792"/>
        <v>0</v>
      </c>
      <c r="W355" s="2">
        <f t="shared" ref="W355:W364" ca="1" si="793">IF(TotalSum="No",INDEX(INDIRECT(W$1),$P355,W$3),SUM(Q355:V355))</f>
        <v>52.679999999999993</v>
      </c>
      <c r="X355" s="2">
        <f t="shared" ref="X355:AA364" ca="1" si="794">IF(X$3=0,"",INDEX(INDIRECT(X$1),$P355,X$3))</f>
        <v>24.1</v>
      </c>
      <c r="Y355" s="2">
        <f t="shared" ca="1" si="794"/>
        <v>44.1</v>
      </c>
      <c r="Z355" s="2">
        <f t="shared" ca="1" si="794"/>
        <v>20</v>
      </c>
      <c r="AA355" s="2">
        <f t="shared" ca="1" si="794"/>
        <v>2.8233299999999999</v>
      </c>
      <c r="AB355" s="7">
        <f t="shared" ref="AB355:AB364" ca="1" si="795">MATCH($A355&amp;$B355,INDIRECT(AB$2),0)</f>
        <v>336</v>
      </c>
      <c r="AC355" s="2">
        <f t="shared" ref="AC355:AH364" ca="1" si="796">IF(AC$3=0,"",INDEX(INDIRECT(AC$1),$AB355,AC$3))</f>
        <v>22.24</v>
      </c>
      <c r="AD355" s="2">
        <f t="shared" ca="1" si="796"/>
        <v>14.7</v>
      </c>
      <c r="AE355" s="2">
        <f t="shared" ca="1" si="796"/>
        <v>3.66</v>
      </c>
      <c r="AF355" s="2" t="str">
        <f t="shared" ca="1" si="796"/>
        <v/>
      </c>
      <c r="AG355" s="2">
        <f t="shared" ca="1" si="796"/>
        <v>12.08</v>
      </c>
      <c r="AH355" s="2">
        <f t="shared" ca="1" si="796"/>
        <v>0</v>
      </c>
      <c r="AI355" s="2">
        <f t="shared" ref="AI355:AI364" ca="1" si="797">IF(TotalSum="No",INDEX(INDIRECT(AI$1),$AB355,AI$3),SUM(AC355:AH355))</f>
        <v>52.679999999999993</v>
      </c>
      <c r="AJ355" s="2">
        <f ca="1">IF(AJ$3=0,"",INDEX(INDIRECT(AJ$1),$AB355,AJ$3))</f>
        <v>24.1</v>
      </c>
      <c r="AK355" s="2">
        <f t="shared" ref="AK355:AM364" ca="1" si="798">IF(AK$3=0,"",INDEX(INDIRECT(AK$1),$AB355,AK$3))</f>
        <v>44.1</v>
      </c>
      <c r="AL355" s="2">
        <f t="shared" ca="1" si="798"/>
        <v>20</v>
      </c>
      <c r="AM355" s="2">
        <f t="shared" ca="1" si="798"/>
        <v>2.8233299999999999</v>
      </c>
      <c r="AN355" s="7">
        <f t="shared" ref="AN355:AN364" ca="1" si="799">MATCH($A355&amp;$B355,INDIRECT(AN$2),0)</f>
        <v>336</v>
      </c>
      <c r="AO355" s="2">
        <f t="shared" ref="AO355:AT364" ca="1" si="800">IF(AO$3=0,"",INDEX(INDIRECT(AO$1),$AN355,AO$3))</f>
        <v>23.44</v>
      </c>
      <c r="AP355" s="2">
        <f t="shared" ca="1" si="800"/>
        <v>18.350000000000001</v>
      </c>
      <c r="AQ355" s="2">
        <f t="shared" ca="1" si="800"/>
        <v>3.66</v>
      </c>
      <c r="AR355" s="2" t="str">
        <f t="shared" ca="1" si="800"/>
        <v/>
      </c>
      <c r="AS355" s="2">
        <f t="shared" ca="1" si="800"/>
        <v>12.08</v>
      </c>
      <c r="AT355" s="2" t="str">
        <f t="shared" ca="1" si="800"/>
        <v/>
      </c>
      <c r="AU355" s="2">
        <f t="shared" ref="AU355:AU364" ca="1" si="801">IF(TotalSum="No",INDEX(INDIRECT(AU$1),$AN355,AU$3),SUM(AO355:AT355))</f>
        <v>57.53</v>
      </c>
      <c r="AV355" s="2">
        <f t="shared" ref="AV355:AY364" ca="1" si="802">IF(AV$3=0,"",INDEX(INDIRECT(AV$1),$P355,AV$3))</f>
        <v>26.1</v>
      </c>
      <c r="AW355" s="2">
        <f t="shared" ca="1" si="802"/>
        <v>46.1</v>
      </c>
      <c r="AX355" s="2">
        <f t="shared" ca="1" si="802"/>
        <v>20</v>
      </c>
      <c r="AY355" s="2">
        <f t="shared" ca="1" si="802"/>
        <v>2.8233299999999999</v>
      </c>
      <c r="AZ355" s="7">
        <f t="shared" ref="AZ355:AZ364" ca="1" si="803">MATCH($A355&amp;$B355,INDIRECT(AZ$2),0)</f>
        <v>336</v>
      </c>
      <c r="BA355" s="2">
        <f t="shared" ref="BA355:BF364" ca="1" si="804">IF(BA$3=0,"",INDEX(INDIRECT(BA$1),$AZ355,BA$3))</f>
        <v>23.44</v>
      </c>
      <c r="BB355" s="2">
        <f t="shared" ca="1" si="804"/>
        <v>18.350000000000001</v>
      </c>
      <c r="BC355" s="2">
        <f t="shared" ca="1" si="804"/>
        <v>3.66</v>
      </c>
      <c r="BD355" s="2" t="str">
        <f t="shared" ca="1" si="804"/>
        <v/>
      </c>
      <c r="BE355" s="2">
        <f t="shared" ca="1" si="804"/>
        <v>12.08</v>
      </c>
      <c r="BF355" s="2" t="str">
        <f t="shared" ca="1" si="804"/>
        <v/>
      </c>
      <c r="BG355" s="2">
        <f t="shared" ref="BG355:BG364" ca="1" si="805">IF(TotalSum="No",INDEX(INDIRECT(BG$1),$AZ355,BG$3),SUM(BA355:BF355))</f>
        <v>57.53</v>
      </c>
      <c r="BH355" s="2">
        <f ca="1">IF(BH$3=0,"",INDEX(INDIRECT(BH$1),$AZ355,BH$3))</f>
        <v>26.1</v>
      </c>
      <c r="BI355" s="2">
        <f t="shared" ref="BI355:BK364" ca="1" si="806">IF(BI$3=0,"",INDEX(INDIRECT(BI$1),$AZ355,BI$3))</f>
        <v>46.1</v>
      </c>
      <c r="BJ355" s="2">
        <f t="shared" ca="1" si="806"/>
        <v>20</v>
      </c>
      <c r="BK355" s="2">
        <f t="shared" ca="1" si="806"/>
        <v>2.8233299999999999</v>
      </c>
      <c r="BL355" t="str">
        <f t="shared" ref="BL355:BL364" si="807">A355&amp;B355</f>
        <v>V22R01</v>
      </c>
      <c r="BM355">
        <f t="shared" ref="BM355:BM364" si="808">ROW(BL355)</f>
        <v>355</v>
      </c>
      <c r="BN355" t="b">
        <f>AND(SingleFamily="Yes",NewlyConstructed="Yes")</f>
        <v>1</v>
      </c>
    </row>
    <row r="356" spans="1:66" x14ac:dyDescent="0.25">
      <c r="A356" t="str">
        <f t="shared" ref="A356:A364" si="809">A355</f>
        <v>V22</v>
      </c>
      <c r="B356" t="s">
        <v>17</v>
      </c>
      <c r="C356" s="3" t="str">
        <f t="shared" si="779"/>
        <v>Verified equal to default ducts</v>
      </c>
      <c r="D356" t="str">
        <f t="shared" ca="1" si="780"/>
        <v>Pass</v>
      </c>
      <c r="E356" s="2">
        <f t="shared" ca="1" si="781"/>
        <v>52.679999999999993</v>
      </c>
      <c r="F356" s="2">
        <f t="shared" ca="1" si="782"/>
        <v>52.679999999999993</v>
      </c>
      <c r="G356" s="3">
        <f t="shared" ca="1" si="783"/>
        <v>0</v>
      </c>
      <c r="H356" s="31" t="str">
        <f t="shared" ca="1" si="784"/>
        <v>Yes</v>
      </c>
      <c r="I356" s="2">
        <f t="shared" ca="1" si="785"/>
        <v>57.53</v>
      </c>
      <c r="J356" s="2">
        <f t="shared" ca="1" si="786"/>
        <v>57.53</v>
      </c>
      <c r="K356" s="2">
        <f t="shared" ca="1" si="787"/>
        <v>57.53</v>
      </c>
      <c r="L356" s="3">
        <f t="shared" ca="1" si="788"/>
        <v>0</v>
      </c>
      <c r="M356" s="3" t="str">
        <f t="shared" ca="1" si="789"/>
        <v>Yes</v>
      </c>
      <c r="N356" s="31" t="s">
        <v>302</v>
      </c>
      <c r="O356" s="21">
        <f t="shared" ca="1" si="790"/>
        <v>4.8500000000000085</v>
      </c>
      <c r="P356" s="7">
        <f t="shared" ca="1" si="791"/>
        <v>337</v>
      </c>
      <c r="Q356" s="2">
        <f t="shared" ca="1" si="792"/>
        <v>22.24</v>
      </c>
      <c r="R356" s="2">
        <f t="shared" ca="1" si="792"/>
        <v>14.7</v>
      </c>
      <c r="S356" s="2">
        <f t="shared" ca="1" si="792"/>
        <v>3.66</v>
      </c>
      <c r="T356" s="2" t="str">
        <f t="shared" ca="1" si="792"/>
        <v/>
      </c>
      <c r="U356" s="2">
        <f t="shared" ca="1" si="792"/>
        <v>12.08</v>
      </c>
      <c r="V356" s="2">
        <f t="shared" ca="1" si="792"/>
        <v>0</v>
      </c>
      <c r="W356" s="2">
        <f t="shared" ca="1" si="793"/>
        <v>52.679999999999993</v>
      </c>
      <c r="X356" s="2">
        <f t="shared" ca="1" si="794"/>
        <v>24.1</v>
      </c>
      <c r="Y356" s="2">
        <f t="shared" ca="1" si="794"/>
        <v>44.1</v>
      </c>
      <c r="Z356" s="2">
        <f t="shared" ca="1" si="794"/>
        <v>20</v>
      </c>
      <c r="AA356" s="2">
        <f t="shared" ca="1" si="794"/>
        <v>2.8233299999999999</v>
      </c>
      <c r="AB356" s="7">
        <f t="shared" ca="1" si="795"/>
        <v>337</v>
      </c>
      <c r="AC356" s="2">
        <f t="shared" ca="1" si="796"/>
        <v>22.24</v>
      </c>
      <c r="AD356" s="2">
        <f t="shared" ca="1" si="796"/>
        <v>14.7</v>
      </c>
      <c r="AE356" s="2">
        <f t="shared" ca="1" si="796"/>
        <v>3.66</v>
      </c>
      <c r="AF356" s="2" t="str">
        <f t="shared" ca="1" si="796"/>
        <v/>
      </c>
      <c r="AG356" s="2">
        <f t="shared" ca="1" si="796"/>
        <v>12.08</v>
      </c>
      <c r="AH356" s="2">
        <f t="shared" ca="1" si="796"/>
        <v>0</v>
      </c>
      <c r="AI356" s="2">
        <f t="shared" ca="1" si="797"/>
        <v>52.679999999999993</v>
      </c>
      <c r="AJ356" s="2">
        <f t="shared" ref="AJ356:AJ364" ca="1" si="810">IF(AJ$3=0,"",INDEX(INDIRECT(AJ$1),$AB356,AJ$3))</f>
        <v>24.1</v>
      </c>
      <c r="AK356" s="2">
        <f t="shared" ca="1" si="798"/>
        <v>44.1</v>
      </c>
      <c r="AL356" s="2">
        <f t="shared" ca="1" si="798"/>
        <v>20</v>
      </c>
      <c r="AM356" s="2">
        <f t="shared" ca="1" si="798"/>
        <v>2.8233299999999999</v>
      </c>
      <c r="AN356" s="7">
        <f t="shared" ca="1" si="799"/>
        <v>337</v>
      </c>
      <c r="AO356" s="2">
        <f t="shared" ca="1" si="800"/>
        <v>23.44</v>
      </c>
      <c r="AP356" s="2">
        <f t="shared" ca="1" si="800"/>
        <v>18.350000000000001</v>
      </c>
      <c r="AQ356" s="2">
        <f t="shared" ca="1" si="800"/>
        <v>3.66</v>
      </c>
      <c r="AR356" s="2" t="str">
        <f t="shared" ca="1" si="800"/>
        <v/>
      </c>
      <c r="AS356" s="2">
        <f t="shared" ca="1" si="800"/>
        <v>12.08</v>
      </c>
      <c r="AT356" s="2" t="str">
        <f t="shared" ca="1" si="800"/>
        <v/>
      </c>
      <c r="AU356" s="2">
        <f t="shared" ca="1" si="801"/>
        <v>57.53</v>
      </c>
      <c r="AV356" s="2">
        <f t="shared" ca="1" si="802"/>
        <v>26.1</v>
      </c>
      <c r="AW356" s="2">
        <f t="shared" ca="1" si="802"/>
        <v>46.1</v>
      </c>
      <c r="AX356" s="2">
        <f t="shared" ca="1" si="802"/>
        <v>20</v>
      </c>
      <c r="AY356" s="2">
        <f t="shared" ca="1" si="802"/>
        <v>2.8233299999999999</v>
      </c>
      <c r="AZ356" s="7">
        <f t="shared" ca="1" si="803"/>
        <v>337</v>
      </c>
      <c r="BA356" s="2">
        <f t="shared" ca="1" si="804"/>
        <v>23.44</v>
      </c>
      <c r="BB356" s="2">
        <f t="shared" ca="1" si="804"/>
        <v>18.350000000000001</v>
      </c>
      <c r="BC356" s="2">
        <f t="shared" ca="1" si="804"/>
        <v>3.66</v>
      </c>
      <c r="BD356" s="2" t="str">
        <f t="shared" ca="1" si="804"/>
        <v/>
      </c>
      <c r="BE356" s="2">
        <f t="shared" ca="1" si="804"/>
        <v>12.08</v>
      </c>
      <c r="BF356" s="2" t="str">
        <f t="shared" ca="1" si="804"/>
        <v/>
      </c>
      <c r="BG356" s="2">
        <f t="shared" ca="1" si="805"/>
        <v>57.53</v>
      </c>
      <c r="BH356" s="2">
        <f t="shared" ref="BH356:BH364" ca="1" si="811">IF(BH$3=0,"",INDEX(INDIRECT(BH$1),$AZ356,BH$3))</f>
        <v>26.1</v>
      </c>
      <c r="BI356" s="2">
        <f t="shared" ca="1" si="806"/>
        <v>46.1</v>
      </c>
      <c r="BJ356" s="2">
        <f t="shared" ca="1" si="806"/>
        <v>20</v>
      </c>
      <c r="BK356" s="2">
        <f t="shared" ca="1" si="806"/>
        <v>2.8233299999999999</v>
      </c>
      <c r="BL356" t="str">
        <f t="shared" si="807"/>
        <v>V22R02</v>
      </c>
      <c r="BM356">
        <f t="shared" si="808"/>
        <v>356</v>
      </c>
      <c r="BN356" t="b">
        <f>BN355</f>
        <v>1</v>
      </c>
    </row>
    <row r="357" spans="1:66" x14ac:dyDescent="0.25">
      <c r="A357" t="str">
        <f t="shared" si="809"/>
        <v>V22</v>
      </c>
      <c r="B357" t="s">
        <v>18</v>
      </c>
      <c r="C357" s="3" t="str">
        <f t="shared" si="779"/>
        <v>Buried R-60</v>
      </c>
      <c r="D357" t="str">
        <f t="shared" ca="1" si="780"/>
        <v>Pass</v>
      </c>
      <c r="E357" s="2">
        <f t="shared" ca="1" si="781"/>
        <v>51.129999999999995</v>
      </c>
      <c r="F357" s="2">
        <f t="shared" ca="1" si="782"/>
        <v>51.129999999999995</v>
      </c>
      <c r="G357" s="3">
        <f t="shared" ca="1" si="783"/>
        <v>0</v>
      </c>
      <c r="H357" s="31" t="str">
        <f t="shared" ca="1" si="784"/>
        <v>Yes</v>
      </c>
      <c r="I357" s="2">
        <f t="shared" ca="1" si="785"/>
        <v>57.53</v>
      </c>
      <c r="J357" s="2">
        <f t="shared" ca="1" si="786"/>
        <v>57.53</v>
      </c>
      <c r="K357" s="2">
        <f t="shared" ca="1" si="787"/>
        <v>57.53</v>
      </c>
      <c r="L357" s="3">
        <f t="shared" ca="1" si="788"/>
        <v>0</v>
      </c>
      <c r="M357" s="3" t="str">
        <f t="shared" ca="1" si="789"/>
        <v>Yes</v>
      </c>
      <c r="N357" s="31" t="s">
        <v>302</v>
      </c>
      <c r="O357" s="21">
        <f t="shared" ca="1" si="790"/>
        <v>6.4000000000000057</v>
      </c>
      <c r="P357" s="7">
        <f t="shared" ca="1" si="791"/>
        <v>338</v>
      </c>
      <c r="Q357" s="2">
        <f t="shared" ca="1" si="792"/>
        <v>21.55</v>
      </c>
      <c r="R357" s="2">
        <f t="shared" ca="1" si="792"/>
        <v>13.84</v>
      </c>
      <c r="S357" s="2">
        <f t="shared" ca="1" si="792"/>
        <v>3.66</v>
      </c>
      <c r="T357" s="2" t="str">
        <f t="shared" ca="1" si="792"/>
        <v/>
      </c>
      <c r="U357" s="2">
        <f t="shared" ca="1" si="792"/>
        <v>12.08</v>
      </c>
      <c r="V357" s="2">
        <f t="shared" ca="1" si="792"/>
        <v>0</v>
      </c>
      <c r="W357" s="2">
        <f t="shared" ca="1" si="793"/>
        <v>51.129999999999995</v>
      </c>
      <c r="X357" s="2">
        <f t="shared" ca="1" si="794"/>
        <v>23.4</v>
      </c>
      <c r="Y357" s="2">
        <f t="shared" ca="1" si="794"/>
        <v>43.4</v>
      </c>
      <c r="Z357" s="2">
        <f t="shared" ca="1" si="794"/>
        <v>20</v>
      </c>
      <c r="AA357" s="2">
        <f t="shared" ca="1" si="794"/>
        <v>2.8233299999999999</v>
      </c>
      <c r="AB357" s="7">
        <f t="shared" ca="1" si="795"/>
        <v>338</v>
      </c>
      <c r="AC357" s="2">
        <f t="shared" ca="1" si="796"/>
        <v>21.55</v>
      </c>
      <c r="AD357" s="2">
        <f t="shared" ca="1" si="796"/>
        <v>13.84</v>
      </c>
      <c r="AE357" s="2">
        <f t="shared" ca="1" si="796"/>
        <v>3.66</v>
      </c>
      <c r="AF357" s="2" t="str">
        <f t="shared" ca="1" si="796"/>
        <v/>
      </c>
      <c r="AG357" s="2">
        <f t="shared" ca="1" si="796"/>
        <v>12.08</v>
      </c>
      <c r="AH357" s="2">
        <f t="shared" ca="1" si="796"/>
        <v>0</v>
      </c>
      <c r="AI357" s="2">
        <f t="shared" ca="1" si="797"/>
        <v>51.129999999999995</v>
      </c>
      <c r="AJ357" s="2">
        <f t="shared" ca="1" si="810"/>
        <v>23.4</v>
      </c>
      <c r="AK357" s="2">
        <f t="shared" ca="1" si="798"/>
        <v>43.4</v>
      </c>
      <c r="AL357" s="2">
        <f t="shared" ca="1" si="798"/>
        <v>20</v>
      </c>
      <c r="AM357" s="2">
        <f t="shared" ca="1" si="798"/>
        <v>2.8233299999999999</v>
      </c>
      <c r="AN357" s="7">
        <f t="shared" ca="1" si="799"/>
        <v>338</v>
      </c>
      <c r="AO357" s="2">
        <f t="shared" ca="1" si="800"/>
        <v>23.44</v>
      </c>
      <c r="AP357" s="2">
        <f t="shared" ca="1" si="800"/>
        <v>18.350000000000001</v>
      </c>
      <c r="AQ357" s="2">
        <f t="shared" ca="1" si="800"/>
        <v>3.66</v>
      </c>
      <c r="AR357" s="2" t="str">
        <f t="shared" ca="1" si="800"/>
        <v/>
      </c>
      <c r="AS357" s="2">
        <f t="shared" ca="1" si="800"/>
        <v>12.08</v>
      </c>
      <c r="AT357" s="2" t="str">
        <f t="shared" ca="1" si="800"/>
        <v/>
      </c>
      <c r="AU357" s="2">
        <f t="shared" ca="1" si="801"/>
        <v>57.53</v>
      </c>
      <c r="AV357" s="2">
        <f t="shared" ca="1" si="802"/>
        <v>26.1</v>
      </c>
      <c r="AW357" s="2">
        <f t="shared" ca="1" si="802"/>
        <v>46.1</v>
      </c>
      <c r="AX357" s="2">
        <f t="shared" ca="1" si="802"/>
        <v>20</v>
      </c>
      <c r="AY357" s="2">
        <f t="shared" ca="1" si="802"/>
        <v>2.8233299999999999</v>
      </c>
      <c r="AZ357" s="7">
        <f t="shared" ca="1" si="803"/>
        <v>338</v>
      </c>
      <c r="BA357" s="2">
        <f t="shared" ca="1" si="804"/>
        <v>23.44</v>
      </c>
      <c r="BB357" s="2">
        <f t="shared" ca="1" si="804"/>
        <v>18.350000000000001</v>
      </c>
      <c r="BC357" s="2">
        <f t="shared" ca="1" si="804"/>
        <v>3.66</v>
      </c>
      <c r="BD357" s="2" t="str">
        <f t="shared" ca="1" si="804"/>
        <v/>
      </c>
      <c r="BE357" s="2">
        <f t="shared" ca="1" si="804"/>
        <v>12.08</v>
      </c>
      <c r="BF357" s="2" t="str">
        <f t="shared" ca="1" si="804"/>
        <v/>
      </c>
      <c r="BG357" s="2">
        <f t="shared" ca="1" si="805"/>
        <v>57.53</v>
      </c>
      <c r="BH357" s="2">
        <f t="shared" ca="1" si="811"/>
        <v>26.1</v>
      </c>
      <c r="BI357" s="2">
        <f t="shared" ca="1" si="806"/>
        <v>46.1</v>
      </c>
      <c r="BJ357" s="2">
        <f t="shared" ca="1" si="806"/>
        <v>20</v>
      </c>
      <c r="BK357" s="2">
        <f t="shared" ca="1" si="806"/>
        <v>2.8233299999999999</v>
      </c>
      <c r="BL357" t="str">
        <f t="shared" si="807"/>
        <v>V22R03</v>
      </c>
      <c r="BM357">
        <f t="shared" si="808"/>
        <v>357</v>
      </c>
      <c r="BN357" t="b">
        <f t="shared" ref="BN357:BN365" si="812">BN356</f>
        <v>1</v>
      </c>
    </row>
    <row r="358" spans="1:66" x14ac:dyDescent="0.25">
      <c r="A358" t="str">
        <f t="shared" si="809"/>
        <v>V22</v>
      </c>
      <c r="B358" t="s">
        <v>19</v>
      </c>
      <c r="C358" s="3" t="str">
        <f t="shared" si="779"/>
        <v>Buried R-60/Ducts Half Length</v>
      </c>
      <c r="D358" t="str">
        <f t="shared" ca="1" si="780"/>
        <v>Pass</v>
      </c>
      <c r="E358" s="2">
        <f t="shared" ca="1" si="781"/>
        <v>49.78</v>
      </c>
      <c r="F358" s="2">
        <f t="shared" ca="1" si="782"/>
        <v>49.78</v>
      </c>
      <c r="G358" s="3">
        <f t="shared" ca="1" si="783"/>
        <v>0</v>
      </c>
      <c r="H358" s="31" t="str">
        <f t="shared" ca="1" si="784"/>
        <v>Yes</v>
      </c>
      <c r="I358" s="2">
        <f t="shared" ca="1" si="785"/>
        <v>57.53</v>
      </c>
      <c r="J358" s="2">
        <f t="shared" ca="1" si="786"/>
        <v>57.53</v>
      </c>
      <c r="K358" s="2">
        <f t="shared" ca="1" si="787"/>
        <v>57.53</v>
      </c>
      <c r="L358" s="3">
        <f t="shared" ca="1" si="788"/>
        <v>0</v>
      </c>
      <c r="M358" s="3" t="str">
        <f t="shared" ca="1" si="789"/>
        <v>Yes</v>
      </c>
      <c r="N358" s="31" t="s">
        <v>302</v>
      </c>
      <c r="O358" s="21">
        <f t="shared" ca="1" si="790"/>
        <v>7.75</v>
      </c>
      <c r="P358" s="7">
        <f t="shared" ca="1" si="791"/>
        <v>339</v>
      </c>
      <c r="Q358" s="2">
        <f t="shared" ca="1" si="792"/>
        <v>20.91</v>
      </c>
      <c r="R358" s="2">
        <f t="shared" ca="1" si="792"/>
        <v>13.13</v>
      </c>
      <c r="S358" s="2">
        <f t="shared" ca="1" si="792"/>
        <v>3.66</v>
      </c>
      <c r="T358" s="2" t="str">
        <f t="shared" ca="1" si="792"/>
        <v/>
      </c>
      <c r="U358" s="2">
        <f t="shared" ca="1" si="792"/>
        <v>12.08</v>
      </c>
      <c r="V358" s="2">
        <f t="shared" ca="1" si="792"/>
        <v>0</v>
      </c>
      <c r="W358" s="2">
        <f t="shared" ca="1" si="793"/>
        <v>49.78</v>
      </c>
      <c r="X358" s="2">
        <f t="shared" ca="1" si="794"/>
        <v>22.9</v>
      </c>
      <c r="Y358" s="2">
        <f t="shared" ca="1" si="794"/>
        <v>42.9</v>
      </c>
      <c r="Z358" s="2">
        <f t="shared" ca="1" si="794"/>
        <v>20</v>
      </c>
      <c r="AA358" s="2">
        <f t="shared" ca="1" si="794"/>
        <v>2.8233299999999999</v>
      </c>
      <c r="AB358" s="7">
        <f t="shared" ca="1" si="795"/>
        <v>339</v>
      </c>
      <c r="AC358" s="2">
        <f t="shared" ca="1" si="796"/>
        <v>20.91</v>
      </c>
      <c r="AD358" s="2">
        <f t="shared" ca="1" si="796"/>
        <v>13.13</v>
      </c>
      <c r="AE358" s="2">
        <f t="shared" ca="1" si="796"/>
        <v>3.66</v>
      </c>
      <c r="AF358" s="2" t="str">
        <f t="shared" ca="1" si="796"/>
        <v/>
      </c>
      <c r="AG358" s="2">
        <f t="shared" ca="1" si="796"/>
        <v>12.08</v>
      </c>
      <c r="AH358" s="2">
        <f t="shared" ca="1" si="796"/>
        <v>0</v>
      </c>
      <c r="AI358" s="2">
        <f t="shared" ca="1" si="797"/>
        <v>49.78</v>
      </c>
      <c r="AJ358" s="2">
        <f t="shared" ca="1" si="810"/>
        <v>22.9</v>
      </c>
      <c r="AK358" s="2">
        <f t="shared" ca="1" si="798"/>
        <v>42.9</v>
      </c>
      <c r="AL358" s="2">
        <f t="shared" ca="1" si="798"/>
        <v>20</v>
      </c>
      <c r="AM358" s="2">
        <f t="shared" ca="1" si="798"/>
        <v>2.8233299999999999</v>
      </c>
      <c r="AN358" s="7">
        <f t="shared" ca="1" si="799"/>
        <v>339</v>
      </c>
      <c r="AO358" s="2">
        <f t="shared" ca="1" si="800"/>
        <v>23.44</v>
      </c>
      <c r="AP358" s="2">
        <f t="shared" ca="1" si="800"/>
        <v>18.350000000000001</v>
      </c>
      <c r="AQ358" s="2">
        <f t="shared" ca="1" si="800"/>
        <v>3.66</v>
      </c>
      <c r="AR358" s="2" t="str">
        <f t="shared" ca="1" si="800"/>
        <v/>
      </c>
      <c r="AS358" s="2">
        <f t="shared" ca="1" si="800"/>
        <v>12.08</v>
      </c>
      <c r="AT358" s="2" t="str">
        <f t="shared" ca="1" si="800"/>
        <v/>
      </c>
      <c r="AU358" s="2">
        <f t="shared" ca="1" si="801"/>
        <v>57.53</v>
      </c>
      <c r="AV358" s="2">
        <f t="shared" ca="1" si="802"/>
        <v>26.1</v>
      </c>
      <c r="AW358" s="2">
        <f t="shared" ca="1" si="802"/>
        <v>46.1</v>
      </c>
      <c r="AX358" s="2">
        <f t="shared" ca="1" si="802"/>
        <v>20</v>
      </c>
      <c r="AY358" s="2">
        <f t="shared" ca="1" si="802"/>
        <v>2.8233299999999999</v>
      </c>
      <c r="AZ358" s="7">
        <f t="shared" ca="1" si="803"/>
        <v>339</v>
      </c>
      <c r="BA358" s="2">
        <f t="shared" ca="1" si="804"/>
        <v>23.44</v>
      </c>
      <c r="BB358" s="2">
        <f t="shared" ca="1" si="804"/>
        <v>18.350000000000001</v>
      </c>
      <c r="BC358" s="2">
        <f t="shared" ca="1" si="804"/>
        <v>3.66</v>
      </c>
      <c r="BD358" s="2" t="str">
        <f t="shared" ca="1" si="804"/>
        <v/>
      </c>
      <c r="BE358" s="2">
        <f t="shared" ca="1" si="804"/>
        <v>12.08</v>
      </c>
      <c r="BF358" s="2" t="str">
        <f t="shared" ca="1" si="804"/>
        <v/>
      </c>
      <c r="BG358" s="2">
        <f t="shared" ca="1" si="805"/>
        <v>57.53</v>
      </c>
      <c r="BH358" s="2">
        <f t="shared" ca="1" si="811"/>
        <v>26.1</v>
      </c>
      <c r="BI358" s="2">
        <f t="shared" ca="1" si="806"/>
        <v>46.1</v>
      </c>
      <c r="BJ358" s="2">
        <f t="shared" ca="1" si="806"/>
        <v>20</v>
      </c>
      <c r="BK358" s="2">
        <f t="shared" ca="1" si="806"/>
        <v>2.8233299999999999</v>
      </c>
      <c r="BL358" t="str">
        <f t="shared" si="807"/>
        <v>V22R04</v>
      </c>
      <c r="BM358">
        <f t="shared" si="808"/>
        <v>358</v>
      </c>
      <c r="BN358" t="b">
        <f t="shared" si="812"/>
        <v>1</v>
      </c>
    </row>
    <row r="359" spans="1:66" x14ac:dyDescent="0.25">
      <c r="A359" t="str">
        <f t="shared" si="809"/>
        <v>V22</v>
      </c>
      <c r="B359" t="s">
        <v>20</v>
      </c>
      <c r="C359" s="3" t="str">
        <f t="shared" si="779"/>
        <v xml:space="preserve">Buried R-60/Ducts R-6 </v>
      </c>
      <c r="D359" t="str">
        <f t="shared" ca="1" si="780"/>
        <v>Pass</v>
      </c>
      <c r="E359" s="2">
        <f t="shared" ca="1" si="781"/>
        <v>51.129999999999995</v>
      </c>
      <c r="F359" s="2">
        <f t="shared" ca="1" si="782"/>
        <v>51.129999999999995</v>
      </c>
      <c r="G359" s="3">
        <f t="shared" ca="1" si="783"/>
        <v>0</v>
      </c>
      <c r="H359" s="31" t="str">
        <f t="shared" ca="1" si="784"/>
        <v>Yes</v>
      </c>
      <c r="I359" s="2">
        <f t="shared" ca="1" si="785"/>
        <v>57.53</v>
      </c>
      <c r="J359" s="2">
        <f t="shared" ca="1" si="786"/>
        <v>57.53</v>
      </c>
      <c r="K359" s="2">
        <f t="shared" ca="1" si="787"/>
        <v>57.53</v>
      </c>
      <c r="L359" s="3">
        <f t="shared" ca="1" si="788"/>
        <v>0</v>
      </c>
      <c r="M359" s="3" t="str">
        <f t="shared" ca="1" si="789"/>
        <v>Yes</v>
      </c>
      <c r="N359" s="31" t="s">
        <v>302</v>
      </c>
      <c r="O359" s="21">
        <f t="shared" ca="1" si="790"/>
        <v>6.4000000000000057</v>
      </c>
      <c r="P359" s="7">
        <f t="shared" ca="1" si="791"/>
        <v>340</v>
      </c>
      <c r="Q359" s="2">
        <f t="shared" ca="1" si="792"/>
        <v>21.55</v>
      </c>
      <c r="R359" s="2">
        <f t="shared" ca="1" si="792"/>
        <v>13.84</v>
      </c>
      <c r="S359" s="2">
        <f t="shared" ca="1" si="792"/>
        <v>3.66</v>
      </c>
      <c r="T359" s="2" t="str">
        <f t="shared" ca="1" si="792"/>
        <v/>
      </c>
      <c r="U359" s="2">
        <f t="shared" ca="1" si="792"/>
        <v>12.08</v>
      </c>
      <c r="V359" s="2">
        <f t="shared" ca="1" si="792"/>
        <v>0</v>
      </c>
      <c r="W359" s="2">
        <f t="shared" ca="1" si="793"/>
        <v>51.129999999999995</v>
      </c>
      <c r="X359" s="2">
        <f t="shared" ca="1" si="794"/>
        <v>23.4</v>
      </c>
      <c r="Y359" s="2">
        <f t="shared" ca="1" si="794"/>
        <v>43.4</v>
      </c>
      <c r="Z359" s="2">
        <f t="shared" ca="1" si="794"/>
        <v>20</v>
      </c>
      <c r="AA359" s="2">
        <f t="shared" ca="1" si="794"/>
        <v>2.8233299999999999</v>
      </c>
      <c r="AB359" s="7">
        <f t="shared" ca="1" si="795"/>
        <v>340</v>
      </c>
      <c r="AC359" s="2">
        <f t="shared" ca="1" si="796"/>
        <v>21.55</v>
      </c>
      <c r="AD359" s="2">
        <f t="shared" ca="1" si="796"/>
        <v>13.84</v>
      </c>
      <c r="AE359" s="2">
        <f t="shared" ca="1" si="796"/>
        <v>3.66</v>
      </c>
      <c r="AF359" s="2" t="str">
        <f t="shared" ca="1" si="796"/>
        <v/>
      </c>
      <c r="AG359" s="2">
        <f t="shared" ca="1" si="796"/>
        <v>12.08</v>
      </c>
      <c r="AH359" s="2">
        <f t="shared" ca="1" si="796"/>
        <v>0</v>
      </c>
      <c r="AI359" s="2">
        <f t="shared" ca="1" si="797"/>
        <v>51.129999999999995</v>
      </c>
      <c r="AJ359" s="2">
        <f t="shared" ca="1" si="810"/>
        <v>23.4</v>
      </c>
      <c r="AK359" s="2">
        <f t="shared" ca="1" si="798"/>
        <v>43.4</v>
      </c>
      <c r="AL359" s="2">
        <f t="shared" ca="1" si="798"/>
        <v>20</v>
      </c>
      <c r="AM359" s="2">
        <f t="shared" ca="1" si="798"/>
        <v>2.8233299999999999</v>
      </c>
      <c r="AN359" s="7">
        <f t="shared" ca="1" si="799"/>
        <v>340</v>
      </c>
      <c r="AO359" s="2">
        <f t="shared" ca="1" si="800"/>
        <v>23.44</v>
      </c>
      <c r="AP359" s="2">
        <f t="shared" ca="1" si="800"/>
        <v>18.350000000000001</v>
      </c>
      <c r="AQ359" s="2">
        <f t="shared" ca="1" si="800"/>
        <v>3.66</v>
      </c>
      <c r="AR359" s="2" t="str">
        <f t="shared" ca="1" si="800"/>
        <v/>
      </c>
      <c r="AS359" s="2">
        <f t="shared" ca="1" si="800"/>
        <v>12.08</v>
      </c>
      <c r="AT359" s="2" t="str">
        <f t="shared" ca="1" si="800"/>
        <v/>
      </c>
      <c r="AU359" s="2">
        <f t="shared" ca="1" si="801"/>
        <v>57.53</v>
      </c>
      <c r="AV359" s="2">
        <f t="shared" ca="1" si="802"/>
        <v>26.1</v>
      </c>
      <c r="AW359" s="2">
        <f t="shared" ca="1" si="802"/>
        <v>46.1</v>
      </c>
      <c r="AX359" s="2">
        <f t="shared" ca="1" si="802"/>
        <v>20</v>
      </c>
      <c r="AY359" s="2">
        <f t="shared" ca="1" si="802"/>
        <v>2.8233299999999999</v>
      </c>
      <c r="AZ359" s="7">
        <f t="shared" ca="1" si="803"/>
        <v>340</v>
      </c>
      <c r="BA359" s="2">
        <f t="shared" ca="1" si="804"/>
        <v>23.44</v>
      </c>
      <c r="BB359" s="2">
        <f t="shared" ca="1" si="804"/>
        <v>18.350000000000001</v>
      </c>
      <c r="BC359" s="2">
        <f t="shared" ca="1" si="804"/>
        <v>3.66</v>
      </c>
      <c r="BD359" s="2" t="str">
        <f t="shared" ca="1" si="804"/>
        <v/>
      </c>
      <c r="BE359" s="2">
        <f t="shared" ca="1" si="804"/>
        <v>12.08</v>
      </c>
      <c r="BF359" s="2" t="str">
        <f t="shared" ca="1" si="804"/>
        <v/>
      </c>
      <c r="BG359" s="2">
        <f t="shared" ca="1" si="805"/>
        <v>57.53</v>
      </c>
      <c r="BH359" s="2">
        <f t="shared" ca="1" si="811"/>
        <v>26.1</v>
      </c>
      <c r="BI359" s="2">
        <f t="shared" ca="1" si="806"/>
        <v>46.1</v>
      </c>
      <c r="BJ359" s="2">
        <f t="shared" ca="1" si="806"/>
        <v>20</v>
      </c>
      <c r="BK359" s="2">
        <f t="shared" ca="1" si="806"/>
        <v>2.8233299999999999</v>
      </c>
      <c r="BL359" t="str">
        <f t="shared" si="807"/>
        <v>V22R05</v>
      </c>
      <c r="BM359">
        <f t="shared" si="808"/>
        <v>359</v>
      </c>
      <c r="BN359" t="b">
        <f t="shared" si="812"/>
        <v>1</v>
      </c>
    </row>
    <row r="360" spans="1:66" x14ac:dyDescent="0.25">
      <c r="A360" t="str">
        <f t="shared" si="809"/>
        <v>V22</v>
      </c>
      <c r="B360" t="s">
        <v>21</v>
      </c>
      <c r="C360" s="3" t="str">
        <f t="shared" si="779"/>
        <v xml:space="preserve">Buried R-60/Duct Diameters 8, 4, 7, 6 </v>
      </c>
      <c r="D360" t="str">
        <f t="shared" ca="1" si="780"/>
        <v>Pass</v>
      </c>
      <c r="E360" s="2">
        <f t="shared" ca="1" si="781"/>
        <v>49.33</v>
      </c>
      <c r="F360" s="2">
        <f t="shared" ca="1" si="782"/>
        <v>49.33</v>
      </c>
      <c r="G360" s="3">
        <f t="shared" ca="1" si="783"/>
        <v>0</v>
      </c>
      <c r="H360" s="31" t="str">
        <f t="shared" ca="1" si="784"/>
        <v>Yes</v>
      </c>
      <c r="I360" s="2">
        <f t="shared" ca="1" si="785"/>
        <v>57.53</v>
      </c>
      <c r="J360" s="2">
        <f t="shared" ca="1" si="786"/>
        <v>57.53</v>
      </c>
      <c r="K360" s="2">
        <f t="shared" ca="1" si="787"/>
        <v>57.53</v>
      </c>
      <c r="L360" s="3">
        <f t="shared" ca="1" si="788"/>
        <v>0</v>
      </c>
      <c r="M360" s="3" t="str">
        <f t="shared" ca="1" si="789"/>
        <v>Yes</v>
      </c>
      <c r="N360" s="31" t="s">
        <v>302</v>
      </c>
      <c r="O360" s="21">
        <f t="shared" ca="1" si="790"/>
        <v>8.2000000000000028</v>
      </c>
      <c r="P360" s="7">
        <f t="shared" ca="1" si="791"/>
        <v>341</v>
      </c>
      <c r="Q360" s="2">
        <f t="shared" ca="1" si="792"/>
        <v>20.69</v>
      </c>
      <c r="R360" s="2">
        <f t="shared" ca="1" si="792"/>
        <v>12.9</v>
      </c>
      <c r="S360" s="2">
        <f t="shared" ca="1" si="792"/>
        <v>3.66</v>
      </c>
      <c r="T360" s="2" t="str">
        <f t="shared" ca="1" si="792"/>
        <v/>
      </c>
      <c r="U360" s="2">
        <f t="shared" ca="1" si="792"/>
        <v>12.08</v>
      </c>
      <c r="V360" s="2">
        <f t="shared" ca="1" si="792"/>
        <v>0</v>
      </c>
      <c r="W360" s="2">
        <f t="shared" ca="1" si="793"/>
        <v>49.33</v>
      </c>
      <c r="X360" s="2">
        <f t="shared" ca="1" si="794"/>
        <v>22.7</v>
      </c>
      <c r="Y360" s="2">
        <f t="shared" ca="1" si="794"/>
        <v>42.7</v>
      </c>
      <c r="Z360" s="2">
        <f t="shared" ca="1" si="794"/>
        <v>20</v>
      </c>
      <c r="AA360" s="2">
        <f t="shared" ca="1" si="794"/>
        <v>2.8233299999999999</v>
      </c>
      <c r="AB360" s="7">
        <f t="shared" ca="1" si="795"/>
        <v>341</v>
      </c>
      <c r="AC360" s="2">
        <f t="shared" ca="1" si="796"/>
        <v>20.69</v>
      </c>
      <c r="AD360" s="2">
        <f t="shared" ca="1" si="796"/>
        <v>12.9</v>
      </c>
      <c r="AE360" s="2">
        <f t="shared" ca="1" si="796"/>
        <v>3.66</v>
      </c>
      <c r="AF360" s="2" t="str">
        <f t="shared" ca="1" si="796"/>
        <v/>
      </c>
      <c r="AG360" s="2">
        <f t="shared" ca="1" si="796"/>
        <v>12.08</v>
      </c>
      <c r="AH360" s="2">
        <f t="shared" ca="1" si="796"/>
        <v>0</v>
      </c>
      <c r="AI360" s="2">
        <f t="shared" ca="1" si="797"/>
        <v>49.33</v>
      </c>
      <c r="AJ360" s="2">
        <f t="shared" ca="1" si="810"/>
        <v>22.7</v>
      </c>
      <c r="AK360" s="2">
        <f t="shared" ca="1" si="798"/>
        <v>42.7</v>
      </c>
      <c r="AL360" s="2">
        <f t="shared" ca="1" si="798"/>
        <v>20</v>
      </c>
      <c r="AM360" s="2">
        <f t="shared" ca="1" si="798"/>
        <v>2.8233299999999999</v>
      </c>
      <c r="AN360" s="7">
        <f t="shared" ca="1" si="799"/>
        <v>341</v>
      </c>
      <c r="AO360" s="2">
        <f t="shared" ca="1" si="800"/>
        <v>23.44</v>
      </c>
      <c r="AP360" s="2">
        <f t="shared" ca="1" si="800"/>
        <v>18.350000000000001</v>
      </c>
      <c r="AQ360" s="2">
        <f t="shared" ca="1" si="800"/>
        <v>3.66</v>
      </c>
      <c r="AR360" s="2" t="str">
        <f t="shared" ca="1" si="800"/>
        <v/>
      </c>
      <c r="AS360" s="2">
        <f t="shared" ca="1" si="800"/>
        <v>12.08</v>
      </c>
      <c r="AT360" s="2" t="str">
        <f t="shared" ca="1" si="800"/>
        <v/>
      </c>
      <c r="AU360" s="2">
        <f t="shared" ca="1" si="801"/>
        <v>57.53</v>
      </c>
      <c r="AV360" s="2">
        <f t="shared" ca="1" si="802"/>
        <v>26.1</v>
      </c>
      <c r="AW360" s="2">
        <f t="shared" ca="1" si="802"/>
        <v>46.1</v>
      </c>
      <c r="AX360" s="2">
        <f t="shared" ca="1" si="802"/>
        <v>20</v>
      </c>
      <c r="AY360" s="2">
        <f t="shared" ca="1" si="802"/>
        <v>2.8233299999999999</v>
      </c>
      <c r="AZ360" s="7">
        <f t="shared" ca="1" si="803"/>
        <v>341</v>
      </c>
      <c r="BA360" s="2">
        <f t="shared" ca="1" si="804"/>
        <v>23.44</v>
      </c>
      <c r="BB360" s="2">
        <f t="shared" ca="1" si="804"/>
        <v>18.350000000000001</v>
      </c>
      <c r="BC360" s="2">
        <f t="shared" ca="1" si="804"/>
        <v>3.66</v>
      </c>
      <c r="BD360" s="2" t="str">
        <f t="shared" ca="1" si="804"/>
        <v/>
      </c>
      <c r="BE360" s="2">
        <f t="shared" ca="1" si="804"/>
        <v>12.08</v>
      </c>
      <c r="BF360" s="2" t="str">
        <f t="shared" ca="1" si="804"/>
        <v/>
      </c>
      <c r="BG360" s="2">
        <f t="shared" ca="1" si="805"/>
        <v>57.53</v>
      </c>
      <c r="BH360" s="2">
        <f t="shared" ca="1" si="811"/>
        <v>26.1</v>
      </c>
      <c r="BI360" s="2">
        <f t="shared" ca="1" si="806"/>
        <v>46.1</v>
      </c>
      <c r="BJ360" s="2">
        <f t="shared" ca="1" si="806"/>
        <v>20</v>
      </c>
      <c r="BK360" s="2">
        <f t="shared" ca="1" si="806"/>
        <v>2.8233299999999999</v>
      </c>
      <c r="BL360" t="str">
        <f t="shared" si="807"/>
        <v>V22R06</v>
      </c>
      <c r="BM360">
        <f t="shared" si="808"/>
        <v>360</v>
      </c>
      <c r="BN360" t="b">
        <f t="shared" si="812"/>
        <v>1</v>
      </c>
    </row>
    <row r="361" spans="1:66" x14ac:dyDescent="0.25">
      <c r="A361" t="str">
        <f t="shared" si="809"/>
        <v>V22</v>
      </c>
      <c r="B361" t="s">
        <v>22</v>
      </c>
      <c r="C361" s="3" t="str">
        <f t="shared" si="779"/>
        <v>Buried R-60/Duct Diameters 8, 4, 7, 6/Attic R-49, R-43, R-40, R-38</v>
      </c>
      <c r="D361" t="str">
        <f t="shared" ca="1" si="780"/>
        <v>Pass</v>
      </c>
      <c r="E361" s="2">
        <f t="shared" ca="1" si="781"/>
        <v>49.39</v>
      </c>
      <c r="F361" s="2">
        <f t="shared" ca="1" si="782"/>
        <v>49.39</v>
      </c>
      <c r="G361" s="3">
        <f t="shared" ca="1" si="783"/>
        <v>0</v>
      </c>
      <c r="H361" s="31" t="str">
        <f t="shared" ca="1" si="784"/>
        <v>Yes</v>
      </c>
      <c r="I361" s="2">
        <f t="shared" ca="1" si="785"/>
        <v>57.53</v>
      </c>
      <c r="J361" s="2">
        <f t="shared" ca="1" si="786"/>
        <v>57.53</v>
      </c>
      <c r="K361" s="2">
        <f t="shared" ca="1" si="787"/>
        <v>57.53</v>
      </c>
      <c r="L361" s="3">
        <f t="shared" ca="1" si="788"/>
        <v>0</v>
      </c>
      <c r="M361" s="3" t="str">
        <f t="shared" ca="1" si="789"/>
        <v>Yes</v>
      </c>
      <c r="N361" s="31" t="s">
        <v>302</v>
      </c>
      <c r="O361" s="21">
        <f t="shared" ca="1" si="790"/>
        <v>8.14</v>
      </c>
      <c r="P361" s="7">
        <f t="shared" ca="1" si="791"/>
        <v>342</v>
      </c>
      <c r="Q361" s="2">
        <f t="shared" ca="1" si="792"/>
        <v>20.72</v>
      </c>
      <c r="R361" s="2">
        <f t="shared" ca="1" si="792"/>
        <v>12.93</v>
      </c>
      <c r="S361" s="2">
        <f t="shared" ca="1" si="792"/>
        <v>3.66</v>
      </c>
      <c r="T361" s="2" t="str">
        <f t="shared" ca="1" si="792"/>
        <v/>
      </c>
      <c r="U361" s="2">
        <f t="shared" ca="1" si="792"/>
        <v>12.08</v>
      </c>
      <c r="V361" s="2">
        <f t="shared" ca="1" si="792"/>
        <v>0</v>
      </c>
      <c r="W361" s="2">
        <f t="shared" ca="1" si="793"/>
        <v>49.39</v>
      </c>
      <c r="X361" s="2">
        <f t="shared" ca="1" si="794"/>
        <v>22.7</v>
      </c>
      <c r="Y361" s="2">
        <f t="shared" ca="1" si="794"/>
        <v>42.7</v>
      </c>
      <c r="Z361" s="2">
        <f t="shared" ca="1" si="794"/>
        <v>20</v>
      </c>
      <c r="AA361" s="2">
        <f t="shared" ca="1" si="794"/>
        <v>2.8233299999999999</v>
      </c>
      <c r="AB361" s="7">
        <f t="shared" ca="1" si="795"/>
        <v>342</v>
      </c>
      <c r="AC361" s="2">
        <f t="shared" ca="1" si="796"/>
        <v>20.72</v>
      </c>
      <c r="AD361" s="2">
        <f t="shared" ca="1" si="796"/>
        <v>12.93</v>
      </c>
      <c r="AE361" s="2">
        <f t="shared" ca="1" si="796"/>
        <v>3.66</v>
      </c>
      <c r="AF361" s="2" t="str">
        <f t="shared" ca="1" si="796"/>
        <v/>
      </c>
      <c r="AG361" s="2">
        <f t="shared" ca="1" si="796"/>
        <v>12.08</v>
      </c>
      <c r="AH361" s="2">
        <f t="shared" ca="1" si="796"/>
        <v>0</v>
      </c>
      <c r="AI361" s="2">
        <f t="shared" ca="1" si="797"/>
        <v>49.39</v>
      </c>
      <c r="AJ361" s="2">
        <f t="shared" ca="1" si="810"/>
        <v>22.7</v>
      </c>
      <c r="AK361" s="2">
        <f t="shared" ca="1" si="798"/>
        <v>42.7</v>
      </c>
      <c r="AL361" s="2">
        <f t="shared" ca="1" si="798"/>
        <v>20</v>
      </c>
      <c r="AM361" s="2">
        <f t="shared" ca="1" si="798"/>
        <v>2.8233299999999999</v>
      </c>
      <c r="AN361" s="7">
        <f t="shared" ca="1" si="799"/>
        <v>342</v>
      </c>
      <c r="AO361" s="2">
        <f t="shared" ca="1" si="800"/>
        <v>23.44</v>
      </c>
      <c r="AP361" s="2">
        <f t="shared" ca="1" si="800"/>
        <v>18.350000000000001</v>
      </c>
      <c r="AQ361" s="2">
        <f t="shared" ca="1" si="800"/>
        <v>3.66</v>
      </c>
      <c r="AR361" s="2" t="str">
        <f t="shared" ca="1" si="800"/>
        <v/>
      </c>
      <c r="AS361" s="2">
        <f t="shared" ca="1" si="800"/>
        <v>12.08</v>
      </c>
      <c r="AT361" s="2" t="str">
        <f t="shared" ca="1" si="800"/>
        <v/>
      </c>
      <c r="AU361" s="2">
        <f t="shared" ca="1" si="801"/>
        <v>57.53</v>
      </c>
      <c r="AV361" s="2">
        <f t="shared" ca="1" si="802"/>
        <v>26.1</v>
      </c>
      <c r="AW361" s="2">
        <f t="shared" ca="1" si="802"/>
        <v>46.1</v>
      </c>
      <c r="AX361" s="2">
        <f t="shared" ca="1" si="802"/>
        <v>20</v>
      </c>
      <c r="AY361" s="2">
        <f t="shared" ca="1" si="802"/>
        <v>2.8233299999999999</v>
      </c>
      <c r="AZ361" s="7">
        <f t="shared" ca="1" si="803"/>
        <v>342</v>
      </c>
      <c r="BA361" s="2">
        <f t="shared" ca="1" si="804"/>
        <v>23.44</v>
      </c>
      <c r="BB361" s="2">
        <f t="shared" ca="1" si="804"/>
        <v>18.350000000000001</v>
      </c>
      <c r="BC361" s="2">
        <f t="shared" ca="1" si="804"/>
        <v>3.66</v>
      </c>
      <c r="BD361" s="2" t="str">
        <f t="shared" ca="1" si="804"/>
        <v/>
      </c>
      <c r="BE361" s="2">
        <f t="shared" ca="1" si="804"/>
        <v>12.08</v>
      </c>
      <c r="BF361" s="2" t="str">
        <f t="shared" ca="1" si="804"/>
        <v/>
      </c>
      <c r="BG361" s="2">
        <f t="shared" ca="1" si="805"/>
        <v>57.53</v>
      </c>
      <c r="BH361" s="2">
        <f t="shared" ca="1" si="811"/>
        <v>26.1</v>
      </c>
      <c r="BI361" s="2">
        <f t="shared" ca="1" si="806"/>
        <v>46.1</v>
      </c>
      <c r="BJ361" s="2">
        <f t="shared" ca="1" si="806"/>
        <v>20</v>
      </c>
      <c r="BK361" s="2">
        <f t="shared" ca="1" si="806"/>
        <v>2.8233299999999999</v>
      </c>
      <c r="BL361" t="str">
        <f t="shared" si="807"/>
        <v>V22R07</v>
      </c>
      <c r="BM361">
        <f t="shared" si="808"/>
        <v>361</v>
      </c>
      <c r="BN361" t="b">
        <f t="shared" si="812"/>
        <v>1</v>
      </c>
    </row>
    <row r="362" spans="1:66" x14ac:dyDescent="0.25">
      <c r="A362" t="str">
        <f t="shared" si="809"/>
        <v>V22</v>
      </c>
      <c r="B362" t="s">
        <v>23</v>
      </c>
      <c r="C362" s="3" t="str">
        <f t="shared" si="779"/>
        <v>Buried R-60/Duct Diameters 8, 4, 7, 6/Attic Cellulose</v>
      </c>
      <c r="D362" t="str">
        <f t="shared" ca="1" si="780"/>
        <v>Pass</v>
      </c>
      <c r="E362" s="2">
        <f t="shared" ca="1" si="781"/>
        <v>49.319999999999993</v>
      </c>
      <c r="F362" s="2">
        <f t="shared" ca="1" si="782"/>
        <v>49.319999999999993</v>
      </c>
      <c r="G362" s="3">
        <f t="shared" ca="1" si="783"/>
        <v>0</v>
      </c>
      <c r="H362" s="31" t="str">
        <f t="shared" ca="1" si="784"/>
        <v>Yes</v>
      </c>
      <c r="I362" s="2">
        <f t="shared" ca="1" si="785"/>
        <v>57.53</v>
      </c>
      <c r="J362" s="2">
        <f t="shared" ca="1" si="786"/>
        <v>57.53</v>
      </c>
      <c r="K362" s="2">
        <f t="shared" ca="1" si="787"/>
        <v>57.53</v>
      </c>
      <c r="L362" s="3">
        <f t="shared" ca="1" si="788"/>
        <v>0</v>
      </c>
      <c r="M362" s="3" t="str">
        <f t="shared" ca="1" si="789"/>
        <v>Yes</v>
      </c>
      <c r="N362" s="31" t="s">
        <v>302</v>
      </c>
      <c r="O362" s="21">
        <f t="shared" ca="1" si="790"/>
        <v>8.210000000000008</v>
      </c>
      <c r="P362" s="7">
        <f t="shared" ca="1" si="791"/>
        <v>343</v>
      </c>
      <c r="Q362" s="2">
        <f t="shared" ca="1" si="792"/>
        <v>20.69</v>
      </c>
      <c r="R362" s="2">
        <f t="shared" ca="1" si="792"/>
        <v>12.89</v>
      </c>
      <c r="S362" s="2">
        <f t="shared" ca="1" si="792"/>
        <v>3.66</v>
      </c>
      <c r="T362" s="2" t="str">
        <f t="shared" ca="1" si="792"/>
        <v/>
      </c>
      <c r="U362" s="2">
        <f t="shared" ca="1" si="792"/>
        <v>12.08</v>
      </c>
      <c r="V362" s="2">
        <f t="shared" ca="1" si="792"/>
        <v>0</v>
      </c>
      <c r="W362" s="2">
        <f t="shared" ca="1" si="793"/>
        <v>49.319999999999993</v>
      </c>
      <c r="X362" s="2">
        <f t="shared" ca="1" si="794"/>
        <v>22.7</v>
      </c>
      <c r="Y362" s="2">
        <f t="shared" ca="1" si="794"/>
        <v>42.7</v>
      </c>
      <c r="Z362" s="2">
        <f t="shared" ca="1" si="794"/>
        <v>20</v>
      </c>
      <c r="AA362" s="2">
        <f t="shared" ca="1" si="794"/>
        <v>2.8233299999999999</v>
      </c>
      <c r="AB362" s="7">
        <f t="shared" ca="1" si="795"/>
        <v>343</v>
      </c>
      <c r="AC362" s="2">
        <f t="shared" ca="1" si="796"/>
        <v>20.69</v>
      </c>
      <c r="AD362" s="2">
        <f t="shared" ca="1" si="796"/>
        <v>12.89</v>
      </c>
      <c r="AE362" s="2">
        <f t="shared" ca="1" si="796"/>
        <v>3.66</v>
      </c>
      <c r="AF362" s="2" t="str">
        <f t="shared" ca="1" si="796"/>
        <v/>
      </c>
      <c r="AG362" s="2">
        <f t="shared" ca="1" si="796"/>
        <v>12.08</v>
      </c>
      <c r="AH362" s="2">
        <f t="shared" ca="1" si="796"/>
        <v>0</v>
      </c>
      <c r="AI362" s="2">
        <f t="shared" ca="1" si="797"/>
        <v>49.319999999999993</v>
      </c>
      <c r="AJ362" s="2">
        <f t="shared" ca="1" si="810"/>
        <v>22.7</v>
      </c>
      <c r="AK362" s="2">
        <f t="shared" ca="1" si="798"/>
        <v>42.7</v>
      </c>
      <c r="AL362" s="2">
        <f t="shared" ca="1" si="798"/>
        <v>20</v>
      </c>
      <c r="AM362" s="2">
        <f t="shared" ca="1" si="798"/>
        <v>2.8233299999999999</v>
      </c>
      <c r="AN362" s="7">
        <f t="shared" ca="1" si="799"/>
        <v>343</v>
      </c>
      <c r="AO362" s="2">
        <f t="shared" ca="1" si="800"/>
        <v>23.44</v>
      </c>
      <c r="AP362" s="2">
        <f t="shared" ca="1" si="800"/>
        <v>18.350000000000001</v>
      </c>
      <c r="AQ362" s="2">
        <f t="shared" ca="1" si="800"/>
        <v>3.66</v>
      </c>
      <c r="AR362" s="2" t="str">
        <f t="shared" ca="1" si="800"/>
        <v/>
      </c>
      <c r="AS362" s="2">
        <f t="shared" ca="1" si="800"/>
        <v>12.08</v>
      </c>
      <c r="AT362" s="2" t="str">
        <f t="shared" ca="1" si="800"/>
        <v/>
      </c>
      <c r="AU362" s="2">
        <f t="shared" ca="1" si="801"/>
        <v>57.53</v>
      </c>
      <c r="AV362" s="2">
        <f t="shared" ca="1" si="802"/>
        <v>26.1</v>
      </c>
      <c r="AW362" s="2">
        <f t="shared" ca="1" si="802"/>
        <v>46.1</v>
      </c>
      <c r="AX362" s="2">
        <f t="shared" ca="1" si="802"/>
        <v>20</v>
      </c>
      <c r="AY362" s="2">
        <f t="shared" ca="1" si="802"/>
        <v>2.8233299999999999</v>
      </c>
      <c r="AZ362" s="7">
        <f t="shared" ca="1" si="803"/>
        <v>343</v>
      </c>
      <c r="BA362" s="2">
        <f t="shared" ca="1" si="804"/>
        <v>23.44</v>
      </c>
      <c r="BB362" s="2">
        <f t="shared" ca="1" si="804"/>
        <v>18.350000000000001</v>
      </c>
      <c r="BC362" s="2">
        <f t="shared" ca="1" si="804"/>
        <v>3.66</v>
      </c>
      <c r="BD362" s="2" t="str">
        <f t="shared" ca="1" si="804"/>
        <v/>
      </c>
      <c r="BE362" s="2">
        <f t="shared" ca="1" si="804"/>
        <v>12.08</v>
      </c>
      <c r="BF362" s="2" t="str">
        <f t="shared" ca="1" si="804"/>
        <v/>
      </c>
      <c r="BG362" s="2">
        <f t="shared" ca="1" si="805"/>
        <v>57.53</v>
      </c>
      <c r="BH362" s="2">
        <f t="shared" ca="1" si="811"/>
        <v>26.1</v>
      </c>
      <c r="BI362" s="2">
        <f t="shared" ca="1" si="806"/>
        <v>46.1</v>
      </c>
      <c r="BJ362" s="2">
        <f t="shared" ca="1" si="806"/>
        <v>20</v>
      </c>
      <c r="BK362" s="2">
        <f t="shared" ca="1" si="806"/>
        <v>2.8233299999999999</v>
      </c>
      <c r="BL362" t="str">
        <f t="shared" si="807"/>
        <v>V22R08</v>
      </c>
      <c r="BM362">
        <f t="shared" si="808"/>
        <v>362</v>
      </c>
      <c r="BN362" t="b">
        <f t="shared" si="812"/>
        <v>1</v>
      </c>
    </row>
    <row r="363" spans="1:66" x14ac:dyDescent="0.25">
      <c r="A363" t="str">
        <f t="shared" si="809"/>
        <v>V22</v>
      </c>
      <c r="B363" t="s">
        <v>24</v>
      </c>
      <c r="C363" s="3" t="str">
        <f t="shared" si="779"/>
        <v>Buried R-60/Ducts Half Length/Ceiling R-60</v>
      </c>
      <c r="D363" t="str">
        <f t="shared" ca="1" si="780"/>
        <v>Pass</v>
      </c>
      <c r="E363" s="2">
        <f t="shared" ca="1" si="781"/>
        <v>48.959999999999994</v>
      </c>
      <c r="F363" s="2">
        <f t="shared" ca="1" si="782"/>
        <v>48.959999999999994</v>
      </c>
      <c r="G363" s="3">
        <f t="shared" ca="1" si="783"/>
        <v>0</v>
      </c>
      <c r="H363" s="31" t="str">
        <f t="shared" ca="1" si="784"/>
        <v>Yes</v>
      </c>
      <c r="I363" s="2">
        <f t="shared" ca="1" si="785"/>
        <v>57.53</v>
      </c>
      <c r="J363" s="2">
        <f t="shared" ca="1" si="786"/>
        <v>57.53</v>
      </c>
      <c r="K363" s="2">
        <f t="shared" ca="1" si="787"/>
        <v>57.53</v>
      </c>
      <c r="L363" s="3">
        <f t="shared" ca="1" si="788"/>
        <v>0</v>
      </c>
      <c r="M363" s="3" t="str">
        <f t="shared" ca="1" si="789"/>
        <v>Yes</v>
      </c>
      <c r="N363" s="31" t="s">
        <v>302</v>
      </c>
      <c r="O363" s="21">
        <f t="shared" ca="1" si="790"/>
        <v>8.5700000000000074</v>
      </c>
      <c r="P363" s="7">
        <f t="shared" ca="1" si="791"/>
        <v>344</v>
      </c>
      <c r="Q363" s="2">
        <f t="shared" ca="1" si="792"/>
        <v>20.57</v>
      </c>
      <c r="R363" s="2">
        <f t="shared" ca="1" si="792"/>
        <v>12.65</v>
      </c>
      <c r="S363" s="2">
        <f t="shared" ca="1" si="792"/>
        <v>3.66</v>
      </c>
      <c r="T363" s="2" t="str">
        <f t="shared" ca="1" si="792"/>
        <v/>
      </c>
      <c r="U363" s="2">
        <f t="shared" ca="1" si="792"/>
        <v>12.08</v>
      </c>
      <c r="V363" s="2">
        <f t="shared" ca="1" si="792"/>
        <v>0</v>
      </c>
      <c r="W363" s="2">
        <f t="shared" ca="1" si="793"/>
        <v>48.959999999999994</v>
      </c>
      <c r="X363" s="2">
        <f t="shared" ca="1" si="794"/>
        <v>22.5</v>
      </c>
      <c r="Y363" s="2">
        <f t="shared" ca="1" si="794"/>
        <v>42.5</v>
      </c>
      <c r="Z363" s="2">
        <f t="shared" ca="1" si="794"/>
        <v>20</v>
      </c>
      <c r="AA363" s="2">
        <f t="shared" ca="1" si="794"/>
        <v>2.8233299999999999</v>
      </c>
      <c r="AB363" s="7">
        <f t="shared" ca="1" si="795"/>
        <v>344</v>
      </c>
      <c r="AC363" s="2">
        <f t="shared" ca="1" si="796"/>
        <v>20.57</v>
      </c>
      <c r="AD363" s="2">
        <f t="shared" ca="1" si="796"/>
        <v>12.65</v>
      </c>
      <c r="AE363" s="2">
        <f t="shared" ca="1" si="796"/>
        <v>3.66</v>
      </c>
      <c r="AF363" s="2" t="str">
        <f t="shared" ca="1" si="796"/>
        <v/>
      </c>
      <c r="AG363" s="2">
        <f t="shared" ca="1" si="796"/>
        <v>12.08</v>
      </c>
      <c r="AH363" s="2">
        <f t="shared" ca="1" si="796"/>
        <v>0</v>
      </c>
      <c r="AI363" s="2">
        <f t="shared" ca="1" si="797"/>
        <v>48.959999999999994</v>
      </c>
      <c r="AJ363" s="2">
        <f t="shared" ca="1" si="810"/>
        <v>22.5</v>
      </c>
      <c r="AK363" s="2">
        <f t="shared" ca="1" si="798"/>
        <v>42.5</v>
      </c>
      <c r="AL363" s="2">
        <f t="shared" ca="1" si="798"/>
        <v>20</v>
      </c>
      <c r="AM363" s="2">
        <f t="shared" ca="1" si="798"/>
        <v>2.8233299999999999</v>
      </c>
      <c r="AN363" s="7">
        <f t="shared" ca="1" si="799"/>
        <v>344</v>
      </c>
      <c r="AO363" s="2">
        <f t="shared" ca="1" si="800"/>
        <v>23.44</v>
      </c>
      <c r="AP363" s="2">
        <f t="shared" ca="1" si="800"/>
        <v>18.350000000000001</v>
      </c>
      <c r="AQ363" s="2">
        <f t="shared" ca="1" si="800"/>
        <v>3.66</v>
      </c>
      <c r="AR363" s="2" t="str">
        <f t="shared" ca="1" si="800"/>
        <v/>
      </c>
      <c r="AS363" s="2">
        <f t="shared" ca="1" si="800"/>
        <v>12.08</v>
      </c>
      <c r="AT363" s="2" t="str">
        <f t="shared" ca="1" si="800"/>
        <v/>
      </c>
      <c r="AU363" s="2">
        <f t="shared" ca="1" si="801"/>
        <v>57.53</v>
      </c>
      <c r="AV363" s="2">
        <f t="shared" ca="1" si="802"/>
        <v>26.1</v>
      </c>
      <c r="AW363" s="2">
        <f t="shared" ca="1" si="802"/>
        <v>46.1</v>
      </c>
      <c r="AX363" s="2">
        <f t="shared" ca="1" si="802"/>
        <v>20</v>
      </c>
      <c r="AY363" s="2">
        <f t="shared" ca="1" si="802"/>
        <v>2.8233299999999999</v>
      </c>
      <c r="AZ363" s="7">
        <f t="shared" ca="1" si="803"/>
        <v>344</v>
      </c>
      <c r="BA363" s="2">
        <f t="shared" ca="1" si="804"/>
        <v>23.44</v>
      </c>
      <c r="BB363" s="2">
        <f t="shared" ca="1" si="804"/>
        <v>18.350000000000001</v>
      </c>
      <c r="BC363" s="2">
        <f t="shared" ca="1" si="804"/>
        <v>3.66</v>
      </c>
      <c r="BD363" s="2" t="str">
        <f t="shared" ca="1" si="804"/>
        <v/>
      </c>
      <c r="BE363" s="2">
        <f t="shared" ca="1" si="804"/>
        <v>12.08</v>
      </c>
      <c r="BF363" s="2" t="str">
        <f t="shared" ca="1" si="804"/>
        <v/>
      </c>
      <c r="BG363" s="2">
        <f t="shared" ca="1" si="805"/>
        <v>57.53</v>
      </c>
      <c r="BH363" s="2">
        <f t="shared" ca="1" si="811"/>
        <v>26.1</v>
      </c>
      <c r="BI363" s="2">
        <f t="shared" ca="1" si="806"/>
        <v>46.1</v>
      </c>
      <c r="BJ363" s="2">
        <f t="shared" ca="1" si="806"/>
        <v>20</v>
      </c>
      <c r="BK363" s="2">
        <f t="shared" ca="1" si="806"/>
        <v>2.8233299999999999</v>
      </c>
      <c r="BL363" t="str">
        <f t="shared" si="807"/>
        <v>V22R09</v>
      </c>
      <c r="BM363">
        <f t="shared" si="808"/>
        <v>363</v>
      </c>
      <c r="BN363" t="b">
        <f t="shared" si="812"/>
        <v>1</v>
      </c>
    </row>
    <row r="364" spans="1:66" x14ac:dyDescent="0.25">
      <c r="A364" t="str">
        <f t="shared" si="809"/>
        <v>V22</v>
      </c>
      <c r="B364" t="s">
        <v>25</v>
      </c>
      <c r="C364" s="3" t="str">
        <f t="shared" si="779"/>
        <v>Buried R-60/Ducts Half Length/Ceiling R-60/No below Deck Ins</v>
      </c>
      <c r="D364" t="str">
        <f t="shared" ca="1" si="780"/>
        <v>Pass</v>
      </c>
      <c r="E364" s="2">
        <f t="shared" ca="1" si="781"/>
        <v>57</v>
      </c>
      <c r="F364" s="2">
        <f t="shared" ca="1" si="782"/>
        <v>57</v>
      </c>
      <c r="G364" s="3">
        <f t="shared" ca="1" si="783"/>
        <v>0</v>
      </c>
      <c r="H364" s="31" t="str">
        <f t="shared" ca="1" si="784"/>
        <v>Yes</v>
      </c>
      <c r="I364" s="2">
        <f t="shared" ca="1" si="785"/>
        <v>57.53</v>
      </c>
      <c r="J364" s="2">
        <f t="shared" ca="1" si="786"/>
        <v>57.53</v>
      </c>
      <c r="K364" s="2">
        <f t="shared" ca="1" si="787"/>
        <v>57.53</v>
      </c>
      <c r="L364" s="3">
        <f t="shared" ca="1" si="788"/>
        <v>0</v>
      </c>
      <c r="M364" s="3" t="str">
        <f t="shared" ca="1" si="789"/>
        <v>Yes</v>
      </c>
      <c r="N364" s="31" t="s">
        <v>302</v>
      </c>
      <c r="O364" s="21">
        <f t="shared" ca="1" si="790"/>
        <v>0.53000000000000114</v>
      </c>
      <c r="P364" s="7">
        <f t="shared" ca="1" si="791"/>
        <v>345</v>
      </c>
      <c r="Q364" s="2">
        <f t="shared" ca="1" si="792"/>
        <v>21.91</v>
      </c>
      <c r="R364" s="2">
        <f t="shared" ca="1" si="792"/>
        <v>19.350000000000001</v>
      </c>
      <c r="S364" s="2">
        <f t="shared" ca="1" si="792"/>
        <v>3.66</v>
      </c>
      <c r="T364" s="2" t="str">
        <f t="shared" ca="1" si="792"/>
        <v/>
      </c>
      <c r="U364" s="2">
        <f t="shared" ca="1" si="792"/>
        <v>12.08</v>
      </c>
      <c r="V364" s="2">
        <f t="shared" ca="1" si="792"/>
        <v>0</v>
      </c>
      <c r="W364" s="2">
        <f t="shared" ca="1" si="793"/>
        <v>57</v>
      </c>
      <c r="X364" s="2">
        <f t="shared" ca="1" si="794"/>
        <v>25.9</v>
      </c>
      <c r="Y364" s="2">
        <f t="shared" ca="1" si="794"/>
        <v>45.9</v>
      </c>
      <c r="Z364" s="2">
        <f t="shared" ca="1" si="794"/>
        <v>20</v>
      </c>
      <c r="AA364" s="2">
        <f t="shared" ca="1" si="794"/>
        <v>2.8233299999999999</v>
      </c>
      <c r="AB364" s="7">
        <f t="shared" ca="1" si="795"/>
        <v>345</v>
      </c>
      <c r="AC364" s="2">
        <f t="shared" ca="1" si="796"/>
        <v>21.91</v>
      </c>
      <c r="AD364" s="2">
        <f t="shared" ca="1" si="796"/>
        <v>19.350000000000001</v>
      </c>
      <c r="AE364" s="2">
        <f t="shared" ca="1" si="796"/>
        <v>3.66</v>
      </c>
      <c r="AF364" s="2" t="str">
        <f t="shared" ca="1" si="796"/>
        <v/>
      </c>
      <c r="AG364" s="2">
        <f t="shared" ca="1" si="796"/>
        <v>12.08</v>
      </c>
      <c r="AH364" s="2">
        <f t="shared" ca="1" si="796"/>
        <v>0</v>
      </c>
      <c r="AI364" s="2">
        <f t="shared" ca="1" si="797"/>
        <v>57</v>
      </c>
      <c r="AJ364" s="2">
        <f t="shared" ca="1" si="810"/>
        <v>25.9</v>
      </c>
      <c r="AK364" s="2">
        <f t="shared" ca="1" si="798"/>
        <v>45.9</v>
      </c>
      <c r="AL364" s="2">
        <f t="shared" ca="1" si="798"/>
        <v>20</v>
      </c>
      <c r="AM364" s="2">
        <f t="shared" ca="1" si="798"/>
        <v>2.8233299999999999</v>
      </c>
      <c r="AN364" s="7">
        <f t="shared" ca="1" si="799"/>
        <v>345</v>
      </c>
      <c r="AO364" s="2">
        <f t="shared" ca="1" si="800"/>
        <v>23.44</v>
      </c>
      <c r="AP364" s="2">
        <f t="shared" ca="1" si="800"/>
        <v>18.350000000000001</v>
      </c>
      <c r="AQ364" s="2">
        <f t="shared" ca="1" si="800"/>
        <v>3.66</v>
      </c>
      <c r="AR364" s="2" t="str">
        <f t="shared" ca="1" si="800"/>
        <v/>
      </c>
      <c r="AS364" s="2">
        <f t="shared" ca="1" si="800"/>
        <v>12.08</v>
      </c>
      <c r="AT364" s="2" t="str">
        <f t="shared" ca="1" si="800"/>
        <v/>
      </c>
      <c r="AU364" s="2">
        <f t="shared" ca="1" si="801"/>
        <v>57.53</v>
      </c>
      <c r="AV364" s="2">
        <f t="shared" ca="1" si="802"/>
        <v>26.1</v>
      </c>
      <c r="AW364" s="2">
        <f t="shared" ca="1" si="802"/>
        <v>46.1</v>
      </c>
      <c r="AX364" s="2">
        <f t="shared" ca="1" si="802"/>
        <v>20</v>
      </c>
      <c r="AY364" s="2">
        <f t="shared" ca="1" si="802"/>
        <v>2.8233299999999999</v>
      </c>
      <c r="AZ364" s="7">
        <f t="shared" ca="1" si="803"/>
        <v>345</v>
      </c>
      <c r="BA364" s="2">
        <f t="shared" ca="1" si="804"/>
        <v>23.44</v>
      </c>
      <c r="BB364" s="2">
        <f t="shared" ca="1" si="804"/>
        <v>18.350000000000001</v>
      </c>
      <c r="BC364" s="2">
        <f t="shared" ca="1" si="804"/>
        <v>3.66</v>
      </c>
      <c r="BD364" s="2" t="str">
        <f t="shared" ca="1" si="804"/>
        <v/>
      </c>
      <c r="BE364" s="2">
        <f t="shared" ca="1" si="804"/>
        <v>12.08</v>
      </c>
      <c r="BF364" s="2" t="str">
        <f t="shared" ca="1" si="804"/>
        <v/>
      </c>
      <c r="BG364" s="2">
        <f t="shared" ca="1" si="805"/>
        <v>57.53</v>
      </c>
      <c r="BH364" s="2">
        <f t="shared" ca="1" si="811"/>
        <v>26.1</v>
      </c>
      <c r="BI364" s="2">
        <f t="shared" ca="1" si="806"/>
        <v>46.1</v>
      </c>
      <c r="BJ364" s="2">
        <f t="shared" ca="1" si="806"/>
        <v>20</v>
      </c>
      <c r="BK364" s="2">
        <f t="shared" ca="1" si="806"/>
        <v>2.8233299999999999</v>
      </c>
      <c r="BL364" t="str">
        <f t="shared" si="807"/>
        <v>V22R10</v>
      </c>
      <c r="BM364">
        <f t="shared" si="808"/>
        <v>364</v>
      </c>
      <c r="BN364" t="b">
        <f t="shared" si="812"/>
        <v>1</v>
      </c>
    </row>
    <row r="365" spans="1:66" x14ac:dyDescent="0.25">
      <c r="A365" s="20" t="str">
        <f>"Result "&amp;A354</f>
        <v>Result V22</v>
      </c>
      <c r="C365" s="5"/>
      <c r="D365" s="6" t="str">
        <f ca="1">IF(NOT(BN365),"n/a",IF(COUNTIF(D355:D364,Pass)=10,Pass,Fail))</f>
        <v>Pass</v>
      </c>
      <c r="E365" s="17">
        <f ca="1">AVERAGE(E355:E364)</f>
        <v>51.139999999999993</v>
      </c>
      <c r="F365" s="17">
        <f ca="1">AVERAGE(F355:F364)</f>
        <v>51.139999999999993</v>
      </c>
      <c r="G365" s="18">
        <f ca="1">IF(E365=0,0,(F365-E365)/E365)</f>
        <v>0</v>
      </c>
      <c r="H365" s="19"/>
      <c r="I365" s="17">
        <f ca="1">AVERAGE(I355:I364)</f>
        <v>57.529999999999987</v>
      </c>
      <c r="J365" s="17">
        <f ca="1">AVERAGE(J355:J364)</f>
        <v>57.529999999999987</v>
      </c>
      <c r="K365" s="17">
        <f ca="1">AVERAGE(K355:K364)</f>
        <v>57.529999999999987</v>
      </c>
      <c r="L365" s="18">
        <f t="shared" ca="1" si="788"/>
        <v>0</v>
      </c>
      <c r="M365" s="19" t="s">
        <v>273</v>
      </c>
      <c r="N365" s="19">
        <f ca="1">MIN(L355:L364)</f>
        <v>0</v>
      </c>
      <c r="O365" s="17">
        <f ca="1">AVERAGE(O355:O364)</f>
        <v>6.390000000000005</v>
      </c>
      <c r="P365" s="18" t="s">
        <v>275</v>
      </c>
      <c r="Q365" s="17">
        <f ca="1">AVERAGE(Q355:Q364)</f>
        <v>21.306999999999999</v>
      </c>
      <c r="R365" s="17">
        <f ca="1">AVERAGE(R355:R364)</f>
        <v>14.093</v>
      </c>
      <c r="S365" s="17">
        <f ca="1">AVERAGE(S355:S364)</f>
        <v>3.6599999999999993</v>
      </c>
      <c r="T365" s="17"/>
      <c r="U365" s="17">
        <f ca="1">AVERAGE(U355:U364)</f>
        <v>12.08</v>
      </c>
      <c r="V365" s="17">
        <f ca="1">AVERAGE(V355:V364)</f>
        <v>0</v>
      </c>
      <c r="W365" s="17">
        <f ca="1">AVERAGE(W355:W364)</f>
        <v>51.139999999999993</v>
      </c>
      <c r="X365" s="17">
        <f ca="1">AVERAGE(X349:X364)</f>
        <v>20.021028748037676</v>
      </c>
      <c r="Y365" s="17">
        <f ca="1">AVERAGE(Y349:Y364)</f>
        <v>43.044265109890105</v>
      </c>
      <c r="Z365" s="17">
        <f ca="1">AVERAGE(Z349:Z364)</f>
        <v>23.081478120094193</v>
      </c>
      <c r="AA365" s="17">
        <f ca="1">AVERAGE(AA349:AA364)</f>
        <v>3.1615645987048659</v>
      </c>
      <c r="AB365" s="17" t="s">
        <v>275</v>
      </c>
      <c r="AC365" s="17">
        <f ca="1">AVERAGE(AC355:AC364)</f>
        <v>21.306999999999999</v>
      </c>
      <c r="AD365" s="17">
        <f ca="1">AVERAGE(AD355:AD364)</f>
        <v>14.093</v>
      </c>
      <c r="AE365" s="17">
        <f ca="1">AVERAGE(AE355:AE364)</f>
        <v>3.6599999999999993</v>
      </c>
      <c r="AF365" s="17" t="e">
        <f ca="1">AVERAGE(AF355:AF364)</f>
        <v>#DIV/0!</v>
      </c>
      <c r="AG365" s="17">
        <f ca="1">AVERAGE(AG355:AG364)</f>
        <v>12.08</v>
      </c>
      <c r="AH365" s="17"/>
      <c r="AI365" s="17">
        <f ca="1">AVERAGE(AI355:AI364)</f>
        <v>51.139999999999993</v>
      </c>
      <c r="AJ365" s="17">
        <f ca="1">AVERAGE(AJ349:AJ364)</f>
        <v>20.021028748037676</v>
      </c>
      <c r="AK365" s="17">
        <f ca="1">AVERAGE(AK349:AK364)</f>
        <v>43.044265109890105</v>
      </c>
      <c r="AL365" s="17">
        <f ca="1">AVERAGE(AL349:AL364)</f>
        <v>23.081478120094193</v>
      </c>
      <c r="AM365" s="17">
        <f ca="1">AVERAGE(AM349:AM364)</f>
        <v>3.1615645987048659</v>
      </c>
      <c r="AO365" s="17">
        <f ca="1">AVERAGE(AO355:AO364)</f>
        <v>23.44</v>
      </c>
      <c r="AP365" s="17">
        <f ca="1">AVERAGE(AP355:AP364)</f>
        <v>18.349999999999998</v>
      </c>
      <c r="AQ365" s="17">
        <f ca="1">AVERAGE(AQ355:AQ364)</f>
        <v>3.6599999999999993</v>
      </c>
      <c r="AR365" s="17" t="str">
        <f ca="1">IF(AR$3=0,"",AVERAGE(AR355:AR364))</f>
        <v/>
      </c>
      <c r="AS365" s="17">
        <f ca="1">AVERAGE(AS355:AS364)</f>
        <v>12.08</v>
      </c>
      <c r="AT365" s="17"/>
      <c r="AU365" s="17">
        <f ca="1">AVERAGE(AU355:AU364)</f>
        <v>57.529999999999987</v>
      </c>
      <c r="AV365" s="17">
        <f ca="1">AVERAGE(AV349:AV364)</f>
        <v>26.224273940345373</v>
      </c>
      <c r="AW365" s="17">
        <f ca="1">AVERAGE(AW349:AW364)</f>
        <v>46.130092229199377</v>
      </c>
      <c r="AX365" s="17">
        <f ca="1">AVERAGE(AX349:AX364)</f>
        <v>19.905818288854</v>
      </c>
      <c r="AY365" s="17">
        <f ca="1">AVERAGE(AY349:AY364)</f>
        <v>2.8305492297880686</v>
      </c>
      <c r="BA365" s="17">
        <f ca="1">AVERAGE(BA355:BA364)</f>
        <v>23.44</v>
      </c>
      <c r="BB365" s="17">
        <f ca="1">AVERAGE(BB355:BB364)</f>
        <v>18.349999999999998</v>
      </c>
      <c r="BC365" s="17">
        <f ca="1">AVERAGE(BC355:BC364)</f>
        <v>3.6599999999999993</v>
      </c>
      <c r="BD365" s="17" t="str">
        <f ca="1">IF(BD$3=0,"",AVERAGE(BD355:BD364))</f>
        <v/>
      </c>
      <c r="BE365" s="17">
        <f ca="1">AVERAGE(BE355:BE364)</f>
        <v>12.08</v>
      </c>
      <c r="BF365" s="17"/>
      <c r="BG365" s="17">
        <f ca="1">AVERAGE(BG355:BG364)</f>
        <v>57.529999999999987</v>
      </c>
      <c r="BH365" s="17">
        <f ca="1">AVERAGE(BH349:BH364)</f>
        <v>26.224273940345373</v>
      </c>
      <c r="BI365" s="17">
        <f ca="1">AVERAGE(BI349:BI364)</f>
        <v>46.130092229199377</v>
      </c>
      <c r="BJ365" s="17">
        <f ca="1">AVERAGE(BJ349:BJ364)</f>
        <v>19.905818288854</v>
      </c>
      <c r="BK365" s="17">
        <f ca="1">AVERAGE(BK349:BK364)</f>
        <v>2.8305492297880686</v>
      </c>
      <c r="BN365" t="b">
        <f t="shared" si="812"/>
        <v>1</v>
      </c>
    </row>
    <row r="366" spans="1:66" x14ac:dyDescent="0.25">
      <c r="C366" s="6" t="str">
        <f>"Page 11 of "&amp;TotalPages</f>
        <v>Page 11 of 11</v>
      </c>
      <c r="E366" s="6"/>
      <c r="F366" s="6"/>
      <c r="G366" s="6"/>
      <c r="H366" s="5"/>
      <c r="I366" s="6"/>
      <c r="J366" s="6"/>
      <c r="K366" s="6"/>
      <c r="L366" s="5" t="s">
        <v>275</v>
      </c>
      <c r="M366" s="5" t="s">
        <v>274</v>
      </c>
      <c r="N366" s="32">
        <f ca="1">MAX(L355:L364)</f>
        <v>0</v>
      </c>
      <c r="AB366" s="6" t="s">
        <v>276</v>
      </c>
      <c r="AC366" s="18">
        <f ca="1">(AC365-Q365)/Q365</f>
        <v>0</v>
      </c>
      <c r="AD366" s="18">
        <f ca="1">(AD365-R365)/R365</f>
        <v>0</v>
      </c>
      <c r="AE366" s="18">
        <f ca="1">(AE365-S365)/S365</f>
        <v>0</v>
      </c>
      <c r="AF366" s="18"/>
      <c r="AG366" s="18">
        <f ca="1">(AG365-U365)/U365</f>
        <v>0</v>
      </c>
      <c r="AH366" s="18"/>
      <c r="AI366" s="18">
        <f ca="1">(AI365-W365)/W365</f>
        <v>0</v>
      </c>
    </row>
    <row r="367" spans="1:66" x14ac:dyDescent="0.25">
      <c r="C367" s="6"/>
      <c r="E367" s="6"/>
      <c r="F367" s="6"/>
      <c r="G367" s="6"/>
      <c r="H367" s="5"/>
      <c r="I367" s="6"/>
      <c r="J367" s="6"/>
      <c r="K367" s="6"/>
      <c r="L367" s="5"/>
      <c r="M367" s="5"/>
      <c r="N367" s="32"/>
      <c r="AB367" s="6"/>
      <c r="AC367" s="18"/>
      <c r="AD367" s="18"/>
      <c r="AE367" s="18"/>
      <c r="AF367" s="18"/>
      <c r="AG367" s="18"/>
      <c r="AH367" s="18"/>
      <c r="AI367" s="18"/>
    </row>
    <row r="368" spans="1:66" x14ac:dyDescent="0.25">
      <c r="A368" t="s">
        <v>477</v>
      </c>
      <c r="B368">
        <v>11</v>
      </c>
    </row>
  </sheetData>
  <conditionalFormatting sqref="D9:D24">
    <cfRule type="cellIs" dxfId="731" priority="755" operator="equal">
      <formula>Pass</formula>
    </cfRule>
    <cfRule type="cellIs" dxfId="730" priority="756" operator="equal">
      <formula>Fail</formula>
    </cfRule>
  </conditionalFormatting>
  <conditionalFormatting sqref="D10">
    <cfRule type="cellIs" dxfId="729" priority="753" operator="equal">
      <formula>Pass</formula>
    </cfRule>
    <cfRule type="cellIs" dxfId="728" priority="754" operator="equal">
      <formula>Fail</formula>
    </cfRule>
  </conditionalFormatting>
  <conditionalFormatting sqref="D11">
    <cfRule type="cellIs" dxfId="727" priority="751" operator="equal">
      <formula>Pass</formula>
    </cfRule>
    <cfRule type="cellIs" dxfId="726" priority="752" operator="equal">
      <formula>Fail</formula>
    </cfRule>
  </conditionalFormatting>
  <conditionalFormatting sqref="D126">
    <cfRule type="cellIs" dxfId="725" priority="681" operator="equal">
      <formula>Pass</formula>
    </cfRule>
    <cfRule type="cellIs" dxfId="724" priority="682" operator="equal">
      <formula>Fail</formula>
    </cfRule>
  </conditionalFormatting>
  <conditionalFormatting sqref="D127">
    <cfRule type="cellIs" dxfId="723" priority="679" operator="equal">
      <formula>Pass</formula>
    </cfRule>
    <cfRule type="cellIs" dxfId="722" priority="680" operator="equal">
      <formula>Fail</formula>
    </cfRule>
  </conditionalFormatting>
  <conditionalFormatting sqref="D128">
    <cfRule type="cellIs" dxfId="721" priority="677" operator="equal">
      <formula>Pass</formula>
    </cfRule>
    <cfRule type="cellIs" dxfId="720" priority="678" operator="equal">
      <formula>Fail</formula>
    </cfRule>
  </conditionalFormatting>
  <conditionalFormatting sqref="D129">
    <cfRule type="cellIs" dxfId="719" priority="675" operator="equal">
      <formula>Pass</formula>
    </cfRule>
    <cfRule type="cellIs" dxfId="718" priority="676" operator="equal">
      <formula>Fail</formula>
    </cfRule>
  </conditionalFormatting>
  <conditionalFormatting sqref="D130">
    <cfRule type="cellIs" dxfId="717" priority="673" operator="equal">
      <formula>Pass</formula>
    </cfRule>
    <cfRule type="cellIs" dxfId="716" priority="674" operator="equal">
      <formula>Fail</formula>
    </cfRule>
  </conditionalFormatting>
  <conditionalFormatting sqref="D131">
    <cfRule type="cellIs" dxfId="715" priority="671" operator="equal">
      <formula>Pass</formula>
    </cfRule>
    <cfRule type="cellIs" dxfId="714" priority="672" operator="equal">
      <formula>Fail</formula>
    </cfRule>
  </conditionalFormatting>
  <conditionalFormatting sqref="D132">
    <cfRule type="cellIs" dxfId="713" priority="669" operator="equal">
      <formula>Pass</formula>
    </cfRule>
    <cfRule type="cellIs" dxfId="712" priority="670" operator="equal">
      <formula>Fail</formula>
    </cfRule>
  </conditionalFormatting>
  <conditionalFormatting sqref="D136:D145">
    <cfRule type="cellIs" dxfId="711" priority="667" operator="equal">
      <formula>Pass</formula>
    </cfRule>
    <cfRule type="cellIs" dxfId="710" priority="668" operator="equal">
      <formula>Fail</formula>
    </cfRule>
  </conditionalFormatting>
  <conditionalFormatting sqref="D137">
    <cfRule type="cellIs" dxfId="709" priority="665" operator="equal">
      <formula>Pass</formula>
    </cfRule>
    <cfRule type="cellIs" dxfId="708" priority="666" operator="equal">
      <formula>Fail</formula>
    </cfRule>
  </conditionalFormatting>
  <conditionalFormatting sqref="D138">
    <cfRule type="cellIs" dxfId="707" priority="663" operator="equal">
      <formula>Pass</formula>
    </cfRule>
    <cfRule type="cellIs" dxfId="706" priority="664" operator="equal">
      <formula>Fail</formula>
    </cfRule>
  </conditionalFormatting>
  <conditionalFormatting sqref="D139">
    <cfRule type="cellIs" dxfId="705" priority="661" operator="equal">
      <formula>Pass</formula>
    </cfRule>
    <cfRule type="cellIs" dxfId="704" priority="662" operator="equal">
      <formula>Fail</formula>
    </cfRule>
  </conditionalFormatting>
  <conditionalFormatting sqref="D140">
    <cfRule type="cellIs" dxfId="703" priority="659" operator="equal">
      <formula>Pass</formula>
    </cfRule>
    <cfRule type="cellIs" dxfId="702" priority="660" operator="equal">
      <formula>Fail</formula>
    </cfRule>
  </conditionalFormatting>
  <conditionalFormatting sqref="D142">
    <cfRule type="cellIs" dxfId="701" priority="657" operator="equal">
      <formula>Pass</formula>
    </cfRule>
    <cfRule type="cellIs" dxfId="700" priority="658" operator="equal">
      <formula>Fail</formula>
    </cfRule>
  </conditionalFormatting>
  <conditionalFormatting sqref="D143">
    <cfRule type="cellIs" dxfId="699" priority="655" operator="equal">
      <formula>Pass</formula>
    </cfRule>
    <cfRule type="cellIs" dxfId="698" priority="656" operator="equal">
      <formula>Fail</formula>
    </cfRule>
  </conditionalFormatting>
  <conditionalFormatting sqref="D144">
    <cfRule type="cellIs" dxfId="697" priority="653" operator="equal">
      <formula>Pass</formula>
    </cfRule>
    <cfRule type="cellIs" dxfId="696" priority="654" operator="equal">
      <formula>Fail</formula>
    </cfRule>
  </conditionalFormatting>
  <conditionalFormatting sqref="D145">
    <cfRule type="cellIs" dxfId="695" priority="651" operator="equal">
      <formula>Pass</formula>
    </cfRule>
    <cfRule type="cellIs" dxfId="694" priority="652" operator="equal">
      <formula>Fail</formula>
    </cfRule>
  </conditionalFormatting>
  <conditionalFormatting sqref="D159">
    <cfRule type="cellIs" dxfId="693" priority="649" operator="equal">
      <formula>Pass</formula>
    </cfRule>
    <cfRule type="cellIs" dxfId="692" priority="650" operator="equal">
      <formula>Fail</formula>
    </cfRule>
  </conditionalFormatting>
  <conditionalFormatting sqref="D149:D158">
    <cfRule type="cellIs" dxfId="691" priority="647" operator="equal">
      <formula>Pass</formula>
    </cfRule>
    <cfRule type="cellIs" dxfId="690" priority="648" operator="equal">
      <formula>Fail</formula>
    </cfRule>
  </conditionalFormatting>
  <conditionalFormatting sqref="D150">
    <cfRule type="cellIs" dxfId="689" priority="645" operator="equal">
      <formula>Pass</formula>
    </cfRule>
    <cfRule type="cellIs" dxfId="688" priority="646" operator="equal">
      <formula>Fail</formula>
    </cfRule>
  </conditionalFormatting>
  <conditionalFormatting sqref="D151">
    <cfRule type="cellIs" dxfId="687" priority="643" operator="equal">
      <formula>Pass</formula>
    </cfRule>
    <cfRule type="cellIs" dxfId="686" priority="644" operator="equal">
      <formula>Fail</formula>
    </cfRule>
  </conditionalFormatting>
  <conditionalFormatting sqref="D152">
    <cfRule type="cellIs" dxfId="685" priority="641" operator="equal">
      <formula>Pass</formula>
    </cfRule>
    <cfRule type="cellIs" dxfId="684" priority="642" operator="equal">
      <formula>Fail</formula>
    </cfRule>
  </conditionalFormatting>
  <conditionalFormatting sqref="D153">
    <cfRule type="cellIs" dxfId="683" priority="639" operator="equal">
      <formula>Pass</formula>
    </cfRule>
    <cfRule type="cellIs" dxfId="682" priority="640" operator="equal">
      <formula>Fail</formula>
    </cfRule>
  </conditionalFormatting>
  <conditionalFormatting sqref="D155">
    <cfRule type="cellIs" dxfId="681" priority="637" operator="equal">
      <formula>Pass</formula>
    </cfRule>
    <cfRule type="cellIs" dxfId="680" priority="638" operator="equal">
      <formula>Fail</formula>
    </cfRule>
  </conditionalFormatting>
  <conditionalFormatting sqref="D156">
    <cfRule type="cellIs" dxfId="679" priority="635" operator="equal">
      <formula>Pass</formula>
    </cfRule>
    <cfRule type="cellIs" dxfId="678" priority="636" operator="equal">
      <formula>Fail</formula>
    </cfRule>
  </conditionalFormatting>
  <conditionalFormatting sqref="D157">
    <cfRule type="cellIs" dxfId="677" priority="633" operator="equal">
      <formula>Pass</formula>
    </cfRule>
    <cfRule type="cellIs" dxfId="676" priority="634" operator="equal">
      <formula>Fail</formula>
    </cfRule>
  </conditionalFormatting>
  <conditionalFormatting sqref="D158">
    <cfRule type="cellIs" dxfId="675" priority="631" operator="equal">
      <formula>Pass</formula>
    </cfRule>
    <cfRule type="cellIs" dxfId="674" priority="632" operator="equal">
      <formula>Fail</formula>
    </cfRule>
  </conditionalFormatting>
  <conditionalFormatting sqref="D154">
    <cfRule type="cellIs" dxfId="673" priority="629" operator="equal">
      <formula>Pass</formula>
    </cfRule>
    <cfRule type="cellIs" dxfId="672" priority="630" operator="equal">
      <formula>Fail</formula>
    </cfRule>
  </conditionalFormatting>
  <conditionalFormatting sqref="D154">
    <cfRule type="cellIs" dxfId="671" priority="627" operator="equal">
      <formula>Pass</formula>
    </cfRule>
    <cfRule type="cellIs" dxfId="670" priority="628" operator="equal">
      <formula>Fail</formula>
    </cfRule>
  </conditionalFormatting>
  <conditionalFormatting sqref="D141">
    <cfRule type="cellIs" dxfId="669" priority="625" operator="equal">
      <formula>Pass</formula>
    </cfRule>
    <cfRule type="cellIs" dxfId="668" priority="626" operator="equal">
      <formula>Fail</formula>
    </cfRule>
  </conditionalFormatting>
  <conditionalFormatting sqref="D141">
    <cfRule type="cellIs" dxfId="667" priority="623" operator="equal">
      <formula>Pass</formula>
    </cfRule>
    <cfRule type="cellIs" dxfId="666" priority="624" operator="equal">
      <formula>Fail</formula>
    </cfRule>
  </conditionalFormatting>
  <conditionalFormatting sqref="D172">
    <cfRule type="cellIs" dxfId="665" priority="621" operator="equal">
      <formula>Pass</formula>
    </cfRule>
    <cfRule type="cellIs" dxfId="664" priority="622" operator="equal">
      <formula>Fail</formula>
    </cfRule>
  </conditionalFormatting>
  <conditionalFormatting sqref="D163">
    <cfRule type="cellIs" dxfId="663" priority="617" operator="equal">
      <formula>Pass</formula>
    </cfRule>
    <cfRule type="cellIs" dxfId="662" priority="618" operator="equal">
      <formula>Fail</formula>
    </cfRule>
  </conditionalFormatting>
  <conditionalFormatting sqref="D164">
    <cfRule type="cellIs" dxfId="661" priority="615" operator="equal">
      <formula>Pass</formula>
    </cfRule>
    <cfRule type="cellIs" dxfId="660" priority="616" operator="equal">
      <formula>Fail</formula>
    </cfRule>
  </conditionalFormatting>
  <conditionalFormatting sqref="D165">
    <cfRule type="cellIs" dxfId="659" priority="613" operator="equal">
      <formula>Pass</formula>
    </cfRule>
    <cfRule type="cellIs" dxfId="658" priority="614" operator="equal">
      <formula>Fail</formula>
    </cfRule>
  </conditionalFormatting>
  <conditionalFormatting sqref="D166">
    <cfRule type="cellIs" dxfId="657" priority="611" operator="equal">
      <formula>Pass</formula>
    </cfRule>
    <cfRule type="cellIs" dxfId="656" priority="612" operator="equal">
      <formula>Fail</formula>
    </cfRule>
  </conditionalFormatting>
  <conditionalFormatting sqref="D189">
    <cfRule type="cellIs" dxfId="655" priority="569" operator="equal">
      <formula>Pass</formula>
    </cfRule>
    <cfRule type="cellIs" dxfId="654" priority="570" operator="equal">
      <formula>Fail</formula>
    </cfRule>
  </conditionalFormatting>
  <conditionalFormatting sqref="D190">
    <cfRule type="cellIs" dxfId="653" priority="567" operator="equal">
      <formula>Pass</formula>
    </cfRule>
    <cfRule type="cellIs" dxfId="652" priority="568" operator="equal">
      <formula>Fail</formula>
    </cfRule>
  </conditionalFormatting>
  <conditionalFormatting sqref="D191">
    <cfRule type="cellIs" dxfId="651" priority="565" operator="equal">
      <formula>Pass</formula>
    </cfRule>
    <cfRule type="cellIs" dxfId="650" priority="566" operator="equal">
      <formula>Fail</formula>
    </cfRule>
  </conditionalFormatting>
  <conditionalFormatting sqref="D192">
    <cfRule type="cellIs" dxfId="649" priority="563" operator="equal">
      <formula>Pass</formula>
    </cfRule>
    <cfRule type="cellIs" dxfId="648" priority="564" operator="equal">
      <formula>Fail</formula>
    </cfRule>
  </conditionalFormatting>
  <conditionalFormatting sqref="D194">
    <cfRule type="cellIs" dxfId="647" priority="561" operator="equal">
      <formula>Pass</formula>
    </cfRule>
    <cfRule type="cellIs" dxfId="646" priority="562" operator="equal">
      <formula>Fail</formula>
    </cfRule>
  </conditionalFormatting>
  <conditionalFormatting sqref="D195">
    <cfRule type="cellIs" dxfId="645" priority="559" operator="equal">
      <formula>Pass</formula>
    </cfRule>
    <cfRule type="cellIs" dxfId="644" priority="560" operator="equal">
      <formula>Fail</formula>
    </cfRule>
  </conditionalFormatting>
  <conditionalFormatting sqref="D197">
    <cfRule type="cellIs" dxfId="643" priority="555" operator="equal">
      <formula>Pass</formula>
    </cfRule>
    <cfRule type="cellIs" dxfId="642" priority="556" operator="equal">
      <formula>Fail</formula>
    </cfRule>
  </conditionalFormatting>
  <conditionalFormatting sqref="D211">
    <cfRule type="cellIs" dxfId="641" priority="553" operator="equal">
      <formula>Pass</formula>
    </cfRule>
    <cfRule type="cellIs" dxfId="640" priority="554" operator="equal">
      <formula>Fail</formula>
    </cfRule>
  </conditionalFormatting>
  <conditionalFormatting sqref="D201:D210">
    <cfRule type="cellIs" dxfId="639" priority="551" operator="equal">
      <formula>Pass</formula>
    </cfRule>
    <cfRule type="cellIs" dxfId="638" priority="552" operator="equal">
      <formula>Fail</formula>
    </cfRule>
  </conditionalFormatting>
  <conditionalFormatting sqref="D202">
    <cfRule type="cellIs" dxfId="637" priority="549" operator="equal">
      <formula>Pass</formula>
    </cfRule>
    <cfRule type="cellIs" dxfId="636" priority="550" operator="equal">
      <formula>Fail</formula>
    </cfRule>
  </conditionalFormatting>
  <conditionalFormatting sqref="D29">
    <cfRule type="cellIs" dxfId="635" priority="503" operator="equal">
      <formula>Pass</formula>
    </cfRule>
    <cfRule type="cellIs" dxfId="634" priority="504" operator="equal">
      <formula>Fail</formula>
    </cfRule>
  </conditionalFormatting>
  <conditionalFormatting sqref="D30">
    <cfRule type="cellIs" dxfId="633" priority="501" operator="equal">
      <formula>Pass</formula>
    </cfRule>
    <cfRule type="cellIs" dxfId="632" priority="502" operator="equal">
      <formula>Fail</formula>
    </cfRule>
  </conditionalFormatting>
  <conditionalFormatting sqref="D35">
    <cfRule type="cellIs" dxfId="631" priority="491" operator="equal">
      <formula>Pass</formula>
    </cfRule>
    <cfRule type="cellIs" dxfId="630" priority="492" operator="equal">
      <formula>Fail</formula>
    </cfRule>
  </conditionalFormatting>
  <conditionalFormatting sqref="D36">
    <cfRule type="cellIs" dxfId="629" priority="489" operator="equal">
      <formula>Pass</formula>
    </cfRule>
    <cfRule type="cellIs" dxfId="628" priority="490" operator="equal">
      <formula>Fail</formula>
    </cfRule>
  </conditionalFormatting>
  <conditionalFormatting sqref="D37">
    <cfRule type="cellIs" dxfId="627" priority="487" operator="equal">
      <formula>Pass</formula>
    </cfRule>
    <cfRule type="cellIs" dxfId="626" priority="488" operator="equal">
      <formula>Fail</formula>
    </cfRule>
  </conditionalFormatting>
  <conditionalFormatting sqref="D38">
    <cfRule type="cellIs" dxfId="625" priority="485" operator="equal">
      <formula>Pass</formula>
    </cfRule>
    <cfRule type="cellIs" dxfId="624" priority="486" operator="equal">
      <formula>Fail</formula>
    </cfRule>
  </conditionalFormatting>
  <conditionalFormatting sqref="D39">
    <cfRule type="cellIs" dxfId="623" priority="483" operator="equal">
      <formula>Pass</formula>
    </cfRule>
    <cfRule type="cellIs" dxfId="622" priority="484" operator="equal">
      <formula>Fail</formula>
    </cfRule>
  </conditionalFormatting>
  <conditionalFormatting sqref="D40">
    <cfRule type="cellIs" dxfId="621" priority="481" operator="equal">
      <formula>Pass</formula>
    </cfRule>
    <cfRule type="cellIs" dxfId="620" priority="482" operator="equal">
      <formula>Fail</formula>
    </cfRule>
  </conditionalFormatting>
  <conditionalFormatting sqref="D41">
    <cfRule type="cellIs" dxfId="619" priority="479" operator="equal">
      <formula>Pass</formula>
    </cfRule>
    <cfRule type="cellIs" dxfId="618" priority="480" operator="equal">
      <formula>Fail</formula>
    </cfRule>
  </conditionalFormatting>
  <conditionalFormatting sqref="D42">
    <cfRule type="cellIs" dxfId="617" priority="477" operator="equal">
      <formula>Pass</formula>
    </cfRule>
    <cfRule type="cellIs" dxfId="616" priority="478" operator="equal">
      <formula>Fail</formula>
    </cfRule>
  </conditionalFormatting>
  <conditionalFormatting sqref="D43">
    <cfRule type="cellIs" dxfId="615" priority="475" operator="equal">
      <formula>Pass</formula>
    </cfRule>
    <cfRule type="cellIs" dxfId="614" priority="476" operator="equal">
      <formula>Fail</formula>
    </cfRule>
  </conditionalFormatting>
  <conditionalFormatting sqref="D31:D43">
    <cfRule type="cellIs" dxfId="613" priority="473" operator="equal">
      <formula>Pass</formula>
    </cfRule>
    <cfRule type="cellIs" dxfId="612" priority="474" operator="equal">
      <formula>Fail</formula>
    </cfRule>
  </conditionalFormatting>
  <conditionalFormatting sqref="D28:D43">
    <cfRule type="cellIs" dxfId="611" priority="471" operator="equal">
      <formula>Pass</formula>
    </cfRule>
    <cfRule type="cellIs" dxfId="610" priority="472" operator="equal">
      <formula>Fail</formula>
    </cfRule>
  </conditionalFormatting>
  <conditionalFormatting sqref="D28:D43">
    <cfRule type="cellIs" dxfId="609" priority="469" operator="equal">
      <formula>Pass</formula>
    </cfRule>
    <cfRule type="cellIs" dxfId="608" priority="470" operator="equal">
      <formula>Fail</formula>
    </cfRule>
  </conditionalFormatting>
  <conditionalFormatting sqref="D29">
    <cfRule type="cellIs" dxfId="607" priority="467" operator="equal">
      <formula>Pass</formula>
    </cfRule>
    <cfRule type="cellIs" dxfId="606" priority="468" operator="equal">
      <formula>Fail</formula>
    </cfRule>
  </conditionalFormatting>
  <conditionalFormatting sqref="D29">
    <cfRule type="cellIs" dxfId="605" priority="465" operator="equal">
      <formula>Pass</formula>
    </cfRule>
    <cfRule type="cellIs" dxfId="604" priority="466" operator="equal">
      <formula>Fail</formula>
    </cfRule>
  </conditionalFormatting>
  <conditionalFormatting sqref="D30">
    <cfRule type="cellIs" dxfId="603" priority="463" operator="equal">
      <formula>Pass</formula>
    </cfRule>
    <cfRule type="cellIs" dxfId="602" priority="464" operator="equal">
      <formula>Fail</formula>
    </cfRule>
  </conditionalFormatting>
  <conditionalFormatting sqref="D30">
    <cfRule type="cellIs" dxfId="601" priority="461" operator="equal">
      <formula>Pass</formula>
    </cfRule>
    <cfRule type="cellIs" dxfId="600" priority="462" operator="equal">
      <formula>Fail</formula>
    </cfRule>
  </conditionalFormatting>
  <conditionalFormatting sqref="D44">
    <cfRule type="cellIs" dxfId="599" priority="459" operator="equal">
      <formula>Pass</formula>
    </cfRule>
    <cfRule type="cellIs" dxfId="598" priority="460" operator="equal">
      <formula>Fail</formula>
    </cfRule>
  </conditionalFormatting>
  <conditionalFormatting sqref="D47:D62">
    <cfRule type="cellIs" dxfId="597" priority="457" operator="equal">
      <formula>Pass</formula>
    </cfRule>
    <cfRule type="cellIs" dxfId="596" priority="458" operator="equal">
      <formula>Fail</formula>
    </cfRule>
  </conditionalFormatting>
  <conditionalFormatting sqref="D48">
    <cfRule type="cellIs" dxfId="595" priority="455" operator="equal">
      <formula>Pass</formula>
    </cfRule>
    <cfRule type="cellIs" dxfId="594" priority="456" operator="equal">
      <formula>Fail</formula>
    </cfRule>
  </conditionalFormatting>
  <conditionalFormatting sqref="D49">
    <cfRule type="cellIs" dxfId="593" priority="453" operator="equal">
      <formula>Pass</formula>
    </cfRule>
    <cfRule type="cellIs" dxfId="592" priority="454" operator="equal">
      <formula>Fail</formula>
    </cfRule>
  </conditionalFormatting>
  <conditionalFormatting sqref="D50:D62">
    <cfRule type="cellIs" dxfId="591" priority="451" operator="equal">
      <formula>Pass</formula>
    </cfRule>
    <cfRule type="cellIs" dxfId="590" priority="452" operator="equal">
      <formula>Fail</formula>
    </cfRule>
  </conditionalFormatting>
  <conditionalFormatting sqref="D51">
    <cfRule type="cellIs" dxfId="589" priority="449" operator="equal">
      <formula>Pass</formula>
    </cfRule>
    <cfRule type="cellIs" dxfId="588" priority="450" operator="equal">
      <formula>Fail</formula>
    </cfRule>
  </conditionalFormatting>
  <conditionalFormatting sqref="D52">
    <cfRule type="cellIs" dxfId="587" priority="447" operator="equal">
      <formula>Pass</formula>
    </cfRule>
    <cfRule type="cellIs" dxfId="586" priority="448" operator="equal">
      <formula>Fail</formula>
    </cfRule>
  </conditionalFormatting>
  <conditionalFormatting sqref="D53">
    <cfRule type="cellIs" dxfId="585" priority="445" operator="equal">
      <formula>Pass</formula>
    </cfRule>
    <cfRule type="cellIs" dxfId="584" priority="446" operator="equal">
      <formula>Fail</formula>
    </cfRule>
  </conditionalFormatting>
  <conditionalFormatting sqref="D54">
    <cfRule type="cellIs" dxfId="583" priority="443" operator="equal">
      <formula>Pass</formula>
    </cfRule>
    <cfRule type="cellIs" dxfId="582" priority="444" operator="equal">
      <formula>Fail</formula>
    </cfRule>
  </conditionalFormatting>
  <conditionalFormatting sqref="D55">
    <cfRule type="cellIs" dxfId="581" priority="441" operator="equal">
      <formula>Pass</formula>
    </cfRule>
    <cfRule type="cellIs" dxfId="580" priority="442" operator="equal">
      <formula>Fail</formula>
    </cfRule>
  </conditionalFormatting>
  <conditionalFormatting sqref="D56">
    <cfRule type="cellIs" dxfId="579" priority="439" operator="equal">
      <formula>Pass</formula>
    </cfRule>
    <cfRule type="cellIs" dxfId="578" priority="440" operator="equal">
      <formula>Fail</formula>
    </cfRule>
  </conditionalFormatting>
  <conditionalFormatting sqref="D57">
    <cfRule type="cellIs" dxfId="577" priority="437" operator="equal">
      <formula>Pass</formula>
    </cfRule>
    <cfRule type="cellIs" dxfId="576" priority="438" operator="equal">
      <formula>Fail</formula>
    </cfRule>
  </conditionalFormatting>
  <conditionalFormatting sqref="D58">
    <cfRule type="cellIs" dxfId="575" priority="435" operator="equal">
      <formula>Pass</formula>
    </cfRule>
    <cfRule type="cellIs" dxfId="574" priority="436" operator="equal">
      <formula>Fail</formula>
    </cfRule>
  </conditionalFormatting>
  <conditionalFormatting sqref="D59">
    <cfRule type="cellIs" dxfId="573" priority="433" operator="equal">
      <formula>Pass</formula>
    </cfRule>
    <cfRule type="cellIs" dxfId="572" priority="434" operator="equal">
      <formula>Fail</formula>
    </cfRule>
  </conditionalFormatting>
  <conditionalFormatting sqref="D60">
    <cfRule type="cellIs" dxfId="571" priority="431" operator="equal">
      <formula>Pass</formula>
    </cfRule>
    <cfRule type="cellIs" dxfId="570" priority="432" operator="equal">
      <formula>Fail</formula>
    </cfRule>
  </conditionalFormatting>
  <conditionalFormatting sqref="D61">
    <cfRule type="cellIs" dxfId="569" priority="429" operator="equal">
      <formula>Pass</formula>
    </cfRule>
    <cfRule type="cellIs" dxfId="568" priority="430" operator="equal">
      <formula>Fail</formula>
    </cfRule>
  </conditionalFormatting>
  <conditionalFormatting sqref="D62">
    <cfRule type="cellIs" dxfId="567" priority="427" operator="equal">
      <formula>Pass</formula>
    </cfRule>
    <cfRule type="cellIs" dxfId="566" priority="428" operator="equal">
      <formula>Fail</formula>
    </cfRule>
  </conditionalFormatting>
  <conditionalFormatting sqref="D50:D62">
    <cfRule type="cellIs" dxfId="565" priority="425" operator="equal">
      <formula>Pass</formula>
    </cfRule>
    <cfRule type="cellIs" dxfId="564" priority="426" operator="equal">
      <formula>Fail</formula>
    </cfRule>
  </conditionalFormatting>
  <conditionalFormatting sqref="D47:D62">
    <cfRule type="cellIs" dxfId="563" priority="423" operator="equal">
      <formula>Pass</formula>
    </cfRule>
    <cfRule type="cellIs" dxfId="562" priority="424" operator="equal">
      <formula>Fail</formula>
    </cfRule>
  </conditionalFormatting>
  <conditionalFormatting sqref="D47:D62">
    <cfRule type="cellIs" dxfId="561" priority="421" operator="equal">
      <formula>Pass</formula>
    </cfRule>
    <cfRule type="cellIs" dxfId="560" priority="422" operator="equal">
      <formula>Fail</formula>
    </cfRule>
  </conditionalFormatting>
  <conditionalFormatting sqref="D48">
    <cfRule type="cellIs" dxfId="559" priority="419" operator="equal">
      <formula>Pass</formula>
    </cfRule>
    <cfRule type="cellIs" dxfId="558" priority="420" operator="equal">
      <formula>Fail</formula>
    </cfRule>
  </conditionalFormatting>
  <conditionalFormatting sqref="D49">
    <cfRule type="cellIs" dxfId="557" priority="413" operator="equal">
      <formula>Pass</formula>
    </cfRule>
    <cfRule type="cellIs" dxfId="556" priority="414" operator="equal">
      <formula>Fail</formula>
    </cfRule>
  </conditionalFormatting>
  <conditionalFormatting sqref="D63">
    <cfRule type="cellIs" dxfId="555" priority="411" operator="equal">
      <formula>Pass</formula>
    </cfRule>
    <cfRule type="cellIs" dxfId="554" priority="412" operator="equal">
      <formula>Fail</formula>
    </cfRule>
  </conditionalFormatting>
  <conditionalFormatting sqref="D85:D100">
    <cfRule type="cellIs" dxfId="553" priority="409" operator="equal">
      <formula>Pass</formula>
    </cfRule>
    <cfRule type="cellIs" dxfId="552" priority="410" operator="equal">
      <formula>Fail</formula>
    </cfRule>
  </conditionalFormatting>
  <conditionalFormatting sqref="D86">
    <cfRule type="cellIs" dxfId="551" priority="407" operator="equal">
      <formula>Pass</formula>
    </cfRule>
    <cfRule type="cellIs" dxfId="550" priority="408" operator="equal">
      <formula>Fail</formula>
    </cfRule>
  </conditionalFormatting>
  <conditionalFormatting sqref="D87">
    <cfRule type="cellIs" dxfId="549" priority="405" operator="equal">
      <formula>Pass</formula>
    </cfRule>
    <cfRule type="cellIs" dxfId="548" priority="406" operator="equal">
      <formula>Fail</formula>
    </cfRule>
  </conditionalFormatting>
  <conditionalFormatting sqref="D88">
    <cfRule type="cellIs" dxfId="547" priority="403" operator="equal">
      <formula>Pass</formula>
    </cfRule>
    <cfRule type="cellIs" dxfId="546" priority="404" operator="equal">
      <formula>Fail</formula>
    </cfRule>
  </conditionalFormatting>
  <conditionalFormatting sqref="D89">
    <cfRule type="cellIs" dxfId="545" priority="401" operator="equal">
      <formula>Pass</formula>
    </cfRule>
    <cfRule type="cellIs" dxfId="544" priority="402" operator="equal">
      <formula>Fail</formula>
    </cfRule>
  </conditionalFormatting>
  <conditionalFormatting sqref="D90">
    <cfRule type="cellIs" dxfId="543" priority="399" operator="equal">
      <formula>Pass</formula>
    </cfRule>
    <cfRule type="cellIs" dxfId="542" priority="400" operator="equal">
      <formula>Fail</formula>
    </cfRule>
  </conditionalFormatting>
  <conditionalFormatting sqref="D91">
    <cfRule type="cellIs" dxfId="541" priority="397" operator="equal">
      <formula>Pass</formula>
    </cfRule>
    <cfRule type="cellIs" dxfId="540" priority="398" operator="equal">
      <formula>Fail</formula>
    </cfRule>
  </conditionalFormatting>
  <conditionalFormatting sqref="D92">
    <cfRule type="cellIs" dxfId="539" priority="395" operator="equal">
      <formula>Pass</formula>
    </cfRule>
    <cfRule type="cellIs" dxfId="538" priority="396" operator="equal">
      <formula>Fail</formula>
    </cfRule>
  </conditionalFormatting>
  <conditionalFormatting sqref="D93">
    <cfRule type="cellIs" dxfId="537" priority="393" operator="equal">
      <formula>Pass</formula>
    </cfRule>
    <cfRule type="cellIs" dxfId="536" priority="394" operator="equal">
      <formula>Fail</formula>
    </cfRule>
  </conditionalFormatting>
  <conditionalFormatting sqref="D94">
    <cfRule type="cellIs" dxfId="535" priority="391" operator="equal">
      <formula>Pass</formula>
    </cfRule>
    <cfRule type="cellIs" dxfId="534" priority="392" operator="equal">
      <formula>Fail</formula>
    </cfRule>
  </conditionalFormatting>
  <conditionalFormatting sqref="D95">
    <cfRule type="cellIs" dxfId="533" priority="389" operator="equal">
      <formula>Pass</formula>
    </cfRule>
    <cfRule type="cellIs" dxfId="532" priority="390" operator="equal">
      <formula>Fail</formula>
    </cfRule>
  </conditionalFormatting>
  <conditionalFormatting sqref="D96">
    <cfRule type="cellIs" dxfId="531" priority="387" operator="equal">
      <formula>Pass</formula>
    </cfRule>
    <cfRule type="cellIs" dxfId="530" priority="388" operator="equal">
      <formula>Fail</formula>
    </cfRule>
  </conditionalFormatting>
  <conditionalFormatting sqref="D97">
    <cfRule type="cellIs" dxfId="529" priority="385" operator="equal">
      <formula>Pass</formula>
    </cfRule>
    <cfRule type="cellIs" dxfId="528" priority="386" operator="equal">
      <formula>Fail</formula>
    </cfRule>
  </conditionalFormatting>
  <conditionalFormatting sqref="D100">
    <cfRule type="cellIs" dxfId="527" priority="379" operator="equal">
      <formula>Pass</formula>
    </cfRule>
    <cfRule type="cellIs" dxfId="526" priority="380" operator="equal">
      <formula>Fail</formula>
    </cfRule>
  </conditionalFormatting>
  <conditionalFormatting sqref="D101">
    <cfRule type="cellIs" dxfId="525" priority="377" operator="equal">
      <formula>Pass</formula>
    </cfRule>
    <cfRule type="cellIs" dxfId="524" priority="378" operator="equal">
      <formula>Fail</formula>
    </cfRule>
  </conditionalFormatting>
  <conditionalFormatting sqref="D104:D119">
    <cfRule type="cellIs" dxfId="523" priority="375" operator="equal">
      <formula>Pass</formula>
    </cfRule>
    <cfRule type="cellIs" dxfId="522" priority="376" operator="equal">
      <formula>Fail</formula>
    </cfRule>
  </conditionalFormatting>
  <conditionalFormatting sqref="D105">
    <cfRule type="cellIs" dxfId="521" priority="373" operator="equal">
      <formula>Pass</formula>
    </cfRule>
    <cfRule type="cellIs" dxfId="520" priority="374" operator="equal">
      <formula>Fail</formula>
    </cfRule>
  </conditionalFormatting>
  <conditionalFormatting sqref="D106">
    <cfRule type="cellIs" dxfId="519" priority="371" operator="equal">
      <formula>Pass</formula>
    </cfRule>
    <cfRule type="cellIs" dxfId="518" priority="372" operator="equal">
      <formula>Fail</formula>
    </cfRule>
  </conditionalFormatting>
  <conditionalFormatting sqref="D107">
    <cfRule type="cellIs" dxfId="517" priority="369" operator="equal">
      <formula>Pass</formula>
    </cfRule>
    <cfRule type="cellIs" dxfId="516" priority="370" operator="equal">
      <formula>Fail</formula>
    </cfRule>
  </conditionalFormatting>
  <conditionalFormatting sqref="D108">
    <cfRule type="cellIs" dxfId="515" priority="367" operator="equal">
      <formula>Pass</formula>
    </cfRule>
    <cfRule type="cellIs" dxfId="514" priority="368" operator="equal">
      <formula>Fail</formula>
    </cfRule>
  </conditionalFormatting>
  <conditionalFormatting sqref="D109">
    <cfRule type="cellIs" dxfId="513" priority="365" operator="equal">
      <formula>Pass</formula>
    </cfRule>
    <cfRule type="cellIs" dxfId="512" priority="366" operator="equal">
      <formula>Fail</formula>
    </cfRule>
  </conditionalFormatting>
  <conditionalFormatting sqref="D110">
    <cfRule type="cellIs" dxfId="511" priority="363" operator="equal">
      <formula>Pass</formula>
    </cfRule>
    <cfRule type="cellIs" dxfId="510" priority="364" operator="equal">
      <formula>Fail</formula>
    </cfRule>
  </conditionalFormatting>
  <conditionalFormatting sqref="D111">
    <cfRule type="cellIs" dxfId="509" priority="361" operator="equal">
      <formula>Pass</formula>
    </cfRule>
    <cfRule type="cellIs" dxfId="508" priority="362" operator="equal">
      <formula>Fail</formula>
    </cfRule>
  </conditionalFormatting>
  <conditionalFormatting sqref="D112">
    <cfRule type="cellIs" dxfId="507" priority="359" operator="equal">
      <formula>Pass</formula>
    </cfRule>
    <cfRule type="cellIs" dxfId="506" priority="360" operator="equal">
      <formula>Fail</formula>
    </cfRule>
  </conditionalFormatting>
  <conditionalFormatting sqref="D113">
    <cfRule type="cellIs" dxfId="505" priority="357" operator="equal">
      <formula>Pass</formula>
    </cfRule>
    <cfRule type="cellIs" dxfId="504" priority="358" operator="equal">
      <formula>Fail</formula>
    </cfRule>
  </conditionalFormatting>
  <conditionalFormatting sqref="D114">
    <cfRule type="cellIs" dxfId="503" priority="355" operator="equal">
      <formula>Pass</formula>
    </cfRule>
    <cfRule type="cellIs" dxfId="502" priority="356" operator="equal">
      <formula>Fail</formula>
    </cfRule>
  </conditionalFormatting>
  <conditionalFormatting sqref="D115">
    <cfRule type="cellIs" dxfId="501" priority="353" operator="equal">
      <formula>Pass</formula>
    </cfRule>
    <cfRule type="cellIs" dxfId="500" priority="354" operator="equal">
      <formula>Fail</formula>
    </cfRule>
  </conditionalFormatting>
  <conditionalFormatting sqref="D116">
    <cfRule type="cellIs" dxfId="499" priority="351" operator="equal">
      <formula>Pass</formula>
    </cfRule>
    <cfRule type="cellIs" dxfId="498" priority="352" operator="equal">
      <formula>Fail</formula>
    </cfRule>
  </conditionalFormatting>
  <conditionalFormatting sqref="D117">
    <cfRule type="cellIs" dxfId="497" priority="349" operator="equal">
      <formula>Pass</formula>
    </cfRule>
    <cfRule type="cellIs" dxfId="496" priority="350" operator="equal">
      <formula>Fail</formula>
    </cfRule>
  </conditionalFormatting>
  <conditionalFormatting sqref="D118">
    <cfRule type="cellIs" dxfId="495" priority="347" operator="equal">
      <formula>Pass</formula>
    </cfRule>
    <cfRule type="cellIs" dxfId="494" priority="348" operator="equal">
      <formula>Fail</formula>
    </cfRule>
  </conditionalFormatting>
  <conditionalFormatting sqref="D119">
    <cfRule type="cellIs" dxfId="493" priority="345" operator="equal">
      <formula>Pass</formula>
    </cfRule>
    <cfRule type="cellIs" dxfId="492" priority="346" operator="equal">
      <formula>Fail</formula>
    </cfRule>
  </conditionalFormatting>
  <conditionalFormatting sqref="D120">
    <cfRule type="cellIs" dxfId="491" priority="343" operator="equal">
      <formula>Pass</formula>
    </cfRule>
    <cfRule type="cellIs" dxfId="490" priority="344" operator="equal">
      <formula>Fail</formula>
    </cfRule>
  </conditionalFormatting>
  <conditionalFormatting sqref="D12:D24">
    <cfRule type="cellIs" dxfId="489" priority="749" operator="equal">
      <formula>Pass</formula>
    </cfRule>
    <cfRule type="cellIs" dxfId="488" priority="750" operator="equal">
      <formula>Fail</formula>
    </cfRule>
  </conditionalFormatting>
  <conditionalFormatting sqref="D13">
    <cfRule type="cellIs" dxfId="487" priority="747" operator="equal">
      <formula>Pass</formula>
    </cfRule>
    <cfRule type="cellIs" dxfId="486" priority="748" operator="equal">
      <formula>Fail</formula>
    </cfRule>
  </conditionalFormatting>
  <conditionalFormatting sqref="D14">
    <cfRule type="cellIs" dxfId="485" priority="745" operator="equal">
      <formula>Pass</formula>
    </cfRule>
    <cfRule type="cellIs" dxfId="484" priority="746" operator="equal">
      <formula>Fail</formula>
    </cfRule>
  </conditionalFormatting>
  <conditionalFormatting sqref="D15">
    <cfRule type="cellIs" dxfId="483" priority="743" operator="equal">
      <formula>Pass</formula>
    </cfRule>
    <cfRule type="cellIs" dxfId="482" priority="744" operator="equal">
      <formula>Fail</formula>
    </cfRule>
  </conditionalFormatting>
  <conditionalFormatting sqref="D16">
    <cfRule type="cellIs" dxfId="481" priority="741" operator="equal">
      <formula>Pass</formula>
    </cfRule>
    <cfRule type="cellIs" dxfId="480" priority="742" operator="equal">
      <formula>Fail</formula>
    </cfRule>
  </conditionalFormatting>
  <conditionalFormatting sqref="D17">
    <cfRule type="cellIs" dxfId="479" priority="739" operator="equal">
      <formula>Pass</formula>
    </cfRule>
    <cfRule type="cellIs" dxfId="478" priority="740" operator="equal">
      <formula>Fail</formula>
    </cfRule>
  </conditionalFormatting>
  <conditionalFormatting sqref="D18">
    <cfRule type="cellIs" dxfId="477" priority="737" operator="equal">
      <formula>Pass</formula>
    </cfRule>
    <cfRule type="cellIs" dxfId="476" priority="738" operator="equal">
      <formula>Fail</formula>
    </cfRule>
  </conditionalFormatting>
  <conditionalFormatting sqref="D19">
    <cfRule type="cellIs" dxfId="475" priority="735" operator="equal">
      <formula>Pass</formula>
    </cfRule>
    <cfRule type="cellIs" dxfId="474" priority="736" operator="equal">
      <formula>Fail</formula>
    </cfRule>
  </conditionalFormatting>
  <conditionalFormatting sqref="D20">
    <cfRule type="cellIs" dxfId="473" priority="733" operator="equal">
      <formula>Pass</formula>
    </cfRule>
    <cfRule type="cellIs" dxfId="472" priority="734" operator="equal">
      <formula>Fail</formula>
    </cfRule>
  </conditionalFormatting>
  <conditionalFormatting sqref="D21">
    <cfRule type="cellIs" dxfId="471" priority="731" operator="equal">
      <formula>Pass</formula>
    </cfRule>
    <cfRule type="cellIs" dxfId="470" priority="732" operator="equal">
      <formula>Fail</formula>
    </cfRule>
  </conditionalFormatting>
  <conditionalFormatting sqref="D22">
    <cfRule type="cellIs" dxfId="469" priority="729" operator="equal">
      <formula>Pass</formula>
    </cfRule>
    <cfRule type="cellIs" dxfId="468" priority="730" operator="equal">
      <formula>Fail</formula>
    </cfRule>
  </conditionalFormatting>
  <conditionalFormatting sqref="D23">
    <cfRule type="cellIs" dxfId="467" priority="727" operator="equal">
      <formula>Pass</formula>
    </cfRule>
    <cfRule type="cellIs" dxfId="466" priority="728" operator="equal">
      <formula>Fail</formula>
    </cfRule>
  </conditionalFormatting>
  <conditionalFormatting sqref="D24">
    <cfRule type="cellIs" dxfId="465" priority="725" operator="equal">
      <formula>Pass</formula>
    </cfRule>
    <cfRule type="cellIs" dxfId="464" priority="726" operator="equal">
      <formula>Fail</formula>
    </cfRule>
  </conditionalFormatting>
  <conditionalFormatting sqref="D133">
    <cfRule type="cellIs" dxfId="463" priority="723" operator="equal">
      <formula>Pass</formula>
    </cfRule>
    <cfRule type="cellIs" dxfId="462" priority="724" operator="equal">
      <formula>Fail</formula>
    </cfRule>
  </conditionalFormatting>
  <conditionalFormatting sqref="D146">
    <cfRule type="cellIs" dxfId="461" priority="721" operator="equal">
      <formula>Pass</formula>
    </cfRule>
    <cfRule type="cellIs" dxfId="460" priority="722" operator="equal">
      <formula>Fail</formula>
    </cfRule>
  </conditionalFormatting>
  <conditionalFormatting sqref="D66:D81">
    <cfRule type="cellIs" dxfId="459" priority="719" operator="equal">
      <formula>Pass</formula>
    </cfRule>
    <cfRule type="cellIs" dxfId="458" priority="720" operator="equal">
      <formula>Fail</formula>
    </cfRule>
  </conditionalFormatting>
  <conditionalFormatting sqref="D67">
    <cfRule type="cellIs" dxfId="457" priority="717" operator="equal">
      <formula>Pass</formula>
    </cfRule>
    <cfRule type="cellIs" dxfId="456" priority="718" operator="equal">
      <formula>Fail</formula>
    </cfRule>
  </conditionalFormatting>
  <conditionalFormatting sqref="D68">
    <cfRule type="cellIs" dxfId="455" priority="715" operator="equal">
      <formula>Pass</formula>
    </cfRule>
    <cfRule type="cellIs" dxfId="454" priority="716" operator="equal">
      <formula>Fail</formula>
    </cfRule>
  </conditionalFormatting>
  <conditionalFormatting sqref="D69">
    <cfRule type="cellIs" dxfId="453" priority="713" operator="equal">
      <formula>Pass</formula>
    </cfRule>
    <cfRule type="cellIs" dxfId="452" priority="714" operator="equal">
      <formula>Fail</formula>
    </cfRule>
  </conditionalFormatting>
  <conditionalFormatting sqref="D70">
    <cfRule type="cellIs" dxfId="451" priority="711" operator="equal">
      <formula>Pass</formula>
    </cfRule>
    <cfRule type="cellIs" dxfId="450" priority="712" operator="equal">
      <formula>Fail</formula>
    </cfRule>
  </conditionalFormatting>
  <conditionalFormatting sqref="D71">
    <cfRule type="cellIs" dxfId="449" priority="709" operator="equal">
      <formula>Pass</formula>
    </cfRule>
    <cfRule type="cellIs" dxfId="448" priority="710" operator="equal">
      <formula>Fail</formula>
    </cfRule>
  </conditionalFormatting>
  <conditionalFormatting sqref="D72">
    <cfRule type="cellIs" dxfId="447" priority="707" operator="equal">
      <formula>Pass</formula>
    </cfRule>
    <cfRule type="cellIs" dxfId="446" priority="708" operator="equal">
      <formula>Fail</formula>
    </cfRule>
  </conditionalFormatting>
  <conditionalFormatting sqref="D73">
    <cfRule type="cellIs" dxfId="445" priority="705" operator="equal">
      <formula>Pass</formula>
    </cfRule>
    <cfRule type="cellIs" dxfId="444" priority="706" operator="equal">
      <formula>Fail</formula>
    </cfRule>
  </conditionalFormatting>
  <conditionalFormatting sqref="D74">
    <cfRule type="cellIs" dxfId="443" priority="703" operator="equal">
      <formula>Pass</formula>
    </cfRule>
    <cfRule type="cellIs" dxfId="442" priority="704" operator="equal">
      <formula>Fail</formula>
    </cfRule>
  </conditionalFormatting>
  <conditionalFormatting sqref="D75">
    <cfRule type="cellIs" dxfId="441" priority="701" operator="equal">
      <formula>Pass</formula>
    </cfRule>
    <cfRule type="cellIs" dxfId="440" priority="702" operator="equal">
      <formula>Fail</formula>
    </cfRule>
  </conditionalFormatting>
  <conditionalFormatting sqref="D76">
    <cfRule type="cellIs" dxfId="439" priority="699" operator="equal">
      <formula>Pass</formula>
    </cfRule>
    <cfRule type="cellIs" dxfId="438" priority="700" operator="equal">
      <formula>Fail</formula>
    </cfRule>
  </conditionalFormatting>
  <conditionalFormatting sqref="D77">
    <cfRule type="cellIs" dxfId="437" priority="697" operator="equal">
      <formula>Pass</formula>
    </cfRule>
    <cfRule type="cellIs" dxfId="436" priority="698" operator="equal">
      <formula>Fail</formula>
    </cfRule>
  </conditionalFormatting>
  <conditionalFormatting sqref="D78">
    <cfRule type="cellIs" dxfId="435" priority="695" operator="equal">
      <formula>Pass</formula>
    </cfRule>
    <cfRule type="cellIs" dxfId="434" priority="696" operator="equal">
      <formula>Fail</formula>
    </cfRule>
  </conditionalFormatting>
  <conditionalFormatting sqref="D79">
    <cfRule type="cellIs" dxfId="433" priority="693" operator="equal">
      <formula>Pass</formula>
    </cfRule>
    <cfRule type="cellIs" dxfId="432" priority="694" operator="equal">
      <formula>Fail</formula>
    </cfRule>
  </conditionalFormatting>
  <conditionalFormatting sqref="D80">
    <cfRule type="cellIs" dxfId="431" priority="691" operator="equal">
      <formula>Pass</formula>
    </cfRule>
    <cfRule type="cellIs" dxfId="430" priority="692" operator="equal">
      <formula>Fail</formula>
    </cfRule>
  </conditionalFormatting>
  <conditionalFormatting sqref="D81">
    <cfRule type="cellIs" dxfId="429" priority="689" operator="equal">
      <formula>Pass</formula>
    </cfRule>
    <cfRule type="cellIs" dxfId="428" priority="690" operator="equal">
      <formula>Fail</formula>
    </cfRule>
  </conditionalFormatting>
  <conditionalFormatting sqref="D123:D132">
    <cfRule type="cellIs" dxfId="427" priority="687" operator="equal">
      <formula>Pass</formula>
    </cfRule>
    <cfRule type="cellIs" dxfId="426" priority="688" operator="equal">
      <formula>Fail</formula>
    </cfRule>
  </conditionalFormatting>
  <conditionalFormatting sqref="D124">
    <cfRule type="cellIs" dxfId="425" priority="685" operator="equal">
      <formula>Pass</formula>
    </cfRule>
    <cfRule type="cellIs" dxfId="424" priority="686" operator="equal">
      <formula>Fail</formula>
    </cfRule>
  </conditionalFormatting>
  <conditionalFormatting sqref="D125">
    <cfRule type="cellIs" dxfId="423" priority="683" operator="equal">
      <formula>Pass</formula>
    </cfRule>
    <cfRule type="cellIs" dxfId="422" priority="684" operator="equal">
      <formula>Fail</formula>
    </cfRule>
  </conditionalFormatting>
  <conditionalFormatting sqref="D162:D171">
    <cfRule type="cellIs" dxfId="421" priority="619" operator="equal">
      <formula>Pass</formula>
    </cfRule>
    <cfRule type="cellIs" dxfId="420" priority="620" operator="equal">
      <formula>Fail</formula>
    </cfRule>
  </conditionalFormatting>
  <conditionalFormatting sqref="D168">
    <cfRule type="cellIs" dxfId="419" priority="609" operator="equal">
      <formula>Pass</formula>
    </cfRule>
    <cfRule type="cellIs" dxfId="418" priority="610" operator="equal">
      <formula>Fail</formula>
    </cfRule>
  </conditionalFormatting>
  <conditionalFormatting sqref="D169">
    <cfRule type="cellIs" dxfId="417" priority="607" operator="equal">
      <formula>Pass</formula>
    </cfRule>
    <cfRule type="cellIs" dxfId="416" priority="608" operator="equal">
      <formula>Fail</formula>
    </cfRule>
  </conditionalFormatting>
  <conditionalFormatting sqref="D170">
    <cfRule type="cellIs" dxfId="415" priority="605" operator="equal">
      <formula>Pass</formula>
    </cfRule>
    <cfRule type="cellIs" dxfId="414" priority="606" operator="equal">
      <formula>Fail</formula>
    </cfRule>
  </conditionalFormatting>
  <conditionalFormatting sqref="D171">
    <cfRule type="cellIs" dxfId="413" priority="603" operator="equal">
      <formula>Pass</formula>
    </cfRule>
    <cfRule type="cellIs" dxfId="412" priority="604" operator="equal">
      <formula>Fail</formula>
    </cfRule>
  </conditionalFormatting>
  <conditionalFormatting sqref="D167">
    <cfRule type="cellIs" dxfId="411" priority="601" operator="equal">
      <formula>Pass</formula>
    </cfRule>
    <cfRule type="cellIs" dxfId="410" priority="602" operator="equal">
      <formula>Fail</formula>
    </cfRule>
  </conditionalFormatting>
  <conditionalFormatting sqref="D167">
    <cfRule type="cellIs" dxfId="409" priority="599" operator="equal">
      <formula>Pass</formula>
    </cfRule>
    <cfRule type="cellIs" dxfId="408" priority="600" operator="equal">
      <formula>Fail</formula>
    </cfRule>
  </conditionalFormatting>
  <conditionalFormatting sqref="D185">
    <cfRule type="cellIs" dxfId="407" priority="597" operator="equal">
      <formula>Pass</formula>
    </cfRule>
    <cfRule type="cellIs" dxfId="406" priority="598" operator="equal">
      <formula>Fail</formula>
    </cfRule>
  </conditionalFormatting>
  <conditionalFormatting sqref="D175:D184">
    <cfRule type="cellIs" dxfId="405" priority="595" operator="equal">
      <formula>Pass</formula>
    </cfRule>
    <cfRule type="cellIs" dxfId="404" priority="596" operator="equal">
      <formula>Fail</formula>
    </cfRule>
  </conditionalFormatting>
  <conditionalFormatting sqref="D176">
    <cfRule type="cellIs" dxfId="403" priority="593" operator="equal">
      <formula>Pass</formula>
    </cfRule>
    <cfRule type="cellIs" dxfId="402" priority="594" operator="equal">
      <formula>Fail</formula>
    </cfRule>
  </conditionalFormatting>
  <conditionalFormatting sqref="D177">
    <cfRule type="cellIs" dxfId="401" priority="591" operator="equal">
      <formula>Pass</formula>
    </cfRule>
    <cfRule type="cellIs" dxfId="400" priority="592" operator="equal">
      <formula>Fail</formula>
    </cfRule>
  </conditionalFormatting>
  <conditionalFormatting sqref="D178">
    <cfRule type="cellIs" dxfId="399" priority="589" operator="equal">
      <formula>Pass</formula>
    </cfRule>
    <cfRule type="cellIs" dxfId="398" priority="590" operator="equal">
      <formula>Fail</formula>
    </cfRule>
  </conditionalFormatting>
  <conditionalFormatting sqref="D179">
    <cfRule type="cellIs" dxfId="397" priority="587" operator="equal">
      <formula>Pass</formula>
    </cfRule>
    <cfRule type="cellIs" dxfId="396" priority="588" operator="equal">
      <formula>Fail</formula>
    </cfRule>
  </conditionalFormatting>
  <conditionalFormatting sqref="D181">
    <cfRule type="cellIs" dxfId="395" priority="585" operator="equal">
      <formula>Pass</formula>
    </cfRule>
    <cfRule type="cellIs" dxfId="394" priority="586" operator="equal">
      <formula>Fail</formula>
    </cfRule>
  </conditionalFormatting>
  <conditionalFormatting sqref="D182">
    <cfRule type="cellIs" dxfId="393" priority="583" operator="equal">
      <formula>Pass</formula>
    </cfRule>
    <cfRule type="cellIs" dxfId="392" priority="584" operator="equal">
      <formula>Fail</formula>
    </cfRule>
  </conditionalFormatting>
  <conditionalFormatting sqref="D183">
    <cfRule type="cellIs" dxfId="391" priority="581" operator="equal">
      <formula>Pass</formula>
    </cfRule>
    <cfRule type="cellIs" dxfId="390" priority="582" operator="equal">
      <formula>Fail</formula>
    </cfRule>
  </conditionalFormatting>
  <conditionalFormatting sqref="D184">
    <cfRule type="cellIs" dxfId="389" priority="579" operator="equal">
      <formula>Pass</formula>
    </cfRule>
    <cfRule type="cellIs" dxfId="388" priority="580" operator="equal">
      <formula>Fail</formula>
    </cfRule>
  </conditionalFormatting>
  <conditionalFormatting sqref="D180">
    <cfRule type="cellIs" dxfId="387" priority="577" operator="equal">
      <formula>Pass</formula>
    </cfRule>
    <cfRule type="cellIs" dxfId="386" priority="578" operator="equal">
      <formula>Fail</formula>
    </cfRule>
  </conditionalFormatting>
  <conditionalFormatting sqref="D180">
    <cfRule type="cellIs" dxfId="385" priority="575" operator="equal">
      <formula>Pass</formula>
    </cfRule>
    <cfRule type="cellIs" dxfId="384" priority="576" operator="equal">
      <formula>Fail</formula>
    </cfRule>
  </conditionalFormatting>
  <conditionalFormatting sqref="D198">
    <cfRule type="cellIs" dxfId="383" priority="573" operator="equal">
      <formula>Pass</formula>
    </cfRule>
    <cfRule type="cellIs" dxfId="382" priority="574" operator="equal">
      <formula>Fail</formula>
    </cfRule>
  </conditionalFormatting>
  <conditionalFormatting sqref="D188:D197">
    <cfRule type="cellIs" dxfId="381" priority="571" operator="equal">
      <formula>Pass</formula>
    </cfRule>
    <cfRule type="cellIs" dxfId="380" priority="572" operator="equal">
      <formula>Fail</formula>
    </cfRule>
  </conditionalFormatting>
  <conditionalFormatting sqref="D196">
    <cfRule type="cellIs" dxfId="379" priority="557" operator="equal">
      <formula>Pass</formula>
    </cfRule>
    <cfRule type="cellIs" dxfId="378" priority="558" operator="equal">
      <formula>Fail</formula>
    </cfRule>
  </conditionalFormatting>
  <conditionalFormatting sqref="D203">
    <cfRule type="cellIs" dxfId="377" priority="547" operator="equal">
      <formula>Pass</formula>
    </cfRule>
    <cfRule type="cellIs" dxfId="376" priority="548" operator="equal">
      <formula>Fail</formula>
    </cfRule>
  </conditionalFormatting>
  <conditionalFormatting sqref="D204">
    <cfRule type="cellIs" dxfId="375" priority="545" operator="equal">
      <formula>Pass</formula>
    </cfRule>
    <cfRule type="cellIs" dxfId="374" priority="546" operator="equal">
      <formula>Fail</formula>
    </cfRule>
  </conditionalFormatting>
  <conditionalFormatting sqref="D205">
    <cfRule type="cellIs" dxfId="373" priority="543" operator="equal">
      <formula>Pass</formula>
    </cfRule>
    <cfRule type="cellIs" dxfId="372" priority="544" operator="equal">
      <formula>Fail</formula>
    </cfRule>
  </conditionalFormatting>
  <conditionalFormatting sqref="D207">
    <cfRule type="cellIs" dxfId="371" priority="541" operator="equal">
      <formula>Pass</formula>
    </cfRule>
    <cfRule type="cellIs" dxfId="370" priority="542" operator="equal">
      <formula>Fail</formula>
    </cfRule>
  </conditionalFormatting>
  <conditionalFormatting sqref="D208">
    <cfRule type="cellIs" dxfId="369" priority="539" operator="equal">
      <formula>Pass</formula>
    </cfRule>
    <cfRule type="cellIs" dxfId="368" priority="540" operator="equal">
      <formula>Fail</formula>
    </cfRule>
  </conditionalFormatting>
  <conditionalFormatting sqref="D209">
    <cfRule type="cellIs" dxfId="367" priority="537" operator="equal">
      <formula>Pass</formula>
    </cfRule>
    <cfRule type="cellIs" dxfId="366" priority="538" operator="equal">
      <formula>Fail</formula>
    </cfRule>
  </conditionalFormatting>
  <conditionalFormatting sqref="D210">
    <cfRule type="cellIs" dxfId="365" priority="535" operator="equal">
      <formula>Pass</formula>
    </cfRule>
    <cfRule type="cellIs" dxfId="364" priority="536" operator="equal">
      <formula>Fail</formula>
    </cfRule>
  </conditionalFormatting>
  <conditionalFormatting sqref="D206">
    <cfRule type="cellIs" dxfId="363" priority="533" operator="equal">
      <formula>Pass</formula>
    </cfRule>
    <cfRule type="cellIs" dxfId="362" priority="534" operator="equal">
      <formula>Fail</formula>
    </cfRule>
  </conditionalFormatting>
  <conditionalFormatting sqref="D206">
    <cfRule type="cellIs" dxfId="361" priority="531" operator="equal">
      <formula>Pass</formula>
    </cfRule>
    <cfRule type="cellIs" dxfId="360" priority="532" operator="equal">
      <formula>Fail</formula>
    </cfRule>
  </conditionalFormatting>
  <conditionalFormatting sqref="D155">
    <cfRule type="cellIs" dxfId="359" priority="529" operator="equal">
      <formula>Pass</formula>
    </cfRule>
    <cfRule type="cellIs" dxfId="358" priority="530" operator="equal">
      <formula>Fail</formula>
    </cfRule>
  </conditionalFormatting>
  <conditionalFormatting sqref="D156">
    <cfRule type="cellIs" dxfId="357" priority="527" operator="equal">
      <formula>Pass</formula>
    </cfRule>
    <cfRule type="cellIs" dxfId="356" priority="528" operator="equal">
      <formula>Fail</formula>
    </cfRule>
  </conditionalFormatting>
  <conditionalFormatting sqref="D193">
    <cfRule type="cellIs" dxfId="355" priority="525" operator="equal">
      <formula>Pass</formula>
    </cfRule>
    <cfRule type="cellIs" dxfId="354" priority="526" operator="equal">
      <formula>Fail</formula>
    </cfRule>
  </conditionalFormatting>
  <conditionalFormatting sqref="D12:D24">
    <cfRule type="cellIs" dxfId="353" priority="523" operator="equal">
      <formula>Pass</formula>
    </cfRule>
    <cfRule type="cellIs" dxfId="352" priority="524" operator="equal">
      <formula>Fail</formula>
    </cfRule>
  </conditionalFormatting>
  <conditionalFormatting sqref="D9:D24">
    <cfRule type="cellIs" dxfId="351" priority="521" operator="equal">
      <formula>Pass</formula>
    </cfRule>
    <cfRule type="cellIs" dxfId="350" priority="522" operator="equal">
      <formula>Fail</formula>
    </cfRule>
  </conditionalFormatting>
  <conditionalFormatting sqref="D9:D24">
    <cfRule type="cellIs" dxfId="349" priority="519" operator="equal">
      <formula>Pass</formula>
    </cfRule>
    <cfRule type="cellIs" dxfId="348" priority="520" operator="equal">
      <formula>Fail</formula>
    </cfRule>
  </conditionalFormatting>
  <conditionalFormatting sqref="D10">
    <cfRule type="cellIs" dxfId="347" priority="517" operator="equal">
      <formula>Pass</formula>
    </cfRule>
    <cfRule type="cellIs" dxfId="346" priority="518" operator="equal">
      <formula>Fail</formula>
    </cfRule>
  </conditionalFormatting>
  <conditionalFormatting sqref="D10">
    <cfRule type="cellIs" dxfId="345" priority="515" operator="equal">
      <formula>Pass</formula>
    </cfRule>
    <cfRule type="cellIs" dxfId="344" priority="516" operator="equal">
      <formula>Fail</formula>
    </cfRule>
  </conditionalFormatting>
  <conditionalFormatting sqref="D11">
    <cfRule type="cellIs" dxfId="343" priority="513" operator="equal">
      <formula>Pass</formula>
    </cfRule>
    <cfRule type="cellIs" dxfId="342" priority="514" operator="equal">
      <formula>Fail</formula>
    </cfRule>
  </conditionalFormatting>
  <conditionalFormatting sqref="D11">
    <cfRule type="cellIs" dxfId="341" priority="511" operator="equal">
      <formula>Pass</formula>
    </cfRule>
    <cfRule type="cellIs" dxfId="340" priority="512" operator="equal">
      <formula>Fail</formula>
    </cfRule>
  </conditionalFormatting>
  <conditionalFormatting sqref="D25">
    <cfRule type="cellIs" dxfId="339" priority="509" operator="equal">
      <formula>Pass</formula>
    </cfRule>
    <cfRule type="cellIs" dxfId="338" priority="510" operator="equal">
      <formula>Fail</formula>
    </cfRule>
  </conditionalFormatting>
  <conditionalFormatting sqref="D82">
    <cfRule type="cellIs" dxfId="337" priority="507" operator="equal">
      <formula>Pass</formula>
    </cfRule>
    <cfRule type="cellIs" dxfId="336" priority="508" operator="equal">
      <formula>Fail</formula>
    </cfRule>
  </conditionalFormatting>
  <conditionalFormatting sqref="D28:D43">
    <cfRule type="cellIs" dxfId="335" priority="505" operator="equal">
      <formula>Pass</formula>
    </cfRule>
    <cfRule type="cellIs" dxfId="334" priority="506" operator="equal">
      <formula>Fail</formula>
    </cfRule>
  </conditionalFormatting>
  <conditionalFormatting sqref="D31:D43">
    <cfRule type="cellIs" dxfId="333" priority="499" operator="equal">
      <formula>Pass</formula>
    </cfRule>
    <cfRule type="cellIs" dxfId="332" priority="500" operator="equal">
      <formula>Fail</formula>
    </cfRule>
  </conditionalFormatting>
  <conditionalFormatting sqref="D32">
    <cfRule type="cellIs" dxfId="331" priority="497" operator="equal">
      <formula>Pass</formula>
    </cfRule>
    <cfRule type="cellIs" dxfId="330" priority="498" operator="equal">
      <formula>Fail</formula>
    </cfRule>
  </conditionalFormatting>
  <conditionalFormatting sqref="D33">
    <cfRule type="cellIs" dxfId="329" priority="495" operator="equal">
      <formula>Pass</formula>
    </cfRule>
    <cfRule type="cellIs" dxfId="328" priority="496" operator="equal">
      <formula>Fail</formula>
    </cfRule>
  </conditionalFormatting>
  <conditionalFormatting sqref="D34">
    <cfRule type="cellIs" dxfId="327" priority="493" operator="equal">
      <formula>Pass</formula>
    </cfRule>
    <cfRule type="cellIs" dxfId="326" priority="494" operator="equal">
      <formula>Fail</formula>
    </cfRule>
  </conditionalFormatting>
  <conditionalFormatting sqref="D48">
    <cfRule type="cellIs" dxfId="325" priority="417" operator="equal">
      <formula>Pass</formula>
    </cfRule>
    <cfRule type="cellIs" dxfId="324" priority="418" operator="equal">
      <formula>Fail</formula>
    </cfRule>
  </conditionalFormatting>
  <conditionalFormatting sqref="D49">
    <cfRule type="cellIs" dxfId="323" priority="415" operator="equal">
      <formula>Pass</formula>
    </cfRule>
    <cfRule type="cellIs" dxfId="322" priority="416" operator="equal">
      <formula>Fail</formula>
    </cfRule>
  </conditionalFormatting>
  <conditionalFormatting sqref="D98">
    <cfRule type="cellIs" dxfId="321" priority="383" operator="equal">
      <formula>Pass</formula>
    </cfRule>
    <cfRule type="cellIs" dxfId="320" priority="384" operator="equal">
      <formula>Fail</formula>
    </cfRule>
  </conditionalFormatting>
  <conditionalFormatting sqref="D99">
    <cfRule type="cellIs" dxfId="319" priority="381" operator="equal">
      <formula>Pass</formula>
    </cfRule>
    <cfRule type="cellIs" dxfId="318" priority="382" operator="equal">
      <formula>Fail</formula>
    </cfRule>
  </conditionalFormatting>
  <conditionalFormatting sqref="D214:D229">
    <cfRule type="cellIs" dxfId="317" priority="341" operator="equal">
      <formula>Pass</formula>
    </cfRule>
    <cfRule type="cellIs" dxfId="316" priority="342" operator="equal">
      <formula>Fail</formula>
    </cfRule>
  </conditionalFormatting>
  <conditionalFormatting sqref="D215">
    <cfRule type="cellIs" dxfId="315" priority="339" operator="equal">
      <formula>Pass</formula>
    </cfRule>
    <cfRule type="cellIs" dxfId="314" priority="340" operator="equal">
      <formula>Fail</formula>
    </cfRule>
  </conditionalFormatting>
  <conditionalFormatting sqref="D216">
    <cfRule type="cellIs" dxfId="313" priority="337" operator="equal">
      <formula>Pass</formula>
    </cfRule>
    <cfRule type="cellIs" dxfId="312" priority="338" operator="equal">
      <formula>Fail</formula>
    </cfRule>
  </conditionalFormatting>
  <conditionalFormatting sqref="D234">
    <cfRule type="cellIs" dxfId="311" priority="291" operator="equal">
      <formula>Pass</formula>
    </cfRule>
    <cfRule type="cellIs" dxfId="310" priority="292" operator="equal">
      <formula>Fail</formula>
    </cfRule>
  </conditionalFormatting>
  <conditionalFormatting sqref="D235">
    <cfRule type="cellIs" dxfId="309" priority="289" operator="equal">
      <formula>Pass</formula>
    </cfRule>
    <cfRule type="cellIs" dxfId="308" priority="290" operator="equal">
      <formula>Fail</formula>
    </cfRule>
  </conditionalFormatting>
  <conditionalFormatting sqref="D240">
    <cfRule type="cellIs" dxfId="307" priority="279" operator="equal">
      <formula>Pass</formula>
    </cfRule>
    <cfRule type="cellIs" dxfId="306" priority="280" operator="equal">
      <formula>Fail</formula>
    </cfRule>
  </conditionalFormatting>
  <conditionalFormatting sqref="D241">
    <cfRule type="cellIs" dxfId="305" priority="277" operator="equal">
      <formula>Pass</formula>
    </cfRule>
    <cfRule type="cellIs" dxfId="304" priority="278" operator="equal">
      <formula>Fail</formula>
    </cfRule>
  </conditionalFormatting>
  <conditionalFormatting sqref="D242">
    <cfRule type="cellIs" dxfId="303" priority="275" operator="equal">
      <formula>Pass</formula>
    </cfRule>
    <cfRule type="cellIs" dxfId="302" priority="276" operator="equal">
      <formula>Fail</formula>
    </cfRule>
  </conditionalFormatting>
  <conditionalFormatting sqref="D243">
    <cfRule type="cellIs" dxfId="301" priority="273" operator="equal">
      <formula>Pass</formula>
    </cfRule>
    <cfRule type="cellIs" dxfId="300" priority="274" operator="equal">
      <formula>Fail</formula>
    </cfRule>
  </conditionalFormatting>
  <conditionalFormatting sqref="D244">
    <cfRule type="cellIs" dxfId="299" priority="271" operator="equal">
      <formula>Pass</formula>
    </cfRule>
    <cfRule type="cellIs" dxfId="298" priority="272" operator="equal">
      <formula>Fail</formula>
    </cfRule>
  </conditionalFormatting>
  <conditionalFormatting sqref="D245">
    <cfRule type="cellIs" dxfId="297" priority="269" operator="equal">
      <formula>Pass</formula>
    </cfRule>
    <cfRule type="cellIs" dxfId="296" priority="270" operator="equal">
      <formula>Fail</formula>
    </cfRule>
  </conditionalFormatting>
  <conditionalFormatting sqref="D246">
    <cfRule type="cellIs" dxfId="295" priority="267" operator="equal">
      <formula>Pass</formula>
    </cfRule>
    <cfRule type="cellIs" dxfId="294" priority="268" operator="equal">
      <formula>Fail</formula>
    </cfRule>
  </conditionalFormatting>
  <conditionalFormatting sqref="D247">
    <cfRule type="cellIs" dxfId="293" priority="265" operator="equal">
      <formula>Pass</formula>
    </cfRule>
    <cfRule type="cellIs" dxfId="292" priority="266" operator="equal">
      <formula>Fail</formula>
    </cfRule>
  </conditionalFormatting>
  <conditionalFormatting sqref="D248">
    <cfRule type="cellIs" dxfId="291" priority="263" operator="equal">
      <formula>Pass</formula>
    </cfRule>
    <cfRule type="cellIs" dxfId="290" priority="264" operator="equal">
      <formula>Fail</formula>
    </cfRule>
  </conditionalFormatting>
  <conditionalFormatting sqref="D236:D248">
    <cfRule type="cellIs" dxfId="289" priority="261" operator="equal">
      <formula>Pass</formula>
    </cfRule>
    <cfRule type="cellIs" dxfId="288" priority="262" operator="equal">
      <formula>Fail</formula>
    </cfRule>
  </conditionalFormatting>
  <conditionalFormatting sqref="D233:D248">
    <cfRule type="cellIs" dxfId="287" priority="259" operator="equal">
      <formula>Pass</formula>
    </cfRule>
    <cfRule type="cellIs" dxfId="286" priority="260" operator="equal">
      <formula>Fail</formula>
    </cfRule>
  </conditionalFormatting>
  <conditionalFormatting sqref="D233:D248">
    <cfRule type="cellIs" dxfId="285" priority="257" operator="equal">
      <formula>Pass</formula>
    </cfRule>
    <cfRule type="cellIs" dxfId="284" priority="258" operator="equal">
      <formula>Fail</formula>
    </cfRule>
  </conditionalFormatting>
  <conditionalFormatting sqref="D234">
    <cfRule type="cellIs" dxfId="283" priority="255" operator="equal">
      <formula>Pass</formula>
    </cfRule>
    <cfRule type="cellIs" dxfId="282" priority="256" operator="equal">
      <formula>Fail</formula>
    </cfRule>
  </conditionalFormatting>
  <conditionalFormatting sqref="D234">
    <cfRule type="cellIs" dxfId="281" priority="253" operator="equal">
      <formula>Pass</formula>
    </cfRule>
    <cfRule type="cellIs" dxfId="280" priority="254" operator="equal">
      <formula>Fail</formula>
    </cfRule>
  </conditionalFormatting>
  <conditionalFormatting sqref="D235">
    <cfRule type="cellIs" dxfId="279" priority="251" operator="equal">
      <formula>Pass</formula>
    </cfRule>
    <cfRule type="cellIs" dxfId="278" priority="252" operator="equal">
      <formula>Fail</formula>
    </cfRule>
  </conditionalFormatting>
  <conditionalFormatting sqref="D235">
    <cfRule type="cellIs" dxfId="277" priority="249" operator="equal">
      <formula>Pass</formula>
    </cfRule>
    <cfRule type="cellIs" dxfId="276" priority="250" operator="equal">
      <formula>Fail</formula>
    </cfRule>
  </conditionalFormatting>
  <conditionalFormatting sqref="D249">
    <cfRule type="cellIs" dxfId="275" priority="247" operator="equal">
      <formula>Pass</formula>
    </cfRule>
    <cfRule type="cellIs" dxfId="274" priority="248" operator="equal">
      <formula>Fail</formula>
    </cfRule>
  </conditionalFormatting>
  <conditionalFormatting sqref="D252:D267">
    <cfRule type="cellIs" dxfId="273" priority="245" operator="equal">
      <formula>Pass</formula>
    </cfRule>
    <cfRule type="cellIs" dxfId="272" priority="246" operator="equal">
      <formula>Fail</formula>
    </cfRule>
  </conditionalFormatting>
  <conditionalFormatting sqref="D253">
    <cfRule type="cellIs" dxfId="271" priority="243" operator="equal">
      <formula>Pass</formula>
    </cfRule>
    <cfRule type="cellIs" dxfId="270" priority="244" operator="equal">
      <formula>Fail</formula>
    </cfRule>
  </conditionalFormatting>
  <conditionalFormatting sqref="D254">
    <cfRule type="cellIs" dxfId="269" priority="241" operator="equal">
      <formula>Pass</formula>
    </cfRule>
    <cfRule type="cellIs" dxfId="268" priority="242" operator="equal">
      <formula>Fail</formula>
    </cfRule>
  </conditionalFormatting>
  <conditionalFormatting sqref="D255:D267">
    <cfRule type="cellIs" dxfId="267" priority="239" operator="equal">
      <formula>Pass</formula>
    </cfRule>
    <cfRule type="cellIs" dxfId="266" priority="240" operator="equal">
      <formula>Fail</formula>
    </cfRule>
  </conditionalFormatting>
  <conditionalFormatting sqref="D256">
    <cfRule type="cellIs" dxfId="265" priority="237" operator="equal">
      <formula>Pass</formula>
    </cfRule>
    <cfRule type="cellIs" dxfId="264" priority="238" operator="equal">
      <formula>Fail</formula>
    </cfRule>
  </conditionalFormatting>
  <conditionalFormatting sqref="D257">
    <cfRule type="cellIs" dxfId="263" priority="235" operator="equal">
      <formula>Pass</formula>
    </cfRule>
    <cfRule type="cellIs" dxfId="262" priority="236" operator="equal">
      <formula>Fail</formula>
    </cfRule>
  </conditionalFormatting>
  <conditionalFormatting sqref="D258">
    <cfRule type="cellIs" dxfId="261" priority="233" operator="equal">
      <formula>Pass</formula>
    </cfRule>
    <cfRule type="cellIs" dxfId="260" priority="234" operator="equal">
      <formula>Fail</formula>
    </cfRule>
  </conditionalFormatting>
  <conditionalFormatting sqref="D259">
    <cfRule type="cellIs" dxfId="259" priority="231" operator="equal">
      <formula>Pass</formula>
    </cfRule>
    <cfRule type="cellIs" dxfId="258" priority="232" operator="equal">
      <formula>Fail</formula>
    </cfRule>
  </conditionalFormatting>
  <conditionalFormatting sqref="D260">
    <cfRule type="cellIs" dxfId="257" priority="229" operator="equal">
      <formula>Pass</formula>
    </cfRule>
    <cfRule type="cellIs" dxfId="256" priority="230" operator="equal">
      <formula>Fail</formula>
    </cfRule>
  </conditionalFormatting>
  <conditionalFormatting sqref="D261">
    <cfRule type="cellIs" dxfId="255" priority="227" operator="equal">
      <formula>Pass</formula>
    </cfRule>
    <cfRule type="cellIs" dxfId="254" priority="228" operator="equal">
      <formula>Fail</formula>
    </cfRule>
  </conditionalFormatting>
  <conditionalFormatting sqref="D262">
    <cfRule type="cellIs" dxfId="253" priority="225" operator="equal">
      <formula>Pass</formula>
    </cfRule>
    <cfRule type="cellIs" dxfId="252" priority="226" operator="equal">
      <formula>Fail</formula>
    </cfRule>
  </conditionalFormatting>
  <conditionalFormatting sqref="D263">
    <cfRule type="cellIs" dxfId="251" priority="223" operator="equal">
      <formula>Pass</formula>
    </cfRule>
    <cfRule type="cellIs" dxfId="250" priority="224" operator="equal">
      <formula>Fail</formula>
    </cfRule>
  </conditionalFormatting>
  <conditionalFormatting sqref="D264">
    <cfRule type="cellIs" dxfId="249" priority="221" operator="equal">
      <formula>Pass</formula>
    </cfRule>
    <cfRule type="cellIs" dxfId="248" priority="222" operator="equal">
      <formula>Fail</formula>
    </cfRule>
  </conditionalFormatting>
  <conditionalFormatting sqref="D265">
    <cfRule type="cellIs" dxfId="247" priority="219" operator="equal">
      <formula>Pass</formula>
    </cfRule>
    <cfRule type="cellIs" dxfId="246" priority="220" operator="equal">
      <formula>Fail</formula>
    </cfRule>
  </conditionalFormatting>
  <conditionalFormatting sqref="D266">
    <cfRule type="cellIs" dxfId="245" priority="217" operator="equal">
      <formula>Pass</formula>
    </cfRule>
    <cfRule type="cellIs" dxfId="244" priority="218" operator="equal">
      <formula>Fail</formula>
    </cfRule>
  </conditionalFormatting>
  <conditionalFormatting sqref="D267">
    <cfRule type="cellIs" dxfId="243" priority="215" operator="equal">
      <formula>Pass</formula>
    </cfRule>
    <cfRule type="cellIs" dxfId="242" priority="216" operator="equal">
      <formula>Fail</formula>
    </cfRule>
  </conditionalFormatting>
  <conditionalFormatting sqref="D255:D267">
    <cfRule type="cellIs" dxfId="241" priority="213" operator="equal">
      <formula>Pass</formula>
    </cfRule>
    <cfRule type="cellIs" dxfId="240" priority="214" operator="equal">
      <formula>Fail</formula>
    </cfRule>
  </conditionalFormatting>
  <conditionalFormatting sqref="D252:D267">
    <cfRule type="cellIs" dxfId="239" priority="211" operator="equal">
      <formula>Pass</formula>
    </cfRule>
    <cfRule type="cellIs" dxfId="238" priority="212" operator="equal">
      <formula>Fail</formula>
    </cfRule>
  </conditionalFormatting>
  <conditionalFormatting sqref="D252:D267">
    <cfRule type="cellIs" dxfId="237" priority="209" operator="equal">
      <formula>Pass</formula>
    </cfRule>
    <cfRule type="cellIs" dxfId="236" priority="210" operator="equal">
      <formula>Fail</formula>
    </cfRule>
  </conditionalFormatting>
  <conditionalFormatting sqref="D253">
    <cfRule type="cellIs" dxfId="235" priority="207" operator="equal">
      <formula>Pass</formula>
    </cfRule>
    <cfRule type="cellIs" dxfId="234" priority="208" operator="equal">
      <formula>Fail</formula>
    </cfRule>
  </conditionalFormatting>
  <conditionalFormatting sqref="D254">
    <cfRule type="cellIs" dxfId="233" priority="201" operator="equal">
      <formula>Pass</formula>
    </cfRule>
    <cfRule type="cellIs" dxfId="232" priority="202" operator="equal">
      <formula>Fail</formula>
    </cfRule>
  </conditionalFormatting>
  <conditionalFormatting sqref="D268">
    <cfRule type="cellIs" dxfId="231" priority="199" operator="equal">
      <formula>Pass</formula>
    </cfRule>
    <cfRule type="cellIs" dxfId="230" priority="200" operator="equal">
      <formula>Fail</formula>
    </cfRule>
  </conditionalFormatting>
  <conditionalFormatting sqref="D217:D229">
    <cfRule type="cellIs" dxfId="229" priority="335" operator="equal">
      <formula>Pass</formula>
    </cfRule>
    <cfRule type="cellIs" dxfId="228" priority="336" operator="equal">
      <formula>Fail</formula>
    </cfRule>
  </conditionalFormatting>
  <conditionalFormatting sqref="D218">
    <cfRule type="cellIs" dxfId="227" priority="333" operator="equal">
      <formula>Pass</formula>
    </cfRule>
    <cfRule type="cellIs" dxfId="226" priority="334" operator="equal">
      <formula>Fail</formula>
    </cfRule>
  </conditionalFormatting>
  <conditionalFormatting sqref="D219">
    <cfRule type="cellIs" dxfId="225" priority="331" operator="equal">
      <formula>Pass</formula>
    </cfRule>
    <cfRule type="cellIs" dxfId="224" priority="332" operator="equal">
      <formula>Fail</formula>
    </cfRule>
  </conditionalFormatting>
  <conditionalFormatting sqref="D220">
    <cfRule type="cellIs" dxfId="223" priority="329" operator="equal">
      <formula>Pass</formula>
    </cfRule>
    <cfRule type="cellIs" dxfId="222" priority="330" operator="equal">
      <formula>Fail</formula>
    </cfRule>
  </conditionalFormatting>
  <conditionalFormatting sqref="D221">
    <cfRule type="cellIs" dxfId="221" priority="327" operator="equal">
      <formula>Pass</formula>
    </cfRule>
    <cfRule type="cellIs" dxfId="220" priority="328" operator="equal">
      <formula>Fail</formula>
    </cfRule>
  </conditionalFormatting>
  <conditionalFormatting sqref="D222">
    <cfRule type="cellIs" dxfId="219" priority="325" operator="equal">
      <formula>Pass</formula>
    </cfRule>
    <cfRule type="cellIs" dxfId="218" priority="326" operator="equal">
      <formula>Fail</formula>
    </cfRule>
  </conditionalFormatting>
  <conditionalFormatting sqref="D223">
    <cfRule type="cellIs" dxfId="217" priority="323" operator="equal">
      <formula>Pass</formula>
    </cfRule>
    <cfRule type="cellIs" dxfId="216" priority="324" operator="equal">
      <formula>Fail</formula>
    </cfRule>
  </conditionalFormatting>
  <conditionalFormatting sqref="D224">
    <cfRule type="cellIs" dxfId="215" priority="321" operator="equal">
      <formula>Pass</formula>
    </cfRule>
    <cfRule type="cellIs" dxfId="214" priority="322" operator="equal">
      <formula>Fail</formula>
    </cfRule>
  </conditionalFormatting>
  <conditionalFormatting sqref="D225">
    <cfRule type="cellIs" dxfId="213" priority="319" operator="equal">
      <formula>Pass</formula>
    </cfRule>
    <cfRule type="cellIs" dxfId="212" priority="320" operator="equal">
      <formula>Fail</formula>
    </cfRule>
  </conditionalFormatting>
  <conditionalFormatting sqref="D226">
    <cfRule type="cellIs" dxfId="211" priority="317" operator="equal">
      <formula>Pass</formula>
    </cfRule>
    <cfRule type="cellIs" dxfId="210" priority="318" operator="equal">
      <formula>Fail</formula>
    </cfRule>
  </conditionalFormatting>
  <conditionalFormatting sqref="D227">
    <cfRule type="cellIs" dxfId="209" priority="315" operator="equal">
      <formula>Pass</formula>
    </cfRule>
    <cfRule type="cellIs" dxfId="208" priority="316" operator="equal">
      <formula>Fail</formula>
    </cfRule>
  </conditionalFormatting>
  <conditionalFormatting sqref="D228">
    <cfRule type="cellIs" dxfId="207" priority="313" operator="equal">
      <formula>Pass</formula>
    </cfRule>
    <cfRule type="cellIs" dxfId="206" priority="314" operator="equal">
      <formula>Fail</formula>
    </cfRule>
  </conditionalFormatting>
  <conditionalFormatting sqref="D229">
    <cfRule type="cellIs" dxfId="205" priority="311" operator="equal">
      <formula>Pass</formula>
    </cfRule>
    <cfRule type="cellIs" dxfId="204" priority="312" operator="equal">
      <formula>Fail</formula>
    </cfRule>
  </conditionalFormatting>
  <conditionalFormatting sqref="D217:D229">
    <cfRule type="cellIs" dxfId="203" priority="309" operator="equal">
      <formula>Pass</formula>
    </cfRule>
    <cfRule type="cellIs" dxfId="202" priority="310" operator="equal">
      <formula>Fail</formula>
    </cfRule>
  </conditionalFormatting>
  <conditionalFormatting sqref="D214:D229">
    <cfRule type="cellIs" dxfId="201" priority="307" operator="equal">
      <formula>Pass</formula>
    </cfRule>
    <cfRule type="cellIs" dxfId="200" priority="308" operator="equal">
      <formula>Fail</formula>
    </cfRule>
  </conditionalFormatting>
  <conditionalFormatting sqref="D214:D229">
    <cfRule type="cellIs" dxfId="199" priority="305" operator="equal">
      <formula>Pass</formula>
    </cfRule>
    <cfRule type="cellIs" dxfId="198" priority="306" operator="equal">
      <formula>Fail</formula>
    </cfRule>
  </conditionalFormatting>
  <conditionalFormatting sqref="D215">
    <cfRule type="cellIs" dxfId="197" priority="303" operator="equal">
      <formula>Pass</formula>
    </cfRule>
    <cfRule type="cellIs" dxfId="196" priority="304" operator="equal">
      <formula>Fail</formula>
    </cfRule>
  </conditionalFormatting>
  <conditionalFormatting sqref="D215">
    <cfRule type="cellIs" dxfId="195" priority="301" operator="equal">
      <formula>Pass</formula>
    </cfRule>
    <cfRule type="cellIs" dxfId="194" priority="302" operator="equal">
      <formula>Fail</formula>
    </cfRule>
  </conditionalFormatting>
  <conditionalFormatting sqref="D216">
    <cfRule type="cellIs" dxfId="193" priority="299" operator="equal">
      <formula>Pass</formula>
    </cfRule>
    <cfRule type="cellIs" dxfId="192" priority="300" operator="equal">
      <formula>Fail</formula>
    </cfRule>
  </conditionalFormatting>
  <conditionalFormatting sqref="D216">
    <cfRule type="cellIs" dxfId="191" priority="297" operator="equal">
      <formula>Pass</formula>
    </cfRule>
    <cfRule type="cellIs" dxfId="190" priority="298" operator="equal">
      <formula>Fail</formula>
    </cfRule>
  </conditionalFormatting>
  <conditionalFormatting sqref="D230">
    <cfRule type="cellIs" dxfId="189" priority="295" operator="equal">
      <formula>Pass</formula>
    </cfRule>
    <cfRule type="cellIs" dxfId="188" priority="296" operator="equal">
      <formula>Fail</formula>
    </cfRule>
  </conditionalFormatting>
  <conditionalFormatting sqref="D233:D248">
    <cfRule type="cellIs" dxfId="187" priority="293" operator="equal">
      <formula>Pass</formula>
    </cfRule>
    <cfRule type="cellIs" dxfId="186" priority="294" operator="equal">
      <formula>Fail</formula>
    </cfRule>
  </conditionalFormatting>
  <conditionalFormatting sqref="D236:D248">
    <cfRule type="cellIs" dxfId="185" priority="287" operator="equal">
      <formula>Pass</formula>
    </cfRule>
    <cfRule type="cellIs" dxfId="184" priority="288" operator="equal">
      <formula>Fail</formula>
    </cfRule>
  </conditionalFormatting>
  <conditionalFormatting sqref="D237">
    <cfRule type="cellIs" dxfId="183" priority="285" operator="equal">
      <formula>Pass</formula>
    </cfRule>
    <cfRule type="cellIs" dxfId="182" priority="286" operator="equal">
      <formula>Fail</formula>
    </cfRule>
  </conditionalFormatting>
  <conditionalFormatting sqref="D238">
    <cfRule type="cellIs" dxfId="181" priority="283" operator="equal">
      <formula>Pass</formula>
    </cfRule>
    <cfRule type="cellIs" dxfId="180" priority="284" operator="equal">
      <formula>Fail</formula>
    </cfRule>
  </conditionalFormatting>
  <conditionalFormatting sqref="D239">
    <cfRule type="cellIs" dxfId="179" priority="281" operator="equal">
      <formula>Pass</formula>
    </cfRule>
    <cfRule type="cellIs" dxfId="178" priority="282" operator="equal">
      <formula>Fail</formula>
    </cfRule>
  </conditionalFormatting>
  <conditionalFormatting sqref="D253">
    <cfRule type="cellIs" dxfId="177" priority="205" operator="equal">
      <formula>Pass</formula>
    </cfRule>
    <cfRule type="cellIs" dxfId="176" priority="206" operator="equal">
      <formula>Fail</formula>
    </cfRule>
  </conditionalFormatting>
  <conditionalFormatting sqref="D254">
    <cfRule type="cellIs" dxfId="175" priority="203" operator="equal">
      <formula>Pass</formula>
    </cfRule>
    <cfRule type="cellIs" dxfId="174" priority="204" operator="equal">
      <formula>Fail</formula>
    </cfRule>
  </conditionalFormatting>
  <conditionalFormatting sqref="D290:D305">
    <cfRule type="cellIs" dxfId="173" priority="163" operator="equal">
      <formula>Pass</formula>
    </cfRule>
    <cfRule type="cellIs" dxfId="172" priority="164" operator="equal">
      <formula>Fail</formula>
    </cfRule>
  </conditionalFormatting>
  <conditionalFormatting sqref="D291">
    <cfRule type="cellIs" dxfId="171" priority="161" operator="equal">
      <formula>Pass</formula>
    </cfRule>
    <cfRule type="cellIs" dxfId="170" priority="162" operator="equal">
      <formula>Fail</formula>
    </cfRule>
  </conditionalFormatting>
  <conditionalFormatting sqref="D292">
    <cfRule type="cellIs" dxfId="169" priority="159" operator="equal">
      <formula>Pass</formula>
    </cfRule>
    <cfRule type="cellIs" dxfId="168" priority="160" operator="equal">
      <formula>Fail</formula>
    </cfRule>
  </conditionalFormatting>
  <conditionalFormatting sqref="D293">
    <cfRule type="cellIs" dxfId="167" priority="157" operator="equal">
      <formula>Pass</formula>
    </cfRule>
    <cfRule type="cellIs" dxfId="166" priority="158" operator="equal">
      <formula>Fail</formula>
    </cfRule>
  </conditionalFormatting>
  <conditionalFormatting sqref="D294">
    <cfRule type="cellIs" dxfId="165" priority="155" operator="equal">
      <formula>Pass</formula>
    </cfRule>
    <cfRule type="cellIs" dxfId="164" priority="156" operator="equal">
      <formula>Fail</formula>
    </cfRule>
  </conditionalFormatting>
  <conditionalFormatting sqref="D295">
    <cfRule type="cellIs" dxfId="163" priority="153" operator="equal">
      <formula>Pass</formula>
    </cfRule>
    <cfRule type="cellIs" dxfId="162" priority="154" operator="equal">
      <formula>Fail</formula>
    </cfRule>
  </conditionalFormatting>
  <conditionalFormatting sqref="D296">
    <cfRule type="cellIs" dxfId="161" priority="151" operator="equal">
      <formula>Pass</formula>
    </cfRule>
    <cfRule type="cellIs" dxfId="160" priority="152" operator="equal">
      <formula>Fail</formula>
    </cfRule>
  </conditionalFormatting>
  <conditionalFormatting sqref="D297">
    <cfRule type="cellIs" dxfId="159" priority="149" operator="equal">
      <formula>Pass</formula>
    </cfRule>
    <cfRule type="cellIs" dxfId="158" priority="150" operator="equal">
      <formula>Fail</formula>
    </cfRule>
  </conditionalFormatting>
  <conditionalFormatting sqref="D298">
    <cfRule type="cellIs" dxfId="157" priority="147" operator="equal">
      <formula>Pass</formula>
    </cfRule>
    <cfRule type="cellIs" dxfId="156" priority="148" operator="equal">
      <formula>Fail</formula>
    </cfRule>
  </conditionalFormatting>
  <conditionalFormatting sqref="D299">
    <cfRule type="cellIs" dxfId="155" priority="145" operator="equal">
      <formula>Pass</formula>
    </cfRule>
    <cfRule type="cellIs" dxfId="154" priority="146" operator="equal">
      <formula>Fail</formula>
    </cfRule>
  </conditionalFormatting>
  <conditionalFormatting sqref="D300">
    <cfRule type="cellIs" dxfId="153" priority="143" operator="equal">
      <formula>Pass</formula>
    </cfRule>
    <cfRule type="cellIs" dxfId="152" priority="144" operator="equal">
      <formula>Fail</formula>
    </cfRule>
  </conditionalFormatting>
  <conditionalFormatting sqref="D301">
    <cfRule type="cellIs" dxfId="151" priority="141" operator="equal">
      <formula>Pass</formula>
    </cfRule>
    <cfRule type="cellIs" dxfId="150" priority="142" operator="equal">
      <formula>Fail</formula>
    </cfRule>
  </conditionalFormatting>
  <conditionalFormatting sqref="D302">
    <cfRule type="cellIs" dxfId="149" priority="139" operator="equal">
      <formula>Pass</formula>
    </cfRule>
    <cfRule type="cellIs" dxfId="148" priority="140" operator="equal">
      <formula>Fail</formula>
    </cfRule>
  </conditionalFormatting>
  <conditionalFormatting sqref="D305">
    <cfRule type="cellIs" dxfId="147" priority="133" operator="equal">
      <formula>Pass</formula>
    </cfRule>
    <cfRule type="cellIs" dxfId="146" priority="134" operator="equal">
      <formula>Fail</formula>
    </cfRule>
  </conditionalFormatting>
  <conditionalFormatting sqref="D306">
    <cfRule type="cellIs" dxfId="145" priority="131" operator="equal">
      <formula>Pass</formula>
    </cfRule>
    <cfRule type="cellIs" dxfId="144" priority="132" operator="equal">
      <formula>Fail</formula>
    </cfRule>
  </conditionalFormatting>
  <conditionalFormatting sqref="D309:D324">
    <cfRule type="cellIs" dxfId="143" priority="129" operator="equal">
      <formula>Pass</formula>
    </cfRule>
    <cfRule type="cellIs" dxfId="142" priority="130" operator="equal">
      <formula>Fail</formula>
    </cfRule>
  </conditionalFormatting>
  <conditionalFormatting sqref="D310">
    <cfRule type="cellIs" dxfId="141" priority="127" operator="equal">
      <formula>Pass</formula>
    </cfRule>
    <cfRule type="cellIs" dxfId="140" priority="128" operator="equal">
      <formula>Fail</formula>
    </cfRule>
  </conditionalFormatting>
  <conditionalFormatting sqref="D311">
    <cfRule type="cellIs" dxfId="139" priority="125" operator="equal">
      <formula>Pass</formula>
    </cfRule>
    <cfRule type="cellIs" dxfId="138" priority="126" operator="equal">
      <formula>Fail</formula>
    </cfRule>
  </conditionalFormatting>
  <conditionalFormatting sqref="D312">
    <cfRule type="cellIs" dxfId="137" priority="123" operator="equal">
      <formula>Pass</formula>
    </cfRule>
    <cfRule type="cellIs" dxfId="136" priority="124" operator="equal">
      <formula>Fail</formula>
    </cfRule>
  </conditionalFormatting>
  <conditionalFormatting sqref="D313">
    <cfRule type="cellIs" dxfId="135" priority="121" operator="equal">
      <formula>Pass</formula>
    </cfRule>
    <cfRule type="cellIs" dxfId="134" priority="122" operator="equal">
      <formula>Fail</formula>
    </cfRule>
  </conditionalFormatting>
  <conditionalFormatting sqref="D314">
    <cfRule type="cellIs" dxfId="133" priority="119" operator="equal">
      <formula>Pass</formula>
    </cfRule>
    <cfRule type="cellIs" dxfId="132" priority="120" operator="equal">
      <formula>Fail</formula>
    </cfRule>
  </conditionalFormatting>
  <conditionalFormatting sqref="D315">
    <cfRule type="cellIs" dxfId="131" priority="117" operator="equal">
      <formula>Pass</formula>
    </cfRule>
    <cfRule type="cellIs" dxfId="130" priority="118" operator="equal">
      <formula>Fail</formula>
    </cfRule>
  </conditionalFormatting>
  <conditionalFormatting sqref="D316">
    <cfRule type="cellIs" dxfId="129" priority="115" operator="equal">
      <formula>Pass</formula>
    </cfRule>
    <cfRule type="cellIs" dxfId="128" priority="116" operator="equal">
      <formula>Fail</formula>
    </cfRule>
  </conditionalFormatting>
  <conditionalFormatting sqref="D317">
    <cfRule type="cellIs" dxfId="127" priority="113" operator="equal">
      <formula>Pass</formula>
    </cfRule>
    <cfRule type="cellIs" dxfId="126" priority="114" operator="equal">
      <formula>Fail</formula>
    </cfRule>
  </conditionalFormatting>
  <conditionalFormatting sqref="D318">
    <cfRule type="cellIs" dxfId="125" priority="111" operator="equal">
      <formula>Pass</formula>
    </cfRule>
    <cfRule type="cellIs" dxfId="124" priority="112" operator="equal">
      <formula>Fail</formula>
    </cfRule>
  </conditionalFormatting>
  <conditionalFormatting sqref="D319">
    <cfRule type="cellIs" dxfId="123" priority="109" operator="equal">
      <formula>Pass</formula>
    </cfRule>
    <cfRule type="cellIs" dxfId="122" priority="110" operator="equal">
      <formula>Fail</formula>
    </cfRule>
  </conditionalFormatting>
  <conditionalFormatting sqref="D320">
    <cfRule type="cellIs" dxfId="121" priority="107" operator="equal">
      <formula>Pass</formula>
    </cfRule>
    <cfRule type="cellIs" dxfId="120" priority="108" operator="equal">
      <formula>Fail</formula>
    </cfRule>
  </conditionalFormatting>
  <conditionalFormatting sqref="D321">
    <cfRule type="cellIs" dxfId="119" priority="105" operator="equal">
      <formula>Pass</formula>
    </cfRule>
    <cfRule type="cellIs" dxfId="118" priority="106" operator="equal">
      <formula>Fail</formula>
    </cfRule>
  </conditionalFormatting>
  <conditionalFormatting sqref="D322">
    <cfRule type="cellIs" dxfId="117" priority="103" operator="equal">
      <formula>Pass</formula>
    </cfRule>
    <cfRule type="cellIs" dxfId="116" priority="104" operator="equal">
      <formula>Fail</formula>
    </cfRule>
  </conditionalFormatting>
  <conditionalFormatting sqref="D323">
    <cfRule type="cellIs" dxfId="115" priority="101" operator="equal">
      <formula>Pass</formula>
    </cfRule>
    <cfRule type="cellIs" dxfId="114" priority="102" operator="equal">
      <formula>Fail</formula>
    </cfRule>
  </conditionalFormatting>
  <conditionalFormatting sqref="D324">
    <cfRule type="cellIs" dxfId="113" priority="99" operator="equal">
      <formula>Pass</formula>
    </cfRule>
    <cfRule type="cellIs" dxfId="112" priority="100" operator="equal">
      <formula>Fail</formula>
    </cfRule>
  </conditionalFormatting>
  <conditionalFormatting sqref="D325">
    <cfRule type="cellIs" dxfId="111" priority="97" operator="equal">
      <formula>Pass</formula>
    </cfRule>
    <cfRule type="cellIs" dxfId="110" priority="98" operator="equal">
      <formula>Fail</formula>
    </cfRule>
  </conditionalFormatting>
  <conditionalFormatting sqref="D271:D286">
    <cfRule type="cellIs" dxfId="109" priority="197" operator="equal">
      <formula>Pass</formula>
    </cfRule>
    <cfRule type="cellIs" dxfId="108" priority="198" operator="equal">
      <formula>Fail</formula>
    </cfRule>
  </conditionalFormatting>
  <conditionalFormatting sqref="D272">
    <cfRule type="cellIs" dxfId="107" priority="195" operator="equal">
      <formula>Pass</formula>
    </cfRule>
    <cfRule type="cellIs" dxfId="106" priority="196" operator="equal">
      <formula>Fail</formula>
    </cfRule>
  </conditionalFormatting>
  <conditionalFormatting sqref="D273">
    <cfRule type="cellIs" dxfId="105" priority="193" operator="equal">
      <formula>Pass</formula>
    </cfRule>
    <cfRule type="cellIs" dxfId="104" priority="194" operator="equal">
      <formula>Fail</formula>
    </cfRule>
  </conditionalFormatting>
  <conditionalFormatting sqref="D274">
    <cfRule type="cellIs" dxfId="103" priority="191" operator="equal">
      <formula>Pass</formula>
    </cfRule>
    <cfRule type="cellIs" dxfId="102" priority="192" operator="equal">
      <formula>Fail</formula>
    </cfRule>
  </conditionalFormatting>
  <conditionalFormatting sqref="D275">
    <cfRule type="cellIs" dxfId="101" priority="189" operator="equal">
      <formula>Pass</formula>
    </cfRule>
    <cfRule type="cellIs" dxfId="100" priority="190" operator="equal">
      <formula>Fail</formula>
    </cfRule>
  </conditionalFormatting>
  <conditionalFormatting sqref="D276">
    <cfRule type="cellIs" dxfId="99" priority="187" operator="equal">
      <formula>Pass</formula>
    </cfRule>
    <cfRule type="cellIs" dxfId="98" priority="188" operator="equal">
      <formula>Fail</formula>
    </cfRule>
  </conditionalFormatting>
  <conditionalFormatting sqref="D277">
    <cfRule type="cellIs" dxfId="97" priority="185" operator="equal">
      <formula>Pass</formula>
    </cfRule>
    <cfRule type="cellIs" dxfId="96" priority="186" operator="equal">
      <formula>Fail</formula>
    </cfRule>
  </conditionalFormatting>
  <conditionalFormatting sqref="D278">
    <cfRule type="cellIs" dxfId="95" priority="183" operator="equal">
      <formula>Pass</formula>
    </cfRule>
    <cfRule type="cellIs" dxfId="94" priority="184" operator="equal">
      <formula>Fail</formula>
    </cfRule>
  </conditionalFormatting>
  <conditionalFormatting sqref="D279">
    <cfRule type="cellIs" dxfId="93" priority="181" operator="equal">
      <formula>Pass</formula>
    </cfRule>
    <cfRule type="cellIs" dxfId="92" priority="182" operator="equal">
      <formula>Fail</formula>
    </cfRule>
  </conditionalFormatting>
  <conditionalFormatting sqref="D280">
    <cfRule type="cellIs" dxfId="91" priority="179" operator="equal">
      <formula>Pass</formula>
    </cfRule>
    <cfRule type="cellIs" dxfId="90" priority="180" operator="equal">
      <formula>Fail</formula>
    </cfRule>
  </conditionalFormatting>
  <conditionalFormatting sqref="D281">
    <cfRule type="cellIs" dxfId="89" priority="177" operator="equal">
      <formula>Pass</formula>
    </cfRule>
    <cfRule type="cellIs" dxfId="88" priority="178" operator="equal">
      <formula>Fail</formula>
    </cfRule>
  </conditionalFormatting>
  <conditionalFormatting sqref="D282">
    <cfRule type="cellIs" dxfId="87" priority="175" operator="equal">
      <formula>Pass</formula>
    </cfRule>
    <cfRule type="cellIs" dxfId="86" priority="176" operator="equal">
      <formula>Fail</formula>
    </cfRule>
  </conditionalFormatting>
  <conditionalFormatting sqref="D283">
    <cfRule type="cellIs" dxfId="85" priority="173" operator="equal">
      <formula>Pass</formula>
    </cfRule>
    <cfRule type="cellIs" dxfId="84" priority="174" operator="equal">
      <formula>Fail</formula>
    </cfRule>
  </conditionalFormatting>
  <conditionalFormatting sqref="D284">
    <cfRule type="cellIs" dxfId="83" priority="171" operator="equal">
      <formula>Pass</formula>
    </cfRule>
    <cfRule type="cellIs" dxfId="82" priority="172" operator="equal">
      <formula>Fail</formula>
    </cfRule>
  </conditionalFormatting>
  <conditionalFormatting sqref="D285">
    <cfRule type="cellIs" dxfId="81" priority="169" operator="equal">
      <formula>Pass</formula>
    </cfRule>
    <cfRule type="cellIs" dxfId="80" priority="170" operator="equal">
      <formula>Fail</formula>
    </cfRule>
  </conditionalFormatting>
  <conditionalFormatting sqref="D286">
    <cfRule type="cellIs" dxfId="79" priority="167" operator="equal">
      <formula>Pass</formula>
    </cfRule>
    <cfRule type="cellIs" dxfId="78" priority="168" operator="equal">
      <formula>Fail</formula>
    </cfRule>
  </conditionalFormatting>
  <conditionalFormatting sqref="D287">
    <cfRule type="cellIs" dxfId="77" priority="165" operator="equal">
      <formula>Pass</formula>
    </cfRule>
    <cfRule type="cellIs" dxfId="76" priority="166" operator="equal">
      <formula>Fail</formula>
    </cfRule>
  </conditionalFormatting>
  <conditionalFormatting sqref="D303">
    <cfRule type="cellIs" dxfId="75" priority="137" operator="equal">
      <formula>Pass</formula>
    </cfRule>
    <cfRule type="cellIs" dxfId="74" priority="138" operator="equal">
      <formula>Fail</formula>
    </cfRule>
  </conditionalFormatting>
  <conditionalFormatting sqref="D304">
    <cfRule type="cellIs" dxfId="73" priority="135" operator="equal">
      <formula>Pass</formula>
    </cfRule>
    <cfRule type="cellIs" dxfId="72" priority="136" operator="equal">
      <formula>Fail</formula>
    </cfRule>
  </conditionalFormatting>
  <conditionalFormatting sqref="D338">
    <cfRule type="cellIs" dxfId="71" priority="95" operator="equal">
      <formula>Pass</formula>
    </cfRule>
    <cfRule type="cellIs" dxfId="70" priority="96" operator="equal">
      <formula>Fail</formula>
    </cfRule>
  </conditionalFormatting>
  <conditionalFormatting sqref="D328:D337">
    <cfRule type="cellIs" dxfId="69" priority="93" operator="equal">
      <formula>Pass</formula>
    </cfRule>
    <cfRule type="cellIs" dxfId="68" priority="94" operator="equal">
      <formula>Fail</formula>
    </cfRule>
  </conditionalFormatting>
  <conditionalFormatting sqref="D329">
    <cfRule type="cellIs" dxfId="67" priority="91" operator="equal">
      <formula>Pass</formula>
    </cfRule>
    <cfRule type="cellIs" dxfId="66" priority="92" operator="equal">
      <formula>Fail</formula>
    </cfRule>
  </conditionalFormatting>
  <conditionalFormatting sqref="D330">
    <cfRule type="cellIs" dxfId="65" priority="89" operator="equal">
      <formula>Pass</formula>
    </cfRule>
    <cfRule type="cellIs" dxfId="64" priority="90" operator="equal">
      <formula>Fail</formula>
    </cfRule>
  </conditionalFormatting>
  <conditionalFormatting sqref="D331">
    <cfRule type="cellIs" dxfId="63" priority="87" operator="equal">
      <formula>Pass</formula>
    </cfRule>
    <cfRule type="cellIs" dxfId="62" priority="88" operator="equal">
      <formula>Fail</formula>
    </cfRule>
  </conditionalFormatting>
  <conditionalFormatting sqref="D332">
    <cfRule type="cellIs" dxfId="61" priority="85" operator="equal">
      <formula>Pass</formula>
    </cfRule>
    <cfRule type="cellIs" dxfId="60" priority="86" operator="equal">
      <formula>Fail</formula>
    </cfRule>
  </conditionalFormatting>
  <conditionalFormatting sqref="D334">
    <cfRule type="cellIs" dxfId="59" priority="83" operator="equal">
      <formula>Pass</formula>
    </cfRule>
    <cfRule type="cellIs" dxfId="58" priority="84" operator="equal">
      <formula>Fail</formula>
    </cfRule>
  </conditionalFormatting>
  <conditionalFormatting sqref="D335">
    <cfRule type="cellIs" dxfId="57" priority="81" operator="equal">
      <formula>Pass</formula>
    </cfRule>
    <cfRule type="cellIs" dxfId="56" priority="82" operator="equal">
      <formula>Fail</formula>
    </cfRule>
  </conditionalFormatting>
  <conditionalFormatting sqref="D336">
    <cfRule type="cellIs" dxfId="55" priority="79" operator="equal">
      <formula>Pass</formula>
    </cfRule>
    <cfRule type="cellIs" dxfId="54" priority="80" operator="equal">
      <formula>Fail</formula>
    </cfRule>
  </conditionalFormatting>
  <conditionalFormatting sqref="D337">
    <cfRule type="cellIs" dxfId="53" priority="77" operator="equal">
      <formula>Pass</formula>
    </cfRule>
    <cfRule type="cellIs" dxfId="52" priority="78" operator="equal">
      <formula>Fail</formula>
    </cfRule>
  </conditionalFormatting>
  <conditionalFormatting sqref="D333">
    <cfRule type="cellIs" dxfId="51" priority="75" operator="equal">
      <formula>Pass</formula>
    </cfRule>
    <cfRule type="cellIs" dxfId="50" priority="76" operator="equal">
      <formula>Fail</formula>
    </cfRule>
  </conditionalFormatting>
  <conditionalFormatting sqref="D333">
    <cfRule type="cellIs" dxfId="49" priority="73" operator="equal">
      <formula>Pass</formula>
    </cfRule>
    <cfRule type="cellIs" dxfId="48" priority="74" operator="equal">
      <formula>Fail</formula>
    </cfRule>
  </conditionalFormatting>
  <conditionalFormatting sqref="D351">
    <cfRule type="cellIs" dxfId="47" priority="71" operator="equal">
      <formula>Pass</formula>
    </cfRule>
    <cfRule type="cellIs" dxfId="46" priority="72" operator="equal">
      <formula>Fail</formula>
    </cfRule>
  </conditionalFormatting>
  <conditionalFormatting sqref="D341:D350">
    <cfRule type="cellIs" dxfId="45" priority="69" operator="equal">
      <formula>Pass</formula>
    </cfRule>
    <cfRule type="cellIs" dxfId="44" priority="70" operator="equal">
      <formula>Fail</formula>
    </cfRule>
  </conditionalFormatting>
  <conditionalFormatting sqref="D342">
    <cfRule type="cellIs" dxfId="43" priority="67" operator="equal">
      <formula>Pass</formula>
    </cfRule>
    <cfRule type="cellIs" dxfId="42" priority="68" operator="equal">
      <formula>Fail</formula>
    </cfRule>
  </conditionalFormatting>
  <conditionalFormatting sqref="D343">
    <cfRule type="cellIs" dxfId="41" priority="65" operator="equal">
      <formula>Pass</formula>
    </cfRule>
    <cfRule type="cellIs" dxfId="40" priority="66" operator="equal">
      <formula>Fail</formula>
    </cfRule>
  </conditionalFormatting>
  <conditionalFormatting sqref="D344">
    <cfRule type="cellIs" dxfId="39" priority="63" operator="equal">
      <formula>Pass</formula>
    </cfRule>
    <cfRule type="cellIs" dxfId="38" priority="64" operator="equal">
      <formula>Fail</formula>
    </cfRule>
  </conditionalFormatting>
  <conditionalFormatting sqref="D345">
    <cfRule type="cellIs" dxfId="37" priority="61" operator="equal">
      <formula>Pass</formula>
    </cfRule>
    <cfRule type="cellIs" dxfId="36" priority="62" operator="equal">
      <formula>Fail</formula>
    </cfRule>
  </conditionalFormatting>
  <conditionalFormatting sqref="D347">
    <cfRule type="cellIs" dxfId="35" priority="59" operator="equal">
      <formula>Pass</formula>
    </cfRule>
    <cfRule type="cellIs" dxfId="34" priority="60" operator="equal">
      <formula>Fail</formula>
    </cfRule>
  </conditionalFormatting>
  <conditionalFormatting sqref="D348">
    <cfRule type="cellIs" dxfId="33" priority="57" operator="equal">
      <formula>Pass</formula>
    </cfRule>
    <cfRule type="cellIs" dxfId="32" priority="58" operator="equal">
      <formula>Fail</formula>
    </cfRule>
  </conditionalFormatting>
  <conditionalFormatting sqref="D349">
    <cfRule type="cellIs" dxfId="31" priority="55" operator="equal">
      <formula>Pass</formula>
    </cfRule>
    <cfRule type="cellIs" dxfId="30" priority="56" operator="equal">
      <formula>Fail</formula>
    </cfRule>
  </conditionalFormatting>
  <conditionalFormatting sqref="D350">
    <cfRule type="cellIs" dxfId="29" priority="53" operator="equal">
      <formula>Pass</formula>
    </cfRule>
    <cfRule type="cellIs" dxfId="28" priority="54" operator="equal">
      <formula>Fail</formula>
    </cfRule>
  </conditionalFormatting>
  <conditionalFormatting sqref="D346">
    <cfRule type="cellIs" dxfId="27" priority="51" operator="equal">
      <formula>Pass</formula>
    </cfRule>
    <cfRule type="cellIs" dxfId="26" priority="52" operator="equal">
      <formula>Fail</formula>
    </cfRule>
  </conditionalFormatting>
  <conditionalFormatting sqref="D346">
    <cfRule type="cellIs" dxfId="25" priority="49" operator="equal">
      <formula>Pass</formula>
    </cfRule>
    <cfRule type="cellIs" dxfId="24" priority="50" operator="equal">
      <formula>Fail</formula>
    </cfRule>
  </conditionalFormatting>
  <conditionalFormatting sqref="D365">
    <cfRule type="cellIs" dxfId="23" priority="23" operator="equal">
      <formula>Pass</formula>
    </cfRule>
    <cfRule type="cellIs" dxfId="22" priority="24" operator="equal">
      <formula>Fail</formula>
    </cfRule>
  </conditionalFormatting>
  <conditionalFormatting sqref="D355:D364">
    <cfRule type="cellIs" dxfId="21" priority="21" operator="equal">
      <formula>Pass</formula>
    </cfRule>
    <cfRule type="cellIs" dxfId="20" priority="22" operator="equal">
      <formula>Fail</formula>
    </cfRule>
  </conditionalFormatting>
  <conditionalFormatting sqref="D356">
    <cfRule type="cellIs" dxfId="19" priority="19" operator="equal">
      <formula>Pass</formula>
    </cfRule>
    <cfRule type="cellIs" dxfId="18" priority="20" operator="equal">
      <formula>Fail</formula>
    </cfRule>
  </conditionalFormatting>
  <conditionalFormatting sqref="D357">
    <cfRule type="cellIs" dxfId="17" priority="17" operator="equal">
      <formula>Pass</formula>
    </cfRule>
    <cfRule type="cellIs" dxfId="16" priority="18" operator="equal">
      <formula>Fail</formula>
    </cfRule>
  </conditionalFormatting>
  <conditionalFormatting sqref="D358">
    <cfRule type="cellIs" dxfId="15" priority="15" operator="equal">
      <formula>Pass</formula>
    </cfRule>
    <cfRule type="cellIs" dxfId="14" priority="16" operator="equal">
      <formula>Fail</formula>
    </cfRule>
  </conditionalFormatting>
  <conditionalFormatting sqref="D359">
    <cfRule type="cellIs" dxfId="13" priority="13" operator="equal">
      <formula>Pass</formula>
    </cfRule>
    <cfRule type="cellIs" dxfId="12" priority="14" operator="equal">
      <formula>Fail</formula>
    </cfRule>
  </conditionalFormatting>
  <conditionalFormatting sqref="D361">
    <cfRule type="cellIs" dxfId="11" priority="11" operator="equal">
      <formula>Pass</formula>
    </cfRule>
    <cfRule type="cellIs" dxfId="10" priority="12" operator="equal">
      <formula>Fail</formula>
    </cfRule>
  </conditionalFormatting>
  <conditionalFormatting sqref="D362">
    <cfRule type="cellIs" dxfId="9" priority="9" operator="equal">
      <formula>Pass</formula>
    </cfRule>
    <cfRule type="cellIs" dxfId="8" priority="10" operator="equal">
      <formula>Fail</formula>
    </cfRule>
  </conditionalFormatting>
  <conditionalFormatting sqref="D363">
    <cfRule type="cellIs" dxfId="7" priority="7" operator="equal">
      <formula>Pass</formula>
    </cfRule>
    <cfRule type="cellIs" dxfId="6" priority="8" operator="equal">
      <formula>Fail</formula>
    </cfRule>
  </conditionalFormatting>
  <conditionalFormatting sqref="D364">
    <cfRule type="cellIs" dxfId="5" priority="5" operator="equal">
      <formula>Pass</formula>
    </cfRule>
    <cfRule type="cellIs" dxfId="4" priority="6" operator="equal">
      <formula>Fail</formula>
    </cfRule>
  </conditionalFormatting>
  <conditionalFormatting sqref="D360">
    <cfRule type="cellIs" dxfId="3" priority="3" operator="equal">
      <formula>Pass</formula>
    </cfRule>
    <cfRule type="cellIs" dxfId="2" priority="4" operator="equal">
      <formula>Fail</formula>
    </cfRule>
  </conditionalFormatting>
  <conditionalFormatting sqref="D360">
    <cfRule type="cellIs" dxfId="1" priority="1" operator="equal">
      <formula>Pass</formula>
    </cfRule>
    <cfRule type="cellIs" dxfId="0" priority="2" operator="equal">
      <formula>Fail</formula>
    </cfRule>
  </conditionalFormatting>
  <pageMargins left="0.7" right="0.7" top="0.75" bottom="0.75" header="0.3" footer="0.3"/>
  <pageSetup scale="64" fitToHeight="0" orientation="landscape" horizontalDpi="4294967293" verticalDpi="4294967293" r:id="rId1"/>
  <rowBreaks count="10" manualBreakCount="10">
    <brk id="45" max="16383" man="1"/>
    <brk id="83" max="16383" man="1"/>
    <brk id="121" max="16383" man="1"/>
    <brk id="160" max="16383" man="1"/>
    <brk id="199" max="16383" man="1"/>
    <brk id="212" max="12" man="1"/>
    <brk id="250" max="16383" man="1"/>
    <brk id="288" max="16383" man="1"/>
    <brk id="326" max="16383" man="1"/>
    <brk id="366" max="16383" man="1"/>
  </rowBreaks>
  <ignoredErrors>
    <ignoredError sqref="W9:W24 W28:W43 W47:W62 W66:W81 W85:W100 W104:W119 W123:W132 W136:W145 W149:W158 W162:W171 W175:W184 W188:W197 W201:W210"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K351"/>
  <sheetViews>
    <sheetView workbookViewId="0"/>
  </sheetViews>
  <sheetFormatPr defaultRowHeight="15" x14ac:dyDescent="0.25"/>
  <cols>
    <col min="3" max="3" width="26.5703125" customWidth="1"/>
  </cols>
  <sheetData>
    <row r="1" spans="1:375" x14ac:dyDescent="0.25">
      <c r="E1" t="s">
        <v>620</v>
      </c>
      <c r="F1" t="s">
        <v>320</v>
      </c>
      <c r="O1" t="s">
        <v>62</v>
      </c>
      <c r="AC1" t="s">
        <v>482</v>
      </c>
      <c r="AI1" t="s">
        <v>327</v>
      </c>
      <c r="AW1" t="s">
        <v>593</v>
      </c>
      <c r="BI1" t="s">
        <v>265</v>
      </c>
      <c r="BW1" t="s">
        <v>264</v>
      </c>
      <c r="CH1" t="s">
        <v>483</v>
      </c>
      <c r="CM1" t="s">
        <v>328</v>
      </c>
      <c r="CX1" t="s">
        <v>594</v>
      </c>
      <c r="DH1" t="s">
        <v>329</v>
      </c>
      <c r="DS1" t="s">
        <v>63</v>
      </c>
      <c r="DW1" t="s">
        <v>230</v>
      </c>
      <c r="EA1" t="s">
        <v>613</v>
      </c>
      <c r="EC1" t="s">
        <v>259</v>
      </c>
      <c r="EP1" t="s">
        <v>657</v>
      </c>
      <c r="EU1" t="s">
        <v>330</v>
      </c>
      <c r="FH1" t="s">
        <v>614</v>
      </c>
      <c r="FT1" t="s">
        <v>266</v>
      </c>
      <c r="GG1" t="s">
        <v>267</v>
      </c>
      <c r="GP1" t="s">
        <v>485</v>
      </c>
      <c r="GT1" t="s">
        <v>389</v>
      </c>
      <c r="HC1" t="s">
        <v>399</v>
      </c>
      <c r="HL1" t="s">
        <v>595</v>
      </c>
      <c r="HU1" t="s">
        <v>596</v>
      </c>
      <c r="ID1" t="s">
        <v>268</v>
      </c>
      <c r="IM1" t="s">
        <v>269</v>
      </c>
      <c r="IS1" t="s">
        <v>597</v>
      </c>
      <c r="IU1" t="s">
        <v>281</v>
      </c>
      <c r="JC1" t="s">
        <v>615</v>
      </c>
      <c r="JK1" t="s">
        <v>369</v>
      </c>
      <c r="JN1" t="s">
        <v>370</v>
      </c>
      <c r="JP1" t="s">
        <v>390</v>
      </c>
      <c r="JR1" t="s">
        <v>384</v>
      </c>
      <c r="JU1" t="s">
        <v>385</v>
      </c>
      <c r="JX1" t="s">
        <v>472</v>
      </c>
      <c r="JZ1" t="s">
        <v>658</v>
      </c>
      <c r="KB1" t="s">
        <v>659</v>
      </c>
      <c r="KH1" t="s">
        <v>666</v>
      </c>
      <c r="KJ1" t="s">
        <v>486</v>
      </c>
      <c r="KW1" t="s">
        <v>487</v>
      </c>
      <c r="LB1" t="s">
        <v>488</v>
      </c>
      <c r="LL1" t="s">
        <v>489</v>
      </c>
      <c r="LP1" t="s">
        <v>490</v>
      </c>
      <c r="LY1" t="s">
        <v>491</v>
      </c>
      <c r="MC1" t="s">
        <v>621</v>
      </c>
      <c r="MV1" t="s">
        <v>331</v>
      </c>
    </row>
    <row r="2" spans="1:375" x14ac:dyDescent="0.25">
      <c r="B2" t="s">
        <v>260</v>
      </c>
      <c r="D2" t="s">
        <v>58</v>
      </c>
      <c r="E2" t="s">
        <v>321</v>
      </c>
      <c r="F2" t="s">
        <v>322</v>
      </c>
      <c r="H2" t="s">
        <v>64</v>
      </c>
      <c r="I2" t="s">
        <v>598</v>
      </c>
      <c r="J2" t="s">
        <v>492</v>
      </c>
      <c r="K2" t="s">
        <v>493</v>
      </c>
      <c r="L2" t="s">
        <v>279</v>
      </c>
      <c r="M2" t="s">
        <v>597</v>
      </c>
      <c r="O2" t="s">
        <v>66</v>
      </c>
      <c r="P2" t="s">
        <v>67</v>
      </c>
      <c r="Q2" t="s">
        <v>68</v>
      </c>
      <c r="R2" t="s">
        <v>69</v>
      </c>
      <c r="S2" t="s">
        <v>494</v>
      </c>
      <c r="T2" t="s">
        <v>271</v>
      </c>
      <c r="U2" t="s">
        <v>323</v>
      </c>
      <c r="V2" t="s">
        <v>495</v>
      </c>
      <c r="W2" t="s">
        <v>70</v>
      </c>
      <c r="X2" t="s">
        <v>71</v>
      </c>
      <c r="Y2" t="s">
        <v>72</v>
      </c>
      <c r="Z2" t="s">
        <v>73</v>
      </c>
      <c r="AA2" t="s">
        <v>74</v>
      </c>
      <c r="AB2" t="s">
        <v>75</v>
      </c>
      <c r="AC2" t="s">
        <v>66</v>
      </c>
      <c r="AD2" t="s">
        <v>69</v>
      </c>
      <c r="AE2" t="s">
        <v>495</v>
      </c>
      <c r="AF2" t="s">
        <v>71</v>
      </c>
      <c r="AG2" t="s">
        <v>74</v>
      </c>
      <c r="AH2" t="s">
        <v>75</v>
      </c>
      <c r="AI2" t="s">
        <v>66</v>
      </c>
      <c r="AJ2" t="s">
        <v>67</v>
      </c>
      <c r="AK2" t="s">
        <v>68</v>
      </c>
      <c r="AL2" t="s">
        <v>69</v>
      </c>
      <c r="AM2" t="s">
        <v>494</v>
      </c>
      <c r="AN2" t="s">
        <v>271</v>
      </c>
      <c r="AO2" t="s">
        <v>323</v>
      </c>
      <c r="AP2" t="s">
        <v>495</v>
      </c>
      <c r="AQ2" t="s">
        <v>70</v>
      </c>
      <c r="AR2" t="s">
        <v>71</v>
      </c>
      <c r="AS2" t="s">
        <v>72</v>
      </c>
      <c r="AT2" t="s">
        <v>73</v>
      </c>
      <c r="AU2" t="s">
        <v>74</v>
      </c>
      <c r="AV2" t="s">
        <v>75</v>
      </c>
      <c r="AW2" t="s">
        <v>66</v>
      </c>
      <c r="AX2" t="s">
        <v>67</v>
      </c>
      <c r="AY2" t="s">
        <v>68</v>
      </c>
      <c r="AZ2" t="s">
        <v>69</v>
      </c>
      <c r="BA2" t="s">
        <v>271</v>
      </c>
      <c r="BB2" t="s">
        <v>323</v>
      </c>
      <c r="BC2" t="s">
        <v>495</v>
      </c>
      <c r="BD2" t="s">
        <v>70</v>
      </c>
      <c r="BE2" t="s">
        <v>71</v>
      </c>
      <c r="BF2" t="s">
        <v>72</v>
      </c>
      <c r="BG2" t="s">
        <v>73</v>
      </c>
      <c r="BH2" t="s">
        <v>74</v>
      </c>
      <c r="BI2" t="s">
        <v>66</v>
      </c>
      <c r="BJ2" t="s">
        <v>67</v>
      </c>
      <c r="BK2" t="s">
        <v>68</v>
      </c>
      <c r="BL2" t="s">
        <v>69</v>
      </c>
      <c r="BM2" t="s">
        <v>494</v>
      </c>
      <c r="BN2" t="s">
        <v>271</v>
      </c>
      <c r="BO2" t="s">
        <v>323</v>
      </c>
      <c r="BP2" t="s">
        <v>495</v>
      </c>
      <c r="BQ2" t="s">
        <v>70</v>
      </c>
      <c r="BR2" t="s">
        <v>71</v>
      </c>
      <c r="BS2" t="s">
        <v>72</v>
      </c>
      <c r="BT2" t="s">
        <v>73</v>
      </c>
      <c r="BU2" t="s">
        <v>74</v>
      </c>
      <c r="BV2" t="s">
        <v>75</v>
      </c>
      <c r="BW2" t="s">
        <v>66</v>
      </c>
      <c r="BX2" t="s">
        <v>67</v>
      </c>
      <c r="BY2" t="s">
        <v>68</v>
      </c>
      <c r="BZ2" t="s">
        <v>69</v>
      </c>
      <c r="CA2" t="s">
        <v>271</v>
      </c>
      <c r="CB2" t="s">
        <v>70</v>
      </c>
      <c r="CC2" t="s">
        <v>71</v>
      </c>
      <c r="CD2" t="s">
        <v>72</v>
      </c>
      <c r="CE2" t="s">
        <v>73</v>
      </c>
      <c r="CF2" t="s">
        <v>74</v>
      </c>
      <c r="CG2" t="s">
        <v>75</v>
      </c>
      <c r="CH2" t="s">
        <v>66</v>
      </c>
      <c r="CI2" t="s">
        <v>69</v>
      </c>
      <c r="CJ2" t="s">
        <v>71</v>
      </c>
      <c r="CK2" t="s">
        <v>74</v>
      </c>
      <c r="CL2" t="s">
        <v>75</v>
      </c>
      <c r="CM2" t="s">
        <v>66</v>
      </c>
      <c r="CN2" t="s">
        <v>67</v>
      </c>
      <c r="CO2" t="s">
        <v>68</v>
      </c>
      <c r="CP2" t="s">
        <v>69</v>
      </c>
      <c r="CQ2" t="s">
        <v>271</v>
      </c>
      <c r="CR2" t="s">
        <v>70</v>
      </c>
      <c r="CS2" t="s">
        <v>71</v>
      </c>
      <c r="CT2" t="s">
        <v>72</v>
      </c>
      <c r="CU2" t="s">
        <v>73</v>
      </c>
      <c r="CV2" t="s">
        <v>74</v>
      </c>
      <c r="CW2" t="s">
        <v>75</v>
      </c>
      <c r="CX2" t="s">
        <v>66</v>
      </c>
      <c r="CY2" t="s">
        <v>67</v>
      </c>
      <c r="CZ2" t="s">
        <v>68</v>
      </c>
      <c r="DA2" t="s">
        <v>69</v>
      </c>
      <c r="DB2" t="s">
        <v>271</v>
      </c>
      <c r="DC2" t="s">
        <v>70</v>
      </c>
      <c r="DD2" t="s">
        <v>71</v>
      </c>
      <c r="DE2" t="s">
        <v>72</v>
      </c>
      <c r="DF2" t="s">
        <v>73</v>
      </c>
      <c r="DG2" t="s">
        <v>74</v>
      </c>
      <c r="DH2" t="s">
        <v>66</v>
      </c>
      <c r="DI2" t="s">
        <v>67</v>
      </c>
      <c r="DJ2" t="s">
        <v>68</v>
      </c>
      <c r="DK2" t="s">
        <v>69</v>
      </c>
      <c r="DL2" t="s">
        <v>271</v>
      </c>
      <c r="DM2" t="s">
        <v>70</v>
      </c>
      <c r="DN2" t="s">
        <v>71</v>
      </c>
      <c r="DO2" t="s">
        <v>72</v>
      </c>
      <c r="DP2" t="s">
        <v>73</v>
      </c>
      <c r="DQ2" t="s">
        <v>74</v>
      </c>
      <c r="DR2" t="s">
        <v>75</v>
      </c>
      <c r="DS2" t="s">
        <v>65</v>
      </c>
      <c r="DU2" t="s">
        <v>76</v>
      </c>
      <c r="DV2" t="s">
        <v>496</v>
      </c>
      <c r="DW2" t="s">
        <v>231</v>
      </c>
      <c r="DX2" t="s">
        <v>232</v>
      </c>
      <c r="DY2" t="s">
        <v>233</v>
      </c>
      <c r="DZ2" t="s">
        <v>270</v>
      </c>
      <c r="EA2" t="s">
        <v>93</v>
      </c>
      <c r="EB2" t="s">
        <v>94</v>
      </c>
      <c r="EC2" t="s">
        <v>66</v>
      </c>
      <c r="ED2" t="s">
        <v>67</v>
      </c>
      <c r="EE2" t="s">
        <v>68</v>
      </c>
      <c r="EF2" t="s">
        <v>69</v>
      </c>
      <c r="EG2" t="s">
        <v>494</v>
      </c>
      <c r="EH2" t="s">
        <v>271</v>
      </c>
      <c r="EI2" t="s">
        <v>323</v>
      </c>
      <c r="EJ2" t="s">
        <v>495</v>
      </c>
      <c r="EK2" t="s">
        <v>70</v>
      </c>
      <c r="EL2" t="s">
        <v>71</v>
      </c>
      <c r="EM2" t="s">
        <v>72</v>
      </c>
      <c r="EN2" t="s">
        <v>73</v>
      </c>
      <c r="EO2" t="s">
        <v>74</v>
      </c>
      <c r="EP2" t="s">
        <v>66</v>
      </c>
      <c r="EQ2" t="s">
        <v>69</v>
      </c>
      <c r="ER2" t="s">
        <v>495</v>
      </c>
      <c r="ES2" t="s">
        <v>71</v>
      </c>
      <c r="ET2" t="s">
        <v>74</v>
      </c>
      <c r="EU2" t="s">
        <v>66</v>
      </c>
      <c r="EV2" t="s">
        <v>67</v>
      </c>
      <c r="EW2" t="s">
        <v>68</v>
      </c>
      <c r="EX2" t="s">
        <v>69</v>
      </c>
      <c r="EY2" t="s">
        <v>494</v>
      </c>
      <c r="EZ2" t="s">
        <v>271</v>
      </c>
      <c r="FA2" t="s">
        <v>323</v>
      </c>
      <c r="FB2" t="s">
        <v>495</v>
      </c>
      <c r="FC2" t="s">
        <v>70</v>
      </c>
      <c r="FD2" t="s">
        <v>71</v>
      </c>
      <c r="FE2" t="s">
        <v>72</v>
      </c>
      <c r="FF2" t="s">
        <v>73</v>
      </c>
      <c r="FG2" t="s">
        <v>74</v>
      </c>
      <c r="FH2" t="s">
        <v>66</v>
      </c>
      <c r="FI2" t="s">
        <v>67</v>
      </c>
      <c r="FJ2" t="s">
        <v>68</v>
      </c>
      <c r="FK2" t="s">
        <v>69</v>
      </c>
      <c r="FL2" t="s">
        <v>271</v>
      </c>
      <c r="FM2" t="s">
        <v>323</v>
      </c>
      <c r="FN2" t="s">
        <v>495</v>
      </c>
      <c r="FO2" t="s">
        <v>70</v>
      </c>
      <c r="FP2" t="s">
        <v>71</v>
      </c>
      <c r="FQ2" t="s">
        <v>72</v>
      </c>
      <c r="FR2" t="s">
        <v>73</v>
      </c>
      <c r="FS2" t="s">
        <v>74</v>
      </c>
      <c r="FT2" t="s">
        <v>66</v>
      </c>
      <c r="FU2" t="s">
        <v>67</v>
      </c>
      <c r="FV2" t="s">
        <v>68</v>
      </c>
      <c r="FW2" t="s">
        <v>69</v>
      </c>
      <c r="FX2" t="s">
        <v>494</v>
      </c>
      <c r="FY2" t="s">
        <v>271</v>
      </c>
      <c r="FZ2" t="s">
        <v>323</v>
      </c>
      <c r="GA2" t="s">
        <v>495</v>
      </c>
      <c r="GB2" t="s">
        <v>70</v>
      </c>
      <c r="GC2" t="s">
        <v>71</v>
      </c>
      <c r="GD2" t="s">
        <v>72</v>
      </c>
      <c r="GE2" t="s">
        <v>73</v>
      </c>
      <c r="GF2" t="s">
        <v>74</v>
      </c>
      <c r="GG2" t="s">
        <v>66</v>
      </c>
      <c r="GH2" t="s">
        <v>67</v>
      </c>
      <c r="GI2" t="s">
        <v>68</v>
      </c>
      <c r="GJ2" t="s">
        <v>69</v>
      </c>
      <c r="GK2" t="s">
        <v>70</v>
      </c>
      <c r="GL2" t="s">
        <v>71</v>
      </c>
      <c r="GM2" t="s">
        <v>72</v>
      </c>
      <c r="GN2" t="s">
        <v>73</v>
      </c>
      <c r="GO2" t="s">
        <v>74</v>
      </c>
      <c r="GP2" t="s">
        <v>66</v>
      </c>
      <c r="GQ2" t="s">
        <v>69</v>
      </c>
      <c r="GR2" t="s">
        <v>71</v>
      </c>
      <c r="GS2" t="s">
        <v>74</v>
      </c>
      <c r="GT2" t="s">
        <v>66</v>
      </c>
      <c r="GU2" t="s">
        <v>67</v>
      </c>
      <c r="GV2" t="s">
        <v>68</v>
      </c>
      <c r="GW2" t="s">
        <v>69</v>
      </c>
      <c r="GX2" t="s">
        <v>70</v>
      </c>
      <c r="GY2" t="s">
        <v>71</v>
      </c>
      <c r="GZ2" t="s">
        <v>72</v>
      </c>
      <c r="HA2" t="s">
        <v>73</v>
      </c>
      <c r="HB2" t="s">
        <v>74</v>
      </c>
      <c r="HC2" t="s">
        <v>66</v>
      </c>
      <c r="HD2" t="s">
        <v>67</v>
      </c>
      <c r="HE2" t="s">
        <v>68</v>
      </c>
      <c r="HF2" t="s">
        <v>69</v>
      </c>
      <c r="HG2" t="s">
        <v>70</v>
      </c>
      <c r="HH2" t="s">
        <v>71</v>
      </c>
      <c r="HI2" t="s">
        <v>72</v>
      </c>
      <c r="HJ2" t="s">
        <v>73</v>
      </c>
      <c r="HK2" t="s">
        <v>74</v>
      </c>
      <c r="HL2" t="s">
        <v>66</v>
      </c>
      <c r="HM2" t="s">
        <v>67</v>
      </c>
      <c r="HN2" t="s">
        <v>68</v>
      </c>
      <c r="HO2" t="s">
        <v>69</v>
      </c>
      <c r="HP2" t="s">
        <v>70</v>
      </c>
      <c r="HQ2" t="s">
        <v>71</v>
      </c>
      <c r="HR2" t="s">
        <v>72</v>
      </c>
      <c r="HS2" t="s">
        <v>73</v>
      </c>
      <c r="HT2" t="s">
        <v>74</v>
      </c>
      <c r="HU2" t="s">
        <v>66</v>
      </c>
      <c r="HV2" t="s">
        <v>67</v>
      </c>
      <c r="HW2" t="s">
        <v>68</v>
      </c>
      <c r="HX2" t="s">
        <v>69</v>
      </c>
      <c r="HY2" t="s">
        <v>70</v>
      </c>
      <c r="HZ2" t="s">
        <v>71</v>
      </c>
      <c r="IA2" t="s">
        <v>72</v>
      </c>
      <c r="IB2" t="s">
        <v>73</v>
      </c>
      <c r="IC2" t="s">
        <v>74</v>
      </c>
      <c r="ID2" t="s">
        <v>66</v>
      </c>
      <c r="IE2" t="s">
        <v>67</v>
      </c>
      <c r="IF2" t="s">
        <v>68</v>
      </c>
      <c r="IG2" t="s">
        <v>69</v>
      </c>
      <c r="IH2" t="s">
        <v>70</v>
      </c>
      <c r="II2" t="s">
        <v>71</v>
      </c>
      <c r="IJ2" t="s">
        <v>72</v>
      </c>
      <c r="IK2" t="s">
        <v>73</v>
      </c>
      <c r="IL2" t="s">
        <v>74</v>
      </c>
      <c r="IM2" t="s">
        <v>93</v>
      </c>
      <c r="IN2" t="s">
        <v>93</v>
      </c>
      <c r="IO2" t="s">
        <v>93</v>
      </c>
      <c r="IP2" t="s">
        <v>94</v>
      </c>
      <c r="IQ2" t="s">
        <v>94</v>
      </c>
      <c r="IR2" t="s">
        <v>94</v>
      </c>
      <c r="IS2" t="s">
        <v>93</v>
      </c>
      <c r="IT2" t="s">
        <v>94</v>
      </c>
      <c r="IU2" t="s">
        <v>282</v>
      </c>
      <c r="IW2" t="s">
        <v>283</v>
      </c>
      <c r="IY2" t="s">
        <v>284</v>
      </c>
      <c r="JA2" t="s">
        <v>285</v>
      </c>
      <c r="JC2" t="s">
        <v>282</v>
      </c>
      <c r="JE2" t="s">
        <v>283</v>
      </c>
      <c r="JG2" t="s">
        <v>284</v>
      </c>
      <c r="JI2" t="s">
        <v>285</v>
      </c>
      <c r="JK2" t="s">
        <v>371</v>
      </c>
      <c r="JL2" t="s">
        <v>372</v>
      </c>
      <c r="JM2" t="s">
        <v>373</v>
      </c>
      <c r="JO2" t="s">
        <v>374</v>
      </c>
      <c r="JP2" t="s">
        <v>375</v>
      </c>
      <c r="JQ2" t="s">
        <v>391</v>
      </c>
      <c r="JR2" t="s">
        <v>376</v>
      </c>
      <c r="JS2" t="s">
        <v>377</v>
      </c>
      <c r="JT2" t="s">
        <v>386</v>
      </c>
      <c r="JU2" t="s">
        <v>376</v>
      </c>
      <c r="JV2" t="s">
        <v>377</v>
      </c>
      <c r="JW2" t="s">
        <v>386</v>
      </c>
      <c r="JX2" t="s">
        <v>392</v>
      </c>
      <c r="JY2" t="s">
        <v>323</v>
      </c>
      <c r="JZ2" t="s">
        <v>660</v>
      </c>
      <c r="KA2" t="s">
        <v>661</v>
      </c>
      <c r="KB2" t="s">
        <v>35</v>
      </c>
      <c r="KD2" t="s">
        <v>34</v>
      </c>
      <c r="KF2" t="s">
        <v>662</v>
      </c>
      <c r="KH2" t="s">
        <v>667</v>
      </c>
      <c r="KI2" t="s">
        <v>668</v>
      </c>
      <c r="KJ2" t="s">
        <v>66</v>
      </c>
      <c r="KK2" t="s">
        <v>67</v>
      </c>
      <c r="KL2" t="s">
        <v>68</v>
      </c>
      <c r="KM2" t="s">
        <v>69</v>
      </c>
      <c r="KN2" t="s">
        <v>494</v>
      </c>
      <c r="KO2" t="s">
        <v>271</v>
      </c>
      <c r="KP2" t="s">
        <v>323</v>
      </c>
      <c r="KQ2" t="s">
        <v>495</v>
      </c>
      <c r="KR2" t="s">
        <v>70</v>
      </c>
      <c r="KS2" t="s">
        <v>71</v>
      </c>
      <c r="KT2" t="s">
        <v>72</v>
      </c>
      <c r="KU2" t="s">
        <v>73</v>
      </c>
      <c r="KV2" t="s">
        <v>74</v>
      </c>
      <c r="KW2" t="s">
        <v>66</v>
      </c>
      <c r="KX2" t="s">
        <v>69</v>
      </c>
      <c r="KY2" t="s">
        <v>495</v>
      </c>
      <c r="KZ2" t="s">
        <v>71</v>
      </c>
      <c r="LA2" t="s">
        <v>74</v>
      </c>
      <c r="LB2" t="s">
        <v>66</v>
      </c>
      <c r="LC2" t="s">
        <v>67</v>
      </c>
      <c r="LD2" t="s">
        <v>68</v>
      </c>
      <c r="LE2" t="s">
        <v>69</v>
      </c>
      <c r="LF2" t="s">
        <v>271</v>
      </c>
      <c r="LG2" t="s">
        <v>70</v>
      </c>
      <c r="LH2" t="s">
        <v>71</v>
      </c>
      <c r="LI2" t="s">
        <v>72</v>
      </c>
      <c r="LJ2" t="s">
        <v>73</v>
      </c>
      <c r="LK2" t="s">
        <v>74</v>
      </c>
      <c r="LL2" t="s">
        <v>66</v>
      </c>
      <c r="LM2" t="s">
        <v>69</v>
      </c>
      <c r="LN2" t="s">
        <v>71</v>
      </c>
      <c r="LO2" t="s">
        <v>74</v>
      </c>
      <c r="LP2" t="s">
        <v>66</v>
      </c>
      <c r="LQ2" t="s">
        <v>67</v>
      </c>
      <c r="LR2" t="s">
        <v>68</v>
      </c>
      <c r="LS2" t="s">
        <v>69</v>
      </c>
      <c r="LT2" t="s">
        <v>70</v>
      </c>
      <c r="LU2" t="s">
        <v>71</v>
      </c>
      <c r="LV2" t="s">
        <v>72</v>
      </c>
      <c r="LW2" t="s">
        <v>73</v>
      </c>
      <c r="LX2" t="s">
        <v>74</v>
      </c>
      <c r="LY2" t="s">
        <v>66</v>
      </c>
      <c r="LZ2" t="s">
        <v>69</v>
      </c>
      <c r="MA2" t="s">
        <v>71</v>
      </c>
      <c r="MB2" t="s">
        <v>74</v>
      </c>
      <c r="MC2" t="s">
        <v>622</v>
      </c>
      <c r="MD2" t="s">
        <v>623</v>
      </c>
      <c r="ME2" t="s">
        <v>624</v>
      </c>
      <c r="MF2" t="s">
        <v>625</v>
      </c>
      <c r="MG2" t="s">
        <v>626</v>
      </c>
      <c r="MH2" t="s">
        <v>627</v>
      </c>
      <c r="MI2" t="s">
        <v>628</v>
      </c>
      <c r="MJ2" t="s">
        <v>629</v>
      </c>
      <c r="MK2" t="s">
        <v>630</v>
      </c>
      <c r="ML2" t="s">
        <v>631</v>
      </c>
      <c r="MM2" t="s">
        <v>632</v>
      </c>
      <c r="MN2" t="s">
        <v>633</v>
      </c>
      <c r="MO2" t="s">
        <v>634</v>
      </c>
      <c r="MP2" t="s">
        <v>635</v>
      </c>
      <c r="MQ2" t="s">
        <v>636</v>
      </c>
      <c r="MR2" t="s">
        <v>637</v>
      </c>
      <c r="MS2" t="s">
        <v>638</v>
      </c>
      <c r="MT2" t="s">
        <v>639</v>
      </c>
      <c r="MU2" t="s">
        <v>640</v>
      </c>
      <c r="MV2" t="s">
        <v>332</v>
      </c>
      <c r="MW2" t="s">
        <v>333</v>
      </c>
      <c r="MX2" t="s">
        <v>334</v>
      </c>
      <c r="MY2" t="s">
        <v>335</v>
      </c>
      <c r="MZ2" t="s">
        <v>336</v>
      </c>
      <c r="NA2" t="s">
        <v>337</v>
      </c>
      <c r="NB2" t="s">
        <v>338</v>
      </c>
      <c r="NC2" t="s">
        <v>339</v>
      </c>
      <c r="ND2" t="s">
        <v>340</v>
      </c>
      <c r="NE2" t="s">
        <v>341</v>
      </c>
      <c r="NF2" t="s">
        <v>342</v>
      </c>
      <c r="NG2" t="s">
        <v>343</v>
      </c>
      <c r="NH2" t="s">
        <v>344</v>
      </c>
      <c r="NI2" t="s">
        <v>345</v>
      </c>
      <c r="NJ2" t="s">
        <v>346</v>
      </c>
      <c r="NK2" t="s">
        <v>347</v>
      </c>
    </row>
    <row r="3" spans="1:375" x14ac:dyDescent="0.25">
      <c r="A3" t="s">
        <v>77</v>
      </c>
      <c r="B3" t="s">
        <v>261</v>
      </c>
      <c r="C3" t="s">
        <v>78</v>
      </c>
      <c r="D3" t="s">
        <v>324</v>
      </c>
      <c r="E3" t="s">
        <v>325</v>
      </c>
      <c r="F3" t="s">
        <v>326</v>
      </c>
      <c r="G3" t="s">
        <v>79</v>
      </c>
      <c r="H3" t="s">
        <v>13</v>
      </c>
      <c r="I3" t="s">
        <v>83</v>
      </c>
      <c r="J3" t="s">
        <v>80</v>
      </c>
      <c r="K3" t="s">
        <v>80</v>
      </c>
      <c r="L3" t="s">
        <v>7</v>
      </c>
      <c r="M3" t="s">
        <v>80</v>
      </c>
      <c r="N3" t="s">
        <v>7</v>
      </c>
      <c r="O3" t="s">
        <v>81</v>
      </c>
      <c r="P3" t="s">
        <v>81</v>
      </c>
      <c r="Q3" t="s">
        <v>81</v>
      </c>
      <c r="R3" t="s">
        <v>81</v>
      </c>
      <c r="S3" t="s">
        <v>81</v>
      </c>
      <c r="T3" t="s">
        <v>81</v>
      </c>
      <c r="U3" t="s">
        <v>81</v>
      </c>
      <c r="V3" t="s">
        <v>81</v>
      </c>
      <c r="W3" t="s">
        <v>81</v>
      </c>
      <c r="X3" t="s">
        <v>81</v>
      </c>
      <c r="Y3" t="s">
        <v>81</v>
      </c>
      <c r="Z3" t="s">
        <v>81</v>
      </c>
      <c r="AA3" t="s">
        <v>81</v>
      </c>
      <c r="AB3" t="s">
        <v>81</v>
      </c>
      <c r="AC3" t="s">
        <v>82</v>
      </c>
      <c r="AD3" t="s">
        <v>82</v>
      </c>
      <c r="AE3" t="s">
        <v>82</v>
      </c>
      <c r="AF3" t="s">
        <v>82</v>
      </c>
      <c r="AG3" t="s">
        <v>82</v>
      </c>
      <c r="AH3" t="s">
        <v>82</v>
      </c>
      <c r="AI3" t="s">
        <v>83</v>
      </c>
      <c r="AJ3" t="s">
        <v>83</v>
      </c>
      <c r="AK3" t="s">
        <v>83</v>
      </c>
      <c r="AL3" t="s">
        <v>83</v>
      </c>
      <c r="AM3" t="s">
        <v>83</v>
      </c>
      <c r="AN3" t="s">
        <v>83</v>
      </c>
      <c r="AO3" t="s">
        <v>83</v>
      </c>
      <c r="AP3" t="s">
        <v>83</v>
      </c>
      <c r="AQ3" t="s">
        <v>83</v>
      </c>
      <c r="AR3" t="s">
        <v>83</v>
      </c>
      <c r="AS3" t="s">
        <v>83</v>
      </c>
      <c r="AT3" t="s">
        <v>83</v>
      </c>
      <c r="AU3" t="s">
        <v>83</v>
      </c>
      <c r="AV3" t="s">
        <v>83</v>
      </c>
      <c r="AW3" t="s">
        <v>599</v>
      </c>
      <c r="AX3" t="s">
        <v>599</v>
      </c>
      <c r="AY3" t="s">
        <v>599</v>
      </c>
      <c r="AZ3" t="s">
        <v>599</v>
      </c>
      <c r="BA3" t="s">
        <v>599</v>
      </c>
      <c r="BB3" t="s">
        <v>599</v>
      </c>
      <c r="BC3" t="s">
        <v>599</v>
      </c>
      <c r="BD3" t="s">
        <v>599</v>
      </c>
      <c r="BE3" t="s">
        <v>599</v>
      </c>
      <c r="BF3" t="s">
        <v>599</v>
      </c>
      <c r="BG3" t="s">
        <v>599</v>
      </c>
      <c r="BH3" t="s">
        <v>599</v>
      </c>
      <c r="BI3" t="s">
        <v>226</v>
      </c>
      <c r="BJ3" t="s">
        <v>226</v>
      </c>
      <c r="BK3" t="s">
        <v>226</v>
      </c>
      <c r="BL3" t="s">
        <v>226</v>
      </c>
      <c r="BM3" t="s">
        <v>226</v>
      </c>
      <c r="BN3" t="s">
        <v>226</v>
      </c>
      <c r="BO3" t="s">
        <v>226</v>
      </c>
      <c r="BP3" t="s">
        <v>226</v>
      </c>
      <c r="BQ3" t="s">
        <v>226</v>
      </c>
      <c r="BR3" t="s">
        <v>226</v>
      </c>
      <c r="BS3" t="s">
        <v>226</v>
      </c>
      <c r="BT3" t="s">
        <v>226</v>
      </c>
      <c r="BU3" t="s">
        <v>226</v>
      </c>
      <c r="BV3" t="s">
        <v>226</v>
      </c>
      <c r="BW3" t="s">
        <v>81</v>
      </c>
      <c r="BX3" t="s">
        <v>81</v>
      </c>
      <c r="BY3" t="s">
        <v>81</v>
      </c>
      <c r="BZ3" t="s">
        <v>81</v>
      </c>
      <c r="CA3" t="s">
        <v>81</v>
      </c>
      <c r="CB3" t="s">
        <v>81</v>
      </c>
      <c r="CC3" t="s">
        <v>81</v>
      </c>
      <c r="CD3" t="s">
        <v>81</v>
      </c>
      <c r="CE3" t="s">
        <v>81</v>
      </c>
      <c r="CF3" t="s">
        <v>81</v>
      </c>
      <c r="CG3" t="s">
        <v>81</v>
      </c>
      <c r="CH3" t="s">
        <v>82</v>
      </c>
      <c r="CI3" t="s">
        <v>82</v>
      </c>
      <c r="CJ3" t="s">
        <v>82</v>
      </c>
      <c r="CK3" t="s">
        <v>82</v>
      </c>
      <c r="CL3" t="s">
        <v>82</v>
      </c>
      <c r="CM3" t="s">
        <v>83</v>
      </c>
      <c r="CN3" t="s">
        <v>83</v>
      </c>
      <c r="CO3" t="s">
        <v>83</v>
      </c>
      <c r="CP3" t="s">
        <v>83</v>
      </c>
      <c r="CQ3" t="s">
        <v>83</v>
      </c>
      <c r="CR3" t="s">
        <v>83</v>
      </c>
      <c r="CS3" t="s">
        <v>83</v>
      </c>
      <c r="CT3" t="s">
        <v>83</v>
      </c>
      <c r="CU3" t="s">
        <v>83</v>
      </c>
      <c r="CV3" t="s">
        <v>83</v>
      </c>
      <c r="CW3" t="s">
        <v>83</v>
      </c>
      <c r="CX3" t="s">
        <v>599</v>
      </c>
      <c r="CY3" t="s">
        <v>599</v>
      </c>
      <c r="CZ3" t="s">
        <v>599</v>
      </c>
      <c r="DA3" t="s">
        <v>599</v>
      </c>
      <c r="DB3" t="s">
        <v>599</v>
      </c>
      <c r="DC3" t="s">
        <v>599</v>
      </c>
      <c r="DD3" t="s">
        <v>599</v>
      </c>
      <c r="DE3" t="s">
        <v>599</v>
      </c>
      <c r="DF3" t="s">
        <v>599</v>
      </c>
      <c r="DG3" t="s">
        <v>599</v>
      </c>
      <c r="DH3" t="s">
        <v>226</v>
      </c>
      <c r="DI3" t="s">
        <v>226</v>
      </c>
      <c r="DJ3" t="s">
        <v>226</v>
      </c>
      <c r="DK3" t="s">
        <v>226</v>
      </c>
      <c r="DL3" t="s">
        <v>226</v>
      </c>
      <c r="DM3" t="s">
        <v>226</v>
      </c>
      <c r="DN3" t="s">
        <v>226</v>
      </c>
      <c r="DO3" t="s">
        <v>226</v>
      </c>
      <c r="DP3" t="s">
        <v>226</v>
      </c>
      <c r="DQ3" t="s">
        <v>226</v>
      </c>
      <c r="DR3" t="s">
        <v>226</v>
      </c>
      <c r="DS3" t="s">
        <v>84</v>
      </c>
      <c r="DT3" t="s">
        <v>85</v>
      </c>
      <c r="DU3" t="s">
        <v>86</v>
      </c>
      <c r="DV3" t="s">
        <v>497</v>
      </c>
      <c r="DW3" t="s">
        <v>226</v>
      </c>
      <c r="DX3" t="s">
        <v>226</v>
      </c>
      <c r="DY3" t="s">
        <v>234</v>
      </c>
      <c r="DZ3" t="s">
        <v>234</v>
      </c>
      <c r="EA3" t="s">
        <v>616</v>
      </c>
      <c r="EB3" t="s">
        <v>616</v>
      </c>
      <c r="EC3" t="s">
        <v>81</v>
      </c>
      <c r="ED3" t="s">
        <v>81</v>
      </c>
      <c r="EE3" t="s">
        <v>81</v>
      </c>
      <c r="EF3" t="s">
        <v>81</v>
      </c>
      <c r="EG3" t="s">
        <v>81</v>
      </c>
      <c r="EH3" t="s">
        <v>81</v>
      </c>
      <c r="EI3" t="s">
        <v>81</v>
      </c>
      <c r="EJ3" t="s">
        <v>81</v>
      </c>
      <c r="EK3" t="s">
        <v>81</v>
      </c>
      <c r="EL3" t="s">
        <v>81</v>
      </c>
      <c r="EM3" t="s">
        <v>81</v>
      </c>
      <c r="EN3" t="s">
        <v>81</v>
      </c>
      <c r="EO3" t="s">
        <v>81</v>
      </c>
      <c r="EP3" t="s">
        <v>82</v>
      </c>
      <c r="EQ3" t="s">
        <v>82</v>
      </c>
      <c r="ER3" t="s">
        <v>81</v>
      </c>
      <c r="ES3" t="s">
        <v>82</v>
      </c>
      <c r="ET3" t="s">
        <v>82</v>
      </c>
      <c r="EU3" t="s">
        <v>83</v>
      </c>
      <c r="EV3" t="s">
        <v>83</v>
      </c>
      <c r="EW3" t="s">
        <v>83</v>
      </c>
      <c r="EX3" t="s">
        <v>83</v>
      </c>
      <c r="EY3" t="s">
        <v>83</v>
      </c>
      <c r="EZ3" t="s">
        <v>83</v>
      </c>
      <c r="FA3" t="s">
        <v>83</v>
      </c>
      <c r="FB3" t="s">
        <v>83</v>
      </c>
      <c r="FC3" t="s">
        <v>83</v>
      </c>
      <c r="FD3" t="s">
        <v>83</v>
      </c>
      <c r="FE3" t="s">
        <v>83</v>
      </c>
      <c r="FF3" t="s">
        <v>83</v>
      </c>
      <c r="FG3" t="s">
        <v>83</v>
      </c>
      <c r="FH3" t="s">
        <v>599</v>
      </c>
      <c r="FI3" t="s">
        <v>599</v>
      </c>
      <c r="FJ3" t="s">
        <v>599</v>
      </c>
      <c r="FK3" t="s">
        <v>599</v>
      </c>
      <c r="FL3" t="s">
        <v>599</v>
      </c>
      <c r="FM3" t="s">
        <v>599</v>
      </c>
      <c r="FN3" t="s">
        <v>599</v>
      </c>
      <c r="FO3" t="s">
        <v>599</v>
      </c>
      <c r="FP3" t="s">
        <v>599</v>
      </c>
      <c r="FQ3" t="s">
        <v>599</v>
      </c>
      <c r="FR3" t="s">
        <v>599</v>
      </c>
      <c r="FS3" t="s">
        <v>599</v>
      </c>
      <c r="FT3" t="s">
        <v>226</v>
      </c>
      <c r="FU3" t="s">
        <v>226</v>
      </c>
      <c r="FV3" t="s">
        <v>226</v>
      </c>
      <c r="FW3" t="s">
        <v>226</v>
      </c>
      <c r="FX3" t="s">
        <v>226</v>
      </c>
      <c r="FY3" t="s">
        <v>226</v>
      </c>
      <c r="FZ3" t="s">
        <v>226</v>
      </c>
      <c r="GA3" t="s">
        <v>226</v>
      </c>
      <c r="GB3" t="s">
        <v>226</v>
      </c>
      <c r="GC3" t="s">
        <v>226</v>
      </c>
      <c r="GD3" t="s">
        <v>226</v>
      </c>
      <c r="GE3" t="s">
        <v>226</v>
      </c>
      <c r="GF3" t="s">
        <v>226</v>
      </c>
      <c r="GG3" t="s">
        <v>81</v>
      </c>
      <c r="GH3" t="s">
        <v>81</v>
      </c>
      <c r="GI3" t="s">
        <v>81</v>
      </c>
      <c r="GJ3" t="s">
        <v>81</v>
      </c>
      <c r="GK3" t="s">
        <v>81</v>
      </c>
      <c r="GL3" t="s">
        <v>81</v>
      </c>
      <c r="GM3" t="s">
        <v>81</v>
      </c>
      <c r="GN3" t="s">
        <v>81</v>
      </c>
      <c r="GO3" t="s">
        <v>81</v>
      </c>
      <c r="GP3" t="s">
        <v>82</v>
      </c>
      <c r="GQ3" t="s">
        <v>82</v>
      </c>
      <c r="GR3" t="s">
        <v>82</v>
      </c>
      <c r="GS3" t="s">
        <v>82</v>
      </c>
      <c r="GT3" t="s">
        <v>83</v>
      </c>
      <c r="GU3" t="s">
        <v>83</v>
      </c>
      <c r="GV3" t="s">
        <v>83</v>
      </c>
      <c r="GW3" t="s">
        <v>83</v>
      </c>
      <c r="GX3" t="s">
        <v>83</v>
      </c>
      <c r="GY3" t="s">
        <v>83</v>
      </c>
      <c r="GZ3" t="s">
        <v>83</v>
      </c>
      <c r="HA3" t="s">
        <v>83</v>
      </c>
      <c r="HB3" t="s">
        <v>83</v>
      </c>
      <c r="HC3" t="s">
        <v>83</v>
      </c>
      <c r="HD3" t="s">
        <v>83</v>
      </c>
      <c r="HE3" t="s">
        <v>83</v>
      </c>
      <c r="HF3" t="s">
        <v>83</v>
      </c>
      <c r="HG3" t="s">
        <v>83</v>
      </c>
      <c r="HH3" t="s">
        <v>83</v>
      </c>
      <c r="HI3" t="s">
        <v>83</v>
      </c>
      <c r="HJ3" t="s">
        <v>83</v>
      </c>
      <c r="HK3" t="s">
        <v>83</v>
      </c>
      <c r="HL3" t="s">
        <v>83</v>
      </c>
      <c r="HM3" t="s">
        <v>83</v>
      </c>
      <c r="HN3" t="s">
        <v>83</v>
      </c>
      <c r="HO3" t="s">
        <v>83</v>
      </c>
      <c r="HP3" t="s">
        <v>83</v>
      </c>
      <c r="HQ3" t="s">
        <v>83</v>
      </c>
      <c r="HR3" t="s">
        <v>83</v>
      </c>
      <c r="HS3" t="s">
        <v>83</v>
      </c>
      <c r="HT3" t="s">
        <v>83</v>
      </c>
      <c r="HU3" t="s">
        <v>83</v>
      </c>
      <c r="HV3" t="s">
        <v>83</v>
      </c>
      <c r="HW3" t="s">
        <v>83</v>
      </c>
      <c r="HX3" t="s">
        <v>83</v>
      </c>
      <c r="HY3" t="s">
        <v>83</v>
      </c>
      <c r="HZ3" t="s">
        <v>83</v>
      </c>
      <c r="IA3" t="s">
        <v>83</v>
      </c>
      <c r="IB3" t="s">
        <v>83</v>
      </c>
      <c r="IC3" t="s">
        <v>83</v>
      </c>
      <c r="ID3" t="s">
        <v>226</v>
      </c>
      <c r="IE3" t="s">
        <v>226</v>
      </c>
      <c r="IF3" t="s">
        <v>226</v>
      </c>
      <c r="IG3" t="s">
        <v>226</v>
      </c>
      <c r="IH3" t="s">
        <v>226</v>
      </c>
      <c r="II3" t="s">
        <v>226</v>
      </c>
      <c r="IJ3" t="s">
        <v>226</v>
      </c>
      <c r="IK3" t="s">
        <v>226</v>
      </c>
      <c r="IL3" t="s">
        <v>226</v>
      </c>
      <c r="IM3" t="s">
        <v>387</v>
      </c>
      <c r="IN3" t="s">
        <v>498</v>
      </c>
      <c r="IO3" t="s">
        <v>7</v>
      </c>
      <c r="IP3" t="s">
        <v>387</v>
      </c>
      <c r="IQ3" t="s">
        <v>498</v>
      </c>
      <c r="IR3" t="s">
        <v>7</v>
      </c>
      <c r="IS3" t="s">
        <v>7</v>
      </c>
      <c r="IT3" t="s">
        <v>7</v>
      </c>
      <c r="IU3" t="s">
        <v>286</v>
      </c>
      <c r="IV3" t="s">
        <v>287</v>
      </c>
      <c r="IW3" t="s">
        <v>286</v>
      </c>
      <c r="IX3" t="s">
        <v>287</v>
      </c>
      <c r="IY3" t="s">
        <v>286</v>
      </c>
      <c r="IZ3" t="s">
        <v>287</v>
      </c>
      <c r="JA3" t="s">
        <v>286</v>
      </c>
      <c r="JB3" t="s">
        <v>287</v>
      </c>
      <c r="JC3" t="s">
        <v>286</v>
      </c>
      <c r="JD3" t="s">
        <v>287</v>
      </c>
      <c r="JE3" t="s">
        <v>286</v>
      </c>
      <c r="JF3" t="s">
        <v>287</v>
      </c>
      <c r="JG3" t="s">
        <v>286</v>
      </c>
      <c r="JH3" t="s">
        <v>287</v>
      </c>
      <c r="JI3" t="s">
        <v>286</v>
      </c>
      <c r="JJ3" t="s">
        <v>287</v>
      </c>
      <c r="JK3" t="s">
        <v>378</v>
      </c>
      <c r="JL3" t="s">
        <v>379</v>
      </c>
      <c r="JM3" t="s">
        <v>380</v>
      </c>
      <c r="JN3" t="s">
        <v>279</v>
      </c>
      <c r="JO3" t="s">
        <v>381</v>
      </c>
      <c r="JP3" t="s">
        <v>382</v>
      </c>
      <c r="JQ3" t="s">
        <v>383</v>
      </c>
      <c r="JR3" t="s">
        <v>388</v>
      </c>
      <c r="JS3" t="s">
        <v>388</v>
      </c>
      <c r="JT3" t="s">
        <v>388</v>
      </c>
      <c r="JU3" t="s">
        <v>388</v>
      </c>
      <c r="JV3" t="s">
        <v>388</v>
      </c>
      <c r="JW3" t="s">
        <v>388</v>
      </c>
      <c r="JX3" t="s">
        <v>83</v>
      </c>
      <c r="JY3" t="s">
        <v>378</v>
      </c>
      <c r="JZ3" t="s">
        <v>663</v>
      </c>
      <c r="KA3" t="s">
        <v>663</v>
      </c>
      <c r="KB3" t="s">
        <v>555</v>
      </c>
      <c r="KC3" t="s">
        <v>664</v>
      </c>
      <c r="KD3" t="s">
        <v>555</v>
      </c>
      <c r="KE3" t="s">
        <v>664</v>
      </c>
      <c r="KF3" t="s">
        <v>555</v>
      </c>
      <c r="KG3" t="s">
        <v>664</v>
      </c>
      <c r="KH3" t="s">
        <v>226</v>
      </c>
      <c r="KI3" t="s">
        <v>669</v>
      </c>
      <c r="KJ3" t="s">
        <v>499</v>
      </c>
      <c r="KK3" t="s">
        <v>499</v>
      </c>
      <c r="KL3" t="s">
        <v>499</v>
      </c>
      <c r="KM3" t="s">
        <v>499</v>
      </c>
      <c r="KN3" t="s">
        <v>499</v>
      </c>
      <c r="KO3" t="s">
        <v>499</v>
      </c>
      <c r="KP3" t="s">
        <v>499</v>
      </c>
      <c r="KQ3" t="s">
        <v>499</v>
      </c>
      <c r="KR3" t="s">
        <v>499</v>
      </c>
      <c r="KS3" t="s">
        <v>499</v>
      </c>
      <c r="KT3" t="s">
        <v>499</v>
      </c>
      <c r="KU3" t="s">
        <v>499</v>
      </c>
      <c r="KV3" t="s">
        <v>499</v>
      </c>
      <c r="KW3" t="s">
        <v>499</v>
      </c>
      <c r="KX3" t="s">
        <v>499</v>
      </c>
      <c r="KY3" t="s">
        <v>499</v>
      </c>
      <c r="KZ3" t="s">
        <v>499</v>
      </c>
      <c r="LA3" t="s">
        <v>499</v>
      </c>
      <c r="LB3" t="s">
        <v>499</v>
      </c>
      <c r="LC3" t="s">
        <v>499</v>
      </c>
      <c r="LD3" t="s">
        <v>499</v>
      </c>
      <c r="LE3" t="s">
        <v>499</v>
      </c>
      <c r="LF3" t="s">
        <v>499</v>
      </c>
      <c r="LG3" t="s">
        <v>499</v>
      </c>
      <c r="LH3" t="s">
        <v>499</v>
      </c>
      <c r="LI3" t="s">
        <v>499</v>
      </c>
      <c r="LJ3" t="s">
        <v>499</v>
      </c>
      <c r="LK3" t="s">
        <v>499</v>
      </c>
      <c r="LL3" t="s">
        <v>499</v>
      </c>
      <c r="LM3" t="s">
        <v>499</v>
      </c>
      <c r="LN3" t="s">
        <v>499</v>
      </c>
      <c r="LO3" t="s">
        <v>499</v>
      </c>
      <c r="LP3" t="s">
        <v>499</v>
      </c>
      <c r="LQ3" t="s">
        <v>499</v>
      </c>
      <c r="LR3" t="s">
        <v>499</v>
      </c>
      <c r="LS3" t="s">
        <v>499</v>
      </c>
      <c r="LT3" t="s">
        <v>499</v>
      </c>
      <c r="LU3" t="s">
        <v>499</v>
      </c>
      <c r="LV3" t="s">
        <v>499</v>
      </c>
      <c r="LW3" t="s">
        <v>499</v>
      </c>
      <c r="LX3" t="s">
        <v>499</v>
      </c>
      <c r="LY3" t="s">
        <v>499</v>
      </c>
      <c r="LZ3" t="s">
        <v>499</v>
      </c>
      <c r="MA3" t="s">
        <v>499</v>
      </c>
      <c r="MB3" t="s">
        <v>499</v>
      </c>
      <c r="MD3" t="s">
        <v>641</v>
      </c>
      <c r="ME3" t="s">
        <v>641</v>
      </c>
      <c r="MF3" t="s">
        <v>641</v>
      </c>
      <c r="MG3" t="s">
        <v>641</v>
      </c>
      <c r="MH3" t="s">
        <v>641</v>
      </c>
      <c r="MI3" t="s">
        <v>641</v>
      </c>
      <c r="MJ3" t="s">
        <v>641</v>
      </c>
      <c r="MK3" t="s">
        <v>641</v>
      </c>
      <c r="ML3" t="s">
        <v>641</v>
      </c>
      <c r="MM3" t="s">
        <v>641</v>
      </c>
      <c r="MN3" t="s">
        <v>616</v>
      </c>
      <c r="MO3" t="s">
        <v>641</v>
      </c>
      <c r="MP3" t="s">
        <v>641</v>
      </c>
      <c r="MQ3" t="s">
        <v>641</v>
      </c>
      <c r="MU3" t="s">
        <v>641</v>
      </c>
      <c r="MV3" t="s">
        <v>235</v>
      </c>
      <c r="MW3" t="s">
        <v>235</v>
      </c>
      <c r="MX3" t="s">
        <v>236</v>
      </c>
      <c r="MY3" t="s">
        <v>236</v>
      </c>
      <c r="MZ3" t="s">
        <v>236</v>
      </c>
      <c r="NA3" t="s">
        <v>236</v>
      </c>
      <c r="NB3" t="s">
        <v>236</v>
      </c>
      <c r="NC3" t="s">
        <v>236</v>
      </c>
      <c r="ND3" t="s">
        <v>236</v>
      </c>
      <c r="NE3" t="s">
        <v>236</v>
      </c>
      <c r="NF3" t="s">
        <v>236</v>
      </c>
      <c r="NG3" t="s">
        <v>236</v>
      </c>
      <c r="NH3" t="s">
        <v>236</v>
      </c>
      <c r="NI3" t="s">
        <v>236</v>
      </c>
      <c r="NJ3" t="s">
        <v>236</v>
      </c>
      <c r="NK3" t="s">
        <v>236</v>
      </c>
    </row>
    <row r="4" spans="1:375" x14ac:dyDescent="0.25">
      <c r="A4" s="26">
        <v>44497.757581018515</v>
      </c>
      <c r="B4" t="s">
        <v>671</v>
      </c>
      <c r="C4" t="s">
        <v>672</v>
      </c>
      <c r="D4">
        <v>1</v>
      </c>
      <c r="E4">
        <v>1</v>
      </c>
      <c r="F4">
        <v>2100</v>
      </c>
      <c r="G4" t="s">
        <v>87</v>
      </c>
      <c r="H4" t="s">
        <v>393</v>
      </c>
      <c r="I4">
        <v>0</v>
      </c>
      <c r="J4">
        <v>0</v>
      </c>
      <c r="K4">
        <v>0</v>
      </c>
      <c r="L4">
        <v>34.700000000000003</v>
      </c>
      <c r="O4">
        <v>275.584</v>
      </c>
      <c r="P4">
        <v>0</v>
      </c>
      <c r="Q4">
        <v>273.185</v>
      </c>
      <c r="R4">
        <v>81.146799999999999</v>
      </c>
      <c r="S4">
        <v>0</v>
      </c>
      <c r="T4">
        <v>-4161.55</v>
      </c>
      <c r="U4">
        <v>0</v>
      </c>
      <c r="V4">
        <v>0</v>
      </c>
      <c r="W4">
        <v>505.55700000000002</v>
      </c>
      <c r="X4">
        <v>880.57299999999998</v>
      </c>
      <c r="Y4">
        <v>2025.88</v>
      </c>
      <c r="Z4">
        <v>119.621</v>
      </c>
      <c r="AA4" s="27">
        <v>9.1735200000000002E-5</v>
      </c>
      <c r="AB4">
        <v>629.91600000000005</v>
      </c>
      <c r="AC4">
        <v>406.80900000000003</v>
      </c>
      <c r="AD4">
        <v>132.839</v>
      </c>
      <c r="AE4">
        <v>0</v>
      </c>
      <c r="AF4">
        <v>43.1646</v>
      </c>
      <c r="AG4">
        <v>582.81200000000001</v>
      </c>
      <c r="AH4">
        <v>539.64700000000005</v>
      </c>
      <c r="AI4">
        <v>44.19</v>
      </c>
      <c r="AJ4">
        <v>0</v>
      </c>
      <c r="AK4">
        <v>3.64</v>
      </c>
      <c r="AL4">
        <v>13.72</v>
      </c>
      <c r="AM4">
        <v>0</v>
      </c>
      <c r="AN4">
        <v>-45.05</v>
      </c>
      <c r="AO4">
        <v>0</v>
      </c>
      <c r="AP4">
        <v>0</v>
      </c>
      <c r="AQ4">
        <v>7.96</v>
      </c>
      <c r="AR4">
        <v>16.25</v>
      </c>
      <c r="AS4">
        <v>28.26</v>
      </c>
      <c r="AT4">
        <v>1.74</v>
      </c>
      <c r="AU4">
        <v>70.709999999999994</v>
      </c>
      <c r="AV4">
        <v>61.55</v>
      </c>
      <c r="BI4" s="27">
        <v>4.04337E-11</v>
      </c>
      <c r="BJ4">
        <v>0</v>
      </c>
      <c r="BK4">
        <v>3.1194599999999999E-2</v>
      </c>
      <c r="BL4">
        <v>1.40705E-2</v>
      </c>
      <c r="BM4">
        <v>0</v>
      </c>
      <c r="BN4">
        <v>-0.12180000000000001</v>
      </c>
      <c r="BO4">
        <v>0</v>
      </c>
      <c r="BP4">
        <v>0</v>
      </c>
      <c r="BQ4">
        <v>0.134212</v>
      </c>
      <c r="BR4">
        <v>0.15712599999999999</v>
      </c>
      <c r="BS4">
        <v>0.30364400000000002</v>
      </c>
      <c r="BT4">
        <v>2.03874E-2</v>
      </c>
      <c r="BU4">
        <v>0.53883400000000004</v>
      </c>
      <c r="BV4">
        <v>4.5265100000000003E-2</v>
      </c>
      <c r="BW4">
        <v>275.584</v>
      </c>
      <c r="BX4">
        <v>0</v>
      </c>
      <c r="BY4">
        <v>273.185</v>
      </c>
      <c r="BZ4">
        <v>81.146799999999999</v>
      </c>
      <c r="CA4">
        <v>-4161.55</v>
      </c>
      <c r="CB4">
        <v>505.55700000000002</v>
      </c>
      <c r="CC4">
        <v>880.57299999999998</v>
      </c>
      <c r="CD4">
        <v>2025.88</v>
      </c>
      <c r="CE4">
        <v>119.621</v>
      </c>
      <c r="CF4" s="27">
        <v>9.1735200000000002E-5</v>
      </c>
      <c r="CG4">
        <v>629.91600000000005</v>
      </c>
      <c r="CH4">
        <v>406.80900000000003</v>
      </c>
      <c r="CI4">
        <v>132.839</v>
      </c>
      <c r="CJ4">
        <v>43.1646</v>
      </c>
      <c r="CK4">
        <v>582.81200000000001</v>
      </c>
      <c r="CL4">
        <v>539.64700000000005</v>
      </c>
      <c r="CM4">
        <v>44.19</v>
      </c>
      <c r="CN4">
        <v>0</v>
      </c>
      <c r="CO4">
        <v>3.64</v>
      </c>
      <c r="CP4">
        <v>13.72</v>
      </c>
      <c r="CQ4">
        <v>-45.05</v>
      </c>
      <c r="CR4">
        <v>7.96</v>
      </c>
      <c r="CS4">
        <v>16.25</v>
      </c>
      <c r="CT4">
        <v>28.26</v>
      </c>
      <c r="CU4">
        <v>1.74</v>
      </c>
      <c r="CV4">
        <v>70.709999999999994</v>
      </c>
      <c r="CW4">
        <v>61.55</v>
      </c>
      <c r="DH4" s="27">
        <v>4.04337E-11</v>
      </c>
      <c r="DI4">
        <v>0</v>
      </c>
      <c r="DJ4">
        <v>3.1194599999999999E-2</v>
      </c>
      <c r="DK4">
        <v>1.40705E-2</v>
      </c>
      <c r="DL4">
        <v>-0.12180000000000001</v>
      </c>
      <c r="DM4">
        <v>0.134212</v>
      </c>
      <c r="DN4">
        <v>0.15712599999999999</v>
      </c>
      <c r="DO4">
        <v>0.30364400000000002</v>
      </c>
      <c r="DP4">
        <v>2.03874E-2</v>
      </c>
      <c r="DQ4">
        <v>0.53883400000000004</v>
      </c>
      <c r="DR4">
        <v>4.5265100000000003E-2</v>
      </c>
      <c r="DS4" t="s">
        <v>673</v>
      </c>
      <c r="DT4" t="s">
        <v>670</v>
      </c>
      <c r="DU4" t="s">
        <v>665</v>
      </c>
      <c r="DV4" t="s">
        <v>501</v>
      </c>
      <c r="DW4">
        <v>0</v>
      </c>
      <c r="DX4">
        <v>0</v>
      </c>
      <c r="DY4">
        <v>0</v>
      </c>
      <c r="DZ4">
        <v>0</v>
      </c>
      <c r="EC4">
        <v>275.584</v>
      </c>
      <c r="ED4">
        <v>0</v>
      </c>
      <c r="EE4">
        <v>273.185</v>
      </c>
      <c r="EF4">
        <v>81.146799999999999</v>
      </c>
      <c r="EG4">
        <v>0</v>
      </c>
      <c r="EH4">
        <v>-4161.55</v>
      </c>
      <c r="EI4">
        <v>0</v>
      </c>
      <c r="EJ4">
        <v>0</v>
      </c>
      <c r="EK4">
        <v>505.55700000000002</v>
      </c>
      <c r="EL4">
        <v>880.57299999999998</v>
      </c>
      <c r="EM4">
        <v>2025.88</v>
      </c>
      <c r="EN4">
        <v>119.621</v>
      </c>
      <c r="EO4" s="27">
        <v>9.1735200000000002E-5</v>
      </c>
      <c r="EP4">
        <v>406.80900000000003</v>
      </c>
      <c r="EQ4">
        <v>132.839</v>
      </c>
      <c r="ER4">
        <v>0</v>
      </c>
      <c r="ES4">
        <v>43.1646</v>
      </c>
      <c r="ET4">
        <v>582.81200000000001</v>
      </c>
      <c r="EU4">
        <v>44.19</v>
      </c>
      <c r="EV4">
        <v>0</v>
      </c>
      <c r="EW4">
        <v>3.64</v>
      </c>
      <c r="EX4">
        <v>13.72</v>
      </c>
      <c r="EY4">
        <v>0</v>
      </c>
      <c r="EZ4">
        <v>-45.05</v>
      </c>
      <c r="FA4">
        <v>0</v>
      </c>
      <c r="FB4">
        <v>0</v>
      </c>
      <c r="FC4">
        <v>7.96</v>
      </c>
      <c r="FD4">
        <v>16.25</v>
      </c>
      <c r="FE4">
        <v>28.26</v>
      </c>
      <c r="FF4">
        <v>1.74</v>
      </c>
      <c r="FG4">
        <v>70.709999999999994</v>
      </c>
      <c r="FT4" s="27">
        <v>4.04337E-11</v>
      </c>
      <c r="FU4">
        <v>0</v>
      </c>
      <c r="FV4">
        <v>3.1194599999999999E-2</v>
      </c>
      <c r="FW4">
        <v>1.40705E-2</v>
      </c>
      <c r="FX4">
        <v>0</v>
      </c>
      <c r="FY4">
        <v>-0.12180000000000001</v>
      </c>
      <c r="FZ4">
        <v>0</v>
      </c>
      <c r="GA4">
        <v>0</v>
      </c>
      <c r="GB4">
        <v>0.134212</v>
      </c>
      <c r="GC4">
        <v>0.15712599999999999</v>
      </c>
      <c r="GD4">
        <v>0.30364400000000002</v>
      </c>
      <c r="GE4">
        <v>2.03874E-2</v>
      </c>
      <c r="GF4">
        <v>0.53883400000000004</v>
      </c>
      <c r="GG4">
        <v>496.30200000000002</v>
      </c>
      <c r="GH4">
        <v>0</v>
      </c>
      <c r="GI4">
        <v>273.185</v>
      </c>
      <c r="GJ4">
        <v>0</v>
      </c>
      <c r="GK4">
        <v>2135</v>
      </c>
      <c r="GL4">
        <v>930.00099999999998</v>
      </c>
      <c r="GM4">
        <v>2637.81</v>
      </c>
      <c r="GN4">
        <v>297.5</v>
      </c>
      <c r="GO4">
        <v>6769.8</v>
      </c>
      <c r="GP4">
        <v>413.16800000000001</v>
      </c>
      <c r="GQ4">
        <v>188.28</v>
      </c>
      <c r="GR4">
        <v>65.400000000000006</v>
      </c>
      <c r="GS4">
        <v>666.84799999999996</v>
      </c>
      <c r="GT4">
        <v>55.1541</v>
      </c>
      <c r="GU4">
        <v>0</v>
      </c>
      <c r="GV4">
        <v>3.64</v>
      </c>
      <c r="GW4">
        <v>47.026299999999999</v>
      </c>
      <c r="GX4">
        <v>33.22</v>
      </c>
      <c r="GY4">
        <v>23.339500000000001</v>
      </c>
      <c r="GZ4">
        <v>36.86</v>
      </c>
      <c r="HA4">
        <v>4.59</v>
      </c>
      <c r="HB4">
        <v>203.83</v>
      </c>
      <c r="HC4">
        <v>47.85</v>
      </c>
      <c r="HD4">
        <v>0</v>
      </c>
      <c r="HE4">
        <v>3.64</v>
      </c>
      <c r="HF4">
        <v>17.87</v>
      </c>
      <c r="HG4">
        <v>33.22</v>
      </c>
      <c r="HH4">
        <v>18.7</v>
      </c>
      <c r="HI4">
        <v>36.86</v>
      </c>
      <c r="HJ4">
        <v>4.59</v>
      </c>
      <c r="HK4">
        <v>162.72999999999999</v>
      </c>
      <c r="ID4" s="27">
        <v>1.6671299999999999E-13</v>
      </c>
      <c r="IE4">
        <v>0</v>
      </c>
      <c r="IF4">
        <v>3.1194599999999999E-2</v>
      </c>
      <c r="IG4">
        <v>0</v>
      </c>
      <c r="IH4">
        <v>0.62342900000000001</v>
      </c>
      <c r="II4">
        <v>0.118043</v>
      </c>
      <c r="IJ4">
        <v>0.43196400000000001</v>
      </c>
      <c r="IK4">
        <v>6.2929700000000005E-2</v>
      </c>
      <c r="IL4">
        <v>1.26756</v>
      </c>
      <c r="IM4">
        <v>56.8</v>
      </c>
      <c r="IN4">
        <v>22.1</v>
      </c>
      <c r="IO4">
        <v>34.700000000000003</v>
      </c>
      <c r="IP4">
        <v>56.8</v>
      </c>
      <c r="IQ4">
        <v>22.1</v>
      </c>
      <c r="IR4">
        <v>34.700000000000003</v>
      </c>
      <c r="IU4">
        <v>8.4499999999999993</v>
      </c>
      <c r="IV4">
        <v>53.1</v>
      </c>
      <c r="IW4">
        <v>8.4499999999999993</v>
      </c>
      <c r="IX4">
        <v>53.1</v>
      </c>
      <c r="IY4">
        <v>8.4499999999999993</v>
      </c>
      <c r="IZ4">
        <v>53.1</v>
      </c>
      <c r="JA4">
        <v>10.1</v>
      </c>
      <c r="JB4">
        <v>95.720399999999998</v>
      </c>
      <c r="JK4">
        <v>1</v>
      </c>
      <c r="JL4">
        <v>3.2526099999999998</v>
      </c>
      <c r="JM4">
        <v>3.2526099999999998</v>
      </c>
      <c r="JP4">
        <v>4162.7700000000004</v>
      </c>
      <c r="JQ4">
        <v>3.2526099999999998</v>
      </c>
      <c r="JR4">
        <v>0.25</v>
      </c>
      <c r="JS4">
        <v>0.39</v>
      </c>
      <c r="JT4">
        <v>3.3</v>
      </c>
      <c r="JU4">
        <v>0.25</v>
      </c>
      <c r="JV4">
        <v>0.39</v>
      </c>
      <c r="JW4">
        <v>3.3</v>
      </c>
      <c r="JZ4">
        <v>1</v>
      </c>
      <c r="KA4">
        <v>1</v>
      </c>
      <c r="KB4">
        <v>43.745199999999997</v>
      </c>
      <c r="KC4">
        <v>1.1000000000000001</v>
      </c>
      <c r="KD4">
        <v>43.745199999999997</v>
      </c>
      <c r="KE4">
        <v>1.1000000000000001</v>
      </c>
      <c r="KF4">
        <v>42.110799999999998</v>
      </c>
      <c r="KG4">
        <v>1.1000000000000001</v>
      </c>
      <c r="KJ4">
        <v>55.371699999999997</v>
      </c>
      <c r="KK4">
        <v>0</v>
      </c>
      <c r="KL4">
        <v>54.508200000000002</v>
      </c>
      <c r="KM4">
        <v>16.014299999999999</v>
      </c>
      <c r="KN4">
        <v>0</v>
      </c>
      <c r="KO4">
        <v>-641.39200000000005</v>
      </c>
      <c r="KP4">
        <v>0</v>
      </c>
      <c r="KQ4">
        <v>0</v>
      </c>
      <c r="KR4">
        <v>109.703</v>
      </c>
      <c r="KS4">
        <v>174.685</v>
      </c>
      <c r="KT4">
        <v>413.96499999999997</v>
      </c>
      <c r="KU4">
        <v>26.198699999999999</v>
      </c>
      <c r="KV4">
        <v>209.054</v>
      </c>
      <c r="KW4">
        <v>2158.9499999999998</v>
      </c>
      <c r="KX4">
        <v>704.97900000000004</v>
      </c>
      <c r="KY4">
        <v>0</v>
      </c>
      <c r="KZ4">
        <v>229.07599999999999</v>
      </c>
      <c r="LA4">
        <v>3093</v>
      </c>
      <c r="LB4">
        <v>55.371699999999997</v>
      </c>
      <c r="LC4">
        <v>0</v>
      </c>
      <c r="LD4">
        <v>54.508200000000002</v>
      </c>
      <c r="LE4">
        <v>16.014299999999999</v>
      </c>
      <c r="LF4">
        <v>-641.39200000000005</v>
      </c>
      <c r="LG4">
        <v>109.703</v>
      </c>
      <c r="LH4">
        <v>174.685</v>
      </c>
      <c r="LI4">
        <v>413.96499999999997</v>
      </c>
      <c r="LJ4">
        <v>26.198699999999999</v>
      </c>
      <c r="LK4">
        <v>209.054</v>
      </c>
      <c r="LL4">
        <v>2158.9499999999998</v>
      </c>
      <c r="LM4">
        <v>704.97900000000004</v>
      </c>
      <c r="LN4">
        <v>229.07599999999999</v>
      </c>
      <c r="LO4">
        <v>3093</v>
      </c>
      <c r="LP4">
        <v>102.56699999999999</v>
      </c>
      <c r="LQ4">
        <v>0</v>
      </c>
      <c r="LR4">
        <v>54.508200000000002</v>
      </c>
      <c r="LS4">
        <v>0</v>
      </c>
      <c r="LT4">
        <v>463.08</v>
      </c>
      <c r="LU4">
        <v>187.226</v>
      </c>
      <c r="LV4">
        <v>544.68899999999996</v>
      </c>
      <c r="LW4">
        <v>71.471400000000003</v>
      </c>
      <c r="LX4">
        <v>1423.54</v>
      </c>
      <c r="LY4">
        <v>2192.69</v>
      </c>
      <c r="LZ4">
        <v>999.20799999999997</v>
      </c>
      <c r="MA4">
        <v>347.08</v>
      </c>
      <c r="MB4">
        <v>3538.98</v>
      </c>
    </row>
    <row r="5" spans="1:375" x14ac:dyDescent="0.25">
      <c r="A5" s="26">
        <v>44497.757928240739</v>
      </c>
      <c r="B5" t="s">
        <v>674</v>
      </c>
      <c r="C5" t="s">
        <v>675</v>
      </c>
      <c r="D5">
        <v>1</v>
      </c>
      <c r="E5">
        <v>1</v>
      </c>
      <c r="F5">
        <v>2100</v>
      </c>
      <c r="G5" t="s">
        <v>87</v>
      </c>
      <c r="H5" t="s">
        <v>112</v>
      </c>
      <c r="I5">
        <v>-7.85</v>
      </c>
      <c r="J5">
        <v>-3.8</v>
      </c>
      <c r="K5">
        <v>-3.8</v>
      </c>
      <c r="L5">
        <v>38.5</v>
      </c>
      <c r="O5">
        <v>325.303</v>
      </c>
      <c r="P5">
        <v>0</v>
      </c>
      <c r="Q5">
        <v>273.185</v>
      </c>
      <c r="R5">
        <v>81.146799999999999</v>
      </c>
      <c r="S5">
        <v>0</v>
      </c>
      <c r="T5">
        <v>-4161.55</v>
      </c>
      <c r="U5">
        <v>0</v>
      </c>
      <c r="V5">
        <v>0</v>
      </c>
      <c r="W5">
        <v>505.55700000000002</v>
      </c>
      <c r="X5">
        <v>880.34199999999998</v>
      </c>
      <c r="Y5">
        <v>2025.88</v>
      </c>
      <c r="Z5">
        <v>119.621</v>
      </c>
      <c r="AA5">
        <v>49.487900000000003</v>
      </c>
      <c r="AB5">
        <v>679.63499999999999</v>
      </c>
      <c r="AC5">
        <v>480.202</v>
      </c>
      <c r="AD5">
        <v>132.839</v>
      </c>
      <c r="AE5">
        <v>0</v>
      </c>
      <c r="AF5">
        <v>43.1646</v>
      </c>
      <c r="AG5">
        <v>656.20600000000002</v>
      </c>
      <c r="AH5">
        <v>613.04100000000005</v>
      </c>
      <c r="AI5">
        <v>52.04</v>
      </c>
      <c r="AJ5">
        <v>0</v>
      </c>
      <c r="AK5">
        <v>3.64</v>
      </c>
      <c r="AL5">
        <v>13.72</v>
      </c>
      <c r="AM5">
        <v>0</v>
      </c>
      <c r="AN5">
        <v>-45.07</v>
      </c>
      <c r="AO5">
        <v>0</v>
      </c>
      <c r="AP5">
        <v>0</v>
      </c>
      <c r="AQ5">
        <v>7.96</v>
      </c>
      <c r="AR5">
        <v>16.25</v>
      </c>
      <c r="AS5">
        <v>28.26</v>
      </c>
      <c r="AT5">
        <v>1.74</v>
      </c>
      <c r="AU5">
        <v>78.540000000000006</v>
      </c>
      <c r="AV5">
        <v>69.400000000000006</v>
      </c>
      <c r="BI5" s="27">
        <v>7.5762799999999998E-10</v>
      </c>
      <c r="BJ5">
        <v>0</v>
      </c>
      <c r="BK5">
        <v>3.1194599999999999E-2</v>
      </c>
      <c r="BL5">
        <v>1.40705E-2</v>
      </c>
      <c r="BM5">
        <v>0</v>
      </c>
      <c r="BN5">
        <v>-0.12180000000000001</v>
      </c>
      <c r="BO5">
        <v>0</v>
      </c>
      <c r="BP5">
        <v>0</v>
      </c>
      <c r="BQ5">
        <v>0.134212</v>
      </c>
      <c r="BR5">
        <v>0.15708</v>
      </c>
      <c r="BS5">
        <v>0.30364400000000002</v>
      </c>
      <c r="BT5">
        <v>2.03874E-2</v>
      </c>
      <c r="BU5">
        <v>0.53878800000000004</v>
      </c>
      <c r="BV5">
        <v>4.5265100000000003E-2</v>
      </c>
      <c r="BW5">
        <v>275.584</v>
      </c>
      <c r="BX5">
        <v>0</v>
      </c>
      <c r="BY5">
        <v>273.185</v>
      </c>
      <c r="BZ5">
        <v>81.146799999999999</v>
      </c>
      <c r="CA5">
        <v>-4161.55</v>
      </c>
      <c r="CB5">
        <v>505.55700000000002</v>
      </c>
      <c r="CC5">
        <v>880.57299999999998</v>
      </c>
      <c r="CD5">
        <v>2025.88</v>
      </c>
      <c r="CE5">
        <v>119.621</v>
      </c>
      <c r="CF5" s="27">
        <v>9.1735200000000002E-5</v>
      </c>
      <c r="CG5">
        <v>629.91600000000005</v>
      </c>
      <c r="CH5">
        <v>406.80900000000003</v>
      </c>
      <c r="CI5">
        <v>132.839</v>
      </c>
      <c r="CJ5">
        <v>43.1646</v>
      </c>
      <c r="CK5">
        <v>582.81200000000001</v>
      </c>
      <c r="CL5">
        <v>539.64700000000005</v>
      </c>
      <c r="CM5">
        <v>44.19</v>
      </c>
      <c r="CN5">
        <v>0</v>
      </c>
      <c r="CO5">
        <v>3.64</v>
      </c>
      <c r="CP5">
        <v>13.72</v>
      </c>
      <c r="CQ5">
        <v>-45.05</v>
      </c>
      <c r="CR5">
        <v>7.96</v>
      </c>
      <c r="CS5">
        <v>16.25</v>
      </c>
      <c r="CT5">
        <v>28.26</v>
      </c>
      <c r="CU5">
        <v>1.74</v>
      </c>
      <c r="CV5">
        <v>70.709999999999994</v>
      </c>
      <c r="CW5">
        <v>61.55</v>
      </c>
      <c r="DH5" s="27">
        <v>4.04337E-11</v>
      </c>
      <c r="DI5">
        <v>0</v>
      </c>
      <c r="DJ5">
        <v>3.1194599999999999E-2</v>
      </c>
      <c r="DK5">
        <v>1.40705E-2</v>
      </c>
      <c r="DL5">
        <v>-0.12180000000000001</v>
      </c>
      <c r="DM5">
        <v>0.134212</v>
      </c>
      <c r="DN5">
        <v>0.15712599999999999</v>
      </c>
      <c r="DO5">
        <v>0.30364400000000002</v>
      </c>
      <c r="DP5">
        <v>2.03874E-2</v>
      </c>
      <c r="DQ5">
        <v>0.53883400000000004</v>
      </c>
      <c r="DR5">
        <v>4.5265100000000003E-2</v>
      </c>
      <c r="DS5" t="s">
        <v>673</v>
      </c>
      <c r="DT5" t="s">
        <v>670</v>
      </c>
      <c r="DU5" t="s">
        <v>665</v>
      </c>
      <c r="DV5" t="s">
        <v>501</v>
      </c>
      <c r="DW5" s="27">
        <v>4.5796400000000001E-5</v>
      </c>
      <c r="DX5" s="27">
        <v>-7.1719500000000002E-10</v>
      </c>
      <c r="DY5">
        <v>-11.1</v>
      </c>
      <c r="DZ5">
        <v>-12.8</v>
      </c>
      <c r="EC5">
        <v>325.303</v>
      </c>
      <c r="ED5">
        <v>0</v>
      </c>
      <c r="EE5">
        <v>273.185</v>
      </c>
      <c r="EF5">
        <v>81.146799999999999</v>
      </c>
      <c r="EG5">
        <v>0</v>
      </c>
      <c r="EH5">
        <v>-4161.55</v>
      </c>
      <c r="EI5">
        <v>0</v>
      </c>
      <c r="EJ5">
        <v>0</v>
      </c>
      <c r="EK5">
        <v>505.55700000000002</v>
      </c>
      <c r="EL5">
        <v>880.34199999999998</v>
      </c>
      <c r="EM5">
        <v>2025.88</v>
      </c>
      <c r="EN5">
        <v>119.621</v>
      </c>
      <c r="EO5">
        <v>49.487900000000003</v>
      </c>
      <c r="EP5">
        <v>480.202</v>
      </c>
      <c r="EQ5">
        <v>132.839</v>
      </c>
      <c r="ER5">
        <v>0</v>
      </c>
      <c r="ES5">
        <v>43.1646</v>
      </c>
      <c r="ET5">
        <v>656.20600000000002</v>
      </c>
      <c r="EU5">
        <v>52.04</v>
      </c>
      <c r="EV5">
        <v>0</v>
      </c>
      <c r="EW5">
        <v>3.64</v>
      </c>
      <c r="EX5">
        <v>13.72</v>
      </c>
      <c r="EY5">
        <v>0</v>
      </c>
      <c r="EZ5">
        <v>-45.07</v>
      </c>
      <c r="FA5">
        <v>0</v>
      </c>
      <c r="FB5">
        <v>0</v>
      </c>
      <c r="FC5">
        <v>7.96</v>
      </c>
      <c r="FD5">
        <v>16.25</v>
      </c>
      <c r="FE5">
        <v>28.26</v>
      </c>
      <c r="FF5">
        <v>1.74</v>
      </c>
      <c r="FG5">
        <v>78.540000000000006</v>
      </c>
      <c r="FT5" s="27">
        <v>7.5762799999999998E-10</v>
      </c>
      <c r="FU5">
        <v>0</v>
      </c>
      <c r="FV5">
        <v>3.1194599999999999E-2</v>
      </c>
      <c r="FW5">
        <v>1.40705E-2</v>
      </c>
      <c r="FX5">
        <v>0</v>
      </c>
      <c r="FY5">
        <v>-0.12180000000000001</v>
      </c>
      <c r="FZ5">
        <v>0</v>
      </c>
      <c r="GA5">
        <v>0</v>
      </c>
      <c r="GB5">
        <v>0.134212</v>
      </c>
      <c r="GC5">
        <v>0.15708</v>
      </c>
      <c r="GD5">
        <v>0.30364400000000002</v>
      </c>
      <c r="GE5">
        <v>2.03874E-2</v>
      </c>
      <c r="GF5">
        <v>0.53878800000000004</v>
      </c>
      <c r="GG5">
        <v>496.30200000000002</v>
      </c>
      <c r="GH5">
        <v>0</v>
      </c>
      <c r="GI5">
        <v>273.185</v>
      </c>
      <c r="GJ5">
        <v>0</v>
      </c>
      <c r="GK5">
        <v>2135</v>
      </c>
      <c r="GL5">
        <v>930.00099999999998</v>
      </c>
      <c r="GM5">
        <v>2637.81</v>
      </c>
      <c r="GN5">
        <v>297.5</v>
      </c>
      <c r="GO5">
        <v>6769.8</v>
      </c>
      <c r="GP5">
        <v>413.16800000000001</v>
      </c>
      <c r="GQ5">
        <v>188.28</v>
      </c>
      <c r="GR5">
        <v>65.400000000000006</v>
      </c>
      <c r="GS5">
        <v>666.84799999999996</v>
      </c>
      <c r="GT5">
        <v>55.1541</v>
      </c>
      <c r="GU5">
        <v>0</v>
      </c>
      <c r="GV5">
        <v>3.64</v>
      </c>
      <c r="GW5">
        <v>47.026299999999999</v>
      </c>
      <c r="GX5">
        <v>33.22</v>
      </c>
      <c r="GY5">
        <v>23.339500000000001</v>
      </c>
      <c r="GZ5">
        <v>36.86</v>
      </c>
      <c r="HA5">
        <v>4.59</v>
      </c>
      <c r="HB5">
        <v>203.83</v>
      </c>
      <c r="HC5">
        <v>47.85</v>
      </c>
      <c r="HD5">
        <v>0</v>
      </c>
      <c r="HE5">
        <v>3.64</v>
      </c>
      <c r="HF5">
        <v>17.87</v>
      </c>
      <c r="HG5">
        <v>33.22</v>
      </c>
      <c r="HH5">
        <v>18.7</v>
      </c>
      <c r="HI5">
        <v>36.86</v>
      </c>
      <c r="HJ5">
        <v>4.59</v>
      </c>
      <c r="HK5">
        <v>162.72999999999999</v>
      </c>
      <c r="ID5" s="27">
        <v>1.6671299999999999E-13</v>
      </c>
      <c r="IE5">
        <v>0</v>
      </c>
      <c r="IF5">
        <v>3.1194599999999999E-2</v>
      </c>
      <c r="IG5">
        <v>0</v>
      </c>
      <c r="IH5">
        <v>0.62342900000000001</v>
      </c>
      <c r="II5">
        <v>0.118043</v>
      </c>
      <c r="IJ5">
        <v>0.43196400000000001</v>
      </c>
      <c r="IK5">
        <v>6.2929700000000005E-2</v>
      </c>
      <c r="IL5">
        <v>1.26756</v>
      </c>
      <c r="IM5">
        <v>60.6</v>
      </c>
      <c r="IN5">
        <v>22.1</v>
      </c>
      <c r="IO5">
        <v>38.5</v>
      </c>
      <c r="IP5">
        <v>56.8</v>
      </c>
      <c r="IQ5">
        <v>22.1</v>
      </c>
      <c r="IR5">
        <v>34.700000000000003</v>
      </c>
      <c r="IU5">
        <v>9.1</v>
      </c>
      <c r="IV5">
        <v>60.3</v>
      </c>
      <c r="IW5">
        <v>8.4499999999999993</v>
      </c>
      <c r="IX5">
        <v>53.1</v>
      </c>
      <c r="IY5">
        <v>9.1</v>
      </c>
      <c r="IZ5">
        <v>60.3</v>
      </c>
      <c r="JA5">
        <v>10.1</v>
      </c>
      <c r="JB5">
        <v>95.720399999999998</v>
      </c>
      <c r="JK5">
        <v>1</v>
      </c>
      <c r="JL5">
        <v>3.2526099999999998</v>
      </c>
      <c r="JM5">
        <v>3.2526099999999998</v>
      </c>
      <c r="JP5">
        <v>4162.7700000000004</v>
      </c>
      <c r="JQ5">
        <v>3.2526099999999998</v>
      </c>
      <c r="JR5">
        <v>0.25</v>
      </c>
      <c r="JS5">
        <v>0.39</v>
      </c>
      <c r="JT5">
        <v>3.7</v>
      </c>
      <c r="JU5">
        <v>0.25</v>
      </c>
      <c r="JV5">
        <v>0.39</v>
      </c>
      <c r="JW5">
        <v>3.3</v>
      </c>
      <c r="JZ5">
        <v>1</v>
      </c>
      <c r="KA5">
        <v>1</v>
      </c>
      <c r="KB5">
        <v>47.843899999999998</v>
      </c>
      <c r="KC5">
        <v>1.1000000000000001</v>
      </c>
      <c r="KD5">
        <v>43.745199999999997</v>
      </c>
      <c r="KE5">
        <v>1.1000000000000001</v>
      </c>
      <c r="KF5">
        <v>42.110799999999998</v>
      </c>
      <c r="KG5">
        <v>1.1000000000000001</v>
      </c>
      <c r="KJ5">
        <v>65.249499999999998</v>
      </c>
      <c r="KK5">
        <v>0</v>
      </c>
      <c r="KL5">
        <v>54.508200000000002</v>
      </c>
      <c r="KM5">
        <v>16.014299999999999</v>
      </c>
      <c r="KN5">
        <v>0</v>
      </c>
      <c r="KO5">
        <v>-641.39200000000005</v>
      </c>
      <c r="KP5">
        <v>0</v>
      </c>
      <c r="KQ5">
        <v>0</v>
      </c>
      <c r="KR5">
        <v>109.703</v>
      </c>
      <c r="KS5">
        <v>174.626</v>
      </c>
      <c r="KT5">
        <v>413.96499999999997</v>
      </c>
      <c r="KU5">
        <v>26.198699999999999</v>
      </c>
      <c r="KV5">
        <v>218.874</v>
      </c>
      <c r="KW5">
        <v>2548.4499999999998</v>
      </c>
      <c r="KX5">
        <v>704.97900000000004</v>
      </c>
      <c r="KY5">
        <v>0</v>
      </c>
      <c r="KZ5">
        <v>229.07599999999999</v>
      </c>
      <c r="LA5">
        <v>3482.5</v>
      </c>
      <c r="LB5">
        <v>55.371699999999997</v>
      </c>
      <c r="LC5">
        <v>0</v>
      </c>
      <c r="LD5">
        <v>54.508200000000002</v>
      </c>
      <c r="LE5">
        <v>16.014299999999999</v>
      </c>
      <c r="LF5">
        <v>-641.39200000000005</v>
      </c>
      <c r="LG5">
        <v>109.703</v>
      </c>
      <c r="LH5">
        <v>174.685</v>
      </c>
      <c r="LI5">
        <v>413.96499999999997</v>
      </c>
      <c r="LJ5">
        <v>26.198699999999999</v>
      </c>
      <c r="LK5">
        <v>209.054</v>
      </c>
      <c r="LL5">
        <v>2158.9499999999998</v>
      </c>
      <c r="LM5">
        <v>704.97900000000004</v>
      </c>
      <c r="LN5">
        <v>229.07599999999999</v>
      </c>
      <c r="LO5">
        <v>3093</v>
      </c>
      <c r="LP5">
        <v>102.56699999999999</v>
      </c>
      <c r="LQ5">
        <v>0</v>
      </c>
      <c r="LR5">
        <v>54.508200000000002</v>
      </c>
      <c r="LS5">
        <v>0</v>
      </c>
      <c r="LT5">
        <v>463.08</v>
      </c>
      <c r="LU5">
        <v>187.226</v>
      </c>
      <c r="LV5">
        <v>544.68899999999996</v>
      </c>
      <c r="LW5">
        <v>71.471400000000003</v>
      </c>
      <c r="LX5">
        <v>1423.54</v>
      </c>
      <c r="LY5">
        <v>2192.69</v>
      </c>
      <c r="LZ5">
        <v>999.20799999999997</v>
      </c>
      <c r="MA5">
        <v>347.08</v>
      </c>
      <c r="MB5">
        <v>3538.98</v>
      </c>
    </row>
    <row r="6" spans="1:375" x14ac:dyDescent="0.25">
      <c r="A6" s="26">
        <v>44497.758287037039</v>
      </c>
      <c r="B6" t="s">
        <v>676</v>
      </c>
      <c r="C6" t="s">
        <v>677</v>
      </c>
      <c r="D6">
        <v>2</v>
      </c>
      <c r="E6">
        <v>1</v>
      </c>
      <c r="F6">
        <v>2100</v>
      </c>
      <c r="G6" t="s">
        <v>87</v>
      </c>
      <c r="H6" t="s">
        <v>393</v>
      </c>
      <c r="I6">
        <v>0</v>
      </c>
      <c r="J6">
        <v>0</v>
      </c>
      <c r="K6">
        <v>0</v>
      </c>
      <c r="L6">
        <v>25.9</v>
      </c>
      <c r="O6">
        <v>161.76</v>
      </c>
      <c r="P6">
        <v>2.8762500000000002</v>
      </c>
      <c r="Q6">
        <v>276.71899999999999</v>
      </c>
      <c r="R6">
        <v>81.139700000000005</v>
      </c>
      <c r="S6">
        <v>0</v>
      </c>
      <c r="T6">
        <v>-4093.7</v>
      </c>
      <c r="U6">
        <v>0</v>
      </c>
      <c r="V6">
        <v>0</v>
      </c>
      <c r="W6">
        <v>505.55700000000002</v>
      </c>
      <c r="X6">
        <v>920.14599999999996</v>
      </c>
      <c r="Y6">
        <v>2025.88</v>
      </c>
      <c r="Z6">
        <v>119.621</v>
      </c>
      <c r="AA6">
        <v>-4.5374E-4</v>
      </c>
      <c r="AB6">
        <v>522.495</v>
      </c>
      <c r="AC6">
        <v>238.77699999999999</v>
      </c>
      <c r="AD6">
        <v>121.44</v>
      </c>
      <c r="AE6">
        <v>0</v>
      </c>
      <c r="AF6">
        <v>43.1646</v>
      </c>
      <c r="AG6">
        <v>403.38099999999997</v>
      </c>
      <c r="AH6">
        <v>360.21699999999998</v>
      </c>
      <c r="AI6">
        <v>26.78</v>
      </c>
      <c r="AJ6">
        <v>0.64</v>
      </c>
      <c r="AK6">
        <v>3.66</v>
      </c>
      <c r="AL6">
        <v>12.68</v>
      </c>
      <c r="AM6">
        <v>0</v>
      </c>
      <c r="AN6">
        <v>-44.87</v>
      </c>
      <c r="AO6">
        <v>0</v>
      </c>
      <c r="AP6">
        <v>0</v>
      </c>
      <c r="AQ6">
        <v>7.54</v>
      </c>
      <c r="AR6">
        <v>17.010000000000002</v>
      </c>
      <c r="AS6">
        <v>27.64</v>
      </c>
      <c r="AT6">
        <v>1.67</v>
      </c>
      <c r="AU6">
        <v>52.75</v>
      </c>
      <c r="AV6">
        <v>43.76</v>
      </c>
      <c r="BI6">
        <v>0</v>
      </c>
      <c r="BJ6">
        <v>4.1896700000000002E-2</v>
      </c>
      <c r="BK6">
        <v>3.15982E-2</v>
      </c>
      <c r="BL6">
        <v>1.40705E-2</v>
      </c>
      <c r="BM6">
        <v>0</v>
      </c>
      <c r="BN6">
        <v>-8.3676399999999998E-2</v>
      </c>
      <c r="BO6">
        <v>0</v>
      </c>
      <c r="BP6">
        <v>0</v>
      </c>
      <c r="BQ6">
        <v>0.134212</v>
      </c>
      <c r="BR6">
        <v>0.169458</v>
      </c>
      <c r="BS6">
        <v>0.30364400000000002</v>
      </c>
      <c r="BT6">
        <v>2.03874E-2</v>
      </c>
      <c r="BU6">
        <v>0.63159100000000001</v>
      </c>
      <c r="BV6">
        <v>8.7565400000000002E-2</v>
      </c>
      <c r="BW6">
        <v>161.76</v>
      </c>
      <c r="BX6">
        <v>2.8762500000000002</v>
      </c>
      <c r="BY6">
        <v>276.71899999999999</v>
      </c>
      <c r="BZ6">
        <v>81.139700000000005</v>
      </c>
      <c r="CA6">
        <v>-4093.7</v>
      </c>
      <c r="CB6">
        <v>505.55700000000002</v>
      </c>
      <c r="CC6">
        <v>920.14599999999996</v>
      </c>
      <c r="CD6">
        <v>2025.88</v>
      </c>
      <c r="CE6">
        <v>119.621</v>
      </c>
      <c r="CF6">
        <v>-4.5374E-4</v>
      </c>
      <c r="CG6">
        <v>522.495</v>
      </c>
      <c r="CH6">
        <v>238.77699999999999</v>
      </c>
      <c r="CI6">
        <v>121.44</v>
      </c>
      <c r="CJ6">
        <v>43.1646</v>
      </c>
      <c r="CK6">
        <v>403.38099999999997</v>
      </c>
      <c r="CL6">
        <v>360.21699999999998</v>
      </c>
      <c r="CM6">
        <v>26.78</v>
      </c>
      <c r="CN6">
        <v>0.64</v>
      </c>
      <c r="CO6">
        <v>3.66</v>
      </c>
      <c r="CP6">
        <v>12.68</v>
      </c>
      <c r="CQ6">
        <v>-44.87</v>
      </c>
      <c r="CR6">
        <v>7.54</v>
      </c>
      <c r="CS6">
        <v>17.010000000000002</v>
      </c>
      <c r="CT6">
        <v>27.64</v>
      </c>
      <c r="CU6">
        <v>1.67</v>
      </c>
      <c r="CV6">
        <v>52.75</v>
      </c>
      <c r="CW6">
        <v>43.76</v>
      </c>
      <c r="DH6">
        <v>0</v>
      </c>
      <c r="DI6">
        <v>4.1896700000000002E-2</v>
      </c>
      <c r="DJ6">
        <v>3.15982E-2</v>
      </c>
      <c r="DK6">
        <v>1.40705E-2</v>
      </c>
      <c r="DL6">
        <v>-8.3676399999999998E-2</v>
      </c>
      <c r="DM6">
        <v>0.134212</v>
      </c>
      <c r="DN6">
        <v>0.169458</v>
      </c>
      <c r="DO6">
        <v>0.30364400000000002</v>
      </c>
      <c r="DP6">
        <v>2.03874E-2</v>
      </c>
      <c r="DQ6">
        <v>0.63159100000000001</v>
      </c>
      <c r="DR6">
        <v>8.7565400000000002E-2</v>
      </c>
      <c r="DS6" t="s">
        <v>673</v>
      </c>
      <c r="DT6" t="s">
        <v>670</v>
      </c>
      <c r="DU6" t="s">
        <v>665</v>
      </c>
      <c r="DV6" t="s">
        <v>501</v>
      </c>
      <c r="DW6">
        <v>0</v>
      </c>
      <c r="DX6">
        <v>0</v>
      </c>
      <c r="DY6">
        <v>0</v>
      </c>
      <c r="DZ6">
        <v>0</v>
      </c>
      <c r="EC6">
        <v>161.76</v>
      </c>
      <c r="ED6">
        <v>2.8762500000000002</v>
      </c>
      <c r="EE6">
        <v>276.71899999999999</v>
      </c>
      <c r="EF6">
        <v>81.139700000000005</v>
      </c>
      <c r="EG6">
        <v>0</v>
      </c>
      <c r="EH6">
        <v>-4093.7</v>
      </c>
      <c r="EI6">
        <v>0</v>
      </c>
      <c r="EJ6">
        <v>0</v>
      </c>
      <c r="EK6">
        <v>505.55700000000002</v>
      </c>
      <c r="EL6">
        <v>920.14599999999996</v>
      </c>
      <c r="EM6">
        <v>2025.88</v>
      </c>
      <c r="EN6">
        <v>119.621</v>
      </c>
      <c r="EO6">
        <v>-4.5374E-4</v>
      </c>
      <c r="EP6">
        <v>238.77699999999999</v>
      </c>
      <c r="EQ6">
        <v>121.44</v>
      </c>
      <c r="ER6">
        <v>0</v>
      </c>
      <c r="ES6">
        <v>43.1646</v>
      </c>
      <c r="ET6">
        <v>403.38099999999997</v>
      </c>
      <c r="EU6">
        <v>26.78</v>
      </c>
      <c r="EV6">
        <v>0.64</v>
      </c>
      <c r="EW6">
        <v>3.66</v>
      </c>
      <c r="EX6">
        <v>12.68</v>
      </c>
      <c r="EY6">
        <v>0</v>
      </c>
      <c r="EZ6">
        <v>-44.87</v>
      </c>
      <c r="FA6">
        <v>0</v>
      </c>
      <c r="FB6">
        <v>0</v>
      </c>
      <c r="FC6">
        <v>7.54</v>
      </c>
      <c r="FD6">
        <v>17.010000000000002</v>
      </c>
      <c r="FE6">
        <v>27.64</v>
      </c>
      <c r="FF6">
        <v>1.67</v>
      </c>
      <c r="FG6">
        <v>52.75</v>
      </c>
      <c r="FT6">
        <v>0</v>
      </c>
      <c r="FU6">
        <v>4.1896700000000002E-2</v>
      </c>
      <c r="FV6">
        <v>3.15982E-2</v>
      </c>
      <c r="FW6">
        <v>1.40705E-2</v>
      </c>
      <c r="FX6">
        <v>0</v>
      </c>
      <c r="FY6">
        <v>-8.3676399999999998E-2</v>
      </c>
      <c r="FZ6">
        <v>0</v>
      </c>
      <c r="GA6">
        <v>0</v>
      </c>
      <c r="GB6">
        <v>0.134212</v>
      </c>
      <c r="GC6">
        <v>0.169458</v>
      </c>
      <c r="GD6">
        <v>0.30364400000000002</v>
      </c>
      <c r="GE6">
        <v>2.03874E-2</v>
      </c>
      <c r="GF6">
        <v>0.63159100000000001</v>
      </c>
      <c r="GG6">
        <v>503.22800000000001</v>
      </c>
      <c r="GH6">
        <v>75.046599999999998</v>
      </c>
      <c r="GI6">
        <v>276.71899999999999</v>
      </c>
      <c r="GJ6">
        <v>0</v>
      </c>
      <c r="GK6">
        <v>2135</v>
      </c>
      <c r="GL6">
        <v>930.00099999999998</v>
      </c>
      <c r="GM6">
        <v>2637.81</v>
      </c>
      <c r="GN6">
        <v>297.5</v>
      </c>
      <c r="GO6">
        <v>6855.31</v>
      </c>
      <c r="GP6">
        <v>418.91800000000001</v>
      </c>
      <c r="GQ6">
        <v>175.809</v>
      </c>
      <c r="GR6">
        <v>65.400000000000006</v>
      </c>
      <c r="GS6">
        <v>660.12699999999995</v>
      </c>
      <c r="GT6">
        <v>53.785299999999999</v>
      </c>
      <c r="GU6">
        <v>9.09</v>
      </c>
      <c r="GV6">
        <v>3.66</v>
      </c>
      <c r="GW6">
        <v>40.878</v>
      </c>
      <c r="GX6">
        <v>32.51</v>
      </c>
      <c r="GY6">
        <v>23.2195</v>
      </c>
      <c r="GZ6">
        <v>36.49</v>
      </c>
      <c r="HA6">
        <v>4.4000000000000004</v>
      </c>
      <c r="HB6">
        <v>204.03299999999999</v>
      </c>
      <c r="HC6">
        <v>49.49</v>
      </c>
      <c r="HD6">
        <v>9.09</v>
      </c>
      <c r="HE6">
        <v>3.66</v>
      </c>
      <c r="HF6">
        <v>16.760000000000002</v>
      </c>
      <c r="HG6">
        <v>32.51</v>
      </c>
      <c r="HH6">
        <v>18.579999999999998</v>
      </c>
      <c r="HI6">
        <v>36.49</v>
      </c>
      <c r="HJ6">
        <v>4.4000000000000004</v>
      </c>
      <c r="HK6">
        <v>170.98</v>
      </c>
      <c r="ID6">
        <v>0</v>
      </c>
      <c r="IE6">
        <v>0.39204</v>
      </c>
      <c r="IF6">
        <v>3.15982E-2</v>
      </c>
      <c r="IG6">
        <v>0</v>
      </c>
      <c r="IH6">
        <v>0.62342900000000001</v>
      </c>
      <c r="II6">
        <v>0.118043</v>
      </c>
      <c r="IJ6">
        <v>0.43196400000000001</v>
      </c>
      <c r="IK6">
        <v>6.2929700000000005E-2</v>
      </c>
      <c r="IL6">
        <v>1.66</v>
      </c>
      <c r="IM6">
        <v>47.8</v>
      </c>
      <c r="IN6">
        <v>21.9</v>
      </c>
      <c r="IO6">
        <v>25.9</v>
      </c>
      <c r="IP6">
        <v>47.8</v>
      </c>
      <c r="IQ6">
        <v>21.9</v>
      </c>
      <c r="IR6">
        <v>25.9</v>
      </c>
      <c r="IU6">
        <v>7.37</v>
      </c>
      <c r="IV6">
        <v>36.39</v>
      </c>
      <c r="IW6">
        <v>7.37</v>
      </c>
      <c r="IX6">
        <v>36.39</v>
      </c>
      <c r="IY6">
        <v>7.37</v>
      </c>
      <c r="IZ6">
        <v>36.39</v>
      </c>
      <c r="JA6">
        <v>18.809999999999999</v>
      </c>
      <c r="JB6">
        <v>88.603300000000004</v>
      </c>
      <c r="JK6">
        <v>1</v>
      </c>
      <c r="JL6">
        <v>2.6929500000000002</v>
      </c>
      <c r="JM6">
        <v>2.6929500000000002</v>
      </c>
      <c r="JP6">
        <v>4094.9</v>
      </c>
      <c r="JQ6">
        <v>2.6929500000000002</v>
      </c>
      <c r="JR6">
        <v>0.24</v>
      </c>
      <c r="JS6">
        <v>0.38</v>
      </c>
      <c r="JT6">
        <v>2.35</v>
      </c>
      <c r="JU6">
        <v>0.24</v>
      </c>
      <c r="JV6">
        <v>0.38</v>
      </c>
      <c r="JW6">
        <v>2.35</v>
      </c>
      <c r="JZ6">
        <v>1</v>
      </c>
      <c r="KA6">
        <v>1</v>
      </c>
      <c r="KB6">
        <v>44.645699999999998</v>
      </c>
      <c r="KC6">
        <v>26.151399999999999</v>
      </c>
      <c r="KD6">
        <v>44.645699999999998</v>
      </c>
      <c r="KE6">
        <v>26.151399999999999</v>
      </c>
      <c r="KF6">
        <v>61.017400000000002</v>
      </c>
      <c r="KG6">
        <v>40.665700000000001</v>
      </c>
      <c r="KJ6">
        <v>32.478400000000001</v>
      </c>
      <c r="KK6">
        <v>0.80278799999999995</v>
      </c>
      <c r="KL6">
        <v>55.2134</v>
      </c>
      <c r="KM6">
        <v>16.013000000000002</v>
      </c>
      <c r="KN6">
        <v>0</v>
      </c>
      <c r="KO6">
        <v>-628.32500000000005</v>
      </c>
      <c r="KP6">
        <v>0</v>
      </c>
      <c r="KQ6">
        <v>0</v>
      </c>
      <c r="KR6">
        <v>109.703</v>
      </c>
      <c r="KS6">
        <v>183</v>
      </c>
      <c r="KT6">
        <v>413.96499999999997</v>
      </c>
      <c r="KU6">
        <v>26.198699999999999</v>
      </c>
      <c r="KV6">
        <v>209.04900000000001</v>
      </c>
      <c r="KW6">
        <v>1267.19</v>
      </c>
      <c r="KX6">
        <v>644.48699999999997</v>
      </c>
      <c r="KY6">
        <v>0</v>
      </c>
      <c r="KZ6">
        <v>229.07599999999999</v>
      </c>
      <c r="LA6">
        <v>2140.7600000000002</v>
      </c>
      <c r="LB6">
        <v>32.478400000000001</v>
      </c>
      <c r="LC6">
        <v>0.80278799999999995</v>
      </c>
      <c r="LD6">
        <v>55.2134</v>
      </c>
      <c r="LE6">
        <v>16.013000000000002</v>
      </c>
      <c r="LF6">
        <v>-628.32500000000005</v>
      </c>
      <c r="LG6">
        <v>109.703</v>
      </c>
      <c r="LH6">
        <v>183</v>
      </c>
      <c r="LI6">
        <v>413.96499999999997</v>
      </c>
      <c r="LJ6">
        <v>26.198699999999999</v>
      </c>
      <c r="LK6">
        <v>209.04900000000001</v>
      </c>
      <c r="LL6">
        <v>1267.19</v>
      </c>
      <c r="LM6">
        <v>644.48699999999997</v>
      </c>
      <c r="LN6">
        <v>229.07599999999999</v>
      </c>
      <c r="LO6">
        <v>2140.7600000000002</v>
      </c>
      <c r="LP6">
        <v>104.03</v>
      </c>
      <c r="LQ6">
        <v>19.125299999999999</v>
      </c>
      <c r="LR6">
        <v>55.2134</v>
      </c>
      <c r="LS6">
        <v>0</v>
      </c>
      <c r="LT6">
        <v>463.08</v>
      </c>
      <c r="LU6">
        <v>187.226</v>
      </c>
      <c r="LV6">
        <v>544.68899999999996</v>
      </c>
      <c r="LW6">
        <v>71.471400000000003</v>
      </c>
      <c r="LX6">
        <v>1444.84</v>
      </c>
      <c r="LY6">
        <v>2223.21</v>
      </c>
      <c r="LZ6">
        <v>933.02599999999995</v>
      </c>
      <c r="MA6">
        <v>347.08</v>
      </c>
      <c r="MB6">
        <v>3503.32</v>
      </c>
    </row>
    <row r="7" spans="1:375" x14ac:dyDescent="0.25">
      <c r="A7" s="26">
        <v>44497.758645833332</v>
      </c>
      <c r="B7" t="s">
        <v>678</v>
      </c>
      <c r="C7" t="s">
        <v>679</v>
      </c>
      <c r="D7">
        <v>2</v>
      </c>
      <c r="E7">
        <v>1</v>
      </c>
      <c r="F7">
        <v>2100</v>
      </c>
      <c r="G7" t="s">
        <v>87</v>
      </c>
      <c r="H7" t="s">
        <v>112</v>
      </c>
      <c r="I7">
        <v>-4.66</v>
      </c>
      <c r="J7">
        <v>-2.2999999999999998</v>
      </c>
      <c r="K7">
        <v>-2.2000000000000002</v>
      </c>
      <c r="L7">
        <v>28.1</v>
      </c>
      <c r="O7">
        <v>183.499</v>
      </c>
      <c r="P7">
        <v>8.7120099999999994</v>
      </c>
      <c r="Q7">
        <v>276.71899999999999</v>
      </c>
      <c r="R7">
        <v>81.139700000000005</v>
      </c>
      <c r="S7">
        <v>0</v>
      </c>
      <c r="T7">
        <v>-4093.7</v>
      </c>
      <c r="U7">
        <v>0</v>
      </c>
      <c r="V7">
        <v>0</v>
      </c>
      <c r="W7">
        <v>505.55700000000002</v>
      </c>
      <c r="X7">
        <v>921.26499999999999</v>
      </c>
      <c r="Y7">
        <v>2025.88</v>
      </c>
      <c r="Z7">
        <v>119.621</v>
      </c>
      <c r="AA7">
        <v>28.693000000000001</v>
      </c>
      <c r="AB7">
        <v>550.06899999999996</v>
      </c>
      <c r="AC7">
        <v>270.86500000000001</v>
      </c>
      <c r="AD7">
        <v>121.44</v>
      </c>
      <c r="AE7">
        <v>0</v>
      </c>
      <c r="AF7">
        <v>43.1646</v>
      </c>
      <c r="AG7">
        <v>435.47</v>
      </c>
      <c r="AH7">
        <v>392.30500000000001</v>
      </c>
      <c r="AI7">
        <v>30.38</v>
      </c>
      <c r="AJ7">
        <v>1.7</v>
      </c>
      <c r="AK7">
        <v>3.66</v>
      </c>
      <c r="AL7">
        <v>12.68</v>
      </c>
      <c r="AM7">
        <v>0</v>
      </c>
      <c r="AN7">
        <v>-44.88</v>
      </c>
      <c r="AO7">
        <v>0</v>
      </c>
      <c r="AP7">
        <v>0</v>
      </c>
      <c r="AQ7">
        <v>7.54</v>
      </c>
      <c r="AR7">
        <v>17.03</v>
      </c>
      <c r="AS7">
        <v>27.64</v>
      </c>
      <c r="AT7">
        <v>1.67</v>
      </c>
      <c r="AU7">
        <v>57.42</v>
      </c>
      <c r="AV7">
        <v>48.42</v>
      </c>
      <c r="BI7">
        <v>0</v>
      </c>
      <c r="BJ7">
        <v>9.5714900000000006E-2</v>
      </c>
      <c r="BK7">
        <v>3.15982E-2</v>
      </c>
      <c r="BL7">
        <v>1.40705E-2</v>
      </c>
      <c r="BM7">
        <v>0</v>
      </c>
      <c r="BN7">
        <v>-8.3676399999999998E-2</v>
      </c>
      <c r="BO7">
        <v>0</v>
      </c>
      <c r="BP7">
        <v>0</v>
      </c>
      <c r="BQ7">
        <v>0.134212</v>
      </c>
      <c r="BR7">
        <v>0.169873</v>
      </c>
      <c r="BS7">
        <v>0.30364400000000002</v>
      </c>
      <c r="BT7">
        <v>2.03874E-2</v>
      </c>
      <c r="BU7">
        <v>0.68582299999999996</v>
      </c>
      <c r="BV7">
        <v>0.14138400000000001</v>
      </c>
      <c r="BW7">
        <v>161.76</v>
      </c>
      <c r="BX7">
        <v>2.8762500000000002</v>
      </c>
      <c r="BY7">
        <v>276.71899999999999</v>
      </c>
      <c r="BZ7">
        <v>81.139700000000005</v>
      </c>
      <c r="CA7">
        <v>-4093.7</v>
      </c>
      <c r="CB7">
        <v>505.55700000000002</v>
      </c>
      <c r="CC7">
        <v>920.14599999999996</v>
      </c>
      <c r="CD7">
        <v>2025.88</v>
      </c>
      <c r="CE7">
        <v>119.621</v>
      </c>
      <c r="CF7">
        <v>-4.5374E-4</v>
      </c>
      <c r="CG7">
        <v>522.495</v>
      </c>
      <c r="CH7">
        <v>238.77699999999999</v>
      </c>
      <c r="CI7">
        <v>121.44</v>
      </c>
      <c r="CJ7">
        <v>43.1646</v>
      </c>
      <c r="CK7">
        <v>403.38099999999997</v>
      </c>
      <c r="CL7">
        <v>360.21699999999998</v>
      </c>
      <c r="CM7">
        <v>26.78</v>
      </c>
      <c r="CN7">
        <v>0.64</v>
      </c>
      <c r="CO7">
        <v>3.66</v>
      </c>
      <c r="CP7">
        <v>12.68</v>
      </c>
      <c r="CQ7">
        <v>-44.87</v>
      </c>
      <c r="CR7">
        <v>7.54</v>
      </c>
      <c r="CS7">
        <v>17.010000000000002</v>
      </c>
      <c r="CT7">
        <v>27.64</v>
      </c>
      <c r="CU7">
        <v>1.67</v>
      </c>
      <c r="CV7">
        <v>52.75</v>
      </c>
      <c r="CW7">
        <v>43.76</v>
      </c>
      <c r="DH7">
        <v>0</v>
      </c>
      <c r="DI7">
        <v>4.1896700000000002E-2</v>
      </c>
      <c r="DJ7">
        <v>3.15982E-2</v>
      </c>
      <c r="DK7">
        <v>1.40705E-2</v>
      </c>
      <c r="DL7">
        <v>-8.3676399999999998E-2</v>
      </c>
      <c r="DM7">
        <v>0.134212</v>
      </c>
      <c r="DN7">
        <v>0.169458</v>
      </c>
      <c r="DO7">
        <v>0.30364400000000002</v>
      </c>
      <c r="DP7">
        <v>2.03874E-2</v>
      </c>
      <c r="DQ7">
        <v>0.63159100000000001</v>
      </c>
      <c r="DR7">
        <v>8.7565400000000002E-2</v>
      </c>
      <c r="DS7" t="s">
        <v>673</v>
      </c>
      <c r="DT7" t="s">
        <v>670</v>
      </c>
      <c r="DU7" t="s">
        <v>665</v>
      </c>
      <c r="DV7" t="s">
        <v>501</v>
      </c>
      <c r="DW7">
        <v>-5.4232700000000002E-2</v>
      </c>
      <c r="DX7">
        <v>-5.3818199999999997E-2</v>
      </c>
      <c r="DY7">
        <v>-8.9</v>
      </c>
      <c r="DZ7">
        <v>-10.6</v>
      </c>
      <c r="EC7">
        <v>183.499</v>
      </c>
      <c r="ED7">
        <v>8.7120099999999994</v>
      </c>
      <c r="EE7">
        <v>276.71899999999999</v>
      </c>
      <c r="EF7">
        <v>81.139700000000005</v>
      </c>
      <c r="EG7">
        <v>0</v>
      </c>
      <c r="EH7">
        <v>-4093.7</v>
      </c>
      <c r="EI7">
        <v>0</v>
      </c>
      <c r="EJ7">
        <v>0</v>
      </c>
      <c r="EK7">
        <v>505.55700000000002</v>
      </c>
      <c r="EL7">
        <v>921.26499999999999</v>
      </c>
      <c r="EM7">
        <v>2025.88</v>
      </c>
      <c r="EN7">
        <v>119.621</v>
      </c>
      <c r="EO7">
        <v>28.693000000000001</v>
      </c>
      <c r="EP7">
        <v>270.86500000000001</v>
      </c>
      <c r="EQ7">
        <v>121.44</v>
      </c>
      <c r="ER7">
        <v>0</v>
      </c>
      <c r="ES7">
        <v>43.1646</v>
      </c>
      <c r="ET7">
        <v>435.47</v>
      </c>
      <c r="EU7">
        <v>30.38</v>
      </c>
      <c r="EV7">
        <v>1.7</v>
      </c>
      <c r="EW7">
        <v>3.66</v>
      </c>
      <c r="EX7">
        <v>12.68</v>
      </c>
      <c r="EY7">
        <v>0</v>
      </c>
      <c r="EZ7">
        <v>-44.88</v>
      </c>
      <c r="FA7">
        <v>0</v>
      </c>
      <c r="FB7">
        <v>0</v>
      </c>
      <c r="FC7">
        <v>7.54</v>
      </c>
      <c r="FD7">
        <v>17.03</v>
      </c>
      <c r="FE7">
        <v>27.64</v>
      </c>
      <c r="FF7">
        <v>1.67</v>
      </c>
      <c r="FG7">
        <v>57.42</v>
      </c>
      <c r="FT7">
        <v>0</v>
      </c>
      <c r="FU7">
        <v>9.5714900000000006E-2</v>
      </c>
      <c r="FV7">
        <v>3.15982E-2</v>
      </c>
      <c r="FW7">
        <v>1.40705E-2</v>
      </c>
      <c r="FX7">
        <v>0</v>
      </c>
      <c r="FY7">
        <v>-8.3676399999999998E-2</v>
      </c>
      <c r="FZ7">
        <v>0</v>
      </c>
      <c r="GA7">
        <v>0</v>
      </c>
      <c r="GB7">
        <v>0.134212</v>
      </c>
      <c r="GC7">
        <v>0.169873</v>
      </c>
      <c r="GD7">
        <v>0.30364400000000002</v>
      </c>
      <c r="GE7">
        <v>2.03874E-2</v>
      </c>
      <c r="GF7">
        <v>0.68582299999999996</v>
      </c>
      <c r="GG7">
        <v>503.22800000000001</v>
      </c>
      <c r="GH7">
        <v>75.046599999999998</v>
      </c>
      <c r="GI7">
        <v>276.71899999999999</v>
      </c>
      <c r="GJ7">
        <v>0</v>
      </c>
      <c r="GK7">
        <v>2135</v>
      </c>
      <c r="GL7">
        <v>930.00099999999998</v>
      </c>
      <c r="GM7">
        <v>2637.81</v>
      </c>
      <c r="GN7">
        <v>297.5</v>
      </c>
      <c r="GO7">
        <v>6855.31</v>
      </c>
      <c r="GP7">
        <v>418.91800000000001</v>
      </c>
      <c r="GQ7">
        <v>175.809</v>
      </c>
      <c r="GR7">
        <v>65.400000000000006</v>
      </c>
      <c r="GS7">
        <v>660.12699999999995</v>
      </c>
      <c r="GT7">
        <v>53.785299999999999</v>
      </c>
      <c r="GU7">
        <v>9.09</v>
      </c>
      <c r="GV7">
        <v>3.66</v>
      </c>
      <c r="GW7">
        <v>40.878</v>
      </c>
      <c r="GX7">
        <v>32.51</v>
      </c>
      <c r="GY7">
        <v>23.2195</v>
      </c>
      <c r="GZ7">
        <v>36.49</v>
      </c>
      <c r="HA7">
        <v>4.4000000000000004</v>
      </c>
      <c r="HB7">
        <v>204.03299999999999</v>
      </c>
      <c r="HC7">
        <v>49.49</v>
      </c>
      <c r="HD7">
        <v>9.09</v>
      </c>
      <c r="HE7">
        <v>3.66</v>
      </c>
      <c r="HF7">
        <v>16.760000000000002</v>
      </c>
      <c r="HG7">
        <v>32.51</v>
      </c>
      <c r="HH7">
        <v>18.579999999999998</v>
      </c>
      <c r="HI7">
        <v>36.49</v>
      </c>
      <c r="HJ7">
        <v>4.4000000000000004</v>
      </c>
      <c r="HK7">
        <v>170.98</v>
      </c>
      <c r="ID7">
        <v>0</v>
      </c>
      <c r="IE7">
        <v>0.39204</v>
      </c>
      <c r="IF7">
        <v>3.15982E-2</v>
      </c>
      <c r="IG7">
        <v>0</v>
      </c>
      <c r="IH7">
        <v>0.62342900000000001</v>
      </c>
      <c r="II7">
        <v>0.118043</v>
      </c>
      <c r="IJ7">
        <v>0.43196400000000001</v>
      </c>
      <c r="IK7">
        <v>6.2929700000000005E-2</v>
      </c>
      <c r="IL7">
        <v>1.66</v>
      </c>
      <c r="IM7">
        <v>50.1</v>
      </c>
      <c r="IN7">
        <v>22</v>
      </c>
      <c r="IO7">
        <v>28.1</v>
      </c>
      <c r="IP7">
        <v>47.8</v>
      </c>
      <c r="IQ7">
        <v>21.9</v>
      </c>
      <c r="IR7">
        <v>25.9</v>
      </c>
      <c r="IU7">
        <v>8.6999999999999993</v>
      </c>
      <c r="IV7">
        <v>39.72</v>
      </c>
      <c r="IW7">
        <v>7.37</v>
      </c>
      <c r="IX7">
        <v>36.39</v>
      </c>
      <c r="IY7">
        <v>8.6999999999999993</v>
      </c>
      <c r="IZ7">
        <v>39.72</v>
      </c>
      <c r="JA7">
        <v>18.809999999999999</v>
      </c>
      <c r="JB7">
        <v>88.603300000000004</v>
      </c>
      <c r="JK7">
        <v>1</v>
      </c>
      <c r="JL7">
        <v>2.6929500000000002</v>
      </c>
      <c r="JM7">
        <v>2.6929500000000002</v>
      </c>
      <c r="JP7">
        <v>4094.9</v>
      </c>
      <c r="JQ7">
        <v>2.6929500000000002</v>
      </c>
      <c r="JR7">
        <v>0.24</v>
      </c>
      <c r="JS7">
        <v>0.38</v>
      </c>
      <c r="JT7">
        <v>2.5299999999999998</v>
      </c>
      <c r="JU7">
        <v>0.24</v>
      </c>
      <c r="JV7">
        <v>0.38</v>
      </c>
      <c r="JW7">
        <v>2.35</v>
      </c>
      <c r="JZ7">
        <v>1</v>
      </c>
      <c r="KA7">
        <v>1</v>
      </c>
      <c r="KB7">
        <v>49.117100000000001</v>
      </c>
      <c r="KC7">
        <v>28.972000000000001</v>
      </c>
      <c r="KD7">
        <v>44.645699999999998</v>
      </c>
      <c r="KE7">
        <v>26.151399999999999</v>
      </c>
      <c r="KF7">
        <v>61.017400000000002</v>
      </c>
      <c r="KG7">
        <v>40.665700000000001</v>
      </c>
      <c r="KJ7">
        <v>36.988199999999999</v>
      </c>
      <c r="KK7">
        <v>2.3441700000000001</v>
      </c>
      <c r="KL7">
        <v>55.2134</v>
      </c>
      <c r="KM7">
        <v>16.013000000000002</v>
      </c>
      <c r="KN7">
        <v>0</v>
      </c>
      <c r="KO7">
        <v>-628.32500000000005</v>
      </c>
      <c r="KP7">
        <v>0</v>
      </c>
      <c r="KQ7">
        <v>0</v>
      </c>
      <c r="KR7">
        <v>109.703</v>
      </c>
      <c r="KS7">
        <v>183.238</v>
      </c>
      <c r="KT7">
        <v>413.96499999999997</v>
      </c>
      <c r="KU7">
        <v>26.198699999999999</v>
      </c>
      <c r="KV7">
        <v>215.339</v>
      </c>
      <c r="KW7">
        <v>1437.49</v>
      </c>
      <c r="KX7">
        <v>644.48699999999997</v>
      </c>
      <c r="KY7">
        <v>0</v>
      </c>
      <c r="KZ7">
        <v>229.07599999999999</v>
      </c>
      <c r="LA7">
        <v>2311.0500000000002</v>
      </c>
      <c r="LB7">
        <v>32.478400000000001</v>
      </c>
      <c r="LC7">
        <v>0.80278799999999995</v>
      </c>
      <c r="LD7">
        <v>55.2134</v>
      </c>
      <c r="LE7">
        <v>16.013000000000002</v>
      </c>
      <c r="LF7">
        <v>-628.32500000000005</v>
      </c>
      <c r="LG7">
        <v>109.703</v>
      </c>
      <c r="LH7">
        <v>183</v>
      </c>
      <c r="LI7">
        <v>413.96499999999997</v>
      </c>
      <c r="LJ7">
        <v>26.198699999999999</v>
      </c>
      <c r="LK7">
        <v>209.04900000000001</v>
      </c>
      <c r="LL7">
        <v>1267.19</v>
      </c>
      <c r="LM7">
        <v>644.48699999999997</v>
      </c>
      <c r="LN7">
        <v>229.07599999999999</v>
      </c>
      <c r="LO7">
        <v>2140.7600000000002</v>
      </c>
      <c r="LP7">
        <v>104.03</v>
      </c>
      <c r="LQ7">
        <v>19.125299999999999</v>
      </c>
      <c r="LR7">
        <v>55.2134</v>
      </c>
      <c r="LS7">
        <v>0</v>
      </c>
      <c r="LT7">
        <v>463.08</v>
      </c>
      <c r="LU7">
        <v>187.226</v>
      </c>
      <c r="LV7">
        <v>544.68899999999996</v>
      </c>
      <c r="LW7">
        <v>71.471400000000003</v>
      </c>
      <c r="LX7">
        <v>1444.84</v>
      </c>
      <c r="LY7">
        <v>2223.21</v>
      </c>
      <c r="LZ7">
        <v>933.02599999999995</v>
      </c>
      <c r="MA7">
        <v>347.08</v>
      </c>
      <c r="MB7">
        <v>3503.32</v>
      </c>
    </row>
    <row r="8" spans="1:375" x14ac:dyDescent="0.25">
      <c r="A8" s="26">
        <v>44497.759004629632</v>
      </c>
      <c r="B8" t="s">
        <v>680</v>
      </c>
      <c r="C8" t="s">
        <v>681</v>
      </c>
      <c r="D8">
        <v>3</v>
      </c>
      <c r="E8">
        <v>1</v>
      </c>
      <c r="F8">
        <v>2100</v>
      </c>
      <c r="G8" t="s">
        <v>87</v>
      </c>
      <c r="H8" t="s">
        <v>393</v>
      </c>
      <c r="I8">
        <v>0</v>
      </c>
      <c r="J8">
        <v>0</v>
      </c>
      <c r="K8">
        <v>0</v>
      </c>
      <c r="L8">
        <v>25.1</v>
      </c>
      <c r="O8">
        <v>119.051</v>
      </c>
      <c r="P8">
        <v>0</v>
      </c>
      <c r="Q8">
        <v>276.71899999999999</v>
      </c>
      <c r="R8">
        <v>81.139700000000005</v>
      </c>
      <c r="S8">
        <v>0</v>
      </c>
      <c r="T8">
        <v>-4037.21</v>
      </c>
      <c r="U8">
        <v>0</v>
      </c>
      <c r="V8">
        <v>0</v>
      </c>
      <c r="W8">
        <v>505.55700000000002</v>
      </c>
      <c r="X8">
        <v>909.23800000000006</v>
      </c>
      <c r="Y8">
        <v>2025.88</v>
      </c>
      <c r="Z8">
        <v>119.621</v>
      </c>
      <c r="AA8">
        <v>-6.8634700000000002E-4</v>
      </c>
      <c r="AB8">
        <v>476.91</v>
      </c>
      <c r="AC8">
        <v>175.72399999999999</v>
      </c>
      <c r="AD8">
        <v>121.726</v>
      </c>
      <c r="AE8">
        <v>0</v>
      </c>
      <c r="AF8">
        <v>43.1646</v>
      </c>
      <c r="AG8">
        <v>340.61399999999998</v>
      </c>
      <c r="AH8">
        <v>297.45</v>
      </c>
      <c r="AI8">
        <v>19.88</v>
      </c>
      <c r="AJ8">
        <v>0</v>
      </c>
      <c r="AK8">
        <v>3.68</v>
      </c>
      <c r="AL8">
        <v>12.68</v>
      </c>
      <c r="AM8">
        <v>0</v>
      </c>
      <c r="AN8">
        <v>-43.54</v>
      </c>
      <c r="AO8">
        <v>0</v>
      </c>
      <c r="AP8">
        <v>0</v>
      </c>
      <c r="AQ8">
        <v>7.74</v>
      </c>
      <c r="AR8">
        <v>16.7</v>
      </c>
      <c r="AS8">
        <v>27.98</v>
      </c>
      <c r="AT8">
        <v>1.72</v>
      </c>
      <c r="AU8">
        <v>46.84</v>
      </c>
      <c r="AV8">
        <v>36.24</v>
      </c>
      <c r="BI8">
        <v>0</v>
      </c>
      <c r="BJ8">
        <v>0</v>
      </c>
      <c r="BK8">
        <v>3.15982E-2</v>
      </c>
      <c r="BL8">
        <v>1.40705E-2</v>
      </c>
      <c r="BM8">
        <v>0</v>
      </c>
      <c r="BN8">
        <v>-8.3159200000000003E-2</v>
      </c>
      <c r="BO8">
        <v>0</v>
      </c>
      <c r="BP8">
        <v>0</v>
      </c>
      <c r="BQ8">
        <v>0.134212</v>
      </c>
      <c r="BR8">
        <v>0.163464</v>
      </c>
      <c r="BS8">
        <v>0.30364400000000002</v>
      </c>
      <c r="BT8">
        <v>2.03874E-2</v>
      </c>
      <c r="BU8">
        <v>0.58421699999999999</v>
      </c>
      <c r="BV8">
        <v>4.56687E-2</v>
      </c>
      <c r="BW8">
        <v>119.051</v>
      </c>
      <c r="BX8">
        <v>0</v>
      </c>
      <c r="BY8">
        <v>276.71899999999999</v>
      </c>
      <c r="BZ8">
        <v>81.139700000000005</v>
      </c>
      <c r="CA8">
        <v>-4037.21</v>
      </c>
      <c r="CB8">
        <v>505.55700000000002</v>
      </c>
      <c r="CC8">
        <v>909.23800000000006</v>
      </c>
      <c r="CD8">
        <v>2025.88</v>
      </c>
      <c r="CE8">
        <v>119.621</v>
      </c>
      <c r="CF8">
        <v>-6.8634700000000002E-4</v>
      </c>
      <c r="CG8">
        <v>476.91</v>
      </c>
      <c r="CH8">
        <v>175.72399999999999</v>
      </c>
      <c r="CI8">
        <v>121.726</v>
      </c>
      <c r="CJ8">
        <v>43.1646</v>
      </c>
      <c r="CK8">
        <v>340.61399999999998</v>
      </c>
      <c r="CL8">
        <v>297.45</v>
      </c>
      <c r="CM8">
        <v>19.88</v>
      </c>
      <c r="CN8">
        <v>0</v>
      </c>
      <c r="CO8">
        <v>3.68</v>
      </c>
      <c r="CP8">
        <v>12.68</v>
      </c>
      <c r="CQ8">
        <v>-43.54</v>
      </c>
      <c r="CR8">
        <v>7.74</v>
      </c>
      <c r="CS8">
        <v>16.7</v>
      </c>
      <c r="CT8">
        <v>27.98</v>
      </c>
      <c r="CU8">
        <v>1.72</v>
      </c>
      <c r="CV8">
        <v>46.84</v>
      </c>
      <c r="CW8">
        <v>36.24</v>
      </c>
      <c r="DH8">
        <v>0</v>
      </c>
      <c r="DI8">
        <v>0</v>
      </c>
      <c r="DJ8">
        <v>3.15982E-2</v>
      </c>
      <c r="DK8">
        <v>1.40705E-2</v>
      </c>
      <c r="DL8">
        <v>-8.3159200000000003E-2</v>
      </c>
      <c r="DM8">
        <v>0.134212</v>
      </c>
      <c r="DN8">
        <v>0.163464</v>
      </c>
      <c r="DO8">
        <v>0.30364400000000002</v>
      </c>
      <c r="DP8">
        <v>2.03874E-2</v>
      </c>
      <c r="DQ8">
        <v>0.58421699999999999</v>
      </c>
      <c r="DR8">
        <v>4.56687E-2</v>
      </c>
      <c r="DS8" t="s">
        <v>673</v>
      </c>
      <c r="DT8" t="s">
        <v>670</v>
      </c>
      <c r="DU8" t="s">
        <v>665</v>
      </c>
      <c r="DV8" t="s">
        <v>501</v>
      </c>
      <c r="DW8">
        <v>0</v>
      </c>
      <c r="DX8">
        <v>0</v>
      </c>
      <c r="DY8">
        <v>0</v>
      </c>
      <c r="DZ8">
        <v>0</v>
      </c>
      <c r="EC8">
        <v>119.051</v>
      </c>
      <c r="ED8">
        <v>0</v>
      </c>
      <c r="EE8">
        <v>276.71899999999999</v>
      </c>
      <c r="EF8">
        <v>81.139700000000005</v>
      </c>
      <c r="EG8">
        <v>0</v>
      </c>
      <c r="EH8">
        <v>-4037.21</v>
      </c>
      <c r="EI8">
        <v>0</v>
      </c>
      <c r="EJ8">
        <v>0</v>
      </c>
      <c r="EK8">
        <v>505.55700000000002</v>
      </c>
      <c r="EL8">
        <v>909.23800000000006</v>
      </c>
      <c r="EM8">
        <v>2025.88</v>
      </c>
      <c r="EN8">
        <v>119.621</v>
      </c>
      <c r="EO8">
        <v>-6.8634700000000002E-4</v>
      </c>
      <c r="EP8">
        <v>175.72399999999999</v>
      </c>
      <c r="EQ8">
        <v>121.726</v>
      </c>
      <c r="ER8">
        <v>0</v>
      </c>
      <c r="ES8">
        <v>43.1646</v>
      </c>
      <c r="ET8">
        <v>340.61399999999998</v>
      </c>
      <c r="EU8">
        <v>19.88</v>
      </c>
      <c r="EV8">
        <v>0</v>
      </c>
      <c r="EW8">
        <v>3.68</v>
      </c>
      <c r="EX8">
        <v>12.68</v>
      </c>
      <c r="EY8">
        <v>0</v>
      </c>
      <c r="EZ8">
        <v>-43.54</v>
      </c>
      <c r="FA8">
        <v>0</v>
      </c>
      <c r="FB8">
        <v>0</v>
      </c>
      <c r="FC8">
        <v>7.74</v>
      </c>
      <c r="FD8">
        <v>16.7</v>
      </c>
      <c r="FE8">
        <v>27.98</v>
      </c>
      <c r="FF8">
        <v>1.72</v>
      </c>
      <c r="FG8">
        <v>46.84</v>
      </c>
      <c r="FT8">
        <v>0</v>
      </c>
      <c r="FU8">
        <v>0</v>
      </c>
      <c r="FV8">
        <v>3.15982E-2</v>
      </c>
      <c r="FW8">
        <v>1.40705E-2</v>
      </c>
      <c r="FX8">
        <v>0</v>
      </c>
      <c r="FY8">
        <v>-8.3159200000000003E-2</v>
      </c>
      <c r="FZ8">
        <v>0</v>
      </c>
      <c r="GA8">
        <v>0</v>
      </c>
      <c r="GB8">
        <v>0.134212</v>
      </c>
      <c r="GC8">
        <v>0.163464</v>
      </c>
      <c r="GD8">
        <v>0.30364400000000002</v>
      </c>
      <c r="GE8">
        <v>2.03874E-2</v>
      </c>
      <c r="GF8">
        <v>0.58421699999999999</v>
      </c>
      <c r="GG8">
        <v>435.77699999999999</v>
      </c>
      <c r="GH8">
        <v>0</v>
      </c>
      <c r="GI8">
        <v>276.71899999999999</v>
      </c>
      <c r="GJ8">
        <v>0</v>
      </c>
      <c r="GK8">
        <v>2135</v>
      </c>
      <c r="GL8">
        <v>930.00099999999998</v>
      </c>
      <c r="GM8">
        <v>2637.81</v>
      </c>
      <c r="GN8">
        <v>297.5</v>
      </c>
      <c r="GO8">
        <v>6712.81</v>
      </c>
      <c r="GP8">
        <v>362.74700000000001</v>
      </c>
      <c r="GQ8">
        <v>176.125</v>
      </c>
      <c r="GR8">
        <v>65.400000000000006</v>
      </c>
      <c r="GS8">
        <v>604.27200000000005</v>
      </c>
      <c r="GT8">
        <v>42.95</v>
      </c>
      <c r="GU8">
        <v>0</v>
      </c>
      <c r="GV8">
        <v>3.68</v>
      </c>
      <c r="GW8">
        <v>41.875</v>
      </c>
      <c r="GX8">
        <v>33.020000000000003</v>
      </c>
      <c r="GY8">
        <v>23.3095</v>
      </c>
      <c r="GZ8">
        <v>36.76</v>
      </c>
      <c r="HA8">
        <v>4.8099999999999996</v>
      </c>
      <c r="HB8">
        <v>186.404</v>
      </c>
      <c r="HC8">
        <v>42.95</v>
      </c>
      <c r="HD8">
        <v>0</v>
      </c>
      <c r="HE8">
        <v>3.68</v>
      </c>
      <c r="HF8">
        <v>16.75</v>
      </c>
      <c r="HG8">
        <v>33.020000000000003</v>
      </c>
      <c r="HH8">
        <v>18.670000000000002</v>
      </c>
      <c r="HI8">
        <v>36.76</v>
      </c>
      <c r="HJ8">
        <v>4.8099999999999996</v>
      </c>
      <c r="HK8">
        <v>156.63999999999999</v>
      </c>
      <c r="ID8">
        <v>0</v>
      </c>
      <c r="IE8">
        <v>0</v>
      </c>
      <c r="IF8">
        <v>3.15982E-2</v>
      </c>
      <c r="IG8">
        <v>0</v>
      </c>
      <c r="IH8">
        <v>0.62342900000000001</v>
      </c>
      <c r="II8">
        <v>0.118043</v>
      </c>
      <c r="IJ8">
        <v>0.43196400000000001</v>
      </c>
      <c r="IK8">
        <v>6.2929700000000005E-2</v>
      </c>
      <c r="IL8">
        <v>1.26796</v>
      </c>
      <c r="IM8">
        <v>48.5</v>
      </c>
      <c r="IN8">
        <v>23.4</v>
      </c>
      <c r="IO8">
        <v>25.1</v>
      </c>
      <c r="IP8">
        <v>48.5</v>
      </c>
      <c r="IQ8">
        <v>23.4</v>
      </c>
      <c r="IR8">
        <v>25.1</v>
      </c>
      <c r="IU8">
        <v>6.32</v>
      </c>
      <c r="IV8">
        <v>29.92</v>
      </c>
      <c r="IW8">
        <v>6.32</v>
      </c>
      <c r="IX8">
        <v>29.92</v>
      </c>
      <c r="IY8">
        <v>6.32</v>
      </c>
      <c r="IZ8">
        <v>29.92</v>
      </c>
      <c r="JA8">
        <v>9.1300000000000008</v>
      </c>
      <c r="JB8">
        <v>79.375</v>
      </c>
      <c r="JK8">
        <v>1</v>
      </c>
      <c r="JL8">
        <v>2.6579199999999998</v>
      </c>
      <c r="JM8">
        <v>2.6579199999999998</v>
      </c>
      <c r="JP8">
        <v>4038.39</v>
      </c>
      <c r="JQ8">
        <v>2.6579199999999998</v>
      </c>
      <c r="JR8">
        <v>0.24</v>
      </c>
      <c r="JS8">
        <v>0.38</v>
      </c>
      <c r="JT8">
        <v>2.02</v>
      </c>
      <c r="JU8">
        <v>0.24</v>
      </c>
      <c r="JV8">
        <v>0.38</v>
      </c>
      <c r="JW8">
        <v>2.02</v>
      </c>
      <c r="JZ8">
        <v>1</v>
      </c>
      <c r="KA8">
        <v>1</v>
      </c>
      <c r="KB8">
        <v>40.051699999999997</v>
      </c>
      <c r="KC8">
        <v>1.1000000000000001</v>
      </c>
      <c r="KD8">
        <v>40.051699999999997</v>
      </c>
      <c r="KE8">
        <v>1.1000000000000001</v>
      </c>
      <c r="KF8">
        <v>51.002000000000002</v>
      </c>
      <c r="KG8">
        <v>1.1000000000000001</v>
      </c>
      <c r="KJ8">
        <v>24.809000000000001</v>
      </c>
      <c r="KK8">
        <v>0</v>
      </c>
      <c r="KL8">
        <v>55.2134</v>
      </c>
      <c r="KM8">
        <v>16.013000000000002</v>
      </c>
      <c r="KN8">
        <v>0</v>
      </c>
      <c r="KO8">
        <v>-615.52800000000002</v>
      </c>
      <c r="KP8">
        <v>0</v>
      </c>
      <c r="KQ8">
        <v>0</v>
      </c>
      <c r="KR8">
        <v>109.703</v>
      </c>
      <c r="KS8">
        <v>180.48099999999999</v>
      </c>
      <c r="KT8">
        <v>413.96499999999997</v>
      </c>
      <c r="KU8">
        <v>26.198699999999999</v>
      </c>
      <c r="KV8">
        <v>210.85599999999999</v>
      </c>
      <c r="KW8">
        <v>932.572</v>
      </c>
      <c r="KX8">
        <v>646.00400000000002</v>
      </c>
      <c r="KY8">
        <v>0</v>
      </c>
      <c r="KZ8">
        <v>229.07599999999999</v>
      </c>
      <c r="LA8">
        <v>1807.65</v>
      </c>
      <c r="LB8">
        <v>24.809000000000001</v>
      </c>
      <c r="LC8">
        <v>0</v>
      </c>
      <c r="LD8">
        <v>55.2134</v>
      </c>
      <c r="LE8">
        <v>16.013000000000002</v>
      </c>
      <c r="LF8">
        <v>-615.52800000000002</v>
      </c>
      <c r="LG8">
        <v>109.703</v>
      </c>
      <c r="LH8">
        <v>180.48099999999999</v>
      </c>
      <c r="LI8">
        <v>413.96499999999997</v>
      </c>
      <c r="LJ8">
        <v>26.198699999999999</v>
      </c>
      <c r="LK8">
        <v>210.85599999999999</v>
      </c>
      <c r="LL8">
        <v>932.572</v>
      </c>
      <c r="LM8">
        <v>646.00400000000002</v>
      </c>
      <c r="LN8">
        <v>229.07599999999999</v>
      </c>
      <c r="LO8">
        <v>1807.65</v>
      </c>
      <c r="LP8">
        <v>91.265600000000006</v>
      </c>
      <c r="LQ8">
        <v>0</v>
      </c>
      <c r="LR8">
        <v>55.2134</v>
      </c>
      <c r="LS8">
        <v>0</v>
      </c>
      <c r="LT8">
        <v>463.08</v>
      </c>
      <c r="LU8">
        <v>187.226</v>
      </c>
      <c r="LV8">
        <v>544.68899999999996</v>
      </c>
      <c r="LW8">
        <v>71.471400000000003</v>
      </c>
      <c r="LX8">
        <v>1412.95</v>
      </c>
      <c r="LY8">
        <v>1925.11</v>
      </c>
      <c r="LZ8">
        <v>934.69899999999996</v>
      </c>
      <c r="MA8">
        <v>347.08</v>
      </c>
      <c r="MB8">
        <v>3206.89</v>
      </c>
    </row>
    <row r="9" spans="1:375" x14ac:dyDescent="0.25">
      <c r="A9" s="26">
        <v>44497.759340277778</v>
      </c>
      <c r="B9" t="s">
        <v>682</v>
      </c>
      <c r="C9" t="s">
        <v>683</v>
      </c>
      <c r="D9">
        <v>3</v>
      </c>
      <c r="E9">
        <v>1</v>
      </c>
      <c r="F9">
        <v>2100</v>
      </c>
      <c r="G9" t="s">
        <v>87</v>
      </c>
      <c r="H9" t="s">
        <v>112</v>
      </c>
      <c r="I9">
        <v>-4.24</v>
      </c>
      <c r="J9">
        <v>-2.2999999999999998</v>
      </c>
      <c r="K9">
        <v>-2.2999999999999998</v>
      </c>
      <c r="L9">
        <v>27.4</v>
      </c>
      <c r="O9">
        <v>144.798</v>
      </c>
      <c r="P9">
        <v>0</v>
      </c>
      <c r="Q9">
        <v>276.71899999999999</v>
      </c>
      <c r="R9">
        <v>81.139700000000005</v>
      </c>
      <c r="S9">
        <v>0</v>
      </c>
      <c r="T9">
        <v>-4037.21</v>
      </c>
      <c r="U9">
        <v>0</v>
      </c>
      <c r="V9">
        <v>0</v>
      </c>
      <c r="W9">
        <v>505.55700000000002</v>
      </c>
      <c r="X9">
        <v>908.57100000000003</v>
      </c>
      <c r="Y9">
        <v>2025.88</v>
      </c>
      <c r="Z9">
        <v>119.621</v>
      </c>
      <c r="AA9">
        <v>25.080300000000001</v>
      </c>
      <c r="AB9">
        <v>502.65699999999998</v>
      </c>
      <c r="AC9">
        <v>213.72800000000001</v>
      </c>
      <c r="AD9">
        <v>121.726</v>
      </c>
      <c r="AE9">
        <v>0</v>
      </c>
      <c r="AF9">
        <v>43.1646</v>
      </c>
      <c r="AG9">
        <v>378.61799999999999</v>
      </c>
      <c r="AH9">
        <v>335.45400000000001</v>
      </c>
      <c r="AI9">
        <v>24.12</v>
      </c>
      <c r="AJ9">
        <v>0</v>
      </c>
      <c r="AK9">
        <v>3.68</v>
      </c>
      <c r="AL9">
        <v>12.68</v>
      </c>
      <c r="AM9">
        <v>0</v>
      </c>
      <c r="AN9">
        <v>-43.55</v>
      </c>
      <c r="AO9">
        <v>0</v>
      </c>
      <c r="AP9">
        <v>0</v>
      </c>
      <c r="AQ9">
        <v>7.74</v>
      </c>
      <c r="AR9">
        <v>16.690000000000001</v>
      </c>
      <c r="AS9">
        <v>27.98</v>
      </c>
      <c r="AT9">
        <v>1.72</v>
      </c>
      <c r="AU9">
        <v>51.06</v>
      </c>
      <c r="AV9">
        <v>40.479999999999997</v>
      </c>
      <c r="BI9">
        <v>0</v>
      </c>
      <c r="BJ9">
        <v>0</v>
      </c>
      <c r="BK9">
        <v>3.15982E-2</v>
      </c>
      <c r="BL9">
        <v>1.40705E-2</v>
      </c>
      <c r="BM9">
        <v>0</v>
      </c>
      <c r="BN9">
        <v>-8.3159200000000003E-2</v>
      </c>
      <c r="BO9">
        <v>0</v>
      </c>
      <c r="BP9">
        <v>0</v>
      </c>
      <c r="BQ9">
        <v>0.134212</v>
      </c>
      <c r="BR9">
        <v>0.163495</v>
      </c>
      <c r="BS9">
        <v>0.30364400000000002</v>
      </c>
      <c r="BT9">
        <v>2.03874E-2</v>
      </c>
      <c r="BU9">
        <v>0.58424799999999999</v>
      </c>
      <c r="BV9">
        <v>4.56687E-2</v>
      </c>
      <c r="BW9">
        <v>119.051</v>
      </c>
      <c r="BX9">
        <v>0</v>
      </c>
      <c r="BY9">
        <v>276.71899999999999</v>
      </c>
      <c r="BZ9">
        <v>81.139700000000005</v>
      </c>
      <c r="CA9">
        <v>-4037.21</v>
      </c>
      <c r="CB9">
        <v>505.55700000000002</v>
      </c>
      <c r="CC9">
        <v>909.23800000000006</v>
      </c>
      <c r="CD9">
        <v>2025.88</v>
      </c>
      <c r="CE9">
        <v>119.621</v>
      </c>
      <c r="CF9">
        <v>-6.8634700000000002E-4</v>
      </c>
      <c r="CG9">
        <v>476.91</v>
      </c>
      <c r="CH9">
        <v>175.72399999999999</v>
      </c>
      <c r="CI9">
        <v>121.726</v>
      </c>
      <c r="CJ9">
        <v>43.1646</v>
      </c>
      <c r="CK9">
        <v>340.61399999999998</v>
      </c>
      <c r="CL9">
        <v>297.45</v>
      </c>
      <c r="CM9">
        <v>19.88</v>
      </c>
      <c r="CN9">
        <v>0</v>
      </c>
      <c r="CO9">
        <v>3.68</v>
      </c>
      <c r="CP9">
        <v>12.68</v>
      </c>
      <c r="CQ9">
        <v>-43.54</v>
      </c>
      <c r="CR9">
        <v>7.74</v>
      </c>
      <c r="CS9">
        <v>16.7</v>
      </c>
      <c r="CT9">
        <v>27.98</v>
      </c>
      <c r="CU9">
        <v>1.72</v>
      </c>
      <c r="CV9">
        <v>46.84</v>
      </c>
      <c r="CW9">
        <v>36.24</v>
      </c>
      <c r="DH9">
        <v>0</v>
      </c>
      <c r="DI9">
        <v>0</v>
      </c>
      <c r="DJ9">
        <v>3.15982E-2</v>
      </c>
      <c r="DK9">
        <v>1.40705E-2</v>
      </c>
      <c r="DL9">
        <v>-8.3159200000000003E-2</v>
      </c>
      <c r="DM9">
        <v>0.134212</v>
      </c>
      <c r="DN9">
        <v>0.163464</v>
      </c>
      <c r="DO9">
        <v>0.30364400000000002</v>
      </c>
      <c r="DP9">
        <v>2.03874E-2</v>
      </c>
      <c r="DQ9">
        <v>0.58421699999999999</v>
      </c>
      <c r="DR9">
        <v>4.56687E-2</v>
      </c>
      <c r="DS9" t="s">
        <v>673</v>
      </c>
      <c r="DT9" t="s">
        <v>670</v>
      </c>
      <c r="DU9" t="s">
        <v>665</v>
      </c>
      <c r="DV9" t="s">
        <v>501</v>
      </c>
      <c r="DW9" s="27">
        <v>-3.1029999999999999E-5</v>
      </c>
      <c r="DX9">
        <v>0</v>
      </c>
      <c r="DY9">
        <v>-9</v>
      </c>
      <c r="DZ9">
        <v>-11.7</v>
      </c>
      <c r="EC9">
        <v>144.798</v>
      </c>
      <c r="ED9">
        <v>0</v>
      </c>
      <c r="EE9">
        <v>276.71899999999999</v>
      </c>
      <c r="EF9">
        <v>81.139700000000005</v>
      </c>
      <c r="EG9">
        <v>0</v>
      </c>
      <c r="EH9">
        <v>-4037.21</v>
      </c>
      <c r="EI9">
        <v>0</v>
      </c>
      <c r="EJ9">
        <v>0</v>
      </c>
      <c r="EK9">
        <v>505.55700000000002</v>
      </c>
      <c r="EL9">
        <v>908.57100000000003</v>
      </c>
      <c r="EM9">
        <v>2025.88</v>
      </c>
      <c r="EN9">
        <v>119.621</v>
      </c>
      <c r="EO9">
        <v>25.080300000000001</v>
      </c>
      <c r="EP9">
        <v>213.72800000000001</v>
      </c>
      <c r="EQ9">
        <v>121.726</v>
      </c>
      <c r="ER9">
        <v>0</v>
      </c>
      <c r="ES9">
        <v>43.1646</v>
      </c>
      <c r="ET9">
        <v>378.61799999999999</v>
      </c>
      <c r="EU9">
        <v>24.12</v>
      </c>
      <c r="EV9">
        <v>0</v>
      </c>
      <c r="EW9">
        <v>3.68</v>
      </c>
      <c r="EX9">
        <v>12.68</v>
      </c>
      <c r="EY9">
        <v>0</v>
      </c>
      <c r="EZ9">
        <v>-43.55</v>
      </c>
      <c r="FA9">
        <v>0</v>
      </c>
      <c r="FB9">
        <v>0</v>
      </c>
      <c r="FC9">
        <v>7.74</v>
      </c>
      <c r="FD9">
        <v>16.690000000000001</v>
      </c>
      <c r="FE9">
        <v>27.98</v>
      </c>
      <c r="FF9">
        <v>1.72</v>
      </c>
      <c r="FG9">
        <v>51.06</v>
      </c>
      <c r="FT9">
        <v>0</v>
      </c>
      <c r="FU9">
        <v>0</v>
      </c>
      <c r="FV9">
        <v>3.15982E-2</v>
      </c>
      <c r="FW9">
        <v>1.40705E-2</v>
      </c>
      <c r="FX9">
        <v>0</v>
      </c>
      <c r="FY9">
        <v>-8.3159200000000003E-2</v>
      </c>
      <c r="FZ9">
        <v>0</v>
      </c>
      <c r="GA9">
        <v>0</v>
      </c>
      <c r="GB9">
        <v>0.134212</v>
      </c>
      <c r="GC9">
        <v>0.163495</v>
      </c>
      <c r="GD9">
        <v>0.30364400000000002</v>
      </c>
      <c r="GE9">
        <v>2.03874E-2</v>
      </c>
      <c r="GF9">
        <v>0.58424799999999999</v>
      </c>
      <c r="GG9">
        <v>435.77699999999999</v>
      </c>
      <c r="GH9">
        <v>0</v>
      </c>
      <c r="GI9">
        <v>276.71899999999999</v>
      </c>
      <c r="GJ9">
        <v>0</v>
      </c>
      <c r="GK9">
        <v>2135</v>
      </c>
      <c r="GL9">
        <v>930.00099999999998</v>
      </c>
      <c r="GM9">
        <v>2637.81</v>
      </c>
      <c r="GN9">
        <v>297.5</v>
      </c>
      <c r="GO9">
        <v>6712.81</v>
      </c>
      <c r="GP9">
        <v>362.74700000000001</v>
      </c>
      <c r="GQ9">
        <v>176.125</v>
      </c>
      <c r="GR9">
        <v>65.400000000000006</v>
      </c>
      <c r="GS9">
        <v>604.27200000000005</v>
      </c>
      <c r="GT9">
        <v>42.95</v>
      </c>
      <c r="GU9">
        <v>0</v>
      </c>
      <c r="GV9">
        <v>3.68</v>
      </c>
      <c r="GW9">
        <v>41.875</v>
      </c>
      <c r="GX9">
        <v>33.020000000000003</v>
      </c>
      <c r="GY9">
        <v>23.3095</v>
      </c>
      <c r="GZ9">
        <v>36.76</v>
      </c>
      <c r="HA9">
        <v>4.8099999999999996</v>
      </c>
      <c r="HB9">
        <v>186.404</v>
      </c>
      <c r="HC9">
        <v>42.95</v>
      </c>
      <c r="HD9">
        <v>0</v>
      </c>
      <c r="HE9">
        <v>3.68</v>
      </c>
      <c r="HF9">
        <v>16.75</v>
      </c>
      <c r="HG9">
        <v>33.020000000000003</v>
      </c>
      <c r="HH9">
        <v>18.670000000000002</v>
      </c>
      <c r="HI9">
        <v>36.76</v>
      </c>
      <c r="HJ9">
        <v>4.8099999999999996</v>
      </c>
      <c r="HK9">
        <v>156.63999999999999</v>
      </c>
      <c r="ID9">
        <v>0</v>
      </c>
      <c r="IE9">
        <v>0</v>
      </c>
      <c r="IF9">
        <v>3.15982E-2</v>
      </c>
      <c r="IG9">
        <v>0</v>
      </c>
      <c r="IH9">
        <v>0.62342900000000001</v>
      </c>
      <c r="II9">
        <v>0.118043</v>
      </c>
      <c r="IJ9">
        <v>0.43196400000000001</v>
      </c>
      <c r="IK9">
        <v>6.2929700000000005E-2</v>
      </c>
      <c r="IL9">
        <v>1.26796</v>
      </c>
      <c r="IM9">
        <v>50.8</v>
      </c>
      <c r="IN9">
        <v>23.4</v>
      </c>
      <c r="IO9">
        <v>27.4</v>
      </c>
      <c r="IP9">
        <v>48.5</v>
      </c>
      <c r="IQ9">
        <v>23.4</v>
      </c>
      <c r="IR9">
        <v>25.1</v>
      </c>
      <c r="IU9">
        <v>6.65</v>
      </c>
      <c r="IV9">
        <v>33.83</v>
      </c>
      <c r="IW9">
        <v>6.32</v>
      </c>
      <c r="IX9">
        <v>29.92</v>
      </c>
      <c r="IY9">
        <v>6.65</v>
      </c>
      <c r="IZ9">
        <v>33.83</v>
      </c>
      <c r="JA9">
        <v>9.1300000000000008</v>
      </c>
      <c r="JB9">
        <v>79.375</v>
      </c>
      <c r="JK9">
        <v>1</v>
      </c>
      <c r="JL9">
        <v>2.6579199999999998</v>
      </c>
      <c r="JM9">
        <v>2.6579199999999998</v>
      </c>
      <c r="JP9">
        <v>4038.39</v>
      </c>
      <c r="JQ9">
        <v>2.6579199999999998</v>
      </c>
      <c r="JR9">
        <v>0.24</v>
      </c>
      <c r="JS9">
        <v>0.38</v>
      </c>
      <c r="JT9">
        <v>2.23</v>
      </c>
      <c r="JU9">
        <v>0.24</v>
      </c>
      <c r="JV9">
        <v>0.38</v>
      </c>
      <c r="JW9">
        <v>2.02</v>
      </c>
      <c r="JZ9">
        <v>1</v>
      </c>
      <c r="KA9">
        <v>1</v>
      </c>
      <c r="KB9">
        <v>43.615000000000002</v>
      </c>
      <c r="KC9">
        <v>1.1000000000000001</v>
      </c>
      <c r="KD9">
        <v>40.051699999999997</v>
      </c>
      <c r="KE9">
        <v>1.1000000000000001</v>
      </c>
      <c r="KF9">
        <v>51.002000000000002</v>
      </c>
      <c r="KG9">
        <v>1.1000000000000001</v>
      </c>
      <c r="KJ9">
        <v>30.060099999999998</v>
      </c>
      <c r="KK9">
        <v>0</v>
      </c>
      <c r="KL9">
        <v>55.2134</v>
      </c>
      <c r="KM9">
        <v>16.013000000000002</v>
      </c>
      <c r="KN9">
        <v>0</v>
      </c>
      <c r="KO9">
        <v>-615.52800000000002</v>
      </c>
      <c r="KP9">
        <v>0</v>
      </c>
      <c r="KQ9">
        <v>0</v>
      </c>
      <c r="KR9">
        <v>109.703</v>
      </c>
      <c r="KS9">
        <v>180.34700000000001</v>
      </c>
      <c r="KT9">
        <v>413.96499999999997</v>
      </c>
      <c r="KU9">
        <v>26.198699999999999</v>
      </c>
      <c r="KV9">
        <v>215.97300000000001</v>
      </c>
      <c r="KW9">
        <v>1134.26</v>
      </c>
      <c r="KX9">
        <v>646.00400000000002</v>
      </c>
      <c r="KY9">
        <v>0</v>
      </c>
      <c r="KZ9">
        <v>229.07599999999999</v>
      </c>
      <c r="LA9">
        <v>2009.34</v>
      </c>
      <c r="LB9">
        <v>24.809000000000001</v>
      </c>
      <c r="LC9">
        <v>0</v>
      </c>
      <c r="LD9">
        <v>55.2134</v>
      </c>
      <c r="LE9">
        <v>16.013000000000002</v>
      </c>
      <c r="LF9">
        <v>-615.52800000000002</v>
      </c>
      <c r="LG9">
        <v>109.703</v>
      </c>
      <c r="LH9">
        <v>180.48099999999999</v>
      </c>
      <c r="LI9">
        <v>413.96499999999997</v>
      </c>
      <c r="LJ9">
        <v>26.198699999999999</v>
      </c>
      <c r="LK9">
        <v>210.85599999999999</v>
      </c>
      <c r="LL9">
        <v>932.572</v>
      </c>
      <c r="LM9">
        <v>646.00400000000002</v>
      </c>
      <c r="LN9">
        <v>229.07599999999999</v>
      </c>
      <c r="LO9">
        <v>1807.65</v>
      </c>
      <c r="LP9">
        <v>91.265600000000006</v>
      </c>
      <c r="LQ9">
        <v>0</v>
      </c>
      <c r="LR9">
        <v>55.2134</v>
      </c>
      <c r="LS9">
        <v>0</v>
      </c>
      <c r="LT9">
        <v>463.08</v>
      </c>
      <c r="LU9">
        <v>187.226</v>
      </c>
      <c r="LV9">
        <v>544.68899999999996</v>
      </c>
      <c r="LW9">
        <v>71.471400000000003</v>
      </c>
      <c r="LX9">
        <v>1412.95</v>
      </c>
      <c r="LY9">
        <v>1925.11</v>
      </c>
      <c r="LZ9">
        <v>934.69899999999996</v>
      </c>
      <c r="MA9">
        <v>347.08</v>
      </c>
      <c r="MB9">
        <v>3206.89</v>
      </c>
    </row>
    <row r="10" spans="1:375" x14ac:dyDescent="0.25">
      <c r="A10" s="26">
        <v>44497.759687500002</v>
      </c>
      <c r="B10" t="s">
        <v>684</v>
      </c>
      <c r="C10" t="s">
        <v>685</v>
      </c>
      <c r="D10">
        <v>4</v>
      </c>
      <c r="E10">
        <v>1</v>
      </c>
      <c r="F10">
        <v>2100</v>
      </c>
      <c r="G10" t="s">
        <v>87</v>
      </c>
      <c r="H10" t="s">
        <v>393</v>
      </c>
      <c r="I10">
        <v>0</v>
      </c>
      <c r="J10">
        <v>0</v>
      </c>
      <c r="K10">
        <v>0</v>
      </c>
      <c r="L10">
        <v>22.9</v>
      </c>
      <c r="O10">
        <v>114.44199999999999</v>
      </c>
      <c r="P10">
        <v>3.8962400000000001</v>
      </c>
      <c r="Q10">
        <v>277.42</v>
      </c>
      <c r="R10">
        <v>81.136099999999999</v>
      </c>
      <c r="S10">
        <v>0</v>
      </c>
      <c r="T10">
        <v>-4059.82</v>
      </c>
      <c r="U10">
        <v>0</v>
      </c>
      <c r="V10">
        <v>0</v>
      </c>
      <c r="W10">
        <v>505.55700000000002</v>
      </c>
      <c r="X10">
        <v>931.86900000000003</v>
      </c>
      <c r="Y10">
        <v>2025.88</v>
      </c>
      <c r="Z10">
        <v>119.621</v>
      </c>
      <c r="AA10">
        <v>6.5856200000000001E-4</v>
      </c>
      <c r="AB10">
        <v>476.89400000000001</v>
      </c>
      <c r="AC10">
        <v>168.93</v>
      </c>
      <c r="AD10">
        <v>117.02200000000001</v>
      </c>
      <c r="AE10">
        <v>0</v>
      </c>
      <c r="AF10">
        <v>43.1646</v>
      </c>
      <c r="AG10">
        <v>329.11700000000002</v>
      </c>
      <c r="AH10">
        <v>285.95299999999997</v>
      </c>
      <c r="AI10">
        <v>18.989999999999998</v>
      </c>
      <c r="AJ10">
        <v>0.49</v>
      </c>
      <c r="AK10">
        <v>3.67</v>
      </c>
      <c r="AL10">
        <v>12.28</v>
      </c>
      <c r="AM10">
        <v>0</v>
      </c>
      <c r="AN10">
        <v>-44.5</v>
      </c>
      <c r="AO10">
        <v>0</v>
      </c>
      <c r="AP10">
        <v>0</v>
      </c>
      <c r="AQ10">
        <v>7.54</v>
      </c>
      <c r="AR10">
        <v>17.170000000000002</v>
      </c>
      <c r="AS10">
        <v>27.7</v>
      </c>
      <c r="AT10">
        <v>1.66</v>
      </c>
      <c r="AU10">
        <v>45</v>
      </c>
      <c r="AV10">
        <v>35.43</v>
      </c>
      <c r="BI10">
        <v>0</v>
      </c>
      <c r="BJ10">
        <v>2.39855E-2</v>
      </c>
      <c r="BK10">
        <v>3.1678199999999997E-2</v>
      </c>
      <c r="BL10">
        <v>1.40705E-2</v>
      </c>
      <c r="BM10">
        <v>0</v>
      </c>
      <c r="BN10">
        <v>-7.7118300000000001E-2</v>
      </c>
      <c r="BO10">
        <v>0</v>
      </c>
      <c r="BP10">
        <v>0</v>
      </c>
      <c r="BQ10">
        <v>0.134212</v>
      </c>
      <c r="BR10">
        <v>0.17146900000000001</v>
      </c>
      <c r="BS10">
        <v>0.30364400000000002</v>
      </c>
      <c r="BT10">
        <v>2.03874E-2</v>
      </c>
      <c r="BU10">
        <v>0.62232799999999999</v>
      </c>
      <c r="BV10">
        <v>6.9734299999999999E-2</v>
      </c>
      <c r="BW10">
        <v>114.44199999999999</v>
      </c>
      <c r="BX10">
        <v>3.8962400000000001</v>
      </c>
      <c r="BY10">
        <v>277.42</v>
      </c>
      <c r="BZ10">
        <v>81.136099999999999</v>
      </c>
      <c r="CA10">
        <v>-4059.82</v>
      </c>
      <c r="CB10">
        <v>505.55700000000002</v>
      </c>
      <c r="CC10">
        <v>931.86900000000003</v>
      </c>
      <c r="CD10">
        <v>2025.88</v>
      </c>
      <c r="CE10">
        <v>119.621</v>
      </c>
      <c r="CF10">
        <v>6.5856200000000001E-4</v>
      </c>
      <c r="CG10">
        <v>476.89400000000001</v>
      </c>
      <c r="CH10">
        <v>168.93</v>
      </c>
      <c r="CI10">
        <v>117.02200000000001</v>
      </c>
      <c r="CJ10">
        <v>43.1646</v>
      </c>
      <c r="CK10">
        <v>329.11700000000002</v>
      </c>
      <c r="CL10">
        <v>285.95299999999997</v>
      </c>
      <c r="CM10">
        <v>18.989999999999998</v>
      </c>
      <c r="CN10">
        <v>0.49</v>
      </c>
      <c r="CO10">
        <v>3.67</v>
      </c>
      <c r="CP10">
        <v>12.28</v>
      </c>
      <c r="CQ10">
        <v>-44.5</v>
      </c>
      <c r="CR10">
        <v>7.54</v>
      </c>
      <c r="CS10">
        <v>17.170000000000002</v>
      </c>
      <c r="CT10">
        <v>27.7</v>
      </c>
      <c r="CU10">
        <v>1.66</v>
      </c>
      <c r="CV10">
        <v>45</v>
      </c>
      <c r="CW10">
        <v>35.43</v>
      </c>
      <c r="DH10">
        <v>0</v>
      </c>
      <c r="DI10">
        <v>2.39855E-2</v>
      </c>
      <c r="DJ10">
        <v>3.1678199999999997E-2</v>
      </c>
      <c r="DK10">
        <v>1.40705E-2</v>
      </c>
      <c r="DL10">
        <v>-7.7118300000000001E-2</v>
      </c>
      <c r="DM10">
        <v>0.134212</v>
      </c>
      <c r="DN10">
        <v>0.17146900000000001</v>
      </c>
      <c r="DO10">
        <v>0.30364400000000002</v>
      </c>
      <c r="DP10">
        <v>2.03874E-2</v>
      </c>
      <c r="DQ10">
        <v>0.62232799999999999</v>
      </c>
      <c r="DR10">
        <v>6.9734299999999999E-2</v>
      </c>
      <c r="DS10" t="s">
        <v>673</v>
      </c>
      <c r="DT10" t="s">
        <v>670</v>
      </c>
      <c r="DU10" t="s">
        <v>665</v>
      </c>
      <c r="DV10" t="s">
        <v>501</v>
      </c>
      <c r="DW10">
        <v>0</v>
      </c>
      <c r="DX10">
        <v>0</v>
      </c>
      <c r="DY10">
        <v>0</v>
      </c>
      <c r="DZ10">
        <v>0</v>
      </c>
      <c r="EC10">
        <v>114.44199999999999</v>
      </c>
      <c r="ED10">
        <v>3.8962400000000001</v>
      </c>
      <c r="EE10">
        <v>277.42</v>
      </c>
      <c r="EF10">
        <v>81.136099999999999</v>
      </c>
      <c r="EG10">
        <v>0</v>
      </c>
      <c r="EH10">
        <v>-4059.82</v>
      </c>
      <c r="EI10">
        <v>0</v>
      </c>
      <c r="EJ10">
        <v>0</v>
      </c>
      <c r="EK10">
        <v>505.55700000000002</v>
      </c>
      <c r="EL10">
        <v>931.86900000000003</v>
      </c>
      <c r="EM10">
        <v>2025.88</v>
      </c>
      <c r="EN10">
        <v>119.621</v>
      </c>
      <c r="EO10">
        <v>6.5856200000000001E-4</v>
      </c>
      <c r="EP10">
        <v>168.93</v>
      </c>
      <c r="EQ10">
        <v>117.02200000000001</v>
      </c>
      <c r="ER10">
        <v>0</v>
      </c>
      <c r="ES10">
        <v>43.1646</v>
      </c>
      <c r="ET10">
        <v>329.11700000000002</v>
      </c>
      <c r="EU10">
        <v>18.989999999999998</v>
      </c>
      <c r="EV10">
        <v>0.49</v>
      </c>
      <c r="EW10">
        <v>3.67</v>
      </c>
      <c r="EX10">
        <v>12.28</v>
      </c>
      <c r="EY10">
        <v>0</v>
      </c>
      <c r="EZ10">
        <v>-44.5</v>
      </c>
      <c r="FA10">
        <v>0</v>
      </c>
      <c r="FB10">
        <v>0</v>
      </c>
      <c r="FC10">
        <v>7.54</v>
      </c>
      <c r="FD10">
        <v>17.170000000000002</v>
      </c>
      <c r="FE10">
        <v>27.7</v>
      </c>
      <c r="FF10">
        <v>1.66</v>
      </c>
      <c r="FG10">
        <v>45</v>
      </c>
      <c r="FT10">
        <v>0</v>
      </c>
      <c r="FU10">
        <v>2.39855E-2</v>
      </c>
      <c r="FV10">
        <v>3.1678199999999997E-2</v>
      </c>
      <c r="FW10">
        <v>1.40705E-2</v>
      </c>
      <c r="FX10">
        <v>0</v>
      </c>
      <c r="FY10">
        <v>-7.7118300000000001E-2</v>
      </c>
      <c r="FZ10">
        <v>0</v>
      </c>
      <c r="GA10">
        <v>0</v>
      </c>
      <c r="GB10">
        <v>0.134212</v>
      </c>
      <c r="GC10">
        <v>0.17146900000000001</v>
      </c>
      <c r="GD10">
        <v>0.30364400000000002</v>
      </c>
      <c r="GE10">
        <v>2.03874E-2</v>
      </c>
      <c r="GF10">
        <v>0.62232799999999999</v>
      </c>
      <c r="GG10">
        <v>392.65499999999997</v>
      </c>
      <c r="GH10">
        <v>161.89099999999999</v>
      </c>
      <c r="GI10">
        <v>277.42</v>
      </c>
      <c r="GJ10">
        <v>0</v>
      </c>
      <c r="GK10">
        <v>2135</v>
      </c>
      <c r="GL10">
        <v>930.00099999999998</v>
      </c>
      <c r="GM10">
        <v>2637.81</v>
      </c>
      <c r="GN10">
        <v>297.5</v>
      </c>
      <c r="GO10">
        <v>6832.28</v>
      </c>
      <c r="GP10">
        <v>326.87200000000001</v>
      </c>
      <c r="GQ10">
        <v>170.917</v>
      </c>
      <c r="GR10">
        <v>65.400000000000006</v>
      </c>
      <c r="GS10">
        <v>563.18899999999996</v>
      </c>
      <c r="GT10">
        <v>41.786099999999998</v>
      </c>
      <c r="GU10">
        <v>17.170000000000002</v>
      </c>
      <c r="GV10">
        <v>3.67</v>
      </c>
      <c r="GW10">
        <v>37.930199999999999</v>
      </c>
      <c r="GX10">
        <v>32.299999999999997</v>
      </c>
      <c r="GY10">
        <v>23.229500000000002</v>
      </c>
      <c r="GZ10">
        <v>36.479999999999997</v>
      </c>
      <c r="HA10">
        <v>4.18</v>
      </c>
      <c r="HB10">
        <v>196.74600000000001</v>
      </c>
      <c r="HC10">
        <v>38.82</v>
      </c>
      <c r="HD10">
        <v>17.170000000000002</v>
      </c>
      <c r="HE10">
        <v>3.67</v>
      </c>
      <c r="HF10">
        <v>16.309999999999999</v>
      </c>
      <c r="HG10">
        <v>32.299999999999997</v>
      </c>
      <c r="HH10">
        <v>18.59</v>
      </c>
      <c r="HI10">
        <v>36.479999999999997</v>
      </c>
      <c r="HJ10">
        <v>4.18</v>
      </c>
      <c r="HK10">
        <v>167.52</v>
      </c>
      <c r="ID10">
        <v>0</v>
      </c>
      <c r="IE10">
        <v>0.86909199999999998</v>
      </c>
      <c r="IF10">
        <v>3.1678199999999997E-2</v>
      </c>
      <c r="IG10">
        <v>0</v>
      </c>
      <c r="IH10">
        <v>0.62342900000000001</v>
      </c>
      <c r="II10">
        <v>0.118043</v>
      </c>
      <c r="IJ10">
        <v>0.43196400000000001</v>
      </c>
      <c r="IK10">
        <v>6.2929700000000005E-2</v>
      </c>
      <c r="IL10">
        <v>2.13714</v>
      </c>
      <c r="IM10">
        <v>45.5</v>
      </c>
      <c r="IN10">
        <v>22.6</v>
      </c>
      <c r="IO10">
        <v>22.9</v>
      </c>
      <c r="IP10">
        <v>45.5</v>
      </c>
      <c r="IQ10">
        <v>22.6</v>
      </c>
      <c r="IR10">
        <v>22.9</v>
      </c>
      <c r="IU10">
        <v>6.68</v>
      </c>
      <c r="IV10">
        <v>28.75</v>
      </c>
      <c r="IW10">
        <v>6.68</v>
      </c>
      <c r="IX10">
        <v>28.75</v>
      </c>
      <c r="IY10">
        <v>6.68</v>
      </c>
      <c r="IZ10">
        <v>28.75</v>
      </c>
      <c r="JA10">
        <v>25.55</v>
      </c>
      <c r="JB10">
        <v>75.006299999999996</v>
      </c>
      <c r="JK10">
        <v>1</v>
      </c>
      <c r="JL10">
        <v>2.5962399999999999</v>
      </c>
      <c r="JM10">
        <v>2.5962399999999999</v>
      </c>
      <c r="JP10">
        <v>4061.01</v>
      </c>
      <c r="JQ10">
        <v>2.5962399999999999</v>
      </c>
      <c r="JR10">
        <v>0.24</v>
      </c>
      <c r="JS10">
        <v>0.38</v>
      </c>
      <c r="JT10">
        <v>1.96</v>
      </c>
      <c r="JU10">
        <v>0.24</v>
      </c>
      <c r="JV10">
        <v>0.38</v>
      </c>
      <c r="JW10">
        <v>1.96</v>
      </c>
      <c r="JZ10">
        <v>1</v>
      </c>
      <c r="KA10">
        <v>1</v>
      </c>
      <c r="KB10">
        <v>34.017600000000002</v>
      </c>
      <c r="KC10">
        <v>1.1000000000000001</v>
      </c>
      <c r="KD10">
        <v>34.017600000000002</v>
      </c>
      <c r="KE10">
        <v>1.1000000000000001</v>
      </c>
      <c r="KF10">
        <v>51.4666</v>
      </c>
      <c r="KG10">
        <v>18.921500000000002</v>
      </c>
      <c r="KJ10">
        <v>23.344799999999999</v>
      </c>
      <c r="KK10">
        <v>1.03948</v>
      </c>
      <c r="KL10">
        <v>55.353299999999997</v>
      </c>
      <c r="KM10">
        <v>16.0123</v>
      </c>
      <c r="KN10">
        <v>0</v>
      </c>
      <c r="KO10">
        <v>-621.89599999999996</v>
      </c>
      <c r="KP10">
        <v>0</v>
      </c>
      <c r="KQ10">
        <v>0</v>
      </c>
      <c r="KR10">
        <v>109.703</v>
      </c>
      <c r="KS10">
        <v>185.363</v>
      </c>
      <c r="KT10">
        <v>413.96499999999997</v>
      </c>
      <c r="KU10">
        <v>26.198699999999999</v>
      </c>
      <c r="KV10">
        <v>209.083</v>
      </c>
      <c r="KW10">
        <v>896.51800000000003</v>
      </c>
      <c r="KX10">
        <v>621.04200000000003</v>
      </c>
      <c r="KY10">
        <v>0</v>
      </c>
      <c r="KZ10">
        <v>229.07599999999999</v>
      </c>
      <c r="LA10">
        <v>1746.64</v>
      </c>
      <c r="LB10">
        <v>23.344799999999999</v>
      </c>
      <c r="LC10">
        <v>1.03948</v>
      </c>
      <c r="LD10">
        <v>55.353299999999997</v>
      </c>
      <c r="LE10">
        <v>16.0123</v>
      </c>
      <c r="LF10">
        <v>-621.89599999999996</v>
      </c>
      <c r="LG10">
        <v>109.703</v>
      </c>
      <c r="LH10">
        <v>185.363</v>
      </c>
      <c r="LI10">
        <v>413.96499999999997</v>
      </c>
      <c r="LJ10">
        <v>26.198699999999999</v>
      </c>
      <c r="LK10">
        <v>209.083</v>
      </c>
      <c r="LL10">
        <v>896.51800000000003</v>
      </c>
      <c r="LM10">
        <v>621.04200000000003</v>
      </c>
      <c r="LN10">
        <v>229.07599999999999</v>
      </c>
      <c r="LO10">
        <v>1746.64</v>
      </c>
      <c r="LP10">
        <v>82.212500000000006</v>
      </c>
      <c r="LQ10">
        <v>41.488700000000001</v>
      </c>
      <c r="LR10">
        <v>55.353299999999997</v>
      </c>
      <c r="LS10">
        <v>0</v>
      </c>
      <c r="LT10">
        <v>463.08</v>
      </c>
      <c r="LU10">
        <v>187.226</v>
      </c>
      <c r="LV10">
        <v>544.68899999999996</v>
      </c>
      <c r="LW10">
        <v>71.471400000000003</v>
      </c>
      <c r="LX10">
        <v>1445.52</v>
      </c>
      <c r="LY10">
        <v>1734.72</v>
      </c>
      <c r="LZ10">
        <v>907.06200000000001</v>
      </c>
      <c r="MA10">
        <v>347.08</v>
      </c>
      <c r="MB10">
        <v>2988.86</v>
      </c>
    </row>
    <row r="11" spans="1:375" x14ac:dyDescent="0.25">
      <c r="A11" s="26">
        <v>44497.760046296295</v>
      </c>
      <c r="B11" t="s">
        <v>686</v>
      </c>
      <c r="C11" t="s">
        <v>687</v>
      </c>
      <c r="D11">
        <v>4</v>
      </c>
      <c r="E11">
        <v>1</v>
      </c>
      <c r="F11">
        <v>2100</v>
      </c>
      <c r="G11" t="s">
        <v>87</v>
      </c>
      <c r="H11" t="s">
        <v>112</v>
      </c>
      <c r="I11">
        <v>-6.96</v>
      </c>
      <c r="J11">
        <v>-3.5</v>
      </c>
      <c r="K11">
        <v>-3.5</v>
      </c>
      <c r="L11">
        <v>26.4</v>
      </c>
      <c r="O11">
        <v>131.167</v>
      </c>
      <c r="P11">
        <v>24.364999999999998</v>
      </c>
      <c r="Q11">
        <v>277.42</v>
      </c>
      <c r="R11">
        <v>81.136099999999999</v>
      </c>
      <c r="S11">
        <v>0</v>
      </c>
      <c r="T11">
        <v>-4059.82</v>
      </c>
      <c r="U11">
        <v>0</v>
      </c>
      <c r="V11">
        <v>0</v>
      </c>
      <c r="W11">
        <v>505.55700000000002</v>
      </c>
      <c r="X11">
        <v>933.76900000000001</v>
      </c>
      <c r="Y11">
        <v>2025.88</v>
      </c>
      <c r="Z11">
        <v>119.621</v>
      </c>
      <c r="AA11">
        <v>39.094900000000003</v>
      </c>
      <c r="AB11">
        <v>514.08799999999997</v>
      </c>
      <c r="AC11">
        <v>193.619</v>
      </c>
      <c r="AD11">
        <v>117.02200000000001</v>
      </c>
      <c r="AE11">
        <v>0</v>
      </c>
      <c r="AF11">
        <v>43.1646</v>
      </c>
      <c r="AG11">
        <v>353.80599999999998</v>
      </c>
      <c r="AH11">
        <v>310.642</v>
      </c>
      <c r="AI11">
        <v>21.79</v>
      </c>
      <c r="AJ11">
        <v>4.6500000000000004</v>
      </c>
      <c r="AK11">
        <v>3.67</v>
      </c>
      <c r="AL11">
        <v>12.28</v>
      </c>
      <c r="AM11">
        <v>0</v>
      </c>
      <c r="AN11">
        <v>-44.5</v>
      </c>
      <c r="AO11">
        <v>0</v>
      </c>
      <c r="AP11">
        <v>0</v>
      </c>
      <c r="AQ11">
        <v>7.54</v>
      </c>
      <c r="AR11">
        <v>17.2</v>
      </c>
      <c r="AS11">
        <v>27.7</v>
      </c>
      <c r="AT11">
        <v>1.66</v>
      </c>
      <c r="AU11">
        <v>51.99</v>
      </c>
      <c r="AV11">
        <v>42.39</v>
      </c>
      <c r="BI11">
        <v>0</v>
      </c>
      <c r="BJ11">
        <v>0.20244400000000001</v>
      </c>
      <c r="BK11">
        <v>3.1678199999999997E-2</v>
      </c>
      <c r="BL11">
        <v>1.40705E-2</v>
      </c>
      <c r="BM11">
        <v>0</v>
      </c>
      <c r="BN11">
        <v>-7.7118300000000001E-2</v>
      </c>
      <c r="BO11">
        <v>0</v>
      </c>
      <c r="BP11">
        <v>0</v>
      </c>
      <c r="BQ11">
        <v>0.134212</v>
      </c>
      <c r="BR11">
        <v>0.17197399999999999</v>
      </c>
      <c r="BS11">
        <v>0.30364400000000002</v>
      </c>
      <c r="BT11">
        <v>2.03874E-2</v>
      </c>
      <c r="BU11">
        <v>0.80129300000000003</v>
      </c>
      <c r="BV11">
        <v>0.248193</v>
      </c>
      <c r="BW11">
        <v>114.44199999999999</v>
      </c>
      <c r="BX11">
        <v>3.8962400000000001</v>
      </c>
      <c r="BY11">
        <v>277.42</v>
      </c>
      <c r="BZ11">
        <v>81.136099999999999</v>
      </c>
      <c r="CA11">
        <v>-4059.82</v>
      </c>
      <c r="CB11">
        <v>505.55700000000002</v>
      </c>
      <c r="CC11">
        <v>931.86900000000003</v>
      </c>
      <c r="CD11">
        <v>2025.88</v>
      </c>
      <c r="CE11">
        <v>119.621</v>
      </c>
      <c r="CF11">
        <v>6.5856200000000001E-4</v>
      </c>
      <c r="CG11">
        <v>476.89400000000001</v>
      </c>
      <c r="CH11">
        <v>168.93</v>
      </c>
      <c r="CI11">
        <v>117.02200000000001</v>
      </c>
      <c r="CJ11">
        <v>43.1646</v>
      </c>
      <c r="CK11">
        <v>329.11700000000002</v>
      </c>
      <c r="CL11">
        <v>285.95299999999997</v>
      </c>
      <c r="CM11">
        <v>18.989999999999998</v>
      </c>
      <c r="CN11">
        <v>0.49</v>
      </c>
      <c r="CO11">
        <v>3.67</v>
      </c>
      <c r="CP11">
        <v>12.28</v>
      </c>
      <c r="CQ11">
        <v>-44.5</v>
      </c>
      <c r="CR11">
        <v>7.54</v>
      </c>
      <c r="CS11">
        <v>17.170000000000002</v>
      </c>
      <c r="CT11">
        <v>27.7</v>
      </c>
      <c r="CU11">
        <v>1.66</v>
      </c>
      <c r="CV11">
        <v>45</v>
      </c>
      <c r="CW11">
        <v>35.43</v>
      </c>
      <c r="DH11">
        <v>0</v>
      </c>
      <c r="DI11">
        <v>2.39855E-2</v>
      </c>
      <c r="DJ11">
        <v>3.1678199999999997E-2</v>
      </c>
      <c r="DK11">
        <v>1.40705E-2</v>
      </c>
      <c r="DL11">
        <v>-7.7118300000000001E-2</v>
      </c>
      <c r="DM11">
        <v>0.134212</v>
      </c>
      <c r="DN11">
        <v>0.17146900000000001</v>
      </c>
      <c r="DO11">
        <v>0.30364400000000002</v>
      </c>
      <c r="DP11">
        <v>2.03874E-2</v>
      </c>
      <c r="DQ11">
        <v>0.62232799999999999</v>
      </c>
      <c r="DR11">
        <v>6.9734299999999999E-2</v>
      </c>
      <c r="DS11" t="s">
        <v>673</v>
      </c>
      <c r="DT11" t="s">
        <v>670</v>
      </c>
      <c r="DU11" t="s">
        <v>665</v>
      </c>
      <c r="DV11" t="s">
        <v>501</v>
      </c>
      <c r="DW11">
        <v>-0.17896400000000001</v>
      </c>
      <c r="DX11">
        <v>-0.17845900000000001</v>
      </c>
      <c r="DY11">
        <v>-15.5</v>
      </c>
      <c r="DZ11">
        <v>-19.600000000000001</v>
      </c>
      <c r="EC11">
        <v>131.167</v>
      </c>
      <c r="ED11">
        <v>24.364999999999998</v>
      </c>
      <c r="EE11">
        <v>277.42</v>
      </c>
      <c r="EF11">
        <v>81.136099999999999</v>
      </c>
      <c r="EG11">
        <v>0</v>
      </c>
      <c r="EH11">
        <v>-4059.82</v>
      </c>
      <c r="EI11">
        <v>0</v>
      </c>
      <c r="EJ11">
        <v>0</v>
      </c>
      <c r="EK11">
        <v>505.55700000000002</v>
      </c>
      <c r="EL11">
        <v>933.76900000000001</v>
      </c>
      <c r="EM11">
        <v>2025.88</v>
      </c>
      <c r="EN11">
        <v>119.621</v>
      </c>
      <c r="EO11">
        <v>39.094900000000003</v>
      </c>
      <c r="EP11">
        <v>193.619</v>
      </c>
      <c r="EQ11">
        <v>117.02200000000001</v>
      </c>
      <c r="ER11">
        <v>0</v>
      </c>
      <c r="ES11">
        <v>43.1646</v>
      </c>
      <c r="ET11">
        <v>353.80599999999998</v>
      </c>
      <c r="EU11">
        <v>21.79</v>
      </c>
      <c r="EV11">
        <v>4.6500000000000004</v>
      </c>
      <c r="EW11">
        <v>3.67</v>
      </c>
      <c r="EX11">
        <v>12.28</v>
      </c>
      <c r="EY11">
        <v>0</v>
      </c>
      <c r="EZ11">
        <v>-44.5</v>
      </c>
      <c r="FA11">
        <v>0</v>
      </c>
      <c r="FB11">
        <v>0</v>
      </c>
      <c r="FC11">
        <v>7.54</v>
      </c>
      <c r="FD11">
        <v>17.2</v>
      </c>
      <c r="FE11">
        <v>27.7</v>
      </c>
      <c r="FF11">
        <v>1.66</v>
      </c>
      <c r="FG11">
        <v>51.99</v>
      </c>
      <c r="FT11">
        <v>0</v>
      </c>
      <c r="FU11">
        <v>0.20244400000000001</v>
      </c>
      <c r="FV11">
        <v>3.1678199999999997E-2</v>
      </c>
      <c r="FW11">
        <v>1.40705E-2</v>
      </c>
      <c r="FX11">
        <v>0</v>
      </c>
      <c r="FY11">
        <v>-7.7118300000000001E-2</v>
      </c>
      <c r="FZ11">
        <v>0</v>
      </c>
      <c r="GA11">
        <v>0</v>
      </c>
      <c r="GB11">
        <v>0.134212</v>
      </c>
      <c r="GC11">
        <v>0.17197399999999999</v>
      </c>
      <c r="GD11">
        <v>0.30364400000000002</v>
      </c>
      <c r="GE11">
        <v>2.03874E-2</v>
      </c>
      <c r="GF11">
        <v>0.80129300000000003</v>
      </c>
      <c r="GG11">
        <v>392.649</v>
      </c>
      <c r="GH11">
        <v>161.88900000000001</v>
      </c>
      <c r="GI11">
        <v>277.42</v>
      </c>
      <c r="GJ11">
        <v>0</v>
      </c>
      <c r="GK11">
        <v>2135</v>
      </c>
      <c r="GL11">
        <v>930.00099999999998</v>
      </c>
      <c r="GM11">
        <v>2637.81</v>
      </c>
      <c r="GN11">
        <v>297.5</v>
      </c>
      <c r="GO11">
        <v>6832.27</v>
      </c>
      <c r="GP11">
        <v>326.86700000000002</v>
      </c>
      <c r="GQ11">
        <v>170.917</v>
      </c>
      <c r="GR11">
        <v>65.400000000000006</v>
      </c>
      <c r="GS11">
        <v>563.18399999999997</v>
      </c>
      <c r="GT11">
        <v>41.786099999999998</v>
      </c>
      <c r="GU11">
        <v>17.170000000000002</v>
      </c>
      <c r="GV11">
        <v>3.67</v>
      </c>
      <c r="GW11">
        <v>37.930199999999999</v>
      </c>
      <c r="GX11">
        <v>32.299999999999997</v>
      </c>
      <c r="GY11">
        <v>23.229500000000002</v>
      </c>
      <c r="GZ11">
        <v>36.479999999999997</v>
      </c>
      <c r="HA11">
        <v>4.18</v>
      </c>
      <c r="HB11">
        <v>196.74600000000001</v>
      </c>
      <c r="HC11">
        <v>38.82</v>
      </c>
      <c r="HD11">
        <v>17.170000000000002</v>
      </c>
      <c r="HE11">
        <v>3.67</v>
      </c>
      <c r="HF11">
        <v>16.309999999999999</v>
      </c>
      <c r="HG11">
        <v>32.299999999999997</v>
      </c>
      <c r="HH11">
        <v>18.59</v>
      </c>
      <c r="HI11">
        <v>36.479999999999997</v>
      </c>
      <c r="HJ11">
        <v>4.18</v>
      </c>
      <c r="HK11">
        <v>167.52</v>
      </c>
      <c r="ID11">
        <v>0</v>
      </c>
      <c r="IE11">
        <v>0.86908099999999999</v>
      </c>
      <c r="IF11">
        <v>3.1678199999999997E-2</v>
      </c>
      <c r="IG11">
        <v>0</v>
      </c>
      <c r="IH11">
        <v>0.62342900000000001</v>
      </c>
      <c r="II11">
        <v>0.118043</v>
      </c>
      <c r="IJ11">
        <v>0.43196400000000001</v>
      </c>
      <c r="IK11">
        <v>6.2929700000000005E-2</v>
      </c>
      <c r="IL11">
        <v>2.1371199999999999</v>
      </c>
      <c r="IM11">
        <v>49</v>
      </c>
      <c r="IN11">
        <v>22.6</v>
      </c>
      <c r="IO11">
        <v>26.4</v>
      </c>
      <c r="IP11">
        <v>45.5</v>
      </c>
      <c r="IQ11">
        <v>22.6</v>
      </c>
      <c r="IR11">
        <v>22.9</v>
      </c>
      <c r="IU11">
        <v>11.04</v>
      </c>
      <c r="IV11">
        <v>31.35</v>
      </c>
      <c r="IW11">
        <v>6.68</v>
      </c>
      <c r="IX11">
        <v>28.75</v>
      </c>
      <c r="IY11">
        <v>11.04</v>
      </c>
      <c r="IZ11">
        <v>31.35</v>
      </c>
      <c r="JA11">
        <v>25.55</v>
      </c>
      <c r="JB11">
        <v>75.006299999999996</v>
      </c>
      <c r="JK11">
        <v>1</v>
      </c>
      <c r="JL11">
        <v>2.5962399999999999</v>
      </c>
      <c r="JM11">
        <v>2.5962399999999999</v>
      </c>
      <c r="JP11">
        <v>4061.01</v>
      </c>
      <c r="JQ11">
        <v>2.5962399999999999</v>
      </c>
      <c r="JR11">
        <v>0.24</v>
      </c>
      <c r="JS11">
        <v>0.38</v>
      </c>
      <c r="JT11">
        <v>2.1</v>
      </c>
      <c r="JU11">
        <v>0.24</v>
      </c>
      <c r="JV11">
        <v>0.38</v>
      </c>
      <c r="JW11">
        <v>1.96</v>
      </c>
      <c r="JZ11">
        <v>1</v>
      </c>
      <c r="KA11">
        <v>1</v>
      </c>
      <c r="KB11">
        <v>38.292299999999997</v>
      </c>
      <c r="KC11">
        <v>10.631500000000001</v>
      </c>
      <c r="KD11">
        <v>34.017600000000002</v>
      </c>
      <c r="KE11">
        <v>1.1000000000000001</v>
      </c>
      <c r="KF11">
        <v>51.466299999999997</v>
      </c>
      <c r="KG11">
        <v>18.921399999999998</v>
      </c>
      <c r="KJ11">
        <v>26.808599999999998</v>
      </c>
      <c r="KK11">
        <v>6.5419700000000001</v>
      </c>
      <c r="KL11">
        <v>55.353299999999997</v>
      </c>
      <c r="KM11">
        <v>16.0123</v>
      </c>
      <c r="KN11">
        <v>0</v>
      </c>
      <c r="KO11">
        <v>-621.89599999999996</v>
      </c>
      <c r="KP11">
        <v>0</v>
      </c>
      <c r="KQ11">
        <v>0</v>
      </c>
      <c r="KR11">
        <v>109.703</v>
      </c>
      <c r="KS11">
        <v>185.76300000000001</v>
      </c>
      <c r="KT11">
        <v>413.96499999999997</v>
      </c>
      <c r="KU11">
        <v>26.198699999999999</v>
      </c>
      <c r="KV11">
        <v>218.45</v>
      </c>
      <c r="KW11">
        <v>1027.54</v>
      </c>
      <c r="KX11">
        <v>621.04200000000003</v>
      </c>
      <c r="KY11">
        <v>0</v>
      </c>
      <c r="KZ11">
        <v>229.07599999999999</v>
      </c>
      <c r="LA11">
        <v>1877.66</v>
      </c>
      <c r="LB11">
        <v>23.344799999999999</v>
      </c>
      <c r="LC11">
        <v>1.03948</v>
      </c>
      <c r="LD11">
        <v>55.353299999999997</v>
      </c>
      <c r="LE11">
        <v>16.0123</v>
      </c>
      <c r="LF11">
        <v>-621.89599999999996</v>
      </c>
      <c r="LG11">
        <v>109.703</v>
      </c>
      <c r="LH11">
        <v>185.363</v>
      </c>
      <c r="LI11">
        <v>413.96499999999997</v>
      </c>
      <c r="LJ11">
        <v>26.198699999999999</v>
      </c>
      <c r="LK11">
        <v>209.083</v>
      </c>
      <c r="LL11">
        <v>896.51800000000003</v>
      </c>
      <c r="LM11">
        <v>621.04200000000003</v>
      </c>
      <c r="LN11">
        <v>229.07599999999999</v>
      </c>
      <c r="LO11">
        <v>1746.64</v>
      </c>
      <c r="LP11">
        <v>82.211299999999994</v>
      </c>
      <c r="LQ11">
        <v>41.488100000000003</v>
      </c>
      <c r="LR11">
        <v>55.353299999999997</v>
      </c>
      <c r="LS11">
        <v>0</v>
      </c>
      <c r="LT11">
        <v>463.08</v>
      </c>
      <c r="LU11">
        <v>187.226</v>
      </c>
      <c r="LV11">
        <v>544.68899999999996</v>
      </c>
      <c r="LW11">
        <v>71.471400000000003</v>
      </c>
      <c r="LX11">
        <v>1445.52</v>
      </c>
      <c r="LY11">
        <v>1734.69</v>
      </c>
      <c r="LZ11">
        <v>907.06200000000001</v>
      </c>
      <c r="MA11">
        <v>347.08</v>
      </c>
      <c r="MB11">
        <v>2988.84</v>
      </c>
    </row>
    <row r="12" spans="1:375" x14ac:dyDescent="0.25">
      <c r="A12" s="26">
        <v>44497.760393518518</v>
      </c>
      <c r="B12" t="s">
        <v>688</v>
      </c>
      <c r="C12" t="s">
        <v>689</v>
      </c>
      <c r="D12">
        <v>5</v>
      </c>
      <c r="E12">
        <v>1</v>
      </c>
      <c r="F12">
        <v>2100</v>
      </c>
      <c r="G12" t="s">
        <v>87</v>
      </c>
      <c r="H12" t="s">
        <v>393</v>
      </c>
      <c r="I12">
        <v>0</v>
      </c>
      <c r="J12">
        <v>0</v>
      </c>
      <c r="K12">
        <v>0</v>
      </c>
      <c r="L12">
        <v>23.5</v>
      </c>
      <c r="O12">
        <v>109.556</v>
      </c>
      <c r="P12">
        <v>0</v>
      </c>
      <c r="Q12">
        <v>275.22300000000001</v>
      </c>
      <c r="R12">
        <v>81.144400000000005</v>
      </c>
      <c r="S12">
        <v>0</v>
      </c>
      <c r="T12">
        <v>-4024.7</v>
      </c>
      <c r="U12">
        <v>0</v>
      </c>
      <c r="V12">
        <v>0</v>
      </c>
      <c r="W12">
        <v>505.55700000000002</v>
      </c>
      <c r="X12">
        <v>907.71500000000003</v>
      </c>
      <c r="Y12">
        <v>2025.88</v>
      </c>
      <c r="Z12">
        <v>119.621</v>
      </c>
      <c r="AA12">
        <v>-7.8992199999999998E-4</v>
      </c>
      <c r="AB12">
        <v>465.923</v>
      </c>
      <c r="AC12">
        <v>161.726</v>
      </c>
      <c r="AD12">
        <v>124.105</v>
      </c>
      <c r="AE12">
        <v>0</v>
      </c>
      <c r="AF12">
        <v>43.1646</v>
      </c>
      <c r="AG12">
        <v>328.99599999999998</v>
      </c>
      <c r="AH12">
        <v>285.83199999999999</v>
      </c>
      <c r="AI12">
        <v>18.010000000000002</v>
      </c>
      <c r="AJ12">
        <v>0</v>
      </c>
      <c r="AK12">
        <v>3.66</v>
      </c>
      <c r="AL12">
        <v>12.9</v>
      </c>
      <c r="AM12">
        <v>0</v>
      </c>
      <c r="AN12">
        <v>-43.52</v>
      </c>
      <c r="AO12">
        <v>0</v>
      </c>
      <c r="AP12">
        <v>0</v>
      </c>
      <c r="AQ12">
        <v>7.75</v>
      </c>
      <c r="AR12">
        <v>16.649999999999999</v>
      </c>
      <c r="AS12">
        <v>28</v>
      </c>
      <c r="AT12">
        <v>1.71</v>
      </c>
      <c r="AU12">
        <v>45.16</v>
      </c>
      <c r="AV12">
        <v>34.57</v>
      </c>
      <c r="BI12">
        <v>0</v>
      </c>
      <c r="BJ12">
        <v>0</v>
      </c>
      <c r="BK12">
        <v>3.1427299999999998E-2</v>
      </c>
      <c r="BL12">
        <v>1.40705E-2</v>
      </c>
      <c r="BM12">
        <v>0</v>
      </c>
      <c r="BN12">
        <v>-5.5876799999999997E-2</v>
      </c>
      <c r="BO12">
        <v>0</v>
      </c>
      <c r="BP12">
        <v>0</v>
      </c>
      <c r="BQ12">
        <v>0.134212</v>
      </c>
      <c r="BR12">
        <v>0.16280800000000001</v>
      </c>
      <c r="BS12">
        <v>0.30364400000000002</v>
      </c>
      <c r="BT12">
        <v>2.03874E-2</v>
      </c>
      <c r="BU12">
        <v>0.61067199999999999</v>
      </c>
      <c r="BV12">
        <v>4.5497799999999998E-2</v>
      </c>
      <c r="BW12">
        <v>109.556</v>
      </c>
      <c r="BX12">
        <v>0</v>
      </c>
      <c r="BY12">
        <v>275.22300000000001</v>
      </c>
      <c r="BZ12">
        <v>81.144400000000005</v>
      </c>
      <c r="CA12">
        <v>-4024.7</v>
      </c>
      <c r="CB12">
        <v>505.55700000000002</v>
      </c>
      <c r="CC12">
        <v>907.71500000000003</v>
      </c>
      <c r="CD12">
        <v>2025.88</v>
      </c>
      <c r="CE12">
        <v>119.621</v>
      </c>
      <c r="CF12">
        <v>-7.8992199999999998E-4</v>
      </c>
      <c r="CG12">
        <v>465.923</v>
      </c>
      <c r="CH12">
        <v>161.726</v>
      </c>
      <c r="CI12">
        <v>124.105</v>
      </c>
      <c r="CJ12">
        <v>43.1646</v>
      </c>
      <c r="CK12">
        <v>328.99599999999998</v>
      </c>
      <c r="CL12">
        <v>285.83199999999999</v>
      </c>
      <c r="CM12">
        <v>18.010000000000002</v>
      </c>
      <c r="CN12">
        <v>0</v>
      </c>
      <c r="CO12">
        <v>3.66</v>
      </c>
      <c r="CP12">
        <v>12.9</v>
      </c>
      <c r="CQ12">
        <v>-43.52</v>
      </c>
      <c r="CR12">
        <v>7.75</v>
      </c>
      <c r="CS12">
        <v>16.649999999999999</v>
      </c>
      <c r="CT12">
        <v>28</v>
      </c>
      <c r="CU12">
        <v>1.71</v>
      </c>
      <c r="CV12">
        <v>45.16</v>
      </c>
      <c r="CW12">
        <v>34.57</v>
      </c>
      <c r="DH12">
        <v>0</v>
      </c>
      <c r="DI12">
        <v>0</v>
      </c>
      <c r="DJ12">
        <v>3.1427299999999998E-2</v>
      </c>
      <c r="DK12">
        <v>1.40705E-2</v>
      </c>
      <c r="DL12">
        <v>-5.5876799999999997E-2</v>
      </c>
      <c r="DM12">
        <v>0.134212</v>
      </c>
      <c r="DN12">
        <v>0.16280800000000001</v>
      </c>
      <c r="DO12">
        <v>0.30364400000000002</v>
      </c>
      <c r="DP12">
        <v>2.03874E-2</v>
      </c>
      <c r="DQ12">
        <v>0.61067199999999999</v>
      </c>
      <c r="DR12">
        <v>4.5497799999999998E-2</v>
      </c>
      <c r="DS12" t="s">
        <v>673</v>
      </c>
      <c r="DT12" t="s">
        <v>670</v>
      </c>
      <c r="DU12" t="s">
        <v>665</v>
      </c>
      <c r="DV12" t="s">
        <v>501</v>
      </c>
      <c r="DW12">
        <v>0</v>
      </c>
      <c r="DX12">
        <v>0</v>
      </c>
      <c r="DY12">
        <v>0</v>
      </c>
      <c r="DZ12">
        <v>0</v>
      </c>
      <c r="EC12">
        <v>109.556</v>
      </c>
      <c r="ED12">
        <v>0</v>
      </c>
      <c r="EE12">
        <v>275.22300000000001</v>
      </c>
      <c r="EF12">
        <v>81.144400000000005</v>
      </c>
      <c r="EG12">
        <v>0</v>
      </c>
      <c r="EH12">
        <v>-4024.7</v>
      </c>
      <c r="EI12">
        <v>0</v>
      </c>
      <c r="EJ12">
        <v>0</v>
      </c>
      <c r="EK12">
        <v>505.55700000000002</v>
      </c>
      <c r="EL12">
        <v>907.71500000000003</v>
      </c>
      <c r="EM12">
        <v>2025.88</v>
      </c>
      <c r="EN12">
        <v>119.621</v>
      </c>
      <c r="EO12">
        <v>-7.8992199999999998E-4</v>
      </c>
      <c r="EP12">
        <v>161.726</v>
      </c>
      <c r="EQ12">
        <v>124.105</v>
      </c>
      <c r="ER12">
        <v>0</v>
      </c>
      <c r="ES12">
        <v>43.1646</v>
      </c>
      <c r="ET12">
        <v>328.99599999999998</v>
      </c>
      <c r="EU12">
        <v>18.010000000000002</v>
      </c>
      <c r="EV12">
        <v>0</v>
      </c>
      <c r="EW12">
        <v>3.66</v>
      </c>
      <c r="EX12">
        <v>12.9</v>
      </c>
      <c r="EY12">
        <v>0</v>
      </c>
      <c r="EZ12">
        <v>-43.52</v>
      </c>
      <c r="FA12">
        <v>0</v>
      </c>
      <c r="FB12">
        <v>0</v>
      </c>
      <c r="FC12">
        <v>7.75</v>
      </c>
      <c r="FD12">
        <v>16.649999999999999</v>
      </c>
      <c r="FE12">
        <v>28</v>
      </c>
      <c r="FF12">
        <v>1.71</v>
      </c>
      <c r="FG12">
        <v>45.16</v>
      </c>
      <c r="FT12">
        <v>0</v>
      </c>
      <c r="FU12">
        <v>0</v>
      </c>
      <c r="FV12">
        <v>3.1427299999999998E-2</v>
      </c>
      <c r="FW12">
        <v>1.40705E-2</v>
      </c>
      <c r="FX12">
        <v>0</v>
      </c>
      <c r="FY12">
        <v>-5.5876799999999997E-2</v>
      </c>
      <c r="FZ12">
        <v>0</v>
      </c>
      <c r="GA12">
        <v>0</v>
      </c>
      <c r="GB12">
        <v>0.134212</v>
      </c>
      <c r="GC12">
        <v>0.16280800000000001</v>
      </c>
      <c r="GD12">
        <v>0.30364400000000002</v>
      </c>
      <c r="GE12">
        <v>2.03874E-2</v>
      </c>
      <c r="GF12">
        <v>0.61067199999999999</v>
      </c>
      <c r="GG12">
        <v>453.62599999999998</v>
      </c>
      <c r="GH12">
        <v>0</v>
      </c>
      <c r="GI12">
        <v>275.22300000000001</v>
      </c>
      <c r="GJ12">
        <v>0</v>
      </c>
      <c r="GK12">
        <v>2135</v>
      </c>
      <c r="GL12">
        <v>930.00099999999998</v>
      </c>
      <c r="GM12">
        <v>2637.81</v>
      </c>
      <c r="GN12">
        <v>297.5</v>
      </c>
      <c r="GO12">
        <v>6729.16</v>
      </c>
      <c r="GP12">
        <v>377.649</v>
      </c>
      <c r="GQ12">
        <v>178.745</v>
      </c>
      <c r="GR12">
        <v>65.400000000000006</v>
      </c>
      <c r="GS12">
        <v>621.79399999999998</v>
      </c>
      <c r="GT12">
        <v>47.750900000000001</v>
      </c>
      <c r="GU12">
        <v>0</v>
      </c>
      <c r="GV12">
        <v>3.66</v>
      </c>
      <c r="GW12">
        <v>43.538499999999999</v>
      </c>
      <c r="GX12">
        <v>32.869999999999997</v>
      </c>
      <c r="GY12">
        <v>23.299499999999998</v>
      </c>
      <c r="GZ12">
        <v>36.72</v>
      </c>
      <c r="HA12">
        <v>4.54</v>
      </c>
      <c r="HB12">
        <v>192.37899999999999</v>
      </c>
      <c r="HC12">
        <v>43.96</v>
      </c>
      <c r="HD12">
        <v>0</v>
      </c>
      <c r="HE12">
        <v>3.66</v>
      </c>
      <c r="HF12">
        <v>16.98</v>
      </c>
      <c r="HG12">
        <v>32.869999999999997</v>
      </c>
      <c r="HH12">
        <v>18.66</v>
      </c>
      <c r="HI12">
        <v>36.72</v>
      </c>
      <c r="HJ12">
        <v>4.54</v>
      </c>
      <c r="HK12">
        <v>157.38999999999999</v>
      </c>
      <c r="ID12" s="27">
        <v>6.9263800000000001E-16</v>
      </c>
      <c r="IE12">
        <v>0</v>
      </c>
      <c r="IF12">
        <v>3.1427299999999998E-2</v>
      </c>
      <c r="IG12">
        <v>0</v>
      </c>
      <c r="IH12">
        <v>0.62342900000000001</v>
      </c>
      <c r="II12">
        <v>0.118043</v>
      </c>
      <c r="IJ12">
        <v>0.43196400000000001</v>
      </c>
      <c r="IK12">
        <v>6.2929700000000005E-2</v>
      </c>
      <c r="IL12">
        <v>1.26779</v>
      </c>
      <c r="IM12">
        <v>46.1</v>
      </c>
      <c r="IN12">
        <v>22.6</v>
      </c>
      <c r="IO12">
        <v>23.5</v>
      </c>
      <c r="IP12">
        <v>46.1</v>
      </c>
      <c r="IQ12">
        <v>22.6</v>
      </c>
      <c r="IR12">
        <v>23.5</v>
      </c>
      <c r="IU12">
        <v>6.17</v>
      </c>
      <c r="IV12">
        <v>28.4</v>
      </c>
      <c r="IW12">
        <v>6.17</v>
      </c>
      <c r="IX12">
        <v>28.4</v>
      </c>
      <c r="IY12">
        <v>6.17</v>
      </c>
      <c r="IZ12">
        <v>28.4</v>
      </c>
      <c r="JA12">
        <v>9.2899999999999991</v>
      </c>
      <c r="JB12">
        <v>85.659300000000002</v>
      </c>
      <c r="JK12">
        <v>1</v>
      </c>
      <c r="JL12">
        <v>2.47146</v>
      </c>
      <c r="JM12">
        <v>2.47146</v>
      </c>
      <c r="JP12">
        <v>4025.88</v>
      </c>
      <c r="JQ12">
        <v>2.47146</v>
      </c>
      <c r="JR12">
        <v>0.24</v>
      </c>
      <c r="JS12">
        <v>0.37</v>
      </c>
      <c r="JT12">
        <v>1.95</v>
      </c>
      <c r="JU12">
        <v>0.24</v>
      </c>
      <c r="JV12">
        <v>0.37</v>
      </c>
      <c r="JW12">
        <v>1.95</v>
      </c>
      <c r="JZ12">
        <v>1</v>
      </c>
      <c r="KA12">
        <v>1</v>
      </c>
      <c r="KB12">
        <v>43.494199999999999</v>
      </c>
      <c r="KC12">
        <v>1.1000000000000001</v>
      </c>
      <c r="KD12">
        <v>43.494199999999999</v>
      </c>
      <c r="KE12">
        <v>1.1000000000000001</v>
      </c>
      <c r="KF12">
        <v>56.136200000000002</v>
      </c>
      <c r="KG12">
        <v>1.1000000000000001</v>
      </c>
      <c r="KJ12">
        <v>23.0472</v>
      </c>
      <c r="KK12">
        <v>0</v>
      </c>
      <c r="KL12">
        <v>54.914900000000003</v>
      </c>
      <c r="KM12">
        <v>16.0137</v>
      </c>
      <c r="KN12">
        <v>0</v>
      </c>
      <c r="KO12">
        <v>-615.69000000000005</v>
      </c>
      <c r="KP12">
        <v>0</v>
      </c>
      <c r="KQ12">
        <v>0</v>
      </c>
      <c r="KR12">
        <v>109.703</v>
      </c>
      <c r="KS12">
        <v>180.142</v>
      </c>
      <c r="KT12">
        <v>413.96499999999997</v>
      </c>
      <c r="KU12">
        <v>26.198699999999999</v>
      </c>
      <c r="KV12">
        <v>208.29599999999999</v>
      </c>
      <c r="KW12">
        <v>858.28599999999994</v>
      </c>
      <c r="KX12">
        <v>658.63199999999995</v>
      </c>
      <c r="KY12">
        <v>0</v>
      </c>
      <c r="KZ12">
        <v>229.07599999999999</v>
      </c>
      <c r="LA12">
        <v>1745.99</v>
      </c>
      <c r="LB12">
        <v>23.0472</v>
      </c>
      <c r="LC12">
        <v>0</v>
      </c>
      <c r="LD12">
        <v>54.914900000000003</v>
      </c>
      <c r="LE12">
        <v>16.0137</v>
      </c>
      <c r="LF12">
        <v>-615.69000000000005</v>
      </c>
      <c r="LG12">
        <v>109.703</v>
      </c>
      <c r="LH12">
        <v>180.142</v>
      </c>
      <c r="LI12">
        <v>413.96499999999997</v>
      </c>
      <c r="LJ12">
        <v>26.198699999999999</v>
      </c>
      <c r="LK12">
        <v>208.29599999999999</v>
      </c>
      <c r="LL12">
        <v>858.28599999999994</v>
      </c>
      <c r="LM12">
        <v>658.63199999999995</v>
      </c>
      <c r="LN12">
        <v>229.07599999999999</v>
      </c>
      <c r="LO12">
        <v>1745.99</v>
      </c>
      <c r="LP12">
        <v>95.616500000000002</v>
      </c>
      <c r="LQ12">
        <v>0</v>
      </c>
      <c r="LR12">
        <v>54.914900000000003</v>
      </c>
      <c r="LS12">
        <v>0</v>
      </c>
      <c r="LT12">
        <v>463.08</v>
      </c>
      <c r="LU12">
        <v>187.226</v>
      </c>
      <c r="LV12">
        <v>544.68899999999996</v>
      </c>
      <c r="LW12">
        <v>71.471400000000003</v>
      </c>
      <c r="LX12">
        <v>1417</v>
      </c>
      <c r="LY12">
        <v>2004.2</v>
      </c>
      <c r="LZ12">
        <v>948.60400000000004</v>
      </c>
      <c r="MA12">
        <v>347.08</v>
      </c>
      <c r="MB12">
        <v>3299.88</v>
      </c>
    </row>
    <row r="13" spans="1:375" x14ac:dyDescent="0.25">
      <c r="A13" s="26">
        <v>44497.760740740741</v>
      </c>
      <c r="B13" t="s">
        <v>690</v>
      </c>
      <c r="C13" t="s">
        <v>691</v>
      </c>
      <c r="D13">
        <v>5</v>
      </c>
      <c r="E13">
        <v>1</v>
      </c>
      <c r="F13">
        <v>2100</v>
      </c>
      <c r="G13" t="s">
        <v>87</v>
      </c>
      <c r="H13" t="s">
        <v>112</v>
      </c>
      <c r="I13">
        <v>-4.43</v>
      </c>
      <c r="J13">
        <v>-2.2999999999999998</v>
      </c>
      <c r="K13">
        <v>-2.2999999999999998</v>
      </c>
      <c r="L13">
        <v>25.8</v>
      </c>
      <c r="O13">
        <v>136.85900000000001</v>
      </c>
      <c r="P13">
        <v>0</v>
      </c>
      <c r="Q13">
        <v>275.22300000000001</v>
      </c>
      <c r="R13">
        <v>81.144400000000005</v>
      </c>
      <c r="S13">
        <v>0</v>
      </c>
      <c r="T13">
        <v>-4024.7</v>
      </c>
      <c r="U13">
        <v>0</v>
      </c>
      <c r="V13">
        <v>0</v>
      </c>
      <c r="W13">
        <v>505.55700000000002</v>
      </c>
      <c r="X13">
        <v>906.65099999999995</v>
      </c>
      <c r="Y13">
        <v>2025.88</v>
      </c>
      <c r="Z13">
        <v>119.621</v>
      </c>
      <c r="AA13">
        <v>26.238600000000002</v>
      </c>
      <c r="AB13">
        <v>493.226</v>
      </c>
      <c r="AC13">
        <v>202.03100000000001</v>
      </c>
      <c r="AD13">
        <v>124.105</v>
      </c>
      <c r="AE13">
        <v>0</v>
      </c>
      <c r="AF13">
        <v>43.1646</v>
      </c>
      <c r="AG13">
        <v>369.30099999999999</v>
      </c>
      <c r="AH13">
        <v>326.13600000000002</v>
      </c>
      <c r="AI13">
        <v>22.44</v>
      </c>
      <c r="AJ13">
        <v>0</v>
      </c>
      <c r="AK13">
        <v>3.66</v>
      </c>
      <c r="AL13">
        <v>12.9</v>
      </c>
      <c r="AM13">
        <v>0</v>
      </c>
      <c r="AN13">
        <v>-43.53</v>
      </c>
      <c r="AO13">
        <v>0</v>
      </c>
      <c r="AP13">
        <v>0</v>
      </c>
      <c r="AQ13">
        <v>7.75</v>
      </c>
      <c r="AR13">
        <v>16.63</v>
      </c>
      <c r="AS13">
        <v>28</v>
      </c>
      <c r="AT13">
        <v>1.71</v>
      </c>
      <c r="AU13">
        <v>49.56</v>
      </c>
      <c r="AV13">
        <v>39</v>
      </c>
      <c r="BI13">
        <v>0</v>
      </c>
      <c r="BJ13">
        <v>0</v>
      </c>
      <c r="BK13">
        <v>3.1427299999999998E-2</v>
      </c>
      <c r="BL13">
        <v>1.40705E-2</v>
      </c>
      <c r="BM13">
        <v>0</v>
      </c>
      <c r="BN13">
        <v>-5.5876799999999997E-2</v>
      </c>
      <c r="BO13">
        <v>0</v>
      </c>
      <c r="BP13">
        <v>0</v>
      </c>
      <c r="BQ13">
        <v>0.134212</v>
      </c>
      <c r="BR13">
        <v>0.16266</v>
      </c>
      <c r="BS13">
        <v>0.30364400000000002</v>
      </c>
      <c r="BT13">
        <v>2.03874E-2</v>
      </c>
      <c r="BU13">
        <v>0.61052399999999996</v>
      </c>
      <c r="BV13">
        <v>4.5497799999999998E-2</v>
      </c>
      <c r="BW13">
        <v>109.556</v>
      </c>
      <c r="BX13">
        <v>0</v>
      </c>
      <c r="BY13">
        <v>275.22300000000001</v>
      </c>
      <c r="BZ13">
        <v>81.144400000000005</v>
      </c>
      <c r="CA13">
        <v>-4024.7</v>
      </c>
      <c r="CB13">
        <v>505.55700000000002</v>
      </c>
      <c r="CC13">
        <v>907.71500000000003</v>
      </c>
      <c r="CD13">
        <v>2025.88</v>
      </c>
      <c r="CE13">
        <v>119.621</v>
      </c>
      <c r="CF13">
        <v>-7.8992199999999998E-4</v>
      </c>
      <c r="CG13">
        <v>465.923</v>
      </c>
      <c r="CH13">
        <v>161.726</v>
      </c>
      <c r="CI13">
        <v>124.105</v>
      </c>
      <c r="CJ13">
        <v>43.1646</v>
      </c>
      <c r="CK13">
        <v>328.99599999999998</v>
      </c>
      <c r="CL13">
        <v>285.83199999999999</v>
      </c>
      <c r="CM13">
        <v>18.010000000000002</v>
      </c>
      <c r="CN13">
        <v>0</v>
      </c>
      <c r="CO13">
        <v>3.66</v>
      </c>
      <c r="CP13">
        <v>12.9</v>
      </c>
      <c r="CQ13">
        <v>-43.52</v>
      </c>
      <c r="CR13">
        <v>7.75</v>
      </c>
      <c r="CS13">
        <v>16.649999999999999</v>
      </c>
      <c r="CT13">
        <v>28</v>
      </c>
      <c r="CU13">
        <v>1.71</v>
      </c>
      <c r="CV13">
        <v>45.16</v>
      </c>
      <c r="CW13">
        <v>34.57</v>
      </c>
      <c r="DH13">
        <v>0</v>
      </c>
      <c r="DI13">
        <v>0</v>
      </c>
      <c r="DJ13">
        <v>3.1427299999999998E-2</v>
      </c>
      <c r="DK13">
        <v>1.40705E-2</v>
      </c>
      <c r="DL13">
        <v>-5.5876799999999997E-2</v>
      </c>
      <c r="DM13">
        <v>0.134212</v>
      </c>
      <c r="DN13">
        <v>0.16280800000000001</v>
      </c>
      <c r="DO13">
        <v>0.30364400000000002</v>
      </c>
      <c r="DP13">
        <v>2.03874E-2</v>
      </c>
      <c r="DQ13">
        <v>0.61067199999999999</v>
      </c>
      <c r="DR13">
        <v>4.5497799999999998E-2</v>
      </c>
      <c r="DS13" t="s">
        <v>673</v>
      </c>
      <c r="DT13" t="s">
        <v>670</v>
      </c>
      <c r="DU13" t="s">
        <v>665</v>
      </c>
      <c r="DV13" t="s">
        <v>501</v>
      </c>
      <c r="DW13">
        <v>1.47627E-4</v>
      </c>
      <c r="DX13">
        <v>0</v>
      </c>
      <c r="DY13">
        <v>-9.6999999999999993</v>
      </c>
      <c r="DZ13">
        <v>-12.8</v>
      </c>
      <c r="EC13">
        <v>136.85900000000001</v>
      </c>
      <c r="ED13">
        <v>0</v>
      </c>
      <c r="EE13">
        <v>275.22300000000001</v>
      </c>
      <c r="EF13">
        <v>81.144400000000005</v>
      </c>
      <c r="EG13">
        <v>0</v>
      </c>
      <c r="EH13">
        <v>-4024.7</v>
      </c>
      <c r="EI13">
        <v>0</v>
      </c>
      <c r="EJ13">
        <v>0</v>
      </c>
      <c r="EK13">
        <v>505.55700000000002</v>
      </c>
      <c r="EL13">
        <v>906.65099999999995</v>
      </c>
      <c r="EM13">
        <v>2025.88</v>
      </c>
      <c r="EN13">
        <v>119.621</v>
      </c>
      <c r="EO13">
        <v>26.238600000000002</v>
      </c>
      <c r="EP13">
        <v>202.03100000000001</v>
      </c>
      <c r="EQ13">
        <v>124.105</v>
      </c>
      <c r="ER13">
        <v>0</v>
      </c>
      <c r="ES13">
        <v>43.1646</v>
      </c>
      <c r="ET13">
        <v>369.30099999999999</v>
      </c>
      <c r="EU13">
        <v>22.44</v>
      </c>
      <c r="EV13">
        <v>0</v>
      </c>
      <c r="EW13">
        <v>3.66</v>
      </c>
      <c r="EX13">
        <v>12.9</v>
      </c>
      <c r="EY13">
        <v>0</v>
      </c>
      <c r="EZ13">
        <v>-43.53</v>
      </c>
      <c r="FA13">
        <v>0</v>
      </c>
      <c r="FB13">
        <v>0</v>
      </c>
      <c r="FC13">
        <v>7.75</v>
      </c>
      <c r="FD13">
        <v>16.63</v>
      </c>
      <c r="FE13">
        <v>28</v>
      </c>
      <c r="FF13">
        <v>1.71</v>
      </c>
      <c r="FG13">
        <v>49.56</v>
      </c>
      <c r="FT13">
        <v>0</v>
      </c>
      <c r="FU13">
        <v>0</v>
      </c>
      <c r="FV13">
        <v>3.1427299999999998E-2</v>
      </c>
      <c r="FW13">
        <v>1.40705E-2</v>
      </c>
      <c r="FX13">
        <v>0</v>
      </c>
      <c r="FY13">
        <v>-5.5876799999999997E-2</v>
      </c>
      <c r="FZ13">
        <v>0</v>
      </c>
      <c r="GA13">
        <v>0</v>
      </c>
      <c r="GB13">
        <v>0.134212</v>
      </c>
      <c r="GC13">
        <v>0.16266</v>
      </c>
      <c r="GD13">
        <v>0.30364400000000002</v>
      </c>
      <c r="GE13">
        <v>2.03874E-2</v>
      </c>
      <c r="GF13">
        <v>0.61052399999999996</v>
      </c>
      <c r="GG13">
        <v>453.62599999999998</v>
      </c>
      <c r="GH13">
        <v>0</v>
      </c>
      <c r="GI13">
        <v>275.22300000000001</v>
      </c>
      <c r="GJ13">
        <v>0</v>
      </c>
      <c r="GK13">
        <v>2135</v>
      </c>
      <c r="GL13">
        <v>930.00099999999998</v>
      </c>
      <c r="GM13">
        <v>2637.81</v>
      </c>
      <c r="GN13">
        <v>297.5</v>
      </c>
      <c r="GO13">
        <v>6729.16</v>
      </c>
      <c r="GP13">
        <v>377.649</v>
      </c>
      <c r="GQ13">
        <v>178.745</v>
      </c>
      <c r="GR13">
        <v>65.400000000000006</v>
      </c>
      <c r="GS13">
        <v>621.79399999999998</v>
      </c>
      <c r="GT13">
        <v>47.750900000000001</v>
      </c>
      <c r="GU13">
        <v>0</v>
      </c>
      <c r="GV13">
        <v>3.66</v>
      </c>
      <c r="GW13">
        <v>43.538499999999999</v>
      </c>
      <c r="GX13">
        <v>32.869999999999997</v>
      </c>
      <c r="GY13">
        <v>23.299499999999998</v>
      </c>
      <c r="GZ13">
        <v>36.72</v>
      </c>
      <c r="HA13">
        <v>4.54</v>
      </c>
      <c r="HB13">
        <v>192.37899999999999</v>
      </c>
      <c r="HC13">
        <v>43.96</v>
      </c>
      <c r="HD13">
        <v>0</v>
      </c>
      <c r="HE13">
        <v>3.66</v>
      </c>
      <c r="HF13">
        <v>16.98</v>
      </c>
      <c r="HG13">
        <v>32.869999999999997</v>
      </c>
      <c r="HH13">
        <v>18.66</v>
      </c>
      <c r="HI13">
        <v>36.72</v>
      </c>
      <c r="HJ13">
        <v>4.54</v>
      </c>
      <c r="HK13">
        <v>157.38999999999999</v>
      </c>
      <c r="ID13" s="27">
        <v>6.9263800000000001E-16</v>
      </c>
      <c r="IE13">
        <v>0</v>
      </c>
      <c r="IF13">
        <v>3.1427299999999998E-2</v>
      </c>
      <c r="IG13">
        <v>0</v>
      </c>
      <c r="IH13">
        <v>0.62342900000000001</v>
      </c>
      <c r="II13">
        <v>0.118043</v>
      </c>
      <c r="IJ13">
        <v>0.43196400000000001</v>
      </c>
      <c r="IK13">
        <v>6.2929700000000005E-2</v>
      </c>
      <c r="IL13">
        <v>1.26779</v>
      </c>
      <c r="IM13">
        <v>48.4</v>
      </c>
      <c r="IN13">
        <v>22.6</v>
      </c>
      <c r="IO13">
        <v>25.8</v>
      </c>
      <c r="IP13">
        <v>46.1</v>
      </c>
      <c r="IQ13">
        <v>22.6</v>
      </c>
      <c r="IR13">
        <v>23.5</v>
      </c>
      <c r="IU13">
        <v>6.51</v>
      </c>
      <c r="IV13">
        <v>32.49</v>
      </c>
      <c r="IW13">
        <v>6.17</v>
      </c>
      <c r="IX13">
        <v>28.4</v>
      </c>
      <c r="IY13">
        <v>6.51</v>
      </c>
      <c r="IZ13">
        <v>32.49</v>
      </c>
      <c r="JA13">
        <v>9.2899999999999991</v>
      </c>
      <c r="JB13">
        <v>85.659300000000002</v>
      </c>
      <c r="JK13">
        <v>1</v>
      </c>
      <c r="JL13">
        <v>2.47146</v>
      </c>
      <c r="JM13">
        <v>2.47146</v>
      </c>
      <c r="JP13">
        <v>4025.88</v>
      </c>
      <c r="JQ13">
        <v>2.47146</v>
      </c>
      <c r="JR13">
        <v>0.24</v>
      </c>
      <c r="JS13">
        <v>0.37</v>
      </c>
      <c r="JT13">
        <v>2.17</v>
      </c>
      <c r="JU13">
        <v>0.24</v>
      </c>
      <c r="JV13">
        <v>0.37</v>
      </c>
      <c r="JW13">
        <v>1.95</v>
      </c>
      <c r="JZ13">
        <v>1</v>
      </c>
      <c r="KA13">
        <v>1</v>
      </c>
      <c r="KB13">
        <v>47.180500000000002</v>
      </c>
      <c r="KC13">
        <v>1.1000000000000001</v>
      </c>
      <c r="KD13">
        <v>43.494199999999999</v>
      </c>
      <c r="KE13">
        <v>1.1000000000000001</v>
      </c>
      <c r="KF13">
        <v>56.136200000000002</v>
      </c>
      <c r="KG13">
        <v>1.1000000000000001</v>
      </c>
      <c r="KJ13">
        <v>28.691400000000002</v>
      </c>
      <c r="KK13">
        <v>0</v>
      </c>
      <c r="KL13">
        <v>54.914900000000003</v>
      </c>
      <c r="KM13">
        <v>16.0137</v>
      </c>
      <c r="KN13">
        <v>0</v>
      </c>
      <c r="KO13">
        <v>-615.69000000000005</v>
      </c>
      <c r="KP13">
        <v>0</v>
      </c>
      <c r="KQ13">
        <v>0</v>
      </c>
      <c r="KR13">
        <v>109.703</v>
      </c>
      <c r="KS13">
        <v>179.923</v>
      </c>
      <c r="KT13">
        <v>413.96499999999997</v>
      </c>
      <c r="KU13">
        <v>26.198699999999999</v>
      </c>
      <c r="KV13">
        <v>213.72</v>
      </c>
      <c r="KW13">
        <v>1072.18</v>
      </c>
      <c r="KX13">
        <v>658.63199999999995</v>
      </c>
      <c r="KY13">
        <v>0</v>
      </c>
      <c r="KZ13">
        <v>229.07599999999999</v>
      </c>
      <c r="LA13">
        <v>1959.89</v>
      </c>
      <c r="LB13">
        <v>23.0472</v>
      </c>
      <c r="LC13">
        <v>0</v>
      </c>
      <c r="LD13">
        <v>54.914900000000003</v>
      </c>
      <c r="LE13">
        <v>16.0137</v>
      </c>
      <c r="LF13">
        <v>-615.69000000000005</v>
      </c>
      <c r="LG13">
        <v>109.703</v>
      </c>
      <c r="LH13">
        <v>180.142</v>
      </c>
      <c r="LI13">
        <v>413.96499999999997</v>
      </c>
      <c r="LJ13">
        <v>26.198699999999999</v>
      </c>
      <c r="LK13">
        <v>208.29599999999999</v>
      </c>
      <c r="LL13">
        <v>858.28599999999994</v>
      </c>
      <c r="LM13">
        <v>658.63199999999995</v>
      </c>
      <c r="LN13">
        <v>229.07599999999999</v>
      </c>
      <c r="LO13">
        <v>1745.99</v>
      </c>
      <c r="LP13">
        <v>95.616500000000002</v>
      </c>
      <c r="LQ13">
        <v>0</v>
      </c>
      <c r="LR13">
        <v>54.914900000000003</v>
      </c>
      <c r="LS13">
        <v>0</v>
      </c>
      <c r="LT13">
        <v>463.08</v>
      </c>
      <c r="LU13">
        <v>187.226</v>
      </c>
      <c r="LV13">
        <v>544.68899999999996</v>
      </c>
      <c r="LW13">
        <v>71.471400000000003</v>
      </c>
      <c r="LX13">
        <v>1417</v>
      </c>
      <c r="LY13">
        <v>2004.2</v>
      </c>
      <c r="LZ13">
        <v>948.60400000000004</v>
      </c>
      <c r="MA13">
        <v>347.08</v>
      </c>
      <c r="MB13">
        <v>3299.88</v>
      </c>
    </row>
    <row r="14" spans="1:375" x14ac:dyDescent="0.25">
      <c r="A14" s="26">
        <v>44497.761087962965</v>
      </c>
      <c r="B14" t="s">
        <v>692</v>
      </c>
      <c r="C14" t="s">
        <v>693</v>
      </c>
      <c r="D14">
        <v>6</v>
      </c>
      <c r="E14">
        <v>1</v>
      </c>
      <c r="F14">
        <v>2100</v>
      </c>
      <c r="G14" t="s">
        <v>87</v>
      </c>
      <c r="H14" t="s">
        <v>393</v>
      </c>
      <c r="I14">
        <v>0</v>
      </c>
      <c r="J14">
        <v>0</v>
      </c>
      <c r="K14">
        <v>0</v>
      </c>
      <c r="L14">
        <v>23.5</v>
      </c>
      <c r="O14">
        <v>53.452399999999997</v>
      </c>
      <c r="P14">
        <v>21.9557</v>
      </c>
      <c r="Q14">
        <v>280.19900000000001</v>
      </c>
      <c r="R14">
        <v>81.132599999999996</v>
      </c>
      <c r="S14">
        <v>0</v>
      </c>
      <c r="T14">
        <v>-4035.32</v>
      </c>
      <c r="U14">
        <v>0</v>
      </c>
      <c r="V14">
        <v>0</v>
      </c>
      <c r="W14">
        <v>505.55700000000002</v>
      </c>
      <c r="X14">
        <v>947.51700000000005</v>
      </c>
      <c r="Y14">
        <v>2025.88</v>
      </c>
      <c r="Z14">
        <v>119.621</v>
      </c>
      <c r="AA14">
        <v>6.0249000000000001E-4</v>
      </c>
      <c r="AB14">
        <v>436.74</v>
      </c>
      <c r="AC14">
        <v>78.900700000000001</v>
      </c>
      <c r="AD14">
        <v>112.48699999999999</v>
      </c>
      <c r="AE14">
        <v>0</v>
      </c>
      <c r="AF14">
        <v>43.1646</v>
      </c>
      <c r="AG14">
        <v>234.55199999999999</v>
      </c>
      <c r="AH14">
        <v>191.387</v>
      </c>
      <c r="AI14">
        <v>8.99</v>
      </c>
      <c r="AJ14">
        <v>2.48</v>
      </c>
      <c r="AK14">
        <v>3.61</v>
      </c>
      <c r="AL14">
        <v>11.82</v>
      </c>
      <c r="AM14">
        <v>0</v>
      </c>
      <c r="AN14">
        <v>-42.84</v>
      </c>
      <c r="AO14">
        <v>0</v>
      </c>
      <c r="AP14">
        <v>0</v>
      </c>
      <c r="AQ14">
        <v>7.31</v>
      </c>
      <c r="AR14">
        <v>16.760000000000002</v>
      </c>
      <c r="AS14">
        <v>27.03</v>
      </c>
      <c r="AT14">
        <v>1.63</v>
      </c>
      <c r="AU14">
        <v>36.79</v>
      </c>
      <c r="AV14">
        <v>26.9</v>
      </c>
      <c r="BI14">
        <v>0</v>
      </c>
      <c r="BJ14">
        <v>0.169514</v>
      </c>
      <c r="BK14">
        <v>3.1995599999999999E-2</v>
      </c>
      <c r="BL14">
        <v>1.40705E-2</v>
      </c>
      <c r="BM14">
        <v>0</v>
      </c>
      <c r="BN14">
        <v>-4.8102399999999997E-2</v>
      </c>
      <c r="BO14">
        <v>0</v>
      </c>
      <c r="BP14">
        <v>0</v>
      </c>
      <c r="BQ14">
        <v>0.134212</v>
      </c>
      <c r="BR14">
        <v>0.16922699999999999</v>
      </c>
      <c r="BS14">
        <v>0.30364400000000002</v>
      </c>
      <c r="BT14">
        <v>2.03874E-2</v>
      </c>
      <c r="BU14">
        <v>0.79494799999999999</v>
      </c>
      <c r="BV14">
        <v>0.21557999999999999</v>
      </c>
      <c r="BW14">
        <v>53.452399999999997</v>
      </c>
      <c r="BX14">
        <v>21.9557</v>
      </c>
      <c r="BY14">
        <v>280.19900000000001</v>
      </c>
      <c r="BZ14">
        <v>81.132599999999996</v>
      </c>
      <c r="CA14">
        <v>-4035.32</v>
      </c>
      <c r="CB14">
        <v>505.55700000000002</v>
      </c>
      <c r="CC14">
        <v>947.51700000000005</v>
      </c>
      <c r="CD14">
        <v>2025.88</v>
      </c>
      <c r="CE14">
        <v>119.621</v>
      </c>
      <c r="CF14">
        <v>6.0219699999999995E-4</v>
      </c>
      <c r="CG14">
        <v>436.74</v>
      </c>
      <c r="CH14">
        <v>78.900700000000001</v>
      </c>
      <c r="CI14">
        <v>112.48699999999999</v>
      </c>
      <c r="CJ14">
        <v>43.1646</v>
      </c>
      <c r="CK14">
        <v>234.55199999999999</v>
      </c>
      <c r="CL14">
        <v>191.387</v>
      </c>
      <c r="CM14">
        <v>8.99</v>
      </c>
      <c r="CN14">
        <v>2.48</v>
      </c>
      <c r="CO14">
        <v>3.61</v>
      </c>
      <c r="CP14">
        <v>11.82</v>
      </c>
      <c r="CQ14">
        <v>-42.84</v>
      </c>
      <c r="CR14">
        <v>7.31</v>
      </c>
      <c r="CS14">
        <v>16.760000000000002</v>
      </c>
      <c r="CT14">
        <v>27.03</v>
      </c>
      <c r="CU14">
        <v>1.63</v>
      </c>
      <c r="CV14">
        <v>36.79</v>
      </c>
      <c r="CW14">
        <v>26.9</v>
      </c>
      <c r="DH14">
        <v>0</v>
      </c>
      <c r="DI14">
        <v>0.169514</v>
      </c>
      <c r="DJ14">
        <v>3.1995599999999999E-2</v>
      </c>
      <c r="DK14">
        <v>1.40705E-2</v>
      </c>
      <c r="DL14">
        <v>-4.8102399999999997E-2</v>
      </c>
      <c r="DM14">
        <v>0.134212</v>
      </c>
      <c r="DN14">
        <v>0.16922699999999999</v>
      </c>
      <c r="DO14">
        <v>0.30364400000000002</v>
      </c>
      <c r="DP14">
        <v>2.03874E-2</v>
      </c>
      <c r="DQ14">
        <v>0.79494799999999999</v>
      </c>
      <c r="DR14">
        <v>0.21557999999999999</v>
      </c>
      <c r="DS14" t="s">
        <v>673</v>
      </c>
      <c r="DT14" t="s">
        <v>670</v>
      </c>
      <c r="DU14" t="s">
        <v>665</v>
      </c>
      <c r="DV14" t="s">
        <v>501</v>
      </c>
      <c r="DW14">
        <v>0</v>
      </c>
      <c r="DX14">
        <v>0</v>
      </c>
      <c r="DY14">
        <v>0</v>
      </c>
      <c r="DZ14">
        <v>0</v>
      </c>
      <c r="EC14">
        <v>53.452399999999997</v>
      </c>
      <c r="ED14">
        <v>21.9557</v>
      </c>
      <c r="EE14">
        <v>280.19900000000001</v>
      </c>
      <c r="EF14">
        <v>81.132599999999996</v>
      </c>
      <c r="EG14">
        <v>0</v>
      </c>
      <c r="EH14">
        <v>-4035.32</v>
      </c>
      <c r="EI14">
        <v>0</v>
      </c>
      <c r="EJ14">
        <v>0</v>
      </c>
      <c r="EK14">
        <v>505.55700000000002</v>
      </c>
      <c r="EL14">
        <v>947.51700000000005</v>
      </c>
      <c r="EM14">
        <v>2025.88</v>
      </c>
      <c r="EN14">
        <v>119.621</v>
      </c>
      <c r="EO14">
        <v>6.0249000000000001E-4</v>
      </c>
      <c r="EP14">
        <v>78.900700000000001</v>
      </c>
      <c r="EQ14">
        <v>112.48699999999999</v>
      </c>
      <c r="ER14">
        <v>0</v>
      </c>
      <c r="ES14">
        <v>43.1646</v>
      </c>
      <c r="ET14">
        <v>234.55199999999999</v>
      </c>
      <c r="EU14">
        <v>8.99</v>
      </c>
      <c r="EV14">
        <v>2.48</v>
      </c>
      <c r="EW14">
        <v>3.61</v>
      </c>
      <c r="EX14">
        <v>11.82</v>
      </c>
      <c r="EY14">
        <v>0</v>
      </c>
      <c r="EZ14">
        <v>-42.84</v>
      </c>
      <c r="FA14">
        <v>0</v>
      </c>
      <c r="FB14">
        <v>0</v>
      </c>
      <c r="FC14">
        <v>7.31</v>
      </c>
      <c r="FD14">
        <v>16.760000000000002</v>
      </c>
      <c r="FE14">
        <v>27.03</v>
      </c>
      <c r="FF14">
        <v>1.63</v>
      </c>
      <c r="FG14">
        <v>36.79</v>
      </c>
      <c r="FT14">
        <v>0</v>
      </c>
      <c r="FU14">
        <v>0.169514</v>
      </c>
      <c r="FV14">
        <v>3.1995599999999999E-2</v>
      </c>
      <c r="FW14">
        <v>1.40705E-2</v>
      </c>
      <c r="FX14">
        <v>0</v>
      </c>
      <c r="FY14">
        <v>-4.8102399999999997E-2</v>
      </c>
      <c r="FZ14">
        <v>0</v>
      </c>
      <c r="GA14">
        <v>0</v>
      </c>
      <c r="GB14">
        <v>0.134212</v>
      </c>
      <c r="GC14">
        <v>0.16922699999999999</v>
      </c>
      <c r="GD14">
        <v>0.30364400000000002</v>
      </c>
      <c r="GE14">
        <v>2.03874E-2</v>
      </c>
      <c r="GF14">
        <v>0.79494799999999999</v>
      </c>
      <c r="GG14">
        <v>177.899</v>
      </c>
      <c r="GH14">
        <v>92.230500000000006</v>
      </c>
      <c r="GI14">
        <v>280.19900000000001</v>
      </c>
      <c r="GJ14">
        <v>0</v>
      </c>
      <c r="GK14">
        <v>2135</v>
      </c>
      <c r="GL14">
        <v>930.00099999999998</v>
      </c>
      <c r="GM14">
        <v>2637.81</v>
      </c>
      <c r="GN14">
        <v>297.5</v>
      </c>
      <c r="GO14">
        <v>6550.64</v>
      </c>
      <c r="GP14">
        <v>148.09200000000001</v>
      </c>
      <c r="GQ14">
        <v>165.858</v>
      </c>
      <c r="GR14">
        <v>65.400000000000006</v>
      </c>
      <c r="GS14">
        <v>379.35</v>
      </c>
      <c r="GT14">
        <v>17.4329</v>
      </c>
      <c r="GU14">
        <v>6.67</v>
      </c>
      <c r="GV14">
        <v>3.61</v>
      </c>
      <c r="GW14">
        <v>35.288899999999998</v>
      </c>
      <c r="GX14">
        <v>31.2</v>
      </c>
      <c r="GY14">
        <v>22.775200000000002</v>
      </c>
      <c r="GZ14">
        <v>35.53</v>
      </c>
      <c r="HA14">
        <v>4.33</v>
      </c>
      <c r="HB14">
        <v>156.83699999999999</v>
      </c>
      <c r="HC14">
        <v>17.739999999999998</v>
      </c>
      <c r="HD14">
        <v>6.67</v>
      </c>
      <c r="HE14">
        <v>3.61</v>
      </c>
      <c r="HF14">
        <v>15.88</v>
      </c>
      <c r="HG14">
        <v>31.2</v>
      </c>
      <c r="HH14">
        <v>18.3</v>
      </c>
      <c r="HI14">
        <v>35.53</v>
      </c>
      <c r="HJ14">
        <v>4.33</v>
      </c>
      <c r="HK14">
        <v>133.26</v>
      </c>
      <c r="ID14">
        <v>0</v>
      </c>
      <c r="IE14">
        <v>0.309834</v>
      </c>
      <c r="IF14">
        <v>3.1995599999999999E-2</v>
      </c>
      <c r="IG14">
        <v>0</v>
      </c>
      <c r="IH14">
        <v>0.62342900000000001</v>
      </c>
      <c r="II14">
        <v>0.118043</v>
      </c>
      <c r="IJ14">
        <v>0.43196400000000001</v>
      </c>
      <c r="IK14">
        <v>6.2929700000000005E-2</v>
      </c>
      <c r="IL14">
        <v>1.57819</v>
      </c>
      <c r="IM14">
        <v>50.8</v>
      </c>
      <c r="IN14">
        <v>27.3</v>
      </c>
      <c r="IO14">
        <v>23.5</v>
      </c>
      <c r="IP14">
        <v>50.8</v>
      </c>
      <c r="IQ14">
        <v>27.3</v>
      </c>
      <c r="IR14">
        <v>23.5</v>
      </c>
      <c r="IU14">
        <v>7.79</v>
      </c>
      <c r="IV14">
        <v>19.11</v>
      </c>
      <c r="IW14">
        <v>7.79</v>
      </c>
      <c r="IX14">
        <v>19.11</v>
      </c>
      <c r="IY14">
        <v>7.79</v>
      </c>
      <c r="IZ14">
        <v>19.11</v>
      </c>
      <c r="JA14">
        <v>12.36</v>
      </c>
      <c r="JB14">
        <v>50.641800000000003</v>
      </c>
      <c r="JK14">
        <v>1</v>
      </c>
      <c r="JL14">
        <v>2.6439400000000002</v>
      </c>
      <c r="JM14">
        <v>2.6439400000000002</v>
      </c>
      <c r="JP14">
        <v>4036.5</v>
      </c>
      <c r="JQ14">
        <v>2.6439400000000002</v>
      </c>
      <c r="JR14">
        <v>0.18</v>
      </c>
      <c r="JS14">
        <v>0.23</v>
      </c>
      <c r="JT14">
        <v>1.62</v>
      </c>
      <c r="JU14">
        <v>0.18</v>
      </c>
      <c r="JV14">
        <v>0.23</v>
      </c>
      <c r="JW14">
        <v>1.62</v>
      </c>
      <c r="JZ14">
        <v>1</v>
      </c>
      <c r="KA14">
        <v>1</v>
      </c>
      <c r="KB14">
        <v>37.581600000000002</v>
      </c>
      <c r="KC14">
        <v>21.210899999999999</v>
      </c>
      <c r="KD14">
        <v>37.581600000000002</v>
      </c>
      <c r="KE14">
        <v>21.210899999999999</v>
      </c>
      <c r="KF14">
        <v>46.279499999999999</v>
      </c>
      <c r="KG14">
        <v>25.5639</v>
      </c>
      <c r="KJ14">
        <v>10.617000000000001</v>
      </c>
      <c r="KK14">
        <v>6.1930500000000004</v>
      </c>
      <c r="KL14">
        <v>51.96</v>
      </c>
      <c r="KM14">
        <v>14.776</v>
      </c>
      <c r="KN14">
        <v>0</v>
      </c>
      <c r="KO14">
        <v>-417.077</v>
      </c>
      <c r="KP14">
        <v>0</v>
      </c>
      <c r="KQ14">
        <v>0</v>
      </c>
      <c r="KR14">
        <v>110.455</v>
      </c>
      <c r="KS14">
        <v>174.04400000000001</v>
      </c>
      <c r="KT14">
        <v>395.209</v>
      </c>
      <c r="KU14">
        <v>26.3203</v>
      </c>
      <c r="KV14">
        <v>372.49700000000001</v>
      </c>
      <c r="KW14">
        <v>418.72800000000001</v>
      </c>
      <c r="KX14">
        <v>596.971</v>
      </c>
      <c r="KY14">
        <v>0</v>
      </c>
      <c r="KZ14">
        <v>229.07599999999999</v>
      </c>
      <c r="LA14">
        <v>1244.77</v>
      </c>
      <c r="LB14">
        <v>10.617000000000001</v>
      </c>
      <c r="LC14">
        <v>6.1930500000000004</v>
      </c>
      <c r="LD14">
        <v>51.96</v>
      </c>
      <c r="LE14">
        <v>14.776</v>
      </c>
      <c r="LF14">
        <v>-417.077</v>
      </c>
      <c r="LG14">
        <v>110.455</v>
      </c>
      <c r="LH14">
        <v>174.04400000000001</v>
      </c>
      <c r="LI14">
        <v>395.209</v>
      </c>
      <c r="LJ14">
        <v>26.3203</v>
      </c>
      <c r="LK14">
        <v>372.49700000000001</v>
      </c>
      <c r="LL14">
        <v>418.72800000000001</v>
      </c>
      <c r="LM14">
        <v>596.971</v>
      </c>
      <c r="LN14">
        <v>229.07599999999999</v>
      </c>
      <c r="LO14">
        <v>1244.77</v>
      </c>
      <c r="LP14">
        <v>36.5242</v>
      </c>
      <c r="LQ14">
        <v>24.0489</v>
      </c>
      <c r="LR14">
        <v>51.96</v>
      </c>
      <c r="LS14">
        <v>0</v>
      </c>
      <c r="LT14">
        <v>466.012</v>
      </c>
      <c r="LU14">
        <v>175.56200000000001</v>
      </c>
      <c r="LV14">
        <v>523.41</v>
      </c>
      <c r="LW14">
        <v>78.617400000000004</v>
      </c>
      <c r="LX14">
        <v>1356.13</v>
      </c>
      <c r="LY14">
        <v>785.92899999999997</v>
      </c>
      <c r="LZ14">
        <v>880.21199999999999</v>
      </c>
      <c r="MA14">
        <v>347.08</v>
      </c>
      <c r="MB14">
        <v>2013.22</v>
      </c>
    </row>
    <row r="15" spans="1:375" x14ac:dyDescent="0.25">
      <c r="A15" s="26">
        <v>44497.761446759258</v>
      </c>
      <c r="B15" t="s">
        <v>694</v>
      </c>
      <c r="C15" t="s">
        <v>695</v>
      </c>
      <c r="D15">
        <v>6</v>
      </c>
      <c r="E15">
        <v>1</v>
      </c>
      <c r="F15">
        <v>2100</v>
      </c>
      <c r="G15" t="s">
        <v>87</v>
      </c>
      <c r="H15" t="s">
        <v>112</v>
      </c>
      <c r="I15">
        <v>-2.57</v>
      </c>
      <c r="J15">
        <v>-1.6</v>
      </c>
      <c r="K15">
        <v>-1.6</v>
      </c>
      <c r="L15">
        <v>25.1</v>
      </c>
      <c r="O15">
        <v>62.719799999999999</v>
      </c>
      <c r="P15">
        <v>32.662100000000002</v>
      </c>
      <c r="Q15">
        <v>280.19900000000001</v>
      </c>
      <c r="R15">
        <v>81.132599999999996</v>
      </c>
      <c r="S15">
        <v>0</v>
      </c>
      <c r="T15">
        <v>-4035.32</v>
      </c>
      <c r="U15">
        <v>0</v>
      </c>
      <c r="V15">
        <v>0</v>
      </c>
      <c r="W15">
        <v>505.55700000000002</v>
      </c>
      <c r="X15">
        <v>948.24199999999996</v>
      </c>
      <c r="Y15">
        <v>2025.88</v>
      </c>
      <c r="Z15">
        <v>119.621</v>
      </c>
      <c r="AA15">
        <v>20.698699999999999</v>
      </c>
      <c r="AB15">
        <v>456.714</v>
      </c>
      <c r="AC15">
        <v>92.580200000000005</v>
      </c>
      <c r="AD15">
        <v>112.48699999999999</v>
      </c>
      <c r="AE15">
        <v>0</v>
      </c>
      <c r="AF15">
        <v>43.1646</v>
      </c>
      <c r="AG15">
        <v>248.23099999999999</v>
      </c>
      <c r="AH15">
        <v>205.06700000000001</v>
      </c>
      <c r="AI15">
        <v>10.55</v>
      </c>
      <c r="AJ15">
        <v>3.49</v>
      </c>
      <c r="AK15">
        <v>3.61</v>
      </c>
      <c r="AL15">
        <v>11.82</v>
      </c>
      <c r="AM15">
        <v>0</v>
      </c>
      <c r="AN15">
        <v>-42.85</v>
      </c>
      <c r="AO15">
        <v>0</v>
      </c>
      <c r="AP15">
        <v>0</v>
      </c>
      <c r="AQ15">
        <v>7.31</v>
      </c>
      <c r="AR15">
        <v>16.77</v>
      </c>
      <c r="AS15">
        <v>27.03</v>
      </c>
      <c r="AT15">
        <v>1.63</v>
      </c>
      <c r="AU15">
        <v>39.36</v>
      </c>
      <c r="AV15">
        <v>29.47</v>
      </c>
      <c r="BI15">
        <v>0</v>
      </c>
      <c r="BJ15">
        <v>0.21717500000000001</v>
      </c>
      <c r="BK15">
        <v>3.1995599999999999E-2</v>
      </c>
      <c r="BL15">
        <v>1.40705E-2</v>
      </c>
      <c r="BM15">
        <v>0</v>
      </c>
      <c r="BN15">
        <v>-4.8102399999999997E-2</v>
      </c>
      <c r="BO15">
        <v>0</v>
      </c>
      <c r="BP15">
        <v>0</v>
      </c>
      <c r="BQ15">
        <v>0.134212</v>
      </c>
      <c r="BR15">
        <v>0.16944799999999999</v>
      </c>
      <c r="BS15">
        <v>0.30364400000000002</v>
      </c>
      <c r="BT15">
        <v>2.03874E-2</v>
      </c>
      <c r="BU15">
        <v>0.84282999999999997</v>
      </c>
      <c r="BV15">
        <v>0.263241</v>
      </c>
      <c r="BW15">
        <v>53.452399999999997</v>
      </c>
      <c r="BX15">
        <v>21.9557</v>
      </c>
      <c r="BY15">
        <v>280.19900000000001</v>
      </c>
      <c r="BZ15">
        <v>81.132599999999996</v>
      </c>
      <c r="CA15">
        <v>-4035.32</v>
      </c>
      <c r="CB15">
        <v>505.55700000000002</v>
      </c>
      <c r="CC15">
        <v>947.51700000000005</v>
      </c>
      <c r="CD15">
        <v>2025.88</v>
      </c>
      <c r="CE15">
        <v>119.621</v>
      </c>
      <c r="CF15">
        <v>6.0219699999999995E-4</v>
      </c>
      <c r="CG15">
        <v>436.74</v>
      </c>
      <c r="CH15">
        <v>78.900700000000001</v>
      </c>
      <c r="CI15">
        <v>112.48699999999999</v>
      </c>
      <c r="CJ15">
        <v>43.1646</v>
      </c>
      <c r="CK15">
        <v>234.55199999999999</v>
      </c>
      <c r="CL15">
        <v>191.387</v>
      </c>
      <c r="CM15">
        <v>8.99</v>
      </c>
      <c r="CN15">
        <v>2.48</v>
      </c>
      <c r="CO15">
        <v>3.61</v>
      </c>
      <c r="CP15">
        <v>11.82</v>
      </c>
      <c r="CQ15">
        <v>-42.84</v>
      </c>
      <c r="CR15">
        <v>7.31</v>
      </c>
      <c r="CS15">
        <v>16.760000000000002</v>
      </c>
      <c r="CT15">
        <v>27.03</v>
      </c>
      <c r="CU15">
        <v>1.63</v>
      </c>
      <c r="CV15">
        <v>36.79</v>
      </c>
      <c r="CW15">
        <v>26.9</v>
      </c>
      <c r="DH15">
        <v>0</v>
      </c>
      <c r="DI15">
        <v>0.169514</v>
      </c>
      <c r="DJ15">
        <v>3.1995599999999999E-2</v>
      </c>
      <c r="DK15">
        <v>1.40705E-2</v>
      </c>
      <c r="DL15">
        <v>-4.8102399999999997E-2</v>
      </c>
      <c r="DM15">
        <v>0.134212</v>
      </c>
      <c r="DN15">
        <v>0.16922699999999999</v>
      </c>
      <c r="DO15">
        <v>0.30364400000000002</v>
      </c>
      <c r="DP15">
        <v>2.03874E-2</v>
      </c>
      <c r="DQ15">
        <v>0.79494799999999999</v>
      </c>
      <c r="DR15">
        <v>0.21557999999999999</v>
      </c>
      <c r="DS15" t="s">
        <v>673</v>
      </c>
      <c r="DT15" t="s">
        <v>670</v>
      </c>
      <c r="DU15" t="s">
        <v>665</v>
      </c>
      <c r="DV15" t="s">
        <v>501</v>
      </c>
      <c r="DW15">
        <v>-4.7881899999999998E-2</v>
      </c>
      <c r="DX15">
        <v>-4.7661099999999998E-2</v>
      </c>
      <c r="DY15">
        <v>-7</v>
      </c>
      <c r="DZ15">
        <v>-9.6</v>
      </c>
      <c r="EC15">
        <v>62.719799999999999</v>
      </c>
      <c r="ED15">
        <v>32.662100000000002</v>
      </c>
      <c r="EE15">
        <v>280.19900000000001</v>
      </c>
      <c r="EF15">
        <v>81.132599999999996</v>
      </c>
      <c r="EG15">
        <v>0</v>
      </c>
      <c r="EH15">
        <v>-4035.32</v>
      </c>
      <c r="EI15">
        <v>0</v>
      </c>
      <c r="EJ15">
        <v>0</v>
      </c>
      <c r="EK15">
        <v>505.55700000000002</v>
      </c>
      <c r="EL15">
        <v>948.24199999999996</v>
      </c>
      <c r="EM15">
        <v>2025.88</v>
      </c>
      <c r="EN15">
        <v>119.621</v>
      </c>
      <c r="EO15">
        <v>20.698699999999999</v>
      </c>
      <c r="EP15">
        <v>92.580200000000005</v>
      </c>
      <c r="EQ15">
        <v>112.48699999999999</v>
      </c>
      <c r="ER15">
        <v>0</v>
      </c>
      <c r="ES15">
        <v>43.1646</v>
      </c>
      <c r="ET15">
        <v>248.23099999999999</v>
      </c>
      <c r="EU15">
        <v>10.55</v>
      </c>
      <c r="EV15">
        <v>3.49</v>
      </c>
      <c r="EW15">
        <v>3.61</v>
      </c>
      <c r="EX15">
        <v>11.82</v>
      </c>
      <c r="EY15">
        <v>0</v>
      </c>
      <c r="EZ15">
        <v>-42.85</v>
      </c>
      <c r="FA15">
        <v>0</v>
      </c>
      <c r="FB15">
        <v>0</v>
      </c>
      <c r="FC15">
        <v>7.31</v>
      </c>
      <c r="FD15">
        <v>16.77</v>
      </c>
      <c r="FE15">
        <v>27.03</v>
      </c>
      <c r="FF15">
        <v>1.63</v>
      </c>
      <c r="FG15">
        <v>39.36</v>
      </c>
      <c r="FT15">
        <v>0</v>
      </c>
      <c r="FU15">
        <v>0.21717500000000001</v>
      </c>
      <c r="FV15">
        <v>3.1995599999999999E-2</v>
      </c>
      <c r="FW15">
        <v>1.40705E-2</v>
      </c>
      <c r="FX15">
        <v>0</v>
      </c>
      <c r="FY15">
        <v>-4.8102399999999997E-2</v>
      </c>
      <c r="FZ15">
        <v>0</v>
      </c>
      <c r="GA15">
        <v>0</v>
      </c>
      <c r="GB15">
        <v>0.134212</v>
      </c>
      <c r="GC15">
        <v>0.16944799999999999</v>
      </c>
      <c r="GD15">
        <v>0.30364400000000002</v>
      </c>
      <c r="GE15">
        <v>2.03874E-2</v>
      </c>
      <c r="GF15">
        <v>0.84282999999999997</v>
      </c>
      <c r="GG15">
        <v>177.899</v>
      </c>
      <c r="GH15">
        <v>92.230500000000006</v>
      </c>
      <c r="GI15">
        <v>280.19900000000001</v>
      </c>
      <c r="GJ15">
        <v>0</v>
      </c>
      <c r="GK15">
        <v>2135</v>
      </c>
      <c r="GL15">
        <v>930.00099999999998</v>
      </c>
      <c r="GM15">
        <v>2637.81</v>
      </c>
      <c r="GN15">
        <v>297.5</v>
      </c>
      <c r="GO15">
        <v>6550.64</v>
      </c>
      <c r="GP15">
        <v>148.09200000000001</v>
      </c>
      <c r="GQ15">
        <v>165.858</v>
      </c>
      <c r="GR15">
        <v>65.400000000000006</v>
      </c>
      <c r="GS15">
        <v>379.35</v>
      </c>
      <c r="GT15">
        <v>17.4329</v>
      </c>
      <c r="GU15">
        <v>6.67</v>
      </c>
      <c r="GV15">
        <v>3.61</v>
      </c>
      <c r="GW15">
        <v>35.288899999999998</v>
      </c>
      <c r="GX15">
        <v>31.2</v>
      </c>
      <c r="GY15">
        <v>22.775200000000002</v>
      </c>
      <c r="GZ15">
        <v>35.53</v>
      </c>
      <c r="HA15">
        <v>4.33</v>
      </c>
      <c r="HB15">
        <v>156.83699999999999</v>
      </c>
      <c r="HC15">
        <v>17.739999999999998</v>
      </c>
      <c r="HD15">
        <v>6.67</v>
      </c>
      <c r="HE15">
        <v>3.61</v>
      </c>
      <c r="HF15">
        <v>15.88</v>
      </c>
      <c r="HG15">
        <v>31.2</v>
      </c>
      <c r="HH15">
        <v>18.3</v>
      </c>
      <c r="HI15">
        <v>35.53</v>
      </c>
      <c r="HJ15">
        <v>4.33</v>
      </c>
      <c r="HK15">
        <v>133.26</v>
      </c>
      <c r="ID15">
        <v>0</v>
      </c>
      <c r="IE15">
        <v>0.309834</v>
      </c>
      <c r="IF15">
        <v>3.1995599999999999E-2</v>
      </c>
      <c r="IG15">
        <v>0</v>
      </c>
      <c r="IH15">
        <v>0.62342900000000001</v>
      </c>
      <c r="II15">
        <v>0.118043</v>
      </c>
      <c r="IJ15">
        <v>0.43196400000000001</v>
      </c>
      <c r="IK15">
        <v>6.2929700000000005E-2</v>
      </c>
      <c r="IL15">
        <v>1.57819</v>
      </c>
      <c r="IM15">
        <v>52.4</v>
      </c>
      <c r="IN15">
        <v>27.3</v>
      </c>
      <c r="IO15">
        <v>25.1</v>
      </c>
      <c r="IP15">
        <v>50.8</v>
      </c>
      <c r="IQ15">
        <v>27.3</v>
      </c>
      <c r="IR15">
        <v>23.5</v>
      </c>
      <c r="IU15">
        <v>8.91</v>
      </c>
      <c r="IV15">
        <v>20.56</v>
      </c>
      <c r="IW15">
        <v>7.79</v>
      </c>
      <c r="IX15">
        <v>19.11</v>
      </c>
      <c r="IY15">
        <v>8.91</v>
      </c>
      <c r="IZ15">
        <v>20.56</v>
      </c>
      <c r="JA15">
        <v>12.36</v>
      </c>
      <c r="JB15">
        <v>50.641800000000003</v>
      </c>
      <c r="JK15">
        <v>1</v>
      </c>
      <c r="JL15">
        <v>2.6439400000000002</v>
      </c>
      <c r="JM15">
        <v>2.6439400000000002</v>
      </c>
      <c r="JP15">
        <v>4036.5</v>
      </c>
      <c r="JQ15">
        <v>2.6439400000000002</v>
      </c>
      <c r="JR15">
        <v>0.19</v>
      </c>
      <c r="JS15">
        <v>0.23</v>
      </c>
      <c r="JT15">
        <v>1.69</v>
      </c>
      <c r="JU15">
        <v>0.18</v>
      </c>
      <c r="JV15">
        <v>0.23</v>
      </c>
      <c r="JW15">
        <v>1.62</v>
      </c>
      <c r="JZ15">
        <v>1</v>
      </c>
      <c r="KA15">
        <v>1</v>
      </c>
      <c r="KB15">
        <v>40.945900000000002</v>
      </c>
      <c r="KC15">
        <v>22.1935</v>
      </c>
      <c r="KD15">
        <v>37.581600000000002</v>
      </c>
      <c r="KE15">
        <v>21.210899999999999</v>
      </c>
      <c r="KF15">
        <v>46.279499999999999</v>
      </c>
      <c r="KG15">
        <v>25.5639</v>
      </c>
      <c r="KJ15">
        <v>12.5419</v>
      </c>
      <c r="KK15">
        <v>9.0970499999999994</v>
      </c>
      <c r="KL15">
        <v>51.96</v>
      </c>
      <c r="KM15">
        <v>14.776</v>
      </c>
      <c r="KN15">
        <v>0</v>
      </c>
      <c r="KO15">
        <v>-417.077</v>
      </c>
      <c r="KP15">
        <v>0</v>
      </c>
      <c r="KQ15">
        <v>0</v>
      </c>
      <c r="KR15">
        <v>110.455</v>
      </c>
      <c r="KS15">
        <v>174.19300000000001</v>
      </c>
      <c r="KT15">
        <v>395.209</v>
      </c>
      <c r="KU15">
        <v>26.3203</v>
      </c>
      <c r="KV15">
        <v>377.47500000000002</v>
      </c>
      <c r="KW15">
        <v>491.32600000000002</v>
      </c>
      <c r="KX15">
        <v>596.971</v>
      </c>
      <c r="KY15">
        <v>0</v>
      </c>
      <c r="KZ15">
        <v>229.07599999999999</v>
      </c>
      <c r="LA15">
        <v>1317.37</v>
      </c>
      <c r="LB15">
        <v>10.617000000000001</v>
      </c>
      <c r="LC15">
        <v>6.1930500000000004</v>
      </c>
      <c r="LD15">
        <v>51.96</v>
      </c>
      <c r="LE15">
        <v>14.776</v>
      </c>
      <c r="LF15">
        <v>-417.077</v>
      </c>
      <c r="LG15">
        <v>110.455</v>
      </c>
      <c r="LH15">
        <v>174.04400000000001</v>
      </c>
      <c r="LI15">
        <v>395.209</v>
      </c>
      <c r="LJ15">
        <v>26.3203</v>
      </c>
      <c r="LK15">
        <v>372.49700000000001</v>
      </c>
      <c r="LL15">
        <v>418.72800000000001</v>
      </c>
      <c r="LM15">
        <v>596.971</v>
      </c>
      <c r="LN15">
        <v>229.07599999999999</v>
      </c>
      <c r="LO15">
        <v>1244.77</v>
      </c>
      <c r="LP15">
        <v>36.5242</v>
      </c>
      <c r="LQ15">
        <v>24.0489</v>
      </c>
      <c r="LR15">
        <v>51.96</v>
      </c>
      <c r="LS15">
        <v>0</v>
      </c>
      <c r="LT15">
        <v>466.012</v>
      </c>
      <c r="LU15">
        <v>175.56200000000001</v>
      </c>
      <c r="LV15">
        <v>523.41</v>
      </c>
      <c r="LW15">
        <v>78.617400000000004</v>
      </c>
      <c r="LX15">
        <v>1356.13</v>
      </c>
      <c r="LY15">
        <v>785.92899999999997</v>
      </c>
      <c r="LZ15">
        <v>880.21199999999999</v>
      </c>
      <c r="MA15">
        <v>347.08</v>
      </c>
      <c r="MB15">
        <v>2013.22</v>
      </c>
    </row>
    <row r="16" spans="1:375" x14ac:dyDescent="0.25">
      <c r="A16" s="26">
        <v>44497.761793981481</v>
      </c>
      <c r="B16" t="s">
        <v>696</v>
      </c>
      <c r="C16" t="s">
        <v>697</v>
      </c>
      <c r="D16">
        <v>7</v>
      </c>
      <c r="E16">
        <v>1</v>
      </c>
      <c r="F16">
        <v>2100</v>
      </c>
      <c r="G16" t="s">
        <v>87</v>
      </c>
      <c r="H16" t="s">
        <v>393</v>
      </c>
      <c r="I16">
        <v>0</v>
      </c>
      <c r="J16">
        <v>0</v>
      </c>
      <c r="K16">
        <v>0</v>
      </c>
      <c r="L16">
        <v>20.6</v>
      </c>
      <c r="O16">
        <v>20.715199999999999</v>
      </c>
      <c r="P16">
        <v>1.2093100000000001</v>
      </c>
      <c r="Q16">
        <v>279.63499999999999</v>
      </c>
      <c r="R16">
        <v>81.129000000000005</v>
      </c>
      <c r="S16">
        <v>0</v>
      </c>
      <c r="T16">
        <v>-3982.4</v>
      </c>
      <c r="U16">
        <v>0</v>
      </c>
      <c r="V16">
        <v>0</v>
      </c>
      <c r="W16">
        <v>505.55700000000002</v>
      </c>
      <c r="X16">
        <v>948.65700000000004</v>
      </c>
      <c r="Y16">
        <v>2025.88</v>
      </c>
      <c r="Z16">
        <v>119.621</v>
      </c>
      <c r="AA16">
        <v>7.9168299999999995E-4</v>
      </c>
      <c r="AB16">
        <v>382.68799999999999</v>
      </c>
      <c r="AC16">
        <v>30.576499999999999</v>
      </c>
      <c r="AD16">
        <v>110.884</v>
      </c>
      <c r="AE16">
        <v>0</v>
      </c>
      <c r="AF16">
        <v>43.1646</v>
      </c>
      <c r="AG16">
        <v>184.625</v>
      </c>
      <c r="AH16">
        <v>141.46100000000001</v>
      </c>
      <c r="AI16">
        <v>3.38</v>
      </c>
      <c r="AJ16">
        <v>0.17</v>
      </c>
      <c r="AK16">
        <v>3.67</v>
      </c>
      <c r="AL16">
        <v>11.51</v>
      </c>
      <c r="AM16">
        <v>0</v>
      </c>
      <c r="AN16">
        <v>-42.64</v>
      </c>
      <c r="AO16">
        <v>0</v>
      </c>
      <c r="AP16">
        <v>0</v>
      </c>
      <c r="AQ16">
        <v>7.45</v>
      </c>
      <c r="AR16">
        <v>16.91</v>
      </c>
      <c r="AS16">
        <v>27.54</v>
      </c>
      <c r="AT16">
        <v>1.66</v>
      </c>
      <c r="AU16">
        <v>29.65</v>
      </c>
      <c r="AV16">
        <v>18.73</v>
      </c>
      <c r="BI16">
        <v>0</v>
      </c>
      <c r="BJ16">
        <v>1.35895E-3</v>
      </c>
      <c r="BK16">
        <v>3.1931099999999997E-2</v>
      </c>
      <c r="BL16">
        <v>1.40705E-2</v>
      </c>
      <c r="BM16">
        <v>0</v>
      </c>
      <c r="BN16">
        <v>-3.35921E-2</v>
      </c>
      <c r="BO16">
        <v>0</v>
      </c>
      <c r="BP16">
        <v>0</v>
      </c>
      <c r="BQ16">
        <v>0.134212</v>
      </c>
      <c r="BR16">
        <v>0.16842499999999999</v>
      </c>
      <c r="BS16">
        <v>0.30364400000000002</v>
      </c>
      <c r="BT16">
        <v>2.03874E-2</v>
      </c>
      <c r="BU16">
        <v>0.64043600000000001</v>
      </c>
      <c r="BV16">
        <v>4.7360600000000003E-2</v>
      </c>
      <c r="BW16">
        <v>20.715199999999999</v>
      </c>
      <c r="BX16">
        <v>1.2093100000000001</v>
      </c>
      <c r="BY16">
        <v>279.63499999999999</v>
      </c>
      <c r="BZ16">
        <v>81.129000000000005</v>
      </c>
      <c r="CA16">
        <v>-3982.4</v>
      </c>
      <c r="CB16">
        <v>505.55700000000002</v>
      </c>
      <c r="CC16">
        <v>948.65700000000004</v>
      </c>
      <c r="CD16">
        <v>2025.88</v>
      </c>
      <c r="CE16">
        <v>119.621</v>
      </c>
      <c r="CF16">
        <v>7.9168299999999995E-4</v>
      </c>
      <c r="CG16">
        <v>382.68799999999999</v>
      </c>
      <c r="CH16">
        <v>30.576499999999999</v>
      </c>
      <c r="CI16">
        <v>110.884</v>
      </c>
      <c r="CJ16">
        <v>43.1646</v>
      </c>
      <c r="CK16">
        <v>184.625</v>
      </c>
      <c r="CL16">
        <v>141.46100000000001</v>
      </c>
      <c r="CM16">
        <v>3.38</v>
      </c>
      <c r="CN16">
        <v>0.17</v>
      </c>
      <c r="CO16">
        <v>3.67</v>
      </c>
      <c r="CP16">
        <v>11.51</v>
      </c>
      <c r="CQ16">
        <v>-42.64</v>
      </c>
      <c r="CR16">
        <v>7.45</v>
      </c>
      <c r="CS16">
        <v>16.91</v>
      </c>
      <c r="CT16">
        <v>27.54</v>
      </c>
      <c r="CU16">
        <v>1.66</v>
      </c>
      <c r="CV16">
        <v>29.65</v>
      </c>
      <c r="CW16">
        <v>18.73</v>
      </c>
      <c r="DH16">
        <v>0</v>
      </c>
      <c r="DI16">
        <v>1.35895E-3</v>
      </c>
      <c r="DJ16">
        <v>3.1931099999999997E-2</v>
      </c>
      <c r="DK16">
        <v>1.40705E-2</v>
      </c>
      <c r="DL16">
        <v>-3.35921E-2</v>
      </c>
      <c r="DM16">
        <v>0.134212</v>
      </c>
      <c r="DN16">
        <v>0.16842499999999999</v>
      </c>
      <c r="DO16">
        <v>0.30364400000000002</v>
      </c>
      <c r="DP16">
        <v>2.03874E-2</v>
      </c>
      <c r="DQ16">
        <v>0.64043600000000001</v>
      </c>
      <c r="DR16">
        <v>4.7360600000000003E-2</v>
      </c>
      <c r="DS16" t="s">
        <v>673</v>
      </c>
      <c r="DT16" t="s">
        <v>670</v>
      </c>
      <c r="DU16" t="s">
        <v>665</v>
      </c>
      <c r="DV16" t="s">
        <v>501</v>
      </c>
      <c r="DW16">
        <v>0</v>
      </c>
      <c r="DX16">
        <v>0</v>
      </c>
      <c r="DY16">
        <v>0</v>
      </c>
      <c r="DZ16">
        <v>0</v>
      </c>
      <c r="EC16">
        <v>20.715199999999999</v>
      </c>
      <c r="ED16">
        <v>1.2093100000000001</v>
      </c>
      <c r="EE16">
        <v>279.63499999999999</v>
      </c>
      <c r="EF16">
        <v>81.129000000000005</v>
      </c>
      <c r="EG16">
        <v>0</v>
      </c>
      <c r="EH16">
        <v>-3982.4</v>
      </c>
      <c r="EI16">
        <v>0</v>
      </c>
      <c r="EJ16">
        <v>0</v>
      </c>
      <c r="EK16">
        <v>505.55700000000002</v>
      </c>
      <c r="EL16">
        <v>948.65700000000004</v>
      </c>
      <c r="EM16">
        <v>2025.88</v>
      </c>
      <c r="EN16">
        <v>119.621</v>
      </c>
      <c r="EO16">
        <v>7.9168299999999995E-4</v>
      </c>
      <c r="EP16">
        <v>30.576499999999999</v>
      </c>
      <c r="EQ16">
        <v>110.884</v>
      </c>
      <c r="ER16">
        <v>0</v>
      </c>
      <c r="ES16">
        <v>43.1646</v>
      </c>
      <c r="ET16">
        <v>184.625</v>
      </c>
      <c r="EU16">
        <v>3.38</v>
      </c>
      <c r="EV16">
        <v>0.17</v>
      </c>
      <c r="EW16">
        <v>3.67</v>
      </c>
      <c r="EX16">
        <v>11.51</v>
      </c>
      <c r="EY16">
        <v>0</v>
      </c>
      <c r="EZ16">
        <v>-42.64</v>
      </c>
      <c r="FA16">
        <v>0</v>
      </c>
      <c r="FB16">
        <v>0</v>
      </c>
      <c r="FC16">
        <v>7.45</v>
      </c>
      <c r="FD16">
        <v>16.91</v>
      </c>
      <c r="FE16">
        <v>27.54</v>
      </c>
      <c r="FF16">
        <v>1.66</v>
      </c>
      <c r="FG16">
        <v>29.65</v>
      </c>
      <c r="FT16">
        <v>0</v>
      </c>
      <c r="FU16">
        <v>1.35895E-3</v>
      </c>
      <c r="FV16">
        <v>3.1931099999999997E-2</v>
      </c>
      <c r="FW16">
        <v>1.40705E-2</v>
      </c>
      <c r="FX16">
        <v>0</v>
      </c>
      <c r="FY16">
        <v>-3.35921E-2</v>
      </c>
      <c r="FZ16">
        <v>0</v>
      </c>
      <c r="GA16">
        <v>0</v>
      </c>
      <c r="GB16">
        <v>0.134212</v>
      </c>
      <c r="GC16">
        <v>0.16842499999999999</v>
      </c>
      <c r="GD16">
        <v>0.30364400000000002</v>
      </c>
      <c r="GE16">
        <v>2.03874E-2</v>
      </c>
      <c r="GF16">
        <v>0.64043600000000001</v>
      </c>
      <c r="GG16">
        <v>80.379099999999994</v>
      </c>
      <c r="GH16">
        <v>27.147099999999998</v>
      </c>
      <c r="GI16">
        <v>279.63499999999999</v>
      </c>
      <c r="GJ16">
        <v>0</v>
      </c>
      <c r="GK16">
        <v>2135</v>
      </c>
      <c r="GL16">
        <v>930.00099999999998</v>
      </c>
      <c r="GM16">
        <v>2637.81</v>
      </c>
      <c r="GN16">
        <v>297.5</v>
      </c>
      <c r="GO16">
        <v>6387.47</v>
      </c>
      <c r="GP16">
        <v>66.909099999999995</v>
      </c>
      <c r="GQ16">
        <v>164.06100000000001</v>
      </c>
      <c r="GR16">
        <v>65.400000000000006</v>
      </c>
      <c r="GS16">
        <v>296.37</v>
      </c>
      <c r="GT16">
        <v>7.2352299999999996</v>
      </c>
      <c r="GU16">
        <v>2.66</v>
      </c>
      <c r="GV16">
        <v>3.67</v>
      </c>
      <c r="GW16">
        <v>35.068199999999997</v>
      </c>
      <c r="GX16">
        <v>31.8</v>
      </c>
      <c r="GY16">
        <v>23.0242</v>
      </c>
      <c r="GZ16">
        <v>36.19</v>
      </c>
      <c r="HA16">
        <v>4.42</v>
      </c>
      <c r="HB16">
        <v>144.06800000000001</v>
      </c>
      <c r="HC16">
        <v>7.8</v>
      </c>
      <c r="HD16">
        <v>2.66</v>
      </c>
      <c r="HE16">
        <v>3.67</v>
      </c>
      <c r="HF16">
        <v>15.43</v>
      </c>
      <c r="HG16">
        <v>31.8</v>
      </c>
      <c r="HH16">
        <v>18.43</v>
      </c>
      <c r="HI16">
        <v>36.19</v>
      </c>
      <c r="HJ16">
        <v>4.42</v>
      </c>
      <c r="HK16">
        <v>120.4</v>
      </c>
      <c r="ID16">
        <v>0</v>
      </c>
      <c r="IE16">
        <v>0.153166</v>
      </c>
      <c r="IF16">
        <v>3.1931099999999997E-2</v>
      </c>
      <c r="IG16">
        <v>0</v>
      </c>
      <c r="IH16">
        <v>0.62342900000000001</v>
      </c>
      <c r="II16">
        <v>0.118043</v>
      </c>
      <c r="IJ16">
        <v>0.43196400000000001</v>
      </c>
      <c r="IK16">
        <v>6.2929700000000005E-2</v>
      </c>
      <c r="IL16">
        <v>1.4214599999999999</v>
      </c>
      <c r="IM16">
        <v>50.2</v>
      </c>
      <c r="IN16">
        <v>29.6</v>
      </c>
      <c r="IO16">
        <v>20.6</v>
      </c>
      <c r="IP16">
        <v>50.2</v>
      </c>
      <c r="IQ16">
        <v>29.6</v>
      </c>
      <c r="IR16">
        <v>20.6</v>
      </c>
      <c r="IU16">
        <v>5.18</v>
      </c>
      <c r="IV16">
        <v>13.55</v>
      </c>
      <c r="IW16">
        <v>5.18</v>
      </c>
      <c r="IX16">
        <v>13.55</v>
      </c>
      <c r="IY16">
        <v>5.18</v>
      </c>
      <c r="IZ16">
        <v>13.55</v>
      </c>
      <c r="JA16">
        <v>7.29</v>
      </c>
      <c r="JB16">
        <v>41.343400000000003</v>
      </c>
      <c r="JK16">
        <v>1</v>
      </c>
      <c r="JL16">
        <v>2.5094099999999999</v>
      </c>
      <c r="JM16">
        <v>2.5094099999999999</v>
      </c>
      <c r="JP16">
        <v>3983.57</v>
      </c>
      <c r="JQ16">
        <v>2.5094099999999999</v>
      </c>
      <c r="JR16">
        <v>0.18</v>
      </c>
      <c r="JS16">
        <v>0.23</v>
      </c>
      <c r="JT16">
        <v>1.35</v>
      </c>
      <c r="JU16">
        <v>0.18</v>
      </c>
      <c r="JV16">
        <v>0.23</v>
      </c>
      <c r="JW16">
        <v>1.35</v>
      </c>
      <c r="JZ16">
        <v>1</v>
      </c>
      <c r="KA16">
        <v>1</v>
      </c>
      <c r="KB16">
        <v>33.0015</v>
      </c>
      <c r="KC16">
        <v>16.0486</v>
      </c>
      <c r="KD16">
        <v>33.0015</v>
      </c>
      <c r="KE16">
        <v>16.0486</v>
      </c>
      <c r="KF16">
        <v>39.565300000000001</v>
      </c>
      <c r="KG16">
        <v>19.262799999999999</v>
      </c>
      <c r="KJ16">
        <v>4.1377199999999998</v>
      </c>
      <c r="KK16">
        <v>0.317969</v>
      </c>
      <c r="KL16">
        <v>51.8553</v>
      </c>
      <c r="KM16">
        <v>14.7753</v>
      </c>
      <c r="KN16">
        <v>0</v>
      </c>
      <c r="KO16">
        <v>-409.38</v>
      </c>
      <c r="KP16">
        <v>0</v>
      </c>
      <c r="KQ16">
        <v>0</v>
      </c>
      <c r="KR16">
        <v>110.455</v>
      </c>
      <c r="KS16">
        <v>174.25700000000001</v>
      </c>
      <c r="KT16">
        <v>395.209</v>
      </c>
      <c r="KU16">
        <v>26.3203</v>
      </c>
      <c r="KV16">
        <v>367.94799999999998</v>
      </c>
      <c r="KW16">
        <v>162.27099999999999</v>
      </c>
      <c r="KX16">
        <v>588.46500000000003</v>
      </c>
      <c r="KY16">
        <v>0</v>
      </c>
      <c r="KZ16">
        <v>229.07599999999999</v>
      </c>
      <c r="LA16">
        <v>979.81100000000004</v>
      </c>
      <c r="LB16">
        <v>4.1377199999999998</v>
      </c>
      <c r="LC16">
        <v>0.317969</v>
      </c>
      <c r="LD16">
        <v>51.8553</v>
      </c>
      <c r="LE16">
        <v>14.7753</v>
      </c>
      <c r="LF16">
        <v>-409.38</v>
      </c>
      <c r="LG16">
        <v>110.455</v>
      </c>
      <c r="LH16">
        <v>174.25700000000001</v>
      </c>
      <c r="LI16">
        <v>395.209</v>
      </c>
      <c r="LJ16">
        <v>26.3203</v>
      </c>
      <c r="LK16">
        <v>367.94799999999998</v>
      </c>
      <c r="LL16">
        <v>162.27099999999999</v>
      </c>
      <c r="LM16">
        <v>588.46500000000003</v>
      </c>
      <c r="LN16">
        <v>229.07599999999999</v>
      </c>
      <c r="LO16">
        <v>979.81100000000004</v>
      </c>
      <c r="LP16">
        <v>16.387499999999999</v>
      </c>
      <c r="LQ16">
        <v>7.4477000000000002</v>
      </c>
      <c r="LR16">
        <v>51.8553</v>
      </c>
      <c r="LS16">
        <v>0</v>
      </c>
      <c r="LT16">
        <v>466.012</v>
      </c>
      <c r="LU16">
        <v>175.56200000000001</v>
      </c>
      <c r="LV16">
        <v>523.41</v>
      </c>
      <c r="LW16">
        <v>78.617400000000004</v>
      </c>
      <c r="LX16">
        <v>1319.29</v>
      </c>
      <c r="LY16">
        <v>355.089</v>
      </c>
      <c r="LZ16">
        <v>870.67600000000004</v>
      </c>
      <c r="MA16">
        <v>347.08</v>
      </c>
      <c r="MB16">
        <v>1572.84</v>
      </c>
    </row>
    <row r="17" spans="1:340" x14ac:dyDescent="0.25">
      <c r="A17" s="26">
        <v>44497.762141203704</v>
      </c>
      <c r="B17" t="s">
        <v>698</v>
      </c>
      <c r="C17" t="s">
        <v>699</v>
      </c>
      <c r="D17">
        <v>7</v>
      </c>
      <c r="E17">
        <v>1</v>
      </c>
      <c r="F17">
        <v>2100</v>
      </c>
      <c r="G17" t="s">
        <v>87</v>
      </c>
      <c r="H17" t="s">
        <v>112</v>
      </c>
      <c r="I17">
        <v>-1.26</v>
      </c>
      <c r="J17">
        <v>-0.9</v>
      </c>
      <c r="K17">
        <v>-0.9</v>
      </c>
      <c r="L17">
        <v>21.5</v>
      </c>
      <c r="O17">
        <v>26.058199999999999</v>
      </c>
      <c r="P17">
        <v>3.3295400000000002</v>
      </c>
      <c r="Q17">
        <v>279.63499999999999</v>
      </c>
      <c r="R17">
        <v>81.129000000000005</v>
      </c>
      <c r="S17">
        <v>0</v>
      </c>
      <c r="T17">
        <v>-3982.4</v>
      </c>
      <c r="U17">
        <v>0</v>
      </c>
      <c r="V17">
        <v>0</v>
      </c>
      <c r="W17">
        <v>505.55700000000002</v>
      </c>
      <c r="X17">
        <v>949.44500000000005</v>
      </c>
      <c r="Y17">
        <v>2025.88</v>
      </c>
      <c r="Z17">
        <v>119.621</v>
      </c>
      <c r="AA17">
        <v>8.2525399999999998</v>
      </c>
      <c r="AB17">
        <v>390.15100000000001</v>
      </c>
      <c r="AC17">
        <v>38.462899999999998</v>
      </c>
      <c r="AD17">
        <v>110.884</v>
      </c>
      <c r="AE17">
        <v>0</v>
      </c>
      <c r="AF17">
        <v>43.1646</v>
      </c>
      <c r="AG17">
        <v>192.512</v>
      </c>
      <c r="AH17">
        <v>149.34700000000001</v>
      </c>
      <c r="AI17">
        <v>4.25</v>
      </c>
      <c r="AJ17">
        <v>0.56000000000000005</v>
      </c>
      <c r="AK17">
        <v>3.67</v>
      </c>
      <c r="AL17">
        <v>11.51</v>
      </c>
      <c r="AM17">
        <v>0</v>
      </c>
      <c r="AN17">
        <v>-42.64</v>
      </c>
      <c r="AO17">
        <v>0</v>
      </c>
      <c r="AP17">
        <v>0</v>
      </c>
      <c r="AQ17">
        <v>7.45</v>
      </c>
      <c r="AR17">
        <v>16.93</v>
      </c>
      <c r="AS17">
        <v>27.54</v>
      </c>
      <c r="AT17">
        <v>1.66</v>
      </c>
      <c r="AU17">
        <v>30.93</v>
      </c>
      <c r="AV17">
        <v>19.989999999999998</v>
      </c>
      <c r="BI17">
        <v>0</v>
      </c>
      <c r="BJ17">
        <v>4.3525099999999997E-2</v>
      </c>
      <c r="BK17">
        <v>3.1931099999999997E-2</v>
      </c>
      <c r="BL17">
        <v>1.40705E-2</v>
      </c>
      <c r="BM17">
        <v>0</v>
      </c>
      <c r="BN17">
        <v>-3.35921E-2</v>
      </c>
      <c r="BO17">
        <v>0</v>
      </c>
      <c r="BP17">
        <v>0</v>
      </c>
      <c r="BQ17">
        <v>0.134212</v>
      </c>
      <c r="BR17">
        <v>0.16873199999999999</v>
      </c>
      <c r="BS17">
        <v>0.30364400000000002</v>
      </c>
      <c r="BT17">
        <v>2.03874E-2</v>
      </c>
      <c r="BU17">
        <v>0.68291000000000002</v>
      </c>
      <c r="BV17">
        <v>8.9526700000000001E-2</v>
      </c>
      <c r="BW17">
        <v>20.715199999999999</v>
      </c>
      <c r="BX17">
        <v>1.2093100000000001</v>
      </c>
      <c r="BY17">
        <v>279.63499999999999</v>
      </c>
      <c r="BZ17">
        <v>81.129000000000005</v>
      </c>
      <c r="CA17">
        <v>-3982.4</v>
      </c>
      <c r="CB17">
        <v>505.55700000000002</v>
      </c>
      <c r="CC17">
        <v>948.65700000000004</v>
      </c>
      <c r="CD17">
        <v>2025.88</v>
      </c>
      <c r="CE17">
        <v>119.621</v>
      </c>
      <c r="CF17">
        <v>7.9168299999999995E-4</v>
      </c>
      <c r="CG17">
        <v>382.68799999999999</v>
      </c>
      <c r="CH17">
        <v>30.576499999999999</v>
      </c>
      <c r="CI17">
        <v>110.884</v>
      </c>
      <c r="CJ17">
        <v>43.1646</v>
      </c>
      <c r="CK17">
        <v>184.625</v>
      </c>
      <c r="CL17">
        <v>141.46100000000001</v>
      </c>
      <c r="CM17">
        <v>3.38</v>
      </c>
      <c r="CN17">
        <v>0.17</v>
      </c>
      <c r="CO17">
        <v>3.67</v>
      </c>
      <c r="CP17">
        <v>11.51</v>
      </c>
      <c r="CQ17">
        <v>-42.64</v>
      </c>
      <c r="CR17">
        <v>7.45</v>
      </c>
      <c r="CS17">
        <v>16.91</v>
      </c>
      <c r="CT17">
        <v>27.54</v>
      </c>
      <c r="CU17">
        <v>1.66</v>
      </c>
      <c r="CV17">
        <v>29.65</v>
      </c>
      <c r="CW17">
        <v>18.73</v>
      </c>
      <c r="DH17">
        <v>0</v>
      </c>
      <c r="DI17">
        <v>1.35895E-3</v>
      </c>
      <c r="DJ17">
        <v>3.1931099999999997E-2</v>
      </c>
      <c r="DK17">
        <v>1.40705E-2</v>
      </c>
      <c r="DL17">
        <v>-3.35921E-2</v>
      </c>
      <c r="DM17">
        <v>0.134212</v>
      </c>
      <c r="DN17">
        <v>0.16842499999999999</v>
      </c>
      <c r="DO17">
        <v>0.30364400000000002</v>
      </c>
      <c r="DP17">
        <v>2.03874E-2</v>
      </c>
      <c r="DQ17">
        <v>0.64043600000000001</v>
      </c>
      <c r="DR17">
        <v>4.7360600000000003E-2</v>
      </c>
      <c r="DS17" t="s">
        <v>673</v>
      </c>
      <c r="DT17" t="s">
        <v>670</v>
      </c>
      <c r="DU17" t="s">
        <v>665</v>
      </c>
      <c r="DV17" t="s">
        <v>501</v>
      </c>
      <c r="DW17">
        <v>-4.24736E-2</v>
      </c>
      <c r="DX17">
        <v>-4.2166099999999998E-2</v>
      </c>
      <c r="DY17">
        <v>-4.3</v>
      </c>
      <c r="DZ17">
        <v>-6.7</v>
      </c>
      <c r="EC17">
        <v>26.058199999999999</v>
      </c>
      <c r="ED17">
        <v>3.3295400000000002</v>
      </c>
      <c r="EE17">
        <v>279.63499999999999</v>
      </c>
      <c r="EF17">
        <v>81.129000000000005</v>
      </c>
      <c r="EG17">
        <v>0</v>
      </c>
      <c r="EH17">
        <v>-3982.4</v>
      </c>
      <c r="EI17">
        <v>0</v>
      </c>
      <c r="EJ17">
        <v>0</v>
      </c>
      <c r="EK17">
        <v>505.55700000000002</v>
      </c>
      <c r="EL17">
        <v>949.44500000000005</v>
      </c>
      <c r="EM17">
        <v>2025.88</v>
      </c>
      <c r="EN17">
        <v>119.621</v>
      </c>
      <c r="EO17">
        <v>8.2525399999999998</v>
      </c>
      <c r="EP17">
        <v>38.462899999999998</v>
      </c>
      <c r="EQ17">
        <v>110.884</v>
      </c>
      <c r="ER17">
        <v>0</v>
      </c>
      <c r="ES17">
        <v>43.1646</v>
      </c>
      <c r="ET17">
        <v>192.512</v>
      </c>
      <c r="EU17">
        <v>4.25</v>
      </c>
      <c r="EV17">
        <v>0.56000000000000005</v>
      </c>
      <c r="EW17">
        <v>3.67</v>
      </c>
      <c r="EX17">
        <v>11.51</v>
      </c>
      <c r="EY17">
        <v>0</v>
      </c>
      <c r="EZ17">
        <v>-42.64</v>
      </c>
      <c r="FA17">
        <v>0</v>
      </c>
      <c r="FB17">
        <v>0</v>
      </c>
      <c r="FC17">
        <v>7.45</v>
      </c>
      <c r="FD17">
        <v>16.93</v>
      </c>
      <c r="FE17">
        <v>27.54</v>
      </c>
      <c r="FF17">
        <v>1.66</v>
      </c>
      <c r="FG17">
        <v>30.93</v>
      </c>
      <c r="FT17">
        <v>0</v>
      </c>
      <c r="FU17">
        <v>4.3525099999999997E-2</v>
      </c>
      <c r="FV17">
        <v>3.1931099999999997E-2</v>
      </c>
      <c r="FW17">
        <v>1.40705E-2</v>
      </c>
      <c r="FX17">
        <v>0</v>
      </c>
      <c r="FY17">
        <v>-3.35921E-2</v>
      </c>
      <c r="FZ17">
        <v>0</v>
      </c>
      <c r="GA17">
        <v>0</v>
      </c>
      <c r="GB17">
        <v>0.134212</v>
      </c>
      <c r="GC17">
        <v>0.16873199999999999</v>
      </c>
      <c r="GD17">
        <v>0.30364400000000002</v>
      </c>
      <c r="GE17">
        <v>2.03874E-2</v>
      </c>
      <c r="GF17">
        <v>0.68291000000000002</v>
      </c>
      <c r="GG17">
        <v>80.379099999999994</v>
      </c>
      <c r="GH17">
        <v>27.147099999999998</v>
      </c>
      <c r="GI17">
        <v>279.63499999999999</v>
      </c>
      <c r="GJ17">
        <v>0</v>
      </c>
      <c r="GK17">
        <v>2135</v>
      </c>
      <c r="GL17">
        <v>930.00099999999998</v>
      </c>
      <c r="GM17">
        <v>2637.81</v>
      </c>
      <c r="GN17">
        <v>297.5</v>
      </c>
      <c r="GO17">
        <v>6387.47</v>
      </c>
      <c r="GP17">
        <v>66.909099999999995</v>
      </c>
      <c r="GQ17">
        <v>164.06100000000001</v>
      </c>
      <c r="GR17">
        <v>65.400000000000006</v>
      </c>
      <c r="GS17">
        <v>296.37</v>
      </c>
      <c r="GT17">
        <v>7.2352299999999996</v>
      </c>
      <c r="GU17">
        <v>2.66</v>
      </c>
      <c r="GV17">
        <v>3.67</v>
      </c>
      <c r="GW17">
        <v>35.068199999999997</v>
      </c>
      <c r="GX17">
        <v>31.8</v>
      </c>
      <c r="GY17">
        <v>23.0242</v>
      </c>
      <c r="GZ17">
        <v>36.19</v>
      </c>
      <c r="HA17">
        <v>4.42</v>
      </c>
      <c r="HB17">
        <v>144.06800000000001</v>
      </c>
      <c r="HC17">
        <v>7.8</v>
      </c>
      <c r="HD17">
        <v>2.66</v>
      </c>
      <c r="HE17">
        <v>3.67</v>
      </c>
      <c r="HF17">
        <v>15.43</v>
      </c>
      <c r="HG17">
        <v>31.8</v>
      </c>
      <c r="HH17">
        <v>18.43</v>
      </c>
      <c r="HI17">
        <v>36.19</v>
      </c>
      <c r="HJ17">
        <v>4.42</v>
      </c>
      <c r="HK17">
        <v>120.4</v>
      </c>
      <c r="ID17">
        <v>0</v>
      </c>
      <c r="IE17">
        <v>0.153166</v>
      </c>
      <c r="IF17">
        <v>3.1931099999999997E-2</v>
      </c>
      <c r="IG17">
        <v>0</v>
      </c>
      <c r="IH17">
        <v>0.62342900000000001</v>
      </c>
      <c r="II17">
        <v>0.118043</v>
      </c>
      <c r="IJ17">
        <v>0.43196400000000001</v>
      </c>
      <c r="IK17">
        <v>6.2929700000000005E-2</v>
      </c>
      <c r="IL17">
        <v>1.4214599999999999</v>
      </c>
      <c r="IM17">
        <v>51.1</v>
      </c>
      <c r="IN17">
        <v>29.6</v>
      </c>
      <c r="IO17">
        <v>21.5</v>
      </c>
      <c r="IP17">
        <v>50.2</v>
      </c>
      <c r="IQ17">
        <v>29.6</v>
      </c>
      <c r="IR17">
        <v>20.6</v>
      </c>
      <c r="IU17">
        <v>5.63</v>
      </c>
      <c r="IV17">
        <v>14.36</v>
      </c>
      <c r="IW17">
        <v>5.18</v>
      </c>
      <c r="IX17">
        <v>13.55</v>
      </c>
      <c r="IY17">
        <v>5.63</v>
      </c>
      <c r="IZ17">
        <v>14.36</v>
      </c>
      <c r="JA17">
        <v>7.29</v>
      </c>
      <c r="JB17">
        <v>41.343400000000003</v>
      </c>
      <c r="JK17">
        <v>1</v>
      </c>
      <c r="JL17">
        <v>2.5094099999999999</v>
      </c>
      <c r="JM17">
        <v>2.5094099999999999</v>
      </c>
      <c r="JP17">
        <v>3983.57</v>
      </c>
      <c r="JQ17">
        <v>2.5094099999999999</v>
      </c>
      <c r="JR17">
        <v>0.18</v>
      </c>
      <c r="JS17">
        <v>0.23</v>
      </c>
      <c r="JT17">
        <v>1.39</v>
      </c>
      <c r="JU17">
        <v>0.18</v>
      </c>
      <c r="JV17">
        <v>0.23</v>
      </c>
      <c r="JW17">
        <v>1.35</v>
      </c>
      <c r="JZ17">
        <v>1</v>
      </c>
      <c r="KA17">
        <v>1</v>
      </c>
      <c r="KB17">
        <v>35.78</v>
      </c>
      <c r="KC17">
        <v>17.578199999999999</v>
      </c>
      <c r="KD17">
        <v>33.0015</v>
      </c>
      <c r="KE17">
        <v>16.0486</v>
      </c>
      <c r="KF17">
        <v>39.565300000000001</v>
      </c>
      <c r="KG17">
        <v>19.262799999999999</v>
      </c>
      <c r="KJ17">
        <v>5.2272299999999996</v>
      </c>
      <c r="KK17">
        <v>0.987842</v>
      </c>
      <c r="KL17">
        <v>51.8553</v>
      </c>
      <c r="KM17">
        <v>14.7753</v>
      </c>
      <c r="KN17">
        <v>0</v>
      </c>
      <c r="KO17">
        <v>-409.38</v>
      </c>
      <c r="KP17">
        <v>0</v>
      </c>
      <c r="KQ17">
        <v>0</v>
      </c>
      <c r="KR17">
        <v>110.455</v>
      </c>
      <c r="KS17">
        <v>174.422</v>
      </c>
      <c r="KT17">
        <v>395.209</v>
      </c>
      <c r="KU17">
        <v>26.3203</v>
      </c>
      <c r="KV17">
        <v>369.87200000000001</v>
      </c>
      <c r="KW17">
        <v>204.124</v>
      </c>
      <c r="KX17">
        <v>588.46500000000003</v>
      </c>
      <c r="KY17">
        <v>0</v>
      </c>
      <c r="KZ17">
        <v>229.07599999999999</v>
      </c>
      <c r="LA17">
        <v>1021.66</v>
      </c>
      <c r="LB17">
        <v>4.1377199999999998</v>
      </c>
      <c r="LC17">
        <v>0.317969</v>
      </c>
      <c r="LD17">
        <v>51.8553</v>
      </c>
      <c r="LE17">
        <v>14.7753</v>
      </c>
      <c r="LF17">
        <v>-409.38</v>
      </c>
      <c r="LG17">
        <v>110.455</v>
      </c>
      <c r="LH17">
        <v>174.25700000000001</v>
      </c>
      <c r="LI17">
        <v>395.209</v>
      </c>
      <c r="LJ17">
        <v>26.3203</v>
      </c>
      <c r="LK17">
        <v>367.94799999999998</v>
      </c>
      <c r="LL17">
        <v>162.27099999999999</v>
      </c>
      <c r="LM17">
        <v>588.46500000000003</v>
      </c>
      <c r="LN17">
        <v>229.07599999999999</v>
      </c>
      <c r="LO17">
        <v>979.81100000000004</v>
      </c>
      <c r="LP17">
        <v>16.387499999999999</v>
      </c>
      <c r="LQ17">
        <v>7.4477000000000002</v>
      </c>
      <c r="LR17">
        <v>51.8553</v>
      </c>
      <c r="LS17">
        <v>0</v>
      </c>
      <c r="LT17">
        <v>466.012</v>
      </c>
      <c r="LU17">
        <v>175.56200000000001</v>
      </c>
      <c r="LV17">
        <v>523.41</v>
      </c>
      <c r="LW17">
        <v>78.617400000000004</v>
      </c>
      <c r="LX17">
        <v>1319.29</v>
      </c>
      <c r="LY17">
        <v>355.089</v>
      </c>
      <c r="LZ17">
        <v>870.67600000000004</v>
      </c>
      <c r="MA17">
        <v>347.08</v>
      </c>
      <c r="MB17">
        <v>1572.84</v>
      </c>
    </row>
    <row r="18" spans="1:340" x14ac:dyDescent="0.25">
      <c r="A18" s="26">
        <v>44497.762499999997</v>
      </c>
      <c r="B18" t="s">
        <v>700</v>
      </c>
      <c r="C18" t="s">
        <v>701</v>
      </c>
      <c r="D18">
        <v>8</v>
      </c>
      <c r="E18">
        <v>1</v>
      </c>
      <c r="F18">
        <v>2100</v>
      </c>
      <c r="G18" t="s">
        <v>87</v>
      </c>
      <c r="H18" t="s">
        <v>393</v>
      </c>
      <c r="I18">
        <v>0</v>
      </c>
      <c r="J18">
        <v>0</v>
      </c>
      <c r="K18">
        <v>0</v>
      </c>
      <c r="L18">
        <v>20.7</v>
      </c>
      <c r="O18">
        <v>27.962599999999998</v>
      </c>
      <c r="P18">
        <v>161.20599999999999</v>
      </c>
      <c r="Q18">
        <v>280.73099999999999</v>
      </c>
      <c r="R18">
        <v>81.129000000000005</v>
      </c>
      <c r="S18">
        <v>0</v>
      </c>
      <c r="T18">
        <v>-4166.37</v>
      </c>
      <c r="U18">
        <v>0</v>
      </c>
      <c r="V18">
        <v>0</v>
      </c>
      <c r="W18">
        <v>505.55700000000002</v>
      </c>
      <c r="X18">
        <v>964.27800000000002</v>
      </c>
      <c r="Y18">
        <v>2025.88</v>
      </c>
      <c r="Z18">
        <v>119.621</v>
      </c>
      <c r="AA18">
        <v>3.4047800000000002E-4</v>
      </c>
      <c r="AB18">
        <v>551.02800000000002</v>
      </c>
      <c r="AC18">
        <v>41.275500000000001</v>
      </c>
      <c r="AD18">
        <v>108.601</v>
      </c>
      <c r="AE18">
        <v>0</v>
      </c>
      <c r="AF18">
        <v>43.1646</v>
      </c>
      <c r="AG18">
        <v>193.041</v>
      </c>
      <c r="AH18">
        <v>149.87700000000001</v>
      </c>
      <c r="AI18">
        <v>4.7</v>
      </c>
      <c r="AJ18">
        <v>8.84</v>
      </c>
      <c r="AK18">
        <v>3.57</v>
      </c>
      <c r="AL18">
        <v>11.44</v>
      </c>
      <c r="AM18">
        <v>0</v>
      </c>
      <c r="AN18">
        <v>-45.1</v>
      </c>
      <c r="AO18">
        <v>0</v>
      </c>
      <c r="AP18">
        <v>0</v>
      </c>
      <c r="AQ18">
        <v>7.04</v>
      </c>
      <c r="AR18">
        <v>16.739999999999998</v>
      </c>
      <c r="AS18">
        <v>26.6</v>
      </c>
      <c r="AT18">
        <v>1.57</v>
      </c>
      <c r="AU18">
        <v>35.4</v>
      </c>
      <c r="AV18">
        <v>28.55</v>
      </c>
      <c r="BI18">
        <v>0</v>
      </c>
      <c r="BJ18">
        <v>0.44389800000000001</v>
      </c>
      <c r="BK18">
        <v>3.2056300000000003E-2</v>
      </c>
      <c r="BL18">
        <v>1.40705E-2</v>
      </c>
      <c r="BM18">
        <v>0</v>
      </c>
      <c r="BN18">
        <v>-3.5988300000000001E-2</v>
      </c>
      <c r="BO18">
        <v>0</v>
      </c>
      <c r="BP18">
        <v>0</v>
      </c>
      <c r="BQ18">
        <v>0.134212</v>
      </c>
      <c r="BR18">
        <v>0.17322399999999999</v>
      </c>
      <c r="BS18">
        <v>0.30364400000000002</v>
      </c>
      <c r="BT18">
        <v>2.03874E-2</v>
      </c>
      <c r="BU18">
        <v>1.0854999999999999</v>
      </c>
      <c r="BV18">
        <v>0.49002499999999999</v>
      </c>
      <c r="BW18">
        <v>27.962599999999998</v>
      </c>
      <c r="BX18">
        <v>161.20599999999999</v>
      </c>
      <c r="BY18">
        <v>280.73099999999999</v>
      </c>
      <c r="BZ18">
        <v>81.129000000000005</v>
      </c>
      <c r="CA18">
        <v>-4166.37</v>
      </c>
      <c r="CB18">
        <v>505.55700000000002</v>
      </c>
      <c r="CC18">
        <v>964.27800000000002</v>
      </c>
      <c r="CD18">
        <v>2025.88</v>
      </c>
      <c r="CE18">
        <v>119.621</v>
      </c>
      <c r="CF18">
        <v>3.4047800000000002E-4</v>
      </c>
      <c r="CG18">
        <v>551.02800000000002</v>
      </c>
      <c r="CH18">
        <v>41.275500000000001</v>
      </c>
      <c r="CI18">
        <v>108.601</v>
      </c>
      <c r="CJ18">
        <v>43.1646</v>
      </c>
      <c r="CK18">
        <v>193.041</v>
      </c>
      <c r="CL18">
        <v>149.87700000000001</v>
      </c>
      <c r="CM18">
        <v>4.7</v>
      </c>
      <c r="CN18">
        <v>8.84</v>
      </c>
      <c r="CO18">
        <v>3.57</v>
      </c>
      <c r="CP18">
        <v>11.44</v>
      </c>
      <c r="CQ18">
        <v>-45.1</v>
      </c>
      <c r="CR18">
        <v>7.04</v>
      </c>
      <c r="CS18">
        <v>16.739999999999998</v>
      </c>
      <c r="CT18">
        <v>26.6</v>
      </c>
      <c r="CU18">
        <v>1.57</v>
      </c>
      <c r="CV18">
        <v>35.4</v>
      </c>
      <c r="CW18">
        <v>28.55</v>
      </c>
      <c r="DH18">
        <v>0</v>
      </c>
      <c r="DI18">
        <v>0.44389800000000001</v>
      </c>
      <c r="DJ18">
        <v>3.2056300000000003E-2</v>
      </c>
      <c r="DK18">
        <v>1.40705E-2</v>
      </c>
      <c r="DL18">
        <v>-3.5988300000000001E-2</v>
      </c>
      <c r="DM18">
        <v>0.134212</v>
      </c>
      <c r="DN18">
        <v>0.17322399999999999</v>
      </c>
      <c r="DO18">
        <v>0.30364400000000002</v>
      </c>
      <c r="DP18">
        <v>2.03874E-2</v>
      </c>
      <c r="DQ18">
        <v>1.0854999999999999</v>
      </c>
      <c r="DR18">
        <v>0.49002499999999999</v>
      </c>
      <c r="DS18" t="s">
        <v>673</v>
      </c>
      <c r="DT18" t="s">
        <v>670</v>
      </c>
      <c r="DU18" t="s">
        <v>665</v>
      </c>
      <c r="DV18" t="s">
        <v>501</v>
      </c>
      <c r="DW18">
        <v>0</v>
      </c>
      <c r="DX18">
        <v>0</v>
      </c>
      <c r="DY18">
        <v>0</v>
      </c>
      <c r="DZ18">
        <v>0</v>
      </c>
      <c r="EC18">
        <v>27.962599999999998</v>
      </c>
      <c r="ED18">
        <v>161.20599999999999</v>
      </c>
      <c r="EE18">
        <v>280.73099999999999</v>
      </c>
      <c r="EF18">
        <v>81.129000000000005</v>
      </c>
      <c r="EG18">
        <v>0</v>
      </c>
      <c r="EH18">
        <v>-4166.37</v>
      </c>
      <c r="EI18">
        <v>0</v>
      </c>
      <c r="EJ18">
        <v>0</v>
      </c>
      <c r="EK18">
        <v>505.55700000000002</v>
      </c>
      <c r="EL18">
        <v>964.27800000000002</v>
      </c>
      <c r="EM18">
        <v>2025.88</v>
      </c>
      <c r="EN18">
        <v>119.621</v>
      </c>
      <c r="EO18">
        <v>3.4047800000000002E-4</v>
      </c>
      <c r="EP18">
        <v>41.275500000000001</v>
      </c>
      <c r="EQ18">
        <v>108.601</v>
      </c>
      <c r="ER18">
        <v>0</v>
      </c>
      <c r="ES18">
        <v>43.1646</v>
      </c>
      <c r="ET18">
        <v>193.041</v>
      </c>
      <c r="EU18">
        <v>4.7</v>
      </c>
      <c r="EV18">
        <v>8.84</v>
      </c>
      <c r="EW18">
        <v>3.57</v>
      </c>
      <c r="EX18">
        <v>11.44</v>
      </c>
      <c r="EY18">
        <v>0</v>
      </c>
      <c r="EZ18">
        <v>-45.1</v>
      </c>
      <c r="FA18">
        <v>0</v>
      </c>
      <c r="FB18">
        <v>0</v>
      </c>
      <c r="FC18">
        <v>7.04</v>
      </c>
      <c r="FD18">
        <v>16.739999999999998</v>
      </c>
      <c r="FE18">
        <v>26.6</v>
      </c>
      <c r="FF18">
        <v>1.57</v>
      </c>
      <c r="FG18">
        <v>35.4</v>
      </c>
      <c r="FT18">
        <v>0</v>
      </c>
      <c r="FU18">
        <v>0.44389800000000001</v>
      </c>
      <c r="FV18">
        <v>3.2056300000000003E-2</v>
      </c>
      <c r="FW18">
        <v>1.40705E-2</v>
      </c>
      <c r="FX18">
        <v>0</v>
      </c>
      <c r="FY18">
        <v>-3.5988300000000001E-2</v>
      </c>
      <c r="FZ18">
        <v>0</v>
      </c>
      <c r="GA18">
        <v>0</v>
      </c>
      <c r="GB18">
        <v>0.134212</v>
      </c>
      <c r="GC18">
        <v>0.17322399999999999</v>
      </c>
      <c r="GD18">
        <v>0.30364400000000002</v>
      </c>
      <c r="GE18">
        <v>2.03874E-2</v>
      </c>
      <c r="GF18">
        <v>1.0854999999999999</v>
      </c>
      <c r="GG18">
        <v>132.392</v>
      </c>
      <c r="GH18">
        <v>683.88300000000004</v>
      </c>
      <c r="GI18">
        <v>280.73099999999999</v>
      </c>
      <c r="GJ18">
        <v>0</v>
      </c>
      <c r="GK18">
        <v>2135</v>
      </c>
      <c r="GL18">
        <v>930.00099999999998</v>
      </c>
      <c r="GM18">
        <v>2637.81</v>
      </c>
      <c r="GN18">
        <v>297.5</v>
      </c>
      <c r="GO18">
        <v>7097.32</v>
      </c>
      <c r="GP18">
        <v>110.21</v>
      </c>
      <c r="GQ18">
        <v>161.49299999999999</v>
      </c>
      <c r="GR18">
        <v>65.400000000000006</v>
      </c>
      <c r="GS18">
        <v>337.10300000000001</v>
      </c>
      <c r="GT18">
        <v>12.558299999999999</v>
      </c>
      <c r="GU18">
        <v>30.57</v>
      </c>
      <c r="GV18">
        <v>3.57</v>
      </c>
      <c r="GW18">
        <v>32.914900000000003</v>
      </c>
      <c r="GX18">
        <v>30.04</v>
      </c>
      <c r="GY18">
        <v>22.615200000000002</v>
      </c>
      <c r="GZ18">
        <v>34.93</v>
      </c>
      <c r="HA18">
        <v>4</v>
      </c>
      <c r="HB18">
        <v>171.19800000000001</v>
      </c>
      <c r="HC18">
        <v>13.22</v>
      </c>
      <c r="HD18">
        <v>30.57</v>
      </c>
      <c r="HE18">
        <v>3.57</v>
      </c>
      <c r="HF18">
        <v>15.47</v>
      </c>
      <c r="HG18">
        <v>30.04</v>
      </c>
      <c r="HH18">
        <v>18.14</v>
      </c>
      <c r="HI18">
        <v>34.93</v>
      </c>
      <c r="HJ18">
        <v>4</v>
      </c>
      <c r="HK18">
        <v>149.94</v>
      </c>
      <c r="ID18">
        <v>0</v>
      </c>
      <c r="IE18">
        <v>1.24204</v>
      </c>
      <c r="IF18">
        <v>3.2056300000000003E-2</v>
      </c>
      <c r="IG18">
        <v>0</v>
      </c>
      <c r="IH18">
        <v>0.62342900000000001</v>
      </c>
      <c r="II18">
        <v>0.118043</v>
      </c>
      <c r="IJ18">
        <v>0.43196400000000001</v>
      </c>
      <c r="IK18">
        <v>6.2929700000000005E-2</v>
      </c>
      <c r="IL18">
        <v>2.5104700000000002</v>
      </c>
      <c r="IM18">
        <v>47</v>
      </c>
      <c r="IN18">
        <v>26.3</v>
      </c>
      <c r="IO18">
        <v>20.7</v>
      </c>
      <c r="IP18">
        <v>47</v>
      </c>
      <c r="IQ18">
        <v>26.3</v>
      </c>
      <c r="IR18">
        <v>20.7</v>
      </c>
      <c r="IU18">
        <v>13.78</v>
      </c>
      <c r="IV18">
        <v>14.77</v>
      </c>
      <c r="IW18">
        <v>13.78</v>
      </c>
      <c r="IX18">
        <v>14.77</v>
      </c>
      <c r="IY18">
        <v>13.78</v>
      </c>
      <c r="IZ18">
        <v>14.77</v>
      </c>
      <c r="JA18">
        <v>35.67</v>
      </c>
      <c r="JB18">
        <v>43.943199999999997</v>
      </c>
      <c r="JK18">
        <v>1</v>
      </c>
      <c r="JL18">
        <v>2.7063100000000002</v>
      </c>
      <c r="JM18">
        <v>2.7063100000000002</v>
      </c>
      <c r="JP18">
        <v>4167.59</v>
      </c>
      <c r="JQ18">
        <v>2.7063100000000002</v>
      </c>
      <c r="JR18">
        <v>0.19</v>
      </c>
      <c r="JS18">
        <v>0.24</v>
      </c>
      <c r="JT18">
        <v>1.42</v>
      </c>
      <c r="JU18">
        <v>0.19</v>
      </c>
      <c r="JV18">
        <v>0.24</v>
      </c>
      <c r="JW18">
        <v>1.42</v>
      </c>
      <c r="JZ18">
        <v>1</v>
      </c>
      <c r="KA18">
        <v>1</v>
      </c>
      <c r="KB18">
        <v>31.356200000000001</v>
      </c>
      <c r="KC18">
        <v>15.83</v>
      </c>
      <c r="KD18">
        <v>31.356200000000001</v>
      </c>
      <c r="KE18">
        <v>15.83</v>
      </c>
      <c r="KF18">
        <v>48.001199999999997</v>
      </c>
      <c r="KG18">
        <v>32.704999999999998</v>
      </c>
      <c r="KJ18">
        <v>5.4873000000000003</v>
      </c>
      <c r="KK18">
        <v>38.0062</v>
      </c>
      <c r="KL18">
        <v>52.058500000000002</v>
      </c>
      <c r="KM18">
        <v>14.7753</v>
      </c>
      <c r="KN18">
        <v>0</v>
      </c>
      <c r="KO18">
        <v>-429.17599999999999</v>
      </c>
      <c r="KP18">
        <v>0</v>
      </c>
      <c r="KQ18">
        <v>0</v>
      </c>
      <c r="KR18">
        <v>110.455</v>
      </c>
      <c r="KS18">
        <v>177.48599999999999</v>
      </c>
      <c r="KT18">
        <v>395.209</v>
      </c>
      <c r="KU18">
        <v>26.3203</v>
      </c>
      <c r="KV18">
        <v>390.62200000000001</v>
      </c>
      <c r="KW18">
        <v>219.05099999999999</v>
      </c>
      <c r="KX18">
        <v>576.34900000000005</v>
      </c>
      <c r="KY18">
        <v>0</v>
      </c>
      <c r="KZ18">
        <v>229.07599999999999</v>
      </c>
      <c r="LA18">
        <v>1024.48</v>
      </c>
      <c r="LB18">
        <v>5.4873000000000003</v>
      </c>
      <c r="LC18">
        <v>38.0062</v>
      </c>
      <c r="LD18">
        <v>52.058500000000002</v>
      </c>
      <c r="LE18">
        <v>14.7753</v>
      </c>
      <c r="LF18">
        <v>-429.17599999999999</v>
      </c>
      <c r="LG18">
        <v>110.455</v>
      </c>
      <c r="LH18">
        <v>177.48599999999999</v>
      </c>
      <c r="LI18">
        <v>395.209</v>
      </c>
      <c r="LJ18">
        <v>26.3203</v>
      </c>
      <c r="LK18">
        <v>390.62200000000001</v>
      </c>
      <c r="LL18">
        <v>219.05099999999999</v>
      </c>
      <c r="LM18">
        <v>576.34900000000005</v>
      </c>
      <c r="LN18">
        <v>229.07599999999999</v>
      </c>
      <c r="LO18">
        <v>1024.48</v>
      </c>
      <c r="LP18">
        <v>26.6648</v>
      </c>
      <c r="LQ18">
        <v>176.447</v>
      </c>
      <c r="LR18">
        <v>52.058500000000002</v>
      </c>
      <c r="LS18">
        <v>0</v>
      </c>
      <c r="LT18">
        <v>466.012</v>
      </c>
      <c r="LU18">
        <v>175.56200000000001</v>
      </c>
      <c r="LV18">
        <v>523.41</v>
      </c>
      <c r="LW18">
        <v>78.617400000000004</v>
      </c>
      <c r="LX18">
        <v>1498.77</v>
      </c>
      <c r="LY18">
        <v>584.88599999999997</v>
      </c>
      <c r="LZ18">
        <v>857.04899999999998</v>
      </c>
      <c r="MA18">
        <v>347.08</v>
      </c>
      <c r="MB18">
        <v>1789.02</v>
      </c>
    </row>
    <row r="19" spans="1:340" x14ac:dyDescent="0.25">
      <c r="A19" s="26">
        <v>44497.762870370374</v>
      </c>
      <c r="B19" t="s">
        <v>702</v>
      </c>
      <c r="C19" t="s">
        <v>703</v>
      </c>
      <c r="D19">
        <v>8</v>
      </c>
      <c r="E19">
        <v>1</v>
      </c>
      <c r="F19">
        <v>2100</v>
      </c>
      <c r="G19" t="s">
        <v>87</v>
      </c>
      <c r="H19" t="s">
        <v>112</v>
      </c>
      <c r="I19">
        <v>-5.3</v>
      </c>
      <c r="J19">
        <v>-3.1</v>
      </c>
      <c r="K19">
        <v>-3.1</v>
      </c>
      <c r="L19">
        <v>23.8</v>
      </c>
      <c r="O19">
        <v>34.927</v>
      </c>
      <c r="P19">
        <v>231.06200000000001</v>
      </c>
      <c r="Q19">
        <v>280.73099999999999</v>
      </c>
      <c r="R19">
        <v>81.129000000000005</v>
      </c>
      <c r="S19">
        <v>0</v>
      </c>
      <c r="T19">
        <v>-4166.37</v>
      </c>
      <c r="U19">
        <v>0</v>
      </c>
      <c r="V19">
        <v>0</v>
      </c>
      <c r="W19">
        <v>505.55700000000002</v>
      </c>
      <c r="X19">
        <v>966.05899999999997</v>
      </c>
      <c r="Y19">
        <v>2025.88</v>
      </c>
      <c r="Z19">
        <v>119.621</v>
      </c>
      <c r="AA19">
        <v>78.601500000000001</v>
      </c>
      <c r="AB19">
        <v>627.84900000000005</v>
      </c>
      <c r="AC19">
        <v>51.555599999999998</v>
      </c>
      <c r="AD19">
        <v>108.601</v>
      </c>
      <c r="AE19">
        <v>0</v>
      </c>
      <c r="AF19">
        <v>43.1646</v>
      </c>
      <c r="AG19">
        <v>203.321</v>
      </c>
      <c r="AH19">
        <v>160.15700000000001</v>
      </c>
      <c r="AI19">
        <v>5.88</v>
      </c>
      <c r="AJ19">
        <v>12.96</v>
      </c>
      <c r="AK19">
        <v>3.57</v>
      </c>
      <c r="AL19">
        <v>11.44</v>
      </c>
      <c r="AM19">
        <v>0</v>
      </c>
      <c r="AN19">
        <v>-45.12</v>
      </c>
      <c r="AO19">
        <v>0</v>
      </c>
      <c r="AP19">
        <v>0</v>
      </c>
      <c r="AQ19">
        <v>7.04</v>
      </c>
      <c r="AR19">
        <v>16.77</v>
      </c>
      <c r="AS19">
        <v>26.6</v>
      </c>
      <c r="AT19">
        <v>1.57</v>
      </c>
      <c r="AU19">
        <v>40.71</v>
      </c>
      <c r="AV19">
        <v>33.85</v>
      </c>
      <c r="BI19">
        <v>0</v>
      </c>
      <c r="BJ19">
        <v>0.66801100000000002</v>
      </c>
      <c r="BK19">
        <v>3.2056300000000003E-2</v>
      </c>
      <c r="BL19">
        <v>1.40705E-2</v>
      </c>
      <c r="BM19">
        <v>0</v>
      </c>
      <c r="BN19">
        <v>-3.5988300000000001E-2</v>
      </c>
      <c r="BO19">
        <v>0</v>
      </c>
      <c r="BP19">
        <v>0</v>
      </c>
      <c r="BQ19">
        <v>0.134212</v>
      </c>
      <c r="BR19">
        <v>0.17341200000000001</v>
      </c>
      <c r="BS19">
        <v>0.30364400000000002</v>
      </c>
      <c r="BT19">
        <v>2.03874E-2</v>
      </c>
      <c r="BU19">
        <v>1.3098000000000001</v>
      </c>
      <c r="BV19">
        <v>0.71413700000000002</v>
      </c>
      <c r="BW19">
        <v>27.962599999999998</v>
      </c>
      <c r="BX19">
        <v>161.20599999999999</v>
      </c>
      <c r="BY19">
        <v>280.73099999999999</v>
      </c>
      <c r="BZ19">
        <v>81.129000000000005</v>
      </c>
      <c r="CA19">
        <v>-4166.37</v>
      </c>
      <c r="CB19">
        <v>505.55700000000002</v>
      </c>
      <c r="CC19">
        <v>964.27800000000002</v>
      </c>
      <c r="CD19">
        <v>2025.88</v>
      </c>
      <c r="CE19">
        <v>119.621</v>
      </c>
      <c r="CF19">
        <v>3.4047800000000002E-4</v>
      </c>
      <c r="CG19">
        <v>551.02800000000002</v>
      </c>
      <c r="CH19">
        <v>41.275500000000001</v>
      </c>
      <c r="CI19">
        <v>108.601</v>
      </c>
      <c r="CJ19">
        <v>43.1646</v>
      </c>
      <c r="CK19">
        <v>193.041</v>
      </c>
      <c r="CL19">
        <v>149.87700000000001</v>
      </c>
      <c r="CM19">
        <v>4.7</v>
      </c>
      <c r="CN19">
        <v>8.84</v>
      </c>
      <c r="CO19">
        <v>3.57</v>
      </c>
      <c r="CP19">
        <v>11.44</v>
      </c>
      <c r="CQ19">
        <v>-45.1</v>
      </c>
      <c r="CR19">
        <v>7.04</v>
      </c>
      <c r="CS19">
        <v>16.739999999999998</v>
      </c>
      <c r="CT19">
        <v>26.6</v>
      </c>
      <c r="CU19">
        <v>1.57</v>
      </c>
      <c r="CV19">
        <v>35.4</v>
      </c>
      <c r="CW19">
        <v>28.55</v>
      </c>
      <c r="DH19">
        <v>0</v>
      </c>
      <c r="DI19">
        <v>0.44389800000000001</v>
      </c>
      <c r="DJ19">
        <v>3.2056300000000003E-2</v>
      </c>
      <c r="DK19">
        <v>1.40705E-2</v>
      </c>
      <c r="DL19">
        <v>-3.5988300000000001E-2</v>
      </c>
      <c r="DM19">
        <v>0.134212</v>
      </c>
      <c r="DN19">
        <v>0.17322399999999999</v>
      </c>
      <c r="DO19">
        <v>0.30364400000000002</v>
      </c>
      <c r="DP19">
        <v>2.03874E-2</v>
      </c>
      <c r="DQ19">
        <v>1.0854999999999999</v>
      </c>
      <c r="DR19">
        <v>0.49002499999999999</v>
      </c>
      <c r="DS19" t="s">
        <v>673</v>
      </c>
      <c r="DT19" t="s">
        <v>670</v>
      </c>
      <c r="DU19" t="s">
        <v>665</v>
      </c>
      <c r="DV19" t="s">
        <v>501</v>
      </c>
      <c r="DW19">
        <v>-0.224301</v>
      </c>
      <c r="DX19">
        <v>-0.22411300000000001</v>
      </c>
      <c r="DY19">
        <v>-15</v>
      </c>
      <c r="DZ19">
        <v>-18.600000000000001</v>
      </c>
      <c r="EC19">
        <v>34.927</v>
      </c>
      <c r="ED19">
        <v>231.06200000000001</v>
      </c>
      <c r="EE19">
        <v>280.73099999999999</v>
      </c>
      <c r="EF19">
        <v>81.129000000000005</v>
      </c>
      <c r="EG19">
        <v>0</v>
      </c>
      <c r="EH19">
        <v>-4166.37</v>
      </c>
      <c r="EI19">
        <v>0</v>
      </c>
      <c r="EJ19">
        <v>0</v>
      </c>
      <c r="EK19">
        <v>505.55700000000002</v>
      </c>
      <c r="EL19">
        <v>966.05899999999997</v>
      </c>
      <c r="EM19">
        <v>2025.88</v>
      </c>
      <c r="EN19">
        <v>119.621</v>
      </c>
      <c r="EO19">
        <v>78.601500000000001</v>
      </c>
      <c r="EP19">
        <v>51.555599999999998</v>
      </c>
      <c r="EQ19">
        <v>108.601</v>
      </c>
      <c r="ER19">
        <v>0</v>
      </c>
      <c r="ES19">
        <v>43.1646</v>
      </c>
      <c r="ET19">
        <v>203.321</v>
      </c>
      <c r="EU19">
        <v>5.88</v>
      </c>
      <c r="EV19">
        <v>12.96</v>
      </c>
      <c r="EW19">
        <v>3.57</v>
      </c>
      <c r="EX19">
        <v>11.44</v>
      </c>
      <c r="EY19">
        <v>0</v>
      </c>
      <c r="EZ19">
        <v>-45.12</v>
      </c>
      <c r="FA19">
        <v>0</v>
      </c>
      <c r="FB19">
        <v>0</v>
      </c>
      <c r="FC19">
        <v>7.04</v>
      </c>
      <c r="FD19">
        <v>16.77</v>
      </c>
      <c r="FE19">
        <v>26.6</v>
      </c>
      <c r="FF19">
        <v>1.57</v>
      </c>
      <c r="FG19">
        <v>40.71</v>
      </c>
      <c r="FT19">
        <v>0</v>
      </c>
      <c r="FU19">
        <v>0.66801100000000002</v>
      </c>
      <c r="FV19">
        <v>3.2056300000000003E-2</v>
      </c>
      <c r="FW19">
        <v>1.40705E-2</v>
      </c>
      <c r="FX19">
        <v>0</v>
      </c>
      <c r="FY19">
        <v>-3.5988300000000001E-2</v>
      </c>
      <c r="FZ19">
        <v>0</v>
      </c>
      <c r="GA19">
        <v>0</v>
      </c>
      <c r="GB19">
        <v>0.134212</v>
      </c>
      <c r="GC19">
        <v>0.17341200000000001</v>
      </c>
      <c r="GD19">
        <v>0.30364400000000002</v>
      </c>
      <c r="GE19">
        <v>2.03874E-2</v>
      </c>
      <c r="GF19">
        <v>1.3098000000000001</v>
      </c>
      <c r="GG19">
        <v>132.38900000000001</v>
      </c>
      <c r="GH19">
        <v>683.87900000000002</v>
      </c>
      <c r="GI19">
        <v>280.73099999999999</v>
      </c>
      <c r="GJ19">
        <v>0</v>
      </c>
      <c r="GK19">
        <v>2135</v>
      </c>
      <c r="GL19">
        <v>930.00099999999998</v>
      </c>
      <c r="GM19">
        <v>2637.81</v>
      </c>
      <c r="GN19">
        <v>297.5</v>
      </c>
      <c r="GO19">
        <v>7097.31</v>
      </c>
      <c r="GP19">
        <v>110.208</v>
      </c>
      <c r="GQ19">
        <v>161.49299999999999</v>
      </c>
      <c r="GR19">
        <v>65.400000000000006</v>
      </c>
      <c r="GS19">
        <v>337.101</v>
      </c>
      <c r="GT19">
        <v>12.558299999999999</v>
      </c>
      <c r="GU19">
        <v>30.57</v>
      </c>
      <c r="GV19">
        <v>3.57</v>
      </c>
      <c r="GW19">
        <v>32.914900000000003</v>
      </c>
      <c r="GX19">
        <v>30.04</v>
      </c>
      <c r="GY19">
        <v>22.615200000000002</v>
      </c>
      <c r="GZ19">
        <v>34.93</v>
      </c>
      <c r="HA19">
        <v>4</v>
      </c>
      <c r="HB19">
        <v>171.19800000000001</v>
      </c>
      <c r="HC19">
        <v>13.22</v>
      </c>
      <c r="HD19">
        <v>30.57</v>
      </c>
      <c r="HE19">
        <v>3.57</v>
      </c>
      <c r="HF19">
        <v>15.47</v>
      </c>
      <c r="HG19">
        <v>30.04</v>
      </c>
      <c r="HH19">
        <v>18.14</v>
      </c>
      <c r="HI19">
        <v>34.93</v>
      </c>
      <c r="HJ19">
        <v>4</v>
      </c>
      <c r="HK19">
        <v>149.94</v>
      </c>
      <c r="ID19">
        <v>0</v>
      </c>
      <c r="IE19">
        <v>1.24204</v>
      </c>
      <c r="IF19">
        <v>3.2056300000000003E-2</v>
      </c>
      <c r="IG19">
        <v>0</v>
      </c>
      <c r="IH19">
        <v>0.62342900000000001</v>
      </c>
      <c r="II19">
        <v>0.118043</v>
      </c>
      <c r="IJ19">
        <v>0.43196400000000001</v>
      </c>
      <c r="IK19">
        <v>6.2929700000000005E-2</v>
      </c>
      <c r="IL19">
        <v>2.5104600000000001</v>
      </c>
      <c r="IM19">
        <v>50.1</v>
      </c>
      <c r="IN19">
        <v>26.3</v>
      </c>
      <c r="IO19">
        <v>23.8</v>
      </c>
      <c r="IP19">
        <v>47</v>
      </c>
      <c r="IQ19">
        <v>26.3</v>
      </c>
      <c r="IR19">
        <v>20.7</v>
      </c>
      <c r="IU19">
        <v>17.98</v>
      </c>
      <c r="IV19">
        <v>15.87</v>
      </c>
      <c r="IW19">
        <v>13.78</v>
      </c>
      <c r="IX19">
        <v>14.77</v>
      </c>
      <c r="IY19">
        <v>17.98</v>
      </c>
      <c r="IZ19">
        <v>15.87</v>
      </c>
      <c r="JA19">
        <v>35.67</v>
      </c>
      <c r="JB19">
        <v>43.943199999999997</v>
      </c>
      <c r="JK19">
        <v>1</v>
      </c>
      <c r="JL19">
        <v>2.7063100000000002</v>
      </c>
      <c r="JM19">
        <v>2.7063100000000002</v>
      </c>
      <c r="JP19">
        <v>4167.59</v>
      </c>
      <c r="JQ19">
        <v>2.7063100000000002</v>
      </c>
      <c r="JR19">
        <v>0.19</v>
      </c>
      <c r="JS19">
        <v>0.24</v>
      </c>
      <c r="JT19">
        <v>1.49</v>
      </c>
      <c r="JU19">
        <v>0.19</v>
      </c>
      <c r="JV19">
        <v>0.24</v>
      </c>
      <c r="JW19">
        <v>1.42</v>
      </c>
      <c r="JZ19">
        <v>1</v>
      </c>
      <c r="KA19">
        <v>1</v>
      </c>
      <c r="KB19">
        <v>35.092399999999998</v>
      </c>
      <c r="KC19">
        <v>18.953600000000002</v>
      </c>
      <c r="KD19">
        <v>31.356200000000001</v>
      </c>
      <c r="KE19">
        <v>15.83</v>
      </c>
      <c r="KF19">
        <v>48.000700000000002</v>
      </c>
      <c r="KG19">
        <v>32.704799999999999</v>
      </c>
      <c r="KJ19">
        <v>6.8554300000000001</v>
      </c>
      <c r="KK19">
        <v>57.230800000000002</v>
      </c>
      <c r="KL19">
        <v>52.058500000000002</v>
      </c>
      <c r="KM19">
        <v>14.7753</v>
      </c>
      <c r="KN19">
        <v>0</v>
      </c>
      <c r="KO19">
        <v>-429.17599999999999</v>
      </c>
      <c r="KP19">
        <v>0</v>
      </c>
      <c r="KQ19">
        <v>0</v>
      </c>
      <c r="KR19">
        <v>110.455</v>
      </c>
      <c r="KS19">
        <v>177.833</v>
      </c>
      <c r="KT19">
        <v>395.209</v>
      </c>
      <c r="KU19">
        <v>26.3203</v>
      </c>
      <c r="KV19">
        <v>411.56099999999998</v>
      </c>
      <c r="KW19">
        <v>273.60700000000003</v>
      </c>
      <c r="KX19">
        <v>576.34900000000005</v>
      </c>
      <c r="KY19">
        <v>0</v>
      </c>
      <c r="KZ19">
        <v>229.07599999999999</v>
      </c>
      <c r="LA19">
        <v>1079.03</v>
      </c>
      <c r="LB19">
        <v>5.4873000000000003</v>
      </c>
      <c r="LC19">
        <v>38.0062</v>
      </c>
      <c r="LD19">
        <v>52.058500000000002</v>
      </c>
      <c r="LE19">
        <v>14.7753</v>
      </c>
      <c r="LF19">
        <v>-429.17599999999999</v>
      </c>
      <c r="LG19">
        <v>110.455</v>
      </c>
      <c r="LH19">
        <v>177.48599999999999</v>
      </c>
      <c r="LI19">
        <v>395.209</v>
      </c>
      <c r="LJ19">
        <v>26.3203</v>
      </c>
      <c r="LK19">
        <v>390.62200000000001</v>
      </c>
      <c r="LL19">
        <v>219.05099999999999</v>
      </c>
      <c r="LM19">
        <v>576.34900000000005</v>
      </c>
      <c r="LN19">
        <v>229.07599999999999</v>
      </c>
      <c r="LO19">
        <v>1024.48</v>
      </c>
      <c r="LP19">
        <v>26.664300000000001</v>
      </c>
      <c r="LQ19">
        <v>176.446</v>
      </c>
      <c r="LR19">
        <v>52.058500000000002</v>
      </c>
      <c r="LS19">
        <v>0</v>
      </c>
      <c r="LT19">
        <v>466.012</v>
      </c>
      <c r="LU19">
        <v>175.56200000000001</v>
      </c>
      <c r="LV19">
        <v>523.41</v>
      </c>
      <c r="LW19">
        <v>78.617400000000004</v>
      </c>
      <c r="LX19">
        <v>1498.77</v>
      </c>
      <c r="LY19">
        <v>584.875</v>
      </c>
      <c r="LZ19">
        <v>857.04899999999998</v>
      </c>
      <c r="MA19">
        <v>347.08</v>
      </c>
      <c r="MB19">
        <v>1789</v>
      </c>
    </row>
    <row r="20" spans="1:340" x14ac:dyDescent="0.25">
      <c r="A20" s="26">
        <v>44497.76321759259</v>
      </c>
      <c r="B20" t="s">
        <v>704</v>
      </c>
      <c r="C20" t="s">
        <v>705</v>
      </c>
      <c r="D20">
        <v>9</v>
      </c>
      <c r="E20">
        <v>1</v>
      </c>
      <c r="F20">
        <v>2100</v>
      </c>
      <c r="G20" t="s">
        <v>87</v>
      </c>
      <c r="H20" t="s">
        <v>393</v>
      </c>
      <c r="I20">
        <v>0</v>
      </c>
      <c r="J20">
        <v>0</v>
      </c>
      <c r="K20">
        <v>0</v>
      </c>
      <c r="L20">
        <v>24.3</v>
      </c>
      <c r="O20">
        <v>41.575000000000003</v>
      </c>
      <c r="P20">
        <v>366.238</v>
      </c>
      <c r="Q20">
        <v>279.33999999999997</v>
      </c>
      <c r="R20">
        <v>81.129000000000005</v>
      </c>
      <c r="S20">
        <v>0</v>
      </c>
      <c r="T20">
        <v>-4383.76</v>
      </c>
      <c r="U20">
        <v>0</v>
      </c>
      <c r="V20">
        <v>0</v>
      </c>
      <c r="W20">
        <v>505.55700000000002</v>
      </c>
      <c r="X20">
        <v>964.41499999999996</v>
      </c>
      <c r="Y20">
        <v>2025.88</v>
      </c>
      <c r="Z20">
        <v>119.621</v>
      </c>
      <c r="AA20">
        <v>-2.2550200000000001E-4</v>
      </c>
      <c r="AB20">
        <v>768.28200000000004</v>
      </c>
      <c r="AC20">
        <v>61.387</v>
      </c>
      <c r="AD20">
        <v>108.51600000000001</v>
      </c>
      <c r="AE20">
        <v>0</v>
      </c>
      <c r="AF20">
        <v>43.1646</v>
      </c>
      <c r="AG20">
        <v>213.06800000000001</v>
      </c>
      <c r="AH20">
        <v>169.90299999999999</v>
      </c>
      <c r="AI20">
        <v>6.95</v>
      </c>
      <c r="AJ20">
        <v>20.46</v>
      </c>
      <c r="AK20">
        <v>3.54</v>
      </c>
      <c r="AL20">
        <v>11.44</v>
      </c>
      <c r="AM20">
        <v>0</v>
      </c>
      <c r="AN20">
        <v>-46.74</v>
      </c>
      <c r="AO20">
        <v>0</v>
      </c>
      <c r="AP20">
        <v>0</v>
      </c>
      <c r="AQ20">
        <v>7.06</v>
      </c>
      <c r="AR20">
        <v>16.739999999999998</v>
      </c>
      <c r="AS20">
        <v>26.52</v>
      </c>
      <c r="AT20">
        <v>1.57</v>
      </c>
      <c r="AU20">
        <v>47.54</v>
      </c>
      <c r="AV20">
        <v>42.39</v>
      </c>
      <c r="BI20">
        <v>0</v>
      </c>
      <c r="BJ20">
        <v>1.1324099999999999</v>
      </c>
      <c r="BK20">
        <v>3.1897399999999999E-2</v>
      </c>
      <c r="BL20">
        <v>1.40705E-2</v>
      </c>
      <c r="BM20">
        <v>0</v>
      </c>
      <c r="BN20">
        <v>-4.7460700000000001E-2</v>
      </c>
      <c r="BO20">
        <v>0</v>
      </c>
      <c r="BP20">
        <v>0</v>
      </c>
      <c r="BQ20">
        <v>0.134212</v>
      </c>
      <c r="BR20">
        <v>0.17555899999999999</v>
      </c>
      <c r="BS20">
        <v>0.30364400000000002</v>
      </c>
      <c r="BT20">
        <v>2.03874E-2</v>
      </c>
      <c r="BU20">
        <v>1.7647200000000001</v>
      </c>
      <c r="BV20">
        <v>1.17838</v>
      </c>
      <c r="BW20">
        <v>41.575000000000003</v>
      </c>
      <c r="BX20">
        <v>366.238</v>
      </c>
      <c r="BY20">
        <v>279.33999999999997</v>
      </c>
      <c r="BZ20">
        <v>81.129000000000005</v>
      </c>
      <c r="CA20">
        <v>-4383.76</v>
      </c>
      <c r="CB20">
        <v>505.55700000000002</v>
      </c>
      <c r="CC20">
        <v>964.41499999999996</v>
      </c>
      <c r="CD20">
        <v>2025.88</v>
      </c>
      <c r="CE20">
        <v>119.621</v>
      </c>
      <c r="CF20">
        <v>-2.2550200000000001E-4</v>
      </c>
      <c r="CG20">
        <v>768.28200000000004</v>
      </c>
      <c r="CH20">
        <v>61.387</v>
      </c>
      <c r="CI20">
        <v>108.51600000000001</v>
      </c>
      <c r="CJ20">
        <v>43.1646</v>
      </c>
      <c r="CK20">
        <v>213.06800000000001</v>
      </c>
      <c r="CL20">
        <v>169.90299999999999</v>
      </c>
      <c r="CM20">
        <v>6.95</v>
      </c>
      <c r="CN20">
        <v>20.46</v>
      </c>
      <c r="CO20">
        <v>3.54</v>
      </c>
      <c r="CP20">
        <v>11.44</v>
      </c>
      <c r="CQ20">
        <v>-46.74</v>
      </c>
      <c r="CR20">
        <v>7.06</v>
      </c>
      <c r="CS20">
        <v>16.739999999999998</v>
      </c>
      <c r="CT20">
        <v>26.52</v>
      </c>
      <c r="CU20">
        <v>1.57</v>
      </c>
      <c r="CV20">
        <v>47.54</v>
      </c>
      <c r="CW20">
        <v>42.39</v>
      </c>
      <c r="DH20">
        <v>0</v>
      </c>
      <c r="DI20">
        <v>1.1324099999999999</v>
      </c>
      <c r="DJ20">
        <v>3.1897399999999999E-2</v>
      </c>
      <c r="DK20">
        <v>1.40705E-2</v>
      </c>
      <c r="DL20">
        <v>-4.7460700000000001E-2</v>
      </c>
      <c r="DM20">
        <v>0.134212</v>
      </c>
      <c r="DN20">
        <v>0.17555899999999999</v>
      </c>
      <c r="DO20">
        <v>0.30364400000000002</v>
      </c>
      <c r="DP20">
        <v>2.03874E-2</v>
      </c>
      <c r="DQ20">
        <v>1.7647200000000001</v>
      </c>
      <c r="DR20">
        <v>1.17838</v>
      </c>
      <c r="DS20" t="s">
        <v>673</v>
      </c>
      <c r="DT20" t="s">
        <v>670</v>
      </c>
      <c r="DU20" t="s">
        <v>665</v>
      </c>
      <c r="DV20" t="s">
        <v>501</v>
      </c>
      <c r="DW20">
        <v>0</v>
      </c>
      <c r="DX20">
        <v>0</v>
      </c>
      <c r="DY20">
        <v>0</v>
      </c>
      <c r="DZ20">
        <v>0</v>
      </c>
      <c r="EC20">
        <v>41.575000000000003</v>
      </c>
      <c r="ED20">
        <v>366.238</v>
      </c>
      <c r="EE20">
        <v>279.33999999999997</v>
      </c>
      <c r="EF20">
        <v>81.129000000000005</v>
      </c>
      <c r="EG20">
        <v>0</v>
      </c>
      <c r="EH20">
        <v>-4383.76</v>
      </c>
      <c r="EI20">
        <v>0</v>
      </c>
      <c r="EJ20">
        <v>0</v>
      </c>
      <c r="EK20">
        <v>505.55700000000002</v>
      </c>
      <c r="EL20">
        <v>964.41499999999996</v>
      </c>
      <c r="EM20">
        <v>2025.88</v>
      </c>
      <c r="EN20">
        <v>119.621</v>
      </c>
      <c r="EO20">
        <v>-2.2550200000000001E-4</v>
      </c>
      <c r="EP20">
        <v>61.387</v>
      </c>
      <c r="EQ20">
        <v>108.51600000000001</v>
      </c>
      <c r="ER20">
        <v>0</v>
      </c>
      <c r="ES20">
        <v>43.1646</v>
      </c>
      <c r="ET20">
        <v>213.06800000000001</v>
      </c>
      <c r="EU20">
        <v>6.95</v>
      </c>
      <c r="EV20">
        <v>20.46</v>
      </c>
      <c r="EW20">
        <v>3.54</v>
      </c>
      <c r="EX20">
        <v>11.44</v>
      </c>
      <c r="EY20">
        <v>0</v>
      </c>
      <c r="EZ20">
        <v>-46.74</v>
      </c>
      <c r="FA20">
        <v>0</v>
      </c>
      <c r="FB20">
        <v>0</v>
      </c>
      <c r="FC20">
        <v>7.06</v>
      </c>
      <c r="FD20">
        <v>16.739999999999998</v>
      </c>
      <c r="FE20">
        <v>26.52</v>
      </c>
      <c r="FF20">
        <v>1.57</v>
      </c>
      <c r="FG20">
        <v>47.54</v>
      </c>
      <c r="FT20">
        <v>0</v>
      </c>
      <c r="FU20">
        <v>1.1324099999999999</v>
      </c>
      <c r="FV20">
        <v>3.1897399999999999E-2</v>
      </c>
      <c r="FW20">
        <v>1.40705E-2</v>
      </c>
      <c r="FX20">
        <v>0</v>
      </c>
      <c r="FY20">
        <v>-4.7460700000000001E-2</v>
      </c>
      <c r="FZ20">
        <v>0</v>
      </c>
      <c r="GA20">
        <v>0</v>
      </c>
      <c r="GB20">
        <v>0.134212</v>
      </c>
      <c r="GC20">
        <v>0.17555899999999999</v>
      </c>
      <c r="GD20">
        <v>0.30364400000000002</v>
      </c>
      <c r="GE20">
        <v>2.03874E-2</v>
      </c>
      <c r="GF20">
        <v>1.7647200000000001</v>
      </c>
      <c r="GG20">
        <v>180.07300000000001</v>
      </c>
      <c r="GH20">
        <v>1274.1099999999999</v>
      </c>
      <c r="GI20">
        <v>279.33999999999997</v>
      </c>
      <c r="GJ20">
        <v>0</v>
      </c>
      <c r="GK20">
        <v>2135</v>
      </c>
      <c r="GL20">
        <v>930.00099999999998</v>
      </c>
      <c r="GM20">
        <v>2637.81</v>
      </c>
      <c r="GN20">
        <v>297.5</v>
      </c>
      <c r="GO20">
        <v>7733.84</v>
      </c>
      <c r="GP20">
        <v>149.94800000000001</v>
      </c>
      <c r="GQ20">
        <v>161.398</v>
      </c>
      <c r="GR20">
        <v>65.400000000000006</v>
      </c>
      <c r="GS20">
        <v>376.74599999999998</v>
      </c>
      <c r="GT20">
        <v>17.4192</v>
      </c>
      <c r="GU20">
        <v>50.03</v>
      </c>
      <c r="GV20">
        <v>3.54</v>
      </c>
      <c r="GW20">
        <v>32.9574</v>
      </c>
      <c r="GX20">
        <v>30.1</v>
      </c>
      <c r="GY20">
        <v>22.575199999999999</v>
      </c>
      <c r="GZ20">
        <v>34.86</v>
      </c>
      <c r="HA20">
        <v>3.98</v>
      </c>
      <c r="HB20">
        <v>195.46199999999999</v>
      </c>
      <c r="HC20">
        <v>17.88</v>
      </c>
      <c r="HD20">
        <v>50.03</v>
      </c>
      <c r="HE20">
        <v>3.54</v>
      </c>
      <c r="HF20">
        <v>15.49</v>
      </c>
      <c r="HG20">
        <v>30.1</v>
      </c>
      <c r="HH20">
        <v>18.100000000000001</v>
      </c>
      <c r="HI20">
        <v>34.86</v>
      </c>
      <c r="HJ20">
        <v>3.98</v>
      </c>
      <c r="HK20">
        <v>173.98</v>
      </c>
      <c r="ID20">
        <v>0</v>
      </c>
      <c r="IE20">
        <v>2.14581</v>
      </c>
      <c r="IF20">
        <v>3.1897399999999999E-2</v>
      </c>
      <c r="IG20">
        <v>0</v>
      </c>
      <c r="IH20">
        <v>0.62342900000000001</v>
      </c>
      <c r="II20">
        <v>0.118043</v>
      </c>
      <c r="IJ20">
        <v>0.43196400000000001</v>
      </c>
      <c r="IK20">
        <v>6.2929700000000005E-2</v>
      </c>
      <c r="IL20">
        <v>3.4140700000000002</v>
      </c>
      <c r="IM20">
        <v>48.2</v>
      </c>
      <c r="IN20">
        <v>23.9</v>
      </c>
      <c r="IO20">
        <v>24.3</v>
      </c>
      <c r="IP20">
        <v>48.2</v>
      </c>
      <c r="IQ20">
        <v>23.9</v>
      </c>
      <c r="IR20">
        <v>24.3</v>
      </c>
      <c r="IU20">
        <v>25.53</v>
      </c>
      <c r="IV20">
        <v>16.86</v>
      </c>
      <c r="IW20">
        <v>25.53</v>
      </c>
      <c r="IX20">
        <v>16.86</v>
      </c>
      <c r="IY20">
        <v>25.53</v>
      </c>
      <c r="IZ20">
        <v>16.86</v>
      </c>
      <c r="JA20">
        <v>55.63</v>
      </c>
      <c r="JB20">
        <v>48.316699999999997</v>
      </c>
      <c r="JK20">
        <v>1</v>
      </c>
      <c r="JL20">
        <v>2.7537199999999999</v>
      </c>
      <c r="JM20">
        <v>2.7537199999999999</v>
      </c>
      <c r="JP20">
        <v>4385.04</v>
      </c>
      <c r="JQ20">
        <v>2.7537199999999999</v>
      </c>
      <c r="JR20">
        <v>0.2</v>
      </c>
      <c r="JS20">
        <v>0.26</v>
      </c>
      <c r="JT20">
        <v>1.55</v>
      </c>
      <c r="JU20">
        <v>0.2</v>
      </c>
      <c r="JV20">
        <v>0.26</v>
      </c>
      <c r="JW20">
        <v>1.55</v>
      </c>
      <c r="JZ20">
        <v>1</v>
      </c>
      <c r="KA20">
        <v>1</v>
      </c>
      <c r="KB20">
        <v>32.021500000000003</v>
      </c>
      <c r="KC20">
        <v>19.3659</v>
      </c>
      <c r="KD20">
        <v>32.021500000000003</v>
      </c>
      <c r="KE20">
        <v>19.3659</v>
      </c>
      <c r="KF20">
        <v>49.008099999999999</v>
      </c>
      <c r="KG20">
        <v>41.5015</v>
      </c>
      <c r="KJ20">
        <v>7.9596499999999999</v>
      </c>
      <c r="KK20">
        <v>93.712500000000006</v>
      </c>
      <c r="KL20">
        <v>51.8005</v>
      </c>
      <c r="KM20">
        <v>14.7753</v>
      </c>
      <c r="KN20">
        <v>0</v>
      </c>
      <c r="KO20">
        <v>-454.96</v>
      </c>
      <c r="KP20">
        <v>0</v>
      </c>
      <c r="KQ20">
        <v>0</v>
      </c>
      <c r="KR20">
        <v>110.455</v>
      </c>
      <c r="KS20">
        <v>177.69399999999999</v>
      </c>
      <c r="KT20">
        <v>395.209</v>
      </c>
      <c r="KU20">
        <v>26.3203</v>
      </c>
      <c r="KV20">
        <v>422.96600000000001</v>
      </c>
      <c r="KW20">
        <v>325.78300000000002</v>
      </c>
      <c r="KX20">
        <v>575.9</v>
      </c>
      <c r="KY20">
        <v>0</v>
      </c>
      <c r="KZ20">
        <v>229.07599999999999</v>
      </c>
      <c r="LA20">
        <v>1130.76</v>
      </c>
      <c r="LB20">
        <v>7.9596499999999999</v>
      </c>
      <c r="LC20">
        <v>93.712500000000006</v>
      </c>
      <c r="LD20">
        <v>51.8005</v>
      </c>
      <c r="LE20">
        <v>14.7753</v>
      </c>
      <c r="LF20">
        <v>-454.96</v>
      </c>
      <c r="LG20">
        <v>110.455</v>
      </c>
      <c r="LH20">
        <v>177.69399999999999</v>
      </c>
      <c r="LI20">
        <v>395.209</v>
      </c>
      <c r="LJ20">
        <v>26.3203</v>
      </c>
      <c r="LK20">
        <v>422.96600000000001</v>
      </c>
      <c r="LL20">
        <v>325.78300000000002</v>
      </c>
      <c r="LM20">
        <v>575.9</v>
      </c>
      <c r="LN20">
        <v>229.07599999999999</v>
      </c>
      <c r="LO20">
        <v>1130.76</v>
      </c>
      <c r="LP20">
        <v>35.903399999999998</v>
      </c>
      <c r="LQ20">
        <v>323.44299999999998</v>
      </c>
      <c r="LR20">
        <v>51.8005</v>
      </c>
      <c r="LS20">
        <v>0</v>
      </c>
      <c r="LT20">
        <v>466.012</v>
      </c>
      <c r="LU20">
        <v>175.56200000000001</v>
      </c>
      <c r="LV20">
        <v>523.41</v>
      </c>
      <c r="LW20">
        <v>78.617400000000004</v>
      </c>
      <c r="LX20">
        <v>1654.75</v>
      </c>
      <c r="LY20">
        <v>795.77800000000002</v>
      </c>
      <c r="LZ20">
        <v>856.54300000000001</v>
      </c>
      <c r="MA20">
        <v>347.08</v>
      </c>
      <c r="MB20">
        <v>1999.4</v>
      </c>
    </row>
    <row r="21" spans="1:340" x14ac:dyDescent="0.25">
      <c r="A21" s="26">
        <v>44497.76357638889</v>
      </c>
      <c r="B21" t="s">
        <v>706</v>
      </c>
      <c r="C21" t="s">
        <v>707</v>
      </c>
      <c r="D21">
        <v>9</v>
      </c>
      <c r="E21">
        <v>1</v>
      </c>
      <c r="F21">
        <v>2100</v>
      </c>
      <c r="G21" t="s">
        <v>87</v>
      </c>
      <c r="H21" t="s">
        <v>112</v>
      </c>
      <c r="I21">
        <v>-6.48</v>
      </c>
      <c r="J21">
        <v>-3.4</v>
      </c>
      <c r="K21">
        <v>-3.3</v>
      </c>
      <c r="L21">
        <v>27.6</v>
      </c>
      <c r="O21">
        <v>50.792000000000002</v>
      </c>
      <c r="P21">
        <v>474.75</v>
      </c>
      <c r="Q21">
        <v>279.33999999999997</v>
      </c>
      <c r="R21">
        <v>81.129000000000005</v>
      </c>
      <c r="S21">
        <v>0</v>
      </c>
      <c r="T21">
        <v>-4383.76</v>
      </c>
      <c r="U21">
        <v>0</v>
      </c>
      <c r="V21">
        <v>0</v>
      </c>
      <c r="W21">
        <v>505.55700000000002</v>
      </c>
      <c r="X21">
        <v>966.02499999999998</v>
      </c>
      <c r="Y21">
        <v>2025.88</v>
      </c>
      <c r="Z21">
        <v>119.621</v>
      </c>
      <c r="AA21">
        <v>119.33799999999999</v>
      </c>
      <c r="AB21">
        <v>886.01099999999997</v>
      </c>
      <c r="AC21">
        <v>74.996200000000002</v>
      </c>
      <c r="AD21">
        <v>108.51600000000001</v>
      </c>
      <c r="AE21">
        <v>0</v>
      </c>
      <c r="AF21">
        <v>43.1646</v>
      </c>
      <c r="AG21">
        <v>226.67699999999999</v>
      </c>
      <c r="AH21">
        <v>183.51300000000001</v>
      </c>
      <c r="AI21">
        <v>8.5</v>
      </c>
      <c r="AJ21">
        <v>25.39</v>
      </c>
      <c r="AK21">
        <v>3.54</v>
      </c>
      <c r="AL21">
        <v>11.44</v>
      </c>
      <c r="AM21">
        <v>0</v>
      </c>
      <c r="AN21">
        <v>-46.76</v>
      </c>
      <c r="AO21">
        <v>0</v>
      </c>
      <c r="AP21">
        <v>0</v>
      </c>
      <c r="AQ21">
        <v>7.06</v>
      </c>
      <c r="AR21">
        <v>16.760000000000002</v>
      </c>
      <c r="AS21">
        <v>26.52</v>
      </c>
      <c r="AT21">
        <v>1.57</v>
      </c>
      <c r="AU21">
        <v>54.02</v>
      </c>
      <c r="AV21">
        <v>48.87</v>
      </c>
      <c r="BI21">
        <v>0</v>
      </c>
      <c r="BJ21">
        <v>1.38466</v>
      </c>
      <c r="BK21">
        <v>3.1897399999999999E-2</v>
      </c>
      <c r="BL21">
        <v>1.40705E-2</v>
      </c>
      <c r="BM21">
        <v>0</v>
      </c>
      <c r="BN21">
        <v>-4.7460700000000001E-2</v>
      </c>
      <c r="BO21">
        <v>0</v>
      </c>
      <c r="BP21">
        <v>0</v>
      </c>
      <c r="BQ21">
        <v>0.134212</v>
      </c>
      <c r="BR21">
        <v>0.17564299999999999</v>
      </c>
      <c r="BS21">
        <v>0.30364400000000002</v>
      </c>
      <c r="BT21">
        <v>2.03874E-2</v>
      </c>
      <c r="BU21">
        <v>2.0170499999999998</v>
      </c>
      <c r="BV21">
        <v>1.43062</v>
      </c>
      <c r="BW21">
        <v>41.575000000000003</v>
      </c>
      <c r="BX21">
        <v>366.238</v>
      </c>
      <c r="BY21">
        <v>279.33999999999997</v>
      </c>
      <c r="BZ21">
        <v>81.129000000000005</v>
      </c>
      <c r="CA21">
        <v>-4383.76</v>
      </c>
      <c r="CB21">
        <v>505.55700000000002</v>
      </c>
      <c r="CC21">
        <v>964.41499999999996</v>
      </c>
      <c r="CD21">
        <v>2025.88</v>
      </c>
      <c r="CE21">
        <v>119.621</v>
      </c>
      <c r="CF21">
        <v>-2.2550200000000001E-4</v>
      </c>
      <c r="CG21">
        <v>768.28200000000004</v>
      </c>
      <c r="CH21">
        <v>61.387</v>
      </c>
      <c r="CI21">
        <v>108.51600000000001</v>
      </c>
      <c r="CJ21">
        <v>43.1646</v>
      </c>
      <c r="CK21">
        <v>213.06800000000001</v>
      </c>
      <c r="CL21">
        <v>169.90299999999999</v>
      </c>
      <c r="CM21">
        <v>6.95</v>
      </c>
      <c r="CN21">
        <v>20.46</v>
      </c>
      <c r="CO21">
        <v>3.54</v>
      </c>
      <c r="CP21">
        <v>11.44</v>
      </c>
      <c r="CQ21">
        <v>-46.74</v>
      </c>
      <c r="CR21">
        <v>7.06</v>
      </c>
      <c r="CS21">
        <v>16.739999999999998</v>
      </c>
      <c r="CT21">
        <v>26.52</v>
      </c>
      <c r="CU21">
        <v>1.57</v>
      </c>
      <c r="CV21">
        <v>47.54</v>
      </c>
      <c r="CW21">
        <v>42.39</v>
      </c>
      <c r="DH21">
        <v>0</v>
      </c>
      <c r="DI21">
        <v>1.1324099999999999</v>
      </c>
      <c r="DJ21">
        <v>3.1897399999999999E-2</v>
      </c>
      <c r="DK21">
        <v>1.40705E-2</v>
      </c>
      <c r="DL21">
        <v>-4.7460700000000001E-2</v>
      </c>
      <c r="DM21">
        <v>0.134212</v>
      </c>
      <c r="DN21">
        <v>0.17555899999999999</v>
      </c>
      <c r="DO21">
        <v>0.30364400000000002</v>
      </c>
      <c r="DP21">
        <v>2.03874E-2</v>
      </c>
      <c r="DQ21">
        <v>1.7647200000000001</v>
      </c>
      <c r="DR21">
        <v>1.17838</v>
      </c>
      <c r="DS21" t="s">
        <v>673</v>
      </c>
      <c r="DT21" t="s">
        <v>670</v>
      </c>
      <c r="DU21" t="s">
        <v>665</v>
      </c>
      <c r="DV21" t="s">
        <v>501</v>
      </c>
      <c r="DW21">
        <v>-0.252328</v>
      </c>
      <c r="DX21">
        <v>-0.25224400000000002</v>
      </c>
      <c r="DY21">
        <v>-13.6</v>
      </c>
      <c r="DZ21">
        <v>-15.3</v>
      </c>
      <c r="EC21">
        <v>50.792000000000002</v>
      </c>
      <c r="ED21">
        <v>474.75</v>
      </c>
      <c r="EE21">
        <v>279.33999999999997</v>
      </c>
      <c r="EF21">
        <v>81.129000000000005</v>
      </c>
      <c r="EG21">
        <v>0</v>
      </c>
      <c r="EH21">
        <v>-4383.76</v>
      </c>
      <c r="EI21">
        <v>0</v>
      </c>
      <c r="EJ21">
        <v>0</v>
      </c>
      <c r="EK21">
        <v>505.55700000000002</v>
      </c>
      <c r="EL21">
        <v>966.02499999999998</v>
      </c>
      <c r="EM21">
        <v>2025.88</v>
      </c>
      <c r="EN21">
        <v>119.621</v>
      </c>
      <c r="EO21">
        <v>119.33799999999999</v>
      </c>
      <c r="EP21">
        <v>74.996200000000002</v>
      </c>
      <c r="EQ21">
        <v>108.51600000000001</v>
      </c>
      <c r="ER21">
        <v>0</v>
      </c>
      <c r="ES21">
        <v>43.1646</v>
      </c>
      <c r="ET21">
        <v>226.67699999999999</v>
      </c>
      <c r="EU21">
        <v>8.5</v>
      </c>
      <c r="EV21">
        <v>25.39</v>
      </c>
      <c r="EW21">
        <v>3.54</v>
      </c>
      <c r="EX21">
        <v>11.44</v>
      </c>
      <c r="EY21">
        <v>0</v>
      </c>
      <c r="EZ21">
        <v>-46.76</v>
      </c>
      <c r="FA21">
        <v>0</v>
      </c>
      <c r="FB21">
        <v>0</v>
      </c>
      <c r="FC21">
        <v>7.06</v>
      </c>
      <c r="FD21">
        <v>16.760000000000002</v>
      </c>
      <c r="FE21">
        <v>26.52</v>
      </c>
      <c r="FF21">
        <v>1.57</v>
      </c>
      <c r="FG21">
        <v>54.02</v>
      </c>
      <c r="FT21">
        <v>0</v>
      </c>
      <c r="FU21">
        <v>1.38466</v>
      </c>
      <c r="FV21">
        <v>3.1897399999999999E-2</v>
      </c>
      <c r="FW21">
        <v>1.40705E-2</v>
      </c>
      <c r="FX21">
        <v>0</v>
      </c>
      <c r="FY21">
        <v>-4.7460700000000001E-2</v>
      </c>
      <c r="FZ21">
        <v>0</v>
      </c>
      <c r="GA21">
        <v>0</v>
      </c>
      <c r="GB21">
        <v>0.134212</v>
      </c>
      <c r="GC21">
        <v>0.17564299999999999</v>
      </c>
      <c r="GD21">
        <v>0.30364400000000002</v>
      </c>
      <c r="GE21">
        <v>2.03874E-2</v>
      </c>
      <c r="GF21">
        <v>2.0170499999999998</v>
      </c>
      <c r="GG21">
        <v>180.071</v>
      </c>
      <c r="GH21">
        <v>1274.0999999999999</v>
      </c>
      <c r="GI21">
        <v>279.33999999999997</v>
      </c>
      <c r="GJ21">
        <v>0</v>
      </c>
      <c r="GK21">
        <v>2135</v>
      </c>
      <c r="GL21">
        <v>930.00099999999998</v>
      </c>
      <c r="GM21">
        <v>2637.81</v>
      </c>
      <c r="GN21">
        <v>297.5</v>
      </c>
      <c r="GO21">
        <v>7733.83</v>
      </c>
      <c r="GP21">
        <v>149.946</v>
      </c>
      <c r="GQ21">
        <v>161.398</v>
      </c>
      <c r="GR21">
        <v>65.400000000000006</v>
      </c>
      <c r="GS21">
        <v>376.74299999999999</v>
      </c>
      <c r="GT21">
        <v>17.4192</v>
      </c>
      <c r="GU21">
        <v>50.03</v>
      </c>
      <c r="GV21">
        <v>3.54</v>
      </c>
      <c r="GW21">
        <v>32.9574</v>
      </c>
      <c r="GX21">
        <v>30.1</v>
      </c>
      <c r="GY21">
        <v>22.575199999999999</v>
      </c>
      <c r="GZ21">
        <v>34.86</v>
      </c>
      <c r="HA21">
        <v>3.98</v>
      </c>
      <c r="HB21">
        <v>195.46199999999999</v>
      </c>
      <c r="HC21">
        <v>17.88</v>
      </c>
      <c r="HD21">
        <v>50.03</v>
      </c>
      <c r="HE21">
        <v>3.54</v>
      </c>
      <c r="HF21">
        <v>15.49</v>
      </c>
      <c r="HG21">
        <v>30.1</v>
      </c>
      <c r="HH21">
        <v>18.100000000000001</v>
      </c>
      <c r="HI21">
        <v>34.86</v>
      </c>
      <c r="HJ21">
        <v>3.98</v>
      </c>
      <c r="HK21">
        <v>173.98</v>
      </c>
      <c r="ID21">
        <v>0</v>
      </c>
      <c r="IE21">
        <v>2.1457999999999999</v>
      </c>
      <c r="IF21">
        <v>3.1897399999999999E-2</v>
      </c>
      <c r="IG21">
        <v>0</v>
      </c>
      <c r="IH21">
        <v>0.62342900000000001</v>
      </c>
      <c r="II21">
        <v>0.118043</v>
      </c>
      <c r="IJ21">
        <v>0.43196400000000001</v>
      </c>
      <c r="IK21">
        <v>6.2929700000000005E-2</v>
      </c>
      <c r="IL21">
        <v>3.4140600000000001</v>
      </c>
      <c r="IM21">
        <v>51.6</v>
      </c>
      <c r="IN21">
        <v>24</v>
      </c>
      <c r="IO21">
        <v>27.6</v>
      </c>
      <c r="IP21">
        <v>48.2</v>
      </c>
      <c r="IQ21">
        <v>23.9</v>
      </c>
      <c r="IR21">
        <v>24.3</v>
      </c>
      <c r="IU21">
        <v>30.56</v>
      </c>
      <c r="IV21">
        <v>18.309999999999999</v>
      </c>
      <c r="IW21">
        <v>25.53</v>
      </c>
      <c r="IX21">
        <v>16.86</v>
      </c>
      <c r="IY21">
        <v>30.56</v>
      </c>
      <c r="IZ21">
        <v>18.309999999999999</v>
      </c>
      <c r="JA21">
        <v>55.63</v>
      </c>
      <c r="JB21">
        <v>48.316699999999997</v>
      </c>
      <c r="JK21">
        <v>1</v>
      </c>
      <c r="JL21">
        <v>2.7537199999999999</v>
      </c>
      <c r="JM21">
        <v>2.7537199999999999</v>
      </c>
      <c r="JP21">
        <v>4385.04</v>
      </c>
      <c r="JQ21">
        <v>2.7537199999999999</v>
      </c>
      <c r="JR21">
        <v>0.2</v>
      </c>
      <c r="JS21">
        <v>0.25</v>
      </c>
      <c r="JT21">
        <v>1.66</v>
      </c>
      <c r="JU21">
        <v>0.2</v>
      </c>
      <c r="JV21">
        <v>0.26</v>
      </c>
      <c r="JW21">
        <v>1.55</v>
      </c>
      <c r="JZ21">
        <v>1</v>
      </c>
      <c r="KA21">
        <v>1</v>
      </c>
      <c r="KB21">
        <v>36.081699999999998</v>
      </c>
      <c r="KC21">
        <v>23.4588</v>
      </c>
      <c r="KD21">
        <v>32.021500000000003</v>
      </c>
      <c r="KE21">
        <v>19.3659</v>
      </c>
      <c r="KF21">
        <v>49.0077</v>
      </c>
      <c r="KG21">
        <v>41.501199999999997</v>
      </c>
      <c r="KJ21">
        <v>9.7555700000000005</v>
      </c>
      <c r="KK21">
        <v>123.06</v>
      </c>
      <c r="KL21">
        <v>51.8005</v>
      </c>
      <c r="KM21">
        <v>14.7753</v>
      </c>
      <c r="KN21">
        <v>0</v>
      </c>
      <c r="KO21">
        <v>-454.96</v>
      </c>
      <c r="KP21">
        <v>0</v>
      </c>
      <c r="KQ21">
        <v>0</v>
      </c>
      <c r="KR21">
        <v>110.455</v>
      </c>
      <c r="KS21">
        <v>177.999</v>
      </c>
      <c r="KT21">
        <v>395.209</v>
      </c>
      <c r="KU21">
        <v>26.3203</v>
      </c>
      <c r="KV21">
        <v>454.41500000000002</v>
      </c>
      <c r="KW21">
        <v>398.00700000000001</v>
      </c>
      <c r="KX21">
        <v>575.9</v>
      </c>
      <c r="KY21">
        <v>0</v>
      </c>
      <c r="KZ21">
        <v>229.07599999999999</v>
      </c>
      <c r="LA21">
        <v>1202.98</v>
      </c>
      <c r="LB21">
        <v>7.9596499999999999</v>
      </c>
      <c r="LC21">
        <v>93.712500000000006</v>
      </c>
      <c r="LD21">
        <v>51.8005</v>
      </c>
      <c r="LE21">
        <v>14.7753</v>
      </c>
      <c r="LF21">
        <v>-454.96</v>
      </c>
      <c r="LG21">
        <v>110.455</v>
      </c>
      <c r="LH21">
        <v>177.69399999999999</v>
      </c>
      <c r="LI21">
        <v>395.209</v>
      </c>
      <c r="LJ21">
        <v>26.3203</v>
      </c>
      <c r="LK21">
        <v>422.96600000000001</v>
      </c>
      <c r="LL21">
        <v>325.78300000000002</v>
      </c>
      <c r="LM21">
        <v>575.9</v>
      </c>
      <c r="LN21">
        <v>229.07599999999999</v>
      </c>
      <c r="LO21">
        <v>1130.76</v>
      </c>
      <c r="LP21">
        <v>35.902799999999999</v>
      </c>
      <c r="LQ21">
        <v>323.44099999999997</v>
      </c>
      <c r="LR21">
        <v>51.8005</v>
      </c>
      <c r="LS21">
        <v>0</v>
      </c>
      <c r="LT21">
        <v>466.012</v>
      </c>
      <c r="LU21">
        <v>175.56200000000001</v>
      </c>
      <c r="LV21">
        <v>523.41</v>
      </c>
      <c r="LW21">
        <v>78.617400000000004</v>
      </c>
      <c r="LX21">
        <v>1654.75</v>
      </c>
      <c r="LY21">
        <v>795.76599999999996</v>
      </c>
      <c r="LZ21">
        <v>856.54300000000001</v>
      </c>
      <c r="MA21">
        <v>347.08</v>
      </c>
      <c r="MB21">
        <v>1999.39</v>
      </c>
    </row>
    <row r="22" spans="1:340" x14ac:dyDescent="0.25">
      <c r="A22" s="26">
        <v>44497.76394675926</v>
      </c>
      <c r="B22" t="s">
        <v>708</v>
      </c>
      <c r="C22" t="s">
        <v>709</v>
      </c>
      <c r="D22">
        <v>10</v>
      </c>
      <c r="E22">
        <v>1</v>
      </c>
      <c r="F22">
        <v>2100</v>
      </c>
      <c r="G22" t="s">
        <v>87</v>
      </c>
      <c r="H22" t="s">
        <v>393</v>
      </c>
      <c r="I22">
        <v>0</v>
      </c>
      <c r="J22">
        <v>0</v>
      </c>
      <c r="K22">
        <v>0</v>
      </c>
      <c r="L22">
        <v>25.2</v>
      </c>
      <c r="O22">
        <v>48.507899999999999</v>
      </c>
      <c r="P22">
        <v>479.99200000000002</v>
      </c>
      <c r="Q22">
        <v>278.41300000000001</v>
      </c>
      <c r="R22">
        <v>81.132599999999996</v>
      </c>
      <c r="S22">
        <v>0</v>
      </c>
      <c r="T22">
        <v>-4505.78</v>
      </c>
      <c r="U22">
        <v>0</v>
      </c>
      <c r="V22">
        <v>0</v>
      </c>
      <c r="W22">
        <v>505.55700000000002</v>
      </c>
      <c r="X22">
        <v>966.67499999999995</v>
      </c>
      <c r="Y22">
        <v>2025.88</v>
      </c>
      <c r="Z22">
        <v>119.621</v>
      </c>
      <c r="AA22">
        <v>-1.43466E-4</v>
      </c>
      <c r="AB22">
        <v>888.04600000000005</v>
      </c>
      <c r="AC22">
        <v>71.626999999999995</v>
      </c>
      <c r="AD22">
        <v>107.932</v>
      </c>
      <c r="AE22">
        <v>0</v>
      </c>
      <c r="AF22">
        <v>43.1646</v>
      </c>
      <c r="AG22">
        <v>222.72300000000001</v>
      </c>
      <c r="AH22">
        <v>179.559</v>
      </c>
      <c r="AI22">
        <v>8.09</v>
      </c>
      <c r="AJ22">
        <v>22.55</v>
      </c>
      <c r="AK22">
        <v>3.53</v>
      </c>
      <c r="AL22">
        <v>11.42</v>
      </c>
      <c r="AM22">
        <v>0</v>
      </c>
      <c r="AN22">
        <v>-46.36</v>
      </c>
      <c r="AO22">
        <v>0</v>
      </c>
      <c r="AP22">
        <v>0</v>
      </c>
      <c r="AQ22">
        <v>7.16</v>
      </c>
      <c r="AR22">
        <v>16.86</v>
      </c>
      <c r="AS22">
        <v>26.62</v>
      </c>
      <c r="AT22">
        <v>1.59</v>
      </c>
      <c r="AU22">
        <v>51.46</v>
      </c>
      <c r="AV22">
        <v>45.59</v>
      </c>
      <c r="BI22">
        <v>0</v>
      </c>
      <c r="BJ22">
        <v>1.2481100000000001</v>
      </c>
      <c r="BK22">
        <v>3.1791600000000003E-2</v>
      </c>
      <c r="BL22">
        <v>1.40705E-2</v>
      </c>
      <c r="BM22">
        <v>0</v>
      </c>
      <c r="BN22">
        <v>-3.65032E-2</v>
      </c>
      <c r="BO22">
        <v>0</v>
      </c>
      <c r="BP22">
        <v>0</v>
      </c>
      <c r="BQ22">
        <v>0.134212</v>
      </c>
      <c r="BR22">
        <v>0.17593200000000001</v>
      </c>
      <c r="BS22">
        <v>0.30364400000000002</v>
      </c>
      <c r="BT22">
        <v>2.03874E-2</v>
      </c>
      <c r="BU22">
        <v>1.8916500000000001</v>
      </c>
      <c r="BV22">
        <v>1.2939700000000001</v>
      </c>
      <c r="BW22">
        <v>48.507899999999999</v>
      </c>
      <c r="BX22">
        <v>479.99200000000002</v>
      </c>
      <c r="BY22">
        <v>278.41300000000001</v>
      </c>
      <c r="BZ22">
        <v>81.132599999999996</v>
      </c>
      <c r="CA22">
        <v>-4505.78</v>
      </c>
      <c r="CB22">
        <v>505.55700000000002</v>
      </c>
      <c r="CC22">
        <v>966.67499999999995</v>
      </c>
      <c r="CD22">
        <v>2025.88</v>
      </c>
      <c r="CE22">
        <v>119.621</v>
      </c>
      <c r="CF22">
        <v>-1.3983999999999999E-4</v>
      </c>
      <c r="CG22">
        <v>888.04600000000005</v>
      </c>
      <c r="CH22">
        <v>71.626999999999995</v>
      </c>
      <c r="CI22">
        <v>107.932</v>
      </c>
      <c r="CJ22">
        <v>43.1646</v>
      </c>
      <c r="CK22">
        <v>222.72300000000001</v>
      </c>
      <c r="CL22">
        <v>179.559</v>
      </c>
      <c r="CM22">
        <v>8.09</v>
      </c>
      <c r="CN22">
        <v>22.55</v>
      </c>
      <c r="CO22">
        <v>3.53</v>
      </c>
      <c r="CP22">
        <v>11.42</v>
      </c>
      <c r="CQ22">
        <v>-46.36</v>
      </c>
      <c r="CR22">
        <v>7.16</v>
      </c>
      <c r="CS22">
        <v>16.86</v>
      </c>
      <c r="CT22">
        <v>26.62</v>
      </c>
      <c r="CU22">
        <v>1.59</v>
      </c>
      <c r="CV22">
        <v>51.46</v>
      </c>
      <c r="CW22">
        <v>45.59</v>
      </c>
      <c r="DH22">
        <v>0</v>
      </c>
      <c r="DI22">
        <v>1.2481100000000001</v>
      </c>
      <c r="DJ22">
        <v>3.1791600000000003E-2</v>
      </c>
      <c r="DK22">
        <v>1.40705E-2</v>
      </c>
      <c r="DL22">
        <v>-3.65032E-2</v>
      </c>
      <c r="DM22">
        <v>0.134212</v>
      </c>
      <c r="DN22">
        <v>0.17593200000000001</v>
      </c>
      <c r="DO22">
        <v>0.30364400000000002</v>
      </c>
      <c r="DP22">
        <v>2.03874E-2</v>
      </c>
      <c r="DQ22">
        <v>1.8916500000000001</v>
      </c>
      <c r="DR22">
        <v>1.2939700000000001</v>
      </c>
      <c r="DS22" t="s">
        <v>673</v>
      </c>
      <c r="DT22" t="s">
        <v>670</v>
      </c>
      <c r="DU22" t="s">
        <v>665</v>
      </c>
      <c r="DV22" t="s">
        <v>501</v>
      </c>
      <c r="DW22">
        <v>0</v>
      </c>
      <c r="DX22">
        <v>0</v>
      </c>
      <c r="DY22">
        <v>0</v>
      </c>
      <c r="DZ22">
        <v>0</v>
      </c>
      <c r="EC22">
        <v>48.507899999999999</v>
      </c>
      <c r="ED22">
        <v>479.99200000000002</v>
      </c>
      <c r="EE22">
        <v>278.41300000000001</v>
      </c>
      <c r="EF22">
        <v>81.132599999999996</v>
      </c>
      <c r="EG22">
        <v>0</v>
      </c>
      <c r="EH22">
        <v>-4505.78</v>
      </c>
      <c r="EI22">
        <v>0</v>
      </c>
      <c r="EJ22">
        <v>0</v>
      </c>
      <c r="EK22">
        <v>505.55700000000002</v>
      </c>
      <c r="EL22">
        <v>966.67499999999995</v>
      </c>
      <c r="EM22">
        <v>2025.88</v>
      </c>
      <c r="EN22">
        <v>119.621</v>
      </c>
      <c r="EO22">
        <v>-1.43466E-4</v>
      </c>
      <c r="EP22">
        <v>71.626999999999995</v>
      </c>
      <c r="EQ22">
        <v>107.932</v>
      </c>
      <c r="ER22">
        <v>0</v>
      </c>
      <c r="ES22">
        <v>43.1646</v>
      </c>
      <c r="ET22">
        <v>222.72300000000001</v>
      </c>
      <c r="EU22">
        <v>8.09</v>
      </c>
      <c r="EV22">
        <v>22.55</v>
      </c>
      <c r="EW22">
        <v>3.53</v>
      </c>
      <c r="EX22">
        <v>11.42</v>
      </c>
      <c r="EY22">
        <v>0</v>
      </c>
      <c r="EZ22">
        <v>-46.36</v>
      </c>
      <c r="FA22">
        <v>0</v>
      </c>
      <c r="FB22">
        <v>0</v>
      </c>
      <c r="FC22">
        <v>7.16</v>
      </c>
      <c r="FD22">
        <v>16.86</v>
      </c>
      <c r="FE22">
        <v>26.62</v>
      </c>
      <c r="FF22">
        <v>1.59</v>
      </c>
      <c r="FG22">
        <v>51.46</v>
      </c>
      <c r="FT22">
        <v>0</v>
      </c>
      <c r="FU22">
        <v>1.2481100000000001</v>
      </c>
      <c r="FV22">
        <v>3.1791600000000003E-2</v>
      </c>
      <c r="FW22">
        <v>1.40705E-2</v>
      </c>
      <c r="FX22">
        <v>0</v>
      </c>
      <c r="FY22">
        <v>-3.65032E-2</v>
      </c>
      <c r="FZ22">
        <v>0</v>
      </c>
      <c r="GA22">
        <v>0</v>
      </c>
      <c r="GB22">
        <v>0.134212</v>
      </c>
      <c r="GC22">
        <v>0.17593200000000001</v>
      </c>
      <c r="GD22">
        <v>0.30364400000000002</v>
      </c>
      <c r="GE22">
        <v>2.03874E-2</v>
      </c>
      <c r="GF22">
        <v>1.8916500000000001</v>
      </c>
      <c r="GG22">
        <v>199.97800000000001</v>
      </c>
      <c r="GH22">
        <v>1767.22</v>
      </c>
      <c r="GI22">
        <v>278.41300000000001</v>
      </c>
      <c r="GJ22">
        <v>0</v>
      </c>
      <c r="GK22">
        <v>2135</v>
      </c>
      <c r="GL22">
        <v>930.00099999999998</v>
      </c>
      <c r="GM22">
        <v>2637.81</v>
      </c>
      <c r="GN22">
        <v>297.5</v>
      </c>
      <c r="GO22">
        <v>8245.92</v>
      </c>
      <c r="GP22">
        <v>166.53100000000001</v>
      </c>
      <c r="GQ22">
        <v>160.739</v>
      </c>
      <c r="GR22">
        <v>65.400000000000006</v>
      </c>
      <c r="GS22">
        <v>392.66899999999998</v>
      </c>
      <c r="GT22">
        <v>20.187999999999999</v>
      </c>
      <c r="GU22">
        <v>55.52</v>
      </c>
      <c r="GV22">
        <v>3.53</v>
      </c>
      <c r="GW22">
        <v>32.872300000000003</v>
      </c>
      <c r="GX22">
        <v>30.55</v>
      </c>
      <c r="GY22">
        <v>22.595199999999998</v>
      </c>
      <c r="GZ22">
        <v>35.020000000000003</v>
      </c>
      <c r="HA22">
        <v>4.0199999999999996</v>
      </c>
      <c r="HB22">
        <v>204.29499999999999</v>
      </c>
      <c r="HC22">
        <v>19.829999999999998</v>
      </c>
      <c r="HD22">
        <v>55.52</v>
      </c>
      <c r="HE22">
        <v>3.53</v>
      </c>
      <c r="HF22">
        <v>15.45</v>
      </c>
      <c r="HG22">
        <v>30.55</v>
      </c>
      <c r="HH22">
        <v>18.12</v>
      </c>
      <c r="HI22">
        <v>35.020000000000003</v>
      </c>
      <c r="HJ22">
        <v>4.0199999999999996</v>
      </c>
      <c r="HK22">
        <v>182.04</v>
      </c>
      <c r="ID22">
        <v>0</v>
      </c>
      <c r="IE22">
        <v>2.3673299999999999</v>
      </c>
      <c r="IF22">
        <v>3.1791600000000003E-2</v>
      </c>
      <c r="IG22">
        <v>0</v>
      </c>
      <c r="IH22">
        <v>0.62342900000000001</v>
      </c>
      <c r="II22">
        <v>0.118043</v>
      </c>
      <c r="IJ22">
        <v>0.43196400000000001</v>
      </c>
      <c r="IK22">
        <v>6.2929700000000005E-2</v>
      </c>
      <c r="IL22">
        <v>3.6354899999999999</v>
      </c>
      <c r="IM22">
        <v>47.9</v>
      </c>
      <c r="IN22">
        <v>22.7</v>
      </c>
      <c r="IO22">
        <v>25.2</v>
      </c>
      <c r="IP22">
        <v>47.9</v>
      </c>
      <c r="IQ22">
        <v>22.7</v>
      </c>
      <c r="IR22">
        <v>25.2</v>
      </c>
      <c r="IU22">
        <v>27.71</v>
      </c>
      <c r="IV22">
        <v>17.88</v>
      </c>
      <c r="IW22">
        <v>27.71</v>
      </c>
      <c r="IX22">
        <v>17.88</v>
      </c>
      <c r="IY22">
        <v>27.71</v>
      </c>
      <c r="IZ22">
        <v>17.88</v>
      </c>
      <c r="JA22">
        <v>61.34</v>
      </c>
      <c r="JB22">
        <v>50.770299999999999</v>
      </c>
      <c r="JK22">
        <v>1</v>
      </c>
      <c r="JL22">
        <v>2.83324</v>
      </c>
      <c r="JM22">
        <v>2.83324</v>
      </c>
      <c r="JP22">
        <v>4507.1000000000004</v>
      </c>
      <c r="JQ22">
        <v>2.83324</v>
      </c>
      <c r="JR22">
        <v>0.2</v>
      </c>
      <c r="JS22">
        <v>0.26</v>
      </c>
      <c r="JT22">
        <v>1.63</v>
      </c>
      <c r="JU22">
        <v>0.2</v>
      </c>
      <c r="JV22">
        <v>0.26</v>
      </c>
      <c r="JW22">
        <v>1.63</v>
      </c>
      <c r="JZ22">
        <v>1</v>
      </c>
      <c r="KA22">
        <v>1</v>
      </c>
      <c r="KB22">
        <v>32.7453</v>
      </c>
      <c r="KC22">
        <v>19.063099999999999</v>
      </c>
      <c r="KD22">
        <v>32.7453</v>
      </c>
      <c r="KE22">
        <v>19.063099999999999</v>
      </c>
      <c r="KF22">
        <v>50.044899999999998</v>
      </c>
      <c r="KG22">
        <v>37.313899999999997</v>
      </c>
      <c r="KJ22">
        <v>9.3800399999999993</v>
      </c>
      <c r="KK22">
        <v>125.623</v>
      </c>
      <c r="KL22">
        <v>51.628700000000002</v>
      </c>
      <c r="KM22">
        <v>14.776</v>
      </c>
      <c r="KN22">
        <v>0</v>
      </c>
      <c r="KO22">
        <v>-461.76400000000001</v>
      </c>
      <c r="KP22">
        <v>0</v>
      </c>
      <c r="KQ22">
        <v>0</v>
      </c>
      <c r="KR22">
        <v>110.455</v>
      </c>
      <c r="KS22">
        <v>178.196</v>
      </c>
      <c r="KT22">
        <v>395.209</v>
      </c>
      <c r="KU22">
        <v>26.3203</v>
      </c>
      <c r="KV22">
        <v>449.82299999999998</v>
      </c>
      <c r="KW22">
        <v>380.12700000000001</v>
      </c>
      <c r="KX22">
        <v>572.79700000000003</v>
      </c>
      <c r="KY22">
        <v>0</v>
      </c>
      <c r="KZ22">
        <v>229.07599999999999</v>
      </c>
      <c r="LA22">
        <v>1182</v>
      </c>
      <c r="LB22">
        <v>9.3800399999999993</v>
      </c>
      <c r="LC22">
        <v>125.623</v>
      </c>
      <c r="LD22">
        <v>51.628700000000002</v>
      </c>
      <c r="LE22">
        <v>14.776</v>
      </c>
      <c r="LF22">
        <v>-461.76400000000001</v>
      </c>
      <c r="LG22">
        <v>110.455</v>
      </c>
      <c r="LH22">
        <v>178.196</v>
      </c>
      <c r="LI22">
        <v>395.209</v>
      </c>
      <c r="LJ22">
        <v>26.3203</v>
      </c>
      <c r="LK22">
        <v>449.82299999999998</v>
      </c>
      <c r="LL22">
        <v>380.12700000000001</v>
      </c>
      <c r="LM22">
        <v>572.79700000000003</v>
      </c>
      <c r="LN22">
        <v>229.07599999999999</v>
      </c>
      <c r="LO22">
        <v>1182</v>
      </c>
      <c r="LP22">
        <v>40.0702</v>
      </c>
      <c r="LQ22">
        <v>440.87099999999998</v>
      </c>
      <c r="LR22">
        <v>51.628700000000002</v>
      </c>
      <c r="LS22">
        <v>0</v>
      </c>
      <c r="LT22">
        <v>466.012</v>
      </c>
      <c r="LU22">
        <v>175.56200000000001</v>
      </c>
      <c r="LV22">
        <v>523.41</v>
      </c>
      <c r="LW22">
        <v>78.617400000000004</v>
      </c>
      <c r="LX22">
        <v>1776.17</v>
      </c>
      <c r="LY22">
        <v>883.78300000000002</v>
      </c>
      <c r="LZ22">
        <v>853.04499999999996</v>
      </c>
      <c r="MA22">
        <v>347.08</v>
      </c>
      <c r="MB22">
        <v>2083.91</v>
      </c>
    </row>
    <row r="23" spans="1:340" x14ac:dyDescent="0.25">
      <c r="A23" s="26">
        <v>44497.764305555553</v>
      </c>
      <c r="B23" t="s">
        <v>710</v>
      </c>
      <c r="C23" t="s">
        <v>711</v>
      </c>
      <c r="D23">
        <v>10</v>
      </c>
      <c r="E23">
        <v>1</v>
      </c>
      <c r="F23">
        <v>2100</v>
      </c>
      <c r="G23" t="s">
        <v>87</v>
      </c>
      <c r="H23" t="s">
        <v>112</v>
      </c>
      <c r="I23">
        <v>-6.27</v>
      </c>
      <c r="J23">
        <v>-3.1</v>
      </c>
      <c r="K23">
        <v>-3.1</v>
      </c>
      <c r="L23">
        <v>28.3</v>
      </c>
      <c r="O23">
        <v>59.589700000000001</v>
      </c>
      <c r="P23">
        <v>612.76599999999996</v>
      </c>
      <c r="Q23">
        <v>278.41300000000001</v>
      </c>
      <c r="R23">
        <v>81.132599999999996</v>
      </c>
      <c r="S23">
        <v>0</v>
      </c>
      <c r="T23">
        <v>-4505.78</v>
      </c>
      <c r="U23">
        <v>0</v>
      </c>
      <c r="V23">
        <v>0</v>
      </c>
      <c r="W23">
        <v>505.55700000000002</v>
      </c>
      <c r="X23">
        <v>967.79499999999996</v>
      </c>
      <c r="Y23">
        <v>2025.88</v>
      </c>
      <c r="Z23">
        <v>119.621</v>
      </c>
      <c r="AA23">
        <v>144.976</v>
      </c>
      <c r="AB23">
        <v>1031.9000000000001</v>
      </c>
      <c r="AC23">
        <v>87.990300000000005</v>
      </c>
      <c r="AD23">
        <v>107.932</v>
      </c>
      <c r="AE23">
        <v>0</v>
      </c>
      <c r="AF23">
        <v>43.1646</v>
      </c>
      <c r="AG23">
        <v>239.08699999999999</v>
      </c>
      <c r="AH23">
        <v>195.922</v>
      </c>
      <c r="AI23">
        <v>9.9600000000000009</v>
      </c>
      <c r="AJ23">
        <v>26.95</v>
      </c>
      <c r="AK23">
        <v>3.53</v>
      </c>
      <c r="AL23">
        <v>11.42</v>
      </c>
      <c r="AM23">
        <v>0</v>
      </c>
      <c r="AN23">
        <v>-46.38</v>
      </c>
      <c r="AO23">
        <v>0</v>
      </c>
      <c r="AP23">
        <v>0</v>
      </c>
      <c r="AQ23">
        <v>7.16</v>
      </c>
      <c r="AR23">
        <v>16.88</v>
      </c>
      <c r="AS23">
        <v>26.62</v>
      </c>
      <c r="AT23">
        <v>1.59</v>
      </c>
      <c r="AU23">
        <v>57.73</v>
      </c>
      <c r="AV23">
        <v>51.86</v>
      </c>
      <c r="BI23">
        <v>0</v>
      </c>
      <c r="BJ23">
        <v>1.4871000000000001</v>
      </c>
      <c r="BK23">
        <v>3.1791600000000003E-2</v>
      </c>
      <c r="BL23">
        <v>1.40705E-2</v>
      </c>
      <c r="BM23">
        <v>0</v>
      </c>
      <c r="BN23">
        <v>-3.65032E-2</v>
      </c>
      <c r="BO23">
        <v>0</v>
      </c>
      <c r="BP23">
        <v>0</v>
      </c>
      <c r="BQ23">
        <v>0.134212</v>
      </c>
      <c r="BR23">
        <v>0.176035</v>
      </c>
      <c r="BS23">
        <v>0.30364400000000002</v>
      </c>
      <c r="BT23">
        <v>2.03874E-2</v>
      </c>
      <c r="BU23">
        <v>2.1307399999999999</v>
      </c>
      <c r="BV23">
        <v>1.5329600000000001</v>
      </c>
      <c r="BW23">
        <v>48.507899999999999</v>
      </c>
      <c r="BX23">
        <v>479.99200000000002</v>
      </c>
      <c r="BY23">
        <v>278.41300000000001</v>
      </c>
      <c r="BZ23">
        <v>81.132599999999996</v>
      </c>
      <c r="CA23">
        <v>-4505.78</v>
      </c>
      <c r="CB23">
        <v>505.55700000000002</v>
      </c>
      <c r="CC23">
        <v>966.67499999999995</v>
      </c>
      <c r="CD23">
        <v>2025.88</v>
      </c>
      <c r="CE23">
        <v>119.621</v>
      </c>
      <c r="CF23">
        <v>-1.3983999999999999E-4</v>
      </c>
      <c r="CG23">
        <v>888.04600000000005</v>
      </c>
      <c r="CH23">
        <v>71.626999999999995</v>
      </c>
      <c r="CI23">
        <v>107.932</v>
      </c>
      <c r="CJ23">
        <v>43.1646</v>
      </c>
      <c r="CK23">
        <v>222.72300000000001</v>
      </c>
      <c r="CL23">
        <v>179.559</v>
      </c>
      <c r="CM23">
        <v>8.09</v>
      </c>
      <c r="CN23">
        <v>22.55</v>
      </c>
      <c r="CO23">
        <v>3.53</v>
      </c>
      <c r="CP23">
        <v>11.42</v>
      </c>
      <c r="CQ23">
        <v>-46.36</v>
      </c>
      <c r="CR23">
        <v>7.16</v>
      </c>
      <c r="CS23">
        <v>16.86</v>
      </c>
      <c r="CT23">
        <v>26.62</v>
      </c>
      <c r="CU23">
        <v>1.59</v>
      </c>
      <c r="CV23">
        <v>51.46</v>
      </c>
      <c r="CW23">
        <v>45.59</v>
      </c>
      <c r="DH23">
        <v>0</v>
      </c>
      <c r="DI23">
        <v>1.2481100000000001</v>
      </c>
      <c r="DJ23">
        <v>3.1791600000000003E-2</v>
      </c>
      <c r="DK23">
        <v>1.40705E-2</v>
      </c>
      <c r="DL23">
        <v>-3.65032E-2</v>
      </c>
      <c r="DM23">
        <v>0.134212</v>
      </c>
      <c r="DN23">
        <v>0.17593200000000001</v>
      </c>
      <c r="DO23">
        <v>0.30364400000000002</v>
      </c>
      <c r="DP23">
        <v>2.03874E-2</v>
      </c>
      <c r="DQ23">
        <v>1.8916500000000001</v>
      </c>
      <c r="DR23">
        <v>1.2939700000000001</v>
      </c>
      <c r="DS23" t="s">
        <v>673</v>
      </c>
      <c r="DT23" t="s">
        <v>670</v>
      </c>
      <c r="DU23" t="s">
        <v>665</v>
      </c>
      <c r="DV23" t="s">
        <v>501</v>
      </c>
      <c r="DW23">
        <v>-0.239092</v>
      </c>
      <c r="DX23">
        <v>-0.23898900000000001</v>
      </c>
      <c r="DY23">
        <v>-12.2</v>
      </c>
      <c r="DZ23">
        <v>-13.8</v>
      </c>
      <c r="EC23">
        <v>59.589700000000001</v>
      </c>
      <c r="ED23">
        <v>612.76599999999996</v>
      </c>
      <c r="EE23">
        <v>278.41300000000001</v>
      </c>
      <c r="EF23">
        <v>81.132599999999996</v>
      </c>
      <c r="EG23">
        <v>0</v>
      </c>
      <c r="EH23">
        <v>-4505.78</v>
      </c>
      <c r="EI23">
        <v>0</v>
      </c>
      <c r="EJ23">
        <v>0</v>
      </c>
      <c r="EK23">
        <v>505.55700000000002</v>
      </c>
      <c r="EL23">
        <v>967.79499999999996</v>
      </c>
      <c r="EM23">
        <v>2025.88</v>
      </c>
      <c r="EN23">
        <v>119.621</v>
      </c>
      <c r="EO23">
        <v>144.976</v>
      </c>
      <c r="EP23">
        <v>87.990300000000005</v>
      </c>
      <c r="EQ23">
        <v>107.932</v>
      </c>
      <c r="ER23">
        <v>0</v>
      </c>
      <c r="ES23">
        <v>43.1646</v>
      </c>
      <c r="ET23">
        <v>239.08699999999999</v>
      </c>
      <c r="EU23">
        <v>9.9600000000000009</v>
      </c>
      <c r="EV23">
        <v>26.95</v>
      </c>
      <c r="EW23">
        <v>3.53</v>
      </c>
      <c r="EX23">
        <v>11.42</v>
      </c>
      <c r="EY23">
        <v>0</v>
      </c>
      <c r="EZ23">
        <v>-46.38</v>
      </c>
      <c r="FA23">
        <v>0</v>
      </c>
      <c r="FB23">
        <v>0</v>
      </c>
      <c r="FC23">
        <v>7.16</v>
      </c>
      <c r="FD23">
        <v>16.88</v>
      </c>
      <c r="FE23">
        <v>26.62</v>
      </c>
      <c r="FF23">
        <v>1.59</v>
      </c>
      <c r="FG23">
        <v>57.73</v>
      </c>
      <c r="FT23">
        <v>0</v>
      </c>
      <c r="FU23">
        <v>1.4871000000000001</v>
      </c>
      <c r="FV23">
        <v>3.1791600000000003E-2</v>
      </c>
      <c r="FW23">
        <v>1.40705E-2</v>
      </c>
      <c r="FX23">
        <v>0</v>
      </c>
      <c r="FY23">
        <v>-3.65032E-2</v>
      </c>
      <c r="FZ23">
        <v>0</v>
      </c>
      <c r="GA23">
        <v>0</v>
      </c>
      <c r="GB23">
        <v>0.134212</v>
      </c>
      <c r="GC23">
        <v>0.176035</v>
      </c>
      <c r="GD23">
        <v>0.30364400000000002</v>
      </c>
      <c r="GE23">
        <v>2.03874E-2</v>
      </c>
      <c r="GF23">
        <v>2.1307399999999999</v>
      </c>
      <c r="GG23">
        <v>199.97499999999999</v>
      </c>
      <c r="GH23">
        <v>1767.21</v>
      </c>
      <c r="GI23">
        <v>278.41300000000001</v>
      </c>
      <c r="GJ23">
        <v>0</v>
      </c>
      <c r="GK23">
        <v>2135</v>
      </c>
      <c r="GL23">
        <v>930.00099999999998</v>
      </c>
      <c r="GM23">
        <v>2637.81</v>
      </c>
      <c r="GN23">
        <v>297.5</v>
      </c>
      <c r="GO23">
        <v>8245.91</v>
      </c>
      <c r="GP23">
        <v>166.52799999999999</v>
      </c>
      <c r="GQ23">
        <v>160.739</v>
      </c>
      <c r="GR23">
        <v>65.400000000000006</v>
      </c>
      <c r="GS23">
        <v>392.66699999999997</v>
      </c>
      <c r="GT23">
        <v>20.187999999999999</v>
      </c>
      <c r="GU23">
        <v>55.52</v>
      </c>
      <c r="GV23">
        <v>3.53</v>
      </c>
      <c r="GW23">
        <v>32.872300000000003</v>
      </c>
      <c r="GX23">
        <v>30.55</v>
      </c>
      <c r="GY23">
        <v>22.595199999999998</v>
      </c>
      <c r="GZ23">
        <v>35.020000000000003</v>
      </c>
      <c r="HA23">
        <v>4.0199999999999996</v>
      </c>
      <c r="HB23">
        <v>204.29499999999999</v>
      </c>
      <c r="HC23">
        <v>19.829999999999998</v>
      </c>
      <c r="HD23">
        <v>55.52</v>
      </c>
      <c r="HE23">
        <v>3.53</v>
      </c>
      <c r="HF23">
        <v>15.45</v>
      </c>
      <c r="HG23">
        <v>30.55</v>
      </c>
      <c r="HH23">
        <v>18.12</v>
      </c>
      <c r="HI23">
        <v>35.020000000000003</v>
      </c>
      <c r="HJ23">
        <v>4.0199999999999996</v>
      </c>
      <c r="HK23">
        <v>182.04</v>
      </c>
      <c r="ID23">
        <v>0</v>
      </c>
      <c r="IE23">
        <v>2.3673199999999999</v>
      </c>
      <c r="IF23">
        <v>3.1791600000000003E-2</v>
      </c>
      <c r="IG23">
        <v>0</v>
      </c>
      <c r="IH23">
        <v>0.62342900000000001</v>
      </c>
      <c r="II23">
        <v>0.118043</v>
      </c>
      <c r="IJ23">
        <v>0.43196400000000001</v>
      </c>
      <c r="IK23">
        <v>6.2929700000000005E-2</v>
      </c>
      <c r="IL23">
        <v>3.6354700000000002</v>
      </c>
      <c r="IM23">
        <v>51</v>
      </c>
      <c r="IN23">
        <v>22.7</v>
      </c>
      <c r="IO23">
        <v>28.3</v>
      </c>
      <c r="IP23">
        <v>47.9</v>
      </c>
      <c r="IQ23">
        <v>22.7</v>
      </c>
      <c r="IR23">
        <v>25.2</v>
      </c>
      <c r="IU23">
        <v>32.24</v>
      </c>
      <c r="IV23">
        <v>19.62</v>
      </c>
      <c r="IW23">
        <v>27.71</v>
      </c>
      <c r="IX23">
        <v>17.88</v>
      </c>
      <c r="IY23">
        <v>32.24</v>
      </c>
      <c r="IZ23">
        <v>19.62</v>
      </c>
      <c r="JA23">
        <v>61.34</v>
      </c>
      <c r="JB23">
        <v>50.770299999999999</v>
      </c>
      <c r="JK23">
        <v>1</v>
      </c>
      <c r="JL23">
        <v>2.83324</v>
      </c>
      <c r="JM23">
        <v>2.83324</v>
      </c>
      <c r="JP23">
        <v>4507.1000000000004</v>
      </c>
      <c r="JQ23">
        <v>2.83324</v>
      </c>
      <c r="JR23">
        <v>0.2</v>
      </c>
      <c r="JS23">
        <v>0.26</v>
      </c>
      <c r="JT23">
        <v>1.76</v>
      </c>
      <c r="JU23">
        <v>0.2</v>
      </c>
      <c r="JV23">
        <v>0.26</v>
      </c>
      <c r="JW23">
        <v>1.63</v>
      </c>
      <c r="JZ23">
        <v>1</v>
      </c>
      <c r="KA23">
        <v>1</v>
      </c>
      <c r="KB23">
        <v>36.671399999999998</v>
      </c>
      <c r="KC23">
        <v>21.904199999999999</v>
      </c>
      <c r="KD23">
        <v>32.7453</v>
      </c>
      <c r="KE23">
        <v>19.063099999999999</v>
      </c>
      <c r="KF23">
        <v>50.044400000000003</v>
      </c>
      <c r="KG23">
        <v>37.313699999999997</v>
      </c>
      <c r="KJ23">
        <v>11.544600000000001</v>
      </c>
      <c r="KK23">
        <v>161.267</v>
      </c>
      <c r="KL23">
        <v>51.628700000000002</v>
      </c>
      <c r="KM23">
        <v>14.776</v>
      </c>
      <c r="KN23">
        <v>0</v>
      </c>
      <c r="KO23">
        <v>-461.76400000000001</v>
      </c>
      <c r="KP23">
        <v>0</v>
      </c>
      <c r="KQ23">
        <v>0</v>
      </c>
      <c r="KR23">
        <v>110.455</v>
      </c>
      <c r="KS23">
        <v>178.404</v>
      </c>
      <c r="KT23">
        <v>395.209</v>
      </c>
      <c r="KU23">
        <v>26.3203</v>
      </c>
      <c r="KV23">
        <v>487.84100000000001</v>
      </c>
      <c r="KW23">
        <v>466.96800000000002</v>
      </c>
      <c r="KX23">
        <v>572.79700000000003</v>
      </c>
      <c r="KY23">
        <v>0</v>
      </c>
      <c r="KZ23">
        <v>229.07599999999999</v>
      </c>
      <c r="LA23">
        <v>1268.8399999999999</v>
      </c>
      <c r="LB23">
        <v>9.3800399999999993</v>
      </c>
      <c r="LC23">
        <v>125.623</v>
      </c>
      <c r="LD23">
        <v>51.628700000000002</v>
      </c>
      <c r="LE23">
        <v>14.776</v>
      </c>
      <c r="LF23">
        <v>-461.76400000000001</v>
      </c>
      <c r="LG23">
        <v>110.455</v>
      </c>
      <c r="LH23">
        <v>178.196</v>
      </c>
      <c r="LI23">
        <v>395.209</v>
      </c>
      <c r="LJ23">
        <v>26.3203</v>
      </c>
      <c r="LK23">
        <v>449.82299999999998</v>
      </c>
      <c r="LL23">
        <v>380.12700000000001</v>
      </c>
      <c r="LM23">
        <v>572.79700000000003</v>
      </c>
      <c r="LN23">
        <v>229.07599999999999</v>
      </c>
      <c r="LO23">
        <v>1182</v>
      </c>
      <c r="LP23">
        <v>40.069499999999998</v>
      </c>
      <c r="LQ23">
        <v>440.86799999999999</v>
      </c>
      <c r="LR23">
        <v>51.628700000000002</v>
      </c>
      <c r="LS23">
        <v>0</v>
      </c>
      <c r="LT23">
        <v>466.012</v>
      </c>
      <c r="LU23">
        <v>175.56200000000001</v>
      </c>
      <c r="LV23">
        <v>523.41</v>
      </c>
      <c r="LW23">
        <v>78.617400000000004</v>
      </c>
      <c r="LX23">
        <v>1776.17</v>
      </c>
      <c r="LY23">
        <v>883.76900000000001</v>
      </c>
      <c r="LZ23">
        <v>853.04499999999996</v>
      </c>
      <c r="MA23">
        <v>347.08</v>
      </c>
      <c r="MB23">
        <v>2083.89</v>
      </c>
    </row>
    <row r="24" spans="1:340" x14ac:dyDescent="0.25">
      <c r="A24" s="26">
        <v>44497.764664351853</v>
      </c>
      <c r="B24" t="s">
        <v>712</v>
      </c>
      <c r="C24" t="s">
        <v>713</v>
      </c>
      <c r="D24">
        <v>11</v>
      </c>
      <c r="E24">
        <v>1</v>
      </c>
      <c r="F24">
        <v>2100</v>
      </c>
      <c r="G24" t="s">
        <v>87</v>
      </c>
      <c r="H24" t="s">
        <v>393</v>
      </c>
      <c r="I24">
        <v>0</v>
      </c>
      <c r="J24">
        <v>0</v>
      </c>
      <c r="K24">
        <v>0</v>
      </c>
      <c r="L24">
        <v>24.8</v>
      </c>
      <c r="O24">
        <v>133.73500000000001</v>
      </c>
      <c r="P24">
        <v>1099.6099999999999</v>
      </c>
      <c r="Q24">
        <v>277.42</v>
      </c>
      <c r="R24">
        <v>81.133799999999994</v>
      </c>
      <c r="S24">
        <v>0</v>
      </c>
      <c r="T24">
        <v>-5204.37</v>
      </c>
      <c r="U24">
        <v>0</v>
      </c>
      <c r="V24">
        <v>0</v>
      </c>
      <c r="W24">
        <v>505.55700000000002</v>
      </c>
      <c r="X24">
        <v>961.41200000000003</v>
      </c>
      <c r="Y24">
        <v>2025.88</v>
      </c>
      <c r="Z24">
        <v>119.621</v>
      </c>
      <c r="AA24">
        <v>-7.0210300000000004E-4</v>
      </c>
      <c r="AB24">
        <v>1591.9</v>
      </c>
      <c r="AC24">
        <v>197.429</v>
      </c>
      <c r="AD24">
        <v>110.172</v>
      </c>
      <c r="AE24">
        <v>0</v>
      </c>
      <c r="AF24">
        <v>43.1646</v>
      </c>
      <c r="AG24">
        <v>350.76600000000002</v>
      </c>
      <c r="AH24">
        <v>307.601</v>
      </c>
      <c r="AI24">
        <v>22.26</v>
      </c>
      <c r="AJ24">
        <v>35.47</v>
      </c>
      <c r="AK24">
        <v>3.66</v>
      </c>
      <c r="AL24">
        <v>11.69</v>
      </c>
      <c r="AM24">
        <v>0</v>
      </c>
      <c r="AN24">
        <v>-58.52</v>
      </c>
      <c r="AO24">
        <v>0</v>
      </c>
      <c r="AP24">
        <v>0</v>
      </c>
      <c r="AQ24">
        <v>7.35</v>
      </c>
      <c r="AR24">
        <v>17.600000000000001</v>
      </c>
      <c r="AS24">
        <v>27.48</v>
      </c>
      <c r="AT24">
        <v>1.63</v>
      </c>
      <c r="AU24">
        <v>68.62</v>
      </c>
      <c r="AV24">
        <v>73.08</v>
      </c>
      <c r="BI24">
        <v>0</v>
      </c>
      <c r="BJ24">
        <v>1.6172500000000001</v>
      </c>
      <c r="BK24">
        <v>3.1678199999999997E-2</v>
      </c>
      <c r="BL24">
        <v>1.40705E-2</v>
      </c>
      <c r="BM24">
        <v>0</v>
      </c>
      <c r="BN24">
        <v>-9.7813700000000003E-2</v>
      </c>
      <c r="BO24">
        <v>0</v>
      </c>
      <c r="BP24">
        <v>0</v>
      </c>
      <c r="BQ24">
        <v>0.134212</v>
      </c>
      <c r="BR24">
        <v>0.177205</v>
      </c>
      <c r="BS24">
        <v>0.30364400000000002</v>
      </c>
      <c r="BT24">
        <v>2.03874E-2</v>
      </c>
      <c r="BU24">
        <v>2.2006399999999999</v>
      </c>
      <c r="BV24">
        <v>1.663</v>
      </c>
      <c r="BW24">
        <v>133.73500000000001</v>
      </c>
      <c r="BX24">
        <v>1099.6099999999999</v>
      </c>
      <c r="BY24">
        <v>277.42</v>
      </c>
      <c r="BZ24">
        <v>81.133799999999994</v>
      </c>
      <c r="CA24">
        <v>-5204.37</v>
      </c>
      <c r="CB24">
        <v>505.55700000000002</v>
      </c>
      <c r="CC24">
        <v>961.41200000000003</v>
      </c>
      <c r="CD24">
        <v>2025.88</v>
      </c>
      <c r="CE24">
        <v>119.621</v>
      </c>
      <c r="CF24">
        <v>-7.0210300000000004E-4</v>
      </c>
      <c r="CG24">
        <v>1591.9</v>
      </c>
      <c r="CH24">
        <v>197.429</v>
      </c>
      <c r="CI24">
        <v>110.172</v>
      </c>
      <c r="CJ24">
        <v>43.1646</v>
      </c>
      <c r="CK24">
        <v>350.76600000000002</v>
      </c>
      <c r="CL24">
        <v>307.601</v>
      </c>
      <c r="CM24">
        <v>22.26</v>
      </c>
      <c r="CN24">
        <v>35.47</v>
      </c>
      <c r="CO24">
        <v>3.66</v>
      </c>
      <c r="CP24">
        <v>11.69</v>
      </c>
      <c r="CQ24">
        <v>-58.52</v>
      </c>
      <c r="CR24">
        <v>7.35</v>
      </c>
      <c r="CS24">
        <v>17.600000000000001</v>
      </c>
      <c r="CT24">
        <v>27.48</v>
      </c>
      <c r="CU24">
        <v>1.63</v>
      </c>
      <c r="CV24">
        <v>68.62</v>
      </c>
      <c r="CW24">
        <v>73.08</v>
      </c>
      <c r="DH24">
        <v>0</v>
      </c>
      <c r="DI24">
        <v>1.6172500000000001</v>
      </c>
      <c r="DJ24">
        <v>3.1678199999999997E-2</v>
      </c>
      <c r="DK24">
        <v>1.40705E-2</v>
      </c>
      <c r="DL24">
        <v>-9.7813700000000003E-2</v>
      </c>
      <c r="DM24">
        <v>0.134212</v>
      </c>
      <c r="DN24">
        <v>0.177205</v>
      </c>
      <c r="DO24">
        <v>0.30364400000000002</v>
      </c>
      <c r="DP24">
        <v>2.03874E-2</v>
      </c>
      <c r="DQ24">
        <v>2.2006399999999999</v>
      </c>
      <c r="DR24">
        <v>1.663</v>
      </c>
      <c r="DS24" t="s">
        <v>673</v>
      </c>
      <c r="DT24" t="s">
        <v>670</v>
      </c>
      <c r="DU24" t="s">
        <v>665</v>
      </c>
      <c r="DV24" t="s">
        <v>501</v>
      </c>
      <c r="DW24">
        <v>0</v>
      </c>
      <c r="DX24">
        <v>0</v>
      </c>
      <c r="DY24">
        <v>0</v>
      </c>
      <c r="DZ24">
        <v>0</v>
      </c>
      <c r="EC24">
        <v>133.73500000000001</v>
      </c>
      <c r="ED24">
        <v>1099.6099999999999</v>
      </c>
      <c r="EE24">
        <v>277.42</v>
      </c>
      <c r="EF24">
        <v>81.133799999999994</v>
      </c>
      <c r="EG24">
        <v>0</v>
      </c>
      <c r="EH24">
        <v>-5204.37</v>
      </c>
      <c r="EI24">
        <v>0</v>
      </c>
      <c r="EJ24">
        <v>0</v>
      </c>
      <c r="EK24">
        <v>505.55700000000002</v>
      </c>
      <c r="EL24">
        <v>961.41200000000003</v>
      </c>
      <c r="EM24">
        <v>2025.88</v>
      </c>
      <c r="EN24">
        <v>119.621</v>
      </c>
      <c r="EO24">
        <v>-7.0210300000000004E-4</v>
      </c>
      <c r="EP24">
        <v>197.429</v>
      </c>
      <c r="EQ24">
        <v>110.172</v>
      </c>
      <c r="ER24">
        <v>0</v>
      </c>
      <c r="ES24">
        <v>43.1646</v>
      </c>
      <c r="ET24">
        <v>350.76600000000002</v>
      </c>
      <c r="EU24">
        <v>22.26</v>
      </c>
      <c r="EV24">
        <v>35.47</v>
      </c>
      <c r="EW24">
        <v>3.66</v>
      </c>
      <c r="EX24">
        <v>11.69</v>
      </c>
      <c r="EY24">
        <v>0</v>
      </c>
      <c r="EZ24">
        <v>-58.52</v>
      </c>
      <c r="FA24">
        <v>0</v>
      </c>
      <c r="FB24">
        <v>0</v>
      </c>
      <c r="FC24">
        <v>7.35</v>
      </c>
      <c r="FD24">
        <v>17.600000000000001</v>
      </c>
      <c r="FE24">
        <v>27.48</v>
      </c>
      <c r="FF24">
        <v>1.63</v>
      </c>
      <c r="FG24">
        <v>68.62</v>
      </c>
      <c r="FT24">
        <v>0</v>
      </c>
      <c r="FU24">
        <v>1.6172500000000001</v>
      </c>
      <c r="FV24">
        <v>3.1678199999999997E-2</v>
      </c>
      <c r="FW24">
        <v>1.40705E-2</v>
      </c>
      <c r="FX24">
        <v>0</v>
      </c>
      <c r="FY24">
        <v>-9.7813700000000003E-2</v>
      </c>
      <c r="FZ24">
        <v>0</v>
      </c>
      <c r="GA24">
        <v>0</v>
      </c>
      <c r="GB24">
        <v>0.134212</v>
      </c>
      <c r="GC24">
        <v>0.177205</v>
      </c>
      <c r="GD24">
        <v>0.30364400000000002</v>
      </c>
      <c r="GE24">
        <v>2.03874E-2</v>
      </c>
      <c r="GF24">
        <v>2.2006399999999999</v>
      </c>
      <c r="GG24">
        <v>460.28899999999999</v>
      </c>
      <c r="GH24">
        <v>3258.33</v>
      </c>
      <c r="GI24">
        <v>277.42</v>
      </c>
      <c r="GJ24">
        <v>0</v>
      </c>
      <c r="GK24">
        <v>2135</v>
      </c>
      <c r="GL24">
        <v>930.00099999999998</v>
      </c>
      <c r="GM24">
        <v>2637.81</v>
      </c>
      <c r="GN24">
        <v>297.5</v>
      </c>
      <c r="GO24">
        <v>9996.35</v>
      </c>
      <c r="GP24">
        <v>383.21300000000002</v>
      </c>
      <c r="GQ24">
        <v>163.262</v>
      </c>
      <c r="GR24">
        <v>65.400000000000006</v>
      </c>
      <c r="GS24">
        <v>611.875</v>
      </c>
      <c r="GT24">
        <v>50.564900000000002</v>
      </c>
      <c r="GU24">
        <v>90.81</v>
      </c>
      <c r="GV24">
        <v>3.66</v>
      </c>
      <c r="GW24">
        <v>36.511600000000001</v>
      </c>
      <c r="GX24">
        <v>31.81</v>
      </c>
      <c r="GY24">
        <v>23.1995</v>
      </c>
      <c r="GZ24">
        <v>36.35</v>
      </c>
      <c r="HA24">
        <v>4.03</v>
      </c>
      <c r="HB24">
        <v>276.93599999999998</v>
      </c>
      <c r="HC24">
        <v>45.61</v>
      </c>
      <c r="HD24">
        <v>90.81</v>
      </c>
      <c r="HE24">
        <v>3.66</v>
      </c>
      <c r="HF24">
        <v>15.7</v>
      </c>
      <c r="HG24">
        <v>31.81</v>
      </c>
      <c r="HH24">
        <v>18.559999999999999</v>
      </c>
      <c r="HI24">
        <v>36.35</v>
      </c>
      <c r="HJ24">
        <v>4.03</v>
      </c>
      <c r="HK24">
        <v>246.53</v>
      </c>
      <c r="ID24">
        <v>0</v>
      </c>
      <c r="IE24">
        <v>3.2263500000000001</v>
      </c>
      <c r="IF24">
        <v>3.1678199999999997E-2</v>
      </c>
      <c r="IG24">
        <v>0</v>
      </c>
      <c r="IH24">
        <v>0.62342900000000001</v>
      </c>
      <c r="II24">
        <v>0.118043</v>
      </c>
      <c r="IJ24">
        <v>0.43196400000000001</v>
      </c>
      <c r="IK24">
        <v>6.2929700000000005E-2</v>
      </c>
      <c r="IL24">
        <v>4.4943900000000001</v>
      </c>
      <c r="IM24">
        <v>45.9</v>
      </c>
      <c r="IN24">
        <v>21.1</v>
      </c>
      <c r="IO24">
        <v>24.8</v>
      </c>
      <c r="IP24">
        <v>45.9</v>
      </c>
      <c r="IQ24">
        <v>21.1</v>
      </c>
      <c r="IR24">
        <v>24.8</v>
      </c>
      <c r="IU24">
        <v>41.87</v>
      </c>
      <c r="IV24">
        <v>31.21</v>
      </c>
      <c r="IW24">
        <v>41.87</v>
      </c>
      <c r="IX24">
        <v>31.21</v>
      </c>
      <c r="IY24">
        <v>41.87</v>
      </c>
      <c r="IZ24">
        <v>31.21</v>
      </c>
      <c r="JA24">
        <v>99.99</v>
      </c>
      <c r="JB24">
        <v>81.556600000000003</v>
      </c>
      <c r="JK24">
        <v>1</v>
      </c>
      <c r="JL24">
        <v>3.35887</v>
      </c>
      <c r="JM24">
        <v>3.35887</v>
      </c>
      <c r="JP24">
        <v>5205.8900000000003</v>
      </c>
      <c r="JQ24">
        <v>3.35887</v>
      </c>
      <c r="JR24">
        <v>0.3</v>
      </c>
      <c r="JS24">
        <v>0.5</v>
      </c>
      <c r="JT24">
        <v>2.17</v>
      </c>
      <c r="JU24">
        <v>0.3</v>
      </c>
      <c r="JV24">
        <v>0.5</v>
      </c>
      <c r="JW24">
        <v>2.17</v>
      </c>
      <c r="JZ24">
        <v>1</v>
      </c>
      <c r="KA24">
        <v>1</v>
      </c>
      <c r="KB24">
        <v>44.160899999999998</v>
      </c>
      <c r="KC24">
        <v>22.9041</v>
      </c>
      <c r="KD24">
        <v>44.160899999999998</v>
      </c>
      <c r="KE24">
        <v>22.9041</v>
      </c>
      <c r="KF24">
        <v>68.540099999999995</v>
      </c>
      <c r="KG24">
        <v>53.583199999999998</v>
      </c>
      <c r="KJ24">
        <v>27.085699999999999</v>
      </c>
      <c r="KK24">
        <v>264.92899999999997</v>
      </c>
      <c r="KL24">
        <v>55.353299999999997</v>
      </c>
      <c r="KM24">
        <v>16.011700000000001</v>
      </c>
      <c r="KN24">
        <v>0</v>
      </c>
      <c r="KO24">
        <v>-797.71199999999999</v>
      </c>
      <c r="KP24">
        <v>0</v>
      </c>
      <c r="KQ24">
        <v>0</v>
      </c>
      <c r="KR24">
        <v>109.703</v>
      </c>
      <c r="KS24">
        <v>191.721</v>
      </c>
      <c r="KT24">
        <v>413.96499999999997</v>
      </c>
      <c r="KU24">
        <v>26.198699999999999</v>
      </c>
      <c r="KV24">
        <v>307.25599999999997</v>
      </c>
      <c r="KW24">
        <v>1047.76</v>
      </c>
      <c r="KX24">
        <v>584.68899999999996</v>
      </c>
      <c r="KY24">
        <v>0</v>
      </c>
      <c r="KZ24">
        <v>229.07599999999999</v>
      </c>
      <c r="LA24">
        <v>1861.52</v>
      </c>
      <c r="LB24">
        <v>27.085699999999999</v>
      </c>
      <c r="LC24">
        <v>264.92899999999997</v>
      </c>
      <c r="LD24">
        <v>55.353299999999997</v>
      </c>
      <c r="LE24">
        <v>16.011700000000001</v>
      </c>
      <c r="LF24">
        <v>-797.71199999999999</v>
      </c>
      <c r="LG24">
        <v>109.703</v>
      </c>
      <c r="LH24">
        <v>191.721</v>
      </c>
      <c r="LI24">
        <v>413.96499999999997</v>
      </c>
      <c r="LJ24">
        <v>26.198699999999999</v>
      </c>
      <c r="LK24">
        <v>307.25599999999997</v>
      </c>
      <c r="LL24">
        <v>1047.76</v>
      </c>
      <c r="LM24">
        <v>584.68899999999996</v>
      </c>
      <c r="LN24">
        <v>229.07599999999999</v>
      </c>
      <c r="LO24">
        <v>1861.52</v>
      </c>
      <c r="LP24">
        <v>95.694900000000004</v>
      </c>
      <c r="LQ24">
        <v>755.505</v>
      </c>
      <c r="LR24">
        <v>55.353299999999997</v>
      </c>
      <c r="LS24">
        <v>0</v>
      </c>
      <c r="LT24">
        <v>463.08</v>
      </c>
      <c r="LU24">
        <v>187.226</v>
      </c>
      <c r="LV24">
        <v>544.68899999999996</v>
      </c>
      <c r="LW24">
        <v>71.471400000000003</v>
      </c>
      <c r="LX24">
        <v>2173.02</v>
      </c>
      <c r="LY24">
        <v>2033.72</v>
      </c>
      <c r="LZ24">
        <v>866.43600000000004</v>
      </c>
      <c r="MA24">
        <v>347.08</v>
      </c>
      <c r="MB24">
        <v>3247.24</v>
      </c>
    </row>
    <row r="25" spans="1:340" x14ac:dyDescent="0.25">
      <c r="A25" s="26">
        <v>44497.765023148146</v>
      </c>
      <c r="B25" t="s">
        <v>714</v>
      </c>
      <c r="C25" t="s">
        <v>715</v>
      </c>
      <c r="D25">
        <v>11</v>
      </c>
      <c r="E25">
        <v>1</v>
      </c>
      <c r="F25">
        <v>2100</v>
      </c>
      <c r="G25" t="s">
        <v>87</v>
      </c>
      <c r="H25" t="s">
        <v>112</v>
      </c>
      <c r="I25">
        <v>-10.69</v>
      </c>
      <c r="J25">
        <v>-3.9</v>
      </c>
      <c r="K25">
        <v>-3.8</v>
      </c>
      <c r="L25">
        <v>28.6</v>
      </c>
      <c r="O25">
        <v>155.99100000000001</v>
      </c>
      <c r="P25">
        <v>1334.63</v>
      </c>
      <c r="Q25">
        <v>277.42</v>
      </c>
      <c r="R25">
        <v>81.133799999999994</v>
      </c>
      <c r="S25">
        <v>0</v>
      </c>
      <c r="T25">
        <v>-5204.37</v>
      </c>
      <c r="U25">
        <v>0</v>
      </c>
      <c r="V25">
        <v>0</v>
      </c>
      <c r="W25">
        <v>505.55700000000002</v>
      </c>
      <c r="X25">
        <v>962.03899999999999</v>
      </c>
      <c r="Y25">
        <v>2025.88</v>
      </c>
      <c r="Z25">
        <v>119.621</v>
      </c>
      <c r="AA25">
        <v>257.90300000000002</v>
      </c>
      <c r="AB25">
        <v>1849.17</v>
      </c>
      <c r="AC25">
        <v>230.28399999999999</v>
      </c>
      <c r="AD25">
        <v>110.172</v>
      </c>
      <c r="AE25">
        <v>0</v>
      </c>
      <c r="AF25">
        <v>43.1646</v>
      </c>
      <c r="AG25">
        <v>383.62099999999998</v>
      </c>
      <c r="AH25">
        <v>340.45699999999999</v>
      </c>
      <c r="AI25">
        <v>25.98</v>
      </c>
      <c r="AJ25">
        <v>42.44</v>
      </c>
      <c r="AK25">
        <v>3.66</v>
      </c>
      <c r="AL25">
        <v>11.69</v>
      </c>
      <c r="AM25">
        <v>0</v>
      </c>
      <c r="AN25">
        <v>-58.57</v>
      </c>
      <c r="AO25">
        <v>0</v>
      </c>
      <c r="AP25">
        <v>0</v>
      </c>
      <c r="AQ25">
        <v>7.35</v>
      </c>
      <c r="AR25">
        <v>17.61</v>
      </c>
      <c r="AS25">
        <v>27.48</v>
      </c>
      <c r="AT25">
        <v>1.63</v>
      </c>
      <c r="AU25">
        <v>79.27</v>
      </c>
      <c r="AV25">
        <v>83.77</v>
      </c>
      <c r="BI25">
        <v>0</v>
      </c>
      <c r="BJ25">
        <v>1.8997999999999999</v>
      </c>
      <c r="BK25">
        <v>3.1678199999999997E-2</v>
      </c>
      <c r="BL25">
        <v>1.40705E-2</v>
      </c>
      <c r="BM25">
        <v>0</v>
      </c>
      <c r="BN25">
        <v>-9.7813700000000003E-2</v>
      </c>
      <c r="BO25">
        <v>0</v>
      </c>
      <c r="BP25">
        <v>0</v>
      </c>
      <c r="BQ25">
        <v>0.134212</v>
      </c>
      <c r="BR25">
        <v>0.17716499999999999</v>
      </c>
      <c r="BS25">
        <v>0.30364400000000002</v>
      </c>
      <c r="BT25">
        <v>2.03874E-2</v>
      </c>
      <c r="BU25">
        <v>2.4831400000000001</v>
      </c>
      <c r="BV25">
        <v>1.9455499999999999</v>
      </c>
      <c r="BW25">
        <v>133.73500000000001</v>
      </c>
      <c r="BX25">
        <v>1099.6099999999999</v>
      </c>
      <c r="BY25">
        <v>277.42</v>
      </c>
      <c r="BZ25">
        <v>81.133799999999994</v>
      </c>
      <c r="CA25">
        <v>-5204.37</v>
      </c>
      <c r="CB25">
        <v>505.55700000000002</v>
      </c>
      <c r="CC25">
        <v>961.41200000000003</v>
      </c>
      <c r="CD25">
        <v>2025.88</v>
      </c>
      <c r="CE25">
        <v>119.621</v>
      </c>
      <c r="CF25">
        <v>-7.0210300000000004E-4</v>
      </c>
      <c r="CG25">
        <v>1591.9</v>
      </c>
      <c r="CH25">
        <v>197.429</v>
      </c>
      <c r="CI25">
        <v>110.172</v>
      </c>
      <c r="CJ25">
        <v>43.1646</v>
      </c>
      <c r="CK25">
        <v>350.76600000000002</v>
      </c>
      <c r="CL25">
        <v>307.601</v>
      </c>
      <c r="CM25">
        <v>22.26</v>
      </c>
      <c r="CN25">
        <v>35.47</v>
      </c>
      <c r="CO25">
        <v>3.66</v>
      </c>
      <c r="CP25">
        <v>11.69</v>
      </c>
      <c r="CQ25">
        <v>-58.52</v>
      </c>
      <c r="CR25">
        <v>7.35</v>
      </c>
      <c r="CS25">
        <v>17.600000000000001</v>
      </c>
      <c r="CT25">
        <v>27.48</v>
      </c>
      <c r="CU25">
        <v>1.63</v>
      </c>
      <c r="CV25">
        <v>68.62</v>
      </c>
      <c r="CW25">
        <v>73.08</v>
      </c>
      <c r="DH25">
        <v>0</v>
      </c>
      <c r="DI25">
        <v>1.6172500000000001</v>
      </c>
      <c r="DJ25">
        <v>3.1678199999999997E-2</v>
      </c>
      <c r="DK25">
        <v>1.40705E-2</v>
      </c>
      <c r="DL25">
        <v>-9.7813700000000003E-2</v>
      </c>
      <c r="DM25">
        <v>0.134212</v>
      </c>
      <c r="DN25">
        <v>0.177205</v>
      </c>
      <c r="DO25">
        <v>0.30364400000000002</v>
      </c>
      <c r="DP25">
        <v>2.03874E-2</v>
      </c>
      <c r="DQ25">
        <v>2.2006399999999999</v>
      </c>
      <c r="DR25">
        <v>1.663</v>
      </c>
      <c r="DS25" t="s">
        <v>673</v>
      </c>
      <c r="DT25" t="s">
        <v>670</v>
      </c>
      <c r="DU25" t="s">
        <v>665</v>
      </c>
      <c r="DV25" t="s">
        <v>501</v>
      </c>
      <c r="DW25">
        <v>-0.28250399999999998</v>
      </c>
      <c r="DX25">
        <v>-0.28254499999999999</v>
      </c>
      <c r="DY25">
        <v>-15.5</v>
      </c>
      <c r="DZ25">
        <v>-14.6</v>
      </c>
      <c r="EC25">
        <v>155.99100000000001</v>
      </c>
      <c r="ED25">
        <v>1334.63</v>
      </c>
      <c r="EE25">
        <v>277.42</v>
      </c>
      <c r="EF25">
        <v>81.133799999999994</v>
      </c>
      <c r="EG25">
        <v>0</v>
      </c>
      <c r="EH25">
        <v>-5204.37</v>
      </c>
      <c r="EI25">
        <v>0</v>
      </c>
      <c r="EJ25">
        <v>0</v>
      </c>
      <c r="EK25">
        <v>505.55700000000002</v>
      </c>
      <c r="EL25">
        <v>962.03899999999999</v>
      </c>
      <c r="EM25">
        <v>2025.88</v>
      </c>
      <c r="EN25">
        <v>119.621</v>
      </c>
      <c r="EO25">
        <v>257.90300000000002</v>
      </c>
      <c r="EP25">
        <v>230.28399999999999</v>
      </c>
      <c r="EQ25">
        <v>110.172</v>
      </c>
      <c r="ER25">
        <v>0</v>
      </c>
      <c r="ES25">
        <v>43.1646</v>
      </c>
      <c r="ET25">
        <v>383.62099999999998</v>
      </c>
      <c r="EU25">
        <v>25.98</v>
      </c>
      <c r="EV25">
        <v>42.44</v>
      </c>
      <c r="EW25">
        <v>3.66</v>
      </c>
      <c r="EX25">
        <v>11.69</v>
      </c>
      <c r="EY25">
        <v>0</v>
      </c>
      <c r="EZ25">
        <v>-58.57</v>
      </c>
      <c r="FA25">
        <v>0</v>
      </c>
      <c r="FB25">
        <v>0</v>
      </c>
      <c r="FC25">
        <v>7.35</v>
      </c>
      <c r="FD25">
        <v>17.61</v>
      </c>
      <c r="FE25">
        <v>27.48</v>
      </c>
      <c r="FF25">
        <v>1.63</v>
      </c>
      <c r="FG25">
        <v>79.27</v>
      </c>
      <c r="FT25">
        <v>0</v>
      </c>
      <c r="FU25">
        <v>1.8997999999999999</v>
      </c>
      <c r="FV25">
        <v>3.1678199999999997E-2</v>
      </c>
      <c r="FW25">
        <v>1.40705E-2</v>
      </c>
      <c r="FX25">
        <v>0</v>
      </c>
      <c r="FY25">
        <v>-9.7813700000000003E-2</v>
      </c>
      <c r="FZ25">
        <v>0</v>
      </c>
      <c r="GA25">
        <v>0</v>
      </c>
      <c r="GB25">
        <v>0.134212</v>
      </c>
      <c r="GC25">
        <v>0.17716499999999999</v>
      </c>
      <c r="GD25">
        <v>0.30364400000000002</v>
      </c>
      <c r="GE25">
        <v>2.03874E-2</v>
      </c>
      <c r="GF25">
        <v>2.4831400000000001</v>
      </c>
      <c r="GG25">
        <v>460.28300000000002</v>
      </c>
      <c r="GH25">
        <v>3258.31</v>
      </c>
      <c r="GI25">
        <v>277.42</v>
      </c>
      <c r="GJ25">
        <v>0</v>
      </c>
      <c r="GK25">
        <v>2135</v>
      </c>
      <c r="GL25">
        <v>930.00099999999998</v>
      </c>
      <c r="GM25">
        <v>2637.81</v>
      </c>
      <c r="GN25">
        <v>297.5</v>
      </c>
      <c r="GO25">
        <v>9996.32</v>
      </c>
      <c r="GP25">
        <v>383.20800000000003</v>
      </c>
      <c r="GQ25">
        <v>163.262</v>
      </c>
      <c r="GR25">
        <v>65.400000000000006</v>
      </c>
      <c r="GS25">
        <v>611.87</v>
      </c>
      <c r="GT25">
        <v>50.564900000000002</v>
      </c>
      <c r="GU25">
        <v>90.81</v>
      </c>
      <c r="GV25">
        <v>3.66</v>
      </c>
      <c r="GW25">
        <v>36.511600000000001</v>
      </c>
      <c r="GX25">
        <v>31.81</v>
      </c>
      <c r="GY25">
        <v>23.1995</v>
      </c>
      <c r="GZ25">
        <v>36.35</v>
      </c>
      <c r="HA25">
        <v>4.03</v>
      </c>
      <c r="HB25">
        <v>276.93599999999998</v>
      </c>
      <c r="HC25">
        <v>45.61</v>
      </c>
      <c r="HD25">
        <v>90.81</v>
      </c>
      <c r="HE25">
        <v>3.66</v>
      </c>
      <c r="HF25">
        <v>15.7</v>
      </c>
      <c r="HG25">
        <v>31.81</v>
      </c>
      <c r="HH25">
        <v>18.559999999999999</v>
      </c>
      <c r="HI25">
        <v>36.35</v>
      </c>
      <c r="HJ25">
        <v>4.03</v>
      </c>
      <c r="HK25">
        <v>246.53</v>
      </c>
      <c r="ID25">
        <v>0</v>
      </c>
      <c r="IE25">
        <v>3.2263299999999999</v>
      </c>
      <c r="IF25">
        <v>3.1678199999999997E-2</v>
      </c>
      <c r="IG25">
        <v>0</v>
      </c>
      <c r="IH25">
        <v>0.62342900000000001</v>
      </c>
      <c r="II25">
        <v>0.118043</v>
      </c>
      <c r="IJ25">
        <v>0.43196400000000001</v>
      </c>
      <c r="IK25">
        <v>6.2929700000000005E-2</v>
      </c>
      <c r="IL25">
        <v>4.49437</v>
      </c>
      <c r="IM25">
        <v>49.8</v>
      </c>
      <c r="IN25">
        <v>21.2</v>
      </c>
      <c r="IO25">
        <v>28.6</v>
      </c>
      <c r="IP25">
        <v>45.9</v>
      </c>
      <c r="IQ25">
        <v>21.1</v>
      </c>
      <c r="IR25">
        <v>24.8</v>
      </c>
      <c r="IU25">
        <v>49.11</v>
      </c>
      <c r="IV25">
        <v>34.659999999999997</v>
      </c>
      <c r="IW25">
        <v>41.87</v>
      </c>
      <c r="IX25">
        <v>31.21</v>
      </c>
      <c r="IY25">
        <v>49.11</v>
      </c>
      <c r="IZ25">
        <v>34.659999999999997</v>
      </c>
      <c r="JA25">
        <v>99.99</v>
      </c>
      <c r="JB25">
        <v>81.556600000000003</v>
      </c>
      <c r="JK25">
        <v>1</v>
      </c>
      <c r="JL25">
        <v>3.35887</v>
      </c>
      <c r="JM25">
        <v>3.35887</v>
      </c>
      <c r="JP25">
        <v>5205.8900000000003</v>
      </c>
      <c r="JQ25">
        <v>3.35887</v>
      </c>
      <c r="JR25">
        <v>0.3</v>
      </c>
      <c r="JS25">
        <v>0.49</v>
      </c>
      <c r="JT25">
        <v>2.4</v>
      </c>
      <c r="JU25">
        <v>0.3</v>
      </c>
      <c r="JV25">
        <v>0.5</v>
      </c>
      <c r="JW25">
        <v>2.17</v>
      </c>
      <c r="JZ25">
        <v>1</v>
      </c>
      <c r="KA25">
        <v>1</v>
      </c>
      <c r="KB25">
        <v>49.9467</v>
      </c>
      <c r="KC25">
        <v>27.3033</v>
      </c>
      <c r="KD25">
        <v>44.160899999999998</v>
      </c>
      <c r="KE25">
        <v>22.9041</v>
      </c>
      <c r="KF25">
        <v>68.606200000000001</v>
      </c>
      <c r="KG25">
        <v>53.5839</v>
      </c>
      <c r="KJ25">
        <v>31.640799999999999</v>
      </c>
      <c r="KK25">
        <v>320.71199999999999</v>
      </c>
      <c r="KL25">
        <v>55.353299999999997</v>
      </c>
      <c r="KM25">
        <v>16.011700000000001</v>
      </c>
      <c r="KN25">
        <v>0</v>
      </c>
      <c r="KO25">
        <v>-797.71199999999999</v>
      </c>
      <c r="KP25">
        <v>0</v>
      </c>
      <c r="KQ25">
        <v>0</v>
      </c>
      <c r="KR25">
        <v>109.703</v>
      </c>
      <c r="KS25">
        <v>191.833</v>
      </c>
      <c r="KT25">
        <v>413.96499999999997</v>
      </c>
      <c r="KU25">
        <v>26.198699999999999</v>
      </c>
      <c r="KV25">
        <v>367.70600000000002</v>
      </c>
      <c r="KW25">
        <v>1222.1300000000001</v>
      </c>
      <c r="KX25">
        <v>584.68899999999996</v>
      </c>
      <c r="KY25">
        <v>0</v>
      </c>
      <c r="KZ25">
        <v>229.07599999999999</v>
      </c>
      <c r="LA25">
        <v>2035.89</v>
      </c>
      <c r="LB25">
        <v>27.085699999999999</v>
      </c>
      <c r="LC25">
        <v>264.92899999999997</v>
      </c>
      <c r="LD25">
        <v>55.353299999999997</v>
      </c>
      <c r="LE25">
        <v>16.011700000000001</v>
      </c>
      <c r="LF25">
        <v>-797.71199999999999</v>
      </c>
      <c r="LG25">
        <v>109.703</v>
      </c>
      <c r="LH25">
        <v>191.721</v>
      </c>
      <c r="LI25">
        <v>413.96499999999997</v>
      </c>
      <c r="LJ25">
        <v>26.198699999999999</v>
      </c>
      <c r="LK25">
        <v>307.25599999999997</v>
      </c>
      <c r="LL25">
        <v>1047.76</v>
      </c>
      <c r="LM25">
        <v>584.68899999999996</v>
      </c>
      <c r="LN25">
        <v>229.07599999999999</v>
      </c>
      <c r="LO25">
        <v>1861.52</v>
      </c>
      <c r="LP25">
        <v>95.693600000000004</v>
      </c>
      <c r="LQ25">
        <v>755.5</v>
      </c>
      <c r="LR25">
        <v>55.353299999999997</v>
      </c>
      <c r="LS25">
        <v>0</v>
      </c>
      <c r="LT25">
        <v>463.08</v>
      </c>
      <c r="LU25">
        <v>187.226</v>
      </c>
      <c r="LV25">
        <v>544.68899999999996</v>
      </c>
      <c r="LW25">
        <v>71.471400000000003</v>
      </c>
      <c r="LX25">
        <v>2173.0100000000002</v>
      </c>
      <c r="LY25">
        <v>2033.7</v>
      </c>
      <c r="LZ25">
        <v>866.43600000000004</v>
      </c>
      <c r="MA25">
        <v>347.08</v>
      </c>
      <c r="MB25">
        <v>3247.21</v>
      </c>
    </row>
    <row r="26" spans="1:340" x14ac:dyDescent="0.25">
      <c r="A26" s="26">
        <v>44497.765381944446</v>
      </c>
      <c r="B26" t="s">
        <v>716</v>
      </c>
      <c r="C26" t="s">
        <v>717</v>
      </c>
      <c r="D26">
        <v>12</v>
      </c>
      <c r="E26">
        <v>1</v>
      </c>
      <c r="F26">
        <v>2100</v>
      </c>
      <c r="G26" t="s">
        <v>87</v>
      </c>
      <c r="H26" t="s">
        <v>393</v>
      </c>
      <c r="I26">
        <v>0</v>
      </c>
      <c r="J26">
        <v>0</v>
      </c>
      <c r="K26">
        <v>0</v>
      </c>
      <c r="L26">
        <v>26.1</v>
      </c>
      <c r="O26">
        <v>140.49700000000001</v>
      </c>
      <c r="P26">
        <v>209.15</v>
      </c>
      <c r="Q26">
        <v>277.07299999999998</v>
      </c>
      <c r="R26">
        <v>81.134900000000002</v>
      </c>
      <c r="S26">
        <v>0</v>
      </c>
      <c r="T26">
        <v>-4302.38</v>
      </c>
      <c r="U26">
        <v>0</v>
      </c>
      <c r="V26">
        <v>0</v>
      </c>
      <c r="W26">
        <v>505.55700000000002</v>
      </c>
      <c r="X26">
        <v>943.46699999999998</v>
      </c>
      <c r="Y26">
        <v>2025.88</v>
      </c>
      <c r="Z26">
        <v>119.621</v>
      </c>
      <c r="AA26" s="27">
        <v>6.0574600000000001E-5</v>
      </c>
      <c r="AB26">
        <v>707.85500000000002</v>
      </c>
      <c r="AC26">
        <v>207.37899999999999</v>
      </c>
      <c r="AD26">
        <v>114.539</v>
      </c>
      <c r="AE26">
        <v>0</v>
      </c>
      <c r="AF26">
        <v>43.1646</v>
      </c>
      <c r="AG26">
        <v>365.08300000000003</v>
      </c>
      <c r="AH26">
        <v>321.91800000000001</v>
      </c>
      <c r="AI26">
        <v>23.44</v>
      </c>
      <c r="AJ26">
        <v>18.350000000000001</v>
      </c>
      <c r="AK26">
        <v>3.66</v>
      </c>
      <c r="AL26">
        <v>12.08</v>
      </c>
      <c r="AM26">
        <v>0</v>
      </c>
      <c r="AN26">
        <v>-48.37</v>
      </c>
      <c r="AO26">
        <v>0</v>
      </c>
      <c r="AP26">
        <v>0</v>
      </c>
      <c r="AQ26">
        <v>7.37</v>
      </c>
      <c r="AR26">
        <v>17.440000000000001</v>
      </c>
      <c r="AS26">
        <v>27.51</v>
      </c>
      <c r="AT26">
        <v>1.64</v>
      </c>
      <c r="AU26">
        <v>63.12</v>
      </c>
      <c r="AV26">
        <v>57.53</v>
      </c>
      <c r="BI26">
        <v>0</v>
      </c>
      <c r="BJ26">
        <v>0.73802199999999996</v>
      </c>
      <c r="BK26">
        <v>3.1638600000000003E-2</v>
      </c>
      <c r="BL26">
        <v>1.40705E-2</v>
      </c>
      <c r="BM26">
        <v>0</v>
      </c>
      <c r="BN26">
        <v>-8.0562099999999998E-2</v>
      </c>
      <c r="BO26">
        <v>0</v>
      </c>
      <c r="BP26">
        <v>0</v>
      </c>
      <c r="BQ26">
        <v>0.134212</v>
      </c>
      <c r="BR26">
        <v>0.17513200000000001</v>
      </c>
      <c r="BS26">
        <v>0.30364400000000002</v>
      </c>
      <c r="BT26">
        <v>2.03874E-2</v>
      </c>
      <c r="BU26">
        <v>1.3365400000000001</v>
      </c>
      <c r="BV26">
        <v>0.78373099999999996</v>
      </c>
      <c r="BW26">
        <v>140.49700000000001</v>
      </c>
      <c r="BX26">
        <v>209.15</v>
      </c>
      <c r="BY26">
        <v>277.07299999999998</v>
      </c>
      <c r="BZ26">
        <v>81.134900000000002</v>
      </c>
      <c r="CA26">
        <v>-4302.38</v>
      </c>
      <c r="CB26">
        <v>505.55700000000002</v>
      </c>
      <c r="CC26">
        <v>943.46699999999998</v>
      </c>
      <c r="CD26">
        <v>2025.88</v>
      </c>
      <c r="CE26">
        <v>119.621</v>
      </c>
      <c r="CF26" s="27">
        <v>6.0639E-5</v>
      </c>
      <c r="CG26">
        <v>707.85500000000002</v>
      </c>
      <c r="CH26">
        <v>207.37899999999999</v>
      </c>
      <c r="CI26">
        <v>114.539</v>
      </c>
      <c r="CJ26">
        <v>43.1646</v>
      </c>
      <c r="CK26">
        <v>365.08300000000003</v>
      </c>
      <c r="CL26">
        <v>321.91800000000001</v>
      </c>
      <c r="CM26">
        <v>23.44</v>
      </c>
      <c r="CN26">
        <v>18.350000000000001</v>
      </c>
      <c r="CO26">
        <v>3.66</v>
      </c>
      <c r="CP26">
        <v>12.08</v>
      </c>
      <c r="CQ26">
        <v>-48.37</v>
      </c>
      <c r="CR26">
        <v>7.37</v>
      </c>
      <c r="CS26">
        <v>17.440000000000001</v>
      </c>
      <c r="CT26">
        <v>27.51</v>
      </c>
      <c r="CU26">
        <v>1.64</v>
      </c>
      <c r="CV26">
        <v>63.12</v>
      </c>
      <c r="CW26">
        <v>57.53</v>
      </c>
      <c r="DH26">
        <v>0</v>
      </c>
      <c r="DI26">
        <v>0.73802199999999996</v>
      </c>
      <c r="DJ26">
        <v>3.1638600000000003E-2</v>
      </c>
      <c r="DK26">
        <v>1.40705E-2</v>
      </c>
      <c r="DL26">
        <v>-8.0562099999999998E-2</v>
      </c>
      <c r="DM26">
        <v>0.134212</v>
      </c>
      <c r="DN26">
        <v>0.17513200000000001</v>
      </c>
      <c r="DO26">
        <v>0.30364400000000002</v>
      </c>
      <c r="DP26">
        <v>2.03874E-2</v>
      </c>
      <c r="DQ26">
        <v>1.3365400000000001</v>
      </c>
      <c r="DR26">
        <v>0.78373099999999996</v>
      </c>
      <c r="DS26" t="s">
        <v>673</v>
      </c>
      <c r="DT26" t="s">
        <v>670</v>
      </c>
      <c r="DU26" t="s">
        <v>665</v>
      </c>
      <c r="DV26" t="s">
        <v>501</v>
      </c>
      <c r="DW26" s="27">
        <v>1.7505200000000001E-9</v>
      </c>
      <c r="DX26" s="27">
        <v>1.7505200000000001E-9</v>
      </c>
      <c r="DY26">
        <v>0</v>
      </c>
      <c r="DZ26">
        <v>0</v>
      </c>
      <c r="EC26">
        <v>140.49700000000001</v>
      </c>
      <c r="ED26">
        <v>209.15</v>
      </c>
      <c r="EE26">
        <v>277.07299999999998</v>
      </c>
      <c r="EF26">
        <v>81.134900000000002</v>
      </c>
      <c r="EG26">
        <v>0</v>
      </c>
      <c r="EH26">
        <v>-4302.38</v>
      </c>
      <c r="EI26">
        <v>0</v>
      </c>
      <c r="EJ26">
        <v>0</v>
      </c>
      <c r="EK26">
        <v>505.55700000000002</v>
      </c>
      <c r="EL26">
        <v>943.46699999999998</v>
      </c>
      <c r="EM26">
        <v>2025.88</v>
      </c>
      <c r="EN26">
        <v>119.621</v>
      </c>
      <c r="EO26" s="27">
        <v>6.0574600000000001E-5</v>
      </c>
      <c r="EP26">
        <v>207.37899999999999</v>
      </c>
      <c r="EQ26">
        <v>114.539</v>
      </c>
      <c r="ER26">
        <v>0</v>
      </c>
      <c r="ES26">
        <v>43.1646</v>
      </c>
      <c r="ET26">
        <v>365.08300000000003</v>
      </c>
      <c r="EU26">
        <v>23.44</v>
      </c>
      <c r="EV26">
        <v>18.350000000000001</v>
      </c>
      <c r="EW26">
        <v>3.66</v>
      </c>
      <c r="EX26">
        <v>12.08</v>
      </c>
      <c r="EY26">
        <v>0</v>
      </c>
      <c r="EZ26">
        <v>-48.37</v>
      </c>
      <c r="FA26">
        <v>0</v>
      </c>
      <c r="FB26">
        <v>0</v>
      </c>
      <c r="FC26">
        <v>7.37</v>
      </c>
      <c r="FD26">
        <v>17.440000000000001</v>
      </c>
      <c r="FE26">
        <v>27.51</v>
      </c>
      <c r="FF26">
        <v>1.64</v>
      </c>
      <c r="FG26">
        <v>63.12</v>
      </c>
      <c r="FT26">
        <v>0</v>
      </c>
      <c r="FU26">
        <v>0.73802199999999996</v>
      </c>
      <c r="FV26">
        <v>3.1638600000000003E-2</v>
      </c>
      <c r="FW26">
        <v>1.40705E-2</v>
      </c>
      <c r="FX26">
        <v>0</v>
      </c>
      <c r="FY26">
        <v>-8.0562099999999998E-2</v>
      </c>
      <c r="FZ26">
        <v>0</v>
      </c>
      <c r="GA26">
        <v>0</v>
      </c>
      <c r="GB26">
        <v>0.134212</v>
      </c>
      <c r="GC26">
        <v>0.17513200000000001</v>
      </c>
      <c r="GD26">
        <v>0.30364400000000002</v>
      </c>
      <c r="GE26">
        <v>2.03874E-2</v>
      </c>
      <c r="GF26">
        <v>1.3365400000000001</v>
      </c>
      <c r="GG26">
        <v>467.20299999999997</v>
      </c>
      <c r="GH26">
        <v>1161.6600000000001</v>
      </c>
      <c r="GI26">
        <v>277.07299999999998</v>
      </c>
      <c r="GJ26">
        <v>0</v>
      </c>
      <c r="GK26">
        <v>2135</v>
      </c>
      <c r="GL26">
        <v>930.00099999999998</v>
      </c>
      <c r="GM26">
        <v>2637.81</v>
      </c>
      <c r="GN26">
        <v>297.5</v>
      </c>
      <c r="GO26">
        <v>7906.25</v>
      </c>
      <c r="GP26">
        <v>388.90899999999999</v>
      </c>
      <c r="GQ26">
        <v>168.15199999999999</v>
      </c>
      <c r="GR26">
        <v>65.400000000000006</v>
      </c>
      <c r="GS26">
        <v>622.46100000000001</v>
      </c>
      <c r="GT26">
        <v>49.003599999999999</v>
      </c>
      <c r="GU26">
        <v>54.21</v>
      </c>
      <c r="GV26">
        <v>3.66</v>
      </c>
      <c r="GW26">
        <v>39.268300000000004</v>
      </c>
      <c r="GX26">
        <v>31.93</v>
      </c>
      <c r="GY26">
        <v>23.209499999999998</v>
      </c>
      <c r="GZ26">
        <v>36.39</v>
      </c>
      <c r="HA26">
        <v>4.13</v>
      </c>
      <c r="HB26">
        <v>241.80099999999999</v>
      </c>
      <c r="HC26">
        <v>46.4</v>
      </c>
      <c r="HD26">
        <v>54.21</v>
      </c>
      <c r="HE26">
        <v>3.66</v>
      </c>
      <c r="HF26">
        <v>16.100000000000001</v>
      </c>
      <c r="HG26">
        <v>31.93</v>
      </c>
      <c r="HH26">
        <v>18.57</v>
      </c>
      <c r="HI26">
        <v>36.39</v>
      </c>
      <c r="HJ26">
        <v>4.13</v>
      </c>
      <c r="HK26">
        <v>211.39</v>
      </c>
      <c r="ID26">
        <v>0</v>
      </c>
      <c r="IE26">
        <v>2.4539200000000001</v>
      </c>
      <c r="IF26">
        <v>3.1638600000000003E-2</v>
      </c>
      <c r="IG26">
        <v>0</v>
      </c>
      <c r="IH26">
        <v>0.62342900000000001</v>
      </c>
      <c r="II26">
        <v>0.118043</v>
      </c>
      <c r="IJ26">
        <v>0.43196400000000001</v>
      </c>
      <c r="IK26">
        <v>6.2929700000000005E-2</v>
      </c>
      <c r="IL26">
        <v>3.72193</v>
      </c>
      <c r="IM26">
        <v>46.1</v>
      </c>
      <c r="IN26">
        <v>20</v>
      </c>
      <c r="IO26">
        <v>26.1</v>
      </c>
      <c r="IP26">
        <v>46.1</v>
      </c>
      <c r="IQ26">
        <v>20</v>
      </c>
      <c r="IR26">
        <v>26.1</v>
      </c>
      <c r="IU26">
        <v>24.84</v>
      </c>
      <c r="IV26">
        <v>32.69</v>
      </c>
      <c r="IW26">
        <v>24.84</v>
      </c>
      <c r="IX26">
        <v>32.69</v>
      </c>
      <c r="IY26">
        <v>24.84</v>
      </c>
      <c r="IZ26">
        <v>32.69</v>
      </c>
      <c r="JA26">
        <v>63.48</v>
      </c>
      <c r="JB26">
        <v>82.661900000000003</v>
      </c>
      <c r="JK26">
        <v>1</v>
      </c>
      <c r="JL26">
        <v>2.8233299999999999</v>
      </c>
      <c r="JM26">
        <v>2.8233299999999999</v>
      </c>
      <c r="JP26">
        <v>4303.6400000000003</v>
      </c>
      <c r="JQ26">
        <v>2.8233299999999999</v>
      </c>
      <c r="JR26">
        <v>0.26</v>
      </c>
      <c r="JS26">
        <v>0.4</v>
      </c>
      <c r="JT26">
        <v>2.17</v>
      </c>
      <c r="JU26">
        <v>0.26</v>
      </c>
      <c r="JV26">
        <v>0.4</v>
      </c>
      <c r="JW26">
        <v>2.17</v>
      </c>
      <c r="JZ26">
        <v>1</v>
      </c>
      <c r="KA26">
        <v>1</v>
      </c>
      <c r="KB26">
        <v>33.212800000000001</v>
      </c>
      <c r="KC26">
        <v>21.256</v>
      </c>
      <c r="KD26">
        <v>33.212800000000001</v>
      </c>
      <c r="KE26">
        <v>21.256</v>
      </c>
      <c r="KF26">
        <v>50.195</v>
      </c>
      <c r="KG26">
        <v>45.932200000000002</v>
      </c>
      <c r="KJ26">
        <v>28.4787</v>
      </c>
      <c r="KK26">
        <v>49.5916</v>
      </c>
      <c r="KL26">
        <v>55.284100000000002</v>
      </c>
      <c r="KM26">
        <v>16.012</v>
      </c>
      <c r="KN26">
        <v>0</v>
      </c>
      <c r="KO26">
        <v>-658.89300000000003</v>
      </c>
      <c r="KP26">
        <v>0</v>
      </c>
      <c r="KQ26">
        <v>0</v>
      </c>
      <c r="KR26">
        <v>109.703</v>
      </c>
      <c r="KS26">
        <v>187.92699999999999</v>
      </c>
      <c r="KT26">
        <v>413.96499999999997</v>
      </c>
      <c r="KU26">
        <v>26.198699999999999</v>
      </c>
      <c r="KV26">
        <v>228.267</v>
      </c>
      <c r="KW26">
        <v>1100.57</v>
      </c>
      <c r="KX26">
        <v>607.86199999999997</v>
      </c>
      <c r="KY26">
        <v>0</v>
      </c>
      <c r="KZ26">
        <v>229.07599999999999</v>
      </c>
      <c r="LA26">
        <v>1937.51</v>
      </c>
      <c r="LB26">
        <v>28.4787</v>
      </c>
      <c r="LC26">
        <v>49.5916</v>
      </c>
      <c r="LD26">
        <v>55.284100000000002</v>
      </c>
      <c r="LE26">
        <v>16.012</v>
      </c>
      <c r="LF26">
        <v>-658.89300000000003</v>
      </c>
      <c r="LG26">
        <v>109.703</v>
      </c>
      <c r="LH26">
        <v>187.92699999999999</v>
      </c>
      <c r="LI26">
        <v>413.96499999999997</v>
      </c>
      <c r="LJ26">
        <v>26.198699999999999</v>
      </c>
      <c r="LK26">
        <v>228.267</v>
      </c>
      <c r="LL26">
        <v>1100.57</v>
      </c>
      <c r="LM26">
        <v>607.86199999999997</v>
      </c>
      <c r="LN26">
        <v>229.07599999999999</v>
      </c>
      <c r="LO26">
        <v>1937.51</v>
      </c>
      <c r="LP26">
        <v>97.323899999999995</v>
      </c>
      <c r="LQ26">
        <v>281.65800000000002</v>
      </c>
      <c r="LR26">
        <v>55.284100000000002</v>
      </c>
      <c r="LS26">
        <v>0</v>
      </c>
      <c r="LT26">
        <v>463.08</v>
      </c>
      <c r="LU26">
        <v>187.226</v>
      </c>
      <c r="LV26">
        <v>544.68899999999996</v>
      </c>
      <c r="LW26">
        <v>71.471400000000003</v>
      </c>
      <c r="LX26">
        <v>1700.73</v>
      </c>
      <c r="LY26">
        <v>2063.9499999999998</v>
      </c>
      <c r="LZ26">
        <v>892.38499999999999</v>
      </c>
      <c r="MA26">
        <v>347.08</v>
      </c>
      <c r="MB26">
        <v>3303.42</v>
      </c>
    </row>
    <row r="27" spans="1:340" x14ac:dyDescent="0.25">
      <c r="A27" s="26">
        <v>44497.765740740739</v>
      </c>
      <c r="B27" t="s">
        <v>718</v>
      </c>
      <c r="C27" t="s">
        <v>719</v>
      </c>
      <c r="D27">
        <v>12</v>
      </c>
      <c r="E27">
        <v>1</v>
      </c>
      <c r="F27">
        <v>2100</v>
      </c>
      <c r="G27" t="s">
        <v>87</v>
      </c>
      <c r="H27" t="s">
        <v>112</v>
      </c>
      <c r="I27">
        <v>-9.1199999999999992</v>
      </c>
      <c r="J27">
        <v>-3.8</v>
      </c>
      <c r="K27">
        <v>-3.8</v>
      </c>
      <c r="L27">
        <v>29.9</v>
      </c>
      <c r="O27">
        <v>162.506</v>
      </c>
      <c r="P27">
        <v>306.07</v>
      </c>
      <c r="Q27">
        <v>277.07299999999998</v>
      </c>
      <c r="R27">
        <v>81.134900000000002</v>
      </c>
      <c r="S27">
        <v>0</v>
      </c>
      <c r="T27">
        <v>-4302.38</v>
      </c>
      <c r="U27">
        <v>0</v>
      </c>
      <c r="V27">
        <v>0</v>
      </c>
      <c r="W27">
        <v>505.55700000000002</v>
      </c>
      <c r="X27">
        <v>945.21</v>
      </c>
      <c r="Y27">
        <v>2025.88</v>
      </c>
      <c r="Z27">
        <v>119.621</v>
      </c>
      <c r="AA27">
        <v>120.673</v>
      </c>
      <c r="AB27">
        <v>826.78499999999997</v>
      </c>
      <c r="AC27">
        <v>239.86699999999999</v>
      </c>
      <c r="AD27">
        <v>114.539</v>
      </c>
      <c r="AE27">
        <v>0</v>
      </c>
      <c r="AF27">
        <v>43.1646</v>
      </c>
      <c r="AG27">
        <v>397.57</v>
      </c>
      <c r="AH27">
        <v>354.40600000000001</v>
      </c>
      <c r="AI27">
        <v>27.13</v>
      </c>
      <c r="AJ27">
        <v>23.78</v>
      </c>
      <c r="AK27">
        <v>3.66</v>
      </c>
      <c r="AL27">
        <v>12.08</v>
      </c>
      <c r="AM27">
        <v>0</v>
      </c>
      <c r="AN27">
        <v>-48.39</v>
      </c>
      <c r="AO27">
        <v>0</v>
      </c>
      <c r="AP27">
        <v>0</v>
      </c>
      <c r="AQ27">
        <v>7.37</v>
      </c>
      <c r="AR27">
        <v>17.47</v>
      </c>
      <c r="AS27">
        <v>27.51</v>
      </c>
      <c r="AT27">
        <v>1.64</v>
      </c>
      <c r="AU27">
        <v>72.25</v>
      </c>
      <c r="AV27">
        <v>66.650000000000006</v>
      </c>
      <c r="BI27">
        <v>0</v>
      </c>
      <c r="BJ27">
        <v>1.0401400000000001</v>
      </c>
      <c r="BK27">
        <v>3.1638600000000003E-2</v>
      </c>
      <c r="BL27">
        <v>1.40705E-2</v>
      </c>
      <c r="BM27">
        <v>0</v>
      </c>
      <c r="BN27">
        <v>-8.0562099999999998E-2</v>
      </c>
      <c r="BO27">
        <v>0</v>
      </c>
      <c r="BP27">
        <v>0</v>
      </c>
      <c r="BQ27">
        <v>0.134212</v>
      </c>
      <c r="BR27">
        <v>0.17521600000000001</v>
      </c>
      <c r="BS27">
        <v>0.30364400000000002</v>
      </c>
      <c r="BT27">
        <v>2.03874E-2</v>
      </c>
      <c r="BU27">
        <v>1.6387499999999999</v>
      </c>
      <c r="BV27">
        <v>1.08585</v>
      </c>
      <c r="BW27">
        <v>140.49700000000001</v>
      </c>
      <c r="BX27">
        <v>209.15</v>
      </c>
      <c r="BY27">
        <v>277.07299999999998</v>
      </c>
      <c r="BZ27">
        <v>81.134900000000002</v>
      </c>
      <c r="CA27">
        <v>-4302.38</v>
      </c>
      <c r="CB27">
        <v>505.55700000000002</v>
      </c>
      <c r="CC27">
        <v>943.46699999999998</v>
      </c>
      <c r="CD27">
        <v>2025.88</v>
      </c>
      <c r="CE27">
        <v>119.621</v>
      </c>
      <c r="CF27" s="27">
        <v>6.0639E-5</v>
      </c>
      <c r="CG27">
        <v>707.85500000000002</v>
      </c>
      <c r="CH27">
        <v>207.37899999999999</v>
      </c>
      <c r="CI27">
        <v>114.539</v>
      </c>
      <c r="CJ27">
        <v>43.1646</v>
      </c>
      <c r="CK27">
        <v>365.08300000000003</v>
      </c>
      <c r="CL27">
        <v>321.91800000000001</v>
      </c>
      <c r="CM27">
        <v>23.44</v>
      </c>
      <c r="CN27">
        <v>18.350000000000001</v>
      </c>
      <c r="CO27">
        <v>3.66</v>
      </c>
      <c r="CP27">
        <v>12.08</v>
      </c>
      <c r="CQ27">
        <v>-48.37</v>
      </c>
      <c r="CR27">
        <v>7.37</v>
      </c>
      <c r="CS27">
        <v>17.440000000000001</v>
      </c>
      <c r="CT27">
        <v>27.51</v>
      </c>
      <c r="CU27">
        <v>1.64</v>
      </c>
      <c r="CV27">
        <v>63.12</v>
      </c>
      <c r="CW27">
        <v>57.53</v>
      </c>
      <c r="DH27">
        <v>0</v>
      </c>
      <c r="DI27">
        <v>0.73802199999999996</v>
      </c>
      <c r="DJ27">
        <v>3.1638600000000003E-2</v>
      </c>
      <c r="DK27">
        <v>1.40705E-2</v>
      </c>
      <c r="DL27">
        <v>-8.0562099999999998E-2</v>
      </c>
      <c r="DM27">
        <v>0.134212</v>
      </c>
      <c r="DN27">
        <v>0.17513200000000001</v>
      </c>
      <c r="DO27">
        <v>0.30364400000000002</v>
      </c>
      <c r="DP27">
        <v>2.03874E-2</v>
      </c>
      <c r="DQ27">
        <v>1.3365400000000001</v>
      </c>
      <c r="DR27">
        <v>0.78373099999999996</v>
      </c>
      <c r="DS27" t="s">
        <v>673</v>
      </c>
      <c r="DT27" t="s">
        <v>670</v>
      </c>
      <c r="DU27" t="s">
        <v>665</v>
      </c>
      <c r="DV27" t="s">
        <v>501</v>
      </c>
      <c r="DW27">
        <v>-0.30220200000000003</v>
      </c>
      <c r="DX27">
        <v>-0.302118</v>
      </c>
      <c r="DY27">
        <v>-14.5</v>
      </c>
      <c r="DZ27">
        <v>-15.9</v>
      </c>
      <c r="EC27">
        <v>162.506</v>
      </c>
      <c r="ED27">
        <v>306.07</v>
      </c>
      <c r="EE27">
        <v>277.07299999999998</v>
      </c>
      <c r="EF27">
        <v>81.134900000000002</v>
      </c>
      <c r="EG27">
        <v>0</v>
      </c>
      <c r="EH27">
        <v>-4302.38</v>
      </c>
      <c r="EI27">
        <v>0</v>
      </c>
      <c r="EJ27">
        <v>0</v>
      </c>
      <c r="EK27">
        <v>505.55700000000002</v>
      </c>
      <c r="EL27">
        <v>945.21</v>
      </c>
      <c r="EM27">
        <v>2025.88</v>
      </c>
      <c r="EN27">
        <v>119.621</v>
      </c>
      <c r="EO27">
        <v>120.673</v>
      </c>
      <c r="EP27">
        <v>239.86699999999999</v>
      </c>
      <c r="EQ27">
        <v>114.539</v>
      </c>
      <c r="ER27">
        <v>0</v>
      </c>
      <c r="ES27">
        <v>43.1646</v>
      </c>
      <c r="ET27">
        <v>397.57</v>
      </c>
      <c r="EU27">
        <v>27.13</v>
      </c>
      <c r="EV27">
        <v>23.78</v>
      </c>
      <c r="EW27">
        <v>3.66</v>
      </c>
      <c r="EX27">
        <v>12.08</v>
      </c>
      <c r="EY27">
        <v>0</v>
      </c>
      <c r="EZ27">
        <v>-48.39</v>
      </c>
      <c r="FA27">
        <v>0</v>
      </c>
      <c r="FB27">
        <v>0</v>
      </c>
      <c r="FC27">
        <v>7.37</v>
      </c>
      <c r="FD27">
        <v>17.47</v>
      </c>
      <c r="FE27">
        <v>27.51</v>
      </c>
      <c r="FF27">
        <v>1.64</v>
      </c>
      <c r="FG27">
        <v>72.25</v>
      </c>
      <c r="FT27">
        <v>0</v>
      </c>
      <c r="FU27">
        <v>1.0401400000000001</v>
      </c>
      <c r="FV27">
        <v>3.1638600000000003E-2</v>
      </c>
      <c r="FW27">
        <v>1.40705E-2</v>
      </c>
      <c r="FX27">
        <v>0</v>
      </c>
      <c r="FY27">
        <v>-8.0562099999999998E-2</v>
      </c>
      <c r="FZ27">
        <v>0</v>
      </c>
      <c r="GA27">
        <v>0</v>
      </c>
      <c r="GB27">
        <v>0.134212</v>
      </c>
      <c r="GC27">
        <v>0.17521600000000001</v>
      </c>
      <c r="GD27">
        <v>0.30364400000000002</v>
      </c>
      <c r="GE27">
        <v>2.03874E-2</v>
      </c>
      <c r="GF27">
        <v>1.6387499999999999</v>
      </c>
      <c r="GG27">
        <v>467.19799999999998</v>
      </c>
      <c r="GH27">
        <v>1161.6500000000001</v>
      </c>
      <c r="GI27">
        <v>277.07299999999998</v>
      </c>
      <c r="GJ27">
        <v>0</v>
      </c>
      <c r="GK27">
        <v>2135</v>
      </c>
      <c r="GL27">
        <v>930.00099999999998</v>
      </c>
      <c r="GM27">
        <v>2637.81</v>
      </c>
      <c r="GN27">
        <v>297.5</v>
      </c>
      <c r="GO27">
        <v>7906.24</v>
      </c>
      <c r="GP27">
        <v>388.904</v>
      </c>
      <c r="GQ27">
        <v>168.15199999999999</v>
      </c>
      <c r="GR27">
        <v>65.400000000000006</v>
      </c>
      <c r="GS27">
        <v>622.45600000000002</v>
      </c>
      <c r="GT27">
        <v>48.993000000000002</v>
      </c>
      <c r="GU27">
        <v>54.21</v>
      </c>
      <c r="GV27">
        <v>3.66</v>
      </c>
      <c r="GW27">
        <v>39.268300000000004</v>
      </c>
      <c r="GX27">
        <v>31.93</v>
      </c>
      <c r="GY27">
        <v>23.209499999999998</v>
      </c>
      <c r="GZ27">
        <v>36.39</v>
      </c>
      <c r="HA27">
        <v>4.13</v>
      </c>
      <c r="HB27">
        <v>241.791</v>
      </c>
      <c r="HC27">
        <v>46.39</v>
      </c>
      <c r="HD27">
        <v>54.21</v>
      </c>
      <c r="HE27">
        <v>3.66</v>
      </c>
      <c r="HF27">
        <v>16.100000000000001</v>
      </c>
      <c r="HG27">
        <v>31.93</v>
      </c>
      <c r="HH27">
        <v>18.57</v>
      </c>
      <c r="HI27">
        <v>36.39</v>
      </c>
      <c r="HJ27">
        <v>4.13</v>
      </c>
      <c r="HK27">
        <v>211.38</v>
      </c>
      <c r="ID27">
        <v>0</v>
      </c>
      <c r="IE27">
        <v>2.4539</v>
      </c>
      <c r="IF27">
        <v>3.1638600000000003E-2</v>
      </c>
      <c r="IG27">
        <v>0</v>
      </c>
      <c r="IH27">
        <v>0.62342900000000001</v>
      </c>
      <c r="II27">
        <v>0.118043</v>
      </c>
      <c r="IJ27">
        <v>0.43196400000000001</v>
      </c>
      <c r="IK27">
        <v>6.2929700000000005E-2</v>
      </c>
      <c r="IL27">
        <v>3.7219099999999998</v>
      </c>
      <c r="IM27">
        <v>49.9</v>
      </c>
      <c r="IN27">
        <v>20</v>
      </c>
      <c r="IO27">
        <v>29.9</v>
      </c>
      <c r="IP27">
        <v>46.1</v>
      </c>
      <c r="IQ27">
        <v>20</v>
      </c>
      <c r="IR27">
        <v>26.1</v>
      </c>
      <c r="IU27">
        <v>30.54</v>
      </c>
      <c r="IV27">
        <v>36.11</v>
      </c>
      <c r="IW27">
        <v>24.84</v>
      </c>
      <c r="IX27">
        <v>32.69</v>
      </c>
      <c r="IY27">
        <v>30.54</v>
      </c>
      <c r="IZ27">
        <v>36.11</v>
      </c>
      <c r="JA27">
        <v>63.48</v>
      </c>
      <c r="JB27">
        <v>82.651300000000006</v>
      </c>
      <c r="JK27">
        <v>1</v>
      </c>
      <c r="JL27">
        <v>2.8233299999999999</v>
      </c>
      <c r="JM27">
        <v>2.8233299999999999</v>
      </c>
      <c r="JP27">
        <v>4303.6400000000003</v>
      </c>
      <c r="JQ27">
        <v>2.8233299999999999</v>
      </c>
      <c r="JR27">
        <v>0.26</v>
      </c>
      <c r="JS27">
        <v>0.4</v>
      </c>
      <c r="JT27">
        <v>2.37</v>
      </c>
      <c r="JU27">
        <v>0.26</v>
      </c>
      <c r="JV27">
        <v>0.4</v>
      </c>
      <c r="JW27">
        <v>2.17</v>
      </c>
      <c r="JZ27">
        <v>1</v>
      </c>
      <c r="KA27">
        <v>1</v>
      </c>
      <c r="KB27">
        <v>37.544199999999996</v>
      </c>
      <c r="KC27">
        <v>25.129200000000001</v>
      </c>
      <c r="KD27">
        <v>33.212800000000001</v>
      </c>
      <c r="KE27">
        <v>21.256</v>
      </c>
      <c r="KF27">
        <v>50.194699999999997</v>
      </c>
      <c r="KG27">
        <v>45.931800000000003</v>
      </c>
      <c r="KJ27">
        <v>33.002699999999997</v>
      </c>
      <c r="KK27">
        <v>73.963399999999993</v>
      </c>
      <c r="KL27">
        <v>55.284100000000002</v>
      </c>
      <c r="KM27">
        <v>16.012</v>
      </c>
      <c r="KN27">
        <v>0</v>
      </c>
      <c r="KO27">
        <v>-658.89300000000003</v>
      </c>
      <c r="KP27">
        <v>0</v>
      </c>
      <c r="KQ27">
        <v>0</v>
      </c>
      <c r="KR27">
        <v>109.703</v>
      </c>
      <c r="KS27">
        <v>188.286</v>
      </c>
      <c r="KT27">
        <v>413.96499999999997</v>
      </c>
      <c r="KU27">
        <v>26.198699999999999</v>
      </c>
      <c r="KV27">
        <v>257.52199999999999</v>
      </c>
      <c r="KW27">
        <v>1272.98</v>
      </c>
      <c r="KX27">
        <v>607.86199999999997</v>
      </c>
      <c r="KY27">
        <v>0</v>
      </c>
      <c r="KZ27">
        <v>229.07599999999999</v>
      </c>
      <c r="LA27">
        <v>2109.92</v>
      </c>
      <c r="LB27">
        <v>28.4787</v>
      </c>
      <c r="LC27">
        <v>49.5916</v>
      </c>
      <c r="LD27">
        <v>55.284100000000002</v>
      </c>
      <c r="LE27">
        <v>16.012</v>
      </c>
      <c r="LF27">
        <v>-658.89300000000003</v>
      </c>
      <c r="LG27">
        <v>109.703</v>
      </c>
      <c r="LH27">
        <v>187.92699999999999</v>
      </c>
      <c r="LI27">
        <v>413.96499999999997</v>
      </c>
      <c r="LJ27">
        <v>26.198699999999999</v>
      </c>
      <c r="LK27">
        <v>228.267</v>
      </c>
      <c r="LL27">
        <v>1100.57</v>
      </c>
      <c r="LM27">
        <v>607.86199999999997</v>
      </c>
      <c r="LN27">
        <v>229.07599999999999</v>
      </c>
      <c r="LO27">
        <v>1937.51</v>
      </c>
      <c r="LP27">
        <v>97.322800000000001</v>
      </c>
      <c r="LQ27">
        <v>281.65600000000001</v>
      </c>
      <c r="LR27">
        <v>55.284100000000002</v>
      </c>
      <c r="LS27">
        <v>0</v>
      </c>
      <c r="LT27">
        <v>463.08</v>
      </c>
      <c r="LU27">
        <v>187.226</v>
      </c>
      <c r="LV27">
        <v>544.68899999999996</v>
      </c>
      <c r="LW27">
        <v>71.471400000000003</v>
      </c>
      <c r="LX27">
        <v>1700.73</v>
      </c>
      <c r="LY27">
        <v>2063.9299999999998</v>
      </c>
      <c r="LZ27">
        <v>892.38499999999999</v>
      </c>
      <c r="MA27">
        <v>347.08</v>
      </c>
      <c r="MB27">
        <v>3303.39</v>
      </c>
    </row>
    <row r="28" spans="1:340" x14ac:dyDescent="0.25">
      <c r="A28" s="26">
        <v>44497.766099537039</v>
      </c>
      <c r="B28" t="s">
        <v>720</v>
      </c>
      <c r="C28" t="s">
        <v>721</v>
      </c>
      <c r="D28">
        <v>13</v>
      </c>
      <c r="E28">
        <v>1</v>
      </c>
      <c r="F28">
        <v>2100</v>
      </c>
      <c r="G28" t="s">
        <v>87</v>
      </c>
      <c r="H28" t="s">
        <v>393</v>
      </c>
      <c r="I28">
        <v>0</v>
      </c>
      <c r="J28">
        <v>0</v>
      </c>
      <c r="K28">
        <v>0</v>
      </c>
      <c r="L28">
        <v>26.3</v>
      </c>
      <c r="O28">
        <v>116.839</v>
      </c>
      <c r="P28">
        <v>1245.5999999999999</v>
      </c>
      <c r="Q28">
        <v>278.41300000000001</v>
      </c>
      <c r="R28">
        <v>81.132599999999996</v>
      </c>
      <c r="S28">
        <v>0</v>
      </c>
      <c r="T28">
        <v>-5343.73</v>
      </c>
      <c r="U28">
        <v>0</v>
      </c>
      <c r="V28">
        <v>0</v>
      </c>
      <c r="W28">
        <v>505.55700000000002</v>
      </c>
      <c r="X28">
        <v>970.68600000000004</v>
      </c>
      <c r="Y28">
        <v>2025.88</v>
      </c>
      <c r="Z28">
        <v>119.621</v>
      </c>
      <c r="AA28">
        <v>-3.6560800000000001E-4</v>
      </c>
      <c r="AB28">
        <v>1721.98</v>
      </c>
      <c r="AC28">
        <v>172.48400000000001</v>
      </c>
      <c r="AD28">
        <v>108.419</v>
      </c>
      <c r="AE28">
        <v>0</v>
      </c>
      <c r="AF28">
        <v>43.1646</v>
      </c>
      <c r="AG28">
        <v>324.06700000000001</v>
      </c>
      <c r="AH28">
        <v>280.90199999999999</v>
      </c>
      <c r="AI28">
        <v>19.59</v>
      </c>
      <c r="AJ28">
        <v>39.76</v>
      </c>
      <c r="AK28">
        <v>3.69</v>
      </c>
      <c r="AL28">
        <v>11.55</v>
      </c>
      <c r="AM28">
        <v>0</v>
      </c>
      <c r="AN28">
        <v>-58.25</v>
      </c>
      <c r="AO28">
        <v>0</v>
      </c>
      <c r="AP28">
        <v>0</v>
      </c>
      <c r="AQ28">
        <v>7.52</v>
      </c>
      <c r="AR28">
        <v>18.14</v>
      </c>
      <c r="AS28">
        <v>27.67</v>
      </c>
      <c r="AT28">
        <v>1.65</v>
      </c>
      <c r="AU28">
        <v>71.319999999999993</v>
      </c>
      <c r="AV28">
        <v>74.59</v>
      </c>
      <c r="BI28">
        <v>0</v>
      </c>
      <c r="BJ28">
        <v>1.90547</v>
      </c>
      <c r="BK28">
        <v>3.1791600000000003E-2</v>
      </c>
      <c r="BL28">
        <v>1.40705E-2</v>
      </c>
      <c r="BM28">
        <v>0</v>
      </c>
      <c r="BN28">
        <v>-7.9702200000000001E-2</v>
      </c>
      <c r="BO28">
        <v>0</v>
      </c>
      <c r="BP28">
        <v>0</v>
      </c>
      <c r="BQ28">
        <v>0.134212</v>
      </c>
      <c r="BR28">
        <v>0.17784800000000001</v>
      </c>
      <c r="BS28">
        <v>0.30364400000000002</v>
      </c>
      <c r="BT28">
        <v>2.03874E-2</v>
      </c>
      <c r="BU28">
        <v>2.5077199999999999</v>
      </c>
      <c r="BV28">
        <v>1.95133</v>
      </c>
      <c r="BW28">
        <v>116.839</v>
      </c>
      <c r="BX28">
        <v>1245.5999999999999</v>
      </c>
      <c r="BY28">
        <v>278.41300000000001</v>
      </c>
      <c r="BZ28">
        <v>81.132599999999996</v>
      </c>
      <c r="CA28">
        <v>-5343.73</v>
      </c>
      <c r="CB28">
        <v>505.55700000000002</v>
      </c>
      <c r="CC28">
        <v>970.68600000000004</v>
      </c>
      <c r="CD28">
        <v>2025.88</v>
      </c>
      <c r="CE28">
        <v>119.621</v>
      </c>
      <c r="CF28">
        <v>-3.6557899999999999E-4</v>
      </c>
      <c r="CG28">
        <v>1721.98</v>
      </c>
      <c r="CH28">
        <v>172.48400000000001</v>
      </c>
      <c r="CI28">
        <v>108.419</v>
      </c>
      <c r="CJ28">
        <v>43.1646</v>
      </c>
      <c r="CK28">
        <v>324.06700000000001</v>
      </c>
      <c r="CL28">
        <v>280.90199999999999</v>
      </c>
      <c r="CM28">
        <v>19.59</v>
      </c>
      <c r="CN28">
        <v>39.76</v>
      </c>
      <c r="CO28">
        <v>3.69</v>
      </c>
      <c r="CP28">
        <v>11.55</v>
      </c>
      <c r="CQ28">
        <v>-58.25</v>
      </c>
      <c r="CR28">
        <v>7.52</v>
      </c>
      <c r="CS28">
        <v>18.14</v>
      </c>
      <c r="CT28">
        <v>27.67</v>
      </c>
      <c r="CU28">
        <v>1.65</v>
      </c>
      <c r="CV28">
        <v>71.319999999999993</v>
      </c>
      <c r="CW28">
        <v>74.59</v>
      </c>
      <c r="DH28">
        <v>0</v>
      </c>
      <c r="DI28">
        <v>1.90547</v>
      </c>
      <c r="DJ28">
        <v>3.1791600000000003E-2</v>
      </c>
      <c r="DK28">
        <v>1.40705E-2</v>
      </c>
      <c r="DL28">
        <v>-7.9702200000000001E-2</v>
      </c>
      <c r="DM28">
        <v>0.134212</v>
      </c>
      <c r="DN28">
        <v>0.17784800000000001</v>
      </c>
      <c r="DO28">
        <v>0.30364400000000002</v>
      </c>
      <c r="DP28">
        <v>2.03874E-2</v>
      </c>
      <c r="DQ28">
        <v>2.5077199999999999</v>
      </c>
      <c r="DR28">
        <v>1.95133</v>
      </c>
      <c r="DS28" t="s">
        <v>673</v>
      </c>
      <c r="DT28" t="s">
        <v>670</v>
      </c>
      <c r="DU28" t="s">
        <v>665</v>
      </c>
      <c r="DV28" t="s">
        <v>501</v>
      </c>
      <c r="DW28">
        <v>0</v>
      </c>
      <c r="DX28">
        <v>0</v>
      </c>
      <c r="DY28">
        <v>0</v>
      </c>
      <c r="DZ28">
        <v>0</v>
      </c>
      <c r="EC28">
        <v>116.839</v>
      </c>
      <c r="ED28">
        <v>1245.5999999999999</v>
      </c>
      <c r="EE28">
        <v>278.41300000000001</v>
      </c>
      <c r="EF28">
        <v>81.132599999999996</v>
      </c>
      <c r="EG28">
        <v>0</v>
      </c>
      <c r="EH28">
        <v>-5343.73</v>
      </c>
      <c r="EI28">
        <v>0</v>
      </c>
      <c r="EJ28">
        <v>0</v>
      </c>
      <c r="EK28">
        <v>505.55700000000002</v>
      </c>
      <c r="EL28">
        <v>970.68600000000004</v>
      </c>
      <c r="EM28">
        <v>2025.88</v>
      </c>
      <c r="EN28">
        <v>119.621</v>
      </c>
      <c r="EO28">
        <v>-3.6560800000000001E-4</v>
      </c>
      <c r="EP28">
        <v>172.48400000000001</v>
      </c>
      <c r="EQ28">
        <v>108.419</v>
      </c>
      <c r="ER28">
        <v>0</v>
      </c>
      <c r="ES28">
        <v>43.1646</v>
      </c>
      <c r="ET28">
        <v>324.06700000000001</v>
      </c>
      <c r="EU28">
        <v>19.59</v>
      </c>
      <c r="EV28">
        <v>39.76</v>
      </c>
      <c r="EW28">
        <v>3.69</v>
      </c>
      <c r="EX28">
        <v>11.55</v>
      </c>
      <c r="EY28">
        <v>0</v>
      </c>
      <c r="EZ28">
        <v>-58.25</v>
      </c>
      <c r="FA28">
        <v>0</v>
      </c>
      <c r="FB28">
        <v>0</v>
      </c>
      <c r="FC28">
        <v>7.52</v>
      </c>
      <c r="FD28">
        <v>18.14</v>
      </c>
      <c r="FE28">
        <v>27.67</v>
      </c>
      <c r="FF28">
        <v>1.65</v>
      </c>
      <c r="FG28">
        <v>71.319999999999993</v>
      </c>
      <c r="FT28">
        <v>0</v>
      </c>
      <c r="FU28">
        <v>1.90547</v>
      </c>
      <c r="FV28">
        <v>3.1791600000000003E-2</v>
      </c>
      <c r="FW28">
        <v>1.40705E-2</v>
      </c>
      <c r="FX28">
        <v>0</v>
      </c>
      <c r="FY28">
        <v>-7.9702200000000001E-2</v>
      </c>
      <c r="FZ28">
        <v>0</v>
      </c>
      <c r="GA28">
        <v>0</v>
      </c>
      <c r="GB28">
        <v>0.134212</v>
      </c>
      <c r="GC28">
        <v>0.17784800000000001</v>
      </c>
      <c r="GD28">
        <v>0.30364400000000002</v>
      </c>
      <c r="GE28">
        <v>2.03874E-2</v>
      </c>
      <c r="GF28">
        <v>2.5077199999999999</v>
      </c>
      <c r="GG28">
        <v>407.78</v>
      </c>
      <c r="GH28">
        <v>3596.71</v>
      </c>
      <c r="GI28">
        <v>278.41300000000001</v>
      </c>
      <c r="GJ28">
        <v>0</v>
      </c>
      <c r="GK28">
        <v>2135</v>
      </c>
      <c r="GL28">
        <v>930.00099999999998</v>
      </c>
      <c r="GM28">
        <v>2637.81</v>
      </c>
      <c r="GN28">
        <v>297.5</v>
      </c>
      <c r="GO28">
        <v>10283.200000000001</v>
      </c>
      <c r="GP28">
        <v>339.495</v>
      </c>
      <c r="GQ28">
        <v>161.28800000000001</v>
      </c>
      <c r="GR28">
        <v>65.400000000000006</v>
      </c>
      <c r="GS28">
        <v>566.18200000000002</v>
      </c>
      <c r="GT28">
        <v>43.799599999999998</v>
      </c>
      <c r="GU28">
        <v>91.93</v>
      </c>
      <c r="GV28">
        <v>3.69</v>
      </c>
      <c r="GW28">
        <v>34.488900000000001</v>
      </c>
      <c r="GX28">
        <v>32.729999999999997</v>
      </c>
      <c r="GY28">
        <v>23.279499999999999</v>
      </c>
      <c r="GZ28">
        <v>36.64</v>
      </c>
      <c r="HA28">
        <v>4.22</v>
      </c>
      <c r="HB28">
        <v>270.77800000000002</v>
      </c>
      <c r="HC28">
        <v>40.69</v>
      </c>
      <c r="HD28">
        <v>91.93</v>
      </c>
      <c r="HE28">
        <v>3.69</v>
      </c>
      <c r="HF28">
        <v>15.52</v>
      </c>
      <c r="HG28">
        <v>32.729999999999997</v>
      </c>
      <c r="HH28">
        <v>18.64</v>
      </c>
      <c r="HI28">
        <v>36.64</v>
      </c>
      <c r="HJ28">
        <v>4.22</v>
      </c>
      <c r="HK28">
        <v>244.06</v>
      </c>
      <c r="ID28">
        <v>0</v>
      </c>
      <c r="IE28">
        <v>3.3230300000000002</v>
      </c>
      <c r="IF28">
        <v>3.1791600000000003E-2</v>
      </c>
      <c r="IG28">
        <v>0</v>
      </c>
      <c r="IH28">
        <v>0.62342900000000001</v>
      </c>
      <c r="II28">
        <v>0.118043</v>
      </c>
      <c r="IJ28">
        <v>0.43196400000000001</v>
      </c>
      <c r="IK28">
        <v>6.2929700000000005E-2</v>
      </c>
      <c r="IL28">
        <v>4.5911799999999996</v>
      </c>
      <c r="IM28">
        <v>47.9</v>
      </c>
      <c r="IN28">
        <v>21.6</v>
      </c>
      <c r="IO28">
        <v>26.3</v>
      </c>
      <c r="IP28">
        <v>47.9</v>
      </c>
      <c r="IQ28">
        <v>21.6</v>
      </c>
      <c r="IR28">
        <v>26.3</v>
      </c>
      <c r="IU28">
        <v>46.02</v>
      </c>
      <c r="IV28">
        <v>28.57</v>
      </c>
      <c r="IW28">
        <v>46.02</v>
      </c>
      <c r="IX28">
        <v>28.57</v>
      </c>
      <c r="IY28">
        <v>46.02</v>
      </c>
      <c r="IZ28">
        <v>28.57</v>
      </c>
      <c r="JA28">
        <v>100.55</v>
      </c>
      <c r="JB28">
        <v>73.358500000000006</v>
      </c>
      <c r="JK28">
        <v>1</v>
      </c>
      <c r="JL28">
        <v>3.5448400000000002</v>
      </c>
      <c r="JM28">
        <v>3.5448400000000002</v>
      </c>
      <c r="JP28">
        <v>5345.3</v>
      </c>
      <c r="JQ28">
        <v>3.5448400000000002</v>
      </c>
      <c r="JR28">
        <v>0.3</v>
      </c>
      <c r="JS28">
        <v>0.53</v>
      </c>
      <c r="JT28">
        <v>2.0299999999999998</v>
      </c>
      <c r="JU28">
        <v>0.3</v>
      </c>
      <c r="JV28">
        <v>0.53</v>
      </c>
      <c r="JW28">
        <v>2.0299999999999998</v>
      </c>
      <c r="JZ28">
        <v>1</v>
      </c>
      <c r="KA28">
        <v>1</v>
      </c>
      <c r="KB28">
        <v>37.607399999999998</v>
      </c>
      <c r="KC28">
        <v>24.9071</v>
      </c>
      <c r="KD28">
        <v>37.607399999999998</v>
      </c>
      <c r="KE28">
        <v>24.9071</v>
      </c>
      <c r="KF28">
        <v>57.977899999999998</v>
      </c>
      <c r="KG28">
        <v>55.651400000000002</v>
      </c>
      <c r="KJ28">
        <v>23.658999999999999</v>
      </c>
      <c r="KK28">
        <v>299.00099999999998</v>
      </c>
      <c r="KL28">
        <v>55.551400000000001</v>
      </c>
      <c r="KM28">
        <v>16.011500000000002</v>
      </c>
      <c r="KN28">
        <v>0</v>
      </c>
      <c r="KO28">
        <v>-825.54300000000001</v>
      </c>
      <c r="KP28">
        <v>0</v>
      </c>
      <c r="KQ28">
        <v>0</v>
      </c>
      <c r="KR28">
        <v>109.703</v>
      </c>
      <c r="KS28">
        <v>193.477</v>
      </c>
      <c r="KT28">
        <v>413.96499999999997</v>
      </c>
      <c r="KU28">
        <v>26.198699999999999</v>
      </c>
      <c r="KV28">
        <v>312.024</v>
      </c>
      <c r="KW28">
        <v>915.37800000000004</v>
      </c>
      <c r="KX28">
        <v>575.38099999999997</v>
      </c>
      <c r="KY28">
        <v>0</v>
      </c>
      <c r="KZ28">
        <v>229.07599999999999</v>
      </c>
      <c r="LA28">
        <v>1719.83</v>
      </c>
      <c r="LB28">
        <v>23.658999999999999</v>
      </c>
      <c r="LC28">
        <v>299.00099999999998</v>
      </c>
      <c r="LD28">
        <v>55.551400000000001</v>
      </c>
      <c r="LE28">
        <v>16.011500000000002</v>
      </c>
      <c r="LF28">
        <v>-825.54300000000001</v>
      </c>
      <c r="LG28">
        <v>109.703</v>
      </c>
      <c r="LH28">
        <v>193.477</v>
      </c>
      <c r="LI28">
        <v>413.96499999999997</v>
      </c>
      <c r="LJ28">
        <v>26.198699999999999</v>
      </c>
      <c r="LK28">
        <v>312.024</v>
      </c>
      <c r="LL28">
        <v>915.37800000000004</v>
      </c>
      <c r="LM28">
        <v>575.38099999999997</v>
      </c>
      <c r="LN28">
        <v>229.07599999999999</v>
      </c>
      <c r="LO28">
        <v>1719.83</v>
      </c>
      <c r="LP28">
        <v>84.872100000000003</v>
      </c>
      <c r="LQ28">
        <v>823.11599999999999</v>
      </c>
      <c r="LR28">
        <v>55.551400000000001</v>
      </c>
      <c r="LS28">
        <v>0</v>
      </c>
      <c r="LT28">
        <v>463.08</v>
      </c>
      <c r="LU28">
        <v>187.226</v>
      </c>
      <c r="LV28">
        <v>544.68899999999996</v>
      </c>
      <c r="LW28">
        <v>71.471400000000003</v>
      </c>
      <c r="LX28">
        <v>2230.0100000000002</v>
      </c>
      <c r="LY28">
        <v>1801.71</v>
      </c>
      <c r="LZ28">
        <v>855.95899999999995</v>
      </c>
      <c r="MA28">
        <v>347.08</v>
      </c>
      <c r="MB28">
        <v>3004.75</v>
      </c>
    </row>
    <row r="29" spans="1:340" x14ac:dyDescent="0.25">
      <c r="A29" s="26">
        <v>44497.766446759262</v>
      </c>
      <c r="B29" t="s">
        <v>722</v>
      </c>
      <c r="C29" t="s">
        <v>723</v>
      </c>
      <c r="D29">
        <v>13</v>
      </c>
      <c r="E29">
        <v>1</v>
      </c>
      <c r="F29">
        <v>2100</v>
      </c>
      <c r="G29" t="s">
        <v>87</v>
      </c>
      <c r="H29" t="s">
        <v>112</v>
      </c>
      <c r="I29">
        <v>-10.49</v>
      </c>
      <c r="J29">
        <v>-3.8</v>
      </c>
      <c r="K29">
        <v>-3.9</v>
      </c>
      <c r="L29">
        <v>30.2</v>
      </c>
      <c r="O29">
        <v>136.44800000000001</v>
      </c>
      <c r="P29">
        <v>1512.01</v>
      </c>
      <c r="Q29">
        <v>278.41300000000001</v>
      </c>
      <c r="R29">
        <v>81.132599999999996</v>
      </c>
      <c r="S29">
        <v>0</v>
      </c>
      <c r="T29">
        <v>-5343.73</v>
      </c>
      <c r="U29">
        <v>0</v>
      </c>
      <c r="V29">
        <v>0</v>
      </c>
      <c r="W29">
        <v>505.55700000000002</v>
      </c>
      <c r="X29">
        <v>971.50400000000002</v>
      </c>
      <c r="Y29">
        <v>2025.88</v>
      </c>
      <c r="Z29">
        <v>119.621</v>
      </c>
      <c r="AA29">
        <v>286.83999999999997</v>
      </c>
      <c r="AB29">
        <v>2008.01</v>
      </c>
      <c r="AC29">
        <v>201.43199999999999</v>
      </c>
      <c r="AD29">
        <v>108.419</v>
      </c>
      <c r="AE29">
        <v>0</v>
      </c>
      <c r="AF29">
        <v>43.1646</v>
      </c>
      <c r="AG29">
        <v>353.01499999999999</v>
      </c>
      <c r="AH29">
        <v>309.85000000000002</v>
      </c>
      <c r="AI29">
        <v>22.89</v>
      </c>
      <c r="AJ29">
        <v>46.95</v>
      </c>
      <c r="AK29">
        <v>3.69</v>
      </c>
      <c r="AL29">
        <v>11.55</v>
      </c>
      <c r="AM29">
        <v>0</v>
      </c>
      <c r="AN29">
        <v>-58.31</v>
      </c>
      <c r="AO29">
        <v>0</v>
      </c>
      <c r="AP29">
        <v>0</v>
      </c>
      <c r="AQ29">
        <v>7.52</v>
      </c>
      <c r="AR29">
        <v>18.149999999999999</v>
      </c>
      <c r="AS29">
        <v>27.67</v>
      </c>
      <c r="AT29">
        <v>1.65</v>
      </c>
      <c r="AU29">
        <v>81.760000000000005</v>
      </c>
      <c r="AV29">
        <v>85.08</v>
      </c>
      <c r="BI29">
        <v>0</v>
      </c>
      <c r="BJ29">
        <v>2.2019099999999998</v>
      </c>
      <c r="BK29">
        <v>3.1791600000000003E-2</v>
      </c>
      <c r="BL29">
        <v>1.40705E-2</v>
      </c>
      <c r="BM29">
        <v>0</v>
      </c>
      <c r="BN29">
        <v>-7.9702200000000001E-2</v>
      </c>
      <c r="BO29">
        <v>0</v>
      </c>
      <c r="BP29">
        <v>0</v>
      </c>
      <c r="BQ29">
        <v>0.134212</v>
      </c>
      <c r="BR29">
        <v>0.177844</v>
      </c>
      <c r="BS29">
        <v>0.30364400000000002</v>
      </c>
      <c r="BT29">
        <v>2.03874E-2</v>
      </c>
      <c r="BU29">
        <v>2.80416</v>
      </c>
      <c r="BV29">
        <v>2.2477800000000001</v>
      </c>
      <c r="BW29">
        <v>116.839</v>
      </c>
      <c r="BX29">
        <v>1245.5999999999999</v>
      </c>
      <c r="BY29">
        <v>278.41300000000001</v>
      </c>
      <c r="BZ29">
        <v>81.132599999999996</v>
      </c>
      <c r="CA29">
        <v>-5343.73</v>
      </c>
      <c r="CB29">
        <v>505.55700000000002</v>
      </c>
      <c r="CC29">
        <v>970.68600000000004</v>
      </c>
      <c r="CD29">
        <v>2025.88</v>
      </c>
      <c r="CE29">
        <v>119.621</v>
      </c>
      <c r="CF29">
        <v>-3.6557899999999999E-4</v>
      </c>
      <c r="CG29">
        <v>1721.98</v>
      </c>
      <c r="CH29">
        <v>172.48400000000001</v>
      </c>
      <c r="CI29">
        <v>108.419</v>
      </c>
      <c r="CJ29">
        <v>43.1646</v>
      </c>
      <c r="CK29">
        <v>324.06700000000001</v>
      </c>
      <c r="CL29">
        <v>280.90199999999999</v>
      </c>
      <c r="CM29">
        <v>19.59</v>
      </c>
      <c r="CN29">
        <v>39.76</v>
      </c>
      <c r="CO29">
        <v>3.69</v>
      </c>
      <c r="CP29">
        <v>11.55</v>
      </c>
      <c r="CQ29">
        <v>-58.25</v>
      </c>
      <c r="CR29">
        <v>7.52</v>
      </c>
      <c r="CS29">
        <v>18.14</v>
      </c>
      <c r="CT29">
        <v>27.67</v>
      </c>
      <c r="CU29">
        <v>1.65</v>
      </c>
      <c r="CV29">
        <v>71.319999999999993</v>
      </c>
      <c r="CW29">
        <v>74.59</v>
      </c>
      <c r="DH29">
        <v>0</v>
      </c>
      <c r="DI29">
        <v>1.90547</v>
      </c>
      <c r="DJ29">
        <v>3.1791600000000003E-2</v>
      </c>
      <c r="DK29">
        <v>1.40705E-2</v>
      </c>
      <c r="DL29">
        <v>-7.9702200000000001E-2</v>
      </c>
      <c r="DM29">
        <v>0.134212</v>
      </c>
      <c r="DN29">
        <v>0.17784800000000001</v>
      </c>
      <c r="DO29">
        <v>0.30364400000000002</v>
      </c>
      <c r="DP29">
        <v>2.03874E-2</v>
      </c>
      <c r="DQ29">
        <v>2.5077199999999999</v>
      </c>
      <c r="DR29">
        <v>1.95133</v>
      </c>
      <c r="DS29" t="s">
        <v>673</v>
      </c>
      <c r="DT29" t="s">
        <v>670</v>
      </c>
      <c r="DU29" t="s">
        <v>665</v>
      </c>
      <c r="DV29" t="s">
        <v>501</v>
      </c>
      <c r="DW29">
        <v>-0.29643700000000001</v>
      </c>
      <c r="DX29">
        <v>-0.29644199999999998</v>
      </c>
      <c r="DY29">
        <v>-14.6</v>
      </c>
      <c r="DZ29">
        <v>-14.1</v>
      </c>
      <c r="EC29">
        <v>136.44800000000001</v>
      </c>
      <c r="ED29">
        <v>1512.01</v>
      </c>
      <c r="EE29">
        <v>278.41300000000001</v>
      </c>
      <c r="EF29">
        <v>81.132599999999996</v>
      </c>
      <c r="EG29">
        <v>0</v>
      </c>
      <c r="EH29">
        <v>-5343.73</v>
      </c>
      <c r="EI29">
        <v>0</v>
      </c>
      <c r="EJ29">
        <v>0</v>
      </c>
      <c r="EK29">
        <v>505.55700000000002</v>
      </c>
      <c r="EL29">
        <v>971.50400000000002</v>
      </c>
      <c r="EM29">
        <v>2025.88</v>
      </c>
      <c r="EN29">
        <v>119.621</v>
      </c>
      <c r="EO29">
        <v>286.83999999999997</v>
      </c>
      <c r="EP29">
        <v>201.43199999999999</v>
      </c>
      <c r="EQ29">
        <v>108.419</v>
      </c>
      <c r="ER29">
        <v>0</v>
      </c>
      <c r="ES29">
        <v>43.1646</v>
      </c>
      <c r="ET29">
        <v>353.01499999999999</v>
      </c>
      <c r="EU29">
        <v>22.89</v>
      </c>
      <c r="EV29">
        <v>46.95</v>
      </c>
      <c r="EW29">
        <v>3.69</v>
      </c>
      <c r="EX29">
        <v>11.55</v>
      </c>
      <c r="EY29">
        <v>0</v>
      </c>
      <c r="EZ29">
        <v>-58.31</v>
      </c>
      <c r="FA29">
        <v>0</v>
      </c>
      <c r="FB29">
        <v>0</v>
      </c>
      <c r="FC29">
        <v>7.52</v>
      </c>
      <c r="FD29">
        <v>18.149999999999999</v>
      </c>
      <c r="FE29">
        <v>27.67</v>
      </c>
      <c r="FF29">
        <v>1.65</v>
      </c>
      <c r="FG29">
        <v>81.760000000000005</v>
      </c>
      <c r="FT29">
        <v>0</v>
      </c>
      <c r="FU29">
        <v>2.2019099999999998</v>
      </c>
      <c r="FV29">
        <v>3.1791600000000003E-2</v>
      </c>
      <c r="FW29">
        <v>1.40705E-2</v>
      </c>
      <c r="FX29">
        <v>0</v>
      </c>
      <c r="FY29">
        <v>-7.9702200000000001E-2</v>
      </c>
      <c r="FZ29">
        <v>0</v>
      </c>
      <c r="GA29">
        <v>0</v>
      </c>
      <c r="GB29">
        <v>0.134212</v>
      </c>
      <c r="GC29">
        <v>0.177844</v>
      </c>
      <c r="GD29">
        <v>0.30364400000000002</v>
      </c>
      <c r="GE29">
        <v>2.03874E-2</v>
      </c>
      <c r="GF29">
        <v>2.80416</v>
      </c>
      <c r="GG29">
        <v>407.77499999999998</v>
      </c>
      <c r="GH29">
        <v>3596.68</v>
      </c>
      <c r="GI29">
        <v>278.41300000000001</v>
      </c>
      <c r="GJ29">
        <v>0</v>
      </c>
      <c r="GK29">
        <v>2135</v>
      </c>
      <c r="GL29">
        <v>930.00099999999998</v>
      </c>
      <c r="GM29">
        <v>2637.81</v>
      </c>
      <c r="GN29">
        <v>297.5</v>
      </c>
      <c r="GO29">
        <v>10283.200000000001</v>
      </c>
      <c r="GP29">
        <v>339.49</v>
      </c>
      <c r="GQ29">
        <v>161.28800000000001</v>
      </c>
      <c r="GR29">
        <v>65.400000000000006</v>
      </c>
      <c r="GS29">
        <v>566.178</v>
      </c>
      <c r="GT29">
        <v>43.799599999999998</v>
      </c>
      <c r="GU29">
        <v>91.93</v>
      </c>
      <c r="GV29">
        <v>3.69</v>
      </c>
      <c r="GW29">
        <v>34.488900000000001</v>
      </c>
      <c r="GX29">
        <v>32.729999999999997</v>
      </c>
      <c r="GY29">
        <v>23.279499999999999</v>
      </c>
      <c r="GZ29">
        <v>36.64</v>
      </c>
      <c r="HA29">
        <v>4.22</v>
      </c>
      <c r="HB29">
        <v>270.77800000000002</v>
      </c>
      <c r="HC29">
        <v>40.69</v>
      </c>
      <c r="HD29">
        <v>91.93</v>
      </c>
      <c r="HE29">
        <v>3.69</v>
      </c>
      <c r="HF29">
        <v>15.52</v>
      </c>
      <c r="HG29">
        <v>32.729999999999997</v>
      </c>
      <c r="HH29">
        <v>18.64</v>
      </c>
      <c r="HI29">
        <v>36.64</v>
      </c>
      <c r="HJ29">
        <v>4.22</v>
      </c>
      <c r="HK29">
        <v>244.06</v>
      </c>
      <c r="ID29">
        <v>0</v>
      </c>
      <c r="IE29">
        <v>3.323</v>
      </c>
      <c r="IF29">
        <v>3.1791600000000003E-2</v>
      </c>
      <c r="IG29">
        <v>0</v>
      </c>
      <c r="IH29">
        <v>0.62342900000000001</v>
      </c>
      <c r="II29">
        <v>0.118043</v>
      </c>
      <c r="IJ29">
        <v>0.43196400000000001</v>
      </c>
      <c r="IK29">
        <v>6.2929700000000005E-2</v>
      </c>
      <c r="IL29">
        <v>4.5911600000000004</v>
      </c>
      <c r="IM29">
        <v>51.7</v>
      </c>
      <c r="IN29">
        <v>21.5</v>
      </c>
      <c r="IO29">
        <v>30.2</v>
      </c>
      <c r="IP29">
        <v>47.9</v>
      </c>
      <c r="IQ29">
        <v>21.6</v>
      </c>
      <c r="IR29">
        <v>26.3</v>
      </c>
      <c r="IU29">
        <v>53.45</v>
      </c>
      <c r="IV29">
        <v>31.63</v>
      </c>
      <c r="IW29">
        <v>46.02</v>
      </c>
      <c r="IX29">
        <v>28.57</v>
      </c>
      <c r="IY29">
        <v>53.45</v>
      </c>
      <c r="IZ29">
        <v>31.63</v>
      </c>
      <c r="JA29">
        <v>100.55</v>
      </c>
      <c r="JB29">
        <v>73.358500000000006</v>
      </c>
      <c r="JK29">
        <v>1</v>
      </c>
      <c r="JL29">
        <v>3.5448400000000002</v>
      </c>
      <c r="JM29">
        <v>3.5448400000000002</v>
      </c>
      <c r="JP29">
        <v>5345.3</v>
      </c>
      <c r="JQ29">
        <v>3.5448400000000002</v>
      </c>
      <c r="JR29">
        <v>0.31</v>
      </c>
      <c r="JS29">
        <v>0.52</v>
      </c>
      <c r="JT29">
        <v>2.25</v>
      </c>
      <c r="JU29">
        <v>0.3</v>
      </c>
      <c r="JV29">
        <v>0.53</v>
      </c>
      <c r="JW29">
        <v>2.0299999999999998</v>
      </c>
      <c r="JZ29">
        <v>1</v>
      </c>
      <c r="KA29">
        <v>1</v>
      </c>
      <c r="KB29">
        <v>42.153300000000002</v>
      </c>
      <c r="KC29">
        <v>28.979399999999998</v>
      </c>
      <c r="KD29">
        <v>37.607399999999998</v>
      </c>
      <c r="KE29">
        <v>24.9071</v>
      </c>
      <c r="KF29">
        <v>57.9773</v>
      </c>
      <c r="KG29">
        <v>55.651499999999999</v>
      </c>
      <c r="KJ29">
        <v>27.684200000000001</v>
      </c>
      <c r="KK29">
        <v>361.59399999999999</v>
      </c>
      <c r="KL29">
        <v>55.551400000000001</v>
      </c>
      <c r="KM29">
        <v>16.011500000000002</v>
      </c>
      <c r="KN29">
        <v>0</v>
      </c>
      <c r="KO29">
        <v>-825.54300000000001</v>
      </c>
      <c r="KP29">
        <v>0</v>
      </c>
      <c r="KQ29">
        <v>0</v>
      </c>
      <c r="KR29">
        <v>109.703</v>
      </c>
      <c r="KS29">
        <v>193.62700000000001</v>
      </c>
      <c r="KT29">
        <v>413.96499999999997</v>
      </c>
      <c r="KU29">
        <v>26.198699999999999</v>
      </c>
      <c r="KV29">
        <v>378.79199999999997</v>
      </c>
      <c r="KW29">
        <v>1069</v>
      </c>
      <c r="KX29">
        <v>575.38099999999997</v>
      </c>
      <c r="KY29">
        <v>0</v>
      </c>
      <c r="KZ29">
        <v>229.07599999999999</v>
      </c>
      <c r="LA29">
        <v>1873.46</v>
      </c>
      <c r="LB29">
        <v>23.658999999999999</v>
      </c>
      <c r="LC29">
        <v>299.00099999999998</v>
      </c>
      <c r="LD29">
        <v>55.551400000000001</v>
      </c>
      <c r="LE29">
        <v>16.011500000000002</v>
      </c>
      <c r="LF29">
        <v>-825.54300000000001</v>
      </c>
      <c r="LG29">
        <v>109.703</v>
      </c>
      <c r="LH29">
        <v>193.477</v>
      </c>
      <c r="LI29">
        <v>413.96499999999997</v>
      </c>
      <c r="LJ29">
        <v>26.198699999999999</v>
      </c>
      <c r="LK29">
        <v>312.024</v>
      </c>
      <c r="LL29">
        <v>915.37800000000004</v>
      </c>
      <c r="LM29">
        <v>575.38099999999997</v>
      </c>
      <c r="LN29">
        <v>229.07599999999999</v>
      </c>
      <c r="LO29">
        <v>1719.83</v>
      </c>
      <c r="LP29">
        <v>84.870999999999995</v>
      </c>
      <c r="LQ29">
        <v>823.10900000000004</v>
      </c>
      <c r="LR29">
        <v>55.551400000000001</v>
      </c>
      <c r="LS29">
        <v>0</v>
      </c>
      <c r="LT29">
        <v>463.08</v>
      </c>
      <c r="LU29">
        <v>187.226</v>
      </c>
      <c r="LV29">
        <v>544.68899999999996</v>
      </c>
      <c r="LW29">
        <v>71.471400000000003</v>
      </c>
      <c r="LX29">
        <v>2230</v>
      </c>
      <c r="LY29">
        <v>1801.69</v>
      </c>
      <c r="LZ29">
        <v>855.95899999999995</v>
      </c>
      <c r="MA29">
        <v>347.08</v>
      </c>
      <c r="MB29">
        <v>3004.72</v>
      </c>
    </row>
    <row r="30" spans="1:340" x14ac:dyDescent="0.25">
      <c r="A30" s="26">
        <v>44497.766805555555</v>
      </c>
      <c r="B30" t="s">
        <v>724</v>
      </c>
      <c r="C30" t="s">
        <v>725</v>
      </c>
      <c r="D30">
        <v>14</v>
      </c>
      <c r="E30">
        <v>1</v>
      </c>
      <c r="F30">
        <v>2100</v>
      </c>
      <c r="G30" t="s">
        <v>87</v>
      </c>
      <c r="H30" t="s">
        <v>393</v>
      </c>
      <c r="I30">
        <v>0</v>
      </c>
      <c r="J30">
        <v>0</v>
      </c>
      <c r="K30">
        <v>0</v>
      </c>
      <c r="L30">
        <v>25.9</v>
      </c>
      <c r="O30">
        <v>128.94</v>
      </c>
      <c r="P30">
        <v>1056.3699999999999</v>
      </c>
      <c r="Q30">
        <v>275.608</v>
      </c>
      <c r="R30">
        <v>81.133799999999994</v>
      </c>
      <c r="S30">
        <v>0</v>
      </c>
      <c r="T30">
        <v>-5152.57</v>
      </c>
      <c r="U30">
        <v>0</v>
      </c>
      <c r="V30">
        <v>0</v>
      </c>
      <c r="W30">
        <v>505.55700000000002</v>
      </c>
      <c r="X30">
        <v>959.45799999999997</v>
      </c>
      <c r="Y30">
        <v>2025.88</v>
      </c>
      <c r="Z30">
        <v>119.621</v>
      </c>
      <c r="AA30">
        <v>-1.2872099999999999E-4</v>
      </c>
      <c r="AB30">
        <v>1542.05</v>
      </c>
      <c r="AC30">
        <v>190.55</v>
      </c>
      <c r="AD30">
        <v>111.23</v>
      </c>
      <c r="AE30">
        <v>0</v>
      </c>
      <c r="AF30">
        <v>43.1646</v>
      </c>
      <c r="AG30">
        <v>344.94499999999999</v>
      </c>
      <c r="AH30">
        <v>301.78100000000001</v>
      </c>
      <c r="AI30">
        <v>21.6</v>
      </c>
      <c r="AJ30">
        <v>33.21</v>
      </c>
      <c r="AK30">
        <v>3.52</v>
      </c>
      <c r="AL30">
        <v>11.8</v>
      </c>
      <c r="AM30">
        <v>0</v>
      </c>
      <c r="AN30">
        <v>-55.57</v>
      </c>
      <c r="AO30">
        <v>0</v>
      </c>
      <c r="AP30">
        <v>0</v>
      </c>
      <c r="AQ30">
        <v>7.03</v>
      </c>
      <c r="AR30">
        <v>17.059999999999999</v>
      </c>
      <c r="AS30">
        <v>26.55</v>
      </c>
      <c r="AT30">
        <v>1.57</v>
      </c>
      <c r="AU30">
        <v>66.77</v>
      </c>
      <c r="AV30">
        <v>70.13</v>
      </c>
      <c r="BI30">
        <v>0</v>
      </c>
      <c r="BJ30">
        <v>1.6184499999999999</v>
      </c>
      <c r="BK30">
        <v>3.1471300000000001E-2</v>
      </c>
      <c r="BL30">
        <v>1.40705E-2</v>
      </c>
      <c r="BM30">
        <v>0</v>
      </c>
      <c r="BN30">
        <v>-4.5045000000000002E-2</v>
      </c>
      <c r="BO30">
        <v>0</v>
      </c>
      <c r="BP30">
        <v>0</v>
      </c>
      <c r="BQ30">
        <v>0.134212</v>
      </c>
      <c r="BR30">
        <v>0.17699200000000001</v>
      </c>
      <c r="BS30">
        <v>0.30364400000000002</v>
      </c>
      <c r="BT30">
        <v>2.03874E-2</v>
      </c>
      <c r="BU30">
        <v>2.2541799999999999</v>
      </c>
      <c r="BV30">
        <v>1.6639900000000001</v>
      </c>
      <c r="BW30">
        <v>128.94</v>
      </c>
      <c r="BX30">
        <v>1056.3699999999999</v>
      </c>
      <c r="BY30">
        <v>275.608</v>
      </c>
      <c r="BZ30">
        <v>81.133799999999994</v>
      </c>
      <c r="CA30">
        <v>-5152.57</v>
      </c>
      <c r="CB30">
        <v>505.55700000000002</v>
      </c>
      <c r="CC30">
        <v>959.45799999999997</v>
      </c>
      <c r="CD30">
        <v>2025.88</v>
      </c>
      <c r="CE30">
        <v>119.621</v>
      </c>
      <c r="CF30">
        <v>-1.2783E-4</v>
      </c>
      <c r="CG30">
        <v>1542.05</v>
      </c>
      <c r="CH30">
        <v>190.55</v>
      </c>
      <c r="CI30">
        <v>111.23</v>
      </c>
      <c r="CJ30">
        <v>43.1646</v>
      </c>
      <c r="CK30">
        <v>344.94499999999999</v>
      </c>
      <c r="CL30">
        <v>301.78100000000001</v>
      </c>
      <c r="CM30">
        <v>21.6</v>
      </c>
      <c r="CN30">
        <v>33.21</v>
      </c>
      <c r="CO30">
        <v>3.52</v>
      </c>
      <c r="CP30">
        <v>11.8</v>
      </c>
      <c r="CQ30">
        <v>-55.57</v>
      </c>
      <c r="CR30">
        <v>7.03</v>
      </c>
      <c r="CS30">
        <v>17.059999999999999</v>
      </c>
      <c r="CT30">
        <v>26.55</v>
      </c>
      <c r="CU30">
        <v>1.57</v>
      </c>
      <c r="CV30">
        <v>66.77</v>
      </c>
      <c r="CW30">
        <v>70.13</v>
      </c>
      <c r="DH30">
        <v>0</v>
      </c>
      <c r="DI30">
        <v>1.6184499999999999</v>
      </c>
      <c r="DJ30">
        <v>3.1471300000000001E-2</v>
      </c>
      <c r="DK30">
        <v>1.40705E-2</v>
      </c>
      <c r="DL30">
        <v>-4.5045000000000002E-2</v>
      </c>
      <c r="DM30">
        <v>0.134212</v>
      </c>
      <c r="DN30">
        <v>0.17699200000000001</v>
      </c>
      <c r="DO30">
        <v>0.30364400000000002</v>
      </c>
      <c r="DP30">
        <v>2.03874E-2</v>
      </c>
      <c r="DQ30">
        <v>2.2541799999999999</v>
      </c>
      <c r="DR30">
        <v>1.6639900000000001</v>
      </c>
      <c r="DS30" t="s">
        <v>673</v>
      </c>
      <c r="DT30" t="s">
        <v>670</v>
      </c>
      <c r="DU30" t="s">
        <v>665</v>
      </c>
      <c r="DV30" t="s">
        <v>501</v>
      </c>
      <c r="DW30">
        <v>0</v>
      </c>
      <c r="DX30">
        <v>0</v>
      </c>
      <c r="DY30">
        <v>0</v>
      </c>
      <c r="DZ30">
        <v>0</v>
      </c>
      <c r="EC30">
        <v>128.94</v>
      </c>
      <c r="ED30">
        <v>1056.3699999999999</v>
      </c>
      <c r="EE30">
        <v>275.608</v>
      </c>
      <c r="EF30">
        <v>81.133799999999994</v>
      </c>
      <c r="EG30">
        <v>0</v>
      </c>
      <c r="EH30">
        <v>-5152.57</v>
      </c>
      <c r="EI30">
        <v>0</v>
      </c>
      <c r="EJ30">
        <v>0</v>
      </c>
      <c r="EK30">
        <v>505.55700000000002</v>
      </c>
      <c r="EL30">
        <v>959.45799999999997</v>
      </c>
      <c r="EM30">
        <v>2025.88</v>
      </c>
      <c r="EN30">
        <v>119.621</v>
      </c>
      <c r="EO30">
        <v>-1.2872099999999999E-4</v>
      </c>
      <c r="EP30">
        <v>190.55</v>
      </c>
      <c r="EQ30">
        <v>111.23</v>
      </c>
      <c r="ER30">
        <v>0</v>
      </c>
      <c r="ES30">
        <v>43.1646</v>
      </c>
      <c r="ET30">
        <v>344.94499999999999</v>
      </c>
      <c r="EU30">
        <v>21.6</v>
      </c>
      <c r="EV30">
        <v>33.21</v>
      </c>
      <c r="EW30">
        <v>3.52</v>
      </c>
      <c r="EX30">
        <v>11.8</v>
      </c>
      <c r="EY30">
        <v>0</v>
      </c>
      <c r="EZ30">
        <v>-55.57</v>
      </c>
      <c r="FA30">
        <v>0</v>
      </c>
      <c r="FB30">
        <v>0</v>
      </c>
      <c r="FC30">
        <v>7.03</v>
      </c>
      <c r="FD30">
        <v>17.059999999999999</v>
      </c>
      <c r="FE30">
        <v>26.55</v>
      </c>
      <c r="FF30">
        <v>1.57</v>
      </c>
      <c r="FG30">
        <v>66.77</v>
      </c>
      <c r="FT30">
        <v>0</v>
      </c>
      <c r="FU30">
        <v>1.6184499999999999</v>
      </c>
      <c r="FV30">
        <v>3.1471300000000001E-2</v>
      </c>
      <c r="FW30">
        <v>1.40705E-2</v>
      </c>
      <c r="FX30">
        <v>0</v>
      </c>
      <c r="FY30">
        <v>-4.5045000000000002E-2</v>
      </c>
      <c r="FZ30">
        <v>0</v>
      </c>
      <c r="GA30">
        <v>0</v>
      </c>
      <c r="GB30">
        <v>0.134212</v>
      </c>
      <c r="GC30">
        <v>0.17699200000000001</v>
      </c>
      <c r="GD30">
        <v>0.30364400000000002</v>
      </c>
      <c r="GE30">
        <v>2.03874E-2</v>
      </c>
      <c r="GF30">
        <v>2.2541799999999999</v>
      </c>
      <c r="GG30">
        <v>453.08199999999999</v>
      </c>
      <c r="GH30">
        <v>3083</v>
      </c>
      <c r="GI30">
        <v>275.608</v>
      </c>
      <c r="GJ30">
        <v>0</v>
      </c>
      <c r="GK30">
        <v>2135</v>
      </c>
      <c r="GL30">
        <v>930.00099999999998</v>
      </c>
      <c r="GM30">
        <v>2637.81</v>
      </c>
      <c r="GN30">
        <v>297.5</v>
      </c>
      <c r="GO30">
        <v>9812</v>
      </c>
      <c r="GP30">
        <v>377.61799999999999</v>
      </c>
      <c r="GQ30">
        <v>164.45</v>
      </c>
      <c r="GR30">
        <v>65.400000000000006</v>
      </c>
      <c r="GS30">
        <v>607.46799999999996</v>
      </c>
      <c r="GT30">
        <v>51.089100000000002</v>
      </c>
      <c r="GU30">
        <v>77.03</v>
      </c>
      <c r="GV30">
        <v>3.52</v>
      </c>
      <c r="GW30">
        <v>33.872300000000003</v>
      </c>
      <c r="GX30">
        <v>30.24</v>
      </c>
      <c r="GY30">
        <v>22.645199999999999</v>
      </c>
      <c r="GZ30">
        <v>35.049999999999997</v>
      </c>
      <c r="HA30">
        <v>3.96</v>
      </c>
      <c r="HB30">
        <v>257.40699999999998</v>
      </c>
      <c r="HC30">
        <v>45.13</v>
      </c>
      <c r="HD30">
        <v>77.03</v>
      </c>
      <c r="HE30">
        <v>3.52</v>
      </c>
      <c r="HF30">
        <v>15.92</v>
      </c>
      <c r="HG30">
        <v>30.24</v>
      </c>
      <c r="HH30">
        <v>18.170000000000002</v>
      </c>
      <c r="HI30">
        <v>35.049999999999997</v>
      </c>
      <c r="HJ30">
        <v>3.96</v>
      </c>
      <c r="HK30">
        <v>229.02</v>
      </c>
      <c r="ID30">
        <v>0</v>
      </c>
      <c r="IE30">
        <v>2.7159</v>
      </c>
      <c r="IF30">
        <v>3.1471300000000001E-2</v>
      </c>
      <c r="IG30">
        <v>0</v>
      </c>
      <c r="IH30">
        <v>0.62342900000000001</v>
      </c>
      <c r="II30">
        <v>0.118043</v>
      </c>
      <c r="IJ30">
        <v>0.43196400000000001</v>
      </c>
      <c r="IK30">
        <v>6.2929700000000005E-2</v>
      </c>
      <c r="IL30">
        <v>3.9837400000000001</v>
      </c>
      <c r="IM30">
        <v>47.5</v>
      </c>
      <c r="IN30">
        <v>21.6</v>
      </c>
      <c r="IO30">
        <v>25.9</v>
      </c>
      <c r="IP30">
        <v>47.5</v>
      </c>
      <c r="IQ30">
        <v>21.6</v>
      </c>
      <c r="IR30">
        <v>25.9</v>
      </c>
      <c r="IU30">
        <v>39.299999999999997</v>
      </c>
      <c r="IV30">
        <v>30.83</v>
      </c>
      <c r="IW30">
        <v>39.299999999999997</v>
      </c>
      <c r="IX30">
        <v>30.83</v>
      </c>
      <c r="IY30">
        <v>39.299999999999997</v>
      </c>
      <c r="IZ30">
        <v>30.83</v>
      </c>
      <c r="JA30">
        <v>85.8</v>
      </c>
      <c r="JB30">
        <v>79.711399999999998</v>
      </c>
      <c r="JK30">
        <v>1</v>
      </c>
      <c r="JL30">
        <v>2.9386700000000001</v>
      </c>
      <c r="JM30">
        <v>2.9386700000000001</v>
      </c>
      <c r="JP30">
        <v>5154.08</v>
      </c>
      <c r="JQ30">
        <v>2.9386700000000001</v>
      </c>
      <c r="JR30">
        <v>0.23</v>
      </c>
      <c r="JS30">
        <v>0.28999999999999998</v>
      </c>
      <c r="JT30">
        <v>2.38</v>
      </c>
      <c r="JU30">
        <v>0.23</v>
      </c>
      <c r="JV30">
        <v>0.28999999999999998</v>
      </c>
      <c r="JW30">
        <v>2.38</v>
      </c>
      <c r="JZ30">
        <v>1</v>
      </c>
      <c r="KA30">
        <v>1</v>
      </c>
      <c r="KB30">
        <v>41.76</v>
      </c>
      <c r="KC30">
        <v>23.329599999999999</v>
      </c>
      <c r="KD30">
        <v>41.76</v>
      </c>
      <c r="KE30">
        <v>23.329599999999999</v>
      </c>
      <c r="KF30">
        <v>64.561599999999999</v>
      </c>
      <c r="KG30">
        <v>52.9069</v>
      </c>
      <c r="KJ30">
        <v>25.162800000000001</v>
      </c>
      <c r="KK30">
        <v>278.27800000000002</v>
      </c>
      <c r="KL30">
        <v>51.108499999999999</v>
      </c>
      <c r="KM30">
        <v>14.776300000000001</v>
      </c>
      <c r="KN30">
        <v>0</v>
      </c>
      <c r="KO30">
        <v>-524.346</v>
      </c>
      <c r="KP30">
        <v>0</v>
      </c>
      <c r="KQ30">
        <v>0</v>
      </c>
      <c r="KR30">
        <v>110.455</v>
      </c>
      <c r="KS30">
        <v>176.71100000000001</v>
      </c>
      <c r="KT30">
        <v>395.209</v>
      </c>
      <c r="KU30">
        <v>26.3203</v>
      </c>
      <c r="KV30">
        <v>553.67499999999995</v>
      </c>
      <c r="KW30">
        <v>1011.26</v>
      </c>
      <c r="KX30">
        <v>590.30200000000002</v>
      </c>
      <c r="KY30">
        <v>0</v>
      </c>
      <c r="KZ30">
        <v>229.07599999999999</v>
      </c>
      <c r="LA30">
        <v>1830.63</v>
      </c>
      <c r="LB30">
        <v>25.162800000000001</v>
      </c>
      <c r="LC30">
        <v>278.27800000000002</v>
      </c>
      <c r="LD30">
        <v>51.108499999999999</v>
      </c>
      <c r="LE30">
        <v>14.776300000000001</v>
      </c>
      <c r="LF30">
        <v>-524.346</v>
      </c>
      <c r="LG30">
        <v>110.455</v>
      </c>
      <c r="LH30">
        <v>176.71100000000001</v>
      </c>
      <c r="LI30">
        <v>395.209</v>
      </c>
      <c r="LJ30">
        <v>26.3203</v>
      </c>
      <c r="LK30">
        <v>553.67499999999995</v>
      </c>
      <c r="LL30">
        <v>1011.26</v>
      </c>
      <c r="LM30">
        <v>590.30200000000002</v>
      </c>
      <c r="LN30">
        <v>229.07599999999999</v>
      </c>
      <c r="LO30">
        <v>1830.63</v>
      </c>
      <c r="LP30">
        <v>91.606099999999998</v>
      </c>
      <c r="LQ30">
        <v>698.71699999999998</v>
      </c>
      <c r="LR30">
        <v>51.108499999999999</v>
      </c>
      <c r="LS30">
        <v>0</v>
      </c>
      <c r="LT30">
        <v>466.012</v>
      </c>
      <c r="LU30">
        <v>175.56200000000001</v>
      </c>
      <c r="LV30">
        <v>523.41</v>
      </c>
      <c r="LW30">
        <v>78.617400000000004</v>
      </c>
      <c r="LX30">
        <v>2085.0300000000002</v>
      </c>
      <c r="LY30">
        <v>2004.03</v>
      </c>
      <c r="LZ30">
        <v>872.73900000000003</v>
      </c>
      <c r="MA30">
        <v>347.08</v>
      </c>
      <c r="MB30">
        <v>3223.85</v>
      </c>
    </row>
    <row r="31" spans="1:340" x14ac:dyDescent="0.25">
      <c r="A31" s="26">
        <v>44497.767164351855</v>
      </c>
      <c r="B31" t="s">
        <v>726</v>
      </c>
      <c r="C31" t="s">
        <v>727</v>
      </c>
      <c r="D31">
        <v>14</v>
      </c>
      <c r="E31">
        <v>1</v>
      </c>
      <c r="F31">
        <v>2100</v>
      </c>
      <c r="G31" t="s">
        <v>87</v>
      </c>
      <c r="H31" t="s">
        <v>112</v>
      </c>
      <c r="I31">
        <v>-9.69</v>
      </c>
      <c r="J31">
        <v>-3.8</v>
      </c>
      <c r="K31">
        <v>-3.8</v>
      </c>
      <c r="L31">
        <v>29.7</v>
      </c>
      <c r="O31">
        <v>150.10900000000001</v>
      </c>
      <c r="P31">
        <v>1267.98</v>
      </c>
      <c r="Q31">
        <v>275.608</v>
      </c>
      <c r="R31">
        <v>81.133799999999994</v>
      </c>
      <c r="S31">
        <v>0</v>
      </c>
      <c r="T31">
        <v>-5152.57</v>
      </c>
      <c r="U31">
        <v>0</v>
      </c>
      <c r="V31">
        <v>0</v>
      </c>
      <c r="W31">
        <v>505.55700000000002</v>
      </c>
      <c r="X31">
        <v>960.19100000000003</v>
      </c>
      <c r="Y31">
        <v>2025.88</v>
      </c>
      <c r="Z31">
        <v>119.621</v>
      </c>
      <c r="AA31">
        <v>233.517</v>
      </c>
      <c r="AB31">
        <v>1774.83</v>
      </c>
      <c r="AC31">
        <v>221.834</v>
      </c>
      <c r="AD31">
        <v>111.23</v>
      </c>
      <c r="AE31">
        <v>0</v>
      </c>
      <c r="AF31">
        <v>43.1646</v>
      </c>
      <c r="AG31">
        <v>376.22899999999998</v>
      </c>
      <c r="AH31">
        <v>333.065</v>
      </c>
      <c r="AI31">
        <v>25.17</v>
      </c>
      <c r="AJ31">
        <v>39.33</v>
      </c>
      <c r="AK31">
        <v>3.52</v>
      </c>
      <c r="AL31">
        <v>11.8</v>
      </c>
      <c r="AM31">
        <v>0</v>
      </c>
      <c r="AN31">
        <v>-55.62</v>
      </c>
      <c r="AO31">
        <v>0</v>
      </c>
      <c r="AP31">
        <v>0</v>
      </c>
      <c r="AQ31">
        <v>7.03</v>
      </c>
      <c r="AR31">
        <v>17.059999999999999</v>
      </c>
      <c r="AS31">
        <v>26.55</v>
      </c>
      <c r="AT31">
        <v>1.57</v>
      </c>
      <c r="AU31">
        <v>76.41</v>
      </c>
      <c r="AV31">
        <v>79.819999999999993</v>
      </c>
      <c r="BI31">
        <v>0</v>
      </c>
      <c r="BJ31">
        <v>1.88056</v>
      </c>
      <c r="BK31">
        <v>3.1471300000000001E-2</v>
      </c>
      <c r="BL31">
        <v>1.40705E-2</v>
      </c>
      <c r="BM31">
        <v>0</v>
      </c>
      <c r="BN31">
        <v>-4.5045000000000002E-2</v>
      </c>
      <c r="BO31">
        <v>0</v>
      </c>
      <c r="BP31">
        <v>0</v>
      </c>
      <c r="BQ31">
        <v>0.134212</v>
      </c>
      <c r="BR31">
        <v>0.17696100000000001</v>
      </c>
      <c r="BS31">
        <v>0.30364400000000002</v>
      </c>
      <c r="BT31">
        <v>2.03874E-2</v>
      </c>
      <c r="BU31">
        <v>2.5162599999999999</v>
      </c>
      <c r="BV31">
        <v>1.9260999999999999</v>
      </c>
      <c r="BW31">
        <v>128.94</v>
      </c>
      <c r="BX31">
        <v>1056.3699999999999</v>
      </c>
      <c r="BY31">
        <v>275.608</v>
      </c>
      <c r="BZ31">
        <v>81.133799999999994</v>
      </c>
      <c r="CA31">
        <v>-5152.57</v>
      </c>
      <c r="CB31">
        <v>505.55700000000002</v>
      </c>
      <c r="CC31">
        <v>959.45799999999997</v>
      </c>
      <c r="CD31">
        <v>2025.88</v>
      </c>
      <c r="CE31">
        <v>119.621</v>
      </c>
      <c r="CF31">
        <v>-1.2783E-4</v>
      </c>
      <c r="CG31">
        <v>1542.05</v>
      </c>
      <c r="CH31">
        <v>190.55</v>
      </c>
      <c r="CI31">
        <v>111.23</v>
      </c>
      <c r="CJ31">
        <v>43.1646</v>
      </c>
      <c r="CK31">
        <v>344.94499999999999</v>
      </c>
      <c r="CL31">
        <v>301.78100000000001</v>
      </c>
      <c r="CM31">
        <v>21.6</v>
      </c>
      <c r="CN31">
        <v>33.21</v>
      </c>
      <c r="CO31">
        <v>3.52</v>
      </c>
      <c r="CP31">
        <v>11.8</v>
      </c>
      <c r="CQ31">
        <v>-55.57</v>
      </c>
      <c r="CR31">
        <v>7.03</v>
      </c>
      <c r="CS31">
        <v>17.059999999999999</v>
      </c>
      <c r="CT31">
        <v>26.55</v>
      </c>
      <c r="CU31">
        <v>1.57</v>
      </c>
      <c r="CV31">
        <v>66.77</v>
      </c>
      <c r="CW31">
        <v>70.13</v>
      </c>
      <c r="DH31">
        <v>0</v>
      </c>
      <c r="DI31">
        <v>1.6184499999999999</v>
      </c>
      <c r="DJ31">
        <v>3.1471300000000001E-2</v>
      </c>
      <c r="DK31">
        <v>1.40705E-2</v>
      </c>
      <c r="DL31">
        <v>-4.5045000000000002E-2</v>
      </c>
      <c r="DM31">
        <v>0.134212</v>
      </c>
      <c r="DN31">
        <v>0.17699200000000001</v>
      </c>
      <c r="DO31">
        <v>0.30364400000000002</v>
      </c>
      <c r="DP31">
        <v>2.03874E-2</v>
      </c>
      <c r="DQ31">
        <v>2.2541799999999999</v>
      </c>
      <c r="DR31">
        <v>1.6639900000000001</v>
      </c>
      <c r="DS31" t="s">
        <v>673</v>
      </c>
      <c r="DT31" t="s">
        <v>670</v>
      </c>
      <c r="DU31" t="s">
        <v>665</v>
      </c>
      <c r="DV31" t="s">
        <v>501</v>
      </c>
      <c r="DW31">
        <v>-0.26207799999999998</v>
      </c>
      <c r="DX31">
        <v>-0.26210899999999998</v>
      </c>
      <c r="DY31">
        <v>-14.4</v>
      </c>
      <c r="DZ31">
        <v>-13.8</v>
      </c>
      <c r="EC31">
        <v>150.10900000000001</v>
      </c>
      <c r="ED31">
        <v>1267.98</v>
      </c>
      <c r="EE31">
        <v>275.608</v>
      </c>
      <c r="EF31">
        <v>81.133799999999994</v>
      </c>
      <c r="EG31">
        <v>0</v>
      </c>
      <c r="EH31">
        <v>-5152.57</v>
      </c>
      <c r="EI31">
        <v>0</v>
      </c>
      <c r="EJ31">
        <v>0</v>
      </c>
      <c r="EK31">
        <v>505.55700000000002</v>
      </c>
      <c r="EL31">
        <v>960.19100000000003</v>
      </c>
      <c r="EM31">
        <v>2025.88</v>
      </c>
      <c r="EN31">
        <v>119.621</v>
      </c>
      <c r="EO31">
        <v>233.517</v>
      </c>
      <c r="EP31">
        <v>221.834</v>
      </c>
      <c r="EQ31">
        <v>111.23</v>
      </c>
      <c r="ER31">
        <v>0</v>
      </c>
      <c r="ES31">
        <v>43.1646</v>
      </c>
      <c r="ET31">
        <v>376.22899999999998</v>
      </c>
      <c r="EU31">
        <v>25.17</v>
      </c>
      <c r="EV31">
        <v>39.33</v>
      </c>
      <c r="EW31">
        <v>3.52</v>
      </c>
      <c r="EX31">
        <v>11.8</v>
      </c>
      <c r="EY31">
        <v>0</v>
      </c>
      <c r="EZ31">
        <v>-55.62</v>
      </c>
      <c r="FA31">
        <v>0</v>
      </c>
      <c r="FB31">
        <v>0</v>
      </c>
      <c r="FC31">
        <v>7.03</v>
      </c>
      <c r="FD31">
        <v>17.059999999999999</v>
      </c>
      <c r="FE31">
        <v>26.55</v>
      </c>
      <c r="FF31">
        <v>1.57</v>
      </c>
      <c r="FG31">
        <v>76.41</v>
      </c>
      <c r="FT31">
        <v>0</v>
      </c>
      <c r="FU31">
        <v>1.88056</v>
      </c>
      <c r="FV31">
        <v>3.1471300000000001E-2</v>
      </c>
      <c r="FW31">
        <v>1.40705E-2</v>
      </c>
      <c r="FX31">
        <v>0</v>
      </c>
      <c r="FY31">
        <v>-4.5045000000000002E-2</v>
      </c>
      <c r="FZ31">
        <v>0</v>
      </c>
      <c r="GA31">
        <v>0</v>
      </c>
      <c r="GB31">
        <v>0.134212</v>
      </c>
      <c r="GC31">
        <v>0.17696100000000001</v>
      </c>
      <c r="GD31">
        <v>0.30364400000000002</v>
      </c>
      <c r="GE31">
        <v>2.03874E-2</v>
      </c>
      <c r="GF31">
        <v>2.5162599999999999</v>
      </c>
      <c r="GG31">
        <v>453.07600000000002</v>
      </c>
      <c r="GH31">
        <v>3082.98</v>
      </c>
      <c r="GI31">
        <v>275.608</v>
      </c>
      <c r="GJ31">
        <v>0</v>
      </c>
      <c r="GK31">
        <v>2135</v>
      </c>
      <c r="GL31">
        <v>930.00099999999998</v>
      </c>
      <c r="GM31">
        <v>2637.81</v>
      </c>
      <c r="GN31">
        <v>297.5</v>
      </c>
      <c r="GO31">
        <v>9811.9699999999993</v>
      </c>
      <c r="GP31">
        <v>377.613</v>
      </c>
      <c r="GQ31">
        <v>164.45</v>
      </c>
      <c r="GR31">
        <v>65.400000000000006</v>
      </c>
      <c r="GS31">
        <v>607.46299999999997</v>
      </c>
      <c r="GT31">
        <v>51.089100000000002</v>
      </c>
      <c r="GU31">
        <v>77.03</v>
      </c>
      <c r="GV31">
        <v>3.52</v>
      </c>
      <c r="GW31">
        <v>33.872300000000003</v>
      </c>
      <c r="GX31">
        <v>30.24</v>
      </c>
      <c r="GY31">
        <v>22.645199999999999</v>
      </c>
      <c r="GZ31">
        <v>35.049999999999997</v>
      </c>
      <c r="HA31">
        <v>3.96</v>
      </c>
      <c r="HB31">
        <v>257.40699999999998</v>
      </c>
      <c r="HC31">
        <v>45.13</v>
      </c>
      <c r="HD31">
        <v>77.03</v>
      </c>
      <c r="HE31">
        <v>3.52</v>
      </c>
      <c r="HF31">
        <v>15.92</v>
      </c>
      <c r="HG31">
        <v>30.24</v>
      </c>
      <c r="HH31">
        <v>18.170000000000002</v>
      </c>
      <c r="HI31">
        <v>35.049999999999997</v>
      </c>
      <c r="HJ31">
        <v>3.96</v>
      </c>
      <c r="HK31">
        <v>229.02</v>
      </c>
      <c r="ID31">
        <v>0</v>
      </c>
      <c r="IE31">
        <v>2.7158500000000001</v>
      </c>
      <c r="IF31">
        <v>3.1471300000000001E-2</v>
      </c>
      <c r="IG31">
        <v>0</v>
      </c>
      <c r="IH31">
        <v>0.62342900000000001</v>
      </c>
      <c r="II31">
        <v>0.118043</v>
      </c>
      <c r="IJ31">
        <v>0.43196400000000001</v>
      </c>
      <c r="IK31">
        <v>6.2929700000000005E-2</v>
      </c>
      <c r="IL31">
        <v>3.9836900000000002</v>
      </c>
      <c r="IM31">
        <v>51.3</v>
      </c>
      <c r="IN31">
        <v>21.6</v>
      </c>
      <c r="IO31">
        <v>29.7</v>
      </c>
      <c r="IP31">
        <v>47.5</v>
      </c>
      <c r="IQ31">
        <v>21.6</v>
      </c>
      <c r="IR31">
        <v>25.9</v>
      </c>
      <c r="IU31">
        <v>45.67</v>
      </c>
      <c r="IV31">
        <v>34.15</v>
      </c>
      <c r="IW31">
        <v>39.299999999999997</v>
      </c>
      <c r="IX31">
        <v>30.83</v>
      </c>
      <c r="IY31">
        <v>45.67</v>
      </c>
      <c r="IZ31">
        <v>34.15</v>
      </c>
      <c r="JA31">
        <v>85.8</v>
      </c>
      <c r="JB31">
        <v>79.711399999999998</v>
      </c>
      <c r="JK31">
        <v>1</v>
      </c>
      <c r="JL31">
        <v>2.9386700000000001</v>
      </c>
      <c r="JM31">
        <v>2.9386700000000001</v>
      </c>
      <c r="JP31">
        <v>5154.08</v>
      </c>
      <c r="JQ31">
        <v>2.9386700000000001</v>
      </c>
      <c r="JR31">
        <v>0.24</v>
      </c>
      <c r="JS31">
        <v>0.28999999999999998</v>
      </c>
      <c r="JT31">
        <v>2.61</v>
      </c>
      <c r="JU31">
        <v>0.23</v>
      </c>
      <c r="JV31">
        <v>0.28999999999999998</v>
      </c>
      <c r="JW31">
        <v>2.38</v>
      </c>
      <c r="JZ31">
        <v>1</v>
      </c>
      <c r="KA31">
        <v>1</v>
      </c>
      <c r="KB31">
        <v>47.173400000000001</v>
      </c>
      <c r="KC31">
        <v>27.302600000000002</v>
      </c>
      <c r="KD31">
        <v>41.76</v>
      </c>
      <c r="KE31">
        <v>23.329599999999999</v>
      </c>
      <c r="KF31">
        <v>64.564599999999999</v>
      </c>
      <c r="KG31">
        <v>52.906399999999998</v>
      </c>
      <c r="KJ31">
        <v>29.338999999999999</v>
      </c>
      <c r="KK31">
        <v>331.31200000000001</v>
      </c>
      <c r="KL31">
        <v>51.108499999999999</v>
      </c>
      <c r="KM31">
        <v>14.776300000000001</v>
      </c>
      <c r="KN31">
        <v>0</v>
      </c>
      <c r="KO31">
        <v>-524.346</v>
      </c>
      <c r="KP31">
        <v>0</v>
      </c>
      <c r="KQ31">
        <v>0</v>
      </c>
      <c r="KR31">
        <v>110.455</v>
      </c>
      <c r="KS31">
        <v>176.83</v>
      </c>
      <c r="KT31">
        <v>395.209</v>
      </c>
      <c r="KU31">
        <v>26.3203</v>
      </c>
      <c r="KV31">
        <v>611.005</v>
      </c>
      <c r="KW31">
        <v>1177.28</v>
      </c>
      <c r="KX31">
        <v>590.30200000000002</v>
      </c>
      <c r="KY31">
        <v>0</v>
      </c>
      <c r="KZ31">
        <v>229.07599999999999</v>
      </c>
      <c r="LA31">
        <v>1996.66</v>
      </c>
      <c r="LB31">
        <v>25.162800000000001</v>
      </c>
      <c r="LC31">
        <v>278.27800000000002</v>
      </c>
      <c r="LD31">
        <v>51.108499999999999</v>
      </c>
      <c r="LE31">
        <v>14.776300000000001</v>
      </c>
      <c r="LF31">
        <v>-524.346</v>
      </c>
      <c r="LG31">
        <v>110.455</v>
      </c>
      <c r="LH31">
        <v>176.71100000000001</v>
      </c>
      <c r="LI31">
        <v>395.209</v>
      </c>
      <c r="LJ31">
        <v>26.3203</v>
      </c>
      <c r="LK31">
        <v>553.67499999999995</v>
      </c>
      <c r="LL31">
        <v>1011.26</v>
      </c>
      <c r="LM31">
        <v>590.30200000000002</v>
      </c>
      <c r="LN31">
        <v>229.07599999999999</v>
      </c>
      <c r="LO31">
        <v>1830.63</v>
      </c>
      <c r="LP31">
        <v>91.604900000000001</v>
      </c>
      <c r="LQ31">
        <v>698.71199999999999</v>
      </c>
      <c r="LR31">
        <v>51.108499999999999</v>
      </c>
      <c r="LS31">
        <v>0</v>
      </c>
      <c r="LT31">
        <v>466.012</v>
      </c>
      <c r="LU31">
        <v>175.56200000000001</v>
      </c>
      <c r="LV31">
        <v>523.41</v>
      </c>
      <c r="LW31">
        <v>78.617400000000004</v>
      </c>
      <c r="LX31">
        <v>2085.0300000000002</v>
      </c>
      <c r="LY31">
        <v>2004</v>
      </c>
      <c r="LZ31">
        <v>872.73900000000003</v>
      </c>
      <c r="MA31">
        <v>347.08</v>
      </c>
      <c r="MB31">
        <v>3223.82</v>
      </c>
    </row>
    <row r="32" spans="1:340" x14ac:dyDescent="0.25">
      <c r="A32" s="26">
        <v>44497.767511574071</v>
      </c>
      <c r="B32" t="s">
        <v>728</v>
      </c>
      <c r="C32" t="s">
        <v>729</v>
      </c>
      <c r="D32">
        <v>15</v>
      </c>
      <c r="E32">
        <v>1</v>
      </c>
      <c r="F32">
        <v>2100</v>
      </c>
      <c r="G32" t="s">
        <v>87</v>
      </c>
      <c r="H32" t="s">
        <v>393</v>
      </c>
      <c r="I32">
        <v>0</v>
      </c>
      <c r="J32">
        <v>0</v>
      </c>
      <c r="K32">
        <v>0</v>
      </c>
      <c r="L32">
        <v>23.3</v>
      </c>
      <c r="O32">
        <v>3.85161</v>
      </c>
      <c r="P32">
        <v>4248.83</v>
      </c>
      <c r="Q32">
        <v>277.42</v>
      </c>
      <c r="R32">
        <v>81.125500000000002</v>
      </c>
      <c r="S32">
        <v>0</v>
      </c>
      <c r="T32">
        <v>-8301.26</v>
      </c>
      <c r="U32">
        <v>0</v>
      </c>
      <c r="V32">
        <v>0</v>
      </c>
      <c r="W32">
        <v>505.55700000000002</v>
      </c>
      <c r="X32">
        <v>1038.98</v>
      </c>
      <c r="Y32">
        <v>2025.88</v>
      </c>
      <c r="Z32">
        <v>119.621</v>
      </c>
      <c r="AA32">
        <v>-7.7305199999999998E-4</v>
      </c>
      <c r="AB32">
        <v>4611.22</v>
      </c>
      <c r="AC32">
        <v>5.6863299999999999</v>
      </c>
      <c r="AD32">
        <v>86.003200000000007</v>
      </c>
      <c r="AE32">
        <v>0</v>
      </c>
      <c r="AF32">
        <v>43.1646</v>
      </c>
      <c r="AG32">
        <v>134.85400000000001</v>
      </c>
      <c r="AH32">
        <v>91.689499999999995</v>
      </c>
      <c r="AI32">
        <v>0.66</v>
      </c>
      <c r="AJ32">
        <v>91.09</v>
      </c>
      <c r="AK32">
        <v>3.55</v>
      </c>
      <c r="AL32">
        <v>9.41</v>
      </c>
      <c r="AM32">
        <v>0</v>
      </c>
      <c r="AN32">
        <v>-86.26</v>
      </c>
      <c r="AO32">
        <v>0</v>
      </c>
      <c r="AP32">
        <v>0</v>
      </c>
      <c r="AQ32">
        <v>7.12</v>
      </c>
      <c r="AR32">
        <v>18.02</v>
      </c>
      <c r="AS32">
        <v>26.69</v>
      </c>
      <c r="AT32">
        <v>1.59</v>
      </c>
      <c r="AU32">
        <v>71.87</v>
      </c>
      <c r="AV32">
        <v>104.71</v>
      </c>
      <c r="BI32">
        <v>0</v>
      </c>
      <c r="BJ32">
        <v>3.3698399999999999</v>
      </c>
      <c r="BK32">
        <v>3.1678199999999997E-2</v>
      </c>
      <c r="BL32">
        <v>1.40705E-2</v>
      </c>
      <c r="BM32">
        <v>0</v>
      </c>
      <c r="BN32">
        <v>-6.03893E-2</v>
      </c>
      <c r="BO32">
        <v>0</v>
      </c>
      <c r="BP32">
        <v>0</v>
      </c>
      <c r="BQ32">
        <v>0.134212</v>
      </c>
      <c r="BR32">
        <v>0.181141</v>
      </c>
      <c r="BS32">
        <v>0.30364400000000002</v>
      </c>
      <c r="BT32">
        <v>2.03874E-2</v>
      </c>
      <c r="BU32">
        <v>3.99458</v>
      </c>
      <c r="BV32">
        <v>3.4155899999999999</v>
      </c>
      <c r="BW32">
        <v>3.85161</v>
      </c>
      <c r="BX32">
        <v>4248.83</v>
      </c>
      <c r="BY32">
        <v>277.42</v>
      </c>
      <c r="BZ32">
        <v>81.125500000000002</v>
      </c>
      <c r="CA32">
        <v>-8301.26</v>
      </c>
      <c r="CB32">
        <v>505.55700000000002</v>
      </c>
      <c r="CC32">
        <v>1038.98</v>
      </c>
      <c r="CD32">
        <v>2025.88</v>
      </c>
      <c r="CE32">
        <v>119.621</v>
      </c>
      <c r="CF32">
        <v>-7.7302299999999996E-4</v>
      </c>
      <c r="CG32">
        <v>4611.22</v>
      </c>
      <c r="CH32">
        <v>5.6863299999999999</v>
      </c>
      <c r="CI32">
        <v>86.003200000000007</v>
      </c>
      <c r="CJ32">
        <v>43.1646</v>
      </c>
      <c r="CK32">
        <v>134.85400000000001</v>
      </c>
      <c r="CL32">
        <v>91.689499999999995</v>
      </c>
      <c r="CM32">
        <v>0.66</v>
      </c>
      <c r="CN32">
        <v>91.09</v>
      </c>
      <c r="CO32">
        <v>3.55</v>
      </c>
      <c r="CP32">
        <v>9.41</v>
      </c>
      <c r="CQ32">
        <v>-86.26</v>
      </c>
      <c r="CR32">
        <v>7.12</v>
      </c>
      <c r="CS32">
        <v>18.02</v>
      </c>
      <c r="CT32">
        <v>26.69</v>
      </c>
      <c r="CU32">
        <v>1.59</v>
      </c>
      <c r="CV32">
        <v>71.87</v>
      </c>
      <c r="CW32">
        <v>104.71</v>
      </c>
      <c r="DH32">
        <v>0</v>
      </c>
      <c r="DI32">
        <v>3.3698399999999999</v>
      </c>
      <c r="DJ32">
        <v>3.1678199999999997E-2</v>
      </c>
      <c r="DK32">
        <v>1.40705E-2</v>
      </c>
      <c r="DL32">
        <v>-6.03893E-2</v>
      </c>
      <c r="DM32">
        <v>0.134212</v>
      </c>
      <c r="DN32">
        <v>0.181141</v>
      </c>
      <c r="DO32">
        <v>0.30364400000000002</v>
      </c>
      <c r="DP32">
        <v>2.03874E-2</v>
      </c>
      <c r="DQ32">
        <v>3.99458</v>
      </c>
      <c r="DR32">
        <v>3.4155899999999999</v>
      </c>
      <c r="DS32" t="s">
        <v>673</v>
      </c>
      <c r="DT32" t="s">
        <v>670</v>
      </c>
      <c r="DU32" t="s">
        <v>665</v>
      </c>
      <c r="DV32" t="s">
        <v>501</v>
      </c>
      <c r="DW32">
        <v>0</v>
      </c>
      <c r="DX32">
        <v>0</v>
      </c>
      <c r="DY32">
        <v>0</v>
      </c>
      <c r="DZ32">
        <v>0</v>
      </c>
      <c r="EC32">
        <v>3.85161</v>
      </c>
      <c r="ED32">
        <v>4248.83</v>
      </c>
      <c r="EE32">
        <v>277.42</v>
      </c>
      <c r="EF32">
        <v>81.125500000000002</v>
      </c>
      <c r="EG32">
        <v>0</v>
      </c>
      <c r="EH32">
        <v>-8301.26</v>
      </c>
      <c r="EI32">
        <v>0</v>
      </c>
      <c r="EJ32">
        <v>0</v>
      </c>
      <c r="EK32">
        <v>505.55700000000002</v>
      </c>
      <c r="EL32">
        <v>1038.98</v>
      </c>
      <c r="EM32">
        <v>2025.88</v>
      </c>
      <c r="EN32">
        <v>119.621</v>
      </c>
      <c r="EO32">
        <v>-7.7305199999999998E-4</v>
      </c>
      <c r="EP32">
        <v>5.6863299999999999</v>
      </c>
      <c r="EQ32">
        <v>86.003200000000007</v>
      </c>
      <c r="ER32">
        <v>0</v>
      </c>
      <c r="ES32">
        <v>43.1646</v>
      </c>
      <c r="ET32">
        <v>134.85400000000001</v>
      </c>
      <c r="EU32">
        <v>0.66</v>
      </c>
      <c r="EV32">
        <v>91.09</v>
      </c>
      <c r="EW32">
        <v>3.55</v>
      </c>
      <c r="EX32">
        <v>9.41</v>
      </c>
      <c r="EY32">
        <v>0</v>
      </c>
      <c r="EZ32">
        <v>-86.26</v>
      </c>
      <c r="FA32">
        <v>0</v>
      </c>
      <c r="FB32">
        <v>0</v>
      </c>
      <c r="FC32">
        <v>7.12</v>
      </c>
      <c r="FD32">
        <v>18.02</v>
      </c>
      <c r="FE32">
        <v>26.69</v>
      </c>
      <c r="FF32">
        <v>1.59</v>
      </c>
      <c r="FG32">
        <v>71.87</v>
      </c>
      <c r="FT32">
        <v>0</v>
      </c>
      <c r="FU32">
        <v>3.3698399999999999</v>
      </c>
      <c r="FV32">
        <v>3.1678199999999997E-2</v>
      </c>
      <c r="FW32">
        <v>1.40705E-2</v>
      </c>
      <c r="FX32">
        <v>0</v>
      </c>
      <c r="FY32">
        <v>-6.03893E-2</v>
      </c>
      <c r="FZ32">
        <v>0</v>
      </c>
      <c r="GA32">
        <v>0</v>
      </c>
      <c r="GB32">
        <v>0.134212</v>
      </c>
      <c r="GC32">
        <v>0.181141</v>
      </c>
      <c r="GD32">
        <v>0.30364400000000002</v>
      </c>
      <c r="GE32">
        <v>2.03874E-2</v>
      </c>
      <c r="GF32">
        <v>3.99458</v>
      </c>
      <c r="GG32">
        <v>45.206800000000001</v>
      </c>
      <c r="GH32">
        <v>9972.2000000000007</v>
      </c>
      <c r="GI32">
        <v>277.42</v>
      </c>
      <c r="GJ32">
        <v>0</v>
      </c>
      <c r="GK32">
        <v>2135</v>
      </c>
      <c r="GL32">
        <v>930.00099999999998</v>
      </c>
      <c r="GM32">
        <v>2637.81</v>
      </c>
      <c r="GN32">
        <v>297.5</v>
      </c>
      <c r="GO32">
        <v>16295.1</v>
      </c>
      <c r="GP32">
        <v>37.639099999999999</v>
      </c>
      <c r="GQ32">
        <v>135.51400000000001</v>
      </c>
      <c r="GR32">
        <v>65.400000000000006</v>
      </c>
      <c r="GS32">
        <v>238.553</v>
      </c>
      <c r="GT32">
        <v>4.6108099999999999</v>
      </c>
      <c r="GU32">
        <v>182.6</v>
      </c>
      <c r="GV32">
        <v>3.55</v>
      </c>
      <c r="GW32">
        <v>24.444400000000002</v>
      </c>
      <c r="GX32">
        <v>30.71</v>
      </c>
      <c r="GY32">
        <v>22.6952</v>
      </c>
      <c r="GZ32">
        <v>35.299999999999997</v>
      </c>
      <c r="HA32">
        <v>4</v>
      </c>
      <c r="HB32">
        <v>307.91000000000003</v>
      </c>
      <c r="HC32">
        <v>4.57</v>
      </c>
      <c r="HD32">
        <v>182.6</v>
      </c>
      <c r="HE32">
        <v>3.55</v>
      </c>
      <c r="HF32">
        <v>13.2</v>
      </c>
      <c r="HG32">
        <v>30.71</v>
      </c>
      <c r="HH32">
        <v>18.22</v>
      </c>
      <c r="HI32">
        <v>35.299999999999997</v>
      </c>
      <c r="HJ32">
        <v>4</v>
      </c>
      <c r="HK32">
        <v>292.14999999999998</v>
      </c>
      <c r="ID32">
        <v>0</v>
      </c>
      <c r="IE32">
        <v>4.9330400000000001</v>
      </c>
      <c r="IF32">
        <v>3.1678199999999997E-2</v>
      </c>
      <c r="IG32">
        <v>0</v>
      </c>
      <c r="IH32">
        <v>0.62342900000000001</v>
      </c>
      <c r="II32">
        <v>0.118043</v>
      </c>
      <c r="IJ32">
        <v>0.43196400000000001</v>
      </c>
      <c r="IK32">
        <v>6.2929700000000005E-2</v>
      </c>
      <c r="IL32">
        <v>6.2010899999999998</v>
      </c>
      <c r="IM32">
        <v>51.4</v>
      </c>
      <c r="IN32">
        <v>28.1</v>
      </c>
      <c r="IO32">
        <v>23.3</v>
      </c>
      <c r="IP32">
        <v>51.4</v>
      </c>
      <c r="IQ32">
        <v>28.1</v>
      </c>
      <c r="IR32">
        <v>23.3</v>
      </c>
      <c r="IU32">
        <v>95.77</v>
      </c>
      <c r="IV32">
        <v>8.94</v>
      </c>
      <c r="IW32">
        <v>95.77</v>
      </c>
      <c r="IX32">
        <v>8.94</v>
      </c>
      <c r="IY32">
        <v>95.77</v>
      </c>
      <c r="IZ32">
        <v>8.94</v>
      </c>
      <c r="JA32">
        <v>186.68</v>
      </c>
      <c r="JB32">
        <v>28.525300000000001</v>
      </c>
      <c r="JK32">
        <v>1</v>
      </c>
      <c r="JL32">
        <v>5.0501500000000004</v>
      </c>
      <c r="JM32">
        <v>5.0501500000000004</v>
      </c>
      <c r="JP32">
        <v>8303.69</v>
      </c>
      <c r="JQ32">
        <v>5.0501500000000004</v>
      </c>
      <c r="JR32">
        <v>0.35</v>
      </c>
      <c r="JS32">
        <v>0.49</v>
      </c>
      <c r="JT32">
        <v>1.69</v>
      </c>
      <c r="JU32">
        <v>0.35</v>
      </c>
      <c r="JV32">
        <v>0.49</v>
      </c>
      <c r="JW32">
        <v>1.69</v>
      </c>
      <c r="JZ32">
        <v>1</v>
      </c>
      <c r="KA32">
        <v>1</v>
      </c>
      <c r="KB32">
        <v>30.351900000000001</v>
      </c>
      <c r="KC32">
        <v>39.507100000000001</v>
      </c>
      <c r="KD32">
        <v>30.351900000000001</v>
      </c>
      <c r="KE32">
        <v>39.507100000000001</v>
      </c>
      <c r="KF32">
        <v>46.847099999999998</v>
      </c>
      <c r="KG32">
        <v>80.116500000000002</v>
      </c>
      <c r="KJ32">
        <v>0.80000199999999999</v>
      </c>
      <c r="KK32">
        <v>1021.77</v>
      </c>
      <c r="KL32">
        <v>51.444499999999998</v>
      </c>
      <c r="KM32">
        <v>14.775</v>
      </c>
      <c r="KN32">
        <v>0</v>
      </c>
      <c r="KO32">
        <v>-839.86500000000001</v>
      </c>
      <c r="KP32">
        <v>0</v>
      </c>
      <c r="KQ32">
        <v>0</v>
      </c>
      <c r="KR32">
        <v>110.455</v>
      </c>
      <c r="KS32">
        <v>191.012</v>
      </c>
      <c r="KT32">
        <v>395.209</v>
      </c>
      <c r="KU32">
        <v>26.3203</v>
      </c>
      <c r="KV32">
        <v>971.91800000000001</v>
      </c>
      <c r="KW32">
        <v>30.177499999999998</v>
      </c>
      <c r="KX32">
        <v>456.42200000000003</v>
      </c>
      <c r="KY32">
        <v>0</v>
      </c>
      <c r="KZ32">
        <v>229.07599999999999</v>
      </c>
      <c r="LA32">
        <v>715.67499999999995</v>
      </c>
      <c r="LB32">
        <v>0.80000199999999999</v>
      </c>
      <c r="LC32">
        <v>1021.77</v>
      </c>
      <c r="LD32">
        <v>51.444499999999998</v>
      </c>
      <c r="LE32">
        <v>14.775</v>
      </c>
      <c r="LF32">
        <v>-839.86500000000001</v>
      </c>
      <c r="LG32">
        <v>110.455</v>
      </c>
      <c r="LH32">
        <v>191.012</v>
      </c>
      <c r="LI32">
        <v>395.209</v>
      </c>
      <c r="LJ32">
        <v>26.3203</v>
      </c>
      <c r="LK32">
        <v>971.91800000000001</v>
      </c>
      <c r="LL32">
        <v>30.177499999999998</v>
      </c>
      <c r="LM32">
        <v>456.42200000000003</v>
      </c>
      <c r="LN32">
        <v>229.07599999999999</v>
      </c>
      <c r="LO32">
        <v>715.67499999999995</v>
      </c>
      <c r="LP32">
        <v>9.1771200000000004</v>
      </c>
      <c r="LQ32">
        <v>2031.98</v>
      </c>
      <c r="LR32">
        <v>51.444499999999998</v>
      </c>
      <c r="LS32">
        <v>0</v>
      </c>
      <c r="LT32">
        <v>466.012</v>
      </c>
      <c r="LU32">
        <v>175.56200000000001</v>
      </c>
      <c r="LV32">
        <v>523.41</v>
      </c>
      <c r="LW32">
        <v>78.617400000000004</v>
      </c>
      <c r="LX32">
        <v>3336.21</v>
      </c>
      <c r="LY32">
        <v>199.75200000000001</v>
      </c>
      <c r="LZ32">
        <v>719.17700000000002</v>
      </c>
      <c r="MA32">
        <v>347.08</v>
      </c>
      <c r="MB32">
        <v>1266.01</v>
      </c>
    </row>
    <row r="33" spans="1:340" x14ac:dyDescent="0.25">
      <c r="A33" s="26">
        <v>44497.767870370371</v>
      </c>
      <c r="B33" t="s">
        <v>730</v>
      </c>
      <c r="C33" t="s">
        <v>731</v>
      </c>
      <c r="D33">
        <v>15</v>
      </c>
      <c r="E33">
        <v>1</v>
      </c>
      <c r="F33">
        <v>2100</v>
      </c>
      <c r="G33" t="s">
        <v>87</v>
      </c>
      <c r="H33" t="s">
        <v>112</v>
      </c>
      <c r="I33">
        <v>-12.35</v>
      </c>
      <c r="J33">
        <v>-4</v>
      </c>
      <c r="K33">
        <v>-4</v>
      </c>
      <c r="L33">
        <v>27.3</v>
      </c>
      <c r="O33">
        <v>7.4978400000000001</v>
      </c>
      <c r="P33">
        <v>4783.78</v>
      </c>
      <c r="Q33">
        <v>277.42</v>
      </c>
      <c r="R33">
        <v>81.125500000000002</v>
      </c>
      <c r="S33">
        <v>0</v>
      </c>
      <c r="T33">
        <v>-8301.26</v>
      </c>
      <c r="U33">
        <v>0</v>
      </c>
      <c r="V33">
        <v>0</v>
      </c>
      <c r="W33">
        <v>505.55700000000002</v>
      </c>
      <c r="X33">
        <v>1038.6300000000001</v>
      </c>
      <c r="Y33">
        <v>2025.88</v>
      </c>
      <c r="Z33">
        <v>119.621</v>
      </c>
      <c r="AA33">
        <v>538.25400000000002</v>
      </c>
      <c r="AB33">
        <v>5149.83</v>
      </c>
      <c r="AC33">
        <v>11.0695</v>
      </c>
      <c r="AD33">
        <v>86.003200000000007</v>
      </c>
      <c r="AE33">
        <v>0</v>
      </c>
      <c r="AF33">
        <v>43.1646</v>
      </c>
      <c r="AG33">
        <v>140.23699999999999</v>
      </c>
      <c r="AH33">
        <v>97.072599999999994</v>
      </c>
      <c r="AI33">
        <v>1.28</v>
      </c>
      <c r="AJ33">
        <v>102.82</v>
      </c>
      <c r="AK33">
        <v>3.55</v>
      </c>
      <c r="AL33">
        <v>9.41</v>
      </c>
      <c r="AM33">
        <v>0</v>
      </c>
      <c r="AN33">
        <v>-86.41</v>
      </c>
      <c r="AO33">
        <v>0</v>
      </c>
      <c r="AP33">
        <v>0</v>
      </c>
      <c r="AQ33">
        <v>7.12</v>
      </c>
      <c r="AR33">
        <v>18.010000000000002</v>
      </c>
      <c r="AS33">
        <v>26.69</v>
      </c>
      <c r="AT33">
        <v>1.59</v>
      </c>
      <c r="AU33">
        <v>84.06</v>
      </c>
      <c r="AV33">
        <v>117.06</v>
      </c>
      <c r="BI33">
        <v>0</v>
      </c>
      <c r="BJ33">
        <v>3.7077399999999998</v>
      </c>
      <c r="BK33">
        <v>3.1678199999999997E-2</v>
      </c>
      <c r="BL33">
        <v>1.40705E-2</v>
      </c>
      <c r="BM33">
        <v>0</v>
      </c>
      <c r="BN33">
        <v>-6.03893E-2</v>
      </c>
      <c r="BO33">
        <v>0</v>
      </c>
      <c r="BP33">
        <v>0</v>
      </c>
      <c r="BQ33">
        <v>0.134212</v>
      </c>
      <c r="BR33">
        <v>0.18090500000000001</v>
      </c>
      <c r="BS33">
        <v>0.30364400000000002</v>
      </c>
      <c r="BT33">
        <v>2.03874E-2</v>
      </c>
      <c r="BU33">
        <v>4.3322500000000002</v>
      </c>
      <c r="BV33">
        <v>3.7534900000000002</v>
      </c>
      <c r="BW33">
        <v>3.85161</v>
      </c>
      <c r="BX33">
        <v>4248.83</v>
      </c>
      <c r="BY33">
        <v>277.42</v>
      </c>
      <c r="BZ33">
        <v>81.125500000000002</v>
      </c>
      <c r="CA33">
        <v>-8301.26</v>
      </c>
      <c r="CB33">
        <v>505.55700000000002</v>
      </c>
      <c r="CC33">
        <v>1038.98</v>
      </c>
      <c r="CD33">
        <v>2025.88</v>
      </c>
      <c r="CE33">
        <v>119.621</v>
      </c>
      <c r="CF33">
        <v>-7.7302299999999996E-4</v>
      </c>
      <c r="CG33">
        <v>4611.22</v>
      </c>
      <c r="CH33">
        <v>5.6863299999999999</v>
      </c>
      <c r="CI33">
        <v>86.003200000000007</v>
      </c>
      <c r="CJ33">
        <v>43.1646</v>
      </c>
      <c r="CK33">
        <v>134.85400000000001</v>
      </c>
      <c r="CL33">
        <v>91.689499999999995</v>
      </c>
      <c r="CM33">
        <v>0.66</v>
      </c>
      <c r="CN33">
        <v>91.09</v>
      </c>
      <c r="CO33">
        <v>3.55</v>
      </c>
      <c r="CP33">
        <v>9.41</v>
      </c>
      <c r="CQ33">
        <v>-86.26</v>
      </c>
      <c r="CR33">
        <v>7.12</v>
      </c>
      <c r="CS33">
        <v>18.02</v>
      </c>
      <c r="CT33">
        <v>26.69</v>
      </c>
      <c r="CU33">
        <v>1.59</v>
      </c>
      <c r="CV33">
        <v>71.87</v>
      </c>
      <c r="CW33">
        <v>104.71</v>
      </c>
      <c r="DH33">
        <v>0</v>
      </c>
      <c r="DI33">
        <v>3.3698399999999999</v>
      </c>
      <c r="DJ33">
        <v>3.1678199999999997E-2</v>
      </c>
      <c r="DK33">
        <v>1.40705E-2</v>
      </c>
      <c r="DL33">
        <v>-6.03893E-2</v>
      </c>
      <c r="DM33">
        <v>0.134212</v>
      </c>
      <c r="DN33">
        <v>0.181141</v>
      </c>
      <c r="DO33">
        <v>0.30364400000000002</v>
      </c>
      <c r="DP33">
        <v>2.03874E-2</v>
      </c>
      <c r="DQ33">
        <v>3.99458</v>
      </c>
      <c r="DR33">
        <v>3.4155899999999999</v>
      </c>
      <c r="DS33" t="s">
        <v>673</v>
      </c>
      <c r="DT33" t="s">
        <v>670</v>
      </c>
      <c r="DU33" t="s">
        <v>665</v>
      </c>
      <c r="DV33" t="s">
        <v>501</v>
      </c>
      <c r="DW33">
        <v>-0.33766499999999999</v>
      </c>
      <c r="DX33">
        <v>-0.33790100000000001</v>
      </c>
      <c r="DY33">
        <v>-17</v>
      </c>
      <c r="DZ33">
        <v>-11.8</v>
      </c>
      <c r="EC33">
        <v>7.4978400000000001</v>
      </c>
      <c r="ED33">
        <v>4783.78</v>
      </c>
      <c r="EE33">
        <v>277.42</v>
      </c>
      <c r="EF33">
        <v>81.125500000000002</v>
      </c>
      <c r="EG33">
        <v>0</v>
      </c>
      <c r="EH33">
        <v>-8301.26</v>
      </c>
      <c r="EI33">
        <v>0</v>
      </c>
      <c r="EJ33">
        <v>0</v>
      </c>
      <c r="EK33">
        <v>505.55700000000002</v>
      </c>
      <c r="EL33">
        <v>1038.6300000000001</v>
      </c>
      <c r="EM33">
        <v>2025.88</v>
      </c>
      <c r="EN33">
        <v>119.621</v>
      </c>
      <c r="EO33">
        <v>538.25400000000002</v>
      </c>
      <c r="EP33">
        <v>11.0695</v>
      </c>
      <c r="EQ33">
        <v>86.003200000000007</v>
      </c>
      <c r="ER33">
        <v>0</v>
      </c>
      <c r="ES33">
        <v>43.1646</v>
      </c>
      <c r="ET33">
        <v>140.23699999999999</v>
      </c>
      <c r="EU33">
        <v>1.28</v>
      </c>
      <c r="EV33">
        <v>102.82</v>
      </c>
      <c r="EW33">
        <v>3.55</v>
      </c>
      <c r="EX33">
        <v>9.41</v>
      </c>
      <c r="EY33">
        <v>0</v>
      </c>
      <c r="EZ33">
        <v>-86.41</v>
      </c>
      <c r="FA33">
        <v>0</v>
      </c>
      <c r="FB33">
        <v>0</v>
      </c>
      <c r="FC33">
        <v>7.12</v>
      </c>
      <c r="FD33">
        <v>18.010000000000002</v>
      </c>
      <c r="FE33">
        <v>26.69</v>
      </c>
      <c r="FF33">
        <v>1.59</v>
      </c>
      <c r="FG33">
        <v>84.06</v>
      </c>
      <c r="FT33">
        <v>0</v>
      </c>
      <c r="FU33">
        <v>3.7077399999999998</v>
      </c>
      <c r="FV33">
        <v>3.1678199999999997E-2</v>
      </c>
      <c r="FW33">
        <v>1.40705E-2</v>
      </c>
      <c r="FX33">
        <v>0</v>
      </c>
      <c r="FY33">
        <v>-6.03893E-2</v>
      </c>
      <c r="FZ33">
        <v>0</v>
      </c>
      <c r="GA33">
        <v>0</v>
      </c>
      <c r="GB33">
        <v>0.134212</v>
      </c>
      <c r="GC33">
        <v>0.18090500000000001</v>
      </c>
      <c r="GD33">
        <v>0.30364400000000002</v>
      </c>
      <c r="GE33">
        <v>2.03874E-2</v>
      </c>
      <c r="GF33">
        <v>4.3322500000000002</v>
      </c>
      <c r="GG33">
        <v>45.205599999999997</v>
      </c>
      <c r="GH33">
        <v>9972.14</v>
      </c>
      <c r="GI33">
        <v>277.42</v>
      </c>
      <c r="GJ33">
        <v>0</v>
      </c>
      <c r="GK33">
        <v>2135</v>
      </c>
      <c r="GL33">
        <v>930.00099999999998</v>
      </c>
      <c r="GM33">
        <v>2637.81</v>
      </c>
      <c r="GN33">
        <v>297.5</v>
      </c>
      <c r="GO33">
        <v>16295.1</v>
      </c>
      <c r="GP33">
        <v>37.638100000000001</v>
      </c>
      <c r="GQ33">
        <v>135.51400000000001</v>
      </c>
      <c r="GR33">
        <v>65.400000000000006</v>
      </c>
      <c r="GS33">
        <v>238.55199999999999</v>
      </c>
      <c r="GT33">
        <v>4.6108099999999999</v>
      </c>
      <c r="GU33">
        <v>182.59</v>
      </c>
      <c r="GV33">
        <v>3.55</v>
      </c>
      <c r="GW33">
        <v>24.444400000000002</v>
      </c>
      <c r="GX33">
        <v>30.71</v>
      </c>
      <c r="GY33">
        <v>22.6952</v>
      </c>
      <c r="GZ33">
        <v>35.299999999999997</v>
      </c>
      <c r="HA33">
        <v>4</v>
      </c>
      <c r="HB33">
        <v>307.89999999999998</v>
      </c>
      <c r="HC33">
        <v>4.57</v>
      </c>
      <c r="HD33">
        <v>182.59</v>
      </c>
      <c r="HE33">
        <v>3.55</v>
      </c>
      <c r="HF33">
        <v>13.2</v>
      </c>
      <c r="HG33">
        <v>30.71</v>
      </c>
      <c r="HH33">
        <v>18.22</v>
      </c>
      <c r="HI33">
        <v>35.299999999999997</v>
      </c>
      <c r="HJ33">
        <v>4</v>
      </c>
      <c r="HK33">
        <v>292.14</v>
      </c>
      <c r="ID33">
        <v>0</v>
      </c>
      <c r="IE33">
        <v>4.9329999999999998</v>
      </c>
      <c r="IF33">
        <v>3.1678199999999997E-2</v>
      </c>
      <c r="IG33">
        <v>0</v>
      </c>
      <c r="IH33">
        <v>0.62342900000000001</v>
      </c>
      <c r="II33">
        <v>0.118043</v>
      </c>
      <c r="IJ33">
        <v>0.43196400000000001</v>
      </c>
      <c r="IK33">
        <v>6.2929700000000005E-2</v>
      </c>
      <c r="IL33">
        <v>6.2010500000000004</v>
      </c>
      <c r="IM33">
        <v>55.4</v>
      </c>
      <c r="IN33">
        <v>28.1</v>
      </c>
      <c r="IO33">
        <v>27.3</v>
      </c>
      <c r="IP33">
        <v>51.4</v>
      </c>
      <c r="IQ33">
        <v>28.1</v>
      </c>
      <c r="IR33">
        <v>23.3</v>
      </c>
      <c r="IU33">
        <v>107.54</v>
      </c>
      <c r="IV33">
        <v>9.52</v>
      </c>
      <c r="IW33">
        <v>95.77</v>
      </c>
      <c r="IX33">
        <v>8.94</v>
      </c>
      <c r="IY33">
        <v>107.54</v>
      </c>
      <c r="IZ33">
        <v>9.52</v>
      </c>
      <c r="JA33">
        <v>186.67</v>
      </c>
      <c r="JB33">
        <v>28.525300000000001</v>
      </c>
      <c r="JK33">
        <v>1</v>
      </c>
      <c r="JL33">
        <v>5.0501500000000004</v>
      </c>
      <c r="JM33">
        <v>5.0501500000000004</v>
      </c>
      <c r="JP33">
        <v>8303.69</v>
      </c>
      <c r="JQ33">
        <v>5.0501500000000004</v>
      </c>
      <c r="JR33">
        <v>0.36</v>
      </c>
      <c r="JS33">
        <v>0.48</v>
      </c>
      <c r="JT33">
        <v>1.83</v>
      </c>
      <c r="JU33">
        <v>0.35</v>
      </c>
      <c r="JV33">
        <v>0.49</v>
      </c>
      <c r="JW33">
        <v>1.69</v>
      </c>
      <c r="JZ33">
        <v>1</v>
      </c>
      <c r="KA33">
        <v>1</v>
      </c>
      <c r="KB33">
        <v>34.468699999999998</v>
      </c>
      <c r="KC33">
        <v>45.8489</v>
      </c>
      <c r="KD33">
        <v>30.351900000000001</v>
      </c>
      <c r="KE33">
        <v>39.507100000000001</v>
      </c>
      <c r="KF33">
        <v>46.846699999999998</v>
      </c>
      <c r="KG33">
        <v>80.116100000000003</v>
      </c>
      <c r="KJ33">
        <v>1.5239100000000001</v>
      </c>
      <c r="KK33">
        <v>1137.18</v>
      </c>
      <c r="KL33">
        <v>51.444499999999998</v>
      </c>
      <c r="KM33">
        <v>14.775</v>
      </c>
      <c r="KN33">
        <v>0</v>
      </c>
      <c r="KO33">
        <v>-839.86500000000001</v>
      </c>
      <c r="KP33">
        <v>0</v>
      </c>
      <c r="KQ33">
        <v>0</v>
      </c>
      <c r="KR33">
        <v>110.455</v>
      </c>
      <c r="KS33">
        <v>190.917</v>
      </c>
      <c r="KT33">
        <v>395.209</v>
      </c>
      <c r="KU33">
        <v>26.3203</v>
      </c>
      <c r="KV33">
        <v>1087.96</v>
      </c>
      <c r="KW33">
        <v>58.746000000000002</v>
      </c>
      <c r="KX33">
        <v>456.42200000000003</v>
      </c>
      <c r="KY33">
        <v>0</v>
      </c>
      <c r="KZ33">
        <v>229.07599999999999</v>
      </c>
      <c r="LA33">
        <v>744.24300000000005</v>
      </c>
      <c r="LB33">
        <v>0.80000199999999999</v>
      </c>
      <c r="LC33">
        <v>1021.77</v>
      </c>
      <c r="LD33">
        <v>51.444499999999998</v>
      </c>
      <c r="LE33">
        <v>14.775</v>
      </c>
      <c r="LF33">
        <v>-839.86500000000001</v>
      </c>
      <c r="LG33">
        <v>110.455</v>
      </c>
      <c r="LH33">
        <v>191.012</v>
      </c>
      <c r="LI33">
        <v>395.209</v>
      </c>
      <c r="LJ33">
        <v>26.3203</v>
      </c>
      <c r="LK33">
        <v>971.91800000000001</v>
      </c>
      <c r="LL33">
        <v>30.177499999999998</v>
      </c>
      <c r="LM33">
        <v>456.42200000000003</v>
      </c>
      <c r="LN33">
        <v>229.07599999999999</v>
      </c>
      <c r="LO33">
        <v>715.67499999999995</v>
      </c>
      <c r="LP33">
        <v>9.1768800000000006</v>
      </c>
      <c r="LQ33">
        <v>2031.97</v>
      </c>
      <c r="LR33">
        <v>51.444499999999998</v>
      </c>
      <c r="LS33">
        <v>0</v>
      </c>
      <c r="LT33">
        <v>466.012</v>
      </c>
      <c r="LU33">
        <v>175.56200000000001</v>
      </c>
      <c r="LV33">
        <v>523.41</v>
      </c>
      <c r="LW33">
        <v>78.617400000000004</v>
      </c>
      <c r="LX33">
        <v>3336.19</v>
      </c>
      <c r="LY33">
        <v>199.74700000000001</v>
      </c>
      <c r="LZ33">
        <v>719.17700000000002</v>
      </c>
      <c r="MA33">
        <v>347.08</v>
      </c>
      <c r="MB33">
        <v>1266</v>
      </c>
    </row>
    <row r="34" spans="1:340" x14ac:dyDescent="0.25">
      <c r="A34" s="26">
        <v>44497.768217592595</v>
      </c>
      <c r="B34" t="s">
        <v>732</v>
      </c>
      <c r="C34" t="s">
        <v>733</v>
      </c>
      <c r="D34">
        <v>16</v>
      </c>
      <c r="E34">
        <v>1</v>
      </c>
      <c r="F34">
        <v>2100</v>
      </c>
      <c r="G34" t="s">
        <v>87</v>
      </c>
      <c r="H34" t="s">
        <v>393</v>
      </c>
      <c r="I34">
        <v>0</v>
      </c>
      <c r="J34">
        <v>0</v>
      </c>
      <c r="K34">
        <v>0</v>
      </c>
      <c r="L34">
        <v>31.3</v>
      </c>
      <c r="O34">
        <v>266.07799999999997</v>
      </c>
      <c r="P34">
        <v>74.953299999999999</v>
      </c>
      <c r="Q34">
        <v>277.75799999999998</v>
      </c>
      <c r="R34">
        <v>81.143199999999993</v>
      </c>
      <c r="S34">
        <v>0</v>
      </c>
      <c r="T34">
        <v>-4256.2299999999996</v>
      </c>
      <c r="U34">
        <v>0</v>
      </c>
      <c r="V34">
        <v>0</v>
      </c>
      <c r="W34">
        <v>505.55700000000002</v>
      </c>
      <c r="X34">
        <v>905.23299999999995</v>
      </c>
      <c r="Y34">
        <v>2025.88</v>
      </c>
      <c r="Z34">
        <v>119.621</v>
      </c>
      <c r="AA34">
        <v>-1.0389500000000001E-3</v>
      </c>
      <c r="AB34">
        <v>699.93299999999999</v>
      </c>
      <c r="AC34">
        <v>393.798</v>
      </c>
      <c r="AD34">
        <v>132.62299999999999</v>
      </c>
      <c r="AE34">
        <v>0</v>
      </c>
      <c r="AF34">
        <v>43.1646</v>
      </c>
      <c r="AG34">
        <v>569.58600000000001</v>
      </c>
      <c r="AH34">
        <v>526.42200000000003</v>
      </c>
      <c r="AI34">
        <v>44.32</v>
      </c>
      <c r="AJ34">
        <v>2.0299999999999998</v>
      </c>
      <c r="AK34">
        <v>3.68</v>
      </c>
      <c r="AL34">
        <v>13.85</v>
      </c>
      <c r="AM34">
        <v>0</v>
      </c>
      <c r="AN34">
        <v>-44.43</v>
      </c>
      <c r="AO34">
        <v>0</v>
      </c>
      <c r="AP34">
        <v>0</v>
      </c>
      <c r="AQ34">
        <v>7.82</v>
      </c>
      <c r="AR34">
        <v>16.57</v>
      </c>
      <c r="AS34">
        <v>28.02</v>
      </c>
      <c r="AT34">
        <v>1.73</v>
      </c>
      <c r="AU34">
        <v>73.59</v>
      </c>
      <c r="AV34">
        <v>63.88</v>
      </c>
      <c r="BI34">
        <v>0</v>
      </c>
      <c r="BJ34">
        <v>0.23231599999999999</v>
      </c>
      <c r="BK34">
        <v>3.1716899999999999E-2</v>
      </c>
      <c r="BL34">
        <v>1.40705E-2</v>
      </c>
      <c r="BM34">
        <v>0</v>
      </c>
      <c r="BN34">
        <v>-7.6897999999999994E-2</v>
      </c>
      <c r="BO34">
        <v>0</v>
      </c>
      <c r="BP34">
        <v>0</v>
      </c>
      <c r="BQ34">
        <v>0.134212</v>
      </c>
      <c r="BR34">
        <v>0.17135900000000001</v>
      </c>
      <c r="BS34">
        <v>0.30364400000000002</v>
      </c>
      <c r="BT34">
        <v>2.03874E-2</v>
      </c>
      <c r="BU34">
        <v>0.83080799999999999</v>
      </c>
      <c r="BV34">
        <v>0.27810400000000002</v>
      </c>
      <c r="BW34">
        <v>266.07799999999997</v>
      </c>
      <c r="BX34">
        <v>74.953299999999999</v>
      </c>
      <c r="BY34">
        <v>277.75799999999998</v>
      </c>
      <c r="BZ34">
        <v>81.143199999999993</v>
      </c>
      <c r="CA34">
        <v>-4256.2299999999996</v>
      </c>
      <c r="CB34">
        <v>505.55700000000002</v>
      </c>
      <c r="CC34">
        <v>905.23299999999995</v>
      </c>
      <c r="CD34">
        <v>2025.88</v>
      </c>
      <c r="CE34">
        <v>119.621</v>
      </c>
      <c r="CF34">
        <v>-1.0386499999999999E-3</v>
      </c>
      <c r="CG34">
        <v>699.93299999999999</v>
      </c>
      <c r="CH34">
        <v>393.798</v>
      </c>
      <c r="CI34">
        <v>132.62299999999999</v>
      </c>
      <c r="CJ34">
        <v>43.1646</v>
      </c>
      <c r="CK34">
        <v>569.58600000000001</v>
      </c>
      <c r="CL34">
        <v>526.42200000000003</v>
      </c>
      <c r="CM34">
        <v>44.32</v>
      </c>
      <c r="CN34">
        <v>2.0299999999999998</v>
      </c>
      <c r="CO34">
        <v>3.68</v>
      </c>
      <c r="CP34">
        <v>13.85</v>
      </c>
      <c r="CQ34">
        <v>-44.43</v>
      </c>
      <c r="CR34">
        <v>7.82</v>
      </c>
      <c r="CS34">
        <v>16.57</v>
      </c>
      <c r="CT34">
        <v>28.02</v>
      </c>
      <c r="CU34">
        <v>1.73</v>
      </c>
      <c r="CV34">
        <v>73.59</v>
      </c>
      <c r="CW34">
        <v>63.88</v>
      </c>
      <c r="DH34">
        <v>0</v>
      </c>
      <c r="DI34">
        <v>0.23231599999999999</v>
      </c>
      <c r="DJ34">
        <v>3.1716899999999999E-2</v>
      </c>
      <c r="DK34">
        <v>1.40705E-2</v>
      </c>
      <c r="DL34">
        <v>-7.6897999999999994E-2</v>
      </c>
      <c r="DM34">
        <v>0.134212</v>
      </c>
      <c r="DN34">
        <v>0.17135900000000001</v>
      </c>
      <c r="DO34">
        <v>0.30364400000000002</v>
      </c>
      <c r="DP34">
        <v>2.03874E-2</v>
      </c>
      <c r="DQ34">
        <v>0.83080799999999999</v>
      </c>
      <c r="DR34">
        <v>0.27810400000000002</v>
      </c>
      <c r="DS34" t="s">
        <v>673</v>
      </c>
      <c r="DT34" t="s">
        <v>670</v>
      </c>
      <c r="DU34" t="s">
        <v>665</v>
      </c>
      <c r="DV34" t="s">
        <v>501</v>
      </c>
      <c r="DW34" s="27">
        <v>7.5249399999999999E-10</v>
      </c>
      <c r="DX34">
        <v>0</v>
      </c>
      <c r="DY34">
        <v>0</v>
      </c>
      <c r="DZ34">
        <v>0</v>
      </c>
      <c r="EC34">
        <v>266.07799999999997</v>
      </c>
      <c r="ED34">
        <v>74.953299999999999</v>
      </c>
      <c r="EE34">
        <v>277.75799999999998</v>
      </c>
      <c r="EF34">
        <v>81.143199999999993</v>
      </c>
      <c r="EG34">
        <v>0</v>
      </c>
      <c r="EH34">
        <v>-4256.2299999999996</v>
      </c>
      <c r="EI34">
        <v>0</v>
      </c>
      <c r="EJ34">
        <v>0</v>
      </c>
      <c r="EK34">
        <v>505.55700000000002</v>
      </c>
      <c r="EL34">
        <v>905.23299999999995</v>
      </c>
      <c r="EM34">
        <v>2025.88</v>
      </c>
      <c r="EN34">
        <v>119.621</v>
      </c>
      <c r="EO34">
        <v>-1.0389500000000001E-3</v>
      </c>
      <c r="EP34">
        <v>393.798</v>
      </c>
      <c r="EQ34">
        <v>132.62299999999999</v>
      </c>
      <c r="ER34">
        <v>0</v>
      </c>
      <c r="ES34">
        <v>43.1646</v>
      </c>
      <c r="ET34">
        <v>569.58600000000001</v>
      </c>
      <c r="EU34">
        <v>44.32</v>
      </c>
      <c r="EV34">
        <v>2.0299999999999998</v>
      </c>
      <c r="EW34">
        <v>3.68</v>
      </c>
      <c r="EX34">
        <v>13.85</v>
      </c>
      <c r="EY34">
        <v>0</v>
      </c>
      <c r="EZ34">
        <v>-44.43</v>
      </c>
      <c r="FA34">
        <v>0</v>
      </c>
      <c r="FB34">
        <v>0</v>
      </c>
      <c r="FC34">
        <v>7.82</v>
      </c>
      <c r="FD34">
        <v>16.57</v>
      </c>
      <c r="FE34">
        <v>28.02</v>
      </c>
      <c r="FF34">
        <v>1.73</v>
      </c>
      <c r="FG34">
        <v>73.59</v>
      </c>
      <c r="FT34">
        <v>0</v>
      </c>
      <c r="FU34">
        <v>0.23231599999999999</v>
      </c>
      <c r="FV34">
        <v>3.1716899999999999E-2</v>
      </c>
      <c r="FW34">
        <v>1.40705E-2</v>
      </c>
      <c r="FX34">
        <v>0</v>
      </c>
      <c r="FY34">
        <v>-7.6897999999999994E-2</v>
      </c>
      <c r="FZ34">
        <v>0</v>
      </c>
      <c r="GA34">
        <v>0</v>
      </c>
      <c r="GB34">
        <v>0.134212</v>
      </c>
      <c r="GC34">
        <v>0.17135900000000001</v>
      </c>
      <c r="GD34">
        <v>0.30364400000000002</v>
      </c>
      <c r="GE34">
        <v>2.03874E-2</v>
      </c>
      <c r="GF34">
        <v>0.83080799999999999</v>
      </c>
      <c r="GG34">
        <v>592.53099999999995</v>
      </c>
      <c r="GH34">
        <v>253.38800000000001</v>
      </c>
      <c r="GI34">
        <v>277.75799999999998</v>
      </c>
      <c r="GJ34">
        <v>0</v>
      </c>
      <c r="GK34">
        <v>2135</v>
      </c>
      <c r="GL34">
        <v>930.00099999999998</v>
      </c>
      <c r="GM34">
        <v>2637.81</v>
      </c>
      <c r="GN34">
        <v>297.5</v>
      </c>
      <c r="GO34">
        <v>7123.99</v>
      </c>
      <c r="GP34">
        <v>494.59100000000001</v>
      </c>
      <c r="GQ34">
        <v>188.04599999999999</v>
      </c>
      <c r="GR34">
        <v>65.400000000000006</v>
      </c>
      <c r="GS34">
        <v>748.03700000000003</v>
      </c>
      <c r="GT34">
        <v>81.002899999999997</v>
      </c>
      <c r="GU34">
        <v>5.81</v>
      </c>
      <c r="GV34">
        <v>3.68</v>
      </c>
      <c r="GW34">
        <v>46.410299999999999</v>
      </c>
      <c r="GX34">
        <v>33.06</v>
      </c>
      <c r="GY34">
        <v>23.342099999999999</v>
      </c>
      <c r="GZ34">
        <v>36.78</v>
      </c>
      <c r="HA34">
        <v>4.72</v>
      </c>
      <c r="HB34">
        <v>234.80500000000001</v>
      </c>
      <c r="HC34">
        <v>59.18</v>
      </c>
      <c r="HD34">
        <v>5.81</v>
      </c>
      <c r="HE34">
        <v>3.68</v>
      </c>
      <c r="HF34">
        <v>18.100000000000001</v>
      </c>
      <c r="HG34">
        <v>33.06</v>
      </c>
      <c r="HH34">
        <v>18.68</v>
      </c>
      <c r="HI34">
        <v>36.78</v>
      </c>
      <c r="HJ34">
        <v>4.72</v>
      </c>
      <c r="HK34">
        <v>180.01</v>
      </c>
      <c r="ID34">
        <v>0</v>
      </c>
      <c r="IE34">
        <v>0.56401800000000002</v>
      </c>
      <c r="IF34">
        <v>3.1716899999999999E-2</v>
      </c>
      <c r="IG34">
        <v>0</v>
      </c>
      <c r="IH34">
        <v>0.62342900000000001</v>
      </c>
      <c r="II34">
        <v>0.118043</v>
      </c>
      <c r="IJ34">
        <v>0.43196400000000001</v>
      </c>
      <c r="IK34">
        <v>6.2929700000000005E-2</v>
      </c>
      <c r="IL34">
        <v>1.8321000000000001</v>
      </c>
      <c r="IM34">
        <v>50.3</v>
      </c>
      <c r="IN34">
        <v>19</v>
      </c>
      <c r="IO34">
        <v>31.3</v>
      </c>
      <c r="IP34">
        <v>50.3</v>
      </c>
      <c r="IQ34">
        <v>19</v>
      </c>
      <c r="IR34">
        <v>31.3</v>
      </c>
      <c r="IU34">
        <v>10.65</v>
      </c>
      <c r="IV34">
        <v>53.23</v>
      </c>
      <c r="IW34">
        <v>10.65</v>
      </c>
      <c r="IX34">
        <v>53.23</v>
      </c>
      <c r="IY34">
        <v>10.65</v>
      </c>
      <c r="IZ34">
        <v>53.23</v>
      </c>
      <c r="JA34">
        <v>17.75</v>
      </c>
      <c r="JB34">
        <v>119.15300000000001</v>
      </c>
      <c r="JK34">
        <v>1</v>
      </c>
      <c r="JL34">
        <v>2.5899000000000001</v>
      </c>
      <c r="JM34">
        <v>2.5899000000000001</v>
      </c>
      <c r="JP34">
        <v>4257.47</v>
      </c>
      <c r="JQ34">
        <v>2.5899000000000001</v>
      </c>
      <c r="JR34">
        <v>0.19</v>
      </c>
      <c r="JS34">
        <v>0.25</v>
      </c>
      <c r="JT34">
        <v>3.42</v>
      </c>
      <c r="JU34">
        <v>0.19</v>
      </c>
      <c r="JV34">
        <v>0.25</v>
      </c>
      <c r="JW34">
        <v>3.42</v>
      </c>
      <c r="JZ34">
        <v>1</v>
      </c>
      <c r="KA34">
        <v>1</v>
      </c>
      <c r="KB34">
        <v>42.634399999999999</v>
      </c>
      <c r="KC34">
        <v>14.1577</v>
      </c>
      <c r="KD34">
        <v>42.634399999999999</v>
      </c>
      <c r="KE34">
        <v>14.1577</v>
      </c>
      <c r="KF34">
        <v>48.081600000000002</v>
      </c>
      <c r="KG34">
        <v>20.860099999999999</v>
      </c>
      <c r="KJ34">
        <v>50.444899999999997</v>
      </c>
      <c r="KK34">
        <v>20.208200000000001</v>
      </c>
      <c r="KL34">
        <v>51.507300000000001</v>
      </c>
      <c r="KM34">
        <v>14.7776</v>
      </c>
      <c r="KN34">
        <v>0</v>
      </c>
      <c r="KO34">
        <v>-442.67099999999999</v>
      </c>
      <c r="KP34">
        <v>0</v>
      </c>
      <c r="KQ34">
        <v>0</v>
      </c>
      <c r="KR34">
        <v>110.455</v>
      </c>
      <c r="KS34">
        <v>166.43299999999999</v>
      </c>
      <c r="KT34">
        <v>395.209</v>
      </c>
      <c r="KU34">
        <v>26.3203</v>
      </c>
      <c r="KV34">
        <v>392.68400000000003</v>
      </c>
      <c r="KW34">
        <v>2089.9</v>
      </c>
      <c r="KX34">
        <v>703.83600000000001</v>
      </c>
      <c r="KY34">
        <v>0</v>
      </c>
      <c r="KZ34">
        <v>229.07599999999999</v>
      </c>
      <c r="LA34">
        <v>3022.81</v>
      </c>
      <c r="LB34">
        <v>50.444899999999997</v>
      </c>
      <c r="LC34">
        <v>20.208200000000001</v>
      </c>
      <c r="LD34">
        <v>51.507300000000001</v>
      </c>
      <c r="LE34">
        <v>14.7776</v>
      </c>
      <c r="LF34">
        <v>-442.67099999999999</v>
      </c>
      <c r="LG34">
        <v>110.455</v>
      </c>
      <c r="LH34">
        <v>166.43299999999999</v>
      </c>
      <c r="LI34">
        <v>395.209</v>
      </c>
      <c r="LJ34">
        <v>26.3203</v>
      </c>
      <c r="LK34">
        <v>392.68400000000003</v>
      </c>
      <c r="LL34">
        <v>2089.9</v>
      </c>
      <c r="LM34">
        <v>703.83600000000001</v>
      </c>
      <c r="LN34">
        <v>229.07599999999999</v>
      </c>
      <c r="LO34">
        <v>3022.81</v>
      </c>
      <c r="LP34">
        <v>115.92100000000001</v>
      </c>
      <c r="LQ34">
        <v>63.0672</v>
      </c>
      <c r="LR34">
        <v>51.507300000000001</v>
      </c>
      <c r="LS34">
        <v>0</v>
      </c>
      <c r="LT34">
        <v>466.012</v>
      </c>
      <c r="LU34">
        <v>175.56200000000001</v>
      </c>
      <c r="LV34">
        <v>523.41</v>
      </c>
      <c r="LW34">
        <v>78.617400000000004</v>
      </c>
      <c r="LX34">
        <v>1474.1</v>
      </c>
      <c r="LY34">
        <v>2624.81</v>
      </c>
      <c r="LZ34">
        <v>997.96799999999996</v>
      </c>
      <c r="MA34">
        <v>347.08</v>
      </c>
      <c r="MB34">
        <v>3969.86</v>
      </c>
    </row>
    <row r="35" spans="1:340" x14ac:dyDescent="0.25">
      <c r="A35" s="26">
        <v>44497.768564814818</v>
      </c>
      <c r="B35" t="s">
        <v>734</v>
      </c>
      <c r="C35" t="s">
        <v>735</v>
      </c>
      <c r="D35">
        <v>16</v>
      </c>
      <c r="E35">
        <v>1</v>
      </c>
      <c r="F35">
        <v>2100</v>
      </c>
      <c r="G35" t="s">
        <v>87</v>
      </c>
      <c r="H35" t="s">
        <v>112</v>
      </c>
      <c r="I35">
        <v>-8.75</v>
      </c>
      <c r="J35">
        <v>-3.7</v>
      </c>
      <c r="K35">
        <v>-3.8</v>
      </c>
      <c r="L35">
        <v>35.1</v>
      </c>
      <c r="O35">
        <v>315.54199999999997</v>
      </c>
      <c r="P35">
        <v>95.948300000000003</v>
      </c>
      <c r="Q35">
        <v>277.75799999999998</v>
      </c>
      <c r="R35">
        <v>81.143199999999993</v>
      </c>
      <c r="S35">
        <v>0</v>
      </c>
      <c r="T35">
        <v>-4256.2299999999996</v>
      </c>
      <c r="U35">
        <v>0</v>
      </c>
      <c r="V35">
        <v>0</v>
      </c>
      <c r="W35">
        <v>505.55700000000002</v>
      </c>
      <c r="X35">
        <v>905.53899999999999</v>
      </c>
      <c r="Y35">
        <v>2025.88</v>
      </c>
      <c r="Z35">
        <v>119.621</v>
      </c>
      <c r="AA35">
        <v>70.764300000000006</v>
      </c>
      <c r="AB35">
        <v>770.39200000000005</v>
      </c>
      <c r="AC35">
        <v>467.00599999999997</v>
      </c>
      <c r="AD35">
        <v>132.62299999999999</v>
      </c>
      <c r="AE35">
        <v>0</v>
      </c>
      <c r="AF35">
        <v>43.1646</v>
      </c>
      <c r="AG35">
        <v>642.79399999999998</v>
      </c>
      <c r="AH35">
        <v>599.62900000000002</v>
      </c>
      <c r="AI35">
        <v>52.51</v>
      </c>
      <c r="AJ35">
        <v>2.59</v>
      </c>
      <c r="AK35">
        <v>3.68</v>
      </c>
      <c r="AL35">
        <v>13.85</v>
      </c>
      <c r="AM35">
        <v>0</v>
      </c>
      <c r="AN35">
        <v>-44.45</v>
      </c>
      <c r="AO35">
        <v>0</v>
      </c>
      <c r="AP35">
        <v>0</v>
      </c>
      <c r="AQ35">
        <v>7.82</v>
      </c>
      <c r="AR35">
        <v>16.579999999999998</v>
      </c>
      <c r="AS35">
        <v>28.02</v>
      </c>
      <c r="AT35">
        <v>1.73</v>
      </c>
      <c r="AU35">
        <v>82.33</v>
      </c>
      <c r="AV35">
        <v>72.63</v>
      </c>
      <c r="BI35">
        <v>0</v>
      </c>
      <c r="BJ35">
        <v>0.29408499999999999</v>
      </c>
      <c r="BK35">
        <v>3.1716899999999999E-2</v>
      </c>
      <c r="BL35">
        <v>1.40705E-2</v>
      </c>
      <c r="BM35">
        <v>0</v>
      </c>
      <c r="BN35">
        <v>-7.6897999999999994E-2</v>
      </c>
      <c r="BO35">
        <v>0</v>
      </c>
      <c r="BP35">
        <v>0</v>
      </c>
      <c r="BQ35">
        <v>0.134212</v>
      </c>
      <c r="BR35">
        <v>0.17144400000000001</v>
      </c>
      <c r="BS35">
        <v>0.30364400000000002</v>
      </c>
      <c r="BT35">
        <v>2.03874E-2</v>
      </c>
      <c r="BU35">
        <v>0.89266199999999996</v>
      </c>
      <c r="BV35">
        <v>0.33987200000000001</v>
      </c>
      <c r="BW35">
        <v>266.07799999999997</v>
      </c>
      <c r="BX35">
        <v>74.953299999999999</v>
      </c>
      <c r="BY35">
        <v>277.75799999999998</v>
      </c>
      <c r="BZ35">
        <v>81.143199999999993</v>
      </c>
      <c r="CA35">
        <v>-4256.2299999999996</v>
      </c>
      <c r="CB35">
        <v>505.55700000000002</v>
      </c>
      <c r="CC35">
        <v>905.23299999999995</v>
      </c>
      <c r="CD35">
        <v>2025.88</v>
      </c>
      <c r="CE35">
        <v>119.621</v>
      </c>
      <c r="CF35">
        <v>-1.0386499999999999E-3</v>
      </c>
      <c r="CG35">
        <v>699.93299999999999</v>
      </c>
      <c r="CH35">
        <v>393.798</v>
      </c>
      <c r="CI35">
        <v>132.62299999999999</v>
      </c>
      <c r="CJ35">
        <v>43.1646</v>
      </c>
      <c r="CK35">
        <v>569.58600000000001</v>
      </c>
      <c r="CL35">
        <v>526.42200000000003</v>
      </c>
      <c r="CM35">
        <v>44.32</v>
      </c>
      <c r="CN35">
        <v>2.0299999999999998</v>
      </c>
      <c r="CO35">
        <v>3.68</v>
      </c>
      <c r="CP35">
        <v>13.85</v>
      </c>
      <c r="CQ35">
        <v>-44.43</v>
      </c>
      <c r="CR35">
        <v>7.82</v>
      </c>
      <c r="CS35">
        <v>16.57</v>
      </c>
      <c r="CT35">
        <v>28.02</v>
      </c>
      <c r="CU35">
        <v>1.73</v>
      </c>
      <c r="CV35">
        <v>73.59</v>
      </c>
      <c r="CW35">
        <v>63.88</v>
      </c>
      <c r="DH35">
        <v>0</v>
      </c>
      <c r="DI35">
        <v>0.23231599999999999</v>
      </c>
      <c r="DJ35">
        <v>3.1716899999999999E-2</v>
      </c>
      <c r="DK35">
        <v>1.40705E-2</v>
      </c>
      <c r="DL35">
        <v>-7.6897999999999994E-2</v>
      </c>
      <c r="DM35">
        <v>0.134212</v>
      </c>
      <c r="DN35">
        <v>0.17135900000000001</v>
      </c>
      <c r="DO35">
        <v>0.30364400000000002</v>
      </c>
      <c r="DP35">
        <v>2.03874E-2</v>
      </c>
      <c r="DQ35">
        <v>0.83080799999999999</v>
      </c>
      <c r="DR35">
        <v>0.27810400000000002</v>
      </c>
      <c r="DS35" t="s">
        <v>673</v>
      </c>
      <c r="DT35" t="s">
        <v>670</v>
      </c>
      <c r="DU35" t="s">
        <v>665</v>
      </c>
      <c r="DV35" t="s">
        <v>501</v>
      </c>
      <c r="DW35">
        <v>-6.1853999999999999E-2</v>
      </c>
      <c r="DX35">
        <v>-6.1768700000000003E-2</v>
      </c>
      <c r="DY35">
        <v>-11.9</v>
      </c>
      <c r="DZ35">
        <v>-13.7</v>
      </c>
      <c r="EC35">
        <v>315.54199999999997</v>
      </c>
      <c r="ED35">
        <v>95.948300000000003</v>
      </c>
      <c r="EE35">
        <v>277.75799999999998</v>
      </c>
      <c r="EF35">
        <v>81.143199999999993</v>
      </c>
      <c r="EG35">
        <v>0</v>
      </c>
      <c r="EH35">
        <v>-4256.2299999999996</v>
      </c>
      <c r="EI35">
        <v>0</v>
      </c>
      <c r="EJ35">
        <v>0</v>
      </c>
      <c r="EK35">
        <v>505.55700000000002</v>
      </c>
      <c r="EL35">
        <v>905.53899999999999</v>
      </c>
      <c r="EM35">
        <v>2025.88</v>
      </c>
      <c r="EN35">
        <v>119.621</v>
      </c>
      <c r="EO35">
        <v>70.764300000000006</v>
      </c>
      <c r="EP35">
        <v>467.00599999999997</v>
      </c>
      <c r="EQ35">
        <v>132.62299999999999</v>
      </c>
      <c r="ER35">
        <v>0</v>
      </c>
      <c r="ES35">
        <v>43.1646</v>
      </c>
      <c r="ET35">
        <v>642.79399999999998</v>
      </c>
      <c r="EU35">
        <v>52.51</v>
      </c>
      <c r="EV35">
        <v>2.59</v>
      </c>
      <c r="EW35">
        <v>3.68</v>
      </c>
      <c r="EX35">
        <v>13.85</v>
      </c>
      <c r="EY35">
        <v>0</v>
      </c>
      <c r="EZ35">
        <v>-44.45</v>
      </c>
      <c r="FA35">
        <v>0</v>
      </c>
      <c r="FB35">
        <v>0</v>
      </c>
      <c r="FC35">
        <v>7.82</v>
      </c>
      <c r="FD35">
        <v>16.579999999999998</v>
      </c>
      <c r="FE35">
        <v>28.02</v>
      </c>
      <c r="FF35">
        <v>1.73</v>
      </c>
      <c r="FG35">
        <v>82.33</v>
      </c>
      <c r="FT35">
        <v>0</v>
      </c>
      <c r="FU35">
        <v>0.29408499999999999</v>
      </c>
      <c r="FV35">
        <v>3.1716899999999999E-2</v>
      </c>
      <c r="FW35">
        <v>1.40705E-2</v>
      </c>
      <c r="FX35">
        <v>0</v>
      </c>
      <c r="FY35">
        <v>-7.6897999999999994E-2</v>
      </c>
      <c r="FZ35">
        <v>0</v>
      </c>
      <c r="GA35">
        <v>0</v>
      </c>
      <c r="GB35">
        <v>0.134212</v>
      </c>
      <c r="GC35">
        <v>0.17144400000000001</v>
      </c>
      <c r="GD35">
        <v>0.30364400000000002</v>
      </c>
      <c r="GE35">
        <v>2.03874E-2</v>
      </c>
      <c r="GF35">
        <v>0.89266199999999996</v>
      </c>
      <c r="GG35">
        <v>592.53099999999995</v>
      </c>
      <c r="GH35">
        <v>253.38800000000001</v>
      </c>
      <c r="GI35">
        <v>277.75799999999998</v>
      </c>
      <c r="GJ35">
        <v>0</v>
      </c>
      <c r="GK35">
        <v>2135</v>
      </c>
      <c r="GL35">
        <v>930.00099999999998</v>
      </c>
      <c r="GM35">
        <v>2637.81</v>
      </c>
      <c r="GN35">
        <v>297.5</v>
      </c>
      <c r="GO35">
        <v>7123.99</v>
      </c>
      <c r="GP35">
        <v>494.59100000000001</v>
      </c>
      <c r="GQ35">
        <v>188.04599999999999</v>
      </c>
      <c r="GR35">
        <v>65.400000000000006</v>
      </c>
      <c r="GS35">
        <v>748.03700000000003</v>
      </c>
      <c r="GT35">
        <v>81.002899999999997</v>
      </c>
      <c r="GU35">
        <v>5.81</v>
      </c>
      <c r="GV35">
        <v>3.68</v>
      </c>
      <c r="GW35">
        <v>46.410299999999999</v>
      </c>
      <c r="GX35">
        <v>33.06</v>
      </c>
      <c r="GY35">
        <v>23.342099999999999</v>
      </c>
      <c r="GZ35">
        <v>36.78</v>
      </c>
      <c r="HA35">
        <v>4.72</v>
      </c>
      <c r="HB35">
        <v>234.80500000000001</v>
      </c>
      <c r="HC35">
        <v>59.18</v>
      </c>
      <c r="HD35">
        <v>5.81</v>
      </c>
      <c r="HE35">
        <v>3.68</v>
      </c>
      <c r="HF35">
        <v>18.100000000000001</v>
      </c>
      <c r="HG35">
        <v>33.06</v>
      </c>
      <c r="HH35">
        <v>18.68</v>
      </c>
      <c r="HI35">
        <v>36.78</v>
      </c>
      <c r="HJ35">
        <v>4.72</v>
      </c>
      <c r="HK35">
        <v>180.01</v>
      </c>
      <c r="ID35">
        <v>0</v>
      </c>
      <c r="IE35">
        <v>0.56401800000000002</v>
      </c>
      <c r="IF35">
        <v>3.1716899999999999E-2</v>
      </c>
      <c r="IG35">
        <v>0</v>
      </c>
      <c r="IH35">
        <v>0.62342900000000001</v>
      </c>
      <c r="II35">
        <v>0.118043</v>
      </c>
      <c r="IJ35">
        <v>0.43196400000000001</v>
      </c>
      <c r="IK35">
        <v>6.2929700000000005E-2</v>
      </c>
      <c r="IL35">
        <v>1.8321000000000001</v>
      </c>
      <c r="IM35">
        <v>54</v>
      </c>
      <c r="IN35">
        <v>18.899999999999999</v>
      </c>
      <c r="IO35">
        <v>35.1</v>
      </c>
      <c r="IP35">
        <v>50.3</v>
      </c>
      <c r="IQ35">
        <v>19</v>
      </c>
      <c r="IR35">
        <v>31.3</v>
      </c>
      <c r="IU35">
        <v>11.89</v>
      </c>
      <c r="IV35">
        <v>60.74</v>
      </c>
      <c r="IW35">
        <v>10.65</v>
      </c>
      <c r="IX35">
        <v>53.23</v>
      </c>
      <c r="IY35">
        <v>11.89</v>
      </c>
      <c r="IZ35">
        <v>60.74</v>
      </c>
      <c r="JA35">
        <v>17.75</v>
      </c>
      <c r="JB35">
        <v>119.15300000000001</v>
      </c>
      <c r="JK35">
        <v>1</v>
      </c>
      <c r="JL35">
        <v>2.5899000000000001</v>
      </c>
      <c r="JM35">
        <v>2.5899000000000001</v>
      </c>
      <c r="JP35">
        <v>4257.47</v>
      </c>
      <c r="JQ35">
        <v>2.5899000000000001</v>
      </c>
      <c r="JR35">
        <v>0.19</v>
      </c>
      <c r="JS35">
        <v>0.25</v>
      </c>
      <c r="JT35">
        <v>3.82</v>
      </c>
      <c r="JU35">
        <v>0.19</v>
      </c>
      <c r="JV35">
        <v>0.25</v>
      </c>
      <c r="JW35">
        <v>3.42</v>
      </c>
      <c r="JZ35">
        <v>1</v>
      </c>
      <c r="KA35">
        <v>1</v>
      </c>
      <c r="KB35">
        <v>48.290999999999997</v>
      </c>
      <c r="KC35">
        <v>16.1174</v>
      </c>
      <c r="KD35">
        <v>42.634399999999999</v>
      </c>
      <c r="KE35">
        <v>14.1577</v>
      </c>
      <c r="KF35">
        <v>48.081600000000002</v>
      </c>
      <c r="KG35">
        <v>20.860099999999999</v>
      </c>
      <c r="KJ35">
        <v>59.511699999999998</v>
      </c>
      <c r="KK35">
        <v>25.870200000000001</v>
      </c>
      <c r="KL35">
        <v>51.507300000000001</v>
      </c>
      <c r="KM35">
        <v>14.7776</v>
      </c>
      <c r="KN35">
        <v>0</v>
      </c>
      <c r="KO35">
        <v>-442.67099999999999</v>
      </c>
      <c r="KP35">
        <v>0</v>
      </c>
      <c r="KQ35">
        <v>0</v>
      </c>
      <c r="KR35">
        <v>110.455</v>
      </c>
      <c r="KS35">
        <v>166.48400000000001</v>
      </c>
      <c r="KT35">
        <v>395.209</v>
      </c>
      <c r="KU35">
        <v>26.3203</v>
      </c>
      <c r="KV35">
        <v>407.464</v>
      </c>
      <c r="KW35">
        <v>2478.42</v>
      </c>
      <c r="KX35">
        <v>703.83600000000001</v>
      </c>
      <c r="KY35">
        <v>0</v>
      </c>
      <c r="KZ35">
        <v>229.07599999999999</v>
      </c>
      <c r="LA35">
        <v>3411.33</v>
      </c>
      <c r="LB35">
        <v>50.444899999999997</v>
      </c>
      <c r="LC35">
        <v>20.208200000000001</v>
      </c>
      <c r="LD35">
        <v>51.507300000000001</v>
      </c>
      <c r="LE35">
        <v>14.7776</v>
      </c>
      <c r="LF35">
        <v>-442.67099999999999</v>
      </c>
      <c r="LG35">
        <v>110.455</v>
      </c>
      <c r="LH35">
        <v>166.43299999999999</v>
      </c>
      <c r="LI35">
        <v>395.209</v>
      </c>
      <c r="LJ35">
        <v>26.3203</v>
      </c>
      <c r="LK35">
        <v>392.68400000000003</v>
      </c>
      <c r="LL35">
        <v>2089.9</v>
      </c>
      <c r="LM35">
        <v>703.83600000000001</v>
      </c>
      <c r="LN35">
        <v>229.07599999999999</v>
      </c>
      <c r="LO35">
        <v>3022.81</v>
      </c>
      <c r="LP35">
        <v>115.92100000000001</v>
      </c>
      <c r="LQ35">
        <v>63.0672</v>
      </c>
      <c r="LR35">
        <v>51.507300000000001</v>
      </c>
      <c r="LS35">
        <v>0</v>
      </c>
      <c r="LT35">
        <v>466.012</v>
      </c>
      <c r="LU35">
        <v>175.56200000000001</v>
      </c>
      <c r="LV35">
        <v>523.41</v>
      </c>
      <c r="LW35">
        <v>78.617400000000004</v>
      </c>
      <c r="LX35">
        <v>1474.1</v>
      </c>
      <c r="LY35">
        <v>2624.81</v>
      </c>
      <c r="LZ35">
        <v>997.96799999999996</v>
      </c>
      <c r="MA35">
        <v>347.08</v>
      </c>
      <c r="MB35">
        <v>3969.86</v>
      </c>
    </row>
    <row r="36" spans="1:340" x14ac:dyDescent="0.25">
      <c r="A36" s="26">
        <v>44497.768923611111</v>
      </c>
      <c r="B36" t="s">
        <v>736</v>
      </c>
      <c r="C36" t="s">
        <v>737</v>
      </c>
      <c r="D36">
        <v>1</v>
      </c>
      <c r="E36">
        <v>1</v>
      </c>
      <c r="F36">
        <v>2700</v>
      </c>
      <c r="G36" t="s">
        <v>87</v>
      </c>
      <c r="H36" t="s">
        <v>393</v>
      </c>
      <c r="I36">
        <v>0</v>
      </c>
      <c r="J36">
        <v>0</v>
      </c>
      <c r="K36">
        <v>0</v>
      </c>
      <c r="L36">
        <v>30.8</v>
      </c>
      <c r="O36">
        <v>258.63</v>
      </c>
      <c r="P36">
        <v>0</v>
      </c>
      <c r="Q36">
        <v>335.12599999999998</v>
      </c>
      <c r="R36">
        <v>86.45</v>
      </c>
      <c r="S36">
        <v>0</v>
      </c>
      <c r="T36">
        <v>-4797.72</v>
      </c>
      <c r="U36">
        <v>0</v>
      </c>
      <c r="V36">
        <v>0</v>
      </c>
      <c r="W36">
        <v>615.745</v>
      </c>
      <c r="X36">
        <v>978.952</v>
      </c>
      <c r="Y36">
        <v>2371.31</v>
      </c>
      <c r="Z36">
        <v>151.51499999999999</v>
      </c>
      <c r="AA36" s="27">
        <v>-6.8663800000000003E-6</v>
      </c>
      <c r="AB36">
        <v>680.20500000000004</v>
      </c>
      <c r="AC36">
        <v>381.78100000000001</v>
      </c>
      <c r="AD36">
        <v>149.64400000000001</v>
      </c>
      <c r="AE36">
        <v>0</v>
      </c>
      <c r="AF36">
        <v>46.9285</v>
      </c>
      <c r="AG36">
        <v>578.35299999999995</v>
      </c>
      <c r="AH36">
        <v>531.42499999999995</v>
      </c>
      <c r="AI36">
        <v>32.51</v>
      </c>
      <c r="AJ36">
        <v>0</v>
      </c>
      <c r="AK36">
        <v>3.47</v>
      </c>
      <c r="AL36">
        <v>11.91</v>
      </c>
      <c r="AM36">
        <v>0</v>
      </c>
      <c r="AN36">
        <v>-40.4</v>
      </c>
      <c r="AO36">
        <v>0</v>
      </c>
      <c r="AP36">
        <v>0</v>
      </c>
      <c r="AQ36">
        <v>7.54</v>
      </c>
      <c r="AR36">
        <v>13.82</v>
      </c>
      <c r="AS36">
        <v>25.72</v>
      </c>
      <c r="AT36">
        <v>1.71</v>
      </c>
      <c r="AU36">
        <v>56.28</v>
      </c>
      <c r="AV36">
        <v>47.89</v>
      </c>
      <c r="BI36" s="27">
        <v>5.4955499999999999E-15</v>
      </c>
      <c r="BJ36">
        <v>0</v>
      </c>
      <c r="BK36">
        <v>3.8267599999999999E-2</v>
      </c>
      <c r="BL36">
        <v>1.1732899999999999E-2</v>
      </c>
      <c r="BM36">
        <v>0</v>
      </c>
      <c r="BN36">
        <v>-0.14041999999999999</v>
      </c>
      <c r="BO36">
        <v>0</v>
      </c>
      <c r="BP36">
        <v>0</v>
      </c>
      <c r="BQ36">
        <v>0.163464</v>
      </c>
      <c r="BR36">
        <v>0.140511</v>
      </c>
      <c r="BS36">
        <v>0.35411700000000002</v>
      </c>
      <c r="BT36">
        <v>2.5823200000000001E-2</v>
      </c>
      <c r="BU36">
        <v>0.59349600000000002</v>
      </c>
      <c r="BV36">
        <v>5.0000500000000003E-2</v>
      </c>
      <c r="BW36">
        <v>258.63</v>
      </c>
      <c r="BX36">
        <v>0</v>
      </c>
      <c r="BY36">
        <v>335.12599999999998</v>
      </c>
      <c r="BZ36">
        <v>86.45</v>
      </c>
      <c r="CA36">
        <v>-4797.72</v>
      </c>
      <c r="CB36">
        <v>615.745</v>
      </c>
      <c r="CC36">
        <v>978.952</v>
      </c>
      <c r="CD36">
        <v>2371.31</v>
      </c>
      <c r="CE36">
        <v>151.51499999999999</v>
      </c>
      <c r="CF36">
        <v>1.25652E-4</v>
      </c>
      <c r="CG36">
        <v>680.20500000000004</v>
      </c>
      <c r="CH36">
        <v>381.78100000000001</v>
      </c>
      <c r="CI36">
        <v>149.64400000000001</v>
      </c>
      <c r="CJ36">
        <v>46.9285</v>
      </c>
      <c r="CK36">
        <v>578.35400000000004</v>
      </c>
      <c r="CL36">
        <v>531.42499999999995</v>
      </c>
      <c r="CM36">
        <v>32.51</v>
      </c>
      <c r="CN36">
        <v>0</v>
      </c>
      <c r="CO36">
        <v>3.47</v>
      </c>
      <c r="CP36">
        <v>11.91</v>
      </c>
      <c r="CQ36">
        <v>-40.4</v>
      </c>
      <c r="CR36">
        <v>7.54</v>
      </c>
      <c r="CS36">
        <v>13.82</v>
      </c>
      <c r="CT36">
        <v>25.72</v>
      </c>
      <c r="CU36">
        <v>1.71</v>
      </c>
      <c r="CV36">
        <v>56.28</v>
      </c>
      <c r="CW36">
        <v>47.89</v>
      </c>
      <c r="DH36" s="27">
        <v>5.4955499999999999E-15</v>
      </c>
      <c r="DI36">
        <v>0</v>
      </c>
      <c r="DJ36">
        <v>3.8267599999999999E-2</v>
      </c>
      <c r="DK36">
        <v>1.1732899999999999E-2</v>
      </c>
      <c r="DL36">
        <v>-0.14041999999999999</v>
      </c>
      <c r="DM36">
        <v>0.163464</v>
      </c>
      <c r="DN36">
        <v>0.140511</v>
      </c>
      <c r="DO36">
        <v>0.35411700000000002</v>
      </c>
      <c r="DP36">
        <v>2.5823200000000001E-2</v>
      </c>
      <c r="DQ36">
        <v>0.59349600000000002</v>
      </c>
      <c r="DR36">
        <v>5.0000500000000003E-2</v>
      </c>
      <c r="DS36" t="s">
        <v>673</v>
      </c>
      <c r="DT36" t="s">
        <v>670</v>
      </c>
      <c r="DU36" t="s">
        <v>665</v>
      </c>
      <c r="DV36" t="s">
        <v>501</v>
      </c>
      <c r="DW36">
        <v>0</v>
      </c>
      <c r="DX36">
        <v>0</v>
      </c>
      <c r="DY36">
        <v>0</v>
      </c>
      <c r="DZ36">
        <v>0</v>
      </c>
      <c r="EC36">
        <v>258.63</v>
      </c>
      <c r="ED36">
        <v>0</v>
      </c>
      <c r="EE36">
        <v>335.12599999999998</v>
      </c>
      <c r="EF36">
        <v>86.45</v>
      </c>
      <c r="EG36">
        <v>0</v>
      </c>
      <c r="EH36">
        <v>-4797.72</v>
      </c>
      <c r="EI36">
        <v>0</v>
      </c>
      <c r="EJ36">
        <v>0</v>
      </c>
      <c r="EK36">
        <v>615.745</v>
      </c>
      <c r="EL36">
        <v>978.952</v>
      </c>
      <c r="EM36">
        <v>2371.31</v>
      </c>
      <c r="EN36">
        <v>151.51499999999999</v>
      </c>
      <c r="EO36" s="27">
        <v>-6.8663800000000003E-6</v>
      </c>
      <c r="EP36">
        <v>381.78100000000001</v>
      </c>
      <c r="EQ36">
        <v>149.64400000000001</v>
      </c>
      <c r="ER36">
        <v>0</v>
      </c>
      <c r="ES36">
        <v>46.9285</v>
      </c>
      <c r="ET36">
        <v>578.35299999999995</v>
      </c>
      <c r="EU36">
        <v>32.51</v>
      </c>
      <c r="EV36">
        <v>0</v>
      </c>
      <c r="EW36">
        <v>3.47</v>
      </c>
      <c r="EX36">
        <v>11.91</v>
      </c>
      <c r="EY36">
        <v>0</v>
      </c>
      <c r="EZ36">
        <v>-40.4</v>
      </c>
      <c r="FA36">
        <v>0</v>
      </c>
      <c r="FB36">
        <v>0</v>
      </c>
      <c r="FC36">
        <v>7.54</v>
      </c>
      <c r="FD36">
        <v>13.82</v>
      </c>
      <c r="FE36">
        <v>25.72</v>
      </c>
      <c r="FF36">
        <v>1.71</v>
      </c>
      <c r="FG36">
        <v>56.28</v>
      </c>
      <c r="FT36" s="27">
        <v>5.4955499999999999E-15</v>
      </c>
      <c r="FU36">
        <v>0</v>
      </c>
      <c r="FV36">
        <v>3.8267599999999999E-2</v>
      </c>
      <c r="FW36">
        <v>1.1732899999999999E-2</v>
      </c>
      <c r="FX36">
        <v>0</v>
      </c>
      <c r="FY36">
        <v>-0.14041999999999999</v>
      </c>
      <c r="FZ36">
        <v>0</v>
      </c>
      <c r="GA36">
        <v>0</v>
      </c>
      <c r="GB36">
        <v>0.163464</v>
      </c>
      <c r="GC36">
        <v>0.140511</v>
      </c>
      <c r="GD36">
        <v>0.35411700000000002</v>
      </c>
      <c r="GE36">
        <v>2.5823200000000001E-2</v>
      </c>
      <c r="GF36">
        <v>0.59349600000000002</v>
      </c>
      <c r="GG36">
        <v>556.98099999999999</v>
      </c>
      <c r="GH36">
        <v>0</v>
      </c>
      <c r="GI36">
        <v>335.12599999999998</v>
      </c>
      <c r="GJ36">
        <v>0</v>
      </c>
      <c r="GK36">
        <v>2615</v>
      </c>
      <c r="GL36">
        <v>989.00099999999998</v>
      </c>
      <c r="GM36">
        <v>3267.2</v>
      </c>
      <c r="GN36">
        <v>327.5</v>
      </c>
      <c r="GO36">
        <v>8090.8</v>
      </c>
      <c r="GP36">
        <v>463.68200000000002</v>
      </c>
      <c r="GQ36">
        <v>205.41900000000001</v>
      </c>
      <c r="GR36">
        <v>73.400000000000006</v>
      </c>
      <c r="GS36">
        <v>742.50099999999998</v>
      </c>
      <c r="GT36">
        <v>48.325899999999997</v>
      </c>
      <c r="GU36">
        <v>0</v>
      </c>
      <c r="GV36">
        <v>3.47</v>
      </c>
      <c r="GW36">
        <v>39.763199999999998</v>
      </c>
      <c r="GX36">
        <v>31.65</v>
      </c>
      <c r="GY36">
        <v>19.8111</v>
      </c>
      <c r="GZ36">
        <v>35.51</v>
      </c>
      <c r="HA36">
        <v>3.93</v>
      </c>
      <c r="HB36">
        <v>182.46</v>
      </c>
      <c r="HC36">
        <v>41.92</v>
      </c>
      <c r="HD36">
        <v>0</v>
      </c>
      <c r="HE36">
        <v>3.47</v>
      </c>
      <c r="HF36">
        <v>15.11</v>
      </c>
      <c r="HG36">
        <v>31.65</v>
      </c>
      <c r="HH36">
        <v>15.76</v>
      </c>
      <c r="HI36">
        <v>35.51</v>
      </c>
      <c r="HJ36">
        <v>3.93</v>
      </c>
      <c r="HK36">
        <v>147.35</v>
      </c>
      <c r="ID36" s="27">
        <v>4.5532399999999998E-15</v>
      </c>
      <c r="IE36">
        <v>0</v>
      </c>
      <c r="IF36">
        <v>3.8267599999999999E-2</v>
      </c>
      <c r="IG36">
        <v>0</v>
      </c>
      <c r="IH36">
        <v>0.76358999999999999</v>
      </c>
      <c r="II36">
        <v>0.12681200000000001</v>
      </c>
      <c r="IJ36">
        <v>0.53503100000000003</v>
      </c>
      <c r="IK36">
        <v>6.9275500000000004E-2</v>
      </c>
      <c r="IL36">
        <v>1.53298</v>
      </c>
      <c r="IM36">
        <v>53</v>
      </c>
      <c r="IN36">
        <v>22.2</v>
      </c>
      <c r="IO36">
        <v>30.8</v>
      </c>
      <c r="IP36">
        <v>53</v>
      </c>
      <c r="IQ36">
        <v>22.2</v>
      </c>
      <c r="IR36">
        <v>30.8</v>
      </c>
      <c r="IU36">
        <v>7.08</v>
      </c>
      <c r="IV36">
        <v>40.81</v>
      </c>
      <c r="IW36">
        <v>7.08</v>
      </c>
      <c r="IX36">
        <v>40.81</v>
      </c>
      <c r="IY36">
        <v>7.08</v>
      </c>
      <c r="IZ36">
        <v>40.81</v>
      </c>
      <c r="JA36">
        <v>9.09</v>
      </c>
      <c r="JB36">
        <v>82.468999999999994</v>
      </c>
      <c r="JK36">
        <v>1</v>
      </c>
      <c r="JL36">
        <v>3.7498399999999998</v>
      </c>
      <c r="JM36">
        <v>3.7498399999999998</v>
      </c>
      <c r="JP36">
        <v>4799.13</v>
      </c>
      <c r="JQ36">
        <v>3.7498399999999998</v>
      </c>
      <c r="JR36">
        <v>0.28999999999999998</v>
      </c>
      <c r="JS36">
        <v>0.45</v>
      </c>
      <c r="JT36">
        <v>3.31</v>
      </c>
      <c r="JU36">
        <v>0.28999999999999998</v>
      </c>
      <c r="JV36">
        <v>0.45</v>
      </c>
      <c r="JW36">
        <v>3.31</v>
      </c>
      <c r="JZ36">
        <v>1</v>
      </c>
      <c r="KA36">
        <v>1</v>
      </c>
      <c r="KB36">
        <v>48.331600000000002</v>
      </c>
      <c r="KC36">
        <v>1.1000000000000001</v>
      </c>
      <c r="KD36">
        <v>48.331600000000002</v>
      </c>
      <c r="KE36">
        <v>1.1000000000000001</v>
      </c>
      <c r="KF36">
        <v>55.6036</v>
      </c>
      <c r="KG36">
        <v>1.1000000000000001</v>
      </c>
      <c r="KJ36">
        <v>52.542400000000001</v>
      </c>
      <c r="KK36">
        <v>0</v>
      </c>
      <c r="KL36">
        <v>66.8673</v>
      </c>
      <c r="KM36">
        <v>16.871300000000002</v>
      </c>
      <c r="KN36">
        <v>0</v>
      </c>
      <c r="KO36">
        <v>-739.44100000000003</v>
      </c>
      <c r="KP36">
        <v>0</v>
      </c>
      <c r="KQ36">
        <v>0</v>
      </c>
      <c r="KR36">
        <v>133.613</v>
      </c>
      <c r="KS36">
        <v>191.501</v>
      </c>
      <c r="KT36">
        <v>484.43799999999999</v>
      </c>
      <c r="KU36">
        <v>33.183900000000001</v>
      </c>
      <c r="KV36">
        <v>239.57499999999999</v>
      </c>
      <c r="KW36">
        <v>2026.12</v>
      </c>
      <c r="KX36">
        <v>794.16700000000003</v>
      </c>
      <c r="KY36">
        <v>0</v>
      </c>
      <c r="KZ36">
        <v>249.05099999999999</v>
      </c>
      <c r="LA36">
        <v>3069.34</v>
      </c>
      <c r="LB36">
        <v>52.542400000000001</v>
      </c>
      <c r="LC36">
        <v>0</v>
      </c>
      <c r="LD36">
        <v>66.8673</v>
      </c>
      <c r="LE36">
        <v>16.871300000000002</v>
      </c>
      <c r="LF36">
        <v>-739.44100000000003</v>
      </c>
      <c r="LG36">
        <v>133.613</v>
      </c>
      <c r="LH36">
        <v>191.501</v>
      </c>
      <c r="LI36">
        <v>484.43799999999999</v>
      </c>
      <c r="LJ36">
        <v>33.183900000000001</v>
      </c>
      <c r="LK36">
        <v>239.57499999999999</v>
      </c>
      <c r="LL36">
        <v>2026.12</v>
      </c>
      <c r="LM36">
        <v>794.16700000000003</v>
      </c>
      <c r="LN36">
        <v>249.05099999999999</v>
      </c>
      <c r="LO36">
        <v>3069.34</v>
      </c>
      <c r="LP36">
        <v>116.179</v>
      </c>
      <c r="LQ36">
        <v>0</v>
      </c>
      <c r="LR36">
        <v>66.8673</v>
      </c>
      <c r="LS36">
        <v>0</v>
      </c>
      <c r="LT36">
        <v>567.19200000000001</v>
      </c>
      <c r="LU36">
        <v>199.28399999999999</v>
      </c>
      <c r="LV36">
        <v>674.65200000000004</v>
      </c>
      <c r="LW36">
        <v>78.678600000000003</v>
      </c>
      <c r="LX36">
        <v>1702.85</v>
      </c>
      <c r="LY36">
        <v>2460.7800000000002</v>
      </c>
      <c r="LZ36">
        <v>1090.17</v>
      </c>
      <c r="MA36">
        <v>389.536</v>
      </c>
      <c r="MB36">
        <v>3940.48</v>
      </c>
    </row>
    <row r="37" spans="1:340" x14ac:dyDescent="0.25">
      <c r="A37" s="26">
        <v>44497.769270833334</v>
      </c>
      <c r="B37" t="s">
        <v>738</v>
      </c>
      <c r="C37" t="s">
        <v>739</v>
      </c>
      <c r="D37">
        <v>1</v>
      </c>
      <c r="E37">
        <v>1</v>
      </c>
      <c r="F37">
        <v>2700</v>
      </c>
      <c r="G37" t="s">
        <v>87</v>
      </c>
      <c r="H37" t="s">
        <v>112</v>
      </c>
      <c r="I37">
        <v>-7.02</v>
      </c>
      <c r="J37">
        <v>-3.8</v>
      </c>
      <c r="K37">
        <v>-3.9</v>
      </c>
      <c r="L37">
        <v>34.700000000000003</v>
      </c>
      <c r="O37">
        <v>315.90899999999999</v>
      </c>
      <c r="P37">
        <v>0</v>
      </c>
      <c r="Q37">
        <v>335.12599999999998</v>
      </c>
      <c r="R37">
        <v>86.45</v>
      </c>
      <c r="S37">
        <v>0</v>
      </c>
      <c r="T37">
        <v>-4797.72</v>
      </c>
      <c r="U37">
        <v>0</v>
      </c>
      <c r="V37">
        <v>0</v>
      </c>
      <c r="W37">
        <v>615.745</v>
      </c>
      <c r="X37">
        <v>978.346</v>
      </c>
      <c r="Y37">
        <v>2371.31</v>
      </c>
      <c r="Z37">
        <v>151.51499999999999</v>
      </c>
      <c r="AA37">
        <v>56.6738</v>
      </c>
      <c r="AB37">
        <v>737.48500000000001</v>
      </c>
      <c r="AC37">
        <v>466.33499999999998</v>
      </c>
      <c r="AD37">
        <v>149.64400000000001</v>
      </c>
      <c r="AE37">
        <v>0</v>
      </c>
      <c r="AF37">
        <v>46.9285</v>
      </c>
      <c r="AG37">
        <v>662.90700000000004</v>
      </c>
      <c r="AH37">
        <v>615.97900000000004</v>
      </c>
      <c r="AI37">
        <v>39.53</v>
      </c>
      <c r="AJ37">
        <v>0</v>
      </c>
      <c r="AK37">
        <v>3.47</v>
      </c>
      <c r="AL37">
        <v>11.91</v>
      </c>
      <c r="AM37">
        <v>0</v>
      </c>
      <c r="AN37">
        <v>-40.42</v>
      </c>
      <c r="AO37">
        <v>0</v>
      </c>
      <c r="AP37">
        <v>0</v>
      </c>
      <c r="AQ37">
        <v>7.54</v>
      </c>
      <c r="AR37">
        <v>13.82</v>
      </c>
      <c r="AS37">
        <v>25.72</v>
      </c>
      <c r="AT37">
        <v>1.71</v>
      </c>
      <c r="AU37">
        <v>63.28</v>
      </c>
      <c r="AV37">
        <v>54.91</v>
      </c>
      <c r="BI37" s="27">
        <v>3.2178900000000001E-13</v>
      </c>
      <c r="BJ37">
        <v>0</v>
      </c>
      <c r="BK37">
        <v>3.8267599999999999E-2</v>
      </c>
      <c r="BL37">
        <v>1.1732899999999999E-2</v>
      </c>
      <c r="BM37">
        <v>0</v>
      </c>
      <c r="BN37">
        <v>-0.14041999999999999</v>
      </c>
      <c r="BO37">
        <v>0</v>
      </c>
      <c r="BP37">
        <v>0</v>
      </c>
      <c r="BQ37">
        <v>0.163464</v>
      </c>
      <c r="BR37">
        <v>0.14021800000000001</v>
      </c>
      <c r="BS37">
        <v>0.35411700000000002</v>
      </c>
      <c r="BT37">
        <v>2.5823200000000001E-2</v>
      </c>
      <c r="BU37">
        <v>0.59320300000000004</v>
      </c>
      <c r="BV37">
        <v>5.0000500000000003E-2</v>
      </c>
      <c r="BW37">
        <v>258.63</v>
      </c>
      <c r="BX37">
        <v>0</v>
      </c>
      <c r="BY37">
        <v>335.12599999999998</v>
      </c>
      <c r="BZ37">
        <v>86.45</v>
      </c>
      <c r="CA37">
        <v>-4797.72</v>
      </c>
      <c r="CB37">
        <v>615.745</v>
      </c>
      <c r="CC37">
        <v>978.952</v>
      </c>
      <c r="CD37">
        <v>2371.31</v>
      </c>
      <c r="CE37">
        <v>151.51499999999999</v>
      </c>
      <c r="CF37">
        <v>1.25652E-4</v>
      </c>
      <c r="CG37">
        <v>680.20500000000004</v>
      </c>
      <c r="CH37">
        <v>381.78100000000001</v>
      </c>
      <c r="CI37">
        <v>149.64400000000001</v>
      </c>
      <c r="CJ37">
        <v>46.9285</v>
      </c>
      <c r="CK37">
        <v>578.35400000000004</v>
      </c>
      <c r="CL37">
        <v>531.42499999999995</v>
      </c>
      <c r="CM37">
        <v>32.51</v>
      </c>
      <c r="CN37">
        <v>0</v>
      </c>
      <c r="CO37">
        <v>3.47</v>
      </c>
      <c r="CP37">
        <v>11.91</v>
      </c>
      <c r="CQ37">
        <v>-40.4</v>
      </c>
      <c r="CR37">
        <v>7.54</v>
      </c>
      <c r="CS37">
        <v>13.82</v>
      </c>
      <c r="CT37">
        <v>25.72</v>
      </c>
      <c r="CU37">
        <v>1.71</v>
      </c>
      <c r="CV37">
        <v>56.28</v>
      </c>
      <c r="CW37">
        <v>47.89</v>
      </c>
      <c r="DH37" s="27">
        <v>5.4955499999999999E-15</v>
      </c>
      <c r="DI37">
        <v>0</v>
      </c>
      <c r="DJ37">
        <v>3.8267599999999999E-2</v>
      </c>
      <c r="DK37">
        <v>1.1732899999999999E-2</v>
      </c>
      <c r="DL37">
        <v>-0.14041999999999999</v>
      </c>
      <c r="DM37">
        <v>0.163464</v>
      </c>
      <c r="DN37">
        <v>0.140511</v>
      </c>
      <c r="DO37">
        <v>0.35411700000000002</v>
      </c>
      <c r="DP37">
        <v>2.5823200000000001E-2</v>
      </c>
      <c r="DQ37">
        <v>0.59349600000000002</v>
      </c>
      <c r="DR37">
        <v>5.0000500000000003E-2</v>
      </c>
      <c r="DS37" t="s">
        <v>673</v>
      </c>
      <c r="DT37" t="s">
        <v>670</v>
      </c>
      <c r="DU37" t="s">
        <v>665</v>
      </c>
      <c r="DV37" t="s">
        <v>501</v>
      </c>
      <c r="DW37">
        <v>2.9304599999999999E-4</v>
      </c>
      <c r="DX37" s="27">
        <v>-3.1629599999999999E-13</v>
      </c>
      <c r="DY37">
        <v>-12.4</v>
      </c>
      <c r="DZ37">
        <v>-14.7</v>
      </c>
      <c r="EC37">
        <v>315.90899999999999</v>
      </c>
      <c r="ED37">
        <v>0</v>
      </c>
      <c r="EE37">
        <v>335.12599999999998</v>
      </c>
      <c r="EF37">
        <v>86.45</v>
      </c>
      <c r="EG37">
        <v>0</v>
      </c>
      <c r="EH37">
        <v>-4797.72</v>
      </c>
      <c r="EI37">
        <v>0</v>
      </c>
      <c r="EJ37">
        <v>0</v>
      </c>
      <c r="EK37">
        <v>615.745</v>
      </c>
      <c r="EL37">
        <v>978.346</v>
      </c>
      <c r="EM37">
        <v>2371.31</v>
      </c>
      <c r="EN37">
        <v>151.51499999999999</v>
      </c>
      <c r="EO37">
        <v>56.6738</v>
      </c>
      <c r="EP37">
        <v>466.33499999999998</v>
      </c>
      <c r="EQ37">
        <v>149.64400000000001</v>
      </c>
      <c r="ER37">
        <v>0</v>
      </c>
      <c r="ES37">
        <v>46.9285</v>
      </c>
      <c r="ET37">
        <v>662.90700000000004</v>
      </c>
      <c r="EU37">
        <v>39.53</v>
      </c>
      <c r="EV37">
        <v>0</v>
      </c>
      <c r="EW37">
        <v>3.47</v>
      </c>
      <c r="EX37">
        <v>11.91</v>
      </c>
      <c r="EY37">
        <v>0</v>
      </c>
      <c r="EZ37">
        <v>-40.42</v>
      </c>
      <c r="FA37">
        <v>0</v>
      </c>
      <c r="FB37">
        <v>0</v>
      </c>
      <c r="FC37">
        <v>7.54</v>
      </c>
      <c r="FD37">
        <v>13.82</v>
      </c>
      <c r="FE37">
        <v>25.72</v>
      </c>
      <c r="FF37">
        <v>1.71</v>
      </c>
      <c r="FG37">
        <v>63.28</v>
      </c>
      <c r="FT37" s="27">
        <v>3.2178900000000001E-13</v>
      </c>
      <c r="FU37">
        <v>0</v>
      </c>
      <c r="FV37">
        <v>3.8267599999999999E-2</v>
      </c>
      <c r="FW37">
        <v>1.1732899999999999E-2</v>
      </c>
      <c r="FX37">
        <v>0</v>
      </c>
      <c r="FY37">
        <v>-0.14041999999999999</v>
      </c>
      <c r="FZ37">
        <v>0</v>
      </c>
      <c r="GA37">
        <v>0</v>
      </c>
      <c r="GB37">
        <v>0.163464</v>
      </c>
      <c r="GC37">
        <v>0.14021800000000001</v>
      </c>
      <c r="GD37">
        <v>0.35411700000000002</v>
      </c>
      <c r="GE37">
        <v>2.5823200000000001E-2</v>
      </c>
      <c r="GF37">
        <v>0.59320300000000004</v>
      </c>
      <c r="GG37">
        <v>556.98099999999999</v>
      </c>
      <c r="GH37">
        <v>0</v>
      </c>
      <c r="GI37">
        <v>335.12599999999998</v>
      </c>
      <c r="GJ37">
        <v>0</v>
      </c>
      <c r="GK37">
        <v>2615</v>
      </c>
      <c r="GL37">
        <v>989.00099999999998</v>
      </c>
      <c r="GM37">
        <v>3267.2</v>
      </c>
      <c r="GN37">
        <v>327.5</v>
      </c>
      <c r="GO37">
        <v>8090.8</v>
      </c>
      <c r="GP37">
        <v>463.68200000000002</v>
      </c>
      <c r="GQ37">
        <v>205.41900000000001</v>
      </c>
      <c r="GR37">
        <v>73.400000000000006</v>
      </c>
      <c r="GS37">
        <v>742.50099999999998</v>
      </c>
      <c r="GT37">
        <v>48.325899999999997</v>
      </c>
      <c r="GU37">
        <v>0</v>
      </c>
      <c r="GV37">
        <v>3.47</v>
      </c>
      <c r="GW37">
        <v>39.763199999999998</v>
      </c>
      <c r="GX37">
        <v>31.65</v>
      </c>
      <c r="GY37">
        <v>19.8111</v>
      </c>
      <c r="GZ37">
        <v>35.51</v>
      </c>
      <c r="HA37">
        <v>3.93</v>
      </c>
      <c r="HB37">
        <v>182.46</v>
      </c>
      <c r="HC37">
        <v>41.92</v>
      </c>
      <c r="HD37">
        <v>0</v>
      </c>
      <c r="HE37">
        <v>3.47</v>
      </c>
      <c r="HF37">
        <v>15.11</v>
      </c>
      <c r="HG37">
        <v>31.65</v>
      </c>
      <c r="HH37">
        <v>15.76</v>
      </c>
      <c r="HI37">
        <v>35.51</v>
      </c>
      <c r="HJ37">
        <v>3.93</v>
      </c>
      <c r="HK37">
        <v>147.35</v>
      </c>
      <c r="ID37" s="27">
        <v>4.5532399999999998E-15</v>
      </c>
      <c r="IE37">
        <v>0</v>
      </c>
      <c r="IF37">
        <v>3.8267599999999999E-2</v>
      </c>
      <c r="IG37">
        <v>0</v>
      </c>
      <c r="IH37">
        <v>0.76358999999999999</v>
      </c>
      <c r="II37">
        <v>0.12681200000000001</v>
      </c>
      <c r="IJ37">
        <v>0.53503100000000003</v>
      </c>
      <c r="IK37">
        <v>6.9275500000000004E-2</v>
      </c>
      <c r="IL37">
        <v>1.53298</v>
      </c>
      <c r="IM37">
        <v>56.8</v>
      </c>
      <c r="IN37">
        <v>22.1</v>
      </c>
      <c r="IO37">
        <v>34.700000000000003</v>
      </c>
      <c r="IP37">
        <v>53</v>
      </c>
      <c r="IQ37">
        <v>22.2</v>
      </c>
      <c r="IR37">
        <v>30.8</v>
      </c>
      <c r="IU37">
        <v>7.67</v>
      </c>
      <c r="IV37">
        <v>47.24</v>
      </c>
      <c r="IW37">
        <v>7.08</v>
      </c>
      <c r="IX37">
        <v>40.81</v>
      </c>
      <c r="IY37">
        <v>7.67</v>
      </c>
      <c r="IZ37">
        <v>47.24</v>
      </c>
      <c r="JA37">
        <v>9.09</v>
      </c>
      <c r="JB37">
        <v>82.468999999999994</v>
      </c>
      <c r="JK37">
        <v>1</v>
      </c>
      <c r="JL37">
        <v>3.7498399999999998</v>
      </c>
      <c r="JM37">
        <v>3.7498399999999998</v>
      </c>
      <c r="JP37">
        <v>4799.13</v>
      </c>
      <c r="JQ37">
        <v>3.7498399999999998</v>
      </c>
      <c r="JR37">
        <v>0.28999999999999998</v>
      </c>
      <c r="JS37">
        <v>0.45</v>
      </c>
      <c r="JT37">
        <v>3.77</v>
      </c>
      <c r="JU37">
        <v>0.28999999999999998</v>
      </c>
      <c r="JV37">
        <v>0.45</v>
      </c>
      <c r="JW37">
        <v>3.31</v>
      </c>
      <c r="JZ37">
        <v>1</v>
      </c>
      <c r="KA37">
        <v>1</v>
      </c>
      <c r="KB37">
        <v>53.097499999999997</v>
      </c>
      <c r="KC37">
        <v>1.1000000000000001</v>
      </c>
      <c r="KD37">
        <v>48.331600000000002</v>
      </c>
      <c r="KE37">
        <v>1.1000000000000001</v>
      </c>
      <c r="KF37">
        <v>55.6036</v>
      </c>
      <c r="KG37">
        <v>1.1000000000000001</v>
      </c>
      <c r="KJ37">
        <v>64.052499999999995</v>
      </c>
      <c r="KK37">
        <v>0</v>
      </c>
      <c r="KL37">
        <v>66.8673</v>
      </c>
      <c r="KM37">
        <v>16.871300000000002</v>
      </c>
      <c r="KN37">
        <v>0</v>
      </c>
      <c r="KO37">
        <v>-739.44100000000003</v>
      </c>
      <c r="KP37">
        <v>0</v>
      </c>
      <c r="KQ37">
        <v>0</v>
      </c>
      <c r="KR37">
        <v>133.613</v>
      </c>
      <c r="KS37">
        <v>191.34800000000001</v>
      </c>
      <c r="KT37">
        <v>484.43799999999999</v>
      </c>
      <c r="KU37">
        <v>33.183900000000001</v>
      </c>
      <c r="KV37">
        <v>250.93299999999999</v>
      </c>
      <c r="KW37">
        <v>2474.85</v>
      </c>
      <c r="KX37">
        <v>794.16700000000003</v>
      </c>
      <c r="KY37">
        <v>0</v>
      </c>
      <c r="KZ37">
        <v>249.05099999999999</v>
      </c>
      <c r="LA37">
        <v>3518.07</v>
      </c>
      <c r="LB37">
        <v>52.542400000000001</v>
      </c>
      <c r="LC37">
        <v>0</v>
      </c>
      <c r="LD37">
        <v>66.8673</v>
      </c>
      <c r="LE37">
        <v>16.871300000000002</v>
      </c>
      <c r="LF37">
        <v>-739.44100000000003</v>
      </c>
      <c r="LG37">
        <v>133.613</v>
      </c>
      <c r="LH37">
        <v>191.501</v>
      </c>
      <c r="LI37">
        <v>484.43799999999999</v>
      </c>
      <c r="LJ37">
        <v>33.183900000000001</v>
      </c>
      <c r="LK37">
        <v>239.57499999999999</v>
      </c>
      <c r="LL37">
        <v>2026.12</v>
      </c>
      <c r="LM37">
        <v>794.16700000000003</v>
      </c>
      <c r="LN37">
        <v>249.05099999999999</v>
      </c>
      <c r="LO37">
        <v>3069.34</v>
      </c>
      <c r="LP37">
        <v>116.179</v>
      </c>
      <c r="LQ37">
        <v>0</v>
      </c>
      <c r="LR37">
        <v>66.8673</v>
      </c>
      <c r="LS37">
        <v>0</v>
      </c>
      <c r="LT37">
        <v>567.19200000000001</v>
      </c>
      <c r="LU37">
        <v>199.28399999999999</v>
      </c>
      <c r="LV37">
        <v>674.65200000000004</v>
      </c>
      <c r="LW37">
        <v>78.678600000000003</v>
      </c>
      <c r="LX37">
        <v>1702.85</v>
      </c>
      <c r="LY37">
        <v>2460.7800000000002</v>
      </c>
      <c r="LZ37">
        <v>1090.17</v>
      </c>
      <c r="MA37">
        <v>389.536</v>
      </c>
      <c r="MB37">
        <v>3940.48</v>
      </c>
    </row>
    <row r="38" spans="1:340" x14ac:dyDescent="0.25">
      <c r="A38" s="26">
        <v>44497.769641203704</v>
      </c>
      <c r="B38" t="s">
        <v>740</v>
      </c>
      <c r="C38" t="s">
        <v>741</v>
      </c>
      <c r="D38">
        <v>2</v>
      </c>
      <c r="E38">
        <v>1</v>
      </c>
      <c r="F38">
        <v>2700</v>
      </c>
      <c r="G38" t="s">
        <v>87</v>
      </c>
      <c r="H38" t="s">
        <v>393</v>
      </c>
      <c r="I38">
        <v>0</v>
      </c>
      <c r="J38">
        <v>0</v>
      </c>
      <c r="K38">
        <v>0</v>
      </c>
      <c r="L38">
        <v>24.1</v>
      </c>
      <c r="O38">
        <v>170.14400000000001</v>
      </c>
      <c r="P38">
        <v>28.723400000000002</v>
      </c>
      <c r="Q38">
        <v>343.46199999999999</v>
      </c>
      <c r="R38">
        <v>86.436899999999994</v>
      </c>
      <c r="S38">
        <v>0</v>
      </c>
      <c r="T38">
        <v>-4792.59</v>
      </c>
      <c r="U38">
        <v>0</v>
      </c>
      <c r="V38">
        <v>0</v>
      </c>
      <c r="W38">
        <v>615.745</v>
      </c>
      <c r="X38">
        <v>1025.26</v>
      </c>
      <c r="Y38">
        <v>2371.31</v>
      </c>
      <c r="Z38">
        <v>151.51499999999999</v>
      </c>
      <c r="AA38">
        <v>-3.5220800000000001E-4</v>
      </c>
      <c r="AB38">
        <v>628.76599999999996</v>
      </c>
      <c r="AC38">
        <v>251.15199999999999</v>
      </c>
      <c r="AD38">
        <v>136.34800000000001</v>
      </c>
      <c r="AE38">
        <v>0</v>
      </c>
      <c r="AF38">
        <v>46.9285</v>
      </c>
      <c r="AG38">
        <v>434.42899999999997</v>
      </c>
      <c r="AH38">
        <v>387.5</v>
      </c>
      <c r="AI38">
        <v>21.96</v>
      </c>
      <c r="AJ38">
        <v>3.19</v>
      </c>
      <c r="AK38">
        <v>3.53</v>
      </c>
      <c r="AL38">
        <v>10.96</v>
      </c>
      <c r="AM38">
        <v>0</v>
      </c>
      <c r="AN38">
        <v>-40.85</v>
      </c>
      <c r="AO38">
        <v>0</v>
      </c>
      <c r="AP38">
        <v>0</v>
      </c>
      <c r="AQ38">
        <v>7.14</v>
      </c>
      <c r="AR38">
        <v>14.3</v>
      </c>
      <c r="AS38">
        <v>25.15</v>
      </c>
      <c r="AT38">
        <v>1.64</v>
      </c>
      <c r="AU38">
        <v>47.02</v>
      </c>
      <c r="AV38">
        <v>39.64</v>
      </c>
      <c r="BI38">
        <v>0</v>
      </c>
      <c r="BJ38">
        <v>0.17924899999999999</v>
      </c>
      <c r="BK38">
        <v>3.9219499999999997E-2</v>
      </c>
      <c r="BL38">
        <v>1.1732899999999999E-2</v>
      </c>
      <c r="BM38">
        <v>0</v>
      </c>
      <c r="BN38">
        <v>-9.7961900000000005E-2</v>
      </c>
      <c r="BO38">
        <v>0</v>
      </c>
      <c r="BP38">
        <v>0</v>
      </c>
      <c r="BQ38">
        <v>0.163464</v>
      </c>
      <c r="BR38">
        <v>0.15486900000000001</v>
      </c>
      <c r="BS38">
        <v>0.35411700000000002</v>
      </c>
      <c r="BT38">
        <v>2.5823200000000001E-2</v>
      </c>
      <c r="BU38">
        <v>0.83051200000000003</v>
      </c>
      <c r="BV38">
        <v>0.23020099999999999</v>
      </c>
      <c r="BW38">
        <v>170.14400000000001</v>
      </c>
      <c r="BX38">
        <v>28.723400000000002</v>
      </c>
      <c r="BY38">
        <v>343.46199999999999</v>
      </c>
      <c r="BZ38">
        <v>86.436899999999994</v>
      </c>
      <c r="CA38">
        <v>-4792.59</v>
      </c>
      <c r="CB38">
        <v>615.745</v>
      </c>
      <c r="CC38">
        <v>1025.26</v>
      </c>
      <c r="CD38">
        <v>2371.31</v>
      </c>
      <c r="CE38">
        <v>151.51499999999999</v>
      </c>
      <c r="CF38">
        <v>-3.4280299999999998E-4</v>
      </c>
      <c r="CG38">
        <v>628.76599999999996</v>
      </c>
      <c r="CH38">
        <v>251.15199999999999</v>
      </c>
      <c r="CI38">
        <v>136.34800000000001</v>
      </c>
      <c r="CJ38">
        <v>46.9285</v>
      </c>
      <c r="CK38">
        <v>434.42899999999997</v>
      </c>
      <c r="CL38">
        <v>387.5</v>
      </c>
      <c r="CM38">
        <v>21.96</v>
      </c>
      <c r="CN38">
        <v>3.19</v>
      </c>
      <c r="CO38">
        <v>3.53</v>
      </c>
      <c r="CP38">
        <v>10.96</v>
      </c>
      <c r="CQ38">
        <v>-40.85</v>
      </c>
      <c r="CR38">
        <v>7.14</v>
      </c>
      <c r="CS38">
        <v>14.3</v>
      </c>
      <c r="CT38">
        <v>25.15</v>
      </c>
      <c r="CU38">
        <v>1.64</v>
      </c>
      <c r="CV38">
        <v>47.02</v>
      </c>
      <c r="CW38">
        <v>39.64</v>
      </c>
      <c r="DH38">
        <v>0</v>
      </c>
      <c r="DI38">
        <v>0.17924899999999999</v>
      </c>
      <c r="DJ38">
        <v>3.9219499999999997E-2</v>
      </c>
      <c r="DK38">
        <v>1.1732899999999999E-2</v>
      </c>
      <c r="DL38">
        <v>-9.7961900000000005E-2</v>
      </c>
      <c r="DM38">
        <v>0.163464</v>
      </c>
      <c r="DN38">
        <v>0.15486900000000001</v>
      </c>
      <c r="DO38">
        <v>0.35411700000000002</v>
      </c>
      <c r="DP38">
        <v>2.5823200000000001E-2</v>
      </c>
      <c r="DQ38">
        <v>0.83051200000000003</v>
      </c>
      <c r="DR38">
        <v>0.23020099999999999</v>
      </c>
      <c r="DS38" t="s">
        <v>673</v>
      </c>
      <c r="DT38" t="s">
        <v>670</v>
      </c>
      <c r="DU38" t="s">
        <v>665</v>
      </c>
      <c r="DV38" t="s">
        <v>501</v>
      </c>
      <c r="DW38" s="27">
        <v>1.0519600000000001E-8</v>
      </c>
      <c r="DX38" s="27">
        <v>1.0519600000000001E-8</v>
      </c>
      <c r="DY38">
        <v>0</v>
      </c>
      <c r="DZ38">
        <v>0</v>
      </c>
      <c r="EC38">
        <v>170.14400000000001</v>
      </c>
      <c r="ED38">
        <v>28.723400000000002</v>
      </c>
      <c r="EE38">
        <v>343.46199999999999</v>
      </c>
      <c r="EF38">
        <v>86.436899999999994</v>
      </c>
      <c r="EG38">
        <v>0</v>
      </c>
      <c r="EH38">
        <v>-4792.59</v>
      </c>
      <c r="EI38">
        <v>0</v>
      </c>
      <c r="EJ38">
        <v>0</v>
      </c>
      <c r="EK38">
        <v>615.745</v>
      </c>
      <c r="EL38">
        <v>1025.26</v>
      </c>
      <c r="EM38">
        <v>2371.31</v>
      </c>
      <c r="EN38">
        <v>151.51499999999999</v>
      </c>
      <c r="EO38">
        <v>-3.5220800000000001E-4</v>
      </c>
      <c r="EP38">
        <v>251.15199999999999</v>
      </c>
      <c r="EQ38">
        <v>136.34800000000001</v>
      </c>
      <c r="ER38">
        <v>0</v>
      </c>
      <c r="ES38">
        <v>46.9285</v>
      </c>
      <c r="ET38">
        <v>434.42899999999997</v>
      </c>
      <c r="EU38">
        <v>21.96</v>
      </c>
      <c r="EV38">
        <v>3.19</v>
      </c>
      <c r="EW38">
        <v>3.53</v>
      </c>
      <c r="EX38">
        <v>10.96</v>
      </c>
      <c r="EY38">
        <v>0</v>
      </c>
      <c r="EZ38">
        <v>-40.85</v>
      </c>
      <c r="FA38">
        <v>0</v>
      </c>
      <c r="FB38">
        <v>0</v>
      </c>
      <c r="FC38">
        <v>7.14</v>
      </c>
      <c r="FD38">
        <v>14.3</v>
      </c>
      <c r="FE38">
        <v>25.15</v>
      </c>
      <c r="FF38">
        <v>1.64</v>
      </c>
      <c r="FG38">
        <v>47.02</v>
      </c>
      <c r="FT38">
        <v>0</v>
      </c>
      <c r="FU38">
        <v>0.17924899999999999</v>
      </c>
      <c r="FV38">
        <v>3.9219499999999997E-2</v>
      </c>
      <c r="FW38">
        <v>1.1732899999999999E-2</v>
      </c>
      <c r="FX38">
        <v>0</v>
      </c>
      <c r="FY38">
        <v>-9.7961900000000005E-2</v>
      </c>
      <c r="FZ38">
        <v>0</v>
      </c>
      <c r="GA38">
        <v>0</v>
      </c>
      <c r="GB38">
        <v>0.163464</v>
      </c>
      <c r="GC38">
        <v>0.15486900000000001</v>
      </c>
      <c r="GD38">
        <v>0.35411700000000002</v>
      </c>
      <c r="GE38">
        <v>2.5823200000000001E-2</v>
      </c>
      <c r="GF38">
        <v>0.83051200000000003</v>
      </c>
      <c r="GG38">
        <v>629.245</v>
      </c>
      <c r="GH38">
        <v>213.249</v>
      </c>
      <c r="GI38">
        <v>343.46199999999999</v>
      </c>
      <c r="GJ38">
        <v>0</v>
      </c>
      <c r="GK38">
        <v>2615</v>
      </c>
      <c r="GL38">
        <v>989.00099999999998</v>
      </c>
      <c r="GM38">
        <v>3267.2</v>
      </c>
      <c r="GN38">
        <v>327.5</v>
      </c>
      <c r="GO38">
        <v>8384.65</v>
      </c>
      <c r="GP38">
        <v>523.822</v>
      </c>
      <c r="GQ38">
        <v>191.18</v>
      </c>
      <c r="GR38">
        <v>73.400000000000006</v>
      </c>
      <c r="GS38">
        <v>788.40200000000004</v>
      </c>
      <c r="GT38">
        <v>52.307600000000001</v>
      </c>
      <c r="GU38">
        <v>15</v>
      </c>
      <c r="GV38">
        <v>3.53</v>
      </c>
      <c r="GW38">
        <v>34.439</v>
      </c>
      <c r="GX38">
        <v>30.97</v>
      </c>
      <c r="GY38">
        <v>19.7211</v>
      </c>
      <c r="GZ38">
        <v>35.15</v>
      </c>
      <c r="HA38">
        <v>3.77</v>
      </c>
      <c r="HB38">
        <v>194.88800000000001</v>
      </c>
      <c r="HC38">
        <v>48.13</v>
      </c>
      <c r="HD38">
        <v>15</v>
      </c>
      <c r="HE38">
        <v>3.53</v>
      </c>
      <c r="HF38">
        <v>14.12</v>
      </c>
      <c r="HG38">
        <v>30.97</v>
      </c>
      <c r="HH38">
        <v>15.67</v>
      </c>
      <c r="HI38">
        <v>35.15</v>
      </c>
      <c r="HJ38">
        <v>3.77</v>
      </c>
      <c r="HK38">
        <v>166.34</v>
      </c>
      <c r="ID38">
        <v>0</v>
      </c>
      <c r="IE38">
        <v>0.77473599999999998</v>
      </c>
      <c r="IF38">
        <v>3.9219499999999997E-2</v>
      </c>
      <c r="IG38">
        <v>0</v>
      </c>
      <c r="IH38">
        <v>0.76358999999999999</v>
      </c>
      <c r="II38">
        <v>0.12681200000000001</v>
      </c>
      <c r="IJ38">
        <v>0.53503100000000003</v>
      </c>
      <c r="IK38">
        <v>6.9275500000000004E-2</v>
      </c>
      <c r="IL38">
        <v>2.3086600000000002</v>
      </c>
      <c r="IM38">
        <v>45.1</v>
      </c>
      <c r="IN38">
        <v>21</v>
      </c>
      <c r="IO38">
        <v>24.1</v>
      </c>
      <c r="IP38">
        <v>45.1</v>
      </c>
      <c r="IQ38">
        <v>21</v>
      </c>
      <c r="IR38">
        <v>24.1</v>
      </c>
      <c r="IU38">
        <v>9.2200000000000006</v>
      </c>
      <c r="IV38">
        <v>30.42</v>
      </c>
      <c r="IW38">
        <v>9.2200000000000006</v>
      </c>
      <c r="IX38">
        <v>30.42</v>
      </c>
      <c r="IY38">
        <v>9.2200000000000006</v>
      </c>
      <c r="IZ38">
        <v>30.42</v>
      </c>
      <c r="JA38">
        <v>24.42</v>
      </c>
      <c r="JB38">
        <v>80.8566</v>
      </c>
      <c r="JK38">
        <v>1</v>
      </c>
      <c r="JL38">
        <v>3.1526900000000002</v>
      </c>
      <c r="JM38">
        <v>3.1526900000000002</v>
      </c>
      <c r="JP38">
        <v>4794</v>
      </c>
      <c r="JQ38">
        <v>3.1526900000000002</v>
      </c>
      <c r="JR38">
        <v>0.28000000000000003</v>
      </c>
      <c r="JS38">
        <v>0.45</v>
      </c>
      <c r="JT38">
        <v>2.5499999999999998</v>
      </c>
      <c r="JU38">
        <v>0.28000000000000003</v>
      </c>
      <c r="JV38">
        <v>0.45</v>
      </c>
      <c r="JW38">
        <v>2.5499999999999998</v>
      </c>
      <c r="JZ38">
        <v>1</v>
      </c>
      <c r="KA38">
        <v>1</v>
      </c>
      <c r="KB38">
        <v>51.488700000000001</v>
      </c>
      <c r="KC38">
        <v>32.288400000000003</v>
      </c>
      <c r="KD38">
        <v>51.488700000000001</v>
      </c>
      <c r="KE38">
        <v>32.288400000000003</v>
      </c>
      <c r="KF38">
        <v>83.023399999999995</v>
      </c>
      <c r="KG38">
        <v>58.777500000000003</v>
      </c>
      <c r="KJ38">
        <v>34.4953</v>
      </c>
      <c r="KK38">
        <v>7.4300100000000002</v>
      </c>
      <c r="KL38">
        <v>68.530699999999996</v>
      </c>
      <c r="KM38">
        <v>16.869700000000002</v>
      </c>
      <c r="KN38">
        <v>0</v>
      </c>
      <c r="KO38">
        <v>-735.59500000000003</v>
      </c>
      <c r="KP38">
        <v>0</v>
      </c>
      <c r="KQ38">
        <v>0</v>
      </c>
      <c r="KR38">
        <v>133.613</v>
      </c>
      <c r="KS38">
        <v>201.16200000000001</v>
      </c>
      <c r="KT38">
        <v>484.43799999999999</v>
      </c>
      <c r="KU38">
        <v>33.183900000000001</v>
      </c>
      <c r="KV38">
        <v>244.12700000000001</v>
      </c>
      <c r="KW38">
        <v>1332.87</v>
      </c>
      <c r="KX38">
        <v>723.60500000000002</v>
      </c>
      <c r="KY38">
        <v>0</v>
      </c>
      <c r="KZ38">
        <v>249.05099999999999</v>
      </c>
      <c r="LA38">
        <v>2305.5300000000002</v>
      </c>
      <c r="LB38">
        <v>34.4953</v>
      </c>
      <c r="LC38">
        <v>7.4300100000000002</v>
      </c>
      <c r="LD38">
        <v>68.530699999999996</v>
      </c>
      <c r="LE38">
        <v>16.869700000000002</v>
      </c>
      <c r="LF38">
        <v>-735.59500000000003</v>
      </c>
      <c r="LG38">
        <v>133.613</v>
      </c>
      <c r="LH38">
        <v>201.16200000000001</v>
      </c>
      <c r="LI38">
        <v>484.43799999999999</v>
      </c>
      <c r="LJ38">
        <v>33.183900000000001</v>
      </c>
      <c r="LK38">
        <v>244.12700000000001</v>
      </c>
      <c r="LL38">
        <v>1332.87</v>
      </c>
      <c r="LM38">
        <v>723.60500000000002</v>
      </c>
      <c r="LN38">
        <v>249.05099999999999</v>
      </c>
      <c r="LO38">
        <v>2305.5300000000002</v>
      </c>
      <c r="LP38">
        <v>130.82599999999999</v>
      </c>
      <c r="LQ38">
        <v>53.163499999999999</v>
      </c>
      <c r="LR38">
        <v>68.530699999999996</v>
      </c>
      <c r="LS38">
        <v>0</v>
      </c>
      <c r="LT38">
        <v>567.19200000000001</v>
      </c>
      <c r="LU38">
        <v>199.28399999999999</v>
      </c>
      <c r="LV38">
        <v>674.65200000000004</v>
      </c>
      <c r="LW38">
        <v>78.678600000000003</v>
      </c>
      <c r="LX38">
        <v>1772.33</v>
      </c>
      <c r="LY38">
        <v>2779.94</v>
      </c>
      <c r="LZ38">
        <v>1014.6</v>
      </c>
      <c r="MA38">
        <v>389.536</v>
      </c>
      <c r="MB38">
        <v>4184.07</v>
      </c>
    </row>
    <row r="39" spans="1:340" x14ac:dyDescent="0.25">
      <c r="A39" s="26">
        <v>44497.77</v>
      </c>
      <c r="B39" t="s">
        <v>742</v>
      </c>
      <c r="C39" t="s">
        <v>743</v>
      </c>
      <c r="D39">
        <v>2</v>
      </c>
      <c r="E39">
        <v>1</v>
      </c>
      <c r="F39">
        <v>2700</v>
      </c>
      <c r="G39" t="s">
        <v>87</v>
      </c>
      <c r="H39" t="s">
        <v>112</v>
      </c>
      <c r="I39">
        <v>-4.8899999999999997</v>
      </c>
      <c r="J39">
        <v>-2.5</v>
      </c>
      <c r="K39">
        <v>-2.5</v>
      </c>
      <c r="L39">
        <v>26.6</v>
      </c>
      <c r="O39">
        <v>195.517</v>
      </c>
      <c r="P39">
        <v>47.303100000000001</v>
      </c>
      <c r="Q39">
        <v>343.46199999999999</v>
      </c>
      <c r="R39">
        <v>86.436899999999994</v>
      </c>
      <c r="S39">
        <v>0</v>
      </c>
      <c r="T39">
        <v>-4792.59</v>
      </c>
      <c r="U39">
        <v>0</v>
      </c>
      <c r="V39">
        <v>0</v>
      </c>
      <c r="W39">
        <v>615.745</v>
      </c>
      <c r="X39">
        <v>1026.4100000000001</v>
      </c>
      <c r="Y39">
        <v>2371.31</v>
      </c>
      <c r="Z39">
        <v>151.51499999999999</v>
      </c>
      <c r="AA39">
        <v>45.107300000000002</v>
      </c>
      <c r="AB39">
        <v>672.71900000000005</v>
      </c>
      <c r="AC39">
        <v>288.60599999999999</v>
      </c>
      <c r="AD39">
        <v>136.34800000000001</v>
      </c>
      <c r="AE39">
        <v>0</v>
      </c>
      <c r="AF39">
        <v>46.9285</v>
      </c>
      <c r="AG39">
        <v>471.88200000000001</v>
      </c>
      <c r="AH39">
        <v>424.95400000000001</v>
      </c>
      <c r="AI39">
        <v>25.22</v>
      </c>
      <c r="AJ39">
        <v>4.82</v>
      </c>
      <c r="AK39">
        <v>3.53</v>
      </c>
      <c r="AL39">
        <v>10.96</v>
      </c>
      <c r="AM39">
        <v>0</v>
      </c>
      <c r="AN39">
        <v>-40.86</v>
      </c>
      <c r="AO39">
        <v>0</v>
      </c>
      <c r="AP39">
        <v>0</v>
      </c>
      <c r="AQ39">
        <v>7.14</v>
      </c>
      <c r="AR39">
        <v>14.32</v>
      </c>
      <c r="AS39">
        <v>25.15</v>
      </c>
      <c r="AT39">
        <v>1.64</v>
      </c>
      <c r="AU39">
        <v>51.92</v>
      </c>
      <c r="AV39">
        <v>44.53</v>
      </c>
      <c r="BI39">
        <v>0</v>
      </c>
      <c r="BJ39">
        <v>0.24759900000000001</v>
      </c>
      <c r="BK39">
        <v>3.9219499999999997E-2</v>
      </c>
      <c r="BL39">
        <v>1.1732899999999999E-2</v>
      </c>
      <c r="BM39">
        <v>0</v>
      </c>
      <c r="BN39">
        <v>-9.7961900000000005E-2</v>
      </c>
      <c r="BO39">
        <v>0</v>
      </c>
      <c r="BP39">
        <v>0</v>
      </c>
      <c r="BQ39">
        <v>0.163464</v>
      </c>
      <c r="BR39">
        <v>0.15520700000000001</v>
      </c>
      <c r="BS39">
        <v>0.35411700000000002</v>
      </c>
      <c r="BT39">
        <v>2.5823200000000001E-2</v>
      </c>
      <c r="BU39">
        <v>0.89920100000000003</v>
      </c>
      <c r="BV39">
        <v>0.29855100000000001</v>
      </c>
      <c r="BW39">
        <v>170.14400000000001</v>
      </c>
      <c r="BX39">
        <v>28.723400000000002</v>
      </c>
      <c r="BY39">
        <v>343.46199999999999</v>
      </c>
      <c r="BZ39">
        <v>86.436899999999994</v>
      </c>
      <c r="CA39">
        <v>-4792.59</v>
      </c>
      <c r="CB39">
        <v>615.745</v>
      </c>
      <c r="CC39">
        <v>1025.26</v>
      </c>
      <c r="CD39">
        <v>2371.31</v>
      </c>
      <c r="CE39">
        <v>151.51499999999999</v>
      </c>
      <c r="CF39">
        <v>-3.4280299999999998E-4</v>
      </c>
      <c r="CG39">
        <v>628.76599999999996</v>
      </c>
      <c r="CH39">
        <v>251.15199999999999</v>
      </c>
      <c r="CI39">
        <v>136.34800000000001</v>
      </c>
      <c r="CJ39">
        <v>46.9285</v>
      </c>
      <c r="CK39">
        <v>434.42899999999997</v>
      </c>
      <c r="CL39">
        <v>387.5</v>
      </c>
      <c r="CM39">
        <v>21.96</v>
      </c>
      <c r="CN39">
        <v>3.19</v>
      </c>
      <c r="CO39">
        <v>3.53</v>
      </c>
      <c r="CP39">
        <v>10.96</v>
      </c>
      <c r="CQ39">
        <v>-40.85</v>
      </c>
      <c r="CR39">
        <v>7.14</v>
      </c>
      <c r="CS39">
        <v>14.3</v>
      </c>
      <c r="CT39">
        <v>25.15</v>
      </c>
      <c r="CU39">
        <v>1.64</v>
      </c>
      <c r="CV39">
        <v>47.02</v>
      </c>
      <c r="CW39">
        <v>39.64</v>
      </c>
      <c r="DH39">
        <v>0</v>
      </c>
      <c r="DI39">
        <v>0.17924899999999999</v>
      </c>
      <c r="DJ39">
        <v>3.9219499999999997E-2</v>
      </c>
      <c r="DK39">
        <v>1.1732899999999999E-2</v>
      </c>
      <c r="DL39">
        <v>-9.7961900000000005E-2</v>
      </c>
      <c r="DM39">
        <v>0.163464</v>
      </c>
      <c r="DN39">
        <v>0.15486900000000001</v>
      </c>
      <c r="DO39">
        <v>0.35411700000000002</v>
      </c>
      <c r="DP39">
        <v>2.5823200000000001E-2</v>
      </c>
      <c r="DQ39">
        <v>0.83051200000000003</v>
      </c>
      <c r="DR39">
        <v>0.23020099999999999</v>
      </c>
      <c r="DS39" t="s">
        <v>673</v>
      </c>
      <c r="DT39" t="s">
        <v>670</v>
      </c>
      <c r="DU39" t="s">
        <v>665</v>
      </c>
      <c r="DV39" t="s">
        <v>501</v>
      </c>
      <c r="DW39">
        <v>-6.8688600000000002E-2</v>
      </c>
      <c r="DX39">
        <v>-6.83502E-2</v>
      </c>
      <c r="DY39">
        <v>-10.4</v>
      </c>
      <c r="DZ39">
        <v>-12.3</v>
      </c>
      <c r="EC39">
        <v>195.517</v>
      </c>
      <c r="ED39">
        <v>47.303100000000001</v>
      </c>
      <c r="EE39">
        <v>343.46199999999999</v>
      </c>
      <c r="EF39">
        <v>86.436899999999994</v>
      </c>
      <c r="EG39">
        <v>0</v>
      </c>
      <c r="EH39">
        <v>-4792.59</v>
      </c>
      <c r="EI39">
        <v>0</v>
      </c>
      <c r="EJ39">
        <v>0</v>
      </c>
      <c r="EK39">
        <v>615.745</v>
      </c>
      <c r="EL39">
        <v>1026.4100000000001</v>
      </c>
      <c r="EM39">
        <v>2371.31</v>
      </c>
      <c r="EN39">
        <v>151.51499999999999</v>
      </c>
      <c r="EO39">
        <v>45.107300000000002</v>
      </c>
      <c r="EP39">
        <v>288.60599999999999</v>
      </c>
      <c r="EQ39">
        <v>136.34800000000001</v>
      </c>
      <c r="ER39">
        <v>0</v>
      </c>
      <c r="ES39">
        <v>46.9285</v>
      </c>
      <c r="ET39">
        <v>471.88200000000001</v>
      </c>
      <c r="EU39">
        <v>25.22</v>
      </c>
      <c r="EV39">
        <v>4.82</v>
      </c>
      <c r="EW39">
        <v>3.53</v>
      </c>
      <c r="EX39">
        <v>10.96</v>
      </c>
      <c r="EY39">
        <v>0</v>
      </c>
      <c r="EZ39">
        <v>-40.86</v>
      </c>
      <c r="FA39">
        <v>0</v>
      </c>
      <c r="FB39">
        <v>0</v>
      </c>
      <c r="FC39">
        <v>7.14</v>
      </c>
      <c r="FD39">
        <v>14.32</v>
      </c>
      <c r="FE39">
        <v>25.15</v>
      </c>
      <c r="FF39">
        <v>1.64</v>
      </c>
      <c r="FG39">
        <v>51.92</v>
      </c>
      <c r="FT39">
        <v>0</v>
      </c>
      <c r="FU39">
        <v>0.24759900000000001</v>
      </c>
      <c r="FV39">
        <v>3.9219499999999997E-2</v>
      </c>
      <c r="FW39">
        <v>1.1732899999999999E-2</v>
      </c>
      <c r="FX39">
        <v>0</v>
      </c>
      <c r="FY39">
        <v>-9.7961900000000005E-2</v>
      </c>
      <c r="FZ39">
        <v>0</v>
      </c>
      <c r="GA39">
        <v>0</v>
      </c>
      <c r="GB39">
        <v>0.163464</v>
      </c>
      <c r="GC39">
        <v>0.15520700000000001</v>
      </c>
      <c r="GD39">
        <v>0.35411700000000002</v>
      </c>
      <c r="GE39">
        <v>2.5823200000000001E-2</v>
      </c>
      <c r="GF39">
        <v>0.89920100000000003</v>
      </c>
      <c r="GG39">
        <v>629.245</v>
      </c>
      <c r="GH39">
        <v>213.249</v>
      </c>
      <c r="GI39">
        <v>343.46199999999999</v>
      </c>
      <c r="GJ39">
        <v>0</v>
      </c>
      <c r="GK39">
        <v>2615</v>
      </c>
      <c r="GL39">
        <v>989.00099999999998</v>
      </c>
      <c r="GM39">
        <v>3267.2</v>
      </c>
      <c r="GN39">
        <v>327.5</v>
      </c>
      <c r="GO39">
        <v>8384.65</v>
      </c>
      <c r="GP39">
        <v>523.822</v>
      </c>
      <c r="GQ39">
        <v>191.18</v>
      </c>
      <c r="GR39">
        <v>73.400000000000006</v>
      </c>
      <c r="GS39">
        <v>788.40200000000004</v>
      </c>
      <c r="GT39">
        <v>52.307600000000001</v>
      </c>
      <c r="GU39">
        <v>15</v>
      </c>
      <c r="GV39">
        <v>3.53</v>
      </c>
      <c r="GW39">
        <v>34.439</v>
      </c>
      <c r="GX39">
        <v>30.97</v>
      </c>
      <c r="GY39">
        <v>19.7211</v>
      </c>
      <c r="GZ39">
        <v>35.15</v>
      </c>
      <c r="HA39">
        <v>3.77</v>
      </c>
      <c r="HB39">
        <v>194.88800000000001</v>
      </c>
      <c r="HC39">
        <v>48.13</v>
      </c>
      <c r="HD39">
        <v>15</v>
      </c>
      <c r="HE39">
        <v>3.53</v>
      </c>
      <c r="HF39">
        <v>14.12</v>
      </c>
      <c r="HG39">
        <v>30.97</v>
      </c>
      <c r="HH39">
        <v>15.67</v>
      </c>
      <c r="HI39">
        <v>35.15</v>
      </c>
      <c r="HJ39">
        <v>3.77</v>
      </c>
      <c r="HK39">
        <v>166.34</v>
      </c>
      <c r="ID39">
        <v>0</v>
      </c>
      <c r="IE39">
        <v>0.77473599999999998</v>
      </c>
      <c r="IF39">
        <v>3.9219499999999997E-2</v>
      </c>
      <c r="IG39">
        <v>0</v>
      </c>
      <c r="IH39">
        <v>0.76358999999999999</v>
      </c>
      <c r="II39">
        <v>0.12681200000000001</v>
      </c>
      <c r="IJ39">
        <v>0.53503100000000003</v>
      </c>
      <c r="IK39">
        <v>6.9275500000000004E-2</v>
      </c>
      <c r="IL39">
        <v>2.3086600000000002</v>
      </c>
      <c r="IM39">
        <v>47.6</v>
      </c>
      <c r="IN39">
        <v>21</v>
      </c>
      <c r="IO39">
        <v>26.6</v>
      </c>
      <c r="IP39">
        <v>45.1</v>
      </c>
      <c r="IQ39">
        <v>21</v>
      </c>
      <c r="IR39">
        <v>24.1</v>
      </c>
      <c r="IU39">
        <v>11.09</v>
      </c>
      <c r="IV39">
        <v>33.44</v>
      </c>
      <c r="IW39">
        <v>9.2200000000000006</v>
      </c>
      <c r="IX39">
        <v>30.42</v>
      </c>
      <c r="IY39">
        <v>11.09</v>
      </c>
      <c r="IZ39">
        <v>33.44</v>
      </c>
      <c r="JA39">
        <v>24.42</v>
      </c>
      <c r="JB39">
        <v>80.8566</v>
      </c>
      <c r="JK39">
        <v>1</v>
      </c>
      <c r="JL39">
        <v>3.1526900000000002</v>
      </c>
      <c r="JM39">
        <v>3.1526900000000002</v>
      </c>
      <c r="JP39">
        <v>4794</v>
      </c>
      <c r="JQ39">
        <v>3.1526900000000002</v>
      </c>
      <c r="JR39">
        <v>0.28000000000000003</v>
      </c>
      <c r="JS39">
        <v>0.45</v>
      </c>
      <c r="JT39">
        <v>2.76</v>
      </c>
      <c r="JU39">
        <v>0.28000000000000003</v>
      </c>
      <c r="JV39">
        <v>0.45</v>
      </c>
      <c r="JW39">
        <v>2.5499999999999998</v>
      </c>
      <c r="JZ39">
        <v>1</v>
      </c>
      <c r="KA39">
        <v>1</v>
      </c>
      <c r="KB39">
        <v>56.632300000000001</v>
      </c>
      <c r="KC39">
        <v>35.083399999999997</v>
      </c>
      <c r="KD39">
        <v>51.488700000000001</v>
      </c>
      <c r="KE39">
        <v>32.288400000000003</v>
      </c>
      <c r="KF39">
        <v>83.023399999999995</v>
      </c>
      <c r="KG39">
        <v>58.777500000000003</v>
      </c>
      <c r="KJ39">
        <v>39.819800000000001</v>
      </c>
      <c r="KK39">
        <v>12.0844</v>
      </c>
      <c r="KL39">
        <v>68.530699999999996</v>
      </c>
      <c r="KM39">
        <v>16.869700000000002</v>
      </c>
      <c r="KN39">
        <v>0</v>
      </c>
      <c r="KO39">
        <v>-735.59500000000003</v>
      </c>
      <c r="KP39">
        <v>0</v>
      </c>
      <c r="KQ39">
        <v>0</v>
      </c>
      <c r="KR39">
        <v>133.613</v>
      </c>
      <c r="KS39">
        <v>201.405</v>
      </c>
      <c r="KT39">
        <v>484.43799999999999</v>
      </c>
      <c r="KU39">
        <v>33.183900000000001</v>
      </c>
      <c r="KV39">
        <v>254.35</v>
      </c>
      <c r="KW39">
        <v>1531.64</v>
      </c>
      <c r="KX39">
        <v>723.60500000000002</v>
      </c>
      <c r="KY39">
        <v>0</v>
      </c>
      <c r="KZ39">
        <v>249.05099999999999</v>
      </c>
      <c r="LA39">
        <v>2504.3000000000002</v>
      </c>
      <c r="LB39">
        <v>34.4953</v>
      </c>
      <c r="LC39">
        <v>7.4300100000000002</v>
      </c>
      <c r="LD39">
        <v>68.530699999999996</v>
      </c>
      <c r="LE39">
        <v>16.869700000000002</v>
      </c>
      <c r="LF39">
        <v>-735.59500000000003</v>
      </c>
      <c r="LG39">
        <v>133.613</v>
      </c>
      <c r="LH39">
        <v>201.16200000000001</v>
      </c>
      <c r="LI39">
        <v>484.43799999999999</v>
      </c>
      <c r="LJ39">
        <v>33.183900000000001</v>
      </c>
      <c r="LK39">
        <v>244.12700000000001</v>
      </c>
      <c r="LL39">
        <v>1332.87</v>
      </c>
      <c r="LM39">
        <v>723.60500000000002</v>
      </c>
      <c r="LN39">
        <v>249.05099999999999</v>
      </c>
      <c r="LO39">
        <v>2305.5300000000002</v>
      </c>
      <c r="LP39">
        <v>130.82599999999999</v>
      </c>
      <c r="LQ39">
        <v>53.163499999999999</v>
      </c>
      <c r="LR39">
        <v>68.530699999999996</v>
      </c>
      <c r="LS39">
        <v>0</v>
      </c>
      <c r="LT39">
        <v>567.19200000000001</v>
      </c>
      <c r="LU39">
        <v>199.28399999999999</v>
      </c>
      <c r="LV39">
        <v>674.65200000000004</v>
      </c>
      <c r="LW39">
        <v>78.678600000000003</v>
      </c>
      <c r="LX39">
        <v>1772.33</v>
      </c>
      <c r="LY39">
        <v>2779.94</v>
      </c>
      <c r="LZ39">
        <v>1014.6</v>
      </c>
      <c r="MA39">
        <v>389.536</v>
      </c>
      <c r="MB39">
        <v>4184.07</v>
      </c>
    </row>
    <row r="40" spans="1:340" x14ac:dyDescent="0.25">
      <c r="A40" s="26">
        <v>44497.770358796297</v>
      </c>
      <c r="B40" t="s">
        <v>744</v>
      </c>
      <c r="C40" t="s">
        <v>745</v>
      </c>
      <c r="D40">
        <v>3</v>
      </c>
      <c r="E40">
        <v>1</v>
      </c>
      <c r="F40">
        <v>2700</v>
      </c>
      <c r="G40" t="s">
        <v>87</v>
      </c>
      <c r="H40" t="s">
        <v>393</v>
      </c>
      <c r="I40">
        <v>0</v>
      </c>
      <c r="J40">
        <v>0</v>
      </c>
      <c r="K40">
        <v>0</v>
      </c>
      <c r="L40">
        <v>22.8</v>
      </c>
      <c r="O40">
        <v>114.407</v>
      </c>
      <c r="P40">
        <v>0</v>
      </c>
      <c r="Q40">
        <v>343.46199999999999</v>
      </c>
      <c r="R40">
        <v>86.436899999999994</v>
      </c>
      <c r="S40">
        <v>0</v>
      </c>
      <c r="T40">
        <v>-4696.3599999999997</v>
      </c>
      <c r="U40">
        <v>0</v>
      </c>
      <c r="V40">
        <v>0</v>
      </c>
      <c r="W40">
        <v>615.745</v>
      </c>
      <c r="X40">
        <v>1013.49</v>
      </c>
      <c r="Y40">
        <v>2371.31</v>
      </c>
      <c r="Z40">
        <v>151.51499999999999</v>
      </c>
      <c r="AA40">
        <v>-1.7002599999999999E-4</v>
      </c>
      <c r="AB40">
        <v>544.30600000000004</v>
      </c>
      <c r="AC40">
        <v>168.869</v>
      </c>
      <c r="AD40">
        <v>136.785</v>
      </c>
      <c r="AE40">
        <v>0</v>
      </c>
      <c r="AF40">
        <v>46.9285</v>
      </c>
      <c r="AG40">
        <v>352.58199999999999</v>
      </c>
      <c r="AH40">
        <v>305.654</v>
      </c>
      <c r="AI40">
        <v>14.92</v>
      </c>
      <c r="AJ40">
        <v>0</v>
      </c>
      <c r="AK40">
        <v>3.55</v>
      </c>
      <c r="AL40">
        <v>10.98</v>
      </c>
      <c r="AM40">
        <v>0</v>
      </c>
      <c r="AN40">
        <v>-39.4</v>
      </c>
      <c r="AO40">
        <v>0</v>
      </c>
      <c r="AP40">
        <v>0</v>
      </c>
      <c r="AQ40">
        <v>7.34</v>
      </c>
      <c r="AR40">
        <v>14.22</v>
      </c>
      <c r="AS40">
        <v>25.46</v>
      </c>
      <c r="AT40">
        <v>1.7</v>
      </c>
      <c r="AU40">
        <v>38.770000000000003</v>
      </c>
      <c r="AV40">
        <v>29.45</v>
      </c>
      <c r="BI40">
        <v>0</v>
      </c>
      <c r="BJ40">
        <v>0</v>
      </c>
      <c r="BK40">
        <v>3.9219499999999997E-2</v>
      </c>
      <c r="BL40">
        <v>1.1732899999999999E-2</v>
      </c>
      <c r="BM40">
        <v>0</v>
      </c>
      <c r="BN40">
        <v>-9.6736600000000006E-2</v>
      </c>
      <c r="BO40">
        <v>0</v>
      </c>
      <c r="BP40">
        <v>0</v>
      </c>
      <c r="BQ40">
        <v>0.163464</v>
      </c>
      <c r="BR40">
        <v>0.14769199999999999</v>
      </c>
      <c r="BS40">
        <v>0.35411700000000002</v>
      </c>
      <c r="BT40">
        <v>2.5823200000000001E-2</v>
      </c>
      <c r="BU40">
        <v>0.645312</v>
      </c>
      <c r="BV40">
        <v>5.0952400000000002E-2</v>
      </c>
      <c r="BW40">
        <v>114.407</v>
      </c>
      <c r="BX40">
        <v>0</v>
      </c>
      <c r="BY40">
        <v>343.46199999999999</v>
      </c>
      <c r="BZ40">
        <v>86.436899999999994</v>
      </c>
      <c r="CA40">
        <v>-4696.3599999999997</v>
      </c>
      <c r="CB40">
        <v>615.745</v>
      </c>
      <c r="CC40">
        <v>1013.49</v>
      </c>
      <c r="CD40">
        <v>2371.31</v>
      </c>
      <c r="CE40">
        <v>151.51499999999999</v>
      </c>
      <c r="CF40">
        <v>-1.6943700000000001E-4</v>
      </c>
      <c r="CG40">
        <v>544.30600000000004</v>
      </c>
      <c r="CH40">
        <v>168.869</v>
      </c>
      <c r="CI40">
        <v>136.785</v>
      </c>
      <c r="CJ40">
        <v>46.9285</v>
      </c>
      <c r="CK40">
        <v>352.58199999999999</v>
      </c>
      <c r="CL40">
        <v>305.654</v>
      </c>
      <c r="CM40">
        <v>14.92</v>
      </c>
      <c r="CN40">
        <v>0</v>
      </c>
      <c r="CO40">
        <v>3.55</v>
      </c>
      <c r="CP40">
        <v>10.98</v>
      </c>
      <c r="CQ40">
        <v>-39.4</v>
      </c>
      <c r="CR40">
        <v>7.34</v>
      </c>
      <c r="CS40">
        <v>14.22</v>
      </c>
      <c r="CT40">
        <v>25.46</v>
      </c>
      <c r="CU40">
        <v>1.7</v>
      </c>
      <c r="CV40">
        <v>38.770000000000003</v>
      </c>
      <c r="CW40">
        <v>29.45</v>
      </c>
      <c r="DH40">
        <v>0</v>
      </c>
      <c r="DI40">
        <v>0</v>
      </c>
      <c r="DJ40">
        <v>3.9219499999999997E-2</v>
      </c>
      <c r="DK40">
        <v>1.1732899999999999E-2</v>
      </c>
      <c r="DL40">
        <v>-9.6736600000000006E-2</v>
      </c>
      <c r="DM40">
        <v>0.163464</v>
      </c>
      <c r="DN40">
        <v>0.14769199999999999</v>
      </c>
      <c r="DO40">
        <v>0.35411700000000002</v>
      </c>
      <c r="DP40">
        <v>2.5823200000000001E-2</v>
      </c>
      <c r="DQ40">
        <v>0.645312</v>
      </c>
      <c r="DR40">
        <v>5.0952400000000002E-2</v>
      </c>
      <c r="DS40" t="s">
        <v>673</v>
      </c>
      <c r="DT40" t="s">
        <v>670</v>
      </c>
      <c r="DU40" t="s">
        <v>665</v>
      </c>
      <c r="DV40" t="s">
        <v>501</v>
      </c>
      <c r="DW40">
        <v>0</v>
      </c>
      <c r="DX40">
        <v>0</v>
      </c>
      <c r="DY40">
        <v>0</v>
      </c>
      <c r="DZ40">
        <v>0</v>
      </c>
      <c r="EC40">
        <v>114.407</v>
      </c>
      <c r="ED40">
        <v>0</v>
      </c>
      <c r="EE40">
        <v>343.46199999999999</v>
      </c>
      <c r="EF40">
        <v>86.436899999999994</v>
      </c>
      <c r="EG40">
        <v>0</v>
      </c>
      <c r="EH40">
        <v>-4696.3599999999997</v>
      </c>
      <c r="EI40">
        <v>0</v>
      </c>
      <c r="EJ40">
        <v>0</v>
      </c>
      <c r="EK40">
        <v>615.745</v>
      </c>
      <c r="EL40">
        <v>1013.49</v>
      </c>
      <c r="EM40">
        <v>2371.31</v>
      </c>
      <c r="EN40">
        <v>151.51499999999999</v>
      </c>
      <c r="EO40">
        <v>-1.7002599999999999E-4</v>
      </c>
      <c r="EP40">
        <v>168.869</v>
      </c>
      <c r="EQ40">
        <v>136.785</v>
      </c>
      <c r="ER40">
        <v>0</v>
      </c>
      <c r="ES40">
        <v>46.9285</v>
      </c>
      <c r="ET40">
        <v>352.58199999999999</v>
      </c>
      <c r="EU40">
        <v>14.92</v>
      </c>
      <c r="EV40">
        <v>0</v>
      </c>
      <c r="EW40">
        <v>3.55</v>
      </c>
      <c r="EX40">
        <v>10.98</v>
      </c>
      <c r="EY40">
        <v>0</v>
      </c>
      <c r="EZ40">
        <v>-39.4</v>
      </c>
      <c r="FA40">
        <v>0</v>
      </c>
      <c r="FB40">
        <v>0</v>
      </c>
      <c r="FC40">
        <v>7.34</v>
      </c>
      <c r="FD40">
        <v>14.22</v>
      </c>
      <c r="FE40">
        <v>25.46</v>
      </c>
      <c r="FF40">
        <v>1.7</v>
      </c>
      <c r="FG40">
        <v>38.770000000000003</v>
      </c>
      <c r="FT40">
        <v>0</v>
      </c>
      <c r="FU40">
        <v>0</v>
      </c>
      <c r="FV40">
        <v>3.9219499999999997E-2</v>
      </c>
      <c r="FW40">
        <v>1.1732899999999999E-2</v>
      </c>
      <c r="FX40">
        <v>0</v>
      </c>
      <c r="FY40">
        <v>-9.6736600000000006E-2</v>
      </c>
      <c r="FZ40">
        <v>0</v>
      </c>
      <c r="GA40">
        <v>0</v>
      </c>
      <c r="GB40">
        <v>0.163464</v>
      </c>
      <c r="GC40">
        <v>0.14769199999999999</v>
      </c>
      <c r="GD40">
        <v>0.35411700000000002</v>
      </c>
      <c r="GE40">
        <v>2.5823200000000001E-2</v>
      </c>
      <c r="GF40">
        <v>0.645312</v>
      </c>
      <c r="GG40">
        <v>527.48299999999995</v>
      </c>
      <c r="GH40">
        <v>0</v>
      </c>
      <c r="GI40">
        <v>343.46199999999999</v>
      </c>
      <c r="GJ40">
        <v>0</v>
      </c>
      <c r="GK40">
        <v>2615</v>
      </c>
      <c r="GL40">
        <v>989.00099999999998</v>
      </c>
      <c r="GM40">
        <v>3267.2</v>
      </c>
      <c r="GN40">
        <v>327.5</v>
      </c>
      <c r="GO40">
        <v>8069.64</v>
      </c>
      <c r="GP40">
        <v>439.08499999999998</v>
      </c>
      <c r="GQ40">
        <v>191.65100000000001</v>
      </c>
      <c r="GR40">
        <v>73.400000000000006</v>
      </c>
      <c r="GS40">
        <v>704.13599999999997</v>
      </c>
      <c r="GT40">
        <v>40.46</v>
      </c>
      <c r="GU40">
        <v>0</v>
      </c>
      <c r="GV40">
        <v>3.55</v>
      </c>
      <c r="GW40">
        <v>35.299999999999997</v>
      </c>
      <c r="GX40">
        <v>31.45</v>
      </c>
      <c r="GY40">
        <v>19.781099999999999</v>
      </c>
      <c r="GZ40">
        <v>35.409999999999997</v>
      </c>
      <c r="HA40">
        <v>4.12</v>
      </c>
      <c r="HB40">
        <v>170.071</v>
      </c>
      <c r="HC40">
        <v>40.46</v>
      </c>
      <c r="HD40">
        <v>0</v>
      </c>
      <c r="HE40">
        <v>3.55</v>
      </c>
      <c r="HF40">
        <v>14.12</v>
      </c>
      <c r="HG40">
        <v>31.45</v>
      </c>
      <c r="HH40">
        <v>15.73</v>
      </c>
      <c r="HI40">
        <v>35.409999999999997</v>
      </c>
      <c r="HJ40">
        <v>4.12</v>
      </c>
      <c r="HK40">
        <v>144.84</v>
      </c>
      <c r="ID40">
        <v>0</v>
      </c>
      <c r="IE40">
        <v>0</v>
      </c>
      <c r="IF40">
        <v>3.9219499999999997E-2</v>
      </c>
      <c r="IG40">
        <v>0</v>
      </c>
      <c r="IH40">
        <v>0.76358999999999999</v>
      </c>
      <c r="II40">
        <v>0.12681200000000001</v>
      </c>
      <c r="IJ40">
        <v>0.53503100000000003</v>
      </c>
      <c r="IK40">
        <v>6.9275500000000004E-2</v>
      </c>
      <c r="IL40">
        <v>1.53393</v>
      </c>
      <c r="IM40">
        <v>46</v>
      </c>
      <c r="IN40">
        <v>23.2</v>
      </c>
      <c r="IO40">
        <v>22.8</v>
      </c>
      <c r="IP40">
        <v>46</v>
      </c>
      <c r="IQ40">
        <v>23.2</v>
      </c>
      <c r="IR40">
        <v>22.8</v>
      </c>
      <c r="IU40">
        <v>5.6</v>
      </c>
      <c r="IV40">
        <v>23.85</v>
      </c>
      <c r="IW40">
        <v>5.6</v>
      </c>
      <c r="IX40">
        <v>23.85</v>
      </c>
      <c r="IY40">
        <v>5.6</v>
      </c>
      <c r="IZ40">
        <v>23.85</v>
      </c>
      <c r="JA40">
        <v>8.68</v>
      </c>
      <c r="JB40">
        <v>70.63</v>
      </c>
      <c r="JK40">
        <v>1</v>
      </c>
      <c r="JL40">
        <v>3.0918800000000002</v>
      </c>
      <c r="JM40">
        <v>3.0918800000000002</v>
      </c>
      <c r="JP40">
        <v>4697.74</v>
      </c>
      <c r="JQ40">
        <v>3.0918800000000002</v>
      </c>
      <c r="JR40">
        <v>0.28000000000000003</v>
      </c>
      <c r="JS40">
        <v>0.44</v>
      </c>
      <c r="JT40">
        <v>2.11</v>
      </c>
      <c r="JU40">
        <v>0.28000000000000003</v>
      </c>
      <c r="JV40">
        <v>0.44</v>
      </c>
      <c r="JW40">
        <v>2.11</v>
      </c>
      <c r="JZ40">
        <v>1</v>
      </c>
      <c r="KA40">
        <v>1</v>
      </c>
      <c r="KB40">
        <v>43.9602</v>
      </c>
      <c r="KC40">
        <v>12.503399999999999</v>
      </c>
      <c r="KD40">
        <v>43.9602</v>
      </c>
      <c r="KE40">
        <v>12.503399999999999</v>
      </c>
      <c r="KF40">
        <v>67.352000000000004</v>
      </c>
      <c r="KG40">
        <v>1.1000000000000001</v>
      </c>
      <c r="KJ40">
        <v>24.0154</v>
      </c>
      <c r="KK40">
        <v>0</v>
      </c>
      <c r="KL40">
        <v>68.530699999999996</v>
      </c>
      <c r="KM40">
        <v>16.869700000000002</v>
      </c>
      <c r="KN40">
        <v>0</v>
      </c>
      <c r="KO40">
        <v>-716.02599999999995</v>
      </c>
      <c r="KP40">
        <v>0</v>
      </c>
      <c r="KQ40">
        <v>0</v>
      </c>
      <c r="KR40">
        <v>133.613</v>
      </c>
      <c r="KS40">
        <v>198.40299999999999</v>
      </c>
      <c r="KT40">
        <v>484.43799999999999</v>
      </c>
      <c r="KU40">
        <v>33.183900000000001</v>
      </c>
      <c r="KV40">
        <v>243.029</v>
      </c>
      <c r="KW40">
        <v>896.19200000000001</v>
      </c>
      <c r="KX40">
        <v>725.923</v>
      </c>
      <c r="KY40">
        <v>0</v>
      </c>
      <c r="KZ40">
        <v>249.05099999999999</v>
      </c>
      <c r="LA40">
        <v>1871.17</v>
      </c>
      <c r="LB40">
        <v>24.0154</v>
      </c>
      <c r="LC40">
        <v>0</v>
      </c>
      <c r="LD40">
        <v>68.530699999999996</v>
      </c>
      <c r="LE40">
        <v>16.869700000000002</v>
      </c>
      <c r="LF40">
        <v>-716.02599999999995</v>
      </c>
      <c r="LG40">
        <v>133.613</v>
      </c>
      <c r="LH40">
        <v>198.40299999999999</v>
      </c>
      <c r="LI40">
        <v>484.43799999999999</v>
      </c>
      <c r="LJ40">
        <v>33.183900000000001</v>
      </c>
      <c r="LK40">
        <v>243.029</v>
      </c>
      <c r="LL40">
        <v>896.19200000000001</v>
      </c>
      <c r="LM40">
        <v>725.923</v>
      </c>
      <c r="LN40">
        <v>249.05099999999999</v>
      </c>
      <c r="LO40">
        <v>1871.17</v>
      </c>
      <c r="LP40">
        <v>111.02800000000001</v>
      </c>
      <c r="LQ40">
        <v>0</v>
      </c>
      <c r="LR40">
        <v>68.530699999999996</v>
      </c>
      <c r="LS40">
        <v>0</v>
      </c>
      <c r="LT40">
        <v>567.19200000000001</v>
      </c>
      <c r="LU40">
        <v>199.28399999999999</v>
      </c>
      <c r="LV40">
        <v>674.65200000000004</v>
      </c>
      <c r="LW40">
        <v>78.678600000000003</v>
      </c>
      <c r="LX40">
        <v>1699.37</v>
      </c>
      <c r="LY40">
        <v>2330.2399999999998</v>
      </c>
      <c r="LZ40">
        <v>1017.1</v>
      </c>
      <c r="MA40">
        <v>389.536</v>
      </c>
      <c r="MB40">
        <v>3736.87</v>
      </c>
    </row>
    <row r="41" spans="1:340" x14ac:dyDescent="0.25">
      <c r="A41" s="26">
        <v>44497.770729166667</v>
      </c>
      <c r="B41" t="s">
        <v>746</v>
      </c>
      <c r="C41" t="s">
        <v>747</v>
      </c>
      <c r="D41">
        <v>3</v>
      </c>
      <c r="E41">
        <v>1</v>
      </c>
      <c r="F41">
        <v>2700</v>
      </c>
      <c r="G41" t="s">
        <v>87</v>
      </c>
      <c r="H41" t="s">
        <v>112</v>
      </c>
      <c r="I41">
        <v>-3.8</v>
      </c>
      <c r="J41">
        <v>-2.2000000000000002</v>
      </c>
      <c r="K41">
        <v>-2.2000000000000002</v>
      </c>
      <c r="L41">
        <v>25</v>
      </c>
      <c r="O41">
        <v>144.11600000000001</v>
      </c>
      <c r="P41">
        <v>0</v>
      </c>
      <c r="Q41">
        <v>343.46199999999999</v>
      </c>
      <c r="R41">
        <v>86.436899999999994</v>
      </c>
      <c r="S41">
        <v>0</v>
      </c>
      <c r="T41">
        <v>-4696.3599999999997</v>
      </c>
      <c r="U41">
        <v>0</v>
      </c>
      <c r="V41">
        <v>0</v>
      </c>
      <c r="W41">
        <v>615.745</v>
      </c>
      <c r="X41">
        <v>1012.47</v>
      </c>
      <c r="Y41">
        <v>2371.31</v>
      </c>
      <c r="Z41">
        <v>151.51499999999999</v>
      </c>
      <c r="AA41">
        <v>28.691099999999999</v>
      </c>
      <c r="AB41">
        <v>574.01499999999999</v>
      </c>
      <c r="AC41">
        <v>212.72</v>
      </c>
      <c r="AD41">
        <v>136.785</v>
      </c>
      <c r="AE41">
        <v>0</v>
      </c>
      <c r="AF41">
        <v>46.9285</v>
      </c>
      <c r="AG41">
        <v>396.43299999999999</v>
      </c>
      <c r="AH41">
        <v>349.505</v>
      </c>
      <c r="AI41">
        <v>18.72</v>
      </c>
      <c r="AJ41">
        <v>0</v>
      </c>
      <c r="AK41">
        <v>3.55</v>
      </c>
      <c r="AL41">
        <v>10.98</v>
      </c>
      <c r="AM41">
        <v>0</v>
      </c>
      <c r="AN41">
        <v>-39.409999999999997</v>
      </c>
      <c r="AO41">
        <v>0</v>
      </c>
      <c r="AP41">
        <v>0</v>
      </c>
      <c r="AQ41">
        <v>7.34</v>
      </c>
      <c r="AR41">
        <v>14.21</v>
      </c>
      <c r="AS41">
        <v>25.46</v>
      </c>
      <c r="AT41">
        <v>1.7</v>
      </c>
      <c r="AU41">
        <v>42.55</v>
      </c>
      <c r="AV41">
        <v>33.25</v>
      </c>
      <c r="BI41">
        <v>0</v>
      </c>
      <c r="BJ41">
        <v>0</v>
      </c>
      <c r="BK41">
        <v>3.9219499999999997E-2</v>
      </c>
      <c r="BL41">
        <v>1.1732899999999999E-2</v>
      </c>
      <c r="BM41">
        <v>0</v>
      </c>
      <c r="BN41">
        <v>-9.6736600000000006E-2</v>
      </c>
      <c r="BO41">
        <v>0</v>
      </c>
      <c r="BP41">
        <v>0</v>
      </c>
      <c r="BQ41">
        <v>0.163464</v>
      </c>
      <c r="BR41">
        <v>0.14769199999999999</v>
      </c>
      <c r="BS41">
        <v>0.35411700000000002</v>
      </c>
      <c r="BT41">
        <v>2.5823200000000001E-2</v>
      </c>
      <c r="BU41">
        <v>0.645312</v>
      </c>
      <c r="BV41">
        <v>5.0952400000000002E-2</v>
      </c>
      <c r="BW41">
        <v>114.407</v>
      </c>
      <c r="BX41">
        <v>0</v>
      </c>
      <c r="BY41">
        <v>343.46199999999999</v>
      </c>
      <c r="BZ41">
        <v>86.436899999999994</v>
      </c>
      <c r="CA41">
        <v>-4696.3599999999997</v>
      </c>
      <c r="CB41">
        <v>615.745</v>
      </c>
      <c r="CC41">
        <v>1013.49</v>
      </c>
      <c r="CD41">
        <v>2371.31</v>
      </c>
      <c r="CE41">
        <v>151.51499999999999</v>
      </c>
      <c r="CF41">
        <v>-1.6943700000000001E-4</v>
      </c>
      <c r="CG41">
        <v>544.30600000000004</v>
      </c>
      <c r="CH41">
        <v>168.869</v>
      </c>
      <c r="CI41">
        <v>136.785</v>
      </c>
      <c r="CJ41">
        <v>46.9285</v>
      </c>
      <c r="CK41">
        <v>352.58199999999999</v>
      </c>
      <c r="CL41">
        <v>305.654</v>
      </c>
      <c r="CM41">
        <v>14.92</v>
      </c>
      <c r="CN41">
        <v>0</v>
      </c>
      <c r="CO41">
        <v>3.55</v>
      </c>
      <c r="CP41">
        <v>10.98</v>
      </c>
      <c r="CQ41">
        <v>-39.4</v>
      </c>
      <c r="CR41">
        <v>7.34</v>
      </c>
      <c r="CS41">
        <v>14.22</v>
      </c>
      <c r="CT41">
        <v>25.46</v>
      </c>
      <c r="CU41">
        <v>1.7</v>
      </c>
      <c r="CV41">
        <v>38.770000000000003</v>
      </c>
      <c r="CW41">
        <v>29.45</v>
      </c>
      <c r="DH41">
        <v>0</v>
      </c>
      <c r="DI41">
        <v>0</v>
      </c>
      <c r="DJ41">
        <v>3.9219499999999997E-2</v>
      </c>
      <c r="DK41">
        <v>1.1732899999999999E-2</v>
      </c>
      <c r="DL41">
        <v>-9.6736600000000006E-2</v>
      </c>
      <c r="DM41">
        <v>0.163464</v>
      </c>
      <c r="DN41">
        <v>0.14769199999999999</v>
      </c>
      <c r="DO41">
        <v>0.35411700000000002</v>
      </c>
      <c r="DP41">
        <v>2.5823200000000001E-2</v>
      </c>
      <c r="DQ41">
        <v>0.645312</v>
      </c>
      <c r="DR41">
        <v>5.0952400000000002E-2</v>
      </c>
      <c r="DS41" t="s">
        <v>673</v>
      </c>
      <c r="DT41" t="s">
        <v>670</v>
      </c>
      <c r="DU41" t="s">
        <v>665</v>
      </c>
      <c r="DV41" t="s">
        <v>501</v>
      </c>
      <c r="DW41" s="27">
        <v>7.2565500000000002E-7</v>
      </c>
      <c r="DX41">
        <v>0</v>
      </c>
      <c r="DY41">
        <v>-9.6999999999999993</v>
      </c>
      <c r="DZ41">
        <v>-12.9</v>
      </c>
      <c r="EC41">
        <v>144.11600000000001</v>
      </c>
      <c r="ED41">
        <v>0</v>
      </c>
      <c r="EE41">
        <v>343.46199999999999</v>
      </c>
      <c r="EF41">
        <v>86.436899999999994</v>
      </c>
      <c r="EG41">
        <v>0</v>
      </c>
      <c r="EH41">
        <v>-4696.3599999999997</v>
      </c>
      <c r="EI41">
        <v>0</v>
      </c>
      <c r="EJ41">
        <v>0</v>
      </c>
      <c r="EK41">
        <v>615.745</v>
      </c>
      <c r="EL41">
        <v>1012.47</v>
      </c>
      <c r="EM41">
        <v>2371.31</v>
      </c>
      <c r="EN41">
        <v>151.51499999999999</v>
      </c>
      <c r="EO41">
        <v>28.691099999999999</v>
      </c>
      <c r="EP41">
        <v>212.72</v>
      </c>
      <c r="EQ41">
        <v>136.785</v>
      </c>
      <c r="ER41">
        <v>0</v>
      </c>
      <c r="ES41">
        <v>46.9285</v>
      </c>
      <c r="ET41">
        <v>396.43299999999999</v>
      </c>
      <c r="EU41">
        <v>18.72</v>
      </c>
      <c r="EV41">
        <v>0</v>
      </c>
      <c r="EW41">
        <v>3.55</v>
      </c>
      <c r="EX41">
        <v>10.98</v>
      </c>
      <c r="EY41">
        <v>0</v>
      </c>
      <c r="EZ41">
        <v>-39.409999999999997</v>
      </c>
      <c r="FA41">
        <v>0</v>
      </c>
      <c r="FB41">
        <v>0</v>
      </c>
      <c r="FC41">
        <v>7.34</v>
      </c>
      <c r="FD41">
        <v>14.21</v>
      </c>
      <c r="FE41">
        <v>25.46</v>
      </c>
      <c r="FF41">
        <v>1.7</v>
      </c>
      <c r="FG41">
        <v>42.55</v>
      </c>
      <c r="FT41">
        <v>0</v>
      </c>
      <c r="FU41">
        <v>0</v>
      </c>
      <c r="FV41">
        <v>3.9219499999999997E-2</v>
      </c>
      <c r="FW41">
        <v>1.1732899999999999E-2</v>
      </c>
      <c r="FX41">
        <v>0</v>
      </c>
      <c r="FY41">
        <v>-9.6736600000000006E-2</v>
      </c>
      <c r="FZ41">
        <v>0</v>
      </c>
      <c r="GA41">
        <v>0</v>
      </c>
      <c r="GB41">
        <v>0.163464</v>
      </c>
      <c r="GC41">
        <v>0.14769199999999999</v>
      </c>
      <c r="GD41">
        <v>0.35411700000000002</v>
      </c>
      <c r="GE41">
        <v>2.5823200000000001E-2</v>
      </c>
      <c r="GF41">
        <v>0.645312</v>
      </c>
      <c r="GG41">
        <v>527.48299999999995</v>
      </c>
      <c r="GH41">
        <v>0</v>
      </c>
      <c r="GI41">
        <v>343.46199999999999</v>
      </c>
      <c r="GJ41">
        <v>0</v>
      </c>
      <c r="GK41">
        <v>2615</v>
      </c>
      <c r="GL41">
        <v>989.00099999999998</v>
      </c>
      <c r="GM41">
        <v>3267.2</v>
      </c>
      <c r="GN41">
        <v>327.5</v>
      </c>
      <c r="GO41">
        <v>8069.64</v>
      </c>
      <c r="GP41">
        <v>439.08499999999998</v>
      </c>
      <c r="GQ41">
        <v>191.65100000000001</v>
      </c>
      <c r="GR41">
        <v>73.400000000000006</v>
      </c>
      <c r="GS41">
        <v>704.13599999999997</v>
      </c>
      <c r="GT41">
        <v>40.46</v>
      </c>
      <c r="GU41">
        <v>0</v>
      </c>
      <c r="GV41">
        <v>3.55</v>
      </c>
      <c r="GW41">
        <v>35.299999999999997</v>
      </c>
      <c r="GX41">
        <v>31.45</v>
      </c>
      <c r="GY41">
        <v>19.781099999999999</v>
      </c>
      <c r="GZ41">
        <v>35.409999999999997</v>
      </c>
      <c r="HA41">
        <v>4.12</v>
      </c>
      <c r="HB41">
        <v>170.071</v>
      </c>
      <c r="HC41">
        <v>40.46</v>
      </c>
      <c r="HD41">
        <v>0</v>
      </c>
      <c r="HE41">
        <v>3.55</v>
      </c>
      <c r="HF41">
        <v>14.12</v>
      </c>
      <c r="HG41">
        <v>31.45</v>
      </c>
      <c r="HH41">
        <v>15.73</v>
      </c>
      <c r="HI41">
        <v>35.409999999999997</v>
      </c>
      <c r="HJ41">
        <v>4.12</v>
      </c>
      <c r="HK41">
        <v>144.84</v>
      </c>
      <c r="ID41">
        <v>0</v>
      </c>
      <c r="IE41">
        <v>0</v>
      </c>
      <c r="IF41">
        <v>3.9219499999999997E-2</v>
      </c>
      <c r="IG41">
        <v>0</v>
      </c>
      <c r="IH41">
        <v>0.76358999999999999</v>
      </c>
      <c r="II41">
        <v>0.12681200000000001</v>
      </c>
      <c r="IJ41">
        <v>0.53503100000000003</v>
      </c>
      <c r="IK41">
        <v>6.9275500000000004E-2</v>
      </c>
      <c r="IL41">
        <v>1.53393</v>
      </c>
      <c r="IM41">
        <v>48.2</v>
      </c>
      <c r="IN41">
        <v>23.2</v>
      </c>
      <c r="IO41">
        <v>25</v>
      </c>
      <c r="IP41">
        <v>46</v>
      </c>
      <c r="IQ41">
        <v>23.2</v>
      </c>
      <c r="IR41">
        <v>22.8</v>
      </c>
      <c r="IU41">
        <v>5.89</v>
      </c>
      <c r="IV41">
        <v>27.36</v>
      </c>
      <c r="IW41">
        <v>5.6</v>
      </c>
      <c r="IX41">
        <v>23.85</v>
      </c>
      <c r="IY41">
        <v>5.89</v>
      </c>
      <c r="IZ41">
        <v>27.36</v>
      </c>
      <c r="JA41">
        <v>8.68</v>
      </c>
      <c r="JB41">
        <v>70.63</v>
      </c>
      <c r="JK41">
        <v>1</v>
      </c>
      <c r="JL41">
        <v>3.0918800000000002</v>
      </c>
      <c r="JM41">
        <v>3.0918800000000002</v>
      </c>
      <c r="JP41">
        <v>4697.74</v>
      </c>
      <c r="JQ41">
        <v>3.0918800000000002</v>
      </c>
      <c r="JR41">
        <v>0.28000000000000003</v>
      </c>
      <c r="JS41">
        <v>0.44</v>
      </c>
      <c r="JT41">
        <v>2.35</v>
      </c>
      <c r="JU41">
        <v>0.28000000000000003</v>
      </c>
      <c r="JV41">
        <v>0.44</v>
      </c>
      <c r="JW41">
        <v>2.11</v>
      </c>
      <c r="JZ41">
        <v>1</v>
      </c>
      <c r="KA41">
        <v>1</v>
      </c>
      <c r="KB41">
        <v>48.444800000000001</v>
      </c>
      <c r="KC41">
        <v>10.1084</v>
      </c>
      <c r="KD41">
        <v>43.9602</v>
      </c>
      <c r="KE41">
        <v>12.503399999999999</v>
      </c>
      <c r="KF41">
        <v>67.352000000000004</v>
      </c>
      <c r="KG41">
        <v>1.1000000000000001</v>
      </c>
      <c r="KJ41">
        <v>30.1953</v>
      </c>
      <c r="KK41">
        <v>0</v>
      </c>
      <c r="KL41">
        <v>68.530699999999996</v>
      </c>
      <c r="KM41">
        <v>16.869700000000002</v>
      </c>
      <c r="KN41">
        <v>0</v>
      </c>
      <c r="KO41">
        <v>-716.02599999999995</v>
      </c>
      <c r="KP41">
        <v>0</v>
      </c>
      <c r="KQ41">
        <v>0</v>
      </c>
      <c r="KR41">
        <v>133.613</v>
      </c>
      <c r="KS41">
        <v>198.20500000000001</v>
      </c>
      <c r="KT41">
        <v>484.43799999999999</v>
      </c>
      <c r="KU41">
        <v>33.183900000000001</v>
      </c>
      <c r="KV41">
        <v>249.01</v>
      </c>
      <c r="KW41">
        <v>1128.9100000000001</v>
      </c>
      <c r="KX41">
        <v>725.923</v>
      </c>
      <c r="KY41">
        <v>0</v>
      </c>
      <c r="KZ41">
        <v>249.05099999999999</v>
      </c>
      <c r="LA41">
        <v>2103.88</v>
      </c>
      <c r="LB41">
        <v>24.0154</v>
      </c>
      <c r="LC41">
        <v>0</v>
      </c>
      <c r="LD41">
        <v>68.530699999999996</v>
      </c>
      <c r="LE41">
        <v>16.869700000000002</v>
      </c>
      <c r="LF41">
        <v>-716.02599999999995</v>
      </c>
      <c r="LG41">
        <v>133.613</v>
      </c>
      <c r="LH41">
        <v>198.40299999999999</v>
      </c>
      <c r="LI41">
        <v>484.43799999999999</v>
      </c>
      <c r="LJ41">
        <v>33.183900000000001</v>
      </c>
      <c r="LK41">
        <v>243.029</v>
      </c>
      <c r="LL41">
        <v>896.19200000000001</v>
      </c>
      <c r="LM41">
        <v>725.923</v>
      </c>
      <c r="LN41">
        <v>249.05099999999999</v>
      </c>
      <c r="LO41">
        <v>1871.17</v>
      </c>
      <c r="LP41">
        <v>111.02800000000001</v>
      </c>
      <c r="LQ41">
        <v>0</v>
      </c>
      <c r="LR41">
        <v>68.530699999999996</v>
      </c>
      <c r="LS41">
        <v>0</v>
      </c>
      <c r="LT41">
        <v>567.19200000000001</v>
      </c>
      <c r="LU41">
        <v>199.28399999999999</v>
      </c>
      <c r="LV41">
        <v>674.65200000000004</v>
      </c>
      <c r="LW41">
        <v>78.678600000000003</v>
      </c>
      <c r="LX41">
        <v>1699.37</v>
      </c>
      <c r="LY41">
        <v>2330.2399999999998</v>
      </c>
      <c r="LZ41">
        <v>1017.1</v>
      </c>
      <c r="MA41">
        <v>389.536</v>
      </c>
      <c r="MB41">
        <v>3736.87</v>
      </c>
    </row>
    <row r="42" spans="1:340" x14ac:dyDescent="0.25">
      <c r="A42" s="26">
        <v>44497.771099537036</v>
      </c>
      <c r="B42" t="s">
        <v>748</v>
      </c>
      <c r="C42" t="s">
        <v>749</v>
      </c>
      <c r="D42">
        <v>4</v>
      </c>
      <c r="E42">
        <v>1</v>
      </c>
      <c r="F42">
        <v>2700</v>
      </c>
      <c r="G42" t="s">
        <v>87</v>
      </c>
      <c r="H42" t="s">
        <v>393</v>
      </c>
      <c r="I42">
        <v>0</v>
      </c>
      <c r="J42">
        <v>0</v>
      </c>
      <c r="K42">
        <v>0</v>
      </c>
      <c r="L42">
        <v>22.8</v>
      </c>
      <c r="O42">
        <v>124.17100000000001</v>
      </c>
      <c r="P42">
        <v>38.703000000000003</v>
      </c>
      <c r="Q42">
        <v>345.11500000000001</v>
      </c>
      <c r="R42">
        <v>86.436899999999994</v>
      </c>
      <c r="S42">
        <v>0</v>
      </c>
      <c r="T42">
        <v>-4772.03</v>
      </c>
      <c r="U42">
        <v>0</v>
      </c>
      <c r="V42">
        <v>0</v>
      </c>
      <c r="W42">
        <v>615.745</v>
      </c>
      <c r="X42">
        <v>1039.04</v>
      </c>
      <c r="Y42">
        <v>2371.31</v>
      </c>
      <c r="Z42">
        <v>151.51499999999999</v>
      </c>
      <c r="AA42">
        <v>-3.48134E-4</v>
      </c>
      <c r="AB42">
        <v>594.42600000000004</v>
      </c>
      <c r="AC42">
        <v>183.292</v>
      </c>
      <c r="AD42">
        <v>131.245</v>
      </c>
      <c r="AE42">
        <v>0</v>
      </c>
      <c r="AF42">
        <v>46.9285</v>
      </c>
      <c r="AG42">
        <v>361.46499999999997</v>
      </c>
      <c r="AH42">
        <v>314.53699999999998</v>
      </c>
      <c r="AI42">
        <v>16.05</v>
      </c>
      <c r="AJ42">
        <v>4.9800000000000004</v>
      </c>
      <c r="AK42">
        <v>3.55</v>
      </c>
      <c r="AL42">
        <v>10.59</v>
      </c>
      <c r="AM42">
        <v>0</v>
      </c>
      <c r="AN42">
        <v>-40.67</v>
      </c>
      <c r="AO42">
        <v>0</v>
      </c>
      <c r="AP42">
        <v>0</v>
      </c>
      <c r="AQ42">
        <v>7.14</v>
      </c>
      <c r="AR42">
        <v>14.46</v>
      </c>
      <c r="AS42">
        <v>25.21</v>
      </c>
      <c r="AT42">
        <v>1.64</v>
      </c>
      <c r="AU42">
        <v>42.95</v>
      </c>
      <c r="AV42">
        <v>35.17</v>
      </c>
      <c r="BI42">
        <v>0</v>
      </c>
      <c r="BJ42">
        <v>0.29705100000000001</v>
      </c>
      <c r="BK42">
        <v>3.94083E-2</v>
      </c>
      <c r="BL42">
        <v>1.1732899999999999E-2</v>
      </c>
      <c r="BM42">
        <v>0</v>
      </c>
      <c r="BN42">
        <v>-9.0647099999999994E-2</v>
      </c>
      <c r="BO42">
        <v>0</v>
      </c>
      <c r="BP42">
        <v>0</v>
      </c>
      <c r="BQ42">
        <v>0.163464</v>
      </c>
      <c r="BR42">
        <v>0.15692500000000001</v>
      </c>
      <c r="BS42">
        <v>0.35411700000000002</v>
      </c>
      <c r="BT42">
        <v>2.5823200000000001E-2</v>
      </c>
      <c r="BU42">
        <v>0.95787500000000003</v>
      </c>
      <c r="BV42">
        <v>0.348192</v>
      </c>
      <c r="BW42">
        <v>124.17100000000001</v>
      </c>
      <c r="BX42">
        <v>38.703000000000003</v>
      </c>
      <c r="BY42">
        <v>345.11500000000001</v>
      </c>
      <c r="BZ42">
        <v>86.436899999999994</v>
      </c>
      <c r="CA42">
        <v>-4772.03</v>
      </c>
      <c r="CB42">
        <v>615.745</v>
      </c>
      <c r="CC42">
        <v>1039.04</v>
      </c>
      <c r="CD42">
        <v>2371.31</v>
      </c>
      <c r="CE42">
        <v>151.51499999999999</v>
      </c>
      <c r="CF42">
        <v>-3.4784099999999999E-4</v>
      </c>
      <c r="CG42">
        <v>594.42600000000004</v>
      </c>
      <c r="CH42">
        <v>183.292</v>
      </c>
      <c r="CI42">
        <v>131.245</v>
      </c>
      <c r="CJ42">
        <v>46.9285</v>
      </c>
      <c r="CK42">
        <v>361.46499999999997</v>
      </c>
      <c r="CL42">
        <v>314.53699999999998</v>
      </c>
      <c r="CM42">
        <v>16.05</v>
      </c>
      <c r="CN42">
        <v>4.9800000000000004</v>
      </c>
      <c r="CO42">
        <v>3.55</v>
      </c>
      <c r="CP42">
        <v>10.59</v>
      </c>
      <c r="CQ42">
        <v>-40.67</v>
      </c>
      <c r="CR42">
        <v>7.14</v>
      </c>
      <c r="CS42">
        <v>14.46</v>
      </c>
      <c r="CT42">
        <v>25.21</v>
      </c>
      <c r="CU42">
        <v>1.64</v>
      </c>
      <c r="CV42">
        <v>42.95</v>
      </c>
      <c r="CW42">
        <v>35.17</v>
      </c>
      <c r="DH42">
        <v>0</v>
      </c>
      <c r="DI42">
        <v>0.29705100000000001</v>
      </c>
      <c r="DJ42">
        <v>3.94083E-2</v>
      </c>
      <c r="DK42">
        <v>1.1732899999999999E-2</v>
      </c>
      <c r="DL42">
        <v>-9.0647099999999994E-2</v>
      </c>
      <c r="DM42">
        <v>0.163464</v>
      </c>
      <c r="DN42">
        <v>0.15692500000000001</v>
      </c>
      <c r="DO42">
        <v>0.35411700000000002</v>
      </c>
      <c r="DP42">
        <v>2.5823200000000001E-2</v>
      </c>
      <c r="DQ42">
        <v>0.95787500000000003</v>
      </c>
      <c r="DR42">
        <v>0.348192</v>
      </c>
      <c r="DS42" t="s">
        <v>673</v>
      </c>
      <c r="DT42" t="s">
        <v>670</v>
      </c>
      <c r="DU42" t="s">
        <v>665</v>
      </c>
      <c r="DV42" t="s">
        <v>501</v>
      </c>
      <c r="DW42">
        <v>0</v>
      </c>
      <c r="DX42">
        <v>0</v>
      </c>
      <c r="DY42">
        <v>0</v>
      </c>
      <c r="DZ42">
        <v>0</v>
      </c>
      <c r="EC42">
        <v>124.17100000000001</v>
      </c>
      <c r="ED42">
        <v>38.703000000000003</v>
      </c>
      <c r="EE42">
        <v>345.11500000000001</v>
      </c>
      <c r="EF42">
        <v>86.436899999999994</v>
      </c>
      <c r="EG42">
        <v>0</v>
      </c>
      <c r="EH42">
        <v>-4772.03</v>
      </c>
      <c r="EI42">
        <v>0</v>
      </c>
      <c r="EJ42">
        <v>0</v>
      </c>
      <c r="EK42">
        <v>615.745</v>
      </c>
      <c r="EL42">
        <v>1039.04</v>
      </c>
      <c r="EM42">
        <v>2371.31</v>
      </c>
      <c r="EN42">
        <v>151.51499999999999</v>
      </c>
      <c r="EO42">
        <v>-3.48134E-4</v>
      </c>
      <c r="EP42">
        <v>183.292</v>
      </c>
      <c r="EQ42">
        <v>131.245</v>
      </c>
      <c r="ER42">
        <v>0</v>
      </c>
      <c r="ES42">
        <v>46.9285</v>
      </c>
      <c r="ET42">
        <v>361.46499999999997</v>
      </c>
      <c r="EU42">
        <v>16.05</v>
      </c>
      <c r="EV42">
        <v>4.9800000000000004</v>
      </c>
      <c r="EW42">
        <v>3.55</v>
      </c>
      <c r="EX42">
        <v>10.59</v>
      </c>
      <c r="EY42">
        <v>0</v>
      </c>
      <c r="EZ42">
        <v>-40.67</v>
      </c>
      <c r="FA42">
        <v>0</v>
      </c>
      <c r="FB42">
        <v>0</v>
      </c>
      <c r="FC42">
        <v>7.14</v>
      </c>
      <c r="FD42">
        <v>14.46</v>
      </c>
      <c r="FE42">
        <v>25.21</v>
      </c>
      <c r="FF42">
        <v>1.64</v>
      </c>
      <c r="FG42">
        <v>42.95</v>
      </c>
      <c r="FT42">
        <v>0</v>
      </c>
      <c r="FU42">
        <v>0.29705100000000001</v>
      </c>
      <c r="FV42">
        <v>3.94083E-2</v>
      </c>
      <c r="FW42">
        <v>1.1732899999999999E-2</v>
      </c>
      <c r="FX42">
        <v>0</v>
      </c>
      <c r="FY42">
        <v>-9.0647099999999994E-2</v>
      </c>
      <c r="FZ42">
        <v>0</v>
      </c>
      <c r="GA42">
        <v>0</v>
      </c>
      <c r="GB42">
        <v>0.163464</v>
      </c>
      <c r="GC42">
        <v>0.15692500000000001</v>
      </c>
      <c r="GD42">
        <v>0.35411700000000002</v>
      </c>
      <c r="GE42">
        <v>2.5823200000000001E-2</v>
      </c>
      <c r="GF42">
        <v>0.95787500000000003</v>
      </c>
      <c r="GG42">
        <v>497.07400000000001</v>
      </c>
      <c r="GH42">
        <v>344.07799999999997</v>
      </c>
      <c r="GI42">
        <v>345.11500000000001</v>
      </c>
      <c r="GJ42">
        <v>0</v>
      </c>
      <c r="GK42">
        <v>2615</v>
      </c>
      <c r="GL42">
        <v>989.00099999999998</v>
      </c>
      <c r="GM42">
        <v>3267.2</v>
      </c>
      <c r="GN42">
        <v>327.5</v>
      </c>
      <c r="GO42">
        <v>8384.9699999999993</v>
      </c>
      <c r="GP42">
        <v>413.79700000000003</v>
      </c>
      <c r="GQ42">
        <v>185.64400000000001</v>
      </c>
      <c r="GR42">
        <v>73.400000000000006</v>
      </c>
      <c r="GS42">
        <v>672.84100000000001</v>
      </c>
      <c r="GT42">
        <v>41.14</v>
      </c>
      <c r="GU42">
        <v>22.34</v>
      </c>
      <c r="GV42">
        <v>3.55</v>
      </c>
      <c r="GW42">
        <v>31.907</v>
      </c>
      <c r="GX42">
        <v>30.77</v>
      </c>
      <c r="GY42">
        <v>19.7211</v>
      </c>
      <c r="GZ42">
        <v>35.14</v>
      </c>
      <c r="HA42">
        <v>3.58</v>
      </c>
      <c r="HB42">
        <v>188.148</v>
      </c>
      <c r="HC42">
        <v>38.22</v>
      </c>
      <c r="HD42">
        <v>22.34</v>
      </c>
      <c r="HE42">
        <v>3.55</v>
      </c>
      <c r="HF42">
        <v>13.72</v>
      </c>
      <c r="HG42">
        <v>30.77</v>
      </c>
      <c r="HH42">
        <v>15.67</v>
      </c>
      <c r="HI42">
        <v>35.14</v>
      </c>
      <c r="HJ42">
        <v>3.58</v>
      </c>
      <c r="HK42">
        <v>162.99</v>
      </c>
      <c r="ID42">
        <v>0</v>
      </c>
      <c r="IE42">
        <v>1.5530900000000001</v>
      </c>
      <c r="IF42">
        <v>3.94083E-2</v>
      </c>
      <c r="IG42">
        <v>0</v>
      </c>
      <c r="IH42">
        <v>0.76358999999999999</v>
      </c>
      <c r="II42">
        <v>0.12681200000000001</v>
      </c>
      <c r="IJ42">
        <v>0.53503100000000003</v>
      </c>
      <c r="IK42">
        <v>6.9275500000000004E-2</v>
      </c>
      <c r="IL42">
        <v>3.0872099999999998</v>
      </c>
      <c r="IM42">
        <v>44.4</v>
      </c>
      <c r="IN42">
        <v>21.6</v>
      </c>
      <c r="IO42">
        <v>22.8</v>
      </c>
      <c r="IP42">
        <v>44.4</v>
      </c>
      <c r="IQ42">
        <v>21.6</v>
      </c>
      <c r="IR42">
        <v>22.8</v>
      </c>
      <c r="IU42">
        <v>10.59</v>
      </c>
      <c r="IV42">
        <v>24.58</v>
      </c>
      <c r="IW42">
        <v>10.59</v>
      </c>
      <c r="IX42">
        <v>24.58</v>
      </c>
      <c r="IY42">
        <v>10.59</v>
      </c>
      <c r="IZ42">
        <v>24.58</v>
      </c>
      <c r="JA42">
        <v>30.53</v>
      </c>
      <c r="JB42">
        <v>68.406999999999996</v>
      </c>
      <c r="JK42">
        <v>1</v>
      </c>
      <c r="JL42">
        <v>3.0516999999999999</v>
      </c>
      <c r="JM42">
        <v>3.0516999999999999</v>
      </c>
      <c r="JP42">
        <v>4773.43</v>
      </c>
      <c r="JQ42">
        <v>3.0516999999999999</v>
      </c>
      <c r="JR42">
        <v>0.28000000000000003</v>
      </c>
      <c r="JS42">
        <v>0.45</v>
      </c>
      <c r="JT42">
        <v>2.16</v>
      </c>
      <c r="JU42">
        <v>0.28000000000000003</v>
      </c>
      <c r="JV42">
        <v>0.45</v>
      </c>
      <c r="JW42">
        <v>2.16</v>
      </c>
      <c r="JZ42">
        <v>1</v>
      </c>
      <c r="KA42">
        <v>1</v>
      </c>
      <c r="KB42">
        <v>39.983600000000003</v>
      </c>
      <c r="KC42">
        <v>13.936199999999999</v>
      </c>
      <c r="KD42">
        <v>39.983600000000003</v>
      </c>
      <c r="KE42">
        <v>13.936199999999999</v>
      </c>
      <c r="KF42">
        <v>68.514600000000002</v>
      </c>
      <c r="KG42">
        <v>27.9406</v>
      </c>
      <c r="KJ42">
        <v>25.547599999999999</v>
      </c>
      <c r="KK42">
        <v>10.401899999999999</v>
      </c>
      <c r="KL42">
        <v>68.860500000000002</v>
      </c>
      <c r="KM42">
        <v>16.869700000000002</v>
      </c>
      <c r="KN42">
        <v>0</v>
      </c>
      <c r="KO42">
        <v>-730.995</v>
      </c>
      <c r="KP42">
        <v>0</v>
      </c>
      <c r="KQ42">
        <v>0</v>
      </c>
      <c r="KR42">
        <v>133.613</v>
      </c>
      <c r="KS42">
        <v>203.93</v>
      </c>
      <c r="KT42">
        <v>484.43799999999999</v>
      </c>
      <c r="KU42">
        <v>33.183900000000001</v>
      </c>
      <c r="KV42">
        <v>245.85</v>
      </c>
      <c r="KW42">
        <v>972.73599999999999</v>
      </c>
      <c r="KX42">
        <v>696.52099999999996</v>
      </c>
      <c r="KY42">
        <v>0</v>
      </c>
      <c r="KZ42">
        <v>249.05099999999999</v>
      </c>
      <c r="LA42">
        <v>1918.31</v>
      </c>
      <c r="LB42">
        <v>25.547599999999999</v>
      </c>
      <c r="LC42">
        <v>10.401899999999999</v>
      </c>
      <c r="LD42">
        <v>68.860500000000002</v>
      </c>
      <c r="LE42">
        <v>16.869700000000002</v>
      </c>
      <c r="LF42">
        <v>-730.995</v>
      </c>
      <c r="LG42">
        <v>133.613</v>
      </c>
      <c r="LH42">
        <v>203.93</v>
      </c>
      <c r="LI42">
        <v>484.43799999999999</v>
      </c>
      <c r="LJ42">
        <v>33.183900000000001</v>
      </c>
      <c r="LK42">
        <v>245.85</v>
      </c>
      <c r="LL42">
        <v>972.73599999999999</v>
      </c>
      <c r="LM42">
        <v>696.52099999999996</v>
      </c>
      <c r="LN42">
        <v>249.05099999999999</v>
      </c>
      <c r="LO42">
        <v>1918.31</v>
      </c>
      <c r="LP42">
        <v>104.65</v>
      </c>
      <c r="LQ42">
        <v>86.347899999999996</v>
      </c>
      <c r="LR42">
        <v>68.860500000000002</v>
      </c>
      <c r="LS42">
        <v>0</v>
      </c>
      <c r="LT42">
        <v>567.19200000000001</v>
      </c>
      <c r="LU42">
        <v>199.28399999999999</v>
      </c>
      <c r="LV42">
        <v>674.65200000000004</v>
      </c>
      <c r="LW42">
        <v>78.678600000000003</v>
      </c>
      <c r="LX42">
        <v>1779.67</v>
      </c>
      <c r="LY42">
        <v>2196.04</v>
      </c>
      <c r="LZ42">
        <v>985.21799999999996</v>
      </c>
      <c r="MA42">
        <v>389.536</v>
      </c>
      <c r="MB42">
        <v>3570.79</v>
      </c>
    </row>
    <row r="43" spans="1:340" x14ac:dyDescent="0.25">
      <c r="A43" s="26">
        <v>44497.771458333336</v>
      </c>
      <c r="B43" t="s">
        <v>750</v>
      </c>
      <c r="C43" t="s">
        <v>751</v>
      </c>
      <c r="D43">
        <v>4</v>
      </c>
      <c r="E43">
        <v>1</v>
      </c>
      <c r="F43">
        <v>2700</v>
      </c>
      <c r="G43" t="s">
        <v>87</v>
      </c>
      <c r="H43" t="s">
        <v>112</v>
      </c>
      <c r="I43">
        <v>-5.34</v>
      </c>
      <c r="J43">
        <v>-2.9</v>
      </c>
      <c r="K43">
        <v>-2.9</v>
      </c>
      <c r="L43">
        <v>25.7</v>
      </c>
      <c r="O43">
        <v>144.559</v>
      </c>
      <c r="P43">
        <v>68.247600000000006</v>
      </c>
      <c r="Q43">
        <v>345.11500000000001</v>
      </c>
      <c r="R43">
        <v>86.436899999999994</v>
      </c>
      <c r="S43">
        <v>0</v>
      </c>
      <c r="T43">
        <v>-4772.03</v>
      </c>
      <c r="U43">
        <v>0</v>
      </c>
      <c r="V43">
        <v>0</v>
      </c>
      <c r="W43">
        <v>615.745</v>
      </c>
      <c r="X43">
        <v>1040.8800000000001</v>
      </c>
      <c r="Y43">
        <v>2371.31</v>
      </c>
      <c r="Z43">
        <v>151.51499999999999</v>
      </c>
      <c r="AA43">
        <v>51.773000000000003</v>
      </c>
      <c r="AB43">
        <v>644.35900000000004</v>
      </c>
      <c r="AC43">
        <v>213.387</v>
      </c>
      <c r="AD43">
        <v>131.245</v>
      </c>
      <c r="AE43">
        <v>0</v>
      </c>
      <c r="AF43">
        <v>46.9285</v>
      </c>
      <c r="AG43">
        <v>391.56</v>
      </c>
      <c r="AH43">
        <v>344.63099999999997</v>
      </c>
      <c r="AI43">
        <v>18.7</v>
      </c>
      <c r="AJ43">
        <v>7.67</v>
      </c>
      <c r="AK43">
        <v>3.55</v>
      </c>
      <c r="AL43">
        <v>10.59</v>
      </c>
      <c r="AM43">
        <v>0</v>
      </c>
      <c r="AN43">
        <v>-40.67</v>
      </c>
      <c r="AO43">
        <v>0</v>
      </c>
      <c r="AP43">
        <v>0</v>
      </c>
      <c r="AQ43">
        <v>7.14</v>
      </c>
      <c r="AR43">
        <v>14.48</v>
      </c>
      <c r="AS43">
        <v>25.21</v>
      </c>
      <c r="AT43">
        <v>1.64</v>
      </c>
      <c r="AU43">
        <v>48.31</v>
      </c>
      <c r="AV43">
        <v>40.51</v>
      </c>
      <c r="BI43">
        <v>0</v>
      </c>
      <c r="BJ43">
        <v>0.45488299999999998</v>
      </c>
      <c r="BK43">
        <v>3.94083E-2</v>
      </c>
      <c r="BL43">
        <v>1.1732899999999999E-2</v>
      </c>
      <c r="BM43">
        <v>0</v>
      </c>
      <c r="BN43">
        <v>-9.0647099999999994E-2</v>
      </c>
      <c r="BO43">
        <v>0</v>
      </c>
      <c r="BP43">
        <v>0</v>
      </c>
      <c r="BQ43">
        <v>0.163464</v>
      </c>
      <c r="BR43">
        <v>0.157392</v>
      </c>
      <c r="BS43">
        <v>0.35411700000000002</v>
      </c>
      <c r="BT43">
        <v>2.5823200000000001E-2</v>
      </c>
      <c r="BU43">
        <v>1.1161700000000001</v>
      </c>
      <c r="BV43">
        <v>0.50602400000000003</v>
      </c>
      <c r="BW43">
        <v>124.17100000000001</v>
      </c>
      <c r="BX43">
        <v>38.703000000000003</v>
      </c>
      <c r="BY43">
        <v>345.11500000000001</v>
      </c>
      <c r="BZ43">
        <v>86.436899999999994</v>
      </c>
      <c r="CA43">
        <v>-4772.03</v>
      </c>
      <c r="CB43">
        <v>615.745</v>
      </c>
      <c r="CC43">
        <v>1039.04</v>
      </c>
      <c r="CD43">
        <v>2371.31</v>
      </c>
      <c r="CE43">
        <v>151.51499999999999</v>
      </c>
      <c r="CF43">
        <v>-3.4784099999999999E-4</v>
      </c>
      <c r="CG43">
        <v>594.42600000000004</v>
      </c>
      <c r="CH43">
        <v>183.292</v>
      </c>
      <c r="CI43">
        <v>131.245</v>
      </c>
      <c r="CJ43">
        <v>46.9285</v>
      </c>
      <c r="CK43">
        <v>361.46499999999997</v>
      </c>
      <c r="CL43">
        <v>314.53699999999998</v>
      </c>
      <c r="CM43">
        <v>16.05</v>
      </c>
      <c r="CN43">
        <v>4.9800000000000004</v>
      </c>
      <c r="CO43">
        <v>3.55</v>
      </c>
      <c r="CP43">
        <v>10.59</v>
      </c>
      <c r="CQ43">
        <v>-40.67</v>
      </c>
      <c r="CR43">
        <v>7.14</v>
      </c>
      <c r="CS43">
        <v>14.46</v>
      </c>
      <c r="CT43">
        <v>25.21</v>
      </c>
      <c r="CU43">
        <v>1.64</v>
      </c>
      <c r="CV43">
        <v>42.95</v>
      </c>
      <c r="CW43">
        <v>35.17</v>
      </c>
      <c r="DH43">
        <v>0</v>
      </c>
      <c r="DI43">
        <v>0.29705100000000001</v>
      </c>
      <c r="DJ43">
        <v>3.94083E-2</v>
      </c>
      <c r="DK43">
        <v>1.1732899999999999E-2</v>
      </c>
      <c r="DL43">
        <v>-9.0647099999999994E-2</v>
      </c>
      <c r="DM43">
        <v>0.163464</v>
      </c>
      <c r="DN43">
        <v>0.15692500000000001</v>
      </c>
      <c r="DO43">
        <v>0.35411700000000002</v>
      </c>
      <c r="DP43">
        <v>2.5823200000000001E-2</v>
      </c>
      <c r="DQ43">
        <v>0.95787500000000003</v>
      </c>
      <c r="DR43">
        <v>0.348192</v>
      </c>
      <c r="DS43" t="s">
        <v>673</v>
      </c>
      <c r="DT43" t="s">
        <v>670</v>
      </c>
      <c r="DU43" t="s">
        <v>665</v>
      </c>
      <c r="DV43" t="s">
        <v>501</v>
      </c>
      <c r="DW43">
        <v>-0.15829799999999999</v>
      </c>
      <c r="DX43">
        <v>-0.157832</v>
      </c>
      <c r="DY43">
        <v>-12.5</v>
      </c>
      <c r="DZ43">
        <v>-15.2</v>
      </c>
      <c r="EC43">
        <v>144.559</v>
      </c>
      <c r="ED43">
        <v>68.247600000000006</v>
      </c>
      <c r="EE43">
        <v>345.11500000000001</v>
      </c>
      <c r="EF43">
        <v>86.436899999999994</v>
      </c>
      <c r="EG43">
        <v>0</v>
      </c>
      <c r="EH43">
        <v>-4772.03</v>
      </c>
      <c r="EI43">
        <v>0</v>
      </c>
      <c r="EJ43">
        <v>0</v>
      </c>
      <c r="EK43">
        <v>615.745</v>
      </c>
      <c r="EL43">
        <v>1040.8800000000001</v>
      </c>
      <c r="EM43">
        <v>2371.31</v>
      </c>
      <c r="EN43">
        <v>151.51499999999999</v>
      </c>
      <c r="EO43">
        <v>51.773000000000003</v>
      </c>
      <c r="EP43">
        <v>213.387</v>
      </c>
      <c r="EQ43">
        <v>131.245</v>
      </c>
      <c r="ER43">
        <v>0</v>
      </c>
      <c r="ES43">
        <v>46.9285</v>
      </c>
      <c r="ET43">
        <v>391.56</v>
      </c>
      <c r="EU43">
        <v>18.7</v>
      </c>
      <c r="EV43">
        <v>7.67</v>
      </c>
      <c r="EW43">
        <v>3.55</v>
      </c>
      <c r="EX43">
        <v>10.59</v>
      </c>
      <c r="EY43">
        <v>0</v>
      </c>
      <c r="EZ43">
        <v>-40.67</v>
      </c>
      <c r="FA43">
        <v>0</v>
      </c>
      <c r="FB43">
        <v>0</v>
      </c>
      <c r="FC43">
        <v>7.14</v>
      </c>
      <c r="FD43">
        <v>14.48</v>
      </c>
      <c r="FE43">
        <v>25.21</v>
      </c>
      <c r="FF43">
        <v>1.64</v>
      </c>
      <c r="FG43">
        <v>48.31</v>
      </c>
      <c r="FT43">
        <v>0</v>
      </c>
      <c r="FU43">
        <v>0.45488299999999998</v>
      </c>
      <c r="FV43">
        <v>3.94083E-2</v>
      </c>
      <c r="FW43">
        <v>1.1732899999999999E-2</v>
      </c>
      <c r="FX43">
        <v>0</v>
      </c>
      <c r="FY43">
        <v>-9.0647099999999994E-2</v>
      </c>
      <c r="FZ43">
        <v>0</v>
      </c>
      <c r="GA43">
        <v>0</v>
      </c>
      <c r="GB43">
        <v>0.163464</v>
      </c>
      <c r="GC43">
        <v>0.157392</v>
      </c>
      <c r="GD43">
        <v>0.35411700000000002</v>
      </c>
      <c r="GE43">
        <v>2.5823200000000001E-2</v>
      </c>
      <c r="GF43">
        <v>1.1161700000000001</v>
      </c>
      <c r="GG43">
        <v>497.065</v>
      </c>
      <c r="GH43">
        <v>344.07400000000001</v>
      </c>
      <c r="GI43">
        <v>345.11500000000001</v>
      </c>
      <c r="GJ43">
        <v>0</v>
      </c>
      <c r="GK43">
        <v>2615</v>
      </c>
      <c r="GL43">
        <v>989.00099999999998</v>
      </c>
      <c r="GM43">
        <v>3267.2</v>
      </c>
      <c r="GN43">
        <v>327.5</v>
      </c>
      <c r="GO43">
        <v>8384.9500000000007</v>
      </c>
      <c r="GP43">
        <v>413.79</v>
      </c>
      <c r="GQ43">
        <v>185.64400000000001</v>
      </c>
      <c r="GR43">
        <v>73.400000000000006</v>
      </c>
      <c r="GS43">
        <v>672.83299999999997</v>
      </c>
      <c r="GT43">
        <v>41.14</v>
      </c>
      <c r="GU43">
        <v>22.34</v>
      </c>
      <c r="GV43">
        <v>3.55</v>
      </c>
      <c r="GW43">
        <v>31.907</v>
      </c>
      <c r="GX43">
        <v>30.77</v>
      </c>
      <c r="GY43">
        <v>19.7211</v>
      </c>
      <c r="GZ43">
        <v>35.14</v>
      </c>
      <c r="HA43">
        <v>3.58</v>
      </c>
      <c r="HB43">
        <v>188.148</v>
      </c>
      <c r="HC43">
        <v>38.22</v>
      </c>
      <c r="HD43">
        <v>22.34</v>
      </c>
      <c r="HE43">
        <v>3.55</v>
      </c>
      <c r="HF43">
        <v>13.72</v>
      </c>
      <c r="HG43">
        <v>30.77</v>
      </c>
      <c r="HH43">
        <v>15.67</v>
      </c>
      <c r="HI43">
        <v>35.14</v>
      </c>
      <c r="HJ43">
        <v>3.58</v>
      </c>
      <c r="HK43">
        <v>162.99</v>
      </c>
      <c r="ID43">
        <v>0</v>
      </c>
      <c r="IE43">
        <v>1.55307</v>
      </c>
      <c r="IF43">
        <v>3.94083E-2</v>
      </c>
      <c r="IG43">
        <v>0</v>
      </c>
      <c r="IH43">
        <v>0.76358999999999999</v>
      </c>
      <c r="II43">
        <v>0.12681200000000001</v>
      </c>
      <c r="IJ43">
        <v>0.53503100000000003</v>
      </c>
      <c r="IK43">
        <v>6.9275500000000004E-2</v>
      </c>
      <c r="IL43">
        <v>3.0871900000000001</v>
      </c>
      <c r="IM43">
        <v>47.3</v>
      </c>
      <c r="IN43">
        <v>21.6</v>
      </c>
      <c r="IO43">
        <v>25.7</v>
      </c>
      <c r="IP43">
        <v>44.4</v>
      </c>
      <c r="IQ43">
        <v>21.6</v>
      </c>
      <c r="IR43">
        <v>22.8</v>
      </c>
      <c r="IU43">
        <v>13.48</v>
      </c>
      <c r="IV43">
        <v>27.03</v>
      </c>
      <c r="IW43">
        <v>10.59</v>
      </c>
      <c r="IX43">
        <v>24.58</v>
      </c>
      <c r="IY43">
        <v>13.48</v>
      </c>
      <c r="IZ43">
        <v>27.03</v>
      </c>
      <c r="JA43">
        <v>30.53</v>
      </c>
      <c r="JB43">
        <v>68.406999999999996</v>
      </c>
      <c r="JK43">
        <v>1</v>
      </c>
      <c r="JL43">
        <v>3.0516999999999999</v>
      </c>
      <c r="JM43">
        <v>3.0516999999999999</v>
      </c>
      <c r="JP43">
        <v>4773.43</v>
      </c>
      <c r="JQ43">
        <v>3.0516999999999999</v>
      </c>
      <c r="JR43">
        <v>0.28000000000000003</v>
      </c>
      <c r="JS43">
        <v>0.45</v>
      </c>
      <c r="JT43">
        <v>2.34</v>
      </c>
      <c r="JU43">
        <v>0.28000000000000003</v>
      </c>
      <c r="JV43">
        <v>0.45</v>
      </c>
      <c r="JW43">
        <v>2.16</v>
      </c>
      <c r="JZ43">
        <v>1</v>
      </c>
      <c r="KA43">
        <v>1</v>
      </c>
      <c r="KB43">
        <v>44.461300000000001</v>
      </c>
      <c r="KC43">
        <v>16.9741</v>
      </c>
      <c r="KD43">
        <v>39.983600000000003</v>
      </c>
      <c r="KE43">
        <v>13.936199999999999</v>
      </c>
      <c r="KF43">
        <v>68.513800000000003</v>
      </c>
      <c r="KG43">
        <v>27.9407</v>
      </c>
      <c r="KJ43">
        <v>29.8553</v>
      </c>
      <c r="KK43">
        <v>18.118200000000002</v>
      </c>
      <c r="KL43">
        <v>68.860500000000002</v>
      </c>
      <c r="KM43">
        <v>16.869700000000002</v>
      </c>
      <c r="KN43">
        <v>0</v>
      </c>
      <c r="KO43">
        <v>-730.995</v>
      </c>
      <c r="KP43">
        <v>0</v>
      </c>
      <c r="KQ43">
        <v>0</v>
      </c>
      <c r="KR43">
        <v>133.613</v>
      </c>
      <c r="KS43">
        <v>204.31200000000001</v>
      </c>
      <c r="KT43">
        <v>484.43799999999999</v>
      </c>
      <c r="KU43">
        <v>33.183900000000001</v>
      </c>
      <c r="KV43">
        <v>258.25700000000001</v>
      </c>
      <c r="KW43">
        <v>1132.45</v>
      </c>
      <c r="KX43">
        <v>696.52099999999996</v>
      </c>
      <c r="KY43">
        <v>0</v>
      </c>
      <c r="KZ43">
        <v>249.05099999999999</v>
      </c>
      <c r="LA43">
        <v>2078.02</v>
      </c>
      <c r="LB43">
        <v>25.547599999999999</v>
      </c>
      <c r="LC43">
        <v>10.401899999999999</v>
      </c>
      <c r="LD43">
        <v>68.860500000000002</v>
      </c>
      <c r="LE43">
        <v>16.869700000000002</v>
      </c>
      <c r="LF43">
        <v>-730.995</v>
      </c>
      <c r="LG43">
        <v>133.613</v>
      </c>
      <c r="LH43">
        <v>203.93</v>
      </c>
      <c r="LI43">
        <v>484.43799999999999</v>
      </c>
      <c r="LJ43">
        <v>33.183900000000001</v>
      </c>
      <c r="LK43">
        <v>245.85</v>
      </c>
      <c r="LL43">
        <v>972.73599999999999</v>
      </c>
      <c r="LM43">
        <v>696.52099999999996</v>
      </c>
      <c r="LN43">
        <v>249.05099999999999</v>
      </c>
      <c r="LO43">
        <v>1918.31</v>
      </c>
      <c r="LP43">
        <v>104.648</v>
      </c>
      <c r="LQ43">
        <v>86.346900000000005</v>
      </c>
      <c r="LR43">
        <v>68.860500000000002</v>
      </c>
      <c r="LS43">
        <v>0</v>
      </c>
      <c r="LT43">
        <v>567.19200000000001</v>
      </c>
      <c r="LU43">
        <v>199.28399999999999</v>
      </c>
      <c r="LV43">
        <v>674.65200000000004</v>
      </c>
      <c r="LW43">
        <v>78.678600000000003</v>
      </c>
      <c r="LX43">
        <v>1779.66</v>
      </c>
      <c r="LY43">
        <v>2195.9899999999998</v>
      </c>
      <c r="LZ43">
        <v>985.21799999999996</v>
      </c>
      <c r="MA43">
        <v>389.536</v>
      </c>
      <c r="MB43">
        <v>3570.75</v>
      </c>
    </row>
    <row r="44" spans="1:340" x14ac:dyDescent="0.25">
      <c r="A44" s="26">
        <v>44497.771817129629</v>
      </c>
      <c r="B44" t="s">
        <v>752</v>
      </c>
      <c r="C44" t="s">
        <v>753</v>
      </c>
      <c r="D44">
        <v>5</v>
      </c>
      <c r="E44">
        <v>1</v>
      </c>
      <c r="F44">
        <v>2700</v>
      </c>
      <c r="G44" t="s">
        <v>87</v>
      </c>
      <c r="H44" t="s">
        <v>393</v>
      </c>
      <c r="I44">
        <v>0</v>
      </c>
      <c r="J44">
        <v>0</v>
      </c>
      <c r="K44">
        <v>0</v>
      </c>
      <c r="L44">
        <v>20.9</v>
      </c>
      <c r="O44">
        <v>98.226699999999994</v>
      </c>
      <c r="P44">
        <v>0</v>
      </c>
      <c r="Q44">
        <v>339.93599999999998</v>
      </c>
      <c r="R44">
        <v>86.442899999999995</v>
      </c>
      <c r="S44">
        <v>0</v>
      </c>
      <c r="T44">
        <v>-4675.9799999999996</v>
      </c>
      <c r="U44">
        <v>0</v>
      </c>
      <c r="V44">
        <v>0</v>
      </c>
      <c r="W44">
        <v>615.745</v>
      </c>
      <c r="X44">
        <v>1012.81</v>
      </c>
      <c r="Y44">
        <v>2371.31</v>
      </c>
      <c r="Z44">
        <v>151.51499999999999</v>
      </c>
      <c r="AA44">
        <v>2.2215200000000001E-4</v>
      </c>
      <c r="AB44">
        <v>524.60500000000002</v>
      </c>
      <c r="AC44">
        <v>145.00200000000001</v>
      </c>
      <c r="AD44">
        <v>139.54499999999999</v>
      </c>
      <c r="AE44">
        <v>0</v>
      </c>
      <c r="AF44">
        <v>46.9285</v>
      </c>
      <c r="AG44">
        <v>331.47500000000002</v>
      </c>
      <c r="AH44">
        <v>284.54700000000003</v>
      </c>
      <c r="AI44">
        <v>12.59</v>
      </c>
      <c r="AJ44">
        <v>0</v>
      </c>
      <c r="AK44">
        <v>3.51</v>
      </c>
      <c r="AL44">
        <v>11.18</v>
      </c>
      <c r="AM44">
        <v>0</v>
      </c>
      <c r="AN44">
        <v>-39.32</v>
      </c>
      <c r="AO44">
        <v>0</v>
      </c>
      <c r="AP44">
        <v>0</v>
      </c>
      <c r="AQ44">
        <v>7.34</v>
      </c>
      <c r="AR44">
        <v>14.16</v>
      </c>
      <c r="AS44">
        <v>25.48</v>
      </c>
      <c r="AT44">
        <v>1.68</v>
      </c>
      <c r="AU44">
        <v>36.619999999999997</v>
      </c>
      <c r="AV44">
        <v>27.28</v>
      </c>
      <c r="BI44">
        <v>0</v>
      </c>
      <c r="BJ44">
        <v>0</v>
      </c>
      <c r="BK44">
        <v>3.8816799999999999E-2</v>
      </c>
      <c r="BL44">
        <v>1.1732899999999999E-2</v>
      </c>
      <c r="BM44">
        <v>0</v>
      </c>
      <c r="BN44">
        <v>-6.4918900000000002E-2</v>
      </c>
      <c r="BO44">
        <v>0</v>
      </c>
      <c r="BP44">
        <v>0</v>
      </c>
      <c r="BQ44">
        <v>0.163464</v>
      </c>
      <c r="BR44">
        <v>0.14718200000000001</v>
      </c>
      <c r="BS44">
        <v>0.35411700000000002</v>
      </c>
      <c r="BT44">
        <v>2.5823200000000001E-2</v>
      </c>
      <c r="BU44">
        <v>0.67621699999999996</v>
      </c>
      <c r="BV44">
        <v>5.0549700000000003E-2</v>
      </c>
      <c r="BW44">
        <v>98.226699999999994</v>
      </c>
      <c r="BX44">
        <v>0</v>
      </c>
      <c r="BY44">
        <v>339.93599999999998</v>
      </c>
      <c r="BZ44">
        <v>86.442899999999995</v>
      </c>
      <c r="CA44">
        <v>-4675.9799999999996</v>
      </c>
      <c r="CB44">
        <v>615.745</v>
      </c>
      <c r="CC44">
        <v>1012.81</v>
      </c>
      <c r="CD44">
        <v>2371.31</v>
      </c>
      <c r="CE44">
        <v>151.51499999999999</v>
      </c>
      <c r="CF44">
        <v>2.22721E-4</v>
      </c>
      <c r="CG44">
        <v>524.60500000000002</v>
      </c>
      <c r="CH44">
        <v>145.00200000000001</v>
      </c>
      <c r="CI44">
        <v>139.54499999999999</v>
      </c>
      <c r="CJ44">
        <v>46.9285</v>
      </c>
      <c r="CK44">
        <v>331.47500000000002</v>
      </c>
      <c r="CL44">
        <v>284.54700000000003</v>
      </c>
      <c r="CM44">
        <v>12.59</v>
      </c>
      <c r="CN44">
        <v>0</v>
      </c>
      <c r="CO44">
        <v>3.51</v>
      </c>
      <c r="CP44">
        <v>11.18</v>
      </c>
      <c r="CQ44">
        <v>-39.32</v>
      </c>
      <c r="CR44">
        <v>7.34</v>
      </c>
      <c r="CS44">
        <v>14.16</v>
      </c>
      <c r="CT44">
        <v>25.48</v>
      </c>
      <c r="CU44">
        <v>1.68</v>
      </c>
      <c r="CV44">
        <v>36.619999999999997</v>
      </c>
      <c r="CW44">
        <v>27.28</v>
      </c>
      <c r="DH44">
        <v>0</v>
      </c>
      <c r="DI44">
        <v>0</v>
      </c>
      <c r="DJ44">
        <v>3.8816799999999999E-2</v>
      </c>
      <c r="DK44">
        <v>1.1732899999999999E-2</v>
      </c>
      <c r="DL44">
        <v>-6.4918900000000002E-2</v>
      </c>
      <c r="DM44">
        <v>0.163464</v>
      </c>
      <c r="DN44">
        <v>0.14718200000000001</v>
      </c>
      <c r="DO44">
        <v>0.35411700000000002</v>
      </c>
      <c r="DP44">
        <v>2.5823200000000001E-2</v>
      </c>
      <c r="DQ44">
        <v>0.67621699999999996</v>
      </c>
      <c r="DR44">
        <v>5.0549700000000003E-2</v>
      </c>
      <c r="DS44" t="s">
        <v>673</v>
      </c>
      <c r="DT44" t="s">
        <v>670</v>
      </c>
      <c r="DU44" t="s">
        <v>665</v>
      </c>
      <c r="DV44" t="s">
        <v>501</v>
      </c>
      <c r="DW44">
        <v>0</v>
      </c>
      <c r="DX44">
        <v>0</v>
      </c>
      <c r="DY44">
        <v>0</v>
      </c>
      <c r="DZ44">
        <v>0</v>
      </c>
      <c r="EC44">
        <v>98.226699999999994</v>
      </c>
      <c r="ED44">
        <v>0</v>
      </c>
      <c r="EE44">
        <v>339.93599999999998</v>
      </c>
      <c r="EF44">
        <v>86.442899999999995</v>
      </c>
      <c r="EG44">
        <v>0</v>
      </c>
      <c r="EH44">
        <v>-4675.9799999999996</v>
      </c>
      <c r="EI44">
        <v>0</v>
      </c>
      <c r="EJ44">
        <v>0</v>
      </c>
      <c r="EK44">
        <v>615.745</v>
      </c>
      <c r="EL44">
        <v>1012.81</v>
      </c>
      <c r="EM44">
        <v>2371.31</v>
      </c>
      <c r="EN44">
        <v>151.51499999999999</v>
      </c>
      <c r="EO44">
        <v>2.2215200000000001E-4</v>
      </c>
      <c r="EP44">
        <v>145.00200000000001</v>
      </c>
      <c r="EQ44">
        <v>139.54499999999999</v>
      </c>
      <c r="ER44">
        <v>0</v>
      </c>
      <c r="ES44">
        <v>46.9285</v>
      </c>
      <c r="ET44">
        <v>331.47500000000002</v>
      </c>
      <c r="EU44">
        <v>12.59</v>
      </c>
      <c r="EV44">
        <v>0</v>
      </c>
      <c r="EW44">
        <v>3.51</v>
      </c>
      <c r="EX44">
        <v>11.18</v>
      </c>
      <c r="EY44">
        <v>0</v>
      </c>
      <c r="EZ44">
        <v>-39.32</v>
      </c>
      <c r="FA44">
        <v>0</v>
      </c>
      <c r="FB44">
        <v>0</v>
      </c>
      <c r="FC44">
        <v>7.34</v>
      </c>
      <c r="FD44">
        <v>14.16</v>
      </c>
      <c r="FE44">
        <v>25.48</v>
      </c>
      <c r="FF44">
        <v>1.68</v>
      </c>
      <c r="FG44">
        <v>36.619999999999997</v>
      </c>
      <c r="FT44">
        <v>0</v>
      </c>
      <c r="FU44">
        <v>0</v>
      </c>
      <c r="FV44">
        <v>3.8816799999999999E-2</v>
      </c>
      <c r="FW44">
        <v>1.1732899999999999E-2</v>
      </c>
      <c r="FX44">
        <v>0</v>
      </c>
      <c r="FY44">
        <v>-6.4918900000000002E-2</v>
      </c>
      <c r="FZ44">
        <v>0</v>
      </c>
      <c r="GA44">
        <v>0</v>
      </c>
      <c r="GB44">
        <v>0.163464</v>
      </c>
      <c r="GC44">
        <v>0.14718200000000001</v>
      </c>
      <c r="GD44">
        <v>0.35411700000000002</v>
      </c>
      <c r="GE44">
        <v>2.5823200000000001E-2</v>
      </c>
      <c r="GF44">
        <v>0.67621699999999996</v>
      </c>
      <c r="GG44">
        <v>545.40499999999997</v>
      </c>
      <c r="GH44">
        <v>0</v>
      </c>
      <c r="GI44">
        <v>339.93599999999998</v>
      </c>
      <c r="GJ44">
        <v>0</v>
      </c>
      <c r="GK44">
        <v>2615</v>
      </c>
      <c r="GL44">
        <v>989.00099999999998</v>
      </c>
      <c r="GM44">
        <v>3267.2</v>
      </c>
      <c r="GN44">
        <v>327.5</v>
      </c>
      <c r="GO44">
        <v>8084.04</v>
      </c>
      <c r="GP44">
        <v>454.05599999999998</v>
      </c>
      <c r="GQ44">
        <v>194.626</v>
      </c>
      <c r="GR44">
        <v>73.400000000000006</v>
      </c>
      <c r="GS44">
        <v>722.08199999999999</v>
      </c>
      <c r="GT44">
        <v>44.679600000000001</v>
      </c>
      <c r="GU44">
        <v>0</v>
      </c>
      <c r="GV44">
        <v>3.51</v>
      </c>
      <c r="GW44">
        <v>36.743600000000001</v>
      </c>
      <c r="GX44">
        <v>31.31</v>
      </c>
      <c r="GY44">
        <v>19.781099999999999</v>
      </c>
      <c r="GZ44">
        <v>35.369999999999997</v>
      </c>
      <c r="HA44">
        <v>3.88</v>
      </c>
      <c r="HB44">
        <v>175.274</v>
      </c>
      <c r="HC44">
        <v>41.13</v>
      </c>
      <c r="HD44">
        <v>0</v>
      </c>
      <c r="HE44">
        <v>3.51</v>
      </c>
      <c r="HF44">
        <v>14.33</v>
      </c>
      <c r="HG44">
        <v>31.31</v>
      </c>
      <c r="HH44">
        <v>15.73</v>
      </c>
      <c r="HI44">
        <v>35.369999999999997</v>
      </c>
      <c r="HJ44">
        <v>3.88</v>
      </c>
      <c r="HK44">
        <v>145.26</v>
      </c>
      <c r="ID44" s="27">
        <v>5.7321700000000002E-16</v>
      </c>
      <c r="IE44">
        <v>0</v>
      </c>
      <c r="IF44">
        <v>3.8816799999999999E-2</v>
      </c>
      <c r="IG44">
        <v>0</v>
      </c>
      <c r="IH44">
        <v>0.76358999999999999</v>
      </c>
      <c r="II44">
        <v>0.12681200000000001</v>
      </c>
      <c r="IJ44">
        <v>0.53503100000000003</v>
      </c>
      <c r="IK44">
        <v>6.9275500000000004E-2</v>
      </c>
      <c r="IL44">
        <v>1.5335300000000001</v>
      </c>
      <c r="IM44">
        <v>43.3</v>
      </c>
      <c r="IN44">
        <v>22.4</v>
      </c>
      <c r="IO44">
        <v>20.9</v>
      </c>
      <c r="IP44">
        <v>43.3</v>
      </c>
      <c r="IQ44">
        <v>22.4</v>
      </c>
      <c r="IR44">
        <v>20.9</v>
      </c>
      <c r="IU44">
        <v>5.38</v>
      </c>
      <c r="IV44">
        <v>21.9</v>
      </c>
      <c r="IW44">
        <v>5.38</v>
      </c>
      <c r="IX44">
        <v>21.9</v>
      </c>
      <c r="IY44">
        <v>5.38</v>
      </c>
      <c r="IZ44">
        <v>21.9</v>
      </c>
      <c r="JA44">
        <v>8.75</v>
      </c>
      <c r="JB44">
        <v>76.183199999999999</v>
      </c>
      <c r="JK44">
        <v>1</v>
      </c>
      <c r="JL44">
        <v>2.8714</v>
      </c>
      <c r="JM44">
        <v>2.8714</v>
      </c>
      <c r="JP44">
        <v>4677.3599999999997</v>
      </c>
      <c r="JQ44">
        <v>2.8714</v>
      </c>
      <c r="JR44">
        <v>0.28000000000000003</v>
      </c>
      <c r="JS44">
        <v>0.44</v>
      </c>
      <c r="JT44">
        <v>2</v>
      </c>
      <c r="JU44">
        <v>0.28000000000000003</v>
      </c>
      <c r="JV44">
        <v>0.44</v>
      </c>
      <c r="JW44">
        <v>2</v>
      </c>
      <c r="JZ44">
        <v>1</v>
      </c>
      <c r="KA44">
        <v>1</v>
      </c>
      <c r="KB44">
        <v>48.433300000000003</v>
      </c>
      <c r="KC44">
        <v>8.5452200000000005</v>
      </c>
      <c r="KD44">
        <v>48.433300000000003</v>
      </c>
      <c r="KE44">
        <v>8.5452200000000005</v>
      </c>
      <c r="KF44">
        <v>74.916700000000006</v>
      </c>
      <c r="KG44">
        <v>1.1000000000000001</v>
      </c>
      <c r="KJ44">
        <v>20.888000000000002</v>
      </c>
      <c r="KK44">
        <v>0</v>
      </c>
      <c r="KL44">
        <v>67.826999999999998</v>
      </c>
      <c r="KM44">
        <v>16.870200000000001</v>
      </c>
      <c r="KN44">
        <v>0</v>
      </c>
      <c r="KO44">
        <v>-715.322</v>
      </c>
      <c r="KP44">
        <v>0</v>
      </c>
      <c r="KQ44">
        <v>0</v>
      </c>
      <c r="KR44">
        <v>133.613</v>
      </c>
      <c r="KS44">
        <v>198.23699999999999</v>
      </c>
      <c r="KT44">
        <v>484.43799999999999</v>
      </c>
      <c r="KU44">
        <v>33.183900000000001</v>
      </c>
      <c r="KV44">
        <v>239.73500000000001</v>
      </c>
      <c r="KW44">
        <v>769.53200000000004</v>
      </c>
      <c r="KX44">
        <v>740.56799999999998</v>
      </c>
      <c r="KY44">
        <v>0</v>
      </c>
      <c r="KZ44">
        <v>249.05099999999999</v>
      </c>
      <c r="LA44">
        <v>1759.15</v>
      </c>
      <c r="LB44">
        <v>20.888000000000002</v>
      </c>
      <c r="LC44">
        <v>0</v>
      </c>
      <c r="LD44">
        <v>67.826999999999998</v>
      </c>
      <c r="LE44">
        <v>16.870200000000001</v>
      </c>
      <c r="LF44">
        <v>-715.322</v>
      </c>
      <c r="LG44">
        <v>133.613</v>
      </c>
      <c r="LH44">
        <v>198.23699999999999</v>
      </c>
      <c r="LI44">
        <v>484.43799999999999</v>
      </c>
      <c r="LJ44">
        <v>33.183900000000001</v>
      </c>
      <c r="LK44">
        <v>239.73500000000001</v>
      </c>
      <c r="LL44">
        <v>769.53200000000004</v>
      </c>
      <c r="LM44">
        <v>740.56799999999998</v>
      </c>
      <c r="LN44">
        <v>249.05099999999999</v>
      </c>
      <c r="LO44">
        <v>1759.15</v>
      </c>
      <c r="LP44">
        <v>115.626</v>
      </c>
      <c r="LQ44">
        <v>0</v>
      </c>
      <c r="LR44">
        <v>67.826999999999998</v>
      </c>
      <c r="LS44">
        <v>0</v>
      </c>
      <c r="LT44">
        <v>567.19200000000001</v>
      </c>
      <c r="LU44">
        <v>199.28399999999999</v>
      </c>
      <c r="LV44">
        <v>674.65200000000004</v>
      </c>
      <c r="LW44">
        <v>78.678600000000003</v>
      </c>
      <c r="LX44">
        <v>1703.26</v>
      </c>
      <c r="LY44">
        <v>2409.69</v>
      </c>
      <c r="LZ44">
        <v>1032.8900000000001</v>
      </c>
      <c r="MA44">
        <v>389.536</v>
      </c>
      <c r="MB44">
        <v>3832.11</v>
      </c>
    </row>
    <row r="45" spans="1:340" x14ac:dyDescent="0.25">
      <c r="A45" s="26">
        <v>44497.772175925929</v>
      </c>
      <c r="B45" t="s">
        <v>754</v>
      </c>
      <c r="C45" t="s">
        <v>755</v>
      </c>
      <c r="D45">
        <v>5</v>
      </c>
      <c r="E45">
        <v>1</v>
      </c>
      <c r="F45">
        <v>2700</v>
      </c>
      <c r="G45" t="s">
        <v>87</v>
      </c>
      <c r="H45" t="s">
        <v>112</v>
      </c>
      <c r="I45">
        <v>-3.97</v>
      </c>
      <c r="J45">
        <v>-2.2999999999999998</v>
      </c>
      <c r="K45">
        <v>-2.2000000000000002</v>
      </c>
      <c r="L45">
        <v>23.1</v>
      </c>
      <c r="O45">
        <v>129.596</v>
      </c>
      <c r="P45">
        <v>0</v>
      </c>
      <c r="Q45">
        <v>339.93599999999998</v>
      </c>
      <c r="R45">
        <v>86.442899999999995</v>
      </c>
      <c r="S45">
        <v>0</v>
      </c>
      <c r="T45">
        <v>-4675.9799999999996</v>
      </c>
      <c r="U45">
        <v>0</v>
      </c>
      <c r="V45">
        <v>0</v>
      </c>
      <c r="W45">
        <v>615.745</v>
      </c>
      <c r="X45">
        <v>1010.96</v>
      </c>
      <c r="Y45">
        <v>2371.31</v>
      </c>
      <c r="Z45">
        <v>151.51499999999999</v>
      </c>
      <c r="AA45">
        <v>29.5214</v>
      </c>
      <c r="AB45">
        <v>555.97500000000002</v>
      </c>
      <c r="AC45">
        <v>191.31</v>
      </c>
      <c r="AD45">
        <v>139.54499999999999</v>
      </c>
      <c r="AE45">
        <v>0</v>
      </c>
      <c r="AF45">
        <v>46.9285</v>
      </c>
      <c r="AG45">
        <v>377.78300000000002</v>
      </c>
      <c r="AH45">
        <v>330.85500000000002</v>
      </c>
      <c r="AI45">
        <v>16.559999999999999</v>
      </c>
      <c r="AJ45">
        <v>0</v>
      </c>
      <c r="AK45">
        <v>3.51</v>
      </c>
      <c r="AL45">
        <v>11.18</v>
      </c>
      <c r="AM45">
        <v>0</v>
      </c>
      <c r="AN45">
        <v>-39.33</v>
      </c>
      <c r="AO45">
        <v>0</v>
      </c>
      <c r="AP45">
        <v>0</v>
      </c>
      <c r="AQ45">
        <v>7.34</v>
      </c>
      <c r="AR45">
        <v>14.14</v>
      </c>
      <c r="AS45">
        <v>25.48</v>
      </c>
      <c r="AT45">
        <v>1.68</v>
      </c>
      <c r="AU45">
        <v>40.56</v>
      </c>
      <c r="AV45">
        <v>31.25</v>
      </c>
      <c r="BI45">
        <v>0</v>
      </c>
      <c r="BJ45">
        <v>0</v>
      </c>
      <c r="BK45">
        <v>3.8816799999999999E-2</v>
      </c>
      <c r="BL45">
        <v>1.1732899999999999E-2</v>
      </c>
      <c r="BM45">
        <v>0</v>
      </c>
      <c r="BN45">
        <v>-6.4918900000000002E-2</v>
      </c>
      <c r="BO45">
        <v>0</v>
      </c>
      <c r="BP45">
        <v>0</v>
      </c>
      <c r="BQ45">
        <v>0.163464</v>
      </c>
      <c r="BR45">
        <v>0.14685100000000001</v>
      </c>
      <c r="BS45">
        <v>0.35411700000000002</v>
      </c>
      <c r="BT45">
        <v>2.5823200000000001E-2</v>
      </c>
      <c r="BU45">
        <v>0.67588599999999999</v>
      </c>
      <c r="BV45">
        <v>5.0549700000000003E-2</v>
      </c>
      <c r="BW45">
        <v>98.226699999999994</v>
      </c>
      <c r="BX45">
        <v>0</v>
      </c>
      <c r="BY45">
        <v>339.93599999999998</v>
      </c>
      <c r="BZ45">
        <v>86.442899999999995</v>
      </c>
      <c r="CA45">
        <v>-4675.9799999999996</v>
      </c>
      <c r="CB45">
        <v>615.745</v>
      </c>
      <c r="CC45">
        <v>1012.81</v>
      </c>
      <c r="CD45">
        <v>2371.31</v>
      </c>
      <c r="CE45">
        <v>151.51499999999999</v>
      </c>
      <c r="CF45">
        <v>2.22721E-4</v>
      </c>
      <c r="CG45">
        <v>524.60500000000002</v>
      </c>
      <c r="CH45">
        <v>145.00200000000001</v>
      </c>
      <c r="CI45">
        <v>139.54499999999999</v>
      </c>
      <c r="CJ45">
        <v>46.9285</v>
      </c>
      <c r="CK45">
        <v>331.47500000000002</v>
      </c>
      <c r="CL45">
        <v>284.54700000000003</v>
      </c>
      <c r="CM45">
        <v>12.59</v>
      </c>
      <c r="CN45">
        <v>0</v>
      </c>
      <c r="CO45">
        <v>3.51</v>
      </c>
      <c r="CP45">
        <v>11.18</v>
      </c>
      <c r="CQ45">
        <v>-39.32</v>
      </c>
      <c r="CR45">
        <v>7.34</v>
      </c>
      <c r="CS45">
        <v>14.16</v>
      </c>
      <c r="CT45">
        <v>25.48</v>
      </c>
      <c r="CU45">
        <v>1.68</v>
      </c>
      <c r="CV45">
        <v>36.619999999999997</v>
      </c>
      <c r="CW45">
        <v>27.28</v>
      </c>
      <c r="DH45">
        <v>0</v>
      </c>
      <c r="DI45">
        <v>0</v>
      </c>
      <c r="DJ45">
        <v>3.8816799999999999E-2</v>
      </c>
      <c r="DK45">
        <v>1.1732899999999999E-2</v>
      </c>
      <c r="DL45">
        <v>-6.4918900000000002E-2</v>
      </c>
      <c r="DM45">
        <v>0.163464</v>
      </c>
      <c r="DN45">
        <v>0.14718200000000001</v>
      </c>
      <c r="DO45">
        <v>0.35411700000000002</v>
      </c>
      <c r="DP45">
        <v>2.5823200000000001E-2</v>
      </c>
      <c r="DQ45">
        <v>0.67621699999999996</v>
      </c>
      <c r="DR45">
        <v>5.0549700000000003E-2</v>
      </c>
      <c r="DS45" t="s">
        <v>673</v>
      </c>
      <c r="DT45" t="s">
        <v>670</v>
      </c>
      <c r="DU45" t="s">
        <v>665</v>
      </c>
      <c r="DV45" t="s">
        <v>501</v>
      </c>
      <c r="DW45">
        <v>3.3058499999999999E-4</v>
      </c>
      <c r="DX45">
        <v>0</v>
      </c>
      <c r="DY45">
        <v>-10.8</v>
      </c>
      <c r="DZ45">
        <v>-14.6</v>
      </c>
      <c r="EC45">
        <v>129.596</v>
      </c>
      <c r="ED45">
        <v>0</v>
      </c>
      <c r="EE45">
        <v>339.93599999999998</v>
      </c>
      <c r="EF45">
        <v>86.442899999999995</v>
      </c>
      <c r="EG45">
        <v>0</v>
      </c>
      <c r="EH45">
        <v>-4675.9799999999996</v>
      </c>
      <c r="EI45">
        <v>0</v>
      </c>
      <c r="EJ45">
        <v>0</v>
      </c>
      <c r="EK45">
        <v>615.745</v>
      </c>
      <c r="EL45">
        <v>1010.96</v>
      </c>
      <c r="EM45">
        <v>2371.31</v>
      </c>
      <c r="EN45">
        <v>151.51499999999999</v>
      </c>
      <c r="EO45">
        <v>29.5214</v>
      </c>
      <c r="EP45">
        <v>191.31</v>
      </c>
      <c r="EQ45">
        <v>139.54499999999999</v>
      </c>
      <c r="ER45">
        <v>0</v>
      </c>
      <c r="ES45">
        <v>46.9285</v>
      </c>
      <c r="ET45">
        <v>377.78300000000002</v>
      </c>
      <c r="EU45">
        <v>16.559999999999999</v>
      </c>
      <c r="EV45">
        <v>0</v>
      </c>
      <c r="EW45">
        <v>3.51</v>
      </c>
      <c r="EX45">
        <v>11.18</v>
      </c>
      <c r="EY45">
        <v>0</v>
      </c>
      <c r="EZ45">
        <v>-39.33</v>
      </c>
      <c r="FA45">
        <v>0</v>
      </c>
      <c r="FB45">
        <v>0</v>
      </c>
      <c r="FC45">
        <v>7.34</v>
      </c>
      <c r="FD45">
        <v>14.14</v>
      </c>
      <c r="FE45">
        <v>25.48</v>
      </c>
      <c r="FF45">
        <v>1.68</v>
      </c>
      <c r="FG45">
        <v>40.56</v>
      </c>
      <c r="FT45">
        <v>0</v>
      </c>
      <c r="FU45">
        <v>0</v>
      </c>
      <c r="FV45">
        <v>3.8816799999999999E-2</v>
      </c>
      <c r="FW45">
        <v>1.1732899999999999E-2</v>
      </c>
      <c r="FX45">
        <v>0</v>
      </c>
      <c r="FY45">
        <v>-6.4918900000000002E-2</v>
      </c>
      <c r="FZ45">
        <v>0</v>
      </c>
      <c r="GA45">
        <v>0</v>
      </c>
      <c r="GB45">
        <v>0.163464</v>
      </c>
      <c r="GC45">
        <v>0.14685100000000001</v>
      </c>
      <c r="GD45">
        <v>0.35411700000000002</v>
      </c>
      <c r="GE45">
        <v>2.5823200000000001E-2</v>
      </c>
      <c r="GF45">
        <v>0.67588599999999999</v>
      </c>
      <c r="GG45">
        <v>545.40499999999997</v>
      </c>
      <c r="GH45">
        <v>0</v>
      </c>
      <c r="GI45">
        <v>339.93599999999998</v>
      </c>
      <c r="GJ45">
        <v>0</v>
      </c>
      <c r="GK45">
        <v>2615</v>
      </c>
      <c r="GL45">
        <v>989.00099999999998</v>
      </c>
      <c r="GM45">
        <v>3267.2</v>
      </c>
      <c r="GN45">
        <v>327.5</v>
      </c>
      <c r="GO45">
        <v>8084.04</v>
      </c>
      <c r="GP45">
        <v>454.05599999999998</v>
      </c>
      <c r="GQ45">
        <v>194.626</v>
      </c>
      <c r="GR45">
        <v>73.400000000000006</v>
      </c>
      <c r="GS45">
        <v>722.08199999999999</v>
      </c>
      <c r="GT45">
        <v>44.679600000000001</v>
      </c>
      <c r="GU45">
        <v>0</v>
      </c>
      <c r="GV45">
        <v>3.51</v>
      </c>
      <c r="GW45">
        <v>36.743600000000001</v>
      </c>
      <c r="GX45">
        <v>31.31</v>
      </c>
      <c r="GY45">
        <v>19.781099999999999</v>
      </c>
      <c r="GZ45">
        <v>35.369999999999997</v>
      </c>
      <c r="HA45">
        <v>3.88</v>
      </c>
      <c r="HB45">
        <v>175.274</v>
      </c>
      <c r="HC45">
        <v>41.13</v>
      </c>
      <c r="HD45">
        <v>0</v>
      </c>
      <c r="HE45">
        <v>3.51</v>
      </c>
      <c r="HF45">
        <v>14.33</v>
      </c>
      <c r="HG45">
        <v>31.31</v>
      </c>
      <c r="HH45">
        <v>15.73</v>
      </c>
      <c r="HI45">
        <v>35.369999999999997</v>
      </c>
      <c r="HJ45">
        <v>3.88</v>
      </c>
      <c r="HK45">
        <v>145.26</v>
      </c>
      <c r="ID45" s="27">
        <v>5.7321700000000002E-16</v>
      </c>
      <c r="IE45">
        <v>0</v>
      </c>
      <c r="IF45">
        <v>3.8816799999999999E-2</v>
      </c>
      <c r="IG45">
        <v>0</v>
      </c>
      <c r="IH45">
        <v>0.76358999999999999</v>
      </c>
      <c r="II45">
        <v>0.12681200000000001</v>
      </c>
      <c r="IJ45">
        <v>0.53503100000000003</v>
      </c>
      <c r="IK45">
        <v>6.9275500000000004E-2</v>
      </c>
      <c r="IL45">
        <v>1.5335300000000001</v>
      </c>
      <c r="IM45">
        <v>45.6</v>
      </c>
      <c r="IN45">
        <v>22.5</v>
      </c>
      <c r="IO45">
        <v>23.1</v>
      </c>
      <c r="IP45">
        <v>43.3</v>
      </c>
      <c r="IQ45">
        <v>22.4</v>
      </c>
      <c r="IR45">
        <v>20.9</v>
      </c>
      <c r="IU45">
        <v>5.69</v>
      </c>
      <c r="IV45">
        <v>25.56</v>
      </c>
      <c r="IW45">
        <v>5.38</v>
      </c>
      <c r="IX45">
        <v>21.9</v>
      </c>
      <c r="IY45">
        <v>5.69</v>
      </c>
      <c r="IZ45">
        <v>25.56</v>
      </c>
      <c r="JA45">
        <v>8.75</v>
      </c>
      <c r="JB45">
        <v>76.183199999999999</v>
      </c>
      <c r="JK45">
        <v>1</v>
      </c>
      <c r="JL45">
        <v>2.8714</v>
      </c>
      <c r="JM45">
        <v>2.8714</v>
      </c>
      <c r="JP45">
        <v>4677.3599999999997</v>
      </c>
      <c r="JQ45">
        <v>2.8714</v>
      </c>
      <c r="JR45">
        <v>0.28000000000000003</v>
      </c>
      <c r="JS45">
        <v>0.43</v>
      </c>
      <c r="JT45">
        <v>2.25</v>
      </c>
      <c r="JU45">
        <v>0.28000000000000003</v>
      </c>
      <c r="JV45">
        <v>0.44</v>
      </c>
      <c r="JW45">
        <v>2</v>
      </c>
      <c r="JZ45">
        <v>1</v>
      </c>
      <c r="KA45">
        <v>1</v>
      </c>
      <c r="KB45">
        <v>53.010100000000001</v>
      </c>
      <c r="KC45">
        <v>1.1000000000000001</v>
      </c>
      <c r="KD45">
        <v>48.433300000000003</v>
      </c>
      <c r="KE45">
        <v>8.5452200000000005</v>
      </c>
      <c r="KF45">
        <v>74.916700000000006</v>
      </c>
      <c r="KG45">
        <v>1.1000000000000001</v>
      </c>
      <c r="KJ45">
        <v>27.462199999999999</v>
      </c>
      <c r="KK45">
        <v>0</v>
      </c>
      <c r="KL45">
        <v>67.826999999999998</v>
      </c>
      <c r="KM45">
        <v>16.870200000000001</v>
      </c>
      <c r="KN45">
        <v>0</v>
      </c>
      <c r="KO45">
        <v>-715.322</v>
      </c>
      <c r="KP45">
        <v>0</v>
      </c>
      <c r="KQ45">
        <v>0</v>
      </c>
      <c r="KR45">
        <v>133.613</v>
      </c>
      <c r="KS45">
        <v>197.85499999999999</v>
      </c>
      <c r="KT45">
        <v>484.43799999999999</v>
      </c>
      <c r="KU45">
        <v>33.183900000000001</v>
      </c>
      <c r="KV45">
        <v>245.92699999999999</v>
      </c>
      <c r="KW45">
        <v>1015.29</v>
      </c>
      <c r="KX45">
        <v>740.56799999999998</v>
      </c>
      <c r="KY45">
        <v>0</v>
      </c>
      <c r="KZ45">
        <v>249.05099999999999</v>
      </c>
      <c r="LA45">
        <v>2004.91</v>
      </c>
      <c r="LB45">
        <v>20.888000000000002</v>
      </c>
      <c r="LC45">
        <v>0</v>
      </c>
      <c r="LD45">
        <v>67.826999999999998</v>
      </c>
      <c r="LE45">
        <v>16.870200000000001</v>
      </c>
      <c r="LF45">
        <v>-715.322</v>
      </c>
      <c r="LG45">
        <v>133.613</v>
      </c>
      <c r="LH45">
        <v>198.23699999999999</v>
      </c>
      <c r="LI45">
        <v>484.43799999999999</v>
      </c>
      <c r="LJ45">
        <v>33.183900000000001</v>
      </c>
      <c r="LK45">
        <v>239.73500000000001</v>
      </c>
      <c r="LL45">
        <v>769.53200000000004</v>
      </c>
      <c r="LM45">
        <v>740.56799999999998</v>
      </c>
      <c r="LN45">
        <v>249.05099999999999</v>
      </c>
      <c r="LO45">
        <v>1759.15</v>
      </c>
      <c r="LP45">
        <v>115.626</v>
      </c>
      <c r="LQ45">
        <v>0</v>
      </c>
      <c r="LR45">
        <v>67.826999999999998</v>
      </c>
      <c r="LS45">
        <v>0</v>
      </c>
      <c r="LT45">
        <v>567.19200000000001</v>
      </c>
      <c r="LU45">
        <v>199.28399999999999</v>
      </c>
      <c r="LV45">
        <v>674.65200000000004</v>
      </c>
      <c r="LW45">
        <v>78.678600000000003</v>
      </c>
      <c r="LX45">
        <v>1703.26</v>
      </c>
      <c r="LY45">
        <v>2409.69</v>
      </c>
      <c r="LZ45">
        <v>1032.8900000000001</v>
      </c>
      <c r="MA45">
        <v>389.536</v>
      </c>
      <c r="MB45">
        <v>3832.11</v>
      </c>
    </row>
    <row r="46" spans="1:340" x14ac:dyDescent="0.25">
      <c r="A46" s="26">
        <v>44497.772534722222</v>
      </c>
      <c r="B46" t="s">
        <v>756</v>
      </c>
      <c r="C46" t="s">
        <v>757</v>
      </c>
      <c r="D46">
        <v>6</v>
      </c>
      <c r="E46">
        <v>1</v>
      </c>
      <c r="F46">
        <v>2700</v>
      </c>
      <c r="G46" t="s">
        <v>87</v>
      </c>
      <c r="H46" t="s">
        <v>393</v>
      </c>
      <c r="I46">
        <v>0</v>
      </c>
      <c r="J46">
        <v>0</v>
      </c>
      <c r="K46">
        <v>0</v>
      </c>
      <c r="L46">
        <v>22.9</v>
      </c>
      <c r="O46">
        <v>59.087200000000003</v>
      </c>
      <c r="P46">
        <v>48.598799999999997</v>
      </c>
      <c r="Q46">
        <v>351.67</v>
      </c>
      <c r="R46">
        <v>86.436899999999994</v>
      </c>
      <c r="S46">
        <v>0</v>
      </c>
      <c r="T46">
        <v>-4740.84</v>
      </c>
      <c r="U46">
        <v>0</v>
      </c>
      <c r="V46">
        <v>0</v>
      </c>
      <c r="W46">
        <v>615.745</v>
      </c>
      <c r="X46">
        <v>1056.48</v>
      </c>
      <c r="Y46">
        <v>2371.31</v>
      </c>
      <c r="Z46">
        <v>151.51499999999999</v>
      </c>
      <c r="AA46">
        <v>4.6932899999999999E-4</v>
      </c>
      <c r="AB46">
        <v>545.79300000000001</v>
      </c>
      <c r="AC46">
        <v>87.218100000000007</v>
      </c>
      <c r="AD46">
        <v>126.19199999999999</v>
      </c>
      <c r="AE46">
        <v>0</v>
      </c>
      <c r="AF46">
        <v>46.9285</v>
      </c>
      <c r="AG46">
        <v>260.339</v>
      </c>
      <c r="AH46">
        <v>213.41</v>
      </c>
      <c r="AI46">
        <v>7.73</v>
      </c>
      <c r="AJ46">
        <v>3.77</v>
      </c>
      <c r="AK46">
        <v>3.52</v>
      </c>
      <c r="AL46">
        <v>10.220000000000001</v>
      </c>
      <c r="AM46">
        <v>0</v>
      </c>
      <c r="AN46">
        <v>-39.14</v>
      </c>
      <c r="AO46">
        <v>0</v>
      </c>
      <c r="AP46">
        <v>0</v>
      </c>
      <c r="AQ46">
        <v>6.92</v>
      </c>
      <c r="AR46">
        <v>14.26</v>
      </c>
      <c r="AS46">
        <v>24.6</v>
      </c>
      <c r="AT46">
        <v>1.61</v>
      </c>
      <c r="AU46">
        <v>33.49</v>
      </c>
      <c r="AV46">
        <v>25.24</v>
      </c>
      <c r="BI46">
        <v>0</v>
      </c>
      <c r="BJ46">
        <v>0.30149100000000001</v>
      </c>
      <c r="BK46">
        <v>4.0156799999999999E-2</v>
      </c>
      <c r="BL46">
        <v>1.1732899999999999E-2</v>
      </c>
      <c r="BM46">
        <v>0</v>
      </c>
      <c r="BN46">
        <v>-5.65125E-2</v>
      </c>
      <c r="BO46">
        <v>0</v>
      </c>
      <c r="BP46">
        <v>0</v>
      </c>
      <c r="BQ46">
        <v>0.163464</v>
      </c>
      <c r="BR46">
        <v>0.15387400000000001</v>
      </c>
      <c r="BS46">
        <v>0.35411700000000002</v>
      </c>
      <c r="BT46">
        <v>2.5823200000000001E-2</v>
      </c>
      <c r="BU46">
        <v>0.99414599999999997</v>
      </c>
      <c r="BV46">
        <v>0.35338000000000003</v>
      </c>
      <c r="BW46">
        <v>59.0871</v>
      </c>
      <c r="BX46">
        <v>48.598799999999997</v>
      </c>
      <c r="BY46">
        <v>351.67</v>
      </c>
      <c r="BZ46">
        <v>86.436899999999994</v>
      </c>
      <c r="CA46">
        <v>-4740.84</v>
      </c>
      <c r="CB46">
        <v>615.745</v>
      </c>
      <c r="CC46">
        <v>1056.48</v>
      </c>
      <c r="CD46">
        <v>2371.31</v>
      </c>
      <c r="CE46">
        <v>151.51499999999999</v>
      </c>
      <c r="CF46">
        <v>3.98219E-4</v>
      </c>
      <c r="CG46">
        <v>545.79300000000001</v>
      </c>
      <c r="CH46">
        <v>87.218000000000004</v>
      </c>
      <c r="CI46">
        <v>126.19199999999999</v>
      </c>
      <c r="CJ46">
        <v>46.9285</v>
      </c>
      <c r="CK46">
        <v>260.339</v>
      </c>
      <c r="CL46">
        <v>213.41</v>
      </c>
      <c r="CM46">
        <v>7.73</v>
      </c>
      <c r="CN46">
        <v>3.77</v>
      </c>
      <c r="CO46">
        <v>3.52</v>
      </c>
      <c r="CP46">
        <v>10.220000000000001</v>
      </c>
      <c r="CQ46">
        <v>-39.14</v>
      </c>
      <c r="CR46">
        <v>6.92</v>
      </c>
      <c r="CS46">
        <v>14.26</v>
      </c>
      <c r="CT46">
        <v>24.6</v>
      </c>
      <c r="CU46">
        <v>1.61</v>
      </c>
      <c r="CV46">
        <v>33.49</v>
      </c>
      <c r="CW46">
        <v>25.24</v>
      </c>
      <c r="DH46">
        <v>0</v>
      </c>
      <c r="DI46">
        <v>0.30149100000000001</v>
      </c>
      <c r="DJ46">
        <v>4.0156799999999999E-2</v>
      </c>
      <c r="DK46">
        <v>1.1732899999999999E-2</v>
      </c>
      <c r="DL46">
        <v>-5.65125E-2</v>
      </c>
      <c r="DM46">
        <v>0.163464</v>
      </c>
      <c r="DN46">
        <v>0.15387400000000001</v>
      </c>
      <c r="DO46">
        <v>0.35411700000000002</v>
      </c>
      <c r="DP46">
        <v>2.5823200000000001E-2</v>
      </c>
      <c r="DQ46">
        <v>0.99414599999999997</v>
      </c>
      <c r="DR46">
        <v>0.35338000000000003</v>
      </c>
      <c r="DS46" t="s">
        <v>673</v>
      </c>
      <c r="DT46" t="s">
        <v>670</v>
      </c>
      <c r="DU46" t="s">
        <v>665</v>
      </c>
      <c r="DV46" t="s">
        <v>501</v>
      </c>
      <c r="DW46">
        <v>0</v>
      </c>
      <c r="DX46">
        <v>0</v>
      </c>
      <c r="DY46">
        <v>0</v>
      </c>
      <c r="DZ46">
        <v>0</v>
      </c>
      <c r="EC46">
        <v>59.087200000000003</v>
      </c>
      <c r="ED46">
        <v>48.598799999999997</v>
      </c>
      <c r="EE46">
        <v>351.67</v>
      </c>
      <c r="EF46">
        <v>86.436899999999994</v>
      </c>
      <c r="EG46">
        <v>0</v>
      </c>
      <c r="EH46">
        <v>-4740.84</v>
      </c>
      <c r="EI46">
        <v>0</v>
      </c>
      <c r="EJ46">
        <v>0</v>
      </c>
      <c r="EK46">
        <v>615.745</v>
      </c>
      <c r="EL46">
        <v>1056.48</v>
      </c>
      <c r="EM46">
        <v>2371.31</v>
      </c>
      <c r="EN46">
        <v>151.51499999999999</v>
      </c>
      <c r="EO46">
        <v>4.6932899999999999E-4</v>
      </c>
      <c r="EP46">
        <v>87.218100000000007</v>
      </c>
      <c r="EQ46">
        <v>126.19199999999999</v>
      </c>
      <c r="ER46">
        <v>0</v>
      </c>
      <c r="ES46">
        <v>46.9285</v>
      </c>
      <c r="ET46">
        <v>260.339</v>
      </c>
      <c r="EU46">
        <v>7.73</v>
      </c>
      <c r="EV46">
        <v>3.77</v>
      </c>
      <c r="EW46">
        <v>3.52</v>
      </c>
      <c r="EX46">
        <v>10.220000000000001</v>
      </c>
      <c r="EY46">
        <v>0</v>
      </c>
      <c r="EZ46">
        <v>-39.14</v>
      </c>
      <c r="FA46">
        <v>0</v>
      </c>
      <c r="FB46">
        <v>0</v>
      </c>
      <c r="FC46">
        <v>6.92</v>
      </c>
      <c r="FD46">
        <v>14.26</v>
      </c>
      <c r="FE46">
        <v>24.6</v>
      </c>
      <c r="FF46">
        <v>1.61</v>
      </c>
      <c r="FG46">
        <v>33.49</v>
      </c>
      <c r="FT46">
        <v>0</v>
      </c>
      <c r="FU46">
        <v>0.30149100000000001</v>
      </c>
      <c r="FV46">
        <v>4.0156799999999999E-2</v>
      </c>
      <c r="FW46">
        <v>1.1732899999999999E-2</v>
      </c>
      <c r="FX46">
        <v>0</v>
      </c>
      <c r="FY46">
        <v>-5.65125E-2</v>
      </c>
      <c r="FZ46">
        <v>0</v>
      </c>
      <c r="GA46">
        <v>0</v>
      </c>
      <c r="GB46">
        <v>0.163464</v>
      </c>
      <c r="GC46">
        <v>0.15387400000000001</v>
      </c>
      <c r="GD46">
        <v>0.35411700000000002</v>
      </c>
      <c r="GE46">
        <v>2.5823200000000001E-2</v>
      </c>
      <c r="GF46">
        <v>0.99414599999999997</v>
      </c>
      <c r="GG46">
        <v>226.89699999999999</v>
      </c>
      <c r="GH46">
        <v>177.41800000000001</v>
      </c>
      <c r="GI46">
        <v>351.67</v>
      </c>
      <c r="GJ46">
        <v>0</v>
      </c>
      <c r="GK46">
        <v>2615</v>
      </c>
      <c r="GL46">
        <v>989.00099999999998</v>
      </c>
      <c r="GM46">
        <v>3267.2</v>
      </c>
      <c r="GN46">
        <v>327.5</v>
      </c>
      <c r="GO46">
        <v>7954.68</v>
      </c>
      <c r="GP46">
        <v>188.88</v>
      </c>
      <c r="GQ46">
        <v>180.12299999999999</v>
      </c>
      <c r="GR46">
        <v>73.400000000000006</v>
      </c>
      <c r="GS46">
        <v>442.40199999999999</v>
      </c>
      <c r="GT46">
        <v>17.275700000000001</v>
      </c>
      <c r="GU46">
        <v>8.89</v>
      </c>
      <c r="GV46">
        <v>3.52</v>
      </c>
      <c r="GW46">
        <v>29.6889</v>
      </c>
      <c r="GX46">
        <v>29.72</v>
      </c>
      <c r="GY46">
        <v>19.333100000000002</v>
      </c>
      <c r="GZ46">
        <v>34.22</v>
      </c>
      <c r="HA46">
        <v>3.7</v>
      </c>
      <c r="HB46">
        <v>146.34800000000001</v>
      </c>
      <c r="HC46">
        <v>17.579999999999998</v>
      </c>
      <c r="HD46">
        <v>8.89</v>
      </c>
      <c r="HE46">
        <v>3.52</v>
      </c>
      <c r="HF46">
        <v>13.36</v>
      </c>
      <c r="HG46">
        <v>29.72</v>
      </c>
      <c r="HH46">
        <v>15.43</v>
      </c>
      <c r="HI46">
        <v>34.22</v>
      </c>
      <c r="HJ46">
        <v>3.7</v>
      </c>
      <c r="HK46">
        <v>126.42</v>
      </c>
      <c r="ID46">
        <v>0</v>
      </c>
      <c r="IE46">
        <v>0.50280100000000005</v>
      </c>
      <c r="IF46">
        <v>4.0156799999999999E-2</v>
      </c>
      <c r="IG46">
        <v>0</v>
      </c>
      <c r="IH46">
        <v>0.76358999999999999</v>
      </c>
      <c r="II46">
        <v>0.12681200000000001</v>
      </c>
      <c r="IJ46">
        <v>0.53503100000000003</v>
      </c>
      <c r="IK46">
        <v>6.9275500000000004E-2</v>
      </c>
      <c r="IL46">
        <v>2.0376699999999999</v>
      </c>
      <c r="IM46">
        <v>49.6</v>
      </c>
      <c r="IN46">
        <v>26.7</v>
      </c>
      <c r="IO46">
        <v>22.9</v>
      </c>
      <c r="IP46">
        <v>49.6</v>
      </c>
      <c r="IQ46">
        <v>26.7</v>
      </c>
      <c r="IR46">
        <v>22.9</v>
      </c>
      <c r="IU46">
        <v>8.6999999999999993</v>
      </c>
      <c r="IV46">
        <v>16.54</v>
      </c>
      <c r="IW46">
        <v>8.6999999999999993</v>
      </c>
      <c r="IX46">
        <v>16.54</v>
      </c>
      <c r="IY46">
        <v>8.6999999999999993</v>
      </c>
      <c r="IZ46">
        <v>16.54</v>
      </c>
      <c r="JA46">
        <v>14.47</v>
      </c>
      <c r="JB46">
        <v>44.904600000000002</v>
      </c>
      <c r="JK46">
        <v>1</v>
      </c>
      <c r="JL46">
        <v>3.1061999999999999</v>
      </c>
      <c r="JM46">
        <v>3.1061999999999999</v>
      </c>
      <c r="JP46">
        <v>4742.2299999999996</v>
      </c>
      <c r="JQ46">
        <v>3.1061999999999999</v>
      </c>
      <c r="JR46">
        <v>0.22</v>
      </c>
      <c r="JS46">
        <v>0.27</v>
      </c>
      <c r="JT46">
        <v>1.82</v>
      </c>
      <c r="JU46">
        <v>0.22</v>
      </c>
      <c r="JV46">
        <v>0.27</v>
      </c>
      <c r="JW46">
        <v>1.82</v>
      </c>
      <c r="JZ46">
        <v>1</v>
      </c>
      <c r="KA46">
        <v>1</v>
      </c>
      <c r="KB46">
        <v>43.407499999999999</v>
      </c>
      <c r="KC46">
        <v>25.417400000000001</v>
      </c>
      <c r="KD46">
        <v>43.407499999999999</v>
      </c>
      <c r="KE46">
        <v>25.417400000000001</v>
      </c>
      <c r="KF46">
        <v>62.005899999999997</v>
      </c>
      <c r="KG46">
        <v>34.9559</v>
      </c>
      <c r="KJ46">
        <v>11.820600000000001</v>
      </c>
      <c r="KK46">
        <v>13.574299999999999</v>
      </c>
      <c r="KL46">
        <v>65.213499999999996</v>
      </c>
      <c r="KM46">
        <v>15.600099999999999</v>
      </c>
      <c r="KN46">
        <v>0</v>
      </c>
      <c r="KO46">
        <v>-489.99799999999999</v>
      </c>
      <c r="KP46">
        <v>0</v>
      </c>
      <c r="KQ46">
        <v>0</v>
      </c>
      <c r="KR46">
        <v>134.529</v>
      </c>
      <c r="KS46">
        <v>191.88499999999999</v>
      </c>
      <c r="KT46">
        <v>462.36</v>
      </c>
      <c r="KU46">
        <v>33.337899999999998</v>
      </c>
      <c r="KV46">
        <v>438.322</v>
      </c>
      <c r="KW46">
        <v>462.86900000000003</v>
      </c>
      <c r="KX46">
        <v>669.70699999999999</v>
      </c>
      <c r="KY46">
        <v>0</v>
      </c>
      <c r="KZ46">
        <v>249.05099999999999</v>
      </c>
      <c r="LA46">
        <v>1381.63</v>
      </c>
      <c r="LB46">
        <v>11.820600000000001</v>
      </c>
      <c r="LC46">
        <v>13.574299999999999</v>
      </c>
      <c r="LD46">
        <v>65.213499999999996</v>
      </c>
      <c r="LE46">
        <v>15.600099999999999</v>
      </c>
      <c r="LF46">
        <v>-489.99799999999999</v>
      </c>
      <c r="LG46">
        <v>134.529</v>
      </c>
      <c r="LH46">
        <v>191.88499999999999</v>
      </c>
      <c r="LI46">
        <v>462.36</v>
      </c>
      <c r="LJ46">
        <v>33.337899999999998</v>
      </c>
      <c r="LK46">
        <v>438.322</v>
      </c>
      <c r="LL46">
        <v>462.86900000000003</v>
      </c>
      <c r="LM46">
        <v>669.70699999999999</v>
      </c>
      <c r="LN46">
        <v>249.05099999999999</v>
      </c>
      <c r="LO46">
        <v>1381.63</v>
      </c>
      <c r="LP46">
        <v>46.824599999999997</v>
      </c>
      <c r="LQ46">
        <v>45.142800000000001</v>
      </c>
      <c r="LR46">
        <v>65.213499999999996</v>
      </c>
      <c r="LS46">
        <v>0</v>
      </c>
      <c r="LT46">
        <v>570.78300000000002</v>
      </c>
      <c r="LU46">
        <v>187.036</v>
      </c>
      <c r="LV46">
        <v>648.29600000000005</v>
      </c>
      <c r="LW46">
        <v>86.545199999999994</v>
      </c>
      <c r="LX46">
        <v>1649.84</v>
      </c>
      <c r="LY46">
        <v>1002.39</v>
      </c>
      <c r="LZ46">
        <v>955.91700000000003</v>
      </c>
      <c r="MA46">
        <v>389.536</v>
      </c>
      <c r="MB46">
        <v>2347.84</v>
      </c>
    </row>
    <row r="47" spans="1:340" x14ac:dyDescent="0.25">
      <c r="A47" s="26">
        <v>44497.772881944446</v>
      </c>
      <c r="B47" t="s">
        <v>758</v>
      </c>
      <c r="C47" t="s">
        <v>759</v>
      </c>
      <c r="D47">
        <v>6</v>
      </c>
      <c r="E47">
        <v>1</v>
      </c>
      <c r="F47">
        <v>2700</v>
      </c>
      <c r="G47" t="s">
        <v>87</v>
      </c>
      <c r="H47" t="s">
        <v>112</v>
      </c>
      <c r="I47">
        <v>-2.23</v>
      </c>
      <c r="J47">
        <v>-1.6</v>
      </c>
      <c r="K47">
        <v>-1.5</v>
      </c>
      <c r="L47">
        <v>24.4</v>
      </c>
      <c r="O47">
        <v>69.237499999999997</v>
      </c>
      <c r="P47">
        <v>63.658000000000001</v>
      </c>
      <c r="Q47">
        <v>351.67</v>
      </c>
      <c r="R47">
        <v>86.436899999999994</v>
      </c>
      <c r="S47">
        <v>0</v>
      </c>
      <c r="T47">
        <v>-4740.84</v>
      </c>
      <c r="U47">
        <v>0</v>
      </c>
      <c r="V47">
        <v>0</v>
      </c>
      <c r="W47">
        <v>615.745</v>
      </c>
      <c r="X47">
        <v>1057.17</v>
      </c>
      <c r="Y47">
        <v>2371.31</v>
      </c>
      <c r="Z47">
        <v>151.51499999999999</v>
      </c>
      <c r="AA47">
        <v>25.9039</v>
      </c>
      <c r="AB47">
        <v>571.00300000000004</v>
      </c>
      <c r="AC47">
        <v>102.20099999999999</v>
      </c>
      <c r="AD47">
        <v>126.19199999999999</v>
      </c>
      <c r="AE47">
        <v>0</v>
      </c>
      <c r="AF47">
        <v>46.9285</v>
      </c>
      <c r="AG47">
        <v>275.322</v>
      </c>
      <c r="AH47">
        <v>228.393</v>
      </c>
      <c r="AI47">
        <v>9.0500000000000007</v>
      </c>
      <c r="AJ47">
        <v>4.68</v>
      </c>
      <c r="AK47">
        <v>3.52</v>
      </c>
      <c r="AL47">
        <v>10.220000000000001</v>
      </c>
      <c r="AM47">
        <v>0</v>
      </c>
      <c r="AN47">
        <v>-39.15</v>
      </c>
      <c r="AO47">
        <v>0</v>
      </c>
      <c r="AP47">
        <v>0</v>
      </c>
      <c r="AQ47">
        <v>6.92</v>
      </c>
      <c r="AR47">
        <v>14.27</v>
      </c>
      <c r="AS47">
        <v>24.6</v>
      </c>
      <c r="AT47">
        <v>1.61</v>
      </c>
      <c r="AU47">
        <v>35.72</v>
      </c>
      <c r="AV47">
        <v>27.47</v>
      </c>
      <c r="BI47">
        <v>0</v>
      </c>
      <c r="BJ47">
        <v>0.34700500000000001</v>
      </c>
      <c r="BK47">
        <v>4.0156799999999999E-2</v>
      </c>
      <c r="BL47">
        <v>1.1732899999999999E-2</v>
      </c>
      <c r="BM47">
        <v>0</v>
      </c>
      <c r="BN47">
        <v>-5.65125E-2</v>
      </c>
      <c r="BO47">
        <v>0</v>
      </c>
      <c r="BP47">
        <v>0</v>
      </c>
      <c r="BQ47">
        <v>0.163464</v>
      </c>
      <c r="BR47">
        <v>0.15407799999999999</v>
      </c>
      <c r="BS47">
        <v>0.35411700000000002</v>
      </c>
      <c r="BT47">
        <v>2.5823200000000001E-2</v>
      </c>
      <c r="BU47">
        <v>1.03986</v>
      </c>
      <c r="BV47">
        <v>0.39889400000000003</v>
      </c>
      <c r="BW47">
        <v>59.0871</v>
      </c>
      <c r="BX47">
        <v>48.598799999999997</v>
      </c>
      <c r="BY47">
        <v>351.67</v>
      </c>
      <c r="BZ47">
        <v>86.436899999999994</v>
      </c>
      <c r="CA47">
        <v>-4740.84</v>
      </c>
      <c r="CB47">
        <v>615.745</v>
      </c>
      <c r="CC47">
        <v>1056.48</v>
      </c>
      <c r="CD47">
        <v>2371.31</v>
      </c>
      <c r="CE47">
        <v>151.51499999999999</v>
      </c>
      <c r="CF47">
        <v>3.98219E-4</v>
      </c>
      <c r="CG47">
        <v>545.79300000000001</v>
      </c>
      <c r="CH47">
        <v>87.218000000000004</v>
      </c>
      <c r="CI47">
        <v>126.19199999999999</v>
      </c>
      <c r="CJ47">
        <v>46.9285</v>
      </c>
      <c r="CK47">
        <v>260.339</v>
      </c>
      <c r="CL47">
        <v>213.41</v>
      </c>
      <c r="CM47">
        <v>7.73</v>
      </c>
      <c r="CN47">
        <v>3.77</v>
      </c>
      <c r="CO47">
        <v>3.52</v>
      </c>
      <c r="CP47">
        <v>10.220000000000001</v>
      </c>
      <c r="CQ47">
        <v>-39.14</v>
      </c>
      <c r="CR47">
        <v>6.92</v>
      </c>
      <c r="CS47">
        <v>14.26</v>
      </c>
      <c r="CT47">
        <v>24.6</v>
      </c>
      <c r="CU47">
        <v>1.61</v>
      </c>
      <c r="CV47">
        <v>33.49</v>
      </c>
      <c r="CW47">
        <v>25.24</v>
      </c>
      <c r="DH47">
        <v>0</v>
      </c>
      <c r="DI47">
        <v>0.30149100000000001</v>
      </c>
      <c r="DJ47">
        <v>4.0156799999999999E-2</v>
      </c>
      <c r="DK47">
        <v>1.1732899999999999E-2</v>
      </c>
      <c r="DL47">
        <v>-5.65125E-2</v>
      </c>
      <c r="DM47">
        <v>0.163464</v>
      </c>
      <c r="DN47">
        <v>0.15387400000000001</v>
      </c>
      <c r="DO47">
        <v>0.35411700000000002</v>
      </c>
      <c r="DP47">
        <v>2.5823200000000001E-2</v>
      </c>
      <c r="DQ47">
        <v>0.99414599999999997</v>
      </c>
      <c r="DR47">
        <v>0.35338000000000003</v>
      </c>
      <c r="DS47" t="s">
        <v>673</v>
      </c>
      <c r="DT47" t="s">
        <v>670</v>
      </c>
      <c r="DU47" t="s">
        <v>665</v>
      </c>
      <c r="DV47" t="s">
        <v>501</v>
      </c>
      <c r="DW47">
        <v>-4.57177E-2</v>
      </c>
      <c r="DX47">
        <v>-4.5513900000000003E-2</v>
      </c>
      <c r="DY47">
        <v>-6.7</v>
      </c>
      <c r="DZ47">
        <v>-8.8000000000000007</v>
      </c>
      <c r="EC47">
        <v>69.237499999999997</v>
      </c>
      <c r="ED47">
        <v>63.658000000000001</v>
      </c>
      <c r="EE47">
        <v>351.67</v>
      </c>
      <c r="EF47">
        <v>86.436899999999994</v>
      </c>
      <c r="EG47">
        <v>0</v>
      </c>
      <c r="EH47">
        <v>-4740.84</v>
      </c>
      <c r="EI47">
        <v>0</v>
      </c>
      <c r="EJ47">
        <v>0</v>
      </c>
      <c r="EK47">
        <v>615.745</v>
      </c>
      <c r="EL47">
        <v>1057.17</v>
      </c>
      <c r="EM47">
        <v>2371.31</v>
      </c>
      <c r="EN47">
        <v>151.51499999999999</v>
      </c>
      <c r="EO47">
        <v>25.9039</v>
      </c>
      <c r="EP47">
        <v>102.20099999999999</v>
      </c>
      <c r="EQ47">
        <v>126.19199999999999</v>
      </c>
      <c r="ER47">
        <v>0</v>
      </c>
      <c r="ES47">
        <v>46.9285</v>
      </c>
      <c r="ET47">
        <v>275.322</v>
      </c>
      <c r="EU47">
        <v>9.0500000000000007</v>
      </c>
      <c r="EV47">
        <v>4.68</v>
      </c>
      <c r="EW47">
        <v>3.52</v>
      </c>
      <c r="EX47">
        <v>10.220000000000001</v>
      </c>
      <c r="EY47">
        <v>0</v>
      </c>
      <c r="EZ47">
        <v>-39.15</v>
      </c>
      <c r="FA47">
        <v>0</v>
      </c>
      <c r="FB47">
        <v>0</v>
      </c>
      <c r="FC47">
        <v>6.92</v>
      </c>
      <c r="FD47">
        <v>14.27</v>
      </c>
      <c r="FE47">
        <v>24.6</v>
      </c>
      <c r="FF47">
        <v>1.61</v>
      </c>
      <c r="FG47">
        <v>35.72</v>
      </c>
      <c r="FT47">
        <v>0</v>
      </c>
      <c r="FU47">
        <v>0.34700500000000001</v>
      </c>
      <c r="FV47">
        <v>4.0156799999999999E-2</v>
      </c>
      <c r="FW47">
        <v>1.1732899999999999E-2</v>
      </c>
      <c r="FX47">
        <v>0</v>
      </c>
      <c r="FY47">
        <v>-5.65125E-2</v>
      </c>
      <c r="FZ47">
        <v>0</v>
      </c>
      <c r="GA47">
        <v>0</v>
      </c>
      <c r="GB47">
        <v>0.163464</v>
      </c>
      <c r="GC47">
        <v>0.15407799999999999</v>
      </c>
      <c r="GD47">
        <v>0.35411700000000002</v>
      </c>
      <c r="GE47">
        <v>2.5823200000000001E-2</v>
      </c>
      <c r="GF47">
        <v>1.03986</v>
      </c>
      <c r="GG47">
        <v>226.89699999999999</v>
      </c>
      <c r="GH47">
        <v>177.41800000000001</v>
      </c>
      <c r="GI47">
        <v>351.67</v>
      </c>
      <c r="GJ47">
        <v>0</v>
      </c>
      <c r="GK47">
        <v>2615</v>
      </c>
      <c r="GL47">
        <v>989.00099999999998</v>
      </c>
      <c r="GM47">
        <v>3267.2</v>
      </c>
      <c r="GN47">
        <v>327.5</v>
      </c>
      <c r="GO47">
        <v>7954.68</v>
      </c>
      <c r="GP47">
        <v>188.88</v>
      </c>
      <c r="GQ47">
        <v>180.12299999999999</v>
      </c>
      <c r="GR47">
        <v>73.400000000000006</v>
      </c>
      <c r="GS47">
        <v>442.40199999999999</v>
      </c>
      <c r="GT47">
        <v>17.275700000000001</v>
      </c>
      <c r="GU47">
        <v>8.89</v>
      </c>
      <c r="GV47">
        <v>3.52</v>
      </c>
      <c r="GW47">
        <v>29.6889</v>
      </c>
      <c r="GX47">
        <v>29.72</v>
      </c>
      <c r="GY47">
        <v>19.333100000000002</v>
      </c>
      <c r="GZ47">
        <v>34.22</v>
      </c>
      <c r="HA47">
        <v>3.7</v>
      </c>
      <c r="HB47">
        <v>146.34800000000001</v>
      </c>
      <c r="HC47">
        <v>17.579999999999998</v>
      </c>
      <c r="HD47">
        <v>8.89</v>
      </c>
      <c r="HE47">
        <v>3.52</v>
      </c>
      <c r="HF47">
        <v>13.36</v>
      </c>
      <c r="HG47">
        <v>29.72</v>
      </c>
      <c r="HH47">
        <v>15.43</v>
      </c>
      <c r="HI47">
        <v>34.22</v>
      </c>
      <c r="HJ47">
        <v>3.7</v>
      </c>
      <c r="HK47">
        <v>126.42</v>
      </c>
      <c r="ID47">
        <v>0</v>
      </c>
      <c r="IE47">
        <v>0.50280100000000005</v>
      </c>
      <c r="IF47">
        <v>4.0156799999999999E-2</v>
      </c>
      <c r="IG47">
        <v>0</v>
      </c>
      <c r="IH47">
        <v>0.76358999999999999</v>
      </c>
      <c r="II47">
        <v>0.12681200000000001</v>
      </c>
      <c r="IJ47">
        <v>0.53503100000000003</v>
      </c>
      <c r="IK47">
        <v>6.9275500000000004E-2</v>
      </c>
      <c r="IL47">
        <v>2.0376699999999999</v>
      </c>
      <c r="IM47">
        <v>51.2</v>
      </c>
      <c r="IN47">
        <v>26.8</v>
      </c>
      <c r="IO47">
        <v>24.4</v>
      </c>
      <c r="IP47">
        <v>49.6</v>
      </c>
      <c r="IQ47">
        <v>26.7</v>
      </c>
      <c r="IR47">
        <v>22.9</v>
      </c>
      <c r="IU47">
        <v>9.6999999999999993</v>
      </c>
      <c r="IV47">
        <v>17.77</v>
      </c>
      <c r="IW47">
        <v>8.6999999999999993</v>
      </c>
      <c r="IX47">
        <v>16.54</v>
      </c>
      <c r="IY47">
        <v>9.6999999999999993</v>
      </c>
      <c r="IZ47">
        <v>17.77</v>
      </c>
      <c r="JA47">
        <v>14.47</v>
      </c>
      <c r="JB47">
        <v>44.904600000000002</v>
      </c>
      <c r="JK47">
        <v>1</v>
      </c>
      <c r="JL47">
        <v>3.1061999999999999</v>
      </c>
      <c r="JM47">
        <v>3.1061999999999999</v>
      </c>
      <c r="JP47">
        <v>4742.2299999999996</v>
      </c>
      <c r="JQ47">
        <v>3.1061999999999999</v>
      </c>
      <c r="JR47">
        <v>0.22</v>
      </c>
      <c r="JS47">
        <v>0.27</v>
      </c>
      <c r="JT47">
        <v>1.91</v>
      </c>
      <c r="JU47">
        <v>0.22</v>
      </c>
      <c r="JV47">
        <v>0.27</v>
      </c>
      <c r="JW47">
        <v>1.82</v>
      </c>
      <c r="JZ47">
        <v>1</v>
      </c>
      <c r="KA47">
        <v>1</v>
      </c>
      <c r="KB47">
        <v>47.166800000000002</v>
      </c>
      <c r="KC47">
        <v>26.869800000000001</v>
      </c>
      <c r="KD47">
        <v>43.407499999999999</v>
      </c>
      <c r="KE47">
        <v>25.417400000000001</v>
      </c>
      <c r="KF47">
        <v>62.005899999999997</v>
      </c>
      <c r="KG47">
        <v>34.9559</v>
      </c>
      <c r="KJ47">
        <v>13.9716</v>
      </c>
      <c r="KK47">
        <v>17.610600000000002</v>
      </c>
      <c r="KL47">
        <v>65.213499999999996</v>
      </c>
      <c r="KM47">
        <v>15.600099999999999</v>
      </c>
      <c r="KN47">
        <v>0</v>
      </c>
      <c r="KO47">
        <v>-489.99799999999999</v>
      </c>
      <c r="KP47">
        <v>0</v>
      </c>
      <c r="KQ47">
        <v>0</v>
      </c>
      <c r="KR47">
        <v>134.529</v>
      </c>
      <c r="KS47">
        <v>192.02600000000001</v>
      </c>
      <c r="KT47">
        <v>462.36</v>
      </c>
      <c r="KU47">
        <v>33.337899999999998</v>
      </c>
      <c r="KV47">
        <v>444.65</v>
      </c>
      <c r="KW47">
        <v>542.38400000000001</v>
      </c>
      <c r="KX47">
        <v>669.70699999999999</v>
      </c>
      <c r="KY47">
        <v>0</v>
      </c>
      <c r="KZ47">
        <v>249.05099999999999</v>
      </c>
      <c r="LA47">
        <v>1461.14</v>
      </c>
      <c r="LB47">
        <v>11.820600000000001</v>
      </c>
      <c r="LC47">
        <v>13.574299999999999</v>
      </c>
      <c r="LD47">
        <v>65.213499999999996</v>
      </c>
      <c r="LE47">
        <v>15.600099999999999</v>
      </c>
      <c r="LF47">
        <v>-489.99799999999999</v>
      </c>
      <c r="LG47">
        <v>134.529</v>
      </c>
      <c r="LH47">
        <v>191.88499999999999</v>
      </c>
      <c r="LI47">
        <v>462.36</v>
      </c>
      <c r="LJ47">
        <v>33.337899999999998</v>
      </c>
      <c r="LK47">
        <v>438.322</v>
      </c>
      <c r="LL47">
        <v>462.86900000000003</v>
      </c>
      <c r="LM47">
        <v>669.70699999999999</v>
      </c>
      <c r="LN47">
        <v>249.05099999999999</v>
      </c>
      <c r="LO47">
        <v>1381.63</v>
      </c>
      <c r="LP47">
        <v>46.824599999999997</v>
      </c>
      <c r="LQ47">
        <v>45.142800000000001</v>
      </c>
      <c r="LR47">
        <v>65.213499999999996</v>
      </c>
      <c r="LS47">
        <v>0</v>
      </c>
      <c r="LT47">
        <v>570.78300000000002</v>
      </c>
      <c r="LU47">
        <v>187.036</v>
      </c>
      <c r="LV47">
        <v>648.29600000000005</v>
      </c>
      <c r="LW47">
        <v>86.545199999999994</v>
      </c>
      <c r="LX47">
        <v>1649.84</v>
      </c>
      <c r="LY47">
        <v>1002.39</v>
      </c>
      <c r="LZ47">
        <v>955.91700000000003</v>
      </c>
      <c r="MA47">
        <v>389.536</v>
      </c>
      <c r="MB47">
        <v>2347.84</v>
      </c>
    </row>
    <row r="48" spans="1:340" x14ac:dyDescent="0.25">
      <c r="A48" s="26">
        <v>44497.773252314815</v>
      </c>
      <c r="B48" t="s">
        <v>760</v>
      </c>
      <c r="C48" t="s">
        <v>761</v>
      </c>
      <c r="D48">
        <v>7</v>
      </c>
      <c r="E48">
        <v>1</v>
      </c>
      <c r="F48">
        <v>2700</v>
      </c>
      <c r="G48" t="s">
        <v>87</v>
      </c>
      <c r="H48" t="s">
        <v>393</v>
      </c>
      <c r="I48">
        <v>0</v>
      </c>
      <c r="J48">
        <v>0</v>
      </c>
      <c r="K48">
        <v>0</v>
      </c>
      <c r="L48">
        <v>19.7</v>
      </c>
      <c r="O48">
        <v>22.116599999999998</v>
      </c>
      <c r="P48">
        <v>3.9975499999999999</v>
      </c>
      <c r="Q48">
        <v>350.33800000000002</v>
      </c>
      <c r="R48">
        <v>86.433400000000006</v>
      </c>
      <c r="S48">
        <v>0</v>
      </c>
      <c r="T48">
        <v>-4659.32</v>
      </c>
      <c r="U48">
        <v>0</v>
      </c>
      <c r="V48">
        <v>0</v>
      </c>
      <c r="W48">
        <v>615.745</v>
      </c>
      <c r="X48">
        <v>1057.8599999999999</v>
      </c>
      <c r="Y48">
        <v>2371.31</v>
      </c>
      <c r="Z48">
        <v>151.51499999999999</v>
      </c>
      <c r="AA48">
        <v>-2.6757400000000002E-4</v>
      </c>
      <c r="AB48">
        <v>462.88600000000002</v>
      </c>
      <c r="AC48">
        <v>32.645000000000003</v>
      </c>
      <c r="AD48">
        <v>124.452</v>
      </c>
      <c r="AE48">
        <v>0</v>
      </c>
      <c r="AF48">
        <v>46.9285</v>
      </c>
      <c r="AG48">
        <v>204.02500000000001</v>
      </c>
      <c r="AH48">
        <v>157.09700000000001</v>
      </c>
      <c r="AI48">
        <v>2.8</v>
      </c>
      <c r="AJ48">
        <v>0.54</v>
      </c>
      <c r="AK48">
        <v>3.57</v>
      </c>
      <c r="AL48">
        <v>9.9600000000000009</v>
      </c>
      <c r="AM48">
        <v>0</v>
      </c>
      <c r="AN48">
        <v>-38.799999999999997</v>
      </c>
      <c r="AO48">
        <v>0</v>
      </c>
      <c r="AP48">
        <v>0</v>
      </c>
      <c r="AQ48">
        <v>7.06</v>
      </c>
      <c r="AR48">
        <v>14.4</v>
      </c>
      <c r="AS48">
        <v>25.06</v>
      </c>
      <c r="AT48">
        <v>1.64</v>
      </c>
      <c r="AU48">
        <v>26.23</v>
      </c>
      <c r="AV48">
        <v>16.87</v>
      </c>
      <c r="BI48">
        <v>0</v>
      </c>
      <c r="BJ48">
        <v>5.7479599999999999E-2</v>
      </c>
      <c r="BK48">
        <v>4.0004699999999997E-2</v>
      </c>
      <c r="BL48">
        <v>1.1732899999999999E-2</v>
      </c>
      <c r="BM48">
        <v>0</v>
      </c>
      <c r="BN48">
        <v>-3.9301999999999997E-2</v>
      </c>
      <c r="BO48">
        <v>0</v>
      </c>
      <c r="BP48">
        <v>0</v>
      </c>
      <c r="BQ48">
        <v>0.163464</v>
      </c>
      <c r="BR48">
        <v>0.15293000000000001</v>
      </c>
      <c r="BS48">
        <v>0.35411700000000002</v>
      </c>
      <c r="BT48">
        <v>2.5823200000000001E-2</v>
      </c>
      <c r="BU48">
        <v>0.76624899999999996</v>
      </c>
      <c r="BV48">
        <v>0.10921699999999999</v>
      </c>
      <c r="BW48">
        <v>22.116599999999998</v>
      </c>
      <c r="BX48">
        <v>3.9975499999999999</v>
      </c>
      <c r="BY48">
        <v>350.33800000000002</v>
      </c>
      <c r="BZ48">
        <v>86.433400000000006</v>
      </c>
      <c r="CA48">
        <v>-4659.32</v>
      </c>
      <c r="CB48">
        <v>615.745</v>
      </c>
      <c r="CC48">
        <v>1057.8599999999999</v>
      </c>
      <c r="CD48">
        <v>2371.31</v>
      </c>
      <c r="CE48">
        <v>151.51499999999999</v>
      </c>
      <c r="CF48">
        <v>-2.6757400000000002E-4</v>
      </c>
      <c r="CG48">
        <v>462.88600000000002</v>
      </c>
      <c r="CH48">
        <v>32.645000000000003</v>
      </c>
      <c r="CI48">
        <v>124.452</v>
      </c>
      <c r="CJ48">
        <v>46.9285</v>
      </c>
      <c r="CK48">
        <v>204.02500000000001</v>
      </c>
      <c r="CL48">
        <v>157.09700000000001</v>
      </c>
      <c r="CM48">
        <v>2.8</v>
      </c>
      <c r="CN48">
        <v>0.54</v>
      </c>
      <c r="CO48">
        <v>3.57</v>
      </c>
      <c r="CP48">
        <v>9.9600000000000009</v>
      </c>
      <c r="CQ48">
        <v>-38.799999999999997</v>
      </c>
      <c r="CR48">
        <v>7.06</v>
      </c>
      <c r="CS48">
        <v>14.4</v>
      </c>
      <c r="CT48">
        <v>25.06</v>
      </c>
      <c r="CU48">
        <v>1.64</v>
      </c>
      <c r="CV48">
        <v>26.23</v>
      </c>
      <c r="CW48">
        <v>16.87</v>
      </c>
      <c r="DH48">
        <v>0</v>
      </c>
      <c r="DI48">
        <v>5.7479599999999999E-2</v>
      </c>
      <c r="DJ48">
        <v>4.0004699999999997E-2</v>
      </c>
      <c r="DK48">
        <v>1.1732899999999999E-2</v>
      </c>
      <c r="DL48">
        <v>-3.9301999999999997E-2</v>
      </c>
      <c r="DM48">
        <v>0.163464</v>
      </c>
      <c r="DN48">
        <v>0.15293000000000001</v>
      </c>
      <c r="DO48">
        <v>0.35411700000000002</v>
      </c>
      <c r="DP48">
        <v>2.5823200000000001E-2</v>
      </c>
      <c r="DQ48">
        <v>0.76624899999999996</v>
      </c>
      <c r="DR48">
        <v>0.10921699999999999</v>
      </c>
      <c r="DS48" t="s">
        <v>673</v>
      </c>
      <c r="DT48" t="s">
        <v>670</v>
      </c>
      <c r="DU48" t="s">
        <v>665</v>
      </c>
      <c r="DV48" t="s">
        <v>501</v>
      </c>
      <c r="DW48">
        <v>0</v>
      </c>
      <c r="DX48">
        <v>0</v>
      </c>
      <c r="DY48">
        <v>0</v>
      </c>
      <c r="DZ48">
        <v>0</v>
      </c>
      <c r="EC48">
        <v>22.116599999999998</v>
      </c>
      <c r="ED48">
        <v>3.9975499999999999</v>
      </c>
      <c r="EE48">
        <v>350.33800000000002</v>
      </c>
      <c r="EF48">
        <v>86.433400000000006</v>
      </c>
      <c r="EG48">
        <v>0</v>
      </c>
      <c r="EH48">
        <v>-4659.32</v>
      </c>
      <c r="EI48">
        <v>0</v>
      </c>
      <c r="EJ48">
        <v>0</v>
      </c>
      <c r="EK48">
        <v>615.745</v>
      </c>
      <c r="EL48">
        <v>1057.8599999999999</v>
      </c>
      <c r="EM48">
        <v>2371.31</v>
      </c>
      <c r="EN48">
        <v>151.51499999999999</v>
      </c>
      <c r="EO48">
        <v>-2.6757400000000002E-4</v>
      </c>
      <c r="EP48">
        <v>32.645000000000003</v>
      </c>
      <c r="EQ48">
        <v>124.452</v>
      </c>
      <c r="ER48">
        <v>0</v>
      </c>
      <c r="ES48">
        <v>46.9285</v>
      </c>
      <c r="ET48">
        <v>204.02500000000001</v>
      </c>
      <c r="EU48">
        <v>2.8</v>
      </c>
      <c r="EV48">
        <v>0.54</v>
      </c>
      <c r="EW48">
        <v>3.57</v>
      </c>
      <c r="EX48">
        <v>9.9600000000000009</v>
      </c>
      <c r="EY48">
        <v>0</v>
      </c>
      <c r="EZ48">
        <v>-38.799999999999997</v>
      </c>
      <c r="FA48">
        <v>0</v>
      </c>
      <c r="FB48">
        <v>0</v>
      </c>
      <c r="FC48">
        <v>7.06</v>
      </c>
      <c r="FD48">
        <v>14.4</v>
      </c>
      <c r="FE48">
        <v>25.06</v>
      </c>
      <c r="FF48">
        <v>1.64</v>
      </c>
      <c r="FG48">
        <v>26.23</v>
      </c>
      <c r="FT48">
        <v>0</v>
      </c>
      <c r="FU48">
        <v>5.7479599999999999E-2</v>
      </c>
      <c r="FV48">
        <v>4.0004699999999997E-2</v>
      </c>
      <c r="FW48">
        <v>1.1732899999999999E-2</v>
      </c>
      <c r="FX48">
        <v>0</v>
      </c>
      <c r="FY48">
        <v>-3.9301999999999997E-2</v>
      </c>
      <c r="FZ48">
        <v>0</v>
      </c>
      <c r="GA48">
        <v>0</v>
      </c>
      <c r="GB48">
        <v>0.163464</v>
      </c>
      <c r="GC48">
        <v>0.15293000000000001</v>
      </c>
      <c r="GD48">
        <v>0.35411700000000002</v>
      </c>
      <c r="GE48">
        <v>2.5823200000000001E-2</v>
      </c>
      <c r="GF48">
        <v>0.76624899999999996</v>
      </c>
      <c r="GG48">
        <v>100.265</v>
      </c>
      <c r="GH48">
        <v>73.875500000000002</v>
      </c>
      <c r="GI48">
        <v>350.33800000000002</v>
      </c>
      <c r="GJ48">
        <v>0</v>
      </c>
      <c r="GK48">
        <v>2615</v>
      </c>
      <c r="GL48">
        <v>989.00099999999998</v>
      </c>
      <c r="GM48">
        <v>3267.2</v>
      </c>
      <c r="GN48">
        <v>327.5</v>
      </c>
      <c r="GO48">
        <v>7723.18</v>
      </c>
      <c r="GP48">
        <v>83.462100000000007</v>
      </c>
      <c r="GQ48">
        <v>178.21100000000001</v>
      </c>
      <c r="GR48">
        <v>73.400000000000006</v>
      </c>
      <c r="GS48">
        <v>335.07299999999998</v>
      </c>
      <c r="GT48">
        <v>7.0033899999999996</v>
      </c>
      <c r="GU48">
        <v>4.5999999999999996</v>
      </c>
      <c r="GV48">
        <v>3.57</v>
      </c>
      <c r="GW48">
        <v>29.5227</v>
      </c>
      <c r="GX48">
        <v>30.29</v>
      </c>
      <c r="GY48">
        <v>19.5533</v>
      </c>
      <c r="GZ48">
        <v>34.86</v>
      </c>
      <c r="HA48">
        <v>3.79</v>
      </c>
      <c r="HB48">
        <v>133.18899999999999</v>
      </c>
      <c r="HC48">
        <v>7.55</v>
      </c>
      <c r="HD48">
        <v>4.5999999999999996</v>
      </c>
      <c r="HE48">
        <v>3.57</v>
      </c>
      <c r="HF48">
        <v>12.99</v>
      </c>
      <c r="HG48">
        <v>30.29</v>
      </c>
      <c r="HH48">
        <v>15.54</v>
      </c>
      <c r="HI48">
        <v>34.86</v>
      </c>
      <c r="HJ48">
        <v>3.79</v>
      </c>
      <c r="HK48">
        <v>113.19</v>
      </c>
      <c r="ID48">
        <v>0</v>
      </c>
      <c r="IE48">
        <v>0.29766900000000002</v>
      </c>
      <c r="IF48">
        <v>4.0004699999999997E-2</v>
      </c>
      <c r="IG48">
        <v>0</v>
      </c>
      <c r="IH48">
        <v>0.76358999999999999</v>
      </c>
      <c r="II48">
        <v>0.12681200000000001</v>
      </c>
      <c r="IJ48">
        <v>0.53503100000000003</v>
      </c>
      <c r="IK48">
        <v>6.9275500000000004E-2</v>
      </c>
      <c r="IL48">
        <v>1.8323799999999999</v>
      </c>
      <c r="IM48">
        <v>48.8</v>
      </c>
      <c r="IN48">
        <v>29.1</v>
      </c>
      <c r="IO48">
        <v>19.7</v>
      </c>
      <c r="IP48">
        <v>48.8</v>
      </c>
      <c r="IQ48">
        <v>29.1</v>
      </c>
      <c r="IR48">
        <v>19.7</v>
      </c>
      <c r="IU48">
        <v>5.21</v>
      </c>
      <c r="IV48">
        <v>11.66</v>
      </c>
      <c r="IW48">
        <v>5.21</v>
      </c>
      <c r="IX48">
        <v>11.66</v>
      </c>
      <c r="IY48">
        <v>5.21</v>
      </c>
      <c r="IZ48">
        <v>11.66</v>
      </c>
      <c r="JA48">
        <v>9.1</v>
      </c>
      <c r="JB48">
        <v>35.5961</v>
      </c>
      <c r="JK48">
        <v>1</v>
      </c>
      <c r="JL48">
        <v>2.9359500000000001</v>
      </c>
      <c r="JM48">
        <v>2.9359500000000001</v>
      </c>
      <c r="JP48">
        <v>4660.68</v>
      </c>
      <c r="JQ48">
        <v>2.9359500000000001</v>
      </c>
      <c r="JR48">
        <v>0.21</v>
      </c>
      <c r="JS48">
        <v>0.27</v>
      </c>
      <c r="JT48">
        <v>1.51</v>
      </c>
      <c r="JU48">
        <v>0.21</v>
      </c>
      <c r="JV48">
        <v>0.27</v>
      </c>
      <c r="JW48">
        <v>1.51</v>
      </c>
      <c r="JZ48">
        <v>1</v>
      </c>
      <c r="KA48">
        <v>1</v>
      </c>
      <c r="KB48">
        <v>37.5747</v>
      </c>
      <c r="KC48">
        <v>21.019100000000002</v>
      </c>
      <c r="KD48">
        <v>37.5747</v>
      </c>
      <c r="KE48">
        <v>21.019100000000002</v>
      </c>
      <c r="KF48">
        <v>51.909199999999998</v>
      </c>
      <c r="KG48">
        <v>28.428599999999999</v>
      </c>
      <c r="KJ48">
        <v>4.4249900000000002</v>
      </c>
      <c r="KK48">
        <v>1.19536</v>
      </c>
      <c r="KL48">
        <v>64.966499999999996</v>
      </c>
      <c r="KM48">
        <v>15.599500000000001</v>
      </c>
      <c r="KN48">
        <v>0</v>
      </c>
      <c r="KO48">
        <v>-478.96499999999997</v>
      </c>
      <c r="KP48">
        <v>0</v>
      </c>
      <c r="KQ48">
        <v>0</v>
      </c>
      <c r="KR48">
        <v>134.529</v>
      </c>
      <c r="KS48">
        <v>192.154</v>
      </c>
      <c r="KT48">
        <v>462.36</v>
      </c>
      <c r="KU48">
        <v>33.337899999999998</v>
      </c>
      <c r="KV48">
        <v>429.60199999999998</v>
      </c>
      <c r="KW48">
        <v>173.24799999999999</v>
      </c>
      <c r="KX48">
        <v>660.47</v>
      </c>
      <c r="KY48">
        <v>0</v>
      </c>
      <c r="KZ48">
        <v>249.05099999999999</v>
      </c>
      <c r="LA48">
        <v>1082.77</v>
      </c>
      <c r="LB48">
        <v>4.4249900000000002</v>
      </c>
      <c r="LC48">
        <v>1.19536</v>
      </c>
      <c r="LD48">
        <v>64.966499999999996</v>
      </c>
      <c r="LE48">
        <v>15.599500000000001</v>
      </c>
      <c r="LF48">
        <v>-478.96499999999997</v>
      </c>
      <c r="LG48">
        <v>134.529</v>
      </c>
      <c r="LH48">
        <v>192.154</v>
      </c>
      <c r="LI48">
        <v>462.36</v>
      </c>
      <c r="LJ48">
        <v>33.337899999999998</v>
      </c>
      <c r="LK48">
        <v>429.60199999999998</v>
      </c>
      <c r="LL48">
        <v>173.24799999999999</v>
      </c>
      <c r="LM48">
        <v>660.47</v>
      </c>
      <c r="LN48">
        <v>249.05099999999999</v>
      </c>
      <c r="LO48">
        <v>1082.77</v>
      </c>
      <c r="LP48">
        <v>20.4969</v>
      </c>
      <c r="LQ48">
        <v>19.503799999999998</v>
      </c>
      <c r="LR48">
        <v>64.966499999999996</v>
      </c>
      <c r="LS48">
        <v>0</v>
      </c>
      <c r="LT48">
        <v>570.78300000000002</v>
      </c>
      <c r="LU48">
        <v>187.036</v>
      </c>
      <c r="LV48">
        <v>648.29600000000005</v>
      </c>
      <c r="LW48">
        <v>86.545199999999994</v>
      </c>
      <c r="LX48">
        <v>1597.63</v>
      </c>
      <c r="LY48">
        <v>442.93599999999998</v>
      </c>
      <c r="LZ48">
        <v>945.77099999999996</v>
      </c>
      <c r="MA48">
        <v>389.536</v>
      </c>
      <c r="MB48">
        <v>1778.24</v>
      </c>
    </row>
    <row r="49" spans="1:340" x14ac:dyDescent="0.25">
      <c r="A49" s="26">
        <v>44497.773611111108</v>
      </c>
      <c r="B49" t="s">
        <v>762</v>
      </c>
      <c r="C49" t="s">
        <v>763</v>
      </c>
      <c r="D49">
        <v>7</v>
      </c>
      <c r="E49">
        <v>1</v>
      </c>
      <c r="F49">
        <v>2700</v>
      </c>
      <c r="G49" t="s">
        <v>87</v>
      </c>
      <c r="H49" t="s">
        <v>112</v>
      </c>
      <c r="I49">
        <v>-1.1299999999999999</v>
      </c>
      <c r="J49">
        <v>-0.9</v>
      </c>
      <c r="K49">
        <v>-0.8</v>
      </c>
      <c r="L49">
        <v>20.5</v>
      </c>
      <c r="O49">
        <v>27.827999999999999</v>
      </c>
      <c r="P49">
        <v>9.1177600000000005</v>
      </c>
      <c r="Q49">
        <v>350.33800000000002</v>
      </c>
      <c r="R49">
        <v>86.433400000000006</v>
      </c>
      <c r="S49">
        <v>0</v>
      </c>
      <c r="T49">
        <v>-4659.32</v>
      </c>
      <c r="U49">
        <v>0</v>
      </c>
      <c r="V49">
        <v>0</v>
      </c>
      <c r="W49">
        <v>615.745</v>
      </c>
      <c r="X49">
        <v>1058.54</v>
      </c>
      <c r="Y49">
        <v>2371.31</v>
      </c>
      <c r="Z49">
        <v>151.51499999999999</v>
      </c>
      <c r="AA49">
        <v>11.506399999999999</v>
      </c>
      <c r="AB49">
        <v>473.71800000000002</v>
      </c>
      <c r="AC49">
        <v>41.075299999999999</v>
      </c>
      <c r="AD49">
        <v>124.452</v>
      </c>
      <c r="AE49">
        <v>0</v>
      </c>
      <c r="AF49">
        <v>46.9285</v>
      </c>
      <c r="AG49">
        <v>212.45599999999999</v>
      </c>
      <c r="AH49">
        <v>165.52699999999999</v>
      </c>
      <c r="AI49">
        <v>3.52</v>
      </c>
      <c r="AJ49">
        <v>0.95</v>
      </c>
      <c r="AK49">
        <v>3.57</v>
      </c>
      <c r="AL49">
        <v>9.9600000000000009</v>
      </c>
      <c r="AM49">
        <v>0</v>
      </c>
      <c r="AN49">
        <v>-38.799999999999997</v>
      </c>
      <c r="AO49">
        <v>0</v>
      </c>
      <c r="AP49">
        <v>0</v>
      </c>
      <c r="AQ49">
        <v>7.06</v>
      </c>
      <c r="AR49">
        <v>14.4</v>
      </c>
      <c r="AS49">
        <v>25.06</v>
      </c>
      <c r="AT49">
        <v>1.64</v>
      </c>
      <c r="AU49">
        <v>27.36</v>
      </c>
      <c r="AV49">
        <v>18</v>
      </c>
      <c r="BI49">
        <v>0</v>
      </c>
      <c r="BJ49">
        <v>9.0616799999999997E-2</v>
      </c>
      <c r="BK49">
        <v>4.0004699999999997E-2</v>
      </c>
      <c r="BL49">
        <v>1.1732899999999999E-2</v>
      </c>
      <c r="BM49">
        <v>0</v>
      </c>
      <c r="BN49">
        <v>-3.9301999999999997E-2</v>
      </c>
      <c r="BO49">
        <v>0</v>
      </c>
      <c r="BP49">
        <v>0</v>
      </c>
      <c r="BQ49">
        <v>0.163464</v>
      </c>
      <c r="BR49">
        <v>0.153201</v>
      </c>
      <c r="BS49">
        <v>0.35411700000000002</v>
      </c>
      <c r="BT49">
        <v>2.5823200000000001E-2</v>
      </c>
      <c r="BU49">
        <v>0.79965699999999995</v>
      </c>
      <c r="BV49">
        <v>0.14235400000000001</v>
      </c>
      <c r="BW49">
        <v>22.116599999999998</v>
      </c>
      <c r="BX49">
        <v>3.9975499999999999</v>
      </c>
      <c r="BY49">
        <v>350.33800000000002</v>
      </c>
      <c r="BZ49">
        <v>86.433400000000006</v>
      </c>
      <c r="CA49">
        <v>-4659.32</v>
      </c>
      <c r="CB49">
        <v>615.745</v>
      </c>
      <c r="CC49">
        <v>1057.8599999999999</v>
      </c>
      <c r="CD49">
        <v>2371.31</v>
      </c>
      <c r="CE49">
        <v>151.51499999999999</v>
      </c>
      <c r="CF49">
        <v>-2.6757400000000002E-4</v>
      </c>
      <c r="CG49">
        <v>462.88600000000002</v>
      </c>
      <c r="CH49">
        <v>32.645000000000003</v>
      </c>
      <c r="CI49">
        <v>124.452</v>
      </c>
      <c r="CJ49">
        <v>46.9285</v>
      </c>
      <c r="CK49">
        <v>204.02500000000001</v>
      </c>
      <c r="CL49">
        <v>157.09700000000001</v>
      </c>
      <c r="CM49">
        <v>2.8</v>
      </c>
      <c r="CN49">
        <v>0.54</v>
      </c>
      <c r="CO49">
        <v>3.57</v>
      </c>
      <c r="CP49">
        <v>9.9600000000000009</v>
      </c>
      <c r="CQ49">
        <v>-38.799999999999997</v>
      </c>
      <c r="CR49">
        <v>7.06</v>
      </c>
      <c r="CS49">
        <v>14.4</v>
      </c>
      <c r="CT49">
        <v>25.06</v>
      </c>
      <c r="CU49">
        <v>1.64</v>
      </c>
      <c r="CV49">
        <v>26.23</v>
      </c>
      <c r="CW49">
        <v>16.87</v>
      </c>
      <c r="DH49">
        <v>0</v>
      </c>
      <c r="DI49">
        <v>5.7479599999999999E-2</v>
      </c>
      <c r="DJ49">
        <v>4.0004699999999997E-2</v>
      </c>
      <c r="DK49">
        <v>1.1732899999999999E-2</v>
      </c>
      <c r="DL49">
        <v>-3.9301999999999997E-2</v>
      </c>
      <c r="DM49">
        <v>0.163464</v>
      </c>
      <c r="DN49">
        <v>0.15293000000000001</v>
      </c>
      <c r="DO49">
        <v>0.35411700000000002</v>
      </c>
      <c r="DP49">
        <v>2.5823200000000001E-2</v>
      </c>
      <c r="DQ49">
        <v>0.76624899999999996</v>
      </c>
      <c r="DR49">
        <v>0.10921699999999999</v>
      </c>
      <c r="DS49" t="s">
        <v>673</v>
      </c>
      <c r="DT49" t="s">
        <v>670</v>
      </c>
      <c r="DU49" t="s">
        <v>665</v>
      </c>
      <c r="DV49" t="s">
        <v>501</v>
      </c>
      <c r="DW49">
        <v>-3.3408E-2</v>
      </c>
      <c r="DX49">
        <v>-3.3137199999999999E-2</v>
      </c>
      <c r="DY49">
        <v>-4.3</v>
      </c>
      <c r="DZ49">
        <v>-6.7</v>
      </c>
      <c r="EC49">
        <v>27.827999999999999</v>
      </c>
      <c r="ED49">
        <v>9.1177600000000005</v>
      </c>
      <c r="EE49">
        <v>350.33800000000002</v>
      </c>
      <c r="EF49">
        <v>86.433400000000006</v>
      </c>
      <c r="EG49">
        <v>0</v>
      </c>
      <c r="EH49">
        <v>-4659.32</v>
      </c>
      <c r="EI49">
        <v>0</v>
      </c>
      <c r="EJ49">
        <v>0</v>
      </c>
      <c r="EK49">
        <v>615.745</v>
      </c>
      <c r="EL49">
        <v>1058.54</v>
      </c>
      <c r="EM49">
        <v>2371.31</v>
      </c>
      <c r="EN49">
        <v>151.51499999999999</v>
      </c>
      <c r="EO49">
        <v>11.506399999999999</v>
      </c>
      <c r="EP49">
        <v>41.075299999999999</v>
      </c>
      <c r="EQ49">
        <v>124.452</v>
      </c>
      <c r="ER49">
        <v>0</v>
      </c>
      <c r="ES49">
        <v>46.9285</v>
      </c>
      <c r="ET49">
        <v>212.45599999999999</v>
      </c>
      <c r="EU49">
        <v>3.52</v>
      </c>
      <c r="EV49">
        <v>0.95</v>
      </c>
      <c r="EW49">
        <v>3.57</v>
      </c>
      <c r="EX49">
        <v>9.9600000000000009</v>
      </c>
      <c r="EY49">
        <v>0</v>
      </c>
      <c r="EZ49">
        <v>-38.799999999999997</v>
      </c>
      <c r="FA49">
        <v>0</v>
      </c>
      <c r="FB49">
        <v>0</v>
      </c>
      <c r="FC49">
        <v>7.06</v>
      </c>
      <c r="FD49">
        <v>14.4</v>
      </c>
      <c r="FE49">
        <v>25.06</v>
      </c>
      <c r="FF49">
        <v>1.64</v>
      </c>
      <c r="FG49">
        <v>27.36</v>
      </c>
      <c r="FT49">
        <v>0</v>
      </c>
      <c r="FU49">
        <v>9.0616799999999997E-2</v>
      </c>
      <c r="FV49">
        <v>4.0004699999999997E-2</v>
      </c>
      <c r="FW49">
        <v>1.1732899999999999E-2</v>
      </c>
      <c r="FX49">
        <v>0</v>
      </c>
      <c r="FY49">
        <v>-3.9301999999999997E-2</v>
      </c>
      <c r="FZ49">
        <v>0</v>
      </c>
      <c r="GA49">
        <v>0</v>
      </c>
      <c r="GB49">
        <v>0.163464</v>
      </c>
      <c r="GC49">
        <v>0.153201</v>
      </c>
      <c r="GD49">
        <v>0.35411700000000002</v>
      </c>
      <c r="GE49">
        <v>2.5823200000000001E-2</v>
      </c>
      <c r="GF49">
        <v>0.79965699999999995</v>
      </c>
      <c r="GG49">
        <v>100.265</v>
      </c>
      <c r="GH49">
        <v>73.875500000000002</v>
      </c>
      <c r="GI49">
        <v>350.33800000000002</v>
      </c>
      <c r="GJ49">
        <v>0</v>
      </c>
      <c r="GK49">
        <v>2615</v>
      </c>
      <c r="GL49">
        <v>989.00099999999998</v>
      </c>
      <c r="GM49">
        <v>3267.2</v>
      </c>
      <c r="GN49">
        <v>327.5</v>
      </c>
      <c r="GO49">
        <v>7723.18</v>
      </c>
      <c r="GP49">
        <v>83.462100000000007</v>
      </c>
      <c r="GQ49">
        <v>178.21100000000001</v>
      </c>
      <c r="GR49">
        <v>73.400000000000006</v>
      </c>
      <c r="GS49">
        <v>335.07299999999998</v>
      </c>
      <c r="GT49">
        <v>7.0033899999999996</v>
      </c>
      <c r="GU49">
        <v>4.5999999999999996</v>
      </c>
      <c r="GV49">
        <v>3.57</v>
      </c>
      <c r="GW49">
        <v>29.5227</v>
      </c>
      <c r="GX49">
        <v>30.29</v>
      </c>
      <c r="GY49">
        <v>19.5533</v>
      </c>
      <c r="GZ49">
        <v>34.86</v>
      </c>
      <c r="HA49">
        <v>3.79</v>
      </c>
      <c r="HB49">
        <v>133.18899999999999</v>
      </c>
      <c r="HC49">
        <v>7.55</v>
      </c>
      <c r="HD49">
        <v>4.5999999999999996</v>
      </c>
      <c r="HE49">
        <v>3.57</v>
      </c>
      <c r="HF49">
        <v>12.99</v>
      </c>
      <c r="HG49">
        <v>30.29</v>
      </c>
      <c r="HH49">
        <v>15.54</v>
      </c>
      <c r="HI49">
        <v>34.86</v>
      </c>
      <c r="HJ49">
        <v>3.79</v>
      </c>
      <c r="HK49">
        <v>113.19</v>
      </c>
      <c r="ID49">
        <v>0</v>
      </c>
      <c r="IE49">
        <v>0.29766900000000002</v>
      </c>
      <c r="IF49">
        <v>4.0004699999999997E-2</v>
      </c>
      <c r="IG49">
        <v>0</v>
      </c>
      <c r="IH49">
        <v>0.76358999999999999</v>
      </c>
      <c r="II49">
        <v>0.12681200000000001</v>
      </c>
      <c r="IJ49">
        <v>0.53503100000000003</v>
      </c>
      <c r="IK49">
        <v>6.9275500000000004E-2</v>
      </c>
      <c r="IL49">
        <v>1.8323799999999999</v>
      </c>
      <c r="IM49">
        <v>49.7</v>
      </c>
      <c r="IN49">
        <v>29.2</v>
      </c>
      <c r="IO49">
        <v>20.5</v>
      </c>
      <c r="IP49">
        <v>48.8</v>
      </c>
      <c r="IQ49">
        <v>29.1</v>
      </c>
      <c r="IR49">
        <v>19.7</v>
      </c>
      <c r="IU49">
        <v>5.67</v>
      </c>
      <c r="IV49">
        <v>12.33</v>
      </c>
      <c r="IW49">
        <v>5.21</v>
      </c>
      <c r="IX49">
        <v>11.66</v>
      </c>
      <c r="IY49">
        <v>5.67</v>
      </c>
      <c r="IZ49">
        <v>12.33</v>
      </c>
      <c r="JA49">
        <v>9.1</v>
      </c>
      <c r="JB49">
        <v>35.5961</v>
      </c>
      <c r="JK49">
        <v>1</v>
      </c>
      <c r="JL49">
        <v>2.9359500000000001</v>
      </c>
      <c r="JM49">
        <v>2.9359500000000001</v>
      </c>
      <c r="JP49">
        <v>4660.68</v>
      </c>
      <c r="JQ49">
        <v>2.9359500000000001</v>
      </c>
      <c r="JR49">
        <v>0.21</v>
      </c>
      <c r="JS49">
        <v>0.27</v>
      </c>
      <c r="JT49">
        <v>1.56</v>
      </c>
      <c r="JU49">
        <v>0.21</v>
      </c>
      <c r="JV49">
        <v>0.27</v>
      </c>
      <c r="JW49">
        <v>1.51</v>
      </c>
      <c r="JZ49">
        <v>1</v>
      </c>
      <c r="KA49">
        <v>1</v>
      </c>
      <c r="KB49">
        <v>40.671399999999998</v>
      </c>
      <c r="KC49">
        <v>22.0945</v>
      </c>
      <c r="KD49">
        <v>37.5747</v>
      </c>
      <c r="KE49">
        <v>21.019100000000002</v>
      </c>
      <c r="KF49">
        <v>51.909199999999998</v>
      </c>
      <c r="KG49">
        <v>28.428599999999999</v>
      </c>
      <c r="KJ49">
        <v>5.6086499999999999</v>
      </c>
      <c r="KK49">
        <v>2.6329799999999999</v>
      </c>
      <c r="KL49">
        <v>64.966499999999996</v>
      </c>
      <c r="KM49">
        <v>15.599500000000001</v>
      </c>
      <c r="KN49">
        <v>0</v>
      </c>
      <c r="KO49">
        <v>-478.96499999999997</v>
      </c>
      <c r="KP49">
        <v>0</v>
      </c>
      <c r="KQ49">
        <v>0</v>
      </c>
      <c r="KR49">
        <v>134.529</v>
      </c>
      <c r="KS49">
        <v>192.29599999999999</v>
      </c>
      <c r="KT49">
        <v>462.36</v>
      </c>
      <c r="KU49">
        <v>33.337899999999998</v>
      </c>
      <c r="KV49">
        <v>432.36599999999999</v>
      </c>
      <c r="KW49">
        <v>217.988</v>
      </c>
      <c r="KX49">
        <v>660.47</v>
      </c>
      <c r="KY49">
        <v>0</v>
      </c>
      <c r="KZ49">
        <v>249.05099999999999</v>
      </c>
      <c r="LA49">
        <v>1127.51</v>
      </c>
      <c r="LB49">
        <v>4.4249900000000002</v>
      </c>
      <c r="LC49">
        <v>1.19536</v>
      </c>
      <c r="LD49">
        <v>64.966499999999996</v>
      </c>
      <c r="LE49">
        <v>15.599500000000001</v>
      </c>
      <c r="LF49">
        <v>-478.96499999999997</v>
      </c>
      <c r="LG49">
        <v>134.529</v>
      </c>
      <c r="LH49">
        <v>192.154</v>
      </c>
      <c r="LI49">
        <v>462.36</v>
      </c>
      <c r="LJ49">
        <v>33.337899999999998</v>
      </c>
      <c r="LK49">
        <v>429.60199999999998</v>
      </c>
      <c r="LL49">
        <v>173.24799999999999</v>
      </c>
      <c r="LM49">
        <v>660.47</v>
      </c>
      <c r="LN49">
        <v>249.05099999999999</v>
      </c>
      <c r="LO49">
        <v>1082.77</v>
      </c>
      <c r="LP49">
        <v>20.4969</v>
      </c>
      <c r="LQ49">
        <v>19.503799999999998</v>
      </c>
      <c r="LR49">
        <v>64.966499999999996</v>
      </c>
      <c r="LS49">
        <v>0</v>
      </c>
      <c r="LT49">
        <v>570.78300000000002</v>
      </c>
      <c r="LU49">
        <v>187.036</v>
      </c>
      <c r="LV49">
        <v>648.29600000000005</v>
      </c>
      <c r="LW49">
        <v>86.545199999999994</v>
      </c>
      <c r="LX49">
        <v>1597.63</v>
      </c>
      <c r="LY49">
        <v>442.93599999999998</v>
      </c>
      <c r="LZ49">
        <v>945.77099999999996</v>
      </c>
      <c r="MA49">
        <v>389.536</v>
      </c>
      <c r="MB49">
        <v>1778.24</v>
      </c>
    </row>
    <row r="50" spans="1:340" x14ac:dyDescent="0.25">
      <c r="A50" s="26">
        <v>44497.773981481485</v>
      </c>
      <c r="B50" t="s">
        <v>764</v>
      </c>
      <c r="C50" t="s">
        <v>765</v>
      </c>
      <c r="D50">
        <v>8</v>
      </c>
      <c r="E50">
        <v>1</v>
      </c>
      <c r="F50">
        <v>2700</v>
      </c>
      <c r="G50" t="s">
        <v>87</v>
      </c>
      <c r="H50" t="s">
        <v>393</v>
      </c>
      <c r="I50">
        <v>0</v>
      </c>
      <c r="J50">
        <v>0</v>
      </c>
      <c r="K50">
        <v>0</v>
      </c>
      <c r="L50">
        <v>20.9</v>
      </c>
      <c r="O50">
        <v>33.183300000000003</v>
      </c>
      <c r="P50">
        <v>269.25900000000001</v>
      </c>
      <c r="Q50">
        <v>352.928</v>
      </c>
      <c r="R50">
        <v>86.433400000000006</v>
      </c>
      <c r="S50">
        <v>0</v>
      </c>
      <c r="T50">
        <v>-4957.05</v>
      </c>
      <c r="U50">
        <v>0</v>
      </c>
      <c r="V50">
        <v>0</v>
      </c>
      <c r="W50">
        <v>615.745</v>
      </c>
      <c r="X50">
        <v>1076.68</v>
      </c>
      <c r="Y50">
        <v>2371.31</v>
      </c>
      <c r="Z50">
        <v>151.51499999999999</v>
      </c>
      <c r="AA50">
        <v>3.9051999999999999E-4</v>
      </c>
      <c r="AB50">
        <v>741.80399999999997</v>
      </c>
      <c r="AC50">
        <v>48.9818</v>
      </c>
      <c r="AD50">
        <v>121.751</v>
      </c>
      <c r="AE50">
        <v>0</v>
      </c>
      <c r="AF50">
        <v>46.9285</v>
      </c>
      <c r="AG50">
        <v>217.66200000000001</v>
      </c>
      <c r="AH50">
        <v>170.733</v>
      </c>
      <c r="AI50">
        <v>4.34</v>
      </c>
      <c r="AJ50">
        <v>11.28</v>
      </c>
      <c r="AK50">
        <v>3.49</v>
      </c>
      <c r="AL50">
        <v>9.8800000000000008</v>
      </c>
      <c r="AM50">
        <v>0</v>
      </c>
      <c r="AN50">
        <v>-41.72</v>
      </c>
      <c r="AO50">
        <v>0</v>
      </c>
      <c r="AP50">
        <v>0</v>
      </c>
      <c r="AQ50">
        <v>6.67</v>
      </c>
      <c r="AR50">
        <v>14.34</v>
      </c>
      <c r="AS50">
        <v>24.21</v>
      </c>
      <c r="AT50">
        <v>1.55</v>
      </c>
      <c r="AU50">
        <v>34.04</v>
      </c>
      <c r="AV50">
        <v>28.99</v>
      </c>
      <c r="BI50">
        <v>0</v>
      </c>
      <c r="BJ50">
        <v>0.755077</v>
      </c>
      <c r="BK50">
        <v>4.03004E-2</v>
      </c>
      <c r="BL50">
        <v>1.1732899999999999E-2</v>
      </c>
      <c r="BM50">
        <v>0</v>
      </c>
      <c r="BN50">
        <v>-4.2818099999999998E-2</v>
      </c>
      <c r="BO50">
        <v>0</v>
      </c>
      <c r="BP50">
        <v>0</v>
      </c>
      <c r="BQ50">
        <v>0.163464</v>
      </c>
      <c r="BR50">
        <v>0.15860399999999999</v>
      </c>
      <c r="BS50">
        <v>0.35411700000000002</v>
      </c>
      <c r="BT50">
        <v>2.5823200000000001E-2</v>
      </c>
      <c r="BU50">
        <v>1.4662999999999999</v>
      </c>
      <c r="BV50">
        <v>0.80710999999999999</v>
      </c>
      <c r="BW50">
        <v>33.183300000000003</v>
      </c>
      <c r="BX50">
        <v>269.25900000000001</v>
      </c>
      <c r="BY50">
        <v>352.928</v>
      </c>
      <c r="BZ50">
        <v>86.433400000000006</v>
      </c>
      <c r="CA50">
        <v>-4957.05</v>
      </c>
      <c r="CB50">
        <v>615.745</v>
      </c>
      <c r="CC50">
        <v>1076.68</v>
      </c>
      <c r="CD50">
        <v>2371.31</v>
      </c>
      <c r="CE50">
        <v>151.51499999999999</v>
      </c>
      <c r="CF50">
        <v>3.9177999999999999E-4</v>
      </c>
      <c r="CG50">
        <v>741.80399999999997</v>
      </c>
      <c r="CH50">
        <v>48.9818</v>
      </c>
      <c r="CI50">
        <v>121.751</v>
      </c>
      <c r="CJ50">
        <v>46.9285</v>
      </c>
      <c r="CK50">
        <v>217.66200000000001</v>
      </c>
      <c r="CL50">
        <v>170.733</v>
      </c>
      <c r="CM50">
        <v>4.34</v>
      </c>
      <c r="CN50">
        <v>11.28</v>
      </c>
      <c r="CO50">
        <v>3.49</v>
      </c>
      <c r="CP50">
        <v>9.8800000000000008</v>
      </c>
      <c r="CQ50">
        <v>-41.72</v>
      </c>
      <c r="CR50">
        <v>6.67</v>
      </c>
      <c r="CS50">
        <v>14.34</v>
      </c>
      <c r="CT50">
        <v>24.21</v>
      </c>
      <c r="CU50">
        <v>1.55</v>
      </c>
      <c r="CV50">
        <v>34.04</v>
      </c>
      <c r="CW50">
        <v>28.99</v>
      </c>
      <c r="DH50">
        <v>0</v>
      </c>
      <c r="DI50">
        <v>0.755077</v>
      </c>
      <c r="DJ50">
        <v>4.03004E-2</v>
      </c>
      <c r="DK50">
        <v>1.1732899999999999E-2</v>
      </c>
      <c r="DL50">
        <v>-4.2818099999999998E-2</v>
      </c>
      <c r="DM50">
        <v>0.163464</v>
      </c>
      <c r="DN50">
        <v>0.15860399999999999</v>
      </c>
      <c r="DO50">
        <v>0.35411700000000002</v>
      </c>
      <c r="DP50">
        <v>2.5823200000000001E-2</v>
      </c>
      <c r="DQ50">
        <v>1.4662999999999999</v>
      </c>
      <c r="DR50">
        <v>0.80710999999999999</v>
      </c>
      <c r="DS50" t="s">
        <v>673</v>
      </c>
      <c r="DT50" t="s">
        <v>670</v>
      </c>
      <c r="DU50" t="s">
        <v>665</v>
      </c>
      <c r="DV50" t="s">
        <v>501</v>
      </c>
      <c r="DW50" s="27">
        <v>6.5047599999999998E-9</v>
      </c>
      <c r="DX50" s="27">
        <v>6.5047599999999998E-9</v>
      </c>
      <c r="DY50">
        <v>0</v>
      </c>
      <c r="DZ50">
        <v>0</v>
      </c>
      <c r="EC50">
        <v>33.183300000000003</v>
      </c>
      <c r="ED50">
        <v>269.25900000000001</v>
      </c>
      <c r="EE50">
        <v>352.928</v>
      </c>
      <c r="EF50">
        <v>86.433400000000006</v>
      </c>
      <c r="EG50">
        <v>0</v>
      </c>
      <c r="EH50">
        <v>-4957.05</v>
      </c>
      <c r="EI50">
        <v>0</v>
      </c>
      <c r="EJ50">
        <v>0</v>
      </c>
      <c r="EK50">
        <v>615.745</v>
      </c>
      <c r="EL50">
        <v>1076.68</v>
      </c>
      <c r="EM50">
        <v>2371.31</v>
      </c>
      <c r="EN50">
        <v>151.51499999999999</v>
      </c>
      <c r="EO50">
        <v>3.9051999999999999E-4</v>
      </c>
      <c r="EP50">
        <v>48.9818</v>
      </c>
      <c r="EQ50">
        <v>121.751</v>
      </c>
      <c r="ER50">
        <v>0</v>
      </c>
      <c r="ES50">
        <v>46.9285</v>
      </c>
      <c r="ET50">
        <v>217.66200000000001</v>
      </c>
      <c r="EU50">
        <v>4.34</v>
      </c>
      <c r="EV50">
        <v>11.28</v>
      </c>
      <c r="EW50">
        <v>3.49</v>
      </c>
      <c r="EX50">
        <v>9.8800000000000008</v>
      </c>
      <c r="EY50">
        <v>0</v>
      </c>
      <c r="EZ50">
        <v>-41.72</v>
      </c>
      <c r="FA50">
        <v>0</v>
      </c>
      <c r="FB50">
        <v>0</v>
      </c>
      <c r="FC50">
        <v>6.67</v>
      </c>
      <c r="FD50">
        <v>14.34</v>
      </c>
      <c r="FE50">
        <v>24.21</v>
      </c>
      <c r="FF50">
        <v>1.55</v>
      </c>
      <c r="FG50">
        <v>34.04</v>
      </c>
      <c r="FT50">
        <v>0</v>
      </c>
      <c r="FU50">
        <v>0.755077</v>
      </c>
      <c r="FV50">
        <v>4.03004E-2</v>
      </c>
      <c r="FW50">
        <v>1.1732899999999999E-2</v>
      </c>
      <c r="FX50">
        <v>0</v>
      </c>
      <c r="FY50">
        <v>-4.2818099999999998E-2</v>
      </c>
      <c r="FZ50">
        <v>0</v>
      </c>
      <c r="GA50">
        <v>0</v>
      </c>
      <c r="GB50">
        <v>0.163464</v>
      </c>
      <c r="GC50">
        <v>0.15860399999999999</v>
      </c>
      <c r="GD50">
        <v>0.35411700000000002</v>
      </c>
      <c r="GE50">
        <v>2.5823200000000001E-2</v>
      </c>
      <c r="GF50">
        <v>1.4662999999999999</v>
      </c>
      <c r="GG50">
        <v>173.40700000000001</v>
      </c>
      <c r="GH50">
        <v>999.90300000000002</v>
      </c>
      <c r="GI50">
        <v>352.928</v>
      </c>
      <c r="GJ50">
        <v>0</v>
      </c>
      <c r="GK50">
        <v>2615</v>
      </c>
      <c r="GL50">
        <v>989.00099999999998</v>
      </c>
      <c r="GM50">
        <v>3267.2</v>
      </c>
      <c r="GN50">
        <v>327.5</v>
      </c>
      <c r="GO50">
        <v>8724.94</v>
      </c>
      <c r="GP50">
        <v>144.35300000000001</v>
      </c>
      <c r="GQ50">
        <v>175.23500000000001</v>
      </c>
      <c r="GR50">
        <v>73.400000000000006</v>
      </c>
      <c r="GS50">
        <v>392.98700000000002</v>
      </c>
      <c r="GT50">
        <v>12.7864</v>
      </c>
      <c r="GU50">
        <v>34.31</v>
      </c>
      <c r="GV50">
        <v>3.49</v>
      </c>
      <c r="GW50">
        <v>27.659600000000001</v>
      </c>
      <c r="GX50">
        <v>28.61</v>
      </c>
      <c r="GY50">
        <v>19.203099999999999</v>
      </c>
      <c r="GZ50">
        <v>33.65</v>
      </c>
      <c r="HA50">
        <v>3.43</v>
      </c>
      <c r="HB50">
        <v>163.13900000000001</v>
      </c>
      <c r="HC50">
        <v>13.46</v>
      </c>
      <c r="HD50">
        <v>34.31</v>
      </c>
      <c r="HE50">
        <v>3.49</v>
      </c>
      <c r="HF50">
        <v>13</v>
      </c>
      <c r="HG50">
        <v>28.61</v>
      </c>
      <c r="HH50">
        <v>15.3</v>
      </c>
      <c r="HI50">
        <v>33.65</v>
      </c>
      <c r="HJ50">
        <v>3.43</v>
      </c>
      <c r="HK50">
        <v>145.25</v>
      </c>
      <c r="ID50">
        <v>0</v>
      </c>
      <c r="IE50">
        <v>1.73017</v>
      </c>
      <c r="IF50">
        <v>4.03004E-2</v>
      </c>
      <c r="IG50">
        <v>0</v>
      </c>
      <c r="IH50">
        <v>0.76358999999999999</v>
      </c>
      <c r="II50">
        <v>0.12681200000000001</v>
      </c>
      <c r="IJ50">
        <v>0.53503100000000003</v>
      </c>
      <c r="IK50">
        <v>6.9275500000000004E-2</v>
      </c>
      <c r="IL50">
        <v>3.26518</v>
      </c>
      <c r="IM50">
        <v>46.4</v>
      </c>
      <c r="IN50">
        <v>25.5</v>
      </c>
      <c r="IO50">
        <v>20.9</v>
      </c>
      <c r="IP50">
        <v>46.4</v>
      </c>
      <c r="IQ50">
        <v>25.5</v>
      </c>
      <c r="IR50">
        <v>20.9</v>
      </c>
      <c r="IU50">
        <v>15.92</v>
      </c>
      <c r="IV50">
        <v>13.07</v>
      </c>
      <c r="IW50">
        <v>15.92</v>
      </c>
      <c r="IX50">
        <v>13.07</v>
      </c>
      <c r="IY50">
        <v>15.92</v>
      </c>
      <c r="IZ50">
        <v>13.07</v>
      </c>
      <c r="JA50">
        <v>39.36</v>
      </c>
      <c r="JB50">
        <v>38.886000000000003</v>
      </c>
      <c r="JK50">
        <v>1</v>
      </c>
      <c r="JL50">
        <v>3.21991</v>
      </c>
      <c r="JM50">
        <v>3.21991</v>
      </c>
      <c r="JP50">
        <v>4958.5</v>
      </c>
      <c r="JQ50">
        <v>3.21991</v>
      </c>
      <c r="JR50">
        <v>0.22</v>
      </c>
      <c r="JS50">
        <v>0.28999999999999998</v>
      </c>
      <c r="JT50">
        <v>1.62</v>
      </c>
      <c r="JU50">
        <v>0.22</v>
      </c>
      <c r="JV50">
        <v>0.28999999999999998</v>
      </c>
      <c r="JW50">
        <v>1.62</v>
      </c>
      <c r="JZ50">
        <v>1</v>
      </c>
      <c r="KA50">
        <v>1</v>
      </c>
      <c r="KB50">
        <v>37.990299999999998</v>
      </c>
      <c r="KC50">
        <v>20.617599999999999</v>
      </c>
      <c r="KD50">
        <v>37.990299999999998</v>
      </c>
      <c r="KE50">
        <v>20.617599999999999</v>
      </c>
      <c r="KF50">
        <v>65.453199999999995</v>
      </c>
      <c r="KG50">
        <v>46.929299999999998</v>
      </c>
      <c r="KJ50">
        <v>6.5436300000000003</v>
      </c>
      <c r="KK50">
        <v>65.781899999999993</v>
      </c>
      <c r="KL50">
        <v>65.446700000000007</v>
      </c>
      <c r="KM50">
        <v>15.599500000000001</v>
      </c>
      <c r="KN50">
        <v>0</v>
      </c>
      <c r="KO50">
        <v>-510.62400000000002</v>
      </c>
      <c r="KP50">
        <v>0</v>
      </c>
      <c r="KQ50">
        <v>0</v>
      </c>
      <c r="KR50">
        <v>134.529</v>
      </c>
      <c r="KS50">
        <v>196.02199999999999</v>
      </c>
      <c r="KT50">
        <v>462.36</v>
      </c>
      <c r="KU50">
        <v>33.337899999999998</v>
      </c>
      <c r="KV50">
        <v>468.99599999999998</v>
      </c>
      <c r="KW50">
        <v>259.94799999999998</v>
      </c>
      <c r="KX50">
        <v>646.13800000000003</v>
      </c>
      <c r="KY50">
        <v>0</v>
      </c>
      <c r="KZ50">
        <v>249.05099999999999</v>
      </c>
      <c r="LA50">
        <v>1155.1400000000001</v>
      </c>
      <c r="LB50">
        <v>6.5436300000000003</v>
      </c>
      <c r="LC50">
        <v>65.781899999999993</v>
      </c>
      <c r="LD50">
        <v>65.446700000000007</v>
      </c>
      <c r="LE50">
        <v>15.599500000000001</v>
      </c>
      <c r="LF50">
        <v>-510.62400000000002</v>
      </c>
      <c r="LG50">
        <v>134.529</v>
      </c>
      <c r="LH50">
        <v>196.02199999999999</v>
      </c>
      <c r="LI50">
        <v>462.36</v>
      </c>
      <c r="LJ50">
        <v>33.337899999999998</v>
      </c>
      <c r="LK50">
        <v>468.99599999999998</v>
      </c>
      <c r="LL50">
        <v>259.94799999999998</v>
      </c>
      <c r="LM50">
        <v>646.13800000000003</v>
      </c>
      <c r="LN50">
        <v>249.05099999999999</v>
      </c>
      <c r="LO50">
        <v>1155.1400000000001</v>
      </c>
      <c r="LP50">
        <v>35.111699999999999</v>
      </c>
      <c r="LQ50">
        <v>255.36600000000001</v>
      </c>
      <c r="LR50">
        <v>65.446700000000007</v>
      </c>
      <c r="LS50">
        <v>0</v>
      </c>
      <c r="LT50">
        <v>570.78300000000002</v>
      </c>
      <c r="LU50">
        <v>187.036</v>
      </c>
      <c r="LV50">
        <v>648.29600000000005</v>
      </c>
      <c r="LW50">
        <v>86.545199999999994</v>
      </c>
      <c r="LX50">
        <v>1848.58</v>
      </c>
      <c r="LY50">
        <v>766.08399999999995</v>
      </c>
      <c r="LZ50">
        <v>929.976</v>
      </c>
      <c r="MA50">
        <v>389.536</v>
      </c>
      <c r="MB50">
        <v>2085.6</v>
      </c>
    </row>
    <row r="51" spans="1:340" x14ac:dyDescent="0.25">
      <c r="A51" s="26">
        <v>44497.774363425924</v>
      </c>
      <c r="B51" t="s">
        <v>766</v>
      </c>
      <c r="C51" t="s">
        <v>767</v>
      </c>
      <c r="D51">
        <v>8</v>
      </c>
      <c r="E51">
        <v>1</v>
      </c>
      <c r="F51">
        <v>2700</v>
      </c>
      <c r="G51" t="s">
        <v>87</v>
      </c>
      <c r="H51" t="s">
        <v>112</v>
      </c>
      <c r="I51">
        <v>-4.79</v>
      </c>
      <c r="J51">
        <v>-3</v>
      </c>
      <c r="K51">
        <v>-2.9</v>
      </c>
      <c r="L51">
        <v>23.8</v>
      </c>
      <c r="O51">
        <v>41.615000000000002</v>
      </c>
      <c r="P51">
        <v>352.65699999999998</v>
      </c>
      <c r="Q51">
        <v>352.928</v>
      </c>
      <c r="R51">
        <v>86.433400000000006</v>
      </c>
      <c r="S51">
        <v>0</v>
      </c>
      <c r="T51">
        <v>-4957.05</v>
      </c>
      <c r="U51">
        <v>0</v>
      </c>
      <c r="V51">
        <v>0</v>
      </c>
      <c r="W51">
        <v>615.745</v>
      </c>
      <c r="X51">
        <v>1078.06</v>
      </c>
      <c r="Y51">
        <v>2371.31</v>
      </c>
      <c r="Z51">
        <v>151.51499999999999</v>
      </c>
      <c r="AA51">
        <v>93.213200000000001</v>
      </c>
      <c r="AB51">
        <v>833.63400000000001</v>
      </c>
      <c r="AC51">
        <v>61.427700000000002</v>
      </c>
      <c r="AD51">
        <v>121.751</v>
      </c>
      <c r="AE51">
        <v>0</v>
      </c>
      <c r="AF51">
        <v>46.9285</v>
      </c>
      <c r="AG51">
        <v>230.108</v>
      </c>
      <c r="AH51">
        <v>183.179</v>
      </c>
      <c r="AI51">
        <v>5.45</v>
      </c>
      <c r="AJ51">
        <v>14.96</v>
      </c>
      <c r="AK51">
        <v>3.49</v>
      </c>
      <c r="AL51">
        <v>9.8800000000000008</v>
      </c>
      <c r="AM51">
        <v>0</v>
      </c>
      <c r="AN51">
        <v>-41.74</v>
      </c>
      <c r="AO51">
        <v>0</v>
      </c>
      <c r="AP51">
        <v>0</v>
      </c>
      <c r="AQ51">
        <v>6.67</v>
      </c>
      <c r="AR51">
        <v>14.36</v>
      </c>
      <c r="AS51">
        <v>24.21</v>
      </c>
      <c r="AT51">
        <v>1.55</v>
      </c>
      <c r="AU51">
        <v>38.83</v>
      </c>
      <c r="AV51">
        <v>33.78</v>
      </c>
      <c r="BI51">
        <v>0</v>
      </c>
      <c r="BJ51">
        <v>0.95564000000000004</v>
      </c>
      <c r="BK51">
        <v>4.03004E-2</v>
      </c>
      <c r="BL51">
        <v>1.1732899999999999E-2</v>
      </c>
      <c r="BM51">
        <v>0</v>
      </c>
      <c r="BN51">
        <v>-4.2818099999999998E-2</v>
      </c>
      <c r="BO51">
        <v>0</v>
      </c>
      <c r="BP51">
        <v>0</v>
      </c>
      <c r="BQ51">
        <v>0.163464</v>
      </c>
      <c r="BR51">
        <v>0.15868599999999999</v>
      </c>
      <c r="BS51">
        <v>0.35411700000000002</v>
      </c>
      <c r="BT51">
        <v>2.5823200000000001E-2</v>
      </c>
      <c r="BU51">
        <v>1.6669400000000001</v>
      </c>
      <c r="BV51">
        <v>1.0076700000000001</v>
      </c>
      <c r="BW51">
        <v>33.183300000000003</v>
      </c>
      <c r="BX51">
        <v>269.25900000000001</v>
      </c>
      <c r="BY51">
        <v>352.928</v>
      </c>
      <c r="BZ51">
        <v>86.433400000000006</v>
      </c>
      <c r="CA51">
        <v>-4957.05</v>
      </c>
      <c r="CB51">
        <v>615.745</v>
      </c>
      <c r="CC51">
        <v>1076.68</v>
      </c>
      <c r="CD51">
        <v>2371.31</v>
      </c>
      <c r="CE51">
        <v>151.51499999999999</v>
      </c>
      <c r="CF51">
        <v>3.9177999999999999E-4</v>
      </c>
      <c r="CG51">
        <v>741.80399999999997</v>
      </c>
      <c r="CH51">
        <v>48.9818</v>
      </c>
      <c r="CI51">
        <v>121.751</v>
      </c>
      <c r="CJ51">
        <v>46.9285</v>
      </c>
      <c r="CK51">
        <v>217.66200000000001</v>
      </c>
      <c r="CL51">
        <v>170.733</v>
      </c>
      <c r="CM51">
        <v>4.34</v>
      </c>
      <c r="CN51">
        <v>11.28</v>
      </c>
      <c r="CO51">
        <v>3.49</v>
      </c>
      <c r="CP51">
        <v>9.8800000000000008</v>
      </c>
      <c r="CQ51">
        <v>-41.72</v>
      </c>
      <c r="CR51">
        <v>6.67</v>
      </c>
      <c r="CS51">
        <v>14.34</v>
      </c>
      <c r="CT51">
        <v>24.21</v>
      </c>
      <c r="CU51">
        <v>1.55</v>
      </c>
      <c r="CV51">
        <v>34.04</v>
      </c>
      <c r="CW51">
        <v>28.99</v>
      </c>
      <c r="DH51">
        <v>0</v>
      </c>
      <c r="DI51">
        <v>0.755077</v>
      </c>
      <c r="DJ51">
        <v>4.03004E-2</v>
      </c>
      <c r="DK51">
        <v>1.1732899999999999E-2</v>
      </c>
      <c r="DL51">
        <v>-4.2818099999999998E-2</v>
      </c>
      <c r="DM51">
        <v>0.163464</v>
      </c>
      <c r="DN51">
        <v>0.15860399999999999</v>
      </c>
      <c r="DO51">
        <v>0.35411700000000002</v>
      </c>
      <c r="DP51">
        <v>2.5823200000000001E-2</v>
      </c>
      <c r="DQ51">
        <v>1.4662999999999999</v>
      </c>
      <c r="DR51">
        <v>0.80710999999999999</v>
      </c>
      <c r="DS51" t="s">
        <v>673</v>
      </c>
      <c r="DT51" t="s">
        <v>670</v>
      </c>
      <c r="DU51" t="s">
        <v>665</v>
      </c>
      <c r="DV51" t="s">
        <v>501</v>
      </c>
      <c r="DW51">
        <v>-0.20064399999999999</v>
      </c>
      <c r="DX51">
        <v>-0.20056199999999999</v>
      </c>
      <c r="DY51">
        <v>-14.1</v>
      </c>
      <c r="DZ51">
        <v>-16.5</v>
      </c>
      <c r="EC51">
        <v>41.615000000000002</v>
      </c>
      <c r="ED51">
        <v>352.65699999999998</v>
      </c>
      <c r="EE51">
        <v>352.928</v>
      </c>
      <c r="EF51">
        <v>86.433400000000006</v>
      </c>
      <c r="EG51">
        <v>0</v>
      </c>
      <c r="EH51">
        <v>-4957.05</v>
      </c>
      <c r="EI51">
        <v>0</v>
      </c>
      <c r="EJ51">
        <v>0</v>
      </c>
      <c r="EK51">
        <v>615.745</v>
      </c>
      <c r="EL51">
        <v>1078.06</v>
      </c>
      <c r="EM51">
        <v>2371.31</v>
      </c>
      <c r="EN51">
        <v>151.51499999999999</v>
      </c>
      <c r="EO51">
        <v>93.213200000000001</v>
      </c>
      <c r="EP51">
        <v>61.427700000000002</v>
      </c>
      <c r="EQ51">
        <v>121.751</v>
      </c>
      <c r="ER51">
        <v>0</v>
      </c>
      <c r="ES51">
        <v>46.9285</v>
      </c>
      <c r="ET51">
        <v>230.108</v>
      </c>
      <c r="EU51">
        <v>5.45</v>
      </c>
      <c r="EV51">
        <v>14.96</v>
      </c>
      <c r="EW51">
        <v>3.49</v>
      </c>
      <c r="EX51">
        <v>9.8800000000000008</v>
      </c>
      <c r="EY51">
        <v>0</v>
      </c>
      <c r="EZ51">
        <v>-41.74</v>
      </c>
      <c r="FA51">
        <v>0</v>
      </c>
      <c r="FB51">
        <v>0</v>
      </c>
      <c r="FC51">
        <v>6.67</v>
      </c>
      <c r="FD51">
        <v>14.36</v>
      </c>
      <c r="FE51">
        <v>24.21</v>
      </c>
      <c r="FF51">
        <v>1.55</v>
      </c>
      <c r="FG51">
        <v>38.83</v>
      </c>
      <c r="FT51">
        <v>0</v>
      </c>
      <c r="FU51">
        <v>0.95564000000000004</v>
      </c>
      <c r="FV51">
        <v>4.03004E-2</v>
      </c>
      <c r="FW51">
        <v>1.1732899999999999E-2</v>
      </c>
      <c r="FX51">
        <v>0</v>
      </c>
      <c r="FY51">
        <v>-4.2818099999999998E-2</v>
      </c>
      <c r="FZ51">
        <v>0</v>
      </c>
      <c r="GA51">
        <v>0</v>
      </c>
      <c r="GB51">
        <v>0.163464</v>
      </c>
      <c r="GC51">
        <v>0.15868599999999999</v>
      </c>
      <c r="GD51">
        <v>0.35411700000000002</v>
      </c>
      <c r="GE51">
        <v>2.5823200000000001E-2</v>
      </c>
      <c r="GF51">
        <v>1.6669400000000001</v>
      </c>
      <c r="GG51">
        <v>173.40299999999999</v>
      </c>
      <c r="GH51">
        <v>999.89400000000001</v>
      </c>
      <c r="GI51">
        <v>352.928</v>
      </c>
      <c r="GJ51">
        <v>0</v>
      </c>
      <c r="GK51">
        <v>2615</v>
      </c>
      <c r="GL51">
        <v>989.00099999999998</v>
      </c>
      <c r="GM51">
        <v>3267.2</v>
      </c>
      <c r="GN51">
        <v>327.5</v>
      </c>
      <c r="GO51">
        <v>8724.92</v>
      </c>
      <c r="GP51">
        <v>144.34899999999999</v>
      </c>
      <c r="GQ51">
        <v>175.23500000000001</v>
      </c>
      <c r="GR51">
        <v>73.400000000000006</v>
      </c>
      <c r="GS51">
        <v>392.98399999999998</v>
      </c>
      <c r="GT51">
        <v>12.7864</v>
      </c>
      <c r="GU51">
        <v>34.31</v>
      </c>
      <c r="GV51">
        <v>3.49</v>
      </c>
      <c r="GW51">
        <v>27.659600000000001</v>
      </c>
      <c r="GX51">
        <v>28.61</v>
      </c>
      <c r="GY51">
        <v>19.203099999999999</v>
      </c>
      <c r="GZ51">
        <v>33.65</v>
      </c>
      <c r="HA51">
        <v>3.43</v>
      </c>
      <c r="HB51">
        <v>163.13900000000001</v>
      </c>
      <c r="HC51">
        <v>13.46</v>
      </c>
      <c r="HD51">
        <v>34.31</v>
      </c>
      <c r="HE51">
        <v>3.49</v>
      </c>
      <c r="HF51">
        <v>13</v>
      </c>
      <c r="HG51">
        <v>28.61</v>
      </c>
      <c r="HH51">
        <v>15.3</v>
      </c>
      <c r="HI51">
        <v>33.65</v>
      </c>
      <c r="HJ51">
        <v>3.43</v>
      </c>
      <c r="HK51">
        <v>145.25</v>
      </c>
      <c r="ID51">
        <v>0</v>
      </c>
      <c r="IE51">
        <v>1.73011</v>
      </c>
      <c r="IF51">
        <v>4.03004E-2</v>
      </c>
      <c r="IG51">
        <v>0</v>
      </c>
      <c r="IH51">
        <v>0.76358999999999999</v>
      </c>
      <c r="II51">
        <v>0.12681200000000001</v>
      </c>
      <c r="IJ51">
        <v>0.53503100000000003</v>
      </c>
      <c r="IK51">
        <v>6.9275500000000004E-2</v>
      </c>
      <c r="IL51">
        <v>3.26512</v>
      </c>
      <c r="IM51">
        <v>49.4</v>
      </c>
      <c r="IN51">
        <v>25.6</v>
      </c>
      <c r="IO51">
        <v>23.8</v>
      </c>
      <c r="IP51">
        <v>46.4</v>
      </c>
      <c r="IQ51">
        <v>25.5</v>
      </c>
      <c r="IR51">
        <v>20.9</v>
      </c>
      <c r="IU51">
        <v>19.68</v>
      </c>
      <c r="IV51">
        <v>14.1</v>
      </c>
      <c r="IW51">
        <v>15.92</v>
      </c>
      <c r="IX51">
        <v>13.07</v>
      </c>
      <c r="IY51">
        <v>19.68</v>
      </c>
      <c r="IZ51">
        <v>14.1</v>
      </c>
      <c r="JA51">
        <v>39.36</v>
      </c>
      <c r="JB51">
        <v>38.886000000000003</v>
      </c>
      <c r="JK51">
        <v>1</v>
      </c>
      <c r="JL51">
        <v>3.21991</v>
      </c>
      <c r="JM51">
        <v>3.21991</v>
      </c>
      <c r="JP51">
        <v>4958.5</v>
      </c>
      <c r="JQ51">
        <v>3.21991</v>
      </c>
      <c r="JR51">
        <v>0.22</v>
      </c>
      <c r="JS51">
        <v>0.28999999999999998</v>
      </c>
      <c r="JT51">
        <v>1.71</v>
      </c>
      <c r="JU51">
        <v>0.22</v>
      </c>
      <c r="JV51">
        <v>0.28999999999999998</v>
      </c>
      <c r="JW51">
        <v>1.62</v>
      </c>
      <c r="JZ51">
        <v>1</v>
      </c>
      <c r="KA51">
        <v>1</v>
      </c>
      <c r="KB51">
        <v>42.334299999999999</v>
      </c>
      <c r="KC51">
        <v>24.5686</v>
      </c>
      <c r="KD51">
        <v>37.990299999999998</v>
      </c>
      <c r="KE51">
        <v>20.617599999999999</v>
      </c>
      <c r="KF51">
        <v>65.452399999999997</v>
      </c>
      <c r="KG51">
        <v>46.928699999999999</v>
      </c>
      <c r="KJ51">
        <v>8.2491299999999992</v>
      </c>
      <c r="KK51">
        <v>88.179299999999998</v>
      </c>
      <c r="KL51">
        <v>65.446700000000007</v>
      </c>
      <c r="KM51">
        <v>15.599500000000001</v>
      </c>
      <c r="KN51">
        <v>0</v>
      </c>
      <c r="KO51">
        <v>-510.62400000000002</v>
      </c>
      <c r="KP51">
        <v>0</v>
      </c>
      <c r="KQ51">
        <v>0</v>
      </c>
      <c r="KR51">
        <v>134.529</v>
      </c>
      <c r="KS51">
        <v>196.28899999999999</v>
      </c>
      <c r="KT51">
        <v>462.36</v>
      </c>
      <c r="KU51">
        <v>33.337899999999998</v>
      </c>
      <c r="KV51">
        <v>493.36599999999999</v>
      </c>
      <c r="KW51">
        <v>325.99900000000002</v>
      </c>
      <c r="KX51">
        <v>646.13800000000003</v>
      </c>
      <c r="KY51">
        <v>0</v>
      </c>
      <c r="KZ51">
        <v>249.05099999999999</v>
      </c>
      <c r="LA51">
        <v>1221.19</v>
      </c>
      <c r="LB51">
        <v>6.5436300000000003</v>
      </c>
      <c r="LC51">
        <v>65.781899999999993</v>
      </c>
      <c r="LD51">
        <v>65.446700000000007</v>
      </c>
      <c r="LE51">
        <v>15.599500000000001</v>
      </c>
      <c r="LF51">
        <v>-510.62400000000002</v>
      </c>
      <c r="LG51">
        <v>134.529</v>
      </c>
      <c r="LH51">
        <v>196.02199999999999</v>
      </c>
      <c r="LI51">
        <v>462.36</v>
      </c>
      <c r="LJ51">
        <v>33.337899999999998</v>
      </c>
      <c r="LK51">
        <v>468.99599999999998</v>
      </c>
      <c r="LL51">
        <v>259.94799999999998</v>
      </c>
      <c r="LM51">
        <v>646.13800000000003</v>
      </c>
      <c r="LN51">
        <v>249.05099999999999</v>
      </c>
      <c r="LO51">
        <v>1155.1400000000001</v>
      </c>
      <c r="LP51">
        <v>35.110900000000001</v>
      </c>
      <c r="LQ51">
        <v>255.364</v>
      </c>
      <c r="LR51">
        <v>65.446700000000007</v>
      </c>
      <c r="LS51">
        <v>0</v>
      </c>
      <c r="LT51">
        <v>570.78300000000002</v>
      </c>
      <c r="LU51">
        <v>187.036</v>
      </c>
      <c r="LV51">
        <v>648.29600000000005</v>
      </c>
      <c r="LW51">
        <v>86.545199999999994</v>
      </c>
      <c r="LX51">
        <v>1848.58</v>
      </c>
      <c r="LY51">
        <v>766.06600000000003</v>
      </c>
      <c r="LZ51">
        <v>929.976</v>
      </c>
      <c r="MA51">
        <v>389.536</v>
      </c>
      <c r="MB51">
        <v>2085.58</v>
      </c>
    </row>
    <row r="52" spans="1:340" x14ac:dyDescent="0.25">
      <c r="A52" s="26">
        <v>44497.774722222224</v>
      </c>
      <c r="B52" t="s">
        <v>768</v>
      </c>
      <c r="C52" t="s">
        <v>769</v>
      </c>
      <c r="D52">
        <v>9</v>
      </c>
      <c r="E52">
        <v>1</v>
      </c>
      <c r="F52">
        <v>2700</v>
      </c>
      <c r="G52" t="s">
        <v>87</v>
      </c>
      <c r="H52" t="s">
        <v>393</v>
      </c>
      <c r="I52">
        <v>0</v>
      </c>
      <c r="J52">
        <v>0</v>
      </c>
      <c r="K52">
        <v>0</v>
      </c>
      <c r="L52">
        <v>24.3</v>
      </c>
      <c r="O52">
        <v>50.099899999999998</v>
      </c>
      <c r="P52">
        <v>548.60900000000004</v>
      </c>
      <c r="Q52">
        <v>349.64499999999998</v>
      </c>
      <c r="R52">
        <v>86.433400000000006</v>
      </c>
      <c r="S52">
        <v>0</v>
      </c>
      <c r="T52">
        <v>-5250.22</v>
      </c>
      <c r="U52">
        <v>0</v>
      </c>
      <c r="V52">
        <v>0</v>
      </c>
      <c r="W52">
        <v>615.745</v>
      </c>
      <c r="X52">
        <v>1076.8599999999999</v>
      </c>
      <c r="Y52">
        <v>2371.31</v>
      </c>
      <c r="Z52">
        <v>151.51499999999999</v>
      </c>
      <c r="AA52">
        <v>-7.9450400000000002E-4</v>
      </c>
      <c r="AB52">
        <v>1034.79</v>
      </c>
      <c r="AC52">
        <v>73.974400000000003</v>
      </c>
      <c r="AD52">
        <v>121.602</v>
      </c>
      <c r="AE52">
        <v>0</v>
      </c>
      <c r="AF52">
        <v>46.9285</v>
      </c>
      <c r="AG52">
        <v>242.505</v>
      </c>
      <c r="AH52">
        <v>195.57599999999999</v>
      </c>
      <c r="AI52">
        <v>6.51</v>
      </c>
      <c r="AJ52">
        <v>22.86</v>
      </c>
      <c r="AK52">
        <v>3.45</v>
      </c>
      <c r="AL52">
        <v>9.8800000000000008</v>
      </c>
      <c r="AM52">
        <v>0</v>
      </c>
      <c r="AN52">
        <v>-43.51</v>
      </c>
      <c r="AO52">
        <v>0</v>
      </c>
      <c r="AP52">
        <v>0</v>
      </c>
      <c r="AQ52">
        <v>6.68</v>
      </c>
      <c r="AR52">
        <v>14.31</v>
      </c>
      <c r="AS52">
        <v>24.13</v>
      </c>
      <c r="AT52">
        <v>1.55</v>
      </c>
      <c r="AU52">
        <v>45.86</v>
      </c>
      <c r="AV52">
        <v>42.7</v>
      </c>
      <c r="BI52">
        <v>0</v>
      </c>
      <c r="BJ52">
        <v>1.60283</v>
      </c>
      <c r="BK52">
        <v>3.9925599999999999E-2</v>
      </c>
      <c r="BL52">
        <v>1.1732899999999999E-2</v>
      </c>
      <c r="BM52">
        <v>0</v>
      </c>
      <c r="BN52">
        <v>-5.68414E-2</v>
      </c>
      <c r="BO52">
        <v>0</v>
      </c>
      <c r="BP52">
        <v>0</v>
      </c>
      <c r="BQ52">
        <v>0.163464</v>
      </c>
      <c r="BR52">
        <v>0.161385</v>
      </c>
      <c r="BS52">
        <v>0.35411700000000002</v>
      </c>
      <c r="BT52">
        <v>2.5823200000000001E-2</v>
      </c>
      <c r="BU52">
        <v>2.3024399999999998</v>
      </c>
      <c r="BV52">
        <v>1.65449</v>
      </c>
      <c r="BW52">
        <v>50.099899999999998</v>
      </c>
      <c r="BX52">
        <v>548.60900000000004</v>
      </c>
      <c r="BY52">
        <v>349.64499999999998</v>
      </c>
      <c r="BZ52">
        <v>86.433400000000006</v>
      </c>
      <c r="CA52">
        <v>-5250.22</v>
      </c>
      <c r="CB52">
        <v>615.745</v>
      </c>
      <c r="CC52">
        <v>1076.8599999999999</v>
      </c>
      <c r="CD52">
        <v>2371.31</v>
      </c>
      <c r="CE52">
        <v>151.51499999999999</v>
      </c>
      <c r="CF52">
        <v>-7.9479699999999997E-4</v>
      </c>
      <c r="CG52">
        <v>1034.79</v>
      </c>
      <c r="CH52">
        <v>73.974400000000003</v>
      </c>
      <c r="CI52">
        <v>121.602</v>
      </c>
      <c r="CJ52">
        <v>46.9285</v>
      </c>
      <c r="CK52">
        <v>242.505</v>
      </c>
      <c r="CL52">
        <v>195.57599999999999</v>
      </c>
      <c r="CM52">
        <v>6.51</v>
      </c>
      <c r="CN52">
        <v>22.86</v>
      </c>
      <c r="CO52">
        <v>3.45</v>
      </c>
      <c r="CP52">
        <v>9.8800000000000008</v>
      </c>
      <c r="CQ52">
        <v>-43.51</v>
      </c>
      <c r="CR52">
        <v>6.68</v>
      </c>
      <c r="CS52">
        <v>14.31</v>
      </c>
      <c r="CT52">
        <v>24.13</v>
      </c>
      <c r="CU52">
        <v>1.55</v>
      </c>
      <c r="CV52">
        <v>45.86</v>
      </c>
      <c r="CW52">
        <v>42.7</v>
      </c>
      <c r="DH52">
        <v>0</v>
      </c>
      <c r="DI52">
        <v>1.60283</v>
      </c>
      <c r="DJ52">
        <v>3.9925599999999999E-2</v>
      </c>
      <c r="DK52">
        <v>1.1732899999999999E-2</v>
      </c>
      <c r="DL52">
        <v>-5.68414E-2</v>
      </c>
      <c r="DM52">
        <v>0.163464</v>
      </c>
      <c r="DN52">
        <v>0.161385</v>
      </c>
      <c r="DO52">
        <v>0.35411700000000002</v>
      </c>
      <c r="DP52">
        <v>2.5823200000000001E-2</v>
      </c>
      <c r="DQ52">
        <v>2.3024399999999998</v>
      </c>
      <c r="DR52">
        <v>1.65449</v>
      </c>
      <c r="DS52" t="s">
        <v>673</v>
      </c>
      <c r="DT52" t="s">
        <v>670</v>
      </c>
      <c r="DU52" t="s">
        <v>665</v>
      </c>
      <c r="DV52" t="s">
        <v>501</v>
      </c>
      <c r="DW52">
        <v>0</v>
      </c>
      <c r="DX52">
        <v>0</v>
      </c>
      <c r="DY52">
        <v>0</v>
      </c>
      <c r="DZ52">
        <v>0</v>
      </c>
      <c r="EC52">
        <v>50.099899999999998</v>
      </c>
      <c r="ED52">
        <v>548.60900000000004</v>
      </c>
      <c r="EE52">
        <v>349.64499999999998</v>
      </c>
      <c r="EF52">
        <v>86.433400000000006</v>
      </c>
      <c r="EG52">
        <v>0</v>
      </c>
      <c r="EH52">
        <v>-5250.22</v>
      </c>
      <c r="EI52">
        <v>0</v>
      </c>
      <c r="EJ52">
        <v>0</v>
      </c>
      <c r="EK52">
        <v>615.745</v>
      </c>
      <c r="EL52">
        <v>1076.8599999999999</v>
      </c>
      <c r="EM52">
        <v>2371.31</v>
      </c>
      <c r="EN52">
        <v>151.51499999999999</v>
      </c>
      <c r="EO52">
        <v>-7.9450400000000002E-4</v>
      </c>
      <c r="EP52">
        <v>73.974400000000003</v>
      </c>
      <c r="EQ52">
        <v>121.602</v>
      </c>
      <c r="ER52">
        <v>0</v>
      </c>
      <c r="ES52">
        <v>46.9285</v>
      </c>
      <c r="ET52">
        <v>242.505</v>
      </c>
      <c r="EU52">
        <v>6.51</v>
      </c>
      <c r="EV52">
        <v>22.86</v>
      </c>
      <c r="EW52">
        <v>3.45</v>
      </c>
      <c r="EX52">
        <v>9.8800000000000008</v>
      </c>
      <c r="EY52">
        <v>0</v>
      </c>
      <c r="EZ52">
        <v>-43.51</v>
      </c>
      <c r="FA52">
        <v>0</v>
      </c>
      <c r="FB52">
        <v>0</v>
      </c>
      <c r="FC52">
        <v>6.68</v>
      </c>
      <c r="FD52">
        <v>14.31</v>
      </c>
      <c r="FE52">
        <v>24.13</v>
      </c>
      <c r="FF52">
        <v>1.55</v>
      </c>
      <c r="FG52">
        <v>45.86</v>
      </c>
      <c r="FT52">
        <v>0</v>
      </c>
      <c r="FU52">
        <v>1.60283</v>
      </c>
      <c r="FV52">
        <v>3.9925599999999999E-2</v>
      </c>
      <c r="FW52">
        <v>1.1732899999999999E-2</v>
      </c>
      <c r="FX52">
        <v>0</v>
      </c>
      <c r="FY52">
        <v>-5.68414E-2</v>
      </c>
      <c r="FZ52">
        <v>0</v>
      </c>
      <c r="GA52">
        <v>0</v>
      </c>
      <c r="GB52">
        <v>0.163464</v>
      </c>
      <c r="GC52">
        <v>0.161385</v>
      </c>
      <c r="GD52">
        <v>0.35411700000000002</v>
      </c>
      <c r="GE52">
        <v>2.5823200000000001E-2</v>
      </c>
      <c r="GF52">
        <v>2.3024399999999998</v>
      </c>
      <c r="GG52">
        <v>238.61699999999999</v>
      </c>
      <c r="GH52">
        <v>1848.43</v>
      </c>
      <c r="GI52">
        <v>349.64499999999998</v>
      </c>
      <c r="GJ52">
        <v>0</v>
      </c>
      <c r="GK52">
        <v>2615</v>
      </c>
      <c r="GL52">
        <v>989.00099999999998</v>
      </c>
      <c r="GM52">
        <v>3267.2</v>
      </c>
      <c r="GN52">
        <v>327.5</v>
      </c>
      <c r="GO52">
        <v>9635.39</v>
      </c>
      <c r="GP52">
        <v>198.697</v>
      </c>
      <c r="GQ52">
        <v>175.06899999999999</v>
      </c>
      <c r="GR52">
        <v>73.400000000000006</v>
      </c>
      <c r="GS52">
        <v>447.166</v>
      </c>
      <c r="GT52">
        <v>17.9358</v>
      </c>
      <c r="GU52">
        <v>55.05</v>
      </c>
      <c r="GV52">
        <v>3.45</v>
      </c>
      <c r="GW52">
        <v>27.680900000000001</v>
      </c>
      <c r="GX52">
        <v>28.67</v>
      </c>
      <c r="GY52">
        <v>19.1631</v>
      </c>
      <c r="GZ52">
        <v>33.58</v>
      </c>
      <c r="HA52">
        <v>3.41</v>
      </c>
      <c r="HB52">
        <v>188.94</v>
      </c>
      <c r="HC52">
        <v>18.41</v>
      </c>
      <c r="HD52">
        <v>55.05</v>
      </c>
      <c r="HE52">
        <v>3.45</v>
      </c>
      <c r="HF52">
        <v>13.01</v>
      </c>
      <c r="HG52">
        <v>28.67</v>
      </c>
      <c r="HH52">
        <v>15.26</v>
      </c>
      <c r="HI52">
        <v>33.58</v>
      </c>
      <c r="HJ52">
        <v>3.41</v>
      </c>
      <c r="HK52">
        <v>170.84</v>
      </c>
      <c r="ID52">
        <v>0</v>
      </c>
      <c r="IE52">
        <v>2.9938500000000001</v>
      </c>
      <c r="IF52">
        <v>3.9925599999999999E-2</v>
      </c>
      <c r="IG52">
        <v>0</v>
      </c>
      <c r="IH52">
        <v>0.76358999999999999</v>
      </c>
      <c r="II52">
        <v>0.12681200000000001</v>
      </c>
      <c r="IJ52">
        <v>0.53503100000000003</v>
      </c>
      <c r="IK52">
        <v>6.9275500000000004E-2</v>
      </c>
      <c r="IL52">
        <v>4.5284899999999997</v>
      </c>
      <c r="IM52">
        <v>47.3</v>
      </c>
      <c r="IN52">
        <v>23</v>
      </c>
      <c r="IO52">
        <v>24.3</v>
      </c>
      <c r="IP52">
        <v>47.3</v>
      </c>
      <c r="IQ52">
        <v>23</v>
      </c>
      <c r="IR52">
        <v>24.3</v>
      </c>
      <c r="IU52">
        <v>27.61</v>
      </c>
      <c r="IV52">
        <v>15.09</v>
      </c>
      <c r="IW52">
        <v>27.61</v>
      </c>
      <c r="IX52">
        <v>15.09</v>
      </c>
      <c r="IY52">
        <v>27.61</v>
      </c>
      <c r="IZ52">
        <v>15.09</v>
      </c>
      <c r="JA52">
        <v>60.63</v>
      </c>
      <c r="JB52">
        <v>43.486699999999999</v>
      </c>
      <c r="JK52">
        <v>1</v>
      </c>
      <c r="JL52">
        <v>3.29799</v>
      </c>
      <c r="JM52">
        <v>3.29799</v>
      </c>
      <c r="JP52">
        <v>5251.76</v>
      </c>
      <c r="JQ52">
        <v>3.29799</v>
      </c>
      <c r="JR52">
        <v>0.24</v>
      </c>
      <c r="JS52">
        <v>0.31</v>
      </c>
      <c r="JT52">
        <v>1.8</v>
      </c>
      <c r="JU52">
        <v>0.24</v>
      </c>
      <c r="JV52">
        <v>0.31</v>
      </c>
      <c r="JW52">
        <v>1.8</v>
      </c>
      <c r="JZ52">
        <v>1</v>
      </c>
      <c r="KA52">
        <v>1</v>
      </c>
      <c r="KB52">
        <v>38.629100000000001</v>
      </c>
      <c r="KC52">
        <v>27.2563</v>
      </c>
      <c r="KD52">
        <v>38.629100000000001</v>
      </c>
      <c r="KE52">
        <v>27.2563</v>
      </c>
      <c r="KF52">
        <v>66.929299999999998</v>
      </c>
      <c r="KG52">
        <v>57.186599999999999</v>
      </c>
      <c r="KJ52">
        <v>9.6377400000000009</v>
      </c>
      <c r="KK52">
        <v>140.887</v>
      </c>
      <c r="KL52">
        <v>64.837999999999994</v>
      </c>
      <c r="KM52">
        <v>15.599500000000001</v>
      </c>
      <c r="KN52">
        <v>0</v>
      </c>
      <c r="KO52">
        <v>-544.88400000000001</v>
      </c>
      <c r="KP52">
        <v>0</v>
      </c>
      <c r="KQ52">
        <v>0</v>
      </c>
      <c r="KR52">
        <v>134.529</v>
      </c>
      <c r="KS52">
        <v>196.26900000000001</v>
      </c>
      <c r="KT52">
        <v>462.36</v>
      </c>
      <c r="KU52">
        <v>33.337899999999998</v>
      </c>
      <c r="KV52">
        <v>512.57299999999998</v>
      </c>
      <c r="KW52">
        <v>392.584</v>
      </c>
      <c r="KX52">
        <v>645.34400000000005</v>
      </c>
      <c r="KY52">
        <v>0</v>
      </c>
      <c r="KZ52">
        <v>249.05099999999999</v>
      </c>
      <c r="LA52">
        <v>1286.98</v>
      </c>
      <c r="LB52">
        <v>9.6377400000000009</v>
      </c>
      <c r="LC52">
        <v>140.887</v>
      </c>
      <c r="LD52">
        <v>64.837999999999994</v>
      </c>
      <c r="LE52">
        <v>15.599500000000001</v>
      </c>
      <c r="LF52">
        <v>-544.88400000000001</v>
      </c>
      <c r="LG52">
        <v>134.529</v>
      </c>
      <c r="LH52">
        <v>196.26900000000001</v>
      </c>
      <c r="LI52">
        <v>462.36</v>
      </c>
      <c r="LJ52">
        <v>33.337899999999998</v>
      </c>
      <c r="LK52">
        <v>512.57299999999998</v>
      </c>
      <c r="LL52">
        <v>392.584</v>
      </c>
      <c r="LM52">
        <v>645.34400000000005</v>
      </c>
      <c r="LN52">
        <v>249.05099999999999</v>
      </c>
      <c r="LO52">
        <v>1286.98</v>
      </c>
      <c r="LP52">
        <v>47.831400000000002</v>
      </c>
      <c r="LQ52">
        <v>463.85199999999998</v>
      </c>
      <c r="LR52">
        <v>64.837999999999994</v>
      </c>
      <c r="LS52">
        <v>0</v>
      </c>
      <c r="LT52">
        <v>570.78300000000002</v>
      </c>
      <c r="LU52">
        <v>187.036</v>
      </c>
      <c r="LV52">
        <v>648.29600000000005</v>
      </c>
      <c r="LW52">
        <v>86.545199999999994</v>
      </c>
      <c r="LX52">
        <v>2069.1799999999998</v>
      </c>
      <c r="LY52">
        <v>1054.49</v>
      </c>
      <c r="LZ52">
        <v>929.09799999999996</v>
      </c>
      <c r="MA52">
        <v>389.536</v>
      </c>
      <c r="MB52">
        <v>2373.13</v>
      </c>
    </row>
    <row r="53" spans="1:340" x14ac:dyDescent="0.25">
      <c r="A53" s="26">
        <v>44497.775104166663</v>
      </c>
      <c r="B53" t="s">
        <v>770</v>
      </c>
      <c r="C53" t="s">
        <v>771</v>
      </c>
      <c r="D53">
        <v>9</v>
      </c>
      <c r="E53">
        <v>1</v>
      </c>
      <c r="F53">
        <v>2700</v>
      </c>
      <c r="G53" t="s">
        <v>87</v>
      </c>
      <c r="H53" t="s">
        <v>112</v>
      </c>
      <c r="I53">
        <v>-5.65</v>
      </c>
      <c r="J53">
        <v>-3</v>
      </c>
      <c r="K53">
        <v>-3</v>
      </c>
      <c r="L53">
        <v>27.3</v>
      </c>
      <c r="O53">
        <v>61.140799999999999</v>
      </c>
      <c r="P53">
        <v>686.58100000000002</v>
      </c>
      <c r="Q53">
        <v>349.64499999999998</v>
      </c>
      <c r="R53">
        <v>86.433400000000006</v>
      </c>
      <c r="S53">
        <v>0</v>
      </c>
      <c r="T53">
        <v>-5250.22</v>
      </c>
      <c r="U53">
        <v>0</v>
      </c>
      <c r="V53">
        <v>0</v>
      </c>
      <c r="W53">
        <v>615.745</v>
      </c>
      <c r="X53">
        <v>1078.0899999999999</v>
      </c>
      <c r="Y53">
        <v>2371.31</v>
      </c>
      <c r="Z53">
        <v>151.51499999999999</v>
      </c>
      <c r="AA53">
        <v>150.238</v>
      </c>
      <c r="AB53">
        <v>1183.8</v>
      </c>
      <c r="AC53">
        <v>90.276600000000002</v>
      </c>
      <c r="AD53">
        <v>121.602</v>
      </c>
      <c r="AE53">
        <v>0</v>
      </c>
      <c r="AF53">
        <v>46.9285</v>
      </c>
      <c r="AG53">
        <v>258.80700000000002</v>
      </c>
      <c r="AH53">
        <v>211.87799999999999</v>
      </c>
      <c r="AI53">
        <v>7.95</v>
      </c>
      <c r="AJ53">
        <v>27.07</v>
      </c>
      <c r="AK53">
        <v>3.45</v>
      </c>
      <c r="AL53">
        <v>9.8800000000000008</v>
      </c>
      <c r="AM53">
        <v>0</v>
      </c>
      <c r="AN53">
        <v>-43.53</v>
      </c>
      <c r="AO53">
        <v>0</v>
      </c>
      <c r="AP53">
        <v>0</v>
      </c>
      <c r="AQ53">
        <v>6.68</v>
      </c>
      <c r="AR53">
        <v>14.32</v>
      </c>
      <c r="AS53">
        <v>24.13</v>
      </c>
      <c r="AT53">
        <v>1.55</v>
      </c>
      <c r="AU53">
        <v>51.5</v>
      </c>
      <c r="AV53">
        <v>48.35</v>
      </c>
      <c r="BI53">
        <v>0</v>
      </c>
      <c r="BJ53">
        <v>1.86676</v>
      </c>
      <c r="BK53">
        <v>3.9925599999999999E-2</v>
      </c>
      <c r="BL53">
        <v>1.1732899999999999E-2</v>
      </c>
      <c r="BM53">
        <v>0</v>
      </c>
      <c r="BN53">
        <v>-5.68414E-2</v>
      </c>
      <c r="BO53">
        <v>0</v>
      </c>
      <c r="BP53">
        <v>0</v>
      </c>
      <c r="BQ53">
        <v>0.163464</v>
      </c>
      <c r="BR53">
        <v>0.16142999999999999</v>
      </c>
      <c r="BS53">
        <v>0.35411700000000002</v>
      </c>
      <c r="BT53">
        <v>2.5823200000000001E-2</v>
      </c>
      <c r="BU53">
        <v>2.5664099999999999</v>
      </c>
      <c r="BV53">
        <v>1.91842</v>
      </c>
      <c r="BW53">
        <v>50.099899999999998</v>
      </c>
      <c r="BX53">
        <v>548.60900000000004</v>
      </c>
      <c r="BY53">
        <v>349.64499999999998</v>
      </c>
      <c r="BZ53">
        <v>86.433400000000006</v>
      </c>
      <c r="CA53">
        <v>-5250.22</v>
      </c>
      <c r="CB53">
        <v>615.745</v>
      </c>
      <c r="CC53">
        <v>1076.8599999999999</v>
      </c>
      <c r="CD53">
        <v>2371.31</v>
      </c>
      <c r="CE53">
        <v>151.51499999999999</v>
      </c>
      <c r="CF53">
        <v>-7.9479699999999997E-4</v>
      </c>
      <c r="CG53">
        <v>1034.79</v>
      </c>
      <c r="CH53">
        <v>73.974400000000003</v>
      </c>
      <c r="CI53">
        <v>121.602</v>
      </c>
      <c r="CJ53">
        <v>46.9285</v>
      </c>
      <c r="CK53">
        <v>242.505</v>
      </c>
      <c r="CL53">
        <v>195.57599999999999</v>
      </c>
      <c r="CM53">
        <v>6.51</v>
      </c>
      <c r="CN53">
        <v>22.86</v>
      </c>
      <c r="CO53">
        <v>3.45</v>
      </c>
      <c r="CP53">
        <v>9.8800000000000008</v>
      </c>
      <c r="CQ53">
        <v>-43.51</v>
      </c>
      <c r="CR53">
        <v>6.68</v>
      </c>
      <c r="CS53">
        <v>14.31</v>
      </c>
      <c r="CT53">
        <v>24.13</v>
      </c>
      <c r="CU53">
        <v>1.55</v>
      </c>
      <c r="CV53">
        <v>45.86</v>
      </c>
      <c r="CW53">
        <v>42.7</v>
      </c>
      <c r="DH53">
        <v>0</v>
      </c>
      <c r="DI53">
        <v>1.60283</v>
      </c>
      <c r="DJ53">
        <v>3.9925599999999999E-2</v>
      </c>
      <c r="DK53">
        <v>1.1732899999999999E-2</v>
      </c>
      <c r="DL53">
        <v>-5.68414E-2</v>
      </c>
      <c r="DM53">
        <v>0.163464</v>
      </c>
      <c r="DN53">
        <v>0.161385</v>
      </c>
      <c r="DO53">
        <v>0.35411700000000002</v>
      </c>
      <c r="DP53">
        <v>2.5823200000000001E-2</v>
      </c>
      <c r="DQ53">
        <v>2.3024399999999998</v>
      </c>
      <c r="DR53">
        <v>1.65449</v>
      </c>
      <c r="DS53" t="s">
        <v>673</v>
      </c>
      <c r="DT53" t="s">
        <v>670</v>
      </c>
      <c r="DU53" t="s">
        <v>665</v>
      </c>
      <c r="DV53" t="s">
        <v>501</v>
      </c>
      <c r="DW53">
        <v>-0.26397300000000001</v>
      </c>
      <c r="DX53">
        <v>-0.26392900000000002</v>
      </c>
      <c r="DY53">
        <v>-12.3</v>
      </c>
      <c r="DZ53">
        <v>-13.2</v>
      </c>
      <c r="EC53">
        <v>61.140799999999999</v>
      </c>
      <c r="ED53">
        <v>686.58100000000002</v>
      </c>
      <c r="EE53">
        <v>349.64499999999998</v>
      </c>
      <c r="EF53">
        <v>86.433400000000006</v>
      </c>
      <c r="EG53">
        <v>0</v>
      </c>
      <c r="EH53">
        <v>-5250.22</v>
      </c>
      <c r="EI53">
        <v>0</v>
      </c>
      <c r="EJ53">
        <v>0</v>
      </c>
      <c r="EK53">
        <v>615.745</v>
      </c>
      <c r="EL53">
        <v>1078.0899999999999</v>
      </c>
      <c r="EM53">
        <v>2371.31</v>
      </c>
      <c r="EN53">
        <v>151.51499999999999</v>
      </c>
      <c r="EO53">
        <v>150.238</v>
      </c>
      <c r="EP53">
        <v>90.276600000000002</v>
      </c>
      <c r="EQ53">
        <v>121.602</v>
      </c>
      <c r="ER53">
        <v>0</v>
      </c>
      <c r="ES53">
        <v>46.9285</v>
      </c>
      <c r="ET53">
        <v>258.80700000000002</v>
      </c>
      <c r="EU53">
        <v>7.95</v>
      </c>
      <c r="EV53">
        <v>27.07</v>
      </c>
      <c r="EW53">
        <v>3.45</v>
      </c>
      <c r="EX53">
        <v>9.8800000000000008</v>
      </c>
      <c r="EY53">
        <v>0</v>
      </c>
      <c r="EZ53">
        <v>-43.53</v>
      </c>
      <c r="FA53">
        <v>0</v>
      </c>
      <c r="FB53">
        <v>0</v>
      </c>
      <c r="FC53">
        <v>6.68</v>
      </c>
      <c r="FD53">
        <v>14.32</v>
      </c>
      <c r="FE53">
        <v>24.13</v>
      </c>
      <c r="FF53">
        <v>1.55</v>
      </c>
      <c r="FG53">
        <v>51.5</v>
      </c>
      <c r="FT53">
        <v>0</v>
      </c>
      <c r="FU53">
        <v>1.86676</v>
      </c>
      <c r="FV53">
        <v>3.9925599999999999E-2</v>
      </c>
      <c r="FW53">
        <v>1.1732899999999999E-2</v>
      </c>
      <c r="FX53">
        <v>0</v>
      </c>
      <c r="FY53">
        <v>-5.68414E-2</v>
      </c>
      <c r="FZ53">
        <v>0</v>
      </c>
      <c r="GA53">
        <v>0</v>
      </c>
      <c r="GB53">
        <v>0.163464</v>
      </c>
      <c r="GC53">
        <v>0.16142999999999999</v>
      </c>
      <c r="GD53">
        <v>0.35411700000000002</v>
      </c>
      <c r="GE53">
        <v>2.5823200000000001E-2</v>
      </c>
      <c r="GF53">
        <v>2.5664099999999999</v>
      </c>
      <c r="GG53">
        <v>238.61099999999999</v>
      </c>
      <c r="GH53">
        <v>1848.42</v>
      </c>
      <c r="GI53">
        <v>349.64499999999998</v>
      </c>
      <c r="GJ53">
        <v>0</v>
      </c>
      <c r="GK53">
        <v>2615</v>
      </c>
      <c r="GL53">
        <v>989.00099999999998</v>
      </c>
      <c r="GM53">
        <v>3267.2</v>
      </c>
      <c r="GN53">
        <v>327.5</v>
      </c>
      <c r="GO53">
        <v>9635.3700000000008</v>
      </c>
      <c r="GP53">
        <v>198.69200000000001</v>
      </c>
      <c r="GQ53">
        <v>175.06899999999999</v>
      </c>
      <c r="GR53">
        <v>73.400000000000006</v>
      </c>
      <c r="GS53">
        <v>447.161</v>
      </c>
      <c r="GT53">
        <v>17.9358</v>
      </c>
      <c r="GU53">
        <v>55.05</v>
      </c>
      <c r="GV53">
        <v>3.45</v>
      </c>
      <c r="GW53">
        <v>27.680900000000001</v>
      </c>
      <c r="GX53">
        <v>28.67</v>
      </c>
      <c r="GY53">
        <v>19.1631</v>
      </c>
      <c r="GZ53">
        <v>33.58</v>
      </c>
      <c r="HA53">
        <v>3.41</v>
      </c>
      <c r="HB53">
        <v>188.94</v>
      </c>
      <c r="HC53">
        <v>18.41</v>
      </c>
      <c r="HD53">
        <v>55.05</v>
      </c>
      <c r="HE53">
        <v>3.45</v>
      </c>
      <c r="HF53">
        <v>13.01</v>
      </c>
      <c r="HG53">
        <v>28.67</v>
      </c>
      <c r="HH53">
        <v>15.26</v>
      </c>
      <c r="HI53">
        <v>33.58</v>
      </c>
      <c r="HJ53">
        <v>3.41</v>
      </c>
      <c r="HK53">
        <v>170.84</v>
      </c>
      <c r="ID53">
        <v>0</v>
      </c>
      <c r="IE53">
        <v>2.99383</v>
      </c>
      <c r="IF53">
        <v>3.9925599999999999E-2</v>
      </c>
      <c r="IG53">
        <v>0</v>
      </c>
      <c r="IH53">
        <v>0.76358999999999999</v>
      </c>
      <c r="II53">
        <v>0.12681200000000001</v>
      </c>
      <c r="IJ53">
        <v>0.53503100000000003</v>
      </c>
      <c r="IK53">
        <v>6.9275500000000004E-2</v>
      </c>
      <c r="IL53">
        <v>4.5284599999999999</v>
      </c>
      <c r="IM53">
        <v>50.3</v>
      </c>
      <c r="IN53">
        <v>23</v>
      </c>
      <c r="IO53">
        <v>27.3</v>
      </c>
      <c r="IP53">
        <v>47.3</v>
      </c>
      <c r="IQ53">
        <v>23</v>
      </c>
      <c r="IR53">
        <v>24.3</v>
      </c>
      <c r="IU53">
        <v>31.92</v>
      </c>
      <c r="IV53">
        <v>16.43</v>
      </c>
      <c r="IW53">
        <v>27.61</v>
      </c>
      <c r="IX53">
        <v>15.09</v>
      </c>
      <c r="IY53">
        <v>31.92</v>
      </c>
      <c r="IZ53">
        <v>16.43</v>
      </c>
      <c r="JA53">
        <v>60.63</v>
      </c>
      <c r="JB53">
        <v>43.486699999999999</v>
      </c>
      <c r="JK53">
        <v>1</v>
      </c>
      <c r="JL53">
        <v>3.29799</v>
      </c>
      <c r="JM53">
        <v>3.29799</v>
      </c>
      <c r="JP53">
        <v>5251.76</v>
      </c>
      <c r="JQ53">
        <v>3.29799</v>
      </c>
      <c r="JR53">
        <v>0.24</v>
      </c>
      <c r="JS53">
        <v>0.31</v>
      </c>
      <c r="JT53">
        <v>1.93</v>
      </c>
      <c r="JU53">
        <v>0.24</v>
      </c>
      <c r="JV53">
        <v>0.31</v>
      </c>
      <c r="JW53">
        <v>1.8</v>
      </c>
      <c r="JZ53">
        <v>1</v>
      </c>
      <c r="KA53">
        <v>1</v>
      </c>
      <c r="KB53">
        <v>43.162799999999997</v>
      </c>
      <c r="KC53">
        <v>31.3582</v>
      </c>
      <c r="KD53">
        <v>38.629100000000001</v>
      </c>
      <c r="KE53">
        <v>27.2563</v>
      </c>
      <c r="KF53">
        <v>66.9285</v>
      </c>
      <c r="KG53">
        <v>57.186</v>
      </c>
      <c r="KJ53">
        <v>11.848100000000001</v>
      </c>
      <c r="KK53">
        <v>177.494</v>
      </c>
      <c r="KL53">
        <v>64.837999999999994</v>
      </c>
      <c r="KM53">
        <v>15.599500000000001</v>
      </c>
      <c r="KN53">
        <v>0</v>
      </c>
      <c r="KO53">
        <v>-544.88400000000001</v>
      </c>
      <c r="KP53">
        <v>0</v>
      </c>
      <c r="KQ53">
        <v>0</v>
      </c>
      <c r="KR53">
        <v>134.529</v>
      </c>
      <c r="KS53">
        <v>196.50299999999999</v>
      </c>
      <c r="KT53">
        <v>462.36</v>
      </c>
      <c r="KU53">
        <v>33.337899999999998</v>
      </c>
      <c r="KV53">
        <v>551.625</v>
      </c>
      <c r="KW53">
        <v>479.101</v>
      </c>
      <c r="KX53">
        <v>645.34400000000005</v>
      </c>
      <c r="KY53">
        <v>0</v>
      </c>
      <c r="KZ53">
        <v>249.05099999999999</v>
      </c>
      <c r="LA53">
        <v>1373.5</v>
      </c>
      <c r="LB53">
        <v>9.6377400000000009</v>
      </c>
      <c r="LC53">
        <v>140.887</v>
      </c>
      <c r="LD53">
        <v>64.837999999999994</v>
      </c>
      <c r="LE53">
        <v>15.599500000000001</v>
      </c>
      <c r="LF53">
        <v>-544.88400000000001</v>
      </c>
      <c r="LG53">
        <v>134.529</v>
      </c>
      <c r="LH53">
        <v>196.26900000000001</v>
      </c>
      <c r="LI53">
        <v>462.36</v>
      </c>
      <c r="LJ53">
        <v>33.337899999999998</v>
      </c>
      <c r="LK53">
        <v>512.57299999999998</v>
      </c>
      <c r="LL53">
        <v>392.584</v>
      </c>
      <c r="LM53">
        <v>645.34400000000005</v>
      </c>
      <c r="LN53">
        <v>249.05099999999999</v>
      </c>
      <c r="LO53">
        <v>1286.98</v>
      </c>
      <c r="LP53">
        <v>47.830100000000002</v>
      </c>
      <c r="LQ53">
        <v>463.84699999999998</v>
      </c>
      <c r="LR53">
        <v>64.837999999999994</v>
      </c>
      <c r="LS53">
        <v>0</v>
      </c>
      <c r="LT53">
        <v>570.78300000000002</v>
      </c>
      <c r="LU53">
        <v>187.036</v>
      </c>
      <c r="LV53">
        <v>648.29600000000005</v>
      </c>
      <c r="LW53">
        <v>86.545199999999994</v>
      </c>
      <c r="LX53">
        <v>2069.1799999999998</v>
      </c>
      <c r="LY53">
        <v>1054.47</v>
      </c>
      <c r="LZ53">
        <v>929.09799999999996</v>
      </c>
      <c r="MA53">
        <v>389.536</v>
      </c>
      <c r="MB53">
        <v>2373.1</v>
      </c>
    </row>
    <row r="54" spans="1:340" x14ac:dyDescent="0.25">
      <c r="A54" s="26">
        <v>44497.775462962964</v>
      </c>
      <c r="B54" t="s">
        <v>772</v>
      </c>
      <c r="C54" t="s">
        <v>773</v>
      </c>
      <c r="D54">
        <v>10</v>
      </c>
      <c r="E54">
        <v>1</v>
      </c>
      <c r="F54">
        <v>2700</v>
      </c>
      <c r="G54" t="s">
        <v>87</v>
      </c>
      <c r="H54" t="s">
        <v>393</v>
      </c>
      <c r="I54">
        <v>0</v>
      </c>
      <c r="J54">
        <v>0</v>
      </c>
      <c r="K54">
        <v>0</v>
      </c>
      <c r="L54">
        <v>23.8</v>
      </c>
      <c r="O54">
        <v>57.722299999999997</v>
      </c>
      <c r="P54">
        <v>719.72900000000004</v>
      </c>
      <c r="Q54">
        <v>347.46100000000001</v>
      </c>
      <c r="R54">
        <v>86.4358</v>
      </c>
      <c r="S54">
        <v>0</v>
      </c>
      <c r="T54">
        <v>-5430.09</v>
      </c>
      <c r="U54">
        <v>0</v>
      </c>
      <c r="V54">
        <v>0</v>
      </c>
      <c r="W54">
        <v>615.745</v>
      </c>
      <c r="X54">
        <v>1080.18</v>
      </c>
      <c r="Y54">
        <v>2371.31</v>
      </c>
      <c r="Z54">
        <v>151.51499999999999</v>
      </c>
      <c r="AA54">
        <v>7.8902300000000002E-4</v>
      </c>
      <c r="AB54">
        <v>1211.3499999999999</v>
      </c>
      <c r="AC54">
        <v>85.233000000000004</v>
      </c>
      <c r="AD54">
        <v>120.863</v>
      </c>
      <c r="AE54">
        <v>0</v>
      </c>
      <c r="AF54">
        <v>46.9285</v>
      </c>
      <c r="AG54">
        <v>253.024</v>
      </c>
      <c r="AH54">
        <v>206.096</v>
      </c>
      <c r="AI54">
        <v>7.49</v>
      </c>
      <c r="AJ54">
        <v>23.07</v>
      </c>
      <c r="AK54">
        <v>3.43</v>
      </c>
      <c r="AL54">
        <v>9.83</v>
      </c>
      <c r="AM54">
        <v>0</v>
      </c>
      <c r="AN54">
        <v>-43.42</v>
      </c>
      <c r="AO54">
        <v>0</v>
      </c>
      <c r="AP54">
        <v>0</v>
      </c>
      <c r="AQ54">
        <v>6.78</v>
      </c>
      <c r="AR54">
        <v>14.38</v>
      </c>
      <c r="AS54">
        <v>24.22</v>
      </c>
      <c r="AT54">
        <v>1.56</v>
      </c>
      <c r="AU54">
        <v>47.34</v>
      </c>
      <c r="AV54">
        <v>43.82</v>
      </c>
      <c r="BI54">
        <v>0</v>
      </c>
      <c r="BJ54">
        <v>1.6745099999999999</v>
      </c>
      <c r="BK54">
        <v>3.9676099999999999E-2</v>
      </c>
      <c r="BL54">
        <v>1.1732899999999999E-2</v>
      </c>
      <c r="BM54">
        <v>0</v>
      </c>
      <c r="BN54">
        <v>-4.39914E-2</v>
      </c>
      <c r="BO54">
        <v>0</v>
      </c>
      <c r="BP54">
        <v>0</v>
      </c>
      <c r="BQ54">
        <v>0.163464</v>
      </c>
      <c r="BR54">
        <v>0.16234999999999999</v>
      </c>
      <c r="BS54">
        <v>0.35411700000000002</v>
      </c>
      <c r="BT54">
        <v>2.5823200000000001E-2</v>
      </c>
      <c r="BU54">
        <v>2.38768</v>
      </c>
      <c r="BV54">
        <v>1.7259199999999999</v>
      </c>
      <c r="BW54">
        <v>57.722299999999997</v>
      </c>
      <c r="BX54">
        <v>719.72900000000004</v>
      </c>
      <c r="BY54">
        <v>347.46100000000001</v>
      </c>
      <c r="BZ54">
        <v>86.4358</v>
      </c>
      <c r="CA54">
        <v>-5430.09</v>
      </c>
      <c r="CB54">
        <v>615.745</v>
      </c>
      <c r="CC54">
        <v>1080.18</v>
      </c>
      <c r="CD54">
        <v>2371.31</v>
      </c>
      <c r="CE54">
        <v>151.51499999999999</v>
      </c>
      <c r="CF54">
        <v>7.8974100000000005E-4</v>
      </c>
      <c r="CG54">
        <v>1211.3499999999999</v>
      </c>
      <c r="CH54">
        <v>85.233000000000004</v>
      </c>
      <c r="CI54">
        <v>120.863</v>
      </c>
      <c r="CJ54">
        <v>46.9285</v>
      </c>
      <c r="CK54">
        <v>253.024</v>
      </c>
      <c r="CL54">
        <v>206.096</v>
      </c>
      <c r="CM54">
        <v>7.49</v>
      </c>
      <c r="CN54">
        <v>23.07</v>
      </c>
      <c r="CO54">
        <v>3.43</v>
      </c>
      <c r="CP54">
        <v>9.83</v>
      </c>
      <c r="CQ54">
        <v>-43.42</v>
      </c>
      <c r="CR54">
        <v>6.78</v>
      </c>
      <c r="CS54">
        <v>14.38</v>
      </c>
      <c r="CT54">
        <v>24.22</v>
      </c>
      <c r="CU54">
        <v>1.56</v>
      </c>
      <c r="CV54">
        <v>47.34</v>
      </c>
      <c r="CW54">
        <v>43.82</v>
      </c>
      <c r="DH54">
        <v>0</v>
      </c>
      <c r="DI54">
        <v>1.6745099999999999</v>
      </c>
      <c r="DJ54">
        <v>3.9676099999999999E-2</v>
      </c>
      <c r="DK54">
        <v>1.1732899999999999E-2</v>
      </c>
      <c r="DL54">
        <v>-4.39914E-2</v>
      </c>
      <c r="DM54">
        <v>0.163464</v>
      </c>
      <c r="DN54">
        <v>0.16234999999999999</v>
      </c>
      <c r="DO54">
        <v>0.35411700000000002</v>
      </c>
      <c r="DP54">
        <v>2.5823200000000001E-2</v>
      </c>
      <c r="DQ54">
        <v>2.38768</v>
      </c>
      <c r="DR54">
        <v>1.7259199999999999</v>
      </c>
      <c r="DS54" t="s">
        <v>673</v>
      </c>
      <c r="DT54" t="s">
        <v>670</v>
      </c>
      <c r="DU54" t="s">
        <v>665</v>
      </c>
      <c r="DV54" t="s">
        <v>501</v>
      </c>
      <c r="DW54">
        <v>0</v>
      </c>
      <c r="DX54">
        <v>0</v>
      </c>
      <c r="DY54">
        <v>0</v>
      </c>
      <c r="DZ54">
        <v>0</v>
      </c>
      <c r="EC54">
        <v>57.722299999999997</v>
      </c>
      <c r="ED54">
        <v>719.72900000000004</v>
      </c>
      <c r="EE54">
        <v>347.46100000000001</v>
      </c>
      <c r="EF54">
        <v>86.4358</v>
      </c>
      <c r="EG54">
        <v>0</v>
      </c>
      <c r="EH54">
        <v>-5430.09</v>
      </c>
      <c r="EI54">
        <v>0</v>
      </c>
      <c r="EJ54">
        <v>0</v>
      </c>
      <c r="EK54">
        <v>615.745</v>
      </c>
      <c r="EL54">
        <v>1080.18</v>
      </c>
      <c r="EM54">
        <v>2371.31</v>
      </c>
      <c r="EN54">
        <v>151.51499999999999</v>
      </c>
      <c r="EO54">
        <v>7.8902300000000002E-4</v>
      </c>
      <c r="EP54">
        <v>85.233000000000004</v>
      </c>
      <c r="EQ54">
        <v>120.863</v>
      </c>
      <c r="ER54">
        <v>0</v>
      </c>
      <c r="ES54">
        <v>46.9285</v>
      </c>
      <c r="ET54">
        <v>253.024</v>
      </c>
      <c r="EU54">
        <v>7.49</v>
      </c>
      <c r="EV54">
        <v>23.07</v>
      </c>
      <c r="EW54">
        <v>3.43</v>
      </c>
      <c r="EX54">
        <v>9.83</v>
      </c>
      <c r="EY54">
        <v>0</v>
      </c>
      <c r="EZ54">
        <v>-43.42</v>
      </c>
      <c r="FA54">
        <v>0</v>
      </c>
      <c r="FB54">
        <v>0</v>
      </c>
      <c r="FC54">
        <v>6.78</v>
      </c>
      <c r="FD54">
        <v>14.38</v>
      </c>
      <c r="FE54">
        <v>24.22</v>
      </c>
      <c r="FF54">
        <v>1.56</v>
      </c>
      <c r="FG54">
        <v>47.34</v>
      </c>
      <c r="FT54">
        <v>0</v>
      </c>
      <c r="FU54">
        <v>1.6745099999999999</v>
      </c>
      <c r="FV54">
        <v>3.9676099999999999E-2</v>
      </c>
      <c r="FW54">
        <v>1.1732899999999999E-2</v>
      </c>
      <c r="FX54">
        <v>0</v>
      </c>
      <c r="FY54">
        <v>-4.39914E-2</v>
      </c>
      <c r="FZ54">
        <v>0</v>
      </c>
      <c r="GA54">
        <v>0</v>
      </c>
      <c r="GB54">
        <v>0.163464</v>
      </c>
      <c r="GC54">
        <v>0.16234999999999999</v>
      </c>
      <c r="GD54">
        <v>0.35411700000000002</v>
      </c>
      <c r="GE54">
        <v>2.5823200000000001E-2</v>
      </c>
      <c r="GF54">
        <v>2.38768</v>
      </c>
      <c r="GG54">
        <v>268.33699999999999</v>
      </c>
      <c r="GH54">
        <v>2520.39</v>
      </c>
      <c r="GI54">
        <v>347.46100000000001</v>
      </c>
      <c r="GJ54">
        <v>0</v>
      </c>
      <c r="GK54">
        <v>2615</v>
      </c>
      <c r="GL54">
        <v>989.00099999999998</v>
      </c>
      <c r="GM54">
        <v>3267.2</v>
      </c>
      <c r="GN54">
        <v>327.5</v>
      </c>
      <c r="GO54">
        <v>10334.9</v>
      </c>
      <c r="GP54">
        <v>223.45599999999999</v>
      </c>
      <c r="GQ54">
        <v>174.25200000000001</v>
      </c>
      <c r="GR54">
        <v>73.400000000000006</v>
      </c>
      <c r="GS54">
        <v>471.10899999999998</v>
      </c>
      <c r="GT54">
        <v>21.043099999999999</v>
      </c>
      <c r="GU54">
        <v>61.23</v>
      </c>
      <c r="GV54">
        <v>3.43</v>
      </c>
      <c r="GW54">
        <v>27.595700000000001</v>
      </c>
      <c r="GX54">
        <v>29.1</v>
      </c>
      <c r="GY54">
        <v>19.1831</v>
      </c>
      <c r="GZ54">
        <v>33.74</v>
      </c>
      <c r="HA54">
        <v>3.44</v>
      </c>
      <c r="HB54">
        <v>198.762</v>
      </c>
      <c r="HC54">
        <v>20.67</v>
      </c>
      <c r="HD54">
        <v>61.23</v>
      </c>
      <c r="HE54">
        <v>3.43</v>
      </c>
      <c r="HF54">
        <v>12.97</v>
      </c>
      <c r="HG54">
        <v>29.1</v>
      </c>
      <c r="HH54">
        <v>15.28</v>
      </c>
      <c r="HI54">
        <v>33.74</v>
      </c>
      <c r="HJ54">
        <v>3.44</v>
      </c>
      <c r="HK54">
        <v>179.86</v>
      </c>
      <c r="ID54">
        <v>0</v>
      </c>
      <c r="IE54">
        <v>3.3103699999999998</v>
      </c>
      <c r="IF54">
        <v>3.9676099999999999E-2</v>
      </c>
      <c r="IG54">
        <v>0</v>
      </c>
      <c r="IH54">
        <v>0.76358999999999999</v>
      </c>
      <c r="II54">
        <v>0.12681200000000001</v>
      </c>
      <c r="IJ54">
        <v>0.53503100000000003</v>
      </c>
      <c r="IK54">
        <v>6.9275500000000004E-2</v>
      </c>
      <c r="IL54">
        <v>4.8447500000000003</v>
      </c>
      <c r="IM54">
        <v>45.7</v>
      </c>
      <c r="IN54">
        <v>21.9</v>
      </c>
      <c r="IO54">
        <v>23.8</v>
      </c>
      <c r="IP54">
        <v>45.7</v>
      </c>
      <c r="IQ54">
        <v>21.9</v>
      </c>
      <c r="IR54">
        <v>23.8</v>
      </c>
      <c r="IU54">
        <v>27.87</v>
      </c>
      <c r="IV54">
        <v>15.95</v>
      </c>
      <c r="IW54">
        <v>27.87</v>
      </c>
      <c r="IX54">
        <v>15.95</v>
      </c>
      <c r="IY54">
        <v>27.87</v>
      </c>
      <c r="IZ54">
        <v>15.95</v>
      </c>
      <c r="JA54">
        <v>67.05</v>
      </c>
      <c r="JB54">
        <v>46.248800000000003</v>
      </c>
      <c r="JK54">
        <v>1</v>
      </c>
      <c r="JL54">
        <v>3.4144399999999999</v>
      </c>
      <c r="JM54">
        <v>3.4144399999999999</v>
      </c>
      <c r="JP54">
        <v>5431.69</v>
      </c>
      <c r="JQ54">
        <v>3.4144399999999999</v>
      </c>
      <c r="JR54">
        <v>0.24</v>
      </c>
      <c r="JS54">
        <v>0.32</v>
      </c>
      <c r="JT54">
        <v>1.89</v>
      </c>
      <c r="JU54">
        <v>0.24</v>
      </c>
      <c r="JV54">
        <v>0.32</v>
      </c>
      <c r="JW54">
        <v>1.89</v>
      </c>
      <c r="JZ54">
        <v>1</v>
      </c>
      <c r="KA54">
        <v>1</v>
      </c>
      <c r="KB54">
        <v>39.718299999999999</v>
      </c>
      <c r="KC54">
        <v>22.810300000000002</v>
      </c>
      <c r="KD54">
        <v>39.718299999999999</v>
      </c>
      <c r="KE54">
        <v>22.810300000000002</v>
      </c>
      <c r="KF54">
        <v>68.482799999999997</v>
      </c>
      <c r="KG54">
        <v>53.076700000000002</v>
      </c>
      <c r="KJ54">
        <v>11.2369</v>
      </c>
      <c r="KK54">
        <v>189.089</v>
      </c>
      <c r="KL54">
        <v>64.432900000000004</v>
      </c>
      <c r="KM54">
        <v>15.5999</v>
      </c>
      <c r="KN54">
        <v>0</v>
      </c>
      <c r="KO54">
        <v>-556.49</v>
      </c>
      <c r="KP54">
        <v>0</v>
      </c>
      <c r="KQ54">
        <v>0</v>
      </c>
      <c r="KR54">
        <v>134.529</v>
      </c>
      <c r="KS54">
        <v>196.989</v>
      </c>
      <c r="KT54">
        <v>462.36</v>
      </c>
      <c r="KU54">
        <v>33.337899999999998</v>
      </c>
      <c r="KV54">
        <v>551.08399999999995</v>
      </c>
      <c r="KW54">
        <v>452.33499999999998</v>
      </c>
      <c r="KX54">
        <v>641.42100000000005</v>
      </c>
      <c r="KY54">
        <v>0</v>
      </c>
      <c r="KZ54">
        <v>249.05099999999999</v>
      </c>
      <c r="LA54">
        <v>1342.81</v>
      </c>
      <c r="LB54">
        <v>11.2369</v>
      </c>
      <c r="LC54">
        <v>189.089</v>
      </c>
      <c r="LD54">
        <v>64.432900000000004</v>
      </c>
      <c r="LE54">
        <v>15.5999</v>
      </c>
      <c r="LF54">
        <v>-556.49</v>
      </c>
      <c r="LG54">
        <v>134.529</v>
      </c>
      <c r="LH54">
        <v>196.989</v>
      </c>
      <c r="LI54">
        <v>462.36</v>
      </c>
      <c r="LJ54">
        <v>33.337899999999998</v>
      </c>
      <c r="LK54">
        <v>551.08399999999995</v>
      </c>
      <c r="LL54">
        <v>452.33499999999998</v>
      </c>
      <c r="LM54">
        <v>641.42100000000005</v>
      </c>
      <c r="LN54">
        <v>249.05099999999999</v>
      </c>
      <c r="LO54">
        <v>1342.81</v>
      </c>
      <c r="LP54">
        <v>54.088700000000003</v>
      </c>
      <c r="LQ54">
        <v>623.14599999999996</v>
      </c>
      <c r="LR54">
        <v>64.432900000000004</v>
      </c>
      <c r="LS54">
        <v>0</v>
      </c>
      <c r="LT54">
        <v>570.78300000000002</v>
      </c>
      <c r="LU54">
        <v>187.036</v>
      </c>
      <c r="LV54">
        <v>648.29600000000005</v>
      </c>
      <c r="LW54">
        <v>86.545199999999994</v>
      </c>
      <c r="LX54">
        <v>2234.33</v>
      </c>
      <c r="LY54">
        <v>1185.8900000000001</v>
      </c>
      <c r="LZ54">
        <v>924.76300000000003</v>
      </c>
      <c r="MA54">
        <v>389.536</v>
      </c>
      <c r="MB54">
        <v>2500.19</v>
      </c>
    </row>
    <row r="55" spans="1:340" x14ac:dyDescent="0.25">
      <c r="A55" s="26">
        <v>44497.775833333333</v>
      </c>
      <c r="B55" t="s">
        <v>774</v>
      </c>
      <c r="C55" t="s">
        <v>775</v>
      </c>
      <c r="D55">
        <v>10</v>
      </c>
      <c r="E55">
        <v>1</v>
      </c>
      <c r="F55">
        <v>2700</v>
      </c>
      <c r="G55" t="s">
        <v>87</v>
      </c>
      <c r="H55" t="s">
        <v>112</v>
      </c>
      <c r="I55">
        <v>-5.8</v>
      </c>
      <c r="J55">
        <v>-2.9</v>
      </c>
      <c r="K55">
        <v>-2.9</v>
      </c>
      <c r="L55">
        <v>26.7</v>
      </c>
      <c r="O55">
        <v>70.649299999999997</v>
      </c>
      <c r="P55">
        <v>881.61500000000001</v>
      </c>
      <c r="Q55">
        <v>347.46100000000001</v>
      </c>
      <c r="R55">
        <v>86.4358</v>
      </c>
      <c r="S55">
        <v>0</v>
      </c>
      <c r="T55">
        <v>-5430.09</v>
      </c>
      <c r="U55">
        <v>0</v>
      </c>
      <c r="V55">
        <v>0</v>
      </c>
      <c r="W55">
        <v>615.745</v>
      </c>
      <c r="X55">
        <v>1081.04</v>
      </c>
      <c r="Y55">
        <v>2371.31</v>
      </c>
      <c r="Z55">
        <v>151.51499999999999</v>
      </c>
      <c r="AA55">
        <v>175.67599999999999</v>
      </c>
      <c r="AB55">
        <v>1386.16</v>
      </c>
      <c r="AC55">
        <v>104.321</v>
      </c>
      <c r="AD55">
        <v>120.863</v>
      </c>
      <c r="AE55">
        <v>0</v>
      </c>
      <c r="AF55">
        <v>46.9285</v>
      </c>
      <c r="AG55">
        <v>272.11200000000002</v>
      </c>
      <c r="AH55">
        <v>225.184</v>
      </c>
      <c r="AI55">
        <v>9.17</v>
      </c>
      <c r="AJ55">
        <v>27.19</v>
      </c>
      <c r="AK55">
        <v>3.43</v>
      </c>
      <c r="AL55">
        <v>9.83</v>
      </c>
      <c r="AM55">
        <v>0</v>
      </c>
      <c r="AN55">
        <v>-43.44</v>
      </c>
      <c r="AO55">
        <v>0</v>
      </c>
      <c r="AP55">
        <v>0</v>
      </c>
      <c r="AQ55">
        <v>6.78</v>
      </c>
      <c r="AR55">
        <v>14.39</v>
      </c>
      <c r="AS55">
        <v>24.22</v>
      </c>
      <c r="AT55">
        <v>1.56</v>
      </c>
      <c r="AU55">
        <v>53.13</v>
      </c>
      <c r="AV55">
        <v>49.62</v>
      </c>
      <c r="BI55">
        <v>0</v>
      </c>
      <c r="BJ55">
        <v>1.93953</v>
      </c>
      <c r="BK55">
        <v>3.9676099999999999E-2</v>
      </c>
      <c r="BL55">
        <v>1.1732899999999999E-2</v>
      </c>
      <c r="BM55">
        <v>0</v>
      </c>
      <c r="BN55">
        <v>-4.39914E-2</v>
      </c>
      <c r="BO55">
        <v>0</v>
      </c>
      <c r="BP55">
        <v>0</v>
      </c>
      <c r="BQ55">
        <v>0.163464</v>
      </c>
      <c r="BR55">
        <v>0.16239200000000001</v>
      </c>
      <c r="BS55">
        <v>0.35411700000000002</v>
      </c>
      <c r="BT55">
        <v>2.5823200000000001E-2</v>
      </c>
      <c r="BU55">
        <v>2.6527400000000001</v>
      </c>
      <c r="BV55">
        <v>1.9909399999999999</v>
      </c>
      <c r="BW55">
        <v>57.722299999999997</v>
      </c>
      <c r="BX55">
        <v>719.72900000000004</v>
      </c>
      <c r="BY55">
        <v>347.46100000000001</v>
      </c>
      <c r="BZ55">
        <v>86.4358</v>
      </c>
      <c r="CA55">
        <v>-5430.09</v>
      </c>
      <c r="CB55">
        <v>615.745</v>
      </c>
      <c r="CC55">
        <v>1080.18</v>
      </c>
      <c r="CD55">
        <v>2371.31</v>
      </c>
      <c r="CE55">
        <v>151.51499999999999</v>
      </c>
      <c r="CF55">
        <v>7.8974100000000005E-4</v>
      </c>
      <c r="CG55">
        <v>1211.3499999999999</v>
      </c>
      <c r="CH55">
        <v>85.233000000000004</v>
      </c>
      <c r="CI55">
        <v>120.863</v>
      </c>
      <c r="CJ55">
        <v>46.9285</v>
      </c>
      <c r="CK55">
        <v>253.024</v>
      </c>
      <c r="CL55">
        <v>206.096</v>
      </c>
      <c r="CM55">
        <v>7.49</v>
      </c>
      <c r="CN55">
        <v>23.07</v>
      </c>
      <c r="CO55">
        <v>3.43</v>
      </c>
      <c r="CP55">
        <v>9.83</v>
      </c>
      <c r="CQ55">
        <v>-43.42</v>
      </c>
      <c r="CR55">
        <v>6.78</v>
      </c>
      <c r="CS55">
        <v>14.38</v>
      </c>
      <c r="CT55">
        <v>24.22</v>
      </c>
      <c r="CU55">
        <v>1.56</v>
      </c>
      <c r="CV55">
        <v>47.34</v>
      </c>
      <c r="CW55">
        <v>43.82</v>
      </c>
      <c r="DH55">
        <v>0</v>
      </c>
      <c r="DI55">
        <v>1.6745099999999999</v>
      </c>
      <c r="DJ55">
        <v>3.9676099999999999E-2</v>
      </c>
      <c r="DK55">
        <v>1.1732899999999999E-2</v>
      </c>
      <c r="DL55">
        <v>-4.39914E-2</v>
      </c>
      <c r="DM55">
        <v>0.163464</v>
      </c>
      <c r="DN55">
        <v>0.16234999999999999</v>
      </c>
      <c r="DO55">
        <v>0.35411700000000002</v>
      </c>
      <c r="DP55">
        <v>2.5823200000000001E-2</v>
      </c>
      <c r="DQ55">
        <v>2.38768</v>
      </c>
      <c r="DR55">
        <v>1.7259199999999999</v>
      </c>
      <c r="DS55" t="s">
        <v>673</v>
      </c>
      <c r="DT55" t="s">
        <v>670</v>
      </c>
      <c r="DU55" t="s">
        <v>665</v>
      </c>
      <c r="DV55" t="s">
        <v>501</v>
      </c>
      <c r="DW55">
        <v>-0.26506000000000002</v>
      </c>
      <c r="DX55">
        <v>-0.265017</v>
      </c>
      <c r="DY55">
        <v>-12.2</v>
      </c>
      <c r="DZ55">
        <v>-13.2</v>
      </c>
      <c r="EC55">
        <v>70.649299999999997</v>
      </c>
      <c r="ED55">
        <v>881.61500000000001</v>
      </c>
      <c r="EE55">
        <v>347.46100000000001</v>
      </c>
      <c r="EF55">
        <v>86.4358</v>
      </c>
      <c r="EG55">
        <v>0</v>
      </c>
      <c r="EH55">
        <v>-5430.09</v>
      </c>
      <c r="EI55">
        <v>0</v>
      </c>
      <c r="EJ55">
        <v>0</v>
      </c>
      <c r="EK55">
        <v>615.745</v>
      </c>
      <c r="EL55">
        <v>1081.04</v>
      </c>
      <c r="EM55">
        <v>2371.31</v>
      </c>
      <c r="EN55">
        <v>151.51499999999999</v>
      </c>
      <c r="EO55">
        <v>175.67599999999999</v>
      </c>
      <c r="EP55">
        <v>104.321</v>
      </c>
      <c r="EQ55">
        <v>120.863</v>
      </c>
      <c r="ER55">
        <v>0</v>
      </c>
      <c r="ES55">
        <v>46.9285</v>
      </c>
      <c r="ET55">
        <v>272.11200000000002</v>
      </c>
      <c r="EU55">
        <v>9.17</v>
      </c>
      <c r="EV55">
        <v>27.19</v>
      </c>
      <c r="EW55">
        <v>3.43</v>
      </c>
      <c r="EX55">
        <v>9.83</v>
      </c>
      <c r="EY55">
        <v>0</v>
      </c>
      <c r="EZ55">
        <v>-43.44</v>
      </c>
      <c r="FA55">
        <v>0</v>
      </c>
      <c r="FB55">
        <v>0</v>
      </c>
      <c r="FC55">
        <v>6.78</v>
      </c>
      <c r="FD55">
        <v>14.39</v>
      </c>
      <c r="FE55">
        <v>24.22</v>
      </c>
      <c r="FF55">
        <v>1.56</v>
      </c>
      <c r="FG55">
        <v>53.13</v>
      </c>
      <c r="FT55">
        <v>0</v>
      </c>
      <c r="FU55">
        <v>1.93953</v>
      </c>
      <c r="FV55">
        <v>3.9676099999999999E-2</v>
      </c>
      <c r="FW55">
        <v>1.1732899999999999E-2</v>
      </c>
      <c r="FX55">
        <v>0</v>
      </c>
      <c r="FY55">
        <v>-4.39914E-2</v>
      </c>
      <c r="FZ55">
        <v>0</v>
      </c>
      <c r="GA55">
        <v>0</v>
      </c>
      <c r="GB55">
        <v>0.163464</v>
      </c>
      <c r="GC55">
        <v>0.16239200000000001</v>
      </c>
      <c r="GD55">
        <v>0.35411700000000002</v>
      </c>
      <c r="GE55">
        <v>2.5823200000000001E-2</v>
      </c>
      <c r="GF55">
        <v>2.6527400000000001</v>
      </c>
      <c r="GG55">
        <v>268.33</v>
      </c>
      <c r="GH55">
        <v>2520.37</v>
      </c>
      <c r="GI55">
        <v>347.46100000000001</v>
      </c>
      <c r="GJ55">
        <v>0</v>
      </c>
      <c r="GK55">
        <v>2615</v>
      </c>
      <c r="GL55">
        <v>989.00099999999998</v>
      </c>
      <c r="GM55">
        <v>3267.2</v>
      </c>
      <c r="GN55">
        <v>327.5</v>
      </c>
      <c r="GO55">
        <v>10334.9</v>
      </c>
      <c r="GP55">
        <v>223.45</v>
      </c>
      <c r="GQ55">
        <v>174.25200000000001</v>
      </c>
      <c r="GR55">
        <v>73.400000000000006</v>
      </c>
      <c r="GS55">
        <v>471.10300000000001</v>
      </c>
      <c r="GT55">
        <v>21.043099999999999</v>
      </c>
      <c r="GU55">
        <v>61.23</v>
      </c>
      <c r="GV55">
        <v>3.43</v>
      </c>
      <c r="GW55">
        <v>27.595700000000001</v>
      </c>
      <c r="GX55">
        <v>29.1</v>
      </c>
      <c r="GY55">
        <v>19.1831</v>
      </c>
      <c r="GZ55">
        <v>33.74</v>
      </c>
      <c r="HA55">
        <v>3.44</v>
      </c>
      <c r="HB55">
        <v>198.762</v>
      </c>
      <c r="HC55">
        <v>20.67</v>
      </c>
      <c r="HD55">
        <v>61.23</v>
      </c>
      <c r="HE55">
        <v>3.43</v>
      </c>
      <c r="HF55">
        <v>12.97</v>
      </c>
      <c r="HG55">
        <v>29.1</v>
      </c>
      <c r="HH55">
        <v>15.28</v>
      </c>
      <c r="HI55">
        <v>33.74</v>
      </c>
      <c r="HJ55">
        <v>3.44</v>
      </c>
      <c r="HK55">
        <v>179.86</v>
      </c>
      <c r="ID55">
        <v>0</v>
      </c>
      <c r="IE55">
        <v>3.3103400000000001</v>
      </c>
      <c r="IF55">
        <v>3.9676099999999999E-2</v>
      </c>
      <c r="IG55">
        <v>0</v>
      </c>
      <c r="IH55">
        <v>0.76358999999999999</v>
      </c>
      <c r="II55">
        <v>0.12681200000000001</v>
      </c>
      <c r="IJ55">
        <v>0.53503100000000003</v>
      </c>
      <c r="IK55">
        <v>6.9275500000000004E-2</v>
      </c>
      <c r="IL55">
        <v>4.8447300000000002</v>
      </c>
      <c r="IM55">
        <v>48.6</v>
      </c>
      <c r="IN55">
        <v>21.9</v>
      </c>
      <c r="IO55">
        <v>26.7</v>
      </c>
      <c r="IP55">
        <v>45.7</v>
      </c>
      <c r="IQ55">
        <v>21.9</v>
      </c>
      <c r="IR55">
        <v>23.8</v>
      </c>
      <c r="IU55">
        <v>32.1</v>
      </c>
      <c r="IV55">
        <v>17.52</v>
      </c>
      <c r="IW55">
        <v>27.87</v>
      </c>
      <c r="IX55">
        <v>15.95</v>
      </c>
      <c r="IY55">
        <v>32.1</v>
      </c>
      <c r="IZ55">
        <v>17.52</v>
      </c>
      <c r="JA55">
        <v>67.05</v>
      </c>
      <c r="JB55">
        <v>46.248800000000003</v>
      </c>
      <c r="JK55">
        <v>1</v>
      </c>
      <c r="JL55">
        <v>3.4144399999999999</v>
      </c>
      <c r="JM55">
        <v>3.4144399999999999</v>
      </c>
      <c r="JP55">
        <v>5431.69</v>
      </c>
      <c r="JQ55">
        <v>3.4144399999999999</v>
      </c>
      <c r="JR55">
        <v>0.24</v>
      </c>
      <c r="JS55">
        <v>0.31</v>
      </c>
      <c r="JT55">
        <v>2.04</v>
      </c>
      <c r="JU55">
        <v>0.24</v>
      </c>
      <c r="JV55">
        <v>0.32</v>
      </c>
      <c r="JW55">
        <v>1.89</v>
      </c>
      <c r="JZ55">
        <v>1</v>
      </c>
      <c r="KA55">
        <v>1</v>
      </c>
      <c r="KB55">
        <v>44.286900000000003</v>
      </c>
      <c r="KC55">
        <v>26.327300000000001</v>
      </c>
      <c r="KD55">
        <v>39.718299999999999</v>
      </c>
      <c r="KE55">
        <v>22.810300000000002</v>
      </c>
      <c r="KF55">
        <v>68.481999999999999</v>
      </c>
      <c r="KG55">
        <v>53.0762</v>
      </c>
      <c r="KJ55">
        <v>13.8355</v>
      </c>
      <c r="KK55">
        <v>231.84100000000001</v>
      </c>
      <c r="KL55">
        <v>64.432900000000004</v>
      </c>
      <c r="KM55">
        <v>15.5999</v>
      </c>
      <c r="KN55">
        <v>0</v>
      </c>
      <c r="KO55">
        <v>-556.49</v>
      </c>
      <c r="KP55">
        <v>0</v>
      </c>
      <c r="KQ55">
        <v>0</v>
      </c>
      <c r="KR55">
        <v>134.529</v>
      </c>
      <c r="KS55">
        <v>197.15199999999999</v>
      </c>
      <c r="KT55">
        <v>462.36</v>
      </c>
      <c r="KU55">
        <v>33.337899999999998</v>
      </c>
      <c r="KV55">
        <v>596.59699999999998</v>
      </c>
      <c r="KW55">
        <v>553.63499999999999</v>
      </c>
      <c r="KX55">
        <v>641.42100000000005</v>
      </c>
      <c r="KY55">
        <v>0</v>
      </c>
      <c r="KZ55">
        <v>249.05099999999999</v>
      </c>
      <c r="LA55">
        <v>1444.11</v>
      </c>
      <c r="LB55">
        <v>11.2369</v>
      </c>
      <c r="LC55">
        <v>189.089</v>
      </c>
      <c r="LD55">
        <v>64.432900000000004</v>
      </c>
      <c r="LE55">
        <v>15.5999</v>
      </c>
      <c r="LF55">
        <v>-556.49</v>
      </c>
      <c r="LG55">
        <v>134.529</v>
      </c>
      <c r="LH55">
        <v>196.989</v>
      </c>
      <c r="LI55">
        <v>462.36</v>
      </c>
      <c r="LJ55">
        <v>33.337899999999998</v>
      </c>
      <c r="LK55">
        <v>551.08399999999995</v>
      </c>
      <c r="LL55">
        <v>452.33499999999998</v>
      </c>
      <c r="LM55">
        <v>641.42100000000005</v>
      </c>
      <c r="LN55">
        <v>249.05099999999999</v>
      </c>
      <c r="LO55">
        <v>1342.81</v>
      </c>
      <c r="LP55">
        <v>54.0871</v>
      </c>
      <c r="LQ55">
        <v>623.14</v>
      </c>
      <c r="LR55">
        <v>64.432900000000004</v>
      </c>
      <c r="LS55">
        <v>0</v>
      </c>
      <c r="LT55">
        <v>570.78300000000002</v>
      </c>
      <c r="LU55">
        <v>187.036</v>
      </c>
      <c r="LV55">
        <v>648.29600000000005</v>
      </c>
      <c r="LW55">
        <v>86.545199999999994</v>
      </c>
      <c r="LX55">
        <v>2234.3200000000002</v>
      </c>
      <c r="LY55">
        <v>1185.8599999999999</v>
      </c>
      <c r="LZ55">
        <v>924.76300000000003</v>
      </c>
      <c r="MA55">
        <v>389.536</v>
      </c>
      <c r="MB55">
        <v>2500.16</v>
      </c>
    </row>
    <row r="56" spans="1:340" x14ac:dyDescent="0.25">
      <c r="A56" s="26">
        <v>44497.776203703703</v>
      </c>
      <c r="B56" t="s">
        <v>776</v>
      </c>
      <c r="C56" t="s">
        <v>777</v>
      </c>
      <c r="D56">
        <v>11</v>
      </c>
      <c r="E56">
        <v>1</v>
      </c>
      <c r="F56">
        <v>2700</v>
      </c>
      <c r="G56" t="s">
        <v>87</v>
      </c>
      <c r="H56" t="s">
        <v>393</v>
      </c>
      <c r="I56">
        <v>0</v>
      </c>
      <c r="J56">
        <v>0</v>
      </c>
      <c r="K56">
        <v>0</v>
      </c>
      <c r="L56">
        <v>23.5</v>
      </c>
      <c r="O56">
        <v>156.732</v>
      </c>
      <c r="P56">
        <v>1530.71</v>
      </c>
      <c r="Q56">
        <v>345.11500000000001</v>
      </c>
      <c r="R56">
        <v>86.436899999999994</v>
      </c>
      <c r="S56">
        <v>0</v>
      </c>
      <c r="T56">
        <v>-6330.37</v>
      </c>
      <c r="U56">
        <v>0</v>
      </c>
      <c r="V56">
        <v>0</v>
      </c>
      <c r="W56">
        <v>615.745</v>
      </c>
      <c r="X56">
        <v>1072.81</v>
      </c>
      <c r="Y56">
        <v>2371.31</v>
      </c>
      <c r="Z56">
        <v>151.51499999999999</v>
      </c>
      <c r="AA56">
        <v>-3.3555299999999999E-4</v>
      </c>
      <c r="AB56">
        <v>2118.9899999999998</v>
      </c>
      <c r="AC56">
        <v>231.37799999999999</v>
      </c>
      <c r="AD56">
        <v>123.04300000000001</v>
      </c>
      <c r="AE56">
        <v>0</v>
      </c>
      <c r="AF56">
        <v>46.9285</v>
      </c>
      <c r="AG56">
        <v>401.34899999999999</v>
      </c>
      <c r="AH56">
        <v>354.42099999999999</v>
      </c>
      <c r="AI56">
        <v>20.309999999999999</v>
      </c>
      <c r="AJ56">
        <v>36.9</v>
      </c>
      <c r="AK56">
        <v>3.54</v>
      </c>
      <c r="AL56">
        <v>10.050000000000001</v>
      </c>
      <c r="AM56">
        <v>0</v>
      </c>
      <c r="AN56">
        <v>-55.32</v>
      </c>
      <c r="AO56">
        <v>0</v>
      </c>
      <c r="AP56">
        <v>0</v>
      </c>
      <c r="AQ56">
        <v>6.96</v>
      </c>
      <c r="AR56">
        <v>14.86</v>
      </c>
      <c r="AS56">
        <v>25</v>
      </c>
      <c r="AT56">
        <v>1.6</v>
      </c>
      <c r="AU56">
        <v>63.9</v>
      </c>
      <c r="AV56">
        <v>70.8</v>
      </c>
      <c r="BI56">
        <v>0</v>
      </c>
      <c r="BJ56">
        <v>2.1143200000000002</v>
      </c>
      <c r="BK56">
        <v>3.94083E-2</v>
      </c>
      <c r="BL56">
        <v>1.1732899999999999E-2</v>
      </c>
      <c r="BM56">
        <v>0</v>
      </c>
      <c r="BN56">
        <v>-0.118976</v>
      </c>
      <c r="BO56">
        <v>0</v>
      </c>
      <c r="BP56">
        <v>0</v>
      </c>
      <c r="BQ56">
        <v>0.163464</v>
      </c>
      <c r="BR56">
        <v>0.16373599999999999</v>
      </c>
      <c r="BS56">
        <v>0.35411700000000002</v>
      </c>
      <c r="BT56">
        <v>2.5823200000000001E-2</v>
      </c>
      <c r="BU56">
        <v>2.7536299999999998</v>
      </c>
      <c r="BV56">
        <v>2.16547</v>
      </c>
      <c r="BW56">
        <v>156.732</v>
      </c>
      <c r="BX56">
        <v>1530.71</v>
      </c>
      <c r="BY56">
        <v>345.11500000000001</v>
      </c>
      <c r="BZ56">
        <v>86.436899999999994</v>
      </c>
      <c r="CA56">
        <v>-6330.37</v>
      </c>
      <c r="CB56">
        <v>615.745</v>
      </c>
      <c r="CC56">
        <v>1072.81</v>
      </c>
      <c r="CD56">
        <v>2371.31</v>
      </c>
      <c r="CE56">
        <v>151.51499999999999</v>
      </c>
      <c r="CF56">
        <v>-3.3555299999999999E-4</v>
      </c>
      <c r="CG56">
        <v>2118.9899999999998</v>
      </c>
      <c r="CH56">
        <v>231.37799999999999</v>
      </c>
      <c r="CI56">
        <v>123.04300000000001</v>
      </c>
      <c r="CJ56">
        <v>46.9285</v>
      </c>
      <c r="CK56">
        <v>401.34899999999999</v>
      </c>
      <c r="CL56">
        <v>354.42099999999999</v>
      </c>
      <c r="CM56">
        <v>20.309999999999999</v>
      </c>
      <c r="CN56">
        <v>36.9</v>
      </c>
      <c r="CO56">
        <v>3.54</v>
      </c>
      <c r="CP56">
        <v>10.050000000000001</v>
      </c>
      <c r="CQ56">
        <v>-55.32</v>
      </c>
      <c r="CR56">
        <v>6.96</v>
      </c>
      <c r="CS56">
        <v>14.86</v>
      </c>
      <c r="CT56">
        <v>25</v>
      </c>
      <c r="CU56">
        <v>1.6</v>
      </c>
      <c r="CV56">
        <v>63.9</v>
      </c>
      <c r="CW56">
        <v>70.8</v>
      </c>
      <c r="DH56">
        <v>0</v>
      </c>
      <c r="DI56">
        <v>2.1143200000000002</v>
      </c>
      <c r="DJ56">
        <v>3.94083E-2</v>
      </c>
      <c r="DK56">
        <v>1.1732899999999999E-2</v>
      </c>
      <c r="DL56">
        <v>-0.118976</v>
      </c>
      <c r="DM56">
        <v>0.163464</v>
      </c>
      <c r="DN56">
        <v>0.16373599999999999</v>
      </c>
      <c r="DO56">
        <v>0.35411700000000002</v>
      </c>
      <c r="DP56">
        <v>2.5823200000000001E-2</v>
      </c>
      <c r="DQ56">
        <v>2.7536299999999998</v>
      </c>
      <c r="DR56">
        <v>2.16547</v>
      </c>
      <c r="DS56" t="s">
        <v>673</v>
      </c>
      <c r="DT56" t="s">
        <v>670</v>
      </c>
      <c r="DU56" t="s">
        <v>665</v>
      </c>
      <c r="DV56" t="s">
        <v>501</v>
      </c>
      <c r="DW56">
        <v>0</v>
      </c>
      <c r="DX56">
        <v>0</v>
      </c>
      <c r="DY56">
        <v>0</v>
      </c>
      <c r="DZ56">
        <v>0</v>
      </c>
      <c r="EC56">
        <v>156.732</v>
      </c>
      <c r="ED56">
        <v>1530.71</v>
      </c>
      <c r="EE56">
        <v>345.11500000000001</v>
      </c>
      <c r="EF56">
        <v>86.436899999999994</v>
      </c>
      <c r="EG56">
        <v>0</v>
      </c>
      <c r="EH56">
        <v>-6330.37</v>
      </c>
      <c r="EI56">
        <v>0</v>
      </c>
      <c r="EJ56">
        <v>0</v>
      </c>
      <c r="EK56">
        <v>615.745</v>
      </c>
      <c r="EL56">
        <v>1072.81</v>
      </c>
      <c r="EM56">
        <v>2371.31</v>
      </c>
      <c r="EN56">
        <v>151.51499999999999</v>
      </c>
      <c r="EO56">
        <v>-3.3555299999999999E-4</v>
      </c>
      <c r="EP56">
        <v>231.37799999999999</v>
      </c>
      <c r="EQ56">
        <v>123.04300000000001</v>
      </c>
      <c r="ER56">
        <v>0</v>
      </c>
      <c r="ES56">
        <v>46.9285</v>
      </c>
      <c r="ET56">
        <v>401.34899999999999</v>
      </c>
      <c r="EU56">
        <v>20.309999999999999</v>
      </c>
      <c r="EV56">
        <v>36.9</v>
      </c>
      <c r="EW56">
        <v>3.54</v>
      </c>
      <c r="EX56">
        <v>10.050000000000001</v>
      </c>
      <c r="EY56">
        <v>0</v>
      </c>
      <c r="EZ56">
        <v>-55.32</v>
      </c>
      <c r="FA56">
        <v>0</v>
      </c>
      <c r="FB56">
        <v>0</v>
      </c>
      <c r="FC56">
        <v>6.96</v>
      </c>
      <c r="FD56">
        <v>14.86</v>
      </c>
      <c r="FE56">
        <v>25</v>
      </c>
      <c r="FF56">
        <v>1.6</v>
      </c>
      <c r="FG56">
        <v>63.9</v>
      </c>
      <c r="FT56">
        <v>0</v>
      </c>
      <c r="FU56">
        <v>2.1143200000000002</v>
      </c>
      <c r="FV56">
        <v>3.94083E-2</v>
      </c>
      <c r="FW56">
        <v>1.1732899999999999E-2</v>
      </c>
      <c r="FX56">
        <v>0</v>
      </c>
      <c r="FY56">
        <v>-0.118976</v>
      </c>
      <c r="FZ56">
        <v>0</v>
      </c>
      <c r="GA56">
        <v>0</v>
      </c>
      <c r="GB56">
        <v>0.163464</v>
      </c>
      <c r="GC56">
        <v>0.16373599999999999</v>
      </c>
      <c r="GD56">
        <v>0.35411700000000002</v>
      </c>
      <c r="GE56">
        <v>2.5823200000000001E-2</v>
      </c>
      <c r="GF56">
        <v>2.7536299999999998</v>
      </c>
      <c r="GG56">
        <v>608.36599999999999</v>
      </c>
      <c r="GH56">
        <v>4518.7</v>
      </c>
      <c r="GI56">
        <v>345.11500000000001</v>
      </c>
      <c r="GJ56">
        <v>0</v>
      </c>
      <c r="GK56">
        <v>2615</v>
      </c>
      <c r="GL56">
        <v>989.00099999999998</v>
      </c>
      <c r="GM56">
        <v>3267.2</v>
      </c>
      <c r="GN56">
        <v>327.5</v>
      </c>
      <c r="GO56">
        <v>12670.9</v>
      </c>
      <c r="GP56">
        <v>506.49400000000003</v>
      </c>
      <c r="GQ56">
        <v>176.66</v>
      </c>
      <c r="GR56">
        <v>73.400000000000006</v>
      </c>
      <c r="GS56">
        <v>756.55399999999997</v>
      </c>
      <c r="GT56">
        <v>51.939700000000002</v>
      </c>
      <c r="GU56">
        <v>97.43</v>
      </c>
      <c r="GV56">
        <v>3.54</v>
      </c>
      <c r="GW56">
        <v>30.604700000000001</v>
      </c>
      <c r="GX56">
        <v>30.3</v>
      </c>
      <c r="GY56">
        <v>19.691099999999999</v>
      </c>
      <c r="GZ56">
        <v>35.020000000000003</v>
      </c>
      <c r="HA56">
        <v>3.45</v>
      </c>
      <c r="HB56">
        <v>271.97500000000002</v>
      </c>
      <c r="HC56">
        <v>46.85</v>
      </c>
      <c r="HD56">
        <v>97.43</v>
      </c>
      <c r="HE56">
        <v>3.54</v>
      </c>
      <c r="HF56">
        <v>13.16</v>
      </c>
      <c r="HG56">
        <v>30.3</v>
      </c>
      <c r="HH56">
        <v>15.64</v>
      </c>
      <c r="HI56">
        <v>35.020000000000003</v>
      </c>
      <c r="HJ56">
        <v>3.45</v>
      </c>
      <c r="HK56">
        <v>245.39</v>
      </c>
      <c r="ID56">
        <v>0</v>
      </c>
      <c r="IE56">
        <v>4.4372400000000001</v>
      </c>
      <c r="IF56">
        <v>3.94083E-2</v>
      </c>
      <c r="IG56">
        <v>0</v>
      </c>
      <c r="IH56">
        <v>0.76358999999999999</v>
      </c>
      <c r="II56">
        <v>0.12681200000000001</v>
      </c>
      <c r="IJ56">
        <v>0.53503100000000003</v>
      </c>
      <c r="IK56">
        <v>6.9275500000000004E-2</v>
      </c>
      <c r="IL56">
        <v>5.9713500000000002</v>
      </c>
      <c r="IM56">
        <v>43.8</v>
      </c>
      <c r="IN56">
        <v>20.3</v>
      </c>
      <c r="IO56">
        <v>23.5</v>
      </c>
      <c r="IP56">
        <v>43.8</v>
      </c>
      <c r="IQ56">
        <v>20.3</v>
      </c>
      <c r="IR56">
        <v>23.5</v>
      </c>
      <c r="IU56">
        <v>42.82</v>
      </c>
      <c r="IV56">
        <v>27.98</v>
      </c>
      <c r="IW56">
        <v>42.82</v>
      </c>
      <c r="IX56">
        <v>27.98</v>
      </c>
      <c r="IY56">
        <v>42.82</v>
      </c>
      <c r="IZ56">
        <v>27.98</v>
      </c>
      <c r="JA56">
        <v>106.64</v>
      </c>
      <c r="JB56">
        <v>76.874300000000005</v>
      </c>
      <c r="JK56">
        <v>1</v>
      </c>
      <c r="JL56">
        <v>4.0855899999999998</v>
      </c>
      <c r="JM56">
        <v>4.0855899999999998</v>
      </c>
      <c r="JP56">
        <v>6332.23</v>
      </c>
      <c r="JQ56">
        <v>4.0855899999999998</v>
      </c>
      <c r="JR56">
        <v>0.36</v>
      </c>
      <c r="JS56">
        <v>0.61</v>
      </c>
      <c r="JT56">
        <v>2.5099999999999998</v>
      </c>
      <c r="JU56">
        <v>0.36</v>
      </c>
      <c r="JV56">
        <v>0.61</v>
      </c>
      <c r="JW56">
        <v>2.5099999999999998</v>
      </c>
      <c r="JZ56">
        <v>1</v>
      </c>
      <c r="KA56">
        <v>1</v>
      </c>
      <c r="KB56">
        <v>56.445700000000002</v>
      </c>
      <c r="KC56">
        <v>29.854399999999998</v>
      </c>
      <c r="KD56">
        <v>56.445700000000002</v>
      </c>
      <c r="KE56">
        <v>29.854399999999998</v>
      </c>
      <c r="KF56">
        <v>98.223399999999998</v>
      </c>
      <c r="KG56">
        <v>73.573499999999996</v>
      </c>
      <c r="KJ56">
        <v>31.908999999999999</v>
      </c>
      <c r="KK56">
        <v>367.03100000000001</v>
      </c>
      <c r="KL56">
        <v>68.860500000000002</v>
      </c>
      <c r="KM56">
        <v>16.869700000000002</v>
      </c>
      <c r="KN56">
        <v>0</v>
      </c>
      <c r="KO56">
        <v>-970.303</v>
      </c>
      <c r="KP56">
        <v>0</v>
      </c>
      <c r="KQ56">
        <v>0</v>
      </c>
      <c r="KR56">
        <v>133.613</v>
      </c>
      <c r="KS56">
        <v>211.208</v>
      </c>
      <c r="KT56">
        <v>484.43799999999999</v>
      </c>
      <c r="KU56">
        <v>33.183900000000001</v>
      </c>
      <c r="KV56">
        <v>376.81099999999998</v>
      </c>
      <c r="KW56">
        <v>1227.93</v>
      </c>
      <c r="KX56">
        <v>652.99199999999996</v>
      </c>
      <c r="KY56">
        <v>0</v>
      </c>
      <c r="KZ56">
        <v>249.05099999999999</v>
      </c>
      <c r="LA56">
        <v>2129.9699999999998</v>
      </c>
      <c r="LB56">
        <v>31.908999999999999</v>
      </c>
      <c r="LC56">
        <v>367.03100000000001</v>
      </c>
      <c r="LD56">
        <v>68.860500000000002</v>
      </c>
      <c r="LE56">
        <v>16.869700000000002</v>
      </c>
      <c r="LF56">
        <v>-970.303</v>
      </c>
      <c r="LG56">
        <v>133.613</v>
      </c>
      <c r="LH56">
        <v>211.208</v>
      </c>
      <c r="LI56">
        <v>484.43799999999999</v>
      </c>
      <c r="LJ56">
        <v>33.183900000000001</v>
      </c>
      <c r="LK56">
        <v>376.81099999999998</v>
      </c>
      <c r="LL56">
        <v>1227.93</v>
      </c>
      <c r="LM56">
        <v>652.99199999999996</v>
      </c>
      <c r="LN56">
        <v>249.05099999999999</v>
      </c>
      <c r="LO56">
        <v>2129.9699999999998</v>
      </c>
      <c r="LP56">
        <v>126.96</v>
      </c>
      <c r="LQ56">
        <v>1043.9000000000001</v>
      </c>
      <c r="LR56">
        <v>68.860500000000002</v>
      </c>
      <c r="LS56">
        <v>0</v>
      </c>
      <c r="LT56">
        <v>567.19200000000001</v>
      </c>
      <c r="LU56">
        <v>199.28399999999999</v>
      </c>
      <c r="LV56">
        <v>674.65200000000004</v>
      </c>
      <c r="LW56">
        <v>78.678600000000003</v>
      </c>
      <c r="LX56">
        <v>2759.53</v>
      </c>
      <c r="LY56">
        <v>2687.98</v>
      </c>
      <c r="LZ56">
        <v>937.53899999999999</v>
      </c>
      <c r="MA56">
        <v>389.536</v>
      </c>
      <c r="MB56">
        <v>4015.06</v>
      </c>
    </row>
    <row r="57" spans="1:340" x14ac:dyDescent="0.25">
      <c r="A57" s="26">
        <v>44497.776562500003</v>
      </c>
      <c r="B57" t="s">
        <v>778</v>
      </c>
      <c r="C57" t="s">
        <v>779</v>
      </c>
      <c r="D57">
        <v>11</v>
      </c>
      <c r="E57">
        <v>1</v>
      </c>
      <c r="F57">
        <v>2700</v>
      </c>
      <c r="G57" t="s">
        <v>87</v>
      </c>
      <c r="H57" t="s">
        <v>112</v>
      </c>
      <c r="I57">
        <v>-9.65</v>
      </c>
      <c r="J57">
        <v>-3.6</v>
      </c>
      <c r="K57">
        <v>-3.5</v>
      </c>
      <c r="L57">
        <v>27</v>
      </c>
      <c r="O57">
        <v>182.76900000000001</v>
      </c>
      <c r="P57">
        <v>1804.13</v>
      </c>
      <c r="Q57">
        <v>345.11500000000001</v>
      </c>
      <c r="R57">
        <v>86.436899999999994</v>
      </c>
      <c r="S57">
        <v>0</v>
      </c>
      <c r="T57">
        <v>-6330.37</v>
      </c>
      <c r="U57">
        <v>0</v>
      </c>
      <c r="V57">
        <v>0</v>
      </c>
      <c r="W57">
        <v>615.745</v>
      </c>
      <c r="X57">
        <v>1073.53</v>
      </c>
      <c r="Y57">
        <v>2371.31</v>
      </c>
      <c r="Z57">
        <v>151.51499999999999</v>
      </c>
      <c r="AA57">
        <v>300.17599999999999</v>
      </c>
      <c r="AB57">
        <v>2418.4499999999998</v>
      </c>
      <c r="AC57">
        <v>269.81599999999997</v>
      </c>
      <c r="AD57">
        <v>123.04300000000001</v>
      </c>
      <c r="AE57">
        <v>0</v>
      </c>
      <c r="AF57">
        <v>46.9285</v>
      </c>
      <c r="AG57">
        <v>439.78699999999998</v>
      </c>
      <c r="AH57">
        <v>392.85899999999998</v>
      </c>
      <c r="AI57">
        <v>23.68</v>
      </c>
      <c r="AJ57">
        <v>43.18</v>
      </c>
      <c r="AK57">
        <v>3.54</v>
      </c>
      <c r="AL57">
        <v>10.050000000000001</v>
      </c>
      <c r="AM57">
        <v>0</v>
      </c>
      <c r="AN57">
        <v>-55.37</v>
      </c>
      <c r="AO57">
        <v>0</v>
      </c>
      <c r="AP57">
        <v>0</v>
      </c>
      <c r="AQ57">
        <v>6.96</v>
      </c>
      <c r="AR57">
        <v>14.86</v>
      </c>
      <c r="AS57">
        <v>25</v>
      </c>
      <c r="AT57">
        <v>1.6</v>
      </c>
      <c r="AU57">
        <v>73.5</v>
      </c>
      <c r="AV57">
        <v>80.45</v>
      </c>
      <c r="BI57">
        <v>0</v>
      </c>
      <c r="BJ57">
        <v>2.4447100000000002</v>
      </c>
      <c r="BK57">
        <v>3.94083E-2</v>
      </c>
      <c r="BL57">
        <v>1.1732899999999999E-2</v>
      </c>
      <c r="BM57">
        <v>0</v>
      </c>
      <c r="BN57">
        <v>-0.118976</v>
      </c>
      <c r="BO57">
        <v>0</v>
      </c>
      <c r="BP57">
        <v>0</v>
      </c>
      <c r="BQ57">
        <v>0.163464</v>
      </c>
      <c r="BR57">
        <v>0.16367200000000001</v>
      </c>
      <c r="BS57">
        <v>0.35411700000000002</v>
      </c>
      <c r="BT57">
        <v>2.5823200000000001E-2</v>
      </c>
      <c r="BU57">
        <v>3.0839599999999998</v>
      </c>
      <c r="BV57">
        <v>2.49586</v>
      </c>
      <c r="BW57">
        <v>156.732</v>
      </c>
      <c r="BX57">
        <v>1530.71</v>
      </c>
      <c r="BY57">
        <v>345.11500000000001</v>
      </c>
      <c r="BZ57">
        <v>86.436899999999994</v>
      </c>
      <c r="CA57">
        <v>-6330.37</v>
      </c>
      <c r="CB57">
        <v>615.745</v>
      </c>
      <c r="CC57">
        <v>1072.81</v>
      </c>
      <c r="CD57">
        <v>2371.31</v>
      </c>
      <c r="CE57">
        <v>151.51499999999999</v>
      </c>
      <c r="CF57">
        <v>-3.3555299999999999E-4</v>
      </c>
      <c r="CG57">
        <v>2118.9899999999998</v>
      </c>
      <c r="CH57">
        <v>231.37799999999999</v>
      </c>
      <c r="CI57">
        <v>123.04300000000001</v>
      </c>
      <c r="CJ57">
        <v>46.9285</v>
      </c>
      <c r="CK57">
        <v>401.34899999999999</v>
      </c>
      <c r="CL57">
        <v>354.42099999999999</v>
      </c>
      <c r="CM57">
        <v>20.309999999999999</v>
      </c>
      <c r="CN57">
        <v>36.9</v>
      </c>
      <c r="CO57">
        <v>3.54</v>
      </c>
      <c r="CP57">
        <v>10.050000000000001</v>
      </c>
      <c r="CQ57">
        <v>-55.32</v>
      </c>
      <c r="CR57">
        <v>6.96</v>
      </c>
      <c r="CS57">
        <v>14.86</v>
      </c>
      <c r="CT57">
        <v>25</v>
      </c>
      <c r="CU57">
        <v>1.6</v>
      </c>
      <c r="CV57">
        <v>63.9</v>
      </c>
      <c r="CW57">
        <v>70.8</v>
      </c>
      <c r="DH57">
        <v>0</v>
      </c>
      <c r="DI57">
        <v>2.1143200000000002</v>
      </c>
      <c r="DJ57">
        <v>3.94083E-2</v>
      </c>
      <c r="DK57">
        <v>1.1732899999999999E-2</v>
      </c>
      <c r="DL57">
        <v>-0.118976</v>
      </c>
      <c r="DM57">
        <v>0.163464</v>
      </c>
      <c r="DN57">
        <v>0.16373599999999999</v>
      </c>
      <c r="DO57">
        <v>0.35411700000000002</v>
      </c>
      <c r="DP57">
        <v>2.5823200000000001E-2</v>
      </c>
      <c r="DQ57">
        <v>2.7536299999999998</v>
      </c>
      <c r="DR57">
        <v>2.16547</v>
      </c>
      <c r="DS57" t="s">
        <v>673</v>
      </c>
      <c r="DT57" t="s">
        <v>670</v>
      </c>
      <c r="DU57" t="s">
        <v>665</v>
      </c>
      <c r="DV57" t="s">
        <v>501</v>
      </c>
      <c r="DW57">
        <v>-0.33032600000000001</v>
      </c>
      <c r="DX57">
        <v>-0.33039099999999999</v>
      </c>
      <c r="DY57">
        <v>-15</v>
      </c>
      <c r="DZ57">
        <v>-13.6</v>
      </c>
      <c r="EC57">
        <v>182.76900000000001</v>
      </c>
      <c r="ED57">
        <v>1804.13</v>
      </c>
      <c r="EE57">
        <v>345.11500000000001</v>
      </c>
      <c r="EF57">
        <v>86.436899999999994</v>
      </c>
      <c r="EG57">
        <v>0</v>
      </c>
      <c r="EH57">
        <v>-6330.37</v>
      </c>
      <c r="EI57">
        <v>0</v>
      </c>
      <c r="EJ57">
        <v>0</v>
      </c>
      <c r="EK57">
        <v>615.745</v>
      </c>
      <c r="EL57">
        <v>1073.53</v>
      </c>
      <c r="EM57">
        <v>2371.31</v>
      </c>
      <c r="EN57">
        <v>151.51499999999999</v>
      </c>
      <c r="EO57">
        <v>300.17599999999999</v>
      </c>
      <c r="EP57">
        <v>269.81599999999997</v>
      </c>
      <c r="EQ57">
        <v>123.04300000000001</v>
      </c>
      <c r="ER57">
        <v>0</v>
      </c>
      <c r="ES57">
        <v>46.9285</v>
      </c>
      <c r="ET57">
        <v>439.78699999999998</v>
      </c>
      <c r="EU57">
        <v>23.68</v>
      </c>
      <c r="EV57">
        <v>43.18</v>
      </c>
      <c r="EW57">
        <v>3.54</v>
      </c>
      <c r="EX57">
        <v>10.050000000000001</v>
      </c>
      <c r="EY57">
        <v>0</v>
      </c>
      <c r="EZ57">
        <v>-55.37</v>
      </c>
      <c r="FA57">
        <v>0</v>
      </c>
      <c r="FB57">
        <v>0</v>
      </c>
      <c r="FC57">
        <v>6.96</v>
      </c>
      <c r="FD57">
        <v>14.86</v>
      </c>
      <c r="FE57">
        <v>25</v>
      </c>
      <c r="FF57">
        <v>1.6</v>
      </c>
      <c r="FG57">
        <v>73.5</v>
      </c>
      <c r="FT57">
        <v>0</v>
      </c>
      <c r="FU57">
        <v>2.4447100000000002</v>
      </c>
      <c r="FV57">
        <v>3.94083E-2</v>
      </c>
      <c r="FW57">
        <v>1.1732899999999999E-2</v>
      </c>
      <c r="FX57">
        <v>0</v>
      </c>
      <c r="FY57">
        <v>-0.118976</v>
      </c>
      <c r="FZ57">
        <v>0</v>
      </c>
      <c r="GA57">
        <v>0</v>
      </c>
      <c r="GB57">
        <v>0.163464</v>
      </c>
      <c r="GC57">
        <v>0.16367200000000001</v>
      </c>
      <c r="GD57">
        <v>0.35411700000000002</v>
      </c>
      <c r="GE57">
        <v>2.5823200000000001E-2</v>
      </c>
      <c r="GF57">
        <v>3.0839599999999998</v>
      </c>
      <c r="GG57">
        <v>608.35400000000004</v>
      </c>
      <c r="GH57">
        <v>4518.66</v>
      </c>
      <c r="GI57">
        <v>345.11500000000001</v>
      </c>
      <c r="GJ57">
        <v>0</v>
      </c>
      <c r="GK57">
        <v>2615</v>
      </c>
      <c r="GL57">
        <v>989.00099999999998</v>
      </c>
      <c r="GM57">
        <v>3267.2</v>
      </c>
      <c r="GN57">
        <v>327.5</v>
      </c>
      <c r="GO57">
        <v>12670.8</v>
      </c>
      <c r="GP57">
        <v>506.48399999999998</v>
      </c>
      <c r="GQ57">
        <v>176.66</v>
      </c>
      <c r="GR57">
        <v>73.400000000000006</v>
      </c>
      <c r="GS57">
        <v>756.54399999999998</v>
      </c>
      <c r="GT57">
        <v>51.939700000000002</v>
      </c>
      <c r="GU57">
        <v>97.42</v>
      </c>
      <c r="GV57">
        <v>3.54</v>
      </c>
      <c r="GW57">
        <v>30.604700000000001</v>
      </c>
      <c r="GX57">
        <v>30.3</v>
      </c>
      <c r="GY57">
        <v>19.691099999999999</v>
      </c>
      <c r="GZ57">
        <v>35.020000000000003</v>
      </c>
      <c r="HA57">
        <v>3.45</v>
      </c>
      <c r="HB57">
        <v>271.96499999999997</v>
      </c>
      <c r="HC57">
        <v>46.85</v>
      </c>
      <c r="HD57">
        <v>97.42</v>
      </c>
      <c r="HE57">
        <v>3.54</v>
      </c>
      <c r="HF57">
        <v>13.16</v>
      </c>
      <c r="HG57">
        <v>30.3</v>
      </c>
      <c r="HH57">
        <v>15.64</v>
      </c>
      <c r="HI57">
        <v>35.020000000000003</v>
      </c>
      <c r="HJ57">
        <v>3.45</v>
      </c>
      <c r="HK57">
        <v>245.38</v>
      </c>
      <c r="ID57">
        <v>0</v>
      </c>
      <c r="IE57">
        <v>4.4371999999999998</v>
      </c>
      <c r="IF57">
        <v>3.94083E-2</v>
      </c>
      <c r="IG57">
        <v>0</v>
      </c>
      <c r="IH57">
        <v>0.76358999999999999</v>
      </c>
      <c r="II57">
        <v>0.12681200000000001</v>
      </c>
      <c r="IJ57">
        <v>0.53503100000000003</v>
      </c>
      <c r="IK57">
        <v>6.9275500000000004E-2</v>
      </c>
      <c r="IL57">
        <v>5.9713099999999999</v>
      </c>
      <c r="IM57">
        <v>47.4</v>
      </c>
      <c r="IN57">
        <v>20.399999999999999</v>
      </c>
      <c r="IO57">
        <v>27</v>
      </c>
      <c r="IP57">
        <v>43.8</v>
      </c>
      <c r="IQ57">
        <v>20.3</v>
      </c>
      <c r="IR57">
        <v>23.5</v>
      </c>
      <c r="IU57">
        <v>49.34</v>
      </c>
      <c r="IV57">
        <v>31.11</v>
      </c>
      <c r="IW57">
        <v>42.82</v>
      </c>
      <c r="IX57">
        <v>27.98</v>
      </c>
      <c r="IY57">
        <v>49.34</v>
      </c>
      <c r="IZ57">
        <v>31.11</v>
      </c>
      <c r="JA57">
        <v>106.63</v>
      </c>
      <c r="JB57">
        <v>76.874300000000005</v>
      </c>
      <c r="JK57">
        <v>1</v>
      </c>
      <c r="JL57">
        <v>4.0855899999999998</v>
      </c>
      <c r="JM57">
        <v>4.0855899999999998</v>
      </c>
      <c r="JP57">
        <v>6332.23</v>
      </c>
      <c r="JQ57">
        <v>4.0855899999999998</v>
      </c>
      <c r="JR57">
        <v>0.36</v>
      </c>
      <c r="JS57">
        <v>0.61</v>
      </c>
      <c r="JT57">
        <v>2.78</v>
      </c>
      <c r="JU57">
        <v>0.36</v>
      </c>
      <c r="JV57">
        <v>0.61</v>
      </c>
      <c r="JW57">
        <v>2.5099999999999998</v>
      </c>
      <c r="JZ57">
        <v>1</v>
      </c>
      <c r="KA57">
        <v>1</v>
      </c>
      <c r="KB57">
        <v>62.550899999999999</v>
      </c>
      <c r="KC57">
        <v>34.8934</v>
      </c>
      <c r="KD57">
        <v>56.445700000000002</v>
      </c>
      <c r="KE57">
        <v>29.854399999999998</v>
      </c>
      <c r="KF57">
        <v>98.222200000000001</v>
      </c>
      <c r="KG57">
        <v>73.573800000000006</v>
      </c>
      <c r="KJ57">
        <v>37.326900000000002</v>
      </c>
      <c r="KK57">
        <v>431.68</v>
      </c>
      <c r="KL57">
        <v>68.860500000000002</v>
      </c>
      <c r="KM57">
        <v>16.869700000000002</v>
      </c>
      <c r="KN57">
        <v>0</v>
      </c>
      <c r="KO57">
        <v>-970.303</v>
      </c>
      <c r="KP57">
        <v>0</v>
      </c>
      <c r="KQ57">
        <v>0</v>
      </c>
      <c r="KR57">
        <v>133.613</v>
      </c>
      <c r="KS57">
        <v>211.33600000000001</v>
      </c>
      <c r="KT57">
        <v>484.43799999999999</v>
      </c>
      <c r="KU57">
        <v>33.183900000000001</v>
      </c>
      <c r="KV57">
        <v>447.00599999999997</v>
      </c>
      <c r="KW57">
        <v>1431.92</v>
      </c>
      <c r="KX57">
        <v>652.99199999999996</v>
      </c>
      <c r="KY57">
        <v>0</v>
      </c>
      <c r="KZ57">
        <v>249.05099999999999</v>
      </c>
      <c r="LA57">
        <v>2333.9699999999998</v>
      </c>
      <c r="LB57">
        <v>31.908999999999999</v>
      </c>
      <c r="LC57">
        <v>367.03100000000001</v>
      </c>
      <c r="LD57">
        <v>68.860500000000002</v>
      </c>
      <c r="LE57">
        <v>16.869700000000002</v>
      </c>
      <c r="LF57">
        <v>-970.303</v>
      </c>
      <c r="LG57">
        <v>133.613</v>
      </c>
      <c r="LH57">
        <v>211.208</v>
      </c>
      <c r="LI57">
        <v>484.43799999999999</v>
      </c>
      <c r="LJ57">
        <v>33.183900000000001</v>
      </c>
      <c r="LK57">
        <v>376.81099999999998</v>
      </c>
      <c r="LL57">
        <v>1227.93</v>
      </c>
      <c r="LM57">
        <v>652.99199999999996</v>
      </c>
      <c r="LN57">
        <v>249.05099999999999</v>
      </c>
      <c r="LO57">
        <v>2129.9699999999998</v>
      </c>
      <c r="LP57">
        <v>126.958</v>
      </c>
      <c r="LQ57">
        <v>1043.9000000000001</v>
      </c>
      <c r="LR57">
        <v>68.860500000000002</v>
      </c>
      <c r="LS57">
        <v>0</v>
      </c>
      <c r="LT57">
        <v>567.19200000000001</v>
      </c>
      <c r="LU57">
        <v>199.28399999999999</v>
      </c>
      <c r="LV57">
        <v>674.65200000000004</v>
      </c>
      <c r="LW57">
        <v>78.678600000000003</v>
      </c>
      <c r="LX57">
        <v>2759.52</v>
      </c>
      <c r="LY57">
        <v>2687.93</v>
      </c>
      <c r="LZ57">
        <v>937.53899999999999</v>
      </c>
      <c r="MA57">
        <v>389.536</v>
      </c>
      <c r="MB57">
        <v>4015</v>
      </c>
    </row>
    <row r="58" spans="1:340" x14ac:dyDescent="0.25">
      <c r="A58" s="26">
        <v>44497.776944444442</v>
      </c>
      <c r="B58" t="s">
        <v>780</v>
      </c>
      <c r="C58" t="s">
        <v>781</v>
      </c>
      <c r="D58">
        <v>12</v>
      </c>
      <c r="E58">
        <v>1</v>
      </c>
      <c r="F58">
        <v>2700</v>
      </c>
      <c r="G58" t="s">
        <v>87</v>
      </c>
      <c r="H58" t="s">
        <v>393</v>
      </c>
      <c r="I58">
        <v>0</v>
      </c>
      <c r="J58">
        <v>0</v>
      </c>
      <c r="K58">
        <v>0</v>
      </c>
      <c r="L58">
        <v>24.8</v>
      </c>
      <c r="O58">
        <v>159.31299999999999</v>
      </c>
      <c r="P58">
        <v>382.40600000000001</v>
      </c>
      <c r="Q58">
        <v>344.29599999999999</v>
      </c>
      <c r="R58">
        <v>86.436899999999994</v>
      </c>
      <c r="S58">
        <v>0</v>
      </c>
      <c r="T58">
        <v>-5163.47</v>
      </c>
      <c r="U58">
        <v>0</v>
      </c>
      <c r="V58">
        <v>0</v>
      </c>
      <c r="W58">
        <v>615.745</v>
      </c>
      <c r="X58">
        <v>1052.45</v>
      </c>
      <c r="Y58">
        <v>2371.31</v>
      </c>
      <c r="Z58">
        <v>151.51499999999999</v>
      </c>
      <c r="AA58">
        <v>-6.1619699999999997E-4</v>
      </c>
      <c r="AB58">
        <v>972.452</v>
      </c>
      <c r="AC58">
        <v>235.15299999999999</v>
      </c>
      <c r="AD58">
        <v>128.21600000000001</v>
      </c>
      <c r="AE58">
        <v>0</v>
      </c>
      <c r="AF58">
        <v>46.9285</v>
      </c>
      <c r="AG58">
        <v>410.29700000000003</v>
      </c>
      <c r="AH58">
        <v>363.36799999999999</v>
      </c>
      <c r="AI58">
        <v>20.7</v>
      </c>
      <c r="AJ58">
        <v>20.69</v>
      </c>
      <c r="AK58">
        <v>3.53</v>
      </c>
      <c r="AL58">
        <v>10.38</v>
      </c>
      <c r="AM58">
        <v>0</v>
      </c>
      <c r="AN58">
        <v>-45.13</v>
      </c>
      <c r="AO58">
        <v>0</v>
      </c>
      <c r="AP58">
        <v>0</v>
      </c>
      <c r="AQ58">
        <v>6.98</v>
      </c>
      <c r="AR58">
        <v>14.54</v>
      </c>
      <c r="AS58">
        <v>25.03</v>
      </c>
      <c r="AT58">
        <v>1.61</v>
      </c>
      <c r="AU58">
        <v>58.33</v>
      </c>
      <c r="AV58">
        <v>55.3</v>
      </c>
      <c r="BI58">
        <v>0</v>
      </c>
      <c r="BJ58">
        <v>1.26312</v>
      </c>
      <c r="BK58">
        <v>3.9314799999999997E-2</v>
      </c>
      <c r="BL58">
        <v>1.1732899999999999E-2</v>
      </c>
      <c r="BM58">
        <v>0</v>
      </c>
      <c r="BN58">
        <v>-9.6685999999999994E-2</v>
      </c>
      <c r="BO58">
        <v>0</v>
      </c>
      <c r="BP58">
        <v>0</v>
      </c>
      <c r="BQ58">
        <v>0.163464</v>
      </c>
      <c r="BR58">
        <v>0.16116800000000001</v>
      </c>
      <c r="BS58">
        <v>0.35411700000000002</v>
      </c>
      <c r="BT58">
        <v>2.5823200000000001E-2</v>
      </c>
      <c r="BU58">
        <v>1.9220600000000001</v>
      </c>
      <c r="BV58">
        <v>1.3141700000000001</v>
      </c>
      <c r="BW58">
        <v>159.31399999999999</v>
      </c>
      <c r="BX58">
        <v>382.40600000000001</v>
      </c>
      <c r="BY58">
        <v>344.29599999999999</v>
      </c>
      <c r="BZ58">
        <v>86.436899999999994</v>
      </c>
      <c r="CA58">
        <v>-5163.47</v>
      </c>
      <c r="CB58">
        <v>615.745</v>
      </c>
      <c r="CC58">
        <v>1052.45</v>
      </c>
      <c r="CD58">
        <v>2371.31</v>
      </c>
      <c r="CE58">
        <v>151.51499999999999</v>
      </c>
      <c r="CF58">
        <v>-1.7571000000000001E-4</v>
      </c>
      <c r="CG58">
        <v>972.45299999999997</v>
      </c>
      <c r="CH58">
        <v>235.154</v>
      </c>
      <c r="CI58">
        <v>128.21600000000001</v>
      </c>
      <c r="CJ58">
        <v>46.9285</v>
      </c>
      <c r="CK58">
        <v>410.298</v>
      </c>
      <c r="CL58">
        <v>363.36900000000003</v>
      </c>
      <c r="CM58">
        <v>20.7</v>
      </c>
      <c r="CN58">
        <v>20.69</v>
      </c>
      <c r="CO58">
        <v>3.53</v>
      </c>
      <c r="CP58">
        <v>10.38</v>
      </c>
      <c r="CQ58">
        <v>-45.13</v>
      </c>
      <c r="CR58">
        <v>6.98</v>
      </c>
      <c r="CS58">
        <v>14.54</v>
      </c>
      <c r="CT58">
        <v>25.03</v>
      </c>
      <c r="CU58">
        <v>1.61</v>
      </c>
      <c r="CV58">
        <v>58.33</v>
      </c>
      <c r="CW58">
        <v>55.3</v>
      </c>
      <c r="DH58">
        <v>0</v>
      </c>
      <c r="DI58">
        <v>1.26312</v>
      </c>
      <c r="DJ58">
        <v>3.9314799999999997E-2</v>
      </c>
      <c r="DK58">
        <v>1.1732899999999999E-2</v>
      </c>
      <c r="DL58">
        <v>-9.6685999999999994E-2</v>
      </c>
      <c r="DM58">
        <v>0.163464</v>
      </c>
      <c r="DN58">
        <v>0.16116800000000001</v>
      </c>
      <c r="DO58">
        <v>0.35411700000000002</v>
      </c>
      <c r="DP58">
        <v>2.5823200000000001E-2</v>
      </c>
      <c r="DQ58">
        <v>1.9220600000000001</v>
      </c>
      <c r="DR58">
        <v>1.3141700000000001</v>
      </c>
      <c r="DS58" t="s">
        <v>673</v>
      </c>
      <c r="DT58" t="s">
        <v>670</v>
      </c>
      <c r="DU58" t="s">
        <v>665</v>
      </c>
      <c r="DV58" t="s">
        <v>501</v>
      </c>
      <c r="DW58">
        <v>0</v>
      </c>
      <c r="DX58">
        <v>0</v>
      </c>
      <c r="DY58">
        <v>0</v>
      </c>
      <c r="DZ58">
        <v>0</v>
      </c>
      <c r="EC58">
        <v>159.31299999999999</v>
      </c>
      <c r="ED58">
        <v>382.40600000000001</v>
      </c>
      <c r="EE58">
        <v>344.29599999999999</v>
      </c>
      <c r="EF58">
        <v>86.436899999999994</v>
      </c>
      <c r="EG58">
        <v>0</v>
      </c>
      <c r="EH58">
        <v>-5163.47</v>
      </c>
      <c r="EI58">
        <v>0</v>
      </c>
      <c r="EJ58">
        <v>0</v>
      </c>
      <c r="EK58">
        <v>615.745</v>
      </c>
      <c r="EL58">
        <v>1052.45</v>
      </c>
      <c r="EM58">
        <v>2371.31</v>
      </c>
      <c r="EN58">
        <v>151.51499999999999</v>
      </c>
      <c r="EO58">
        <v>-6.1619699999999997E-4</v>
      </c>
      <c r="EP58">
        <v>235.15299999999999</v>
      </c>
      <c r="EQ58">
        <v>128.21600000000001</v>
      </c>
      <c r="ER58">
        <v>0</v>
      </c>
      <c r="ES58">
        <v>46.9285</v>
      </c>
      <c r="ET58">
        <v>410.29700000000003</v>
      </c>
      <c r="EU58">
        <v>20.7</v>
      </c>
      <c r="EV58">
        <v>20.69</v>
      </c>
      <c r="EW58">
        <v>3.53</v>
      </c>
      <c r="EX58">
        <v>10.38</v>
      </c>
      <c r="EY58">
        <v>0</v>
      </c>
      <c r="EZ58">
        <v>-45.13</v>
      </c>
      <c r="FA58">
        <v>0</v>
      </c>
      <c r="FB58">
        <v>0</v>
      </c>
      <c r="FC58">
        <v>6.98</v>
      </c>
      <c r="FD58">
        <v>14.54</v>
      </c>
      <c r="FE58">
        <v>25.03</v>
      </c>
      <c r="FF58">
        <v>1.61</v>
      </c>
      <c r="FG58">
        <v>58.33</v>
      </c>
      <c r="FT58">
        <v>0</v>
      </c>
      <c r="FU58">
        <v>1.26312</v>
      </c>
      <c r="FV58">
        <v>3.9314799999999997E-2</v>
      </c>
      <c r="FW58">
        <v>1.1732899999999999E-2</v>
      </c>
      <c r="FX58">
        <v>0</v>
      </c>
      <c r="FY58">
        <v>-9.6685999999999994E-2</v>
      </c>
      <c r="FZ58">
        <v>0</v>
      </c>
      <c r="GA58">
        <v>0</v>
      </c>
      <c r="GB58">
        <v>0.163464</v>
      </c>
      <c r="GC58">
        <v>0.16116800000000001</v>
      </c>
      <c r="GD58">
        <v>0.35411700000000002</v>
      </c>
      <c r="GE58">
        <v>2.5823200000000001E-2</v>
      </c>
      <c r="GF58">
        <v>1.9220600000000001</v>
      </c>
      <c r="GG58">
        <v>601.65300000000002</v>
      </c>
      <c r="GH58">
        <v>1765.64</v>
      </c>
      <c r="GI58">
        <v>344.29599999999999</v>
      </c>
      <c r="GJ58">
        <v>0</v>
      </c>
      <c r="GK58">
        <v>2615</v>
      </c>
      <c r="GL58">
        <v>989.00099999999998</v>
      </c>
      <c r="GM58">
        <v>3267.2</v>
      </c>
      <c r="GN58">
        <v>327.5</v>
      </c>
      <c r="GO58">
        <v>9910.2900000000009</v>
      </c>
      <c r="GP58">
        <v>500.82799999999997</v>
      </c>
      <c r="GQ58">
        <v>182.339</v>
      </c>
      <c r="GR58">
        <v>73.400000000000006</v>
      </c>
      <c r="GS58">
        <v>756.56700000000001</v>
      </c>
      <c r="GT58">
        <v>49.066800000000001</v>
      </c>
      <c r="GU58">
        <v>61.08</v>
      </c>
      <c r="GV58">
        <v>3.53</v>
      </c>
      <c r="GW58">
        <v>32.9756</v>
      </c>
      <c r="GX58">
        <v>30.42</v>
      </c>
      <c r="GY58">
        <v>19.7011</v>
      </c>
      <c r="GZ58">
        <v>35.06</v>
      </c>
      <c r="HA58">
        <v>3.54</v>
      </c>
      <c r="HB58">
        <v>235.37299999999999</v>
      </c>
      <c r="HC58">
        <v>46.46</v>
      </c>
      <c r="HD58">
        <v>61.08</v>
      </c>
      <c r="HE58">
        <v>3.53</v>
      </c>
      <c r="HF58">
        <v>13.52</v>
      </c>
      <c r="HG58">
        <v>30.42</v>
      </c>
      <c r="HH58">
        <v>15.65</v>
      </c>
      <c r="HI58">
        <v>35.06</v>
      </c>
      <c r="HJ58">
        <v>3.54</v>
      </c>
      <c r="HK58">
        <v>209.26</v>
      </c>
      <c r="ID58">
        <v>0</v>
      </c>
      <c r="IE58">
        <v>3.5456699999999999</v>
      </c>
      <c r="IF58">
        <v>3.9314799999999997E-2</v>
      </c>
      <c r="IG58">
        <v>0</v>
      </c>
      <c r="IH58">
        <v>0.76358999999999999</v>
      </c>
      <c r="II58">
        <v>0.12681200000000001</v>
      </c>
      <c r="IJ58">
        <v>0.53503100000000003</v>
      </c>
      <c r="IK58">
        <v>6.9275500000000004E-2</v>
      </c>
      <c r="IL58">
        <v>5.0796900000000003</v>
      </c>
      <c r="IM58">
        <v>44</v>
      </c>
      <c r="IN58">
        <v>19.2</v>
      </c>
      <c r="IO58">
        <v>24.8</v>
      </c>
      <c r="IP58">
        <v>44</v>
      </c>
      <c r="IQ58">
        <v>19.2</v>
      </c>
      <c r="IR58">
        <v>24.8</v>
      </c>
      <c r="IU58">
        <v>26.6</v>
      </c>
      <c r="IV58">
        <v>28.7</v>
      </c>
      <c r="IW58">
        <v>26.6</v>
      </c>
      <c r="IX58">
        <v>28.7</v>
      </c>
      <c r="IY58">
        <v>26.6</v>
      </c>
      <c r="IZ58">
        <v>28.7</v>
      </c>
      <c r="JA58">
        <v>70.23</v>
      </c>
      <c r="JB58">
        <v>76.422399999999996</v>
      </c>
      <c r="JK58">
        <v>1</v>
      </c>
      <c r="JL58">
        <v>3.3883999999999999</v>
      </c>
      <c r="JM58">
        <v>3.3883999999999999</v>
      </c>
      <c r="JP58">
        <v>5164.9799999999996</v>
      </c>
      <c r="JQ58">
        <v>3.3883999999999999</v>
      </c>
      <c r="JR58">
        <v>0.3</v>
      </c>
      <c r="JS58">
        <v>0.49</v>
      </c>
      <c r="JT58">
        <v>2.4500000000000002</v>
      </c>
      <c r="JU58">
        <v>0.3</v>
      </c>
      <c r="JV58">
        <v>0.49</v>
      </c>
      <c r="JW58">
        <v>2.4500000000000002</v>
      </c>
      <c r="JZ58">
        <v>1</v>
      </c>
      <c r="KA58">
        <v>1</v>
      </c>
      <c r="KB58">
        <v>39.2273</v>
      </c>
      <c r="KC58">
        <v>26.301600000000001</v>
      </c>
      <c r="KD58">
        <v>39.2273</v>
      </c>
      <c r="KE58">
        <v>26.301600000000001</v>
      </c>
      <c r="KF58">
        <v>66.932199999999995</v>
      </c>
      <c r="KG58">
        <v>64.025400000000005</v>
      </c>
      <c r="KJ58">
        <v>32.489600000000003</v>
      </c>
      <c r="KK58">
        <v>92.015299999999996</v>
      </c>
      <c r="KL58">
        <v>68.697100000000006</v>
      </c>
      <c r="KM58">
        <v>16.869700000000002</v>
      </c>
      <c r="KN58">
        <v>0</v>
      </c>
      <c r="KO58">
        <v>-790.76499999999999</v>
      </c>
      <c r="KP58">
        <v>0</v>
      </c>
      <c r="KQ58">
        <v>0</v>
      </c>
      <c r="KR58">
        <v>133.613</v>
      </c>
      <c r="KS58">
        <v>206.88900000000001</v>
      </c>
      <c r="KT58">
        <v>484.43799999999999</v>
      </c>
      <c r="KU58">
        <v>33.183900000000001</v>
      </c>
      <c r="KV58">
        <v>277.43099999999998</v>
      </c>
      <c r="KW58">
        <v>1247.96</v>
      </c>
      <c r="KX58">
        <v>680.44399999999996</v>
      </c>
      <c r="KY58">
        <v>0</v>
      </c>
      <c r="KZ58">
        <v>249.05099999999999</v>
      </c>
      <c r="LA58">
        <v>2177.46</v>
      </c>
      <c r="LB58">
        <v>32.489699999999999</v>
      </c>
      <c r="LC58">
        <v>92.015299999999996</v>
      </c>
      <c r="LD58">
        <v>68.697100000000006</v>
      </c>
      <c r="LE58">
        <v>16.869700000000002</v>
      </c>
      <c r="LF58">
        <v>-790.76499999999999</v>
      </c>
      <c r="LG58">
        <v>133.613</v>
      </c>
      <c r="LH58">
        <v>206.88900000000001</v>
      </c>
      <c r="LI58">
        <v>484.43799999999999</v>
      </c>
      <c r="LJ58">
        <v>33.183900000000001</v>
      </c>
      <c r="LK58">
        <v>277.43099999999998</v>
      </c>
      <c r="LL58">
        <v>1247.97</v>
      </c>
      <c r="LM58">
        <v>680.44399999999996</v>
      </c>
      <c r="LN58">
        <v>249.05099999999999</v>
      </c>
      <c r="LO58">
        <v>2177.46</v>
      </c>
      <c r="LP58">
        <v>125.96599999999999</v>
      </c>
      <c r="LQ58">
        <v>423.35500000000002</v>
      </c>
      <c r="LR58">
        <v>68.697100000000006</v>
      </c>
      <c r="LS58">
        <v>0</v>
      </c>
      <c r="LT58">
        <v>567.19200000000001</v>
      </c>
      <c r="LU58">
        <v>199.28399999999999</v>
      </c>
      <c r="LV58">
        <v>674.65200000000004</v>
      </c>
      <c r="LW58">
        <v>78.678600000000003</v>
      </c>
      <c r="LX58">
        <v>2137.83</v>
      </c>
      <c r="LY58">
        <v>2657.91</v>
      </c>
      <c r="LZ58">
        <v>967.67700000000002</v>
      </c>
      <c r="MA58">
        <v>389.536</v>
      </c>
      <c r="MB58">
        <v>4015.12</v>
      </c>
    </row>
    <row r="59" spans="1:340" x14ac:dyDescent="0.25">
      <c r="A59" s="26">
        <v>44497.777314814812</v>
      </c>
      <c r="B59" t="s">
        <v>782</v>
      </c>
      <c r="C59" t="s">
        <v>783</v>
      </c>
      <c r="D59">
        <v>12</v>
      </c>
      <c r="E59">
        <v>1</v>
      </c>
      <c r="F59">
        <v>2700</v>
      </c>
      <c r="G59" t="s">
        <v>87</v>
      </c>
      <c r="H59" t="s">
        <v>112</v>
      </c>
      <c r="I59">
        <v>-7.96</v>
      </c>
      <c r="J59">
        <v>-3.3</v>
      </c>
      <c r="K59">
        <v>-3.4</v>
      </c>
      <c r="L59">
        <v>28.2</v>
      </c>
      <c r="O59">
        <v>185.14500000000001</v>
      </c>
      <c r="P59">
        <v>516.11900000000003</v>
      </c>
      <c r="Q59">
        <v>344.29599999999999</v>
      </c>
      <c r="R59">
        <v>86.436899999999994</v>
      </c>
      <c r="S59">
        <v>0</v>
      </c>
      <c r="T59">
        <v>-5163.47</v>
      </c>
      <c r="U59">
        <v>0</v>
      </c>
      <c r="V59">
        <v>0</v>
      </c>
      <c r="W59">
        <v>615.745</v>
      </c>
      <c r="X59">
        <v>1054.02</v>
      </c>
      <c r="Y59">
        <v>2371.31</v>
      </c>
      <c r="Z59">
        <v>151.51499999999999</v>
      </c>
      <c r="AA59">
        <v>161.11799999999999</v>
      </c>
      <c r="AB59">
        <v>1132</v>
      </c>
      <c r="AC59">
        <v>273.28100000000001</v>
      </c>
      <c r="AD59">
        <v>128.21600000000001</v>
      </c>
      <c r="AE59">
        <v>0</v>
      </c>
      <c r="AF59">
        <v>46.9285</v>
      </c>
      <c r="AG59">
        <v>448.42500000000001</v>
      </c>
      <c r="AH59">
        <v>401.49700000000001</v>
      </c>
      <c r="AI59">
        <v>24.05</v>
      </c>
      <c r="AJ59">
        <v>25.3</v>
      </c>
      <c r="AK59">
        <v>3.53</v>
      </c>
      <c r="AL59">
        <v>10.38</v>
      </c>
      <c r="AM59">
        <v>0</v>
      </c>
      <c r="AN59">
        <v>-45.15</v>
      </c>
      <c r="AO59">
        <v>0</v>
      </c>
      <c r="AP59">
        <v>0</v>
      </c>
      <c r="AQ59">
        <v>6.98</v>
      </c>
      <c r="AR59">
        <v>14.56</v>
      </c>
      <c r="AS59">
        <v>25.03</v>
      </c>
      <c r="AT59">
        <v>1.61</v>
      </c>
      <c r="AU59">
        <v>66.290000000000006</v>
      </c>
      <c r="AV59">
        <v>63.26</v>
      </c>
      <c r="BI59">
        <v>0</v>
      </c>
      <c r="BJ59">
        <v>1.5934299999999999</v>
      </c>
      <c r="BK59">
        <v>3.9314799999999997E-2</v>
      </c>
      <c r="BL59">
        <v>1.1732899999999999E-2</v>
      </c>
      <c r="BM59">
        <v>0</v>
      </c>
      <c r="BN59">
        <v>-9.6685999999999994E-2</v>
      </c>
      <c r="BO59">
        <v>0</v>
      </c>
      <c r="BP59">
        <v>0</v>
      </c>
      <c r="BQ59">
        <v>0.163464</v>
      </c>
      <c r="BR59">
        <v>0.16122500000000001</v>
      </c>
      <c r="BS59">
        <v>0.35411700000000002</v>
      </c>
      <c r="BT59">
        <v>2.5823200000000001E-2</v>
      </c>
      <c r="BU59">
        <v>2.2524199999999999</v>
      </c>
      <c r="BV59">
        <v>1.6444799999999999</v>
      </c>
      <c r="BW59">
        <v>159.31399999999999</v>
      </c>
      <c r="BX59">
        <v>382.40600000000001</v>
      </c>
      <c r="BY59">
        <v>344.29599999999999</v>
      </c>
      <c r="BZ59">
        <v>86.436899999999994</v>
      </c>
      <c r="CA59">
        <v>-5163.47</v>
      </c>
      <c r="CB59">
        <v>615.745</v>
      </c>
      <c r="CC59">
        <v>1052.45</v>
      </c>
      <c r="CD59">
        <v>2371.31</v>
      </c>
      <c r="CE59">
        <v>151.51499999999999</v>
      </c>
      <c r="CF59">
        <v>-1.7571000000000001E-4</v>
      </c>
      <c r="CG59">
        <v>972.45299999999997</v>
      </c>
      <c r="CH59">
        <v>235.154</v>
      </c>
      <c r="CI59">
        <v>128.21600000000001</v>
      </c>
      <c r="CJ59">
        <v>46.9285</v>
      </c>
      <c r="CK59">
        <v>410.298</v>
      </c>
      <c r="CL59">
        <v>363.36900000000003</v>
      </c>
      <c r="CM59">
        <v>20.7</v>
      </c>
      <c r="CN59">
        <v>20.69</v>
      </c>
      <c r="CO59">
        <v>3.53</v>
      </c>
      <c r="CP59">
        <v>10.38</v>
      </c>
      <c r="CQ59">
        <v>-45.13</v>
      </c>
      <c r="CR59">
        <v>6.98</v>
      </c>
      <c r="CS59">
        <v>14.54</v>
      </c>
      <c r="CT59">
        <v>25.03</v>
      </c>
      <c r="CU59">
        <v>1.61</v>
      </c>
      <c r="CV59">
        <v>58.33</v>
      </c>
      <c r="CW59">
        <v>55.3</v>
      </c>
      <c r="DH59">
        <v>0</v>
      </c>
      <c r="DI59">
        <v>1.26312</v>
      </c>
      <c r="DJ59">
        <v>3.9314799999999997E-2</v>
      </c>
      <c r="DK59">
        <v>1.1732899999999999E-2</v>
      </c>
      <c r="DL59">
        <v>-9.6685999999999994E-2</v>
      </c>
      <c r="DM59">
        <v>0.163464</v>
      </c>
      <c r="DN59">
        <v>0.16116800000000001</v>
      </c>
      <c r="DO59">
        <v>0.35411700000000002</v>
      </c>
      <c r="DP59">
        <v>2.5823200000000001E-2</v>
      </c>
      <c r="DQ59">
        <v>1.9220600000000001</v>
      </c>
      <c r="DR59">
        <v>1.3141700000000001</v>
      </c>
      <c r="DS59" t="s">
        <v>673</v>
      </c>
      <c r="DT59" t="s">
        <v>670</v>
      </c>
      <c r="DU59" t="s">
        <v>665</v>
      </c>
      <c r="DV59" t="s">
        <v>501</v>
      </c>
      <c r="DW59">
        <v>-0.33036700000000002</v>
      </c>
      <c r="DX59">
        <v>-0.33030999999999999</v>
      </c>
      <c r="DY59">
        <v>-13.6</v>
      </c>
      <c r="DZ59">
        <v>-14.4</v>
      </c>
      <c r="EC59">
        <v>185.14500000000001</v>
      </c>
      <c r="ED59">
        <v>516.11900000000003</v>
      </c>
      <c r="EE59">
        <v>344.29599999999999</v>
      </c>
      <c r="EF59">
        <v>86.436899999999994</v>
      </c>
      <c r="EG59">
        <v>0</v>
      </c>
      <c r="EH59">
        <v>-5163.47</v>
      </c>
      <c r="EI59">
        <v>0</v>
      </c>
      <c r="EJ59">
        <v>0</v>
      </c>
      <c r="EK59">
        <v>615.745</v>
      </c>
      <c r="EL59">
        <v>1054.02</v>
      </c>
      <c r="EM59">
        <v>2371.31</v>
      </c>
      <c r="EN59">
        <v>151.51499999999999</v>
      </c>
      <c r="EO59">
        <v>161.11799999999999</v>
      </c>
      <c r="EP59">
        <v>273.28100000000001</v>
      </c>
      <c r="EQ59">
        <v>128.21600000000001</v>
      </c>
      <c r="ER59">
        <v>0</v>
      </c>
      <c r="ES59">
        <v>46.9285</v>
      </c>
      <c r="ET59">
        <v>448.42500000000001</v>
      </c>
      <c r="EU59">
        <v>24.05</v>
      </c>
      <c r="EV59">
        <v>25.3</v>
      </c>
      <c r="EW59">
        <v>3.53</v>
      </c>
      <c r="EX59">
        <v>10.38</v>
      </c>
      <c r="EY59">
        <v>0</v>
      </c>
      <c r="EZ59">
        <v>-45.15</v>
      </c>
      <c r="FA59">
        <v>0</v>
      </c>
      <c r="FB59">
        <v>0</v>
      </c>
      <c r="FC59">
        <v>6.98</v>
      </c>
      <c r="FD59">
        <v>14.56</v>
      </c>
      <c r="FE59">
        <v>25.03</v>
      </c>
      <c r="FF59">
        <v>1.61</v>
      </c>
      <c r="FG59">
        <v>66.290000000000006</v>
      </c>
      <c r="FT59">
        <v>0</v>
      </c>
      <c r="FU59">
        <v>1.5934299999999999</v>
      </c>
      <c r="FV59">
        <v>3.9314799999999997E-2</v>
      </c>
      <c r="FW59">
        <v>1.1732899999999999E-2</v>
      </c>
      <c r="FX59">
        <v>0</v>
      </c>
      <c r="FY59">
        <v>-9.6685999999999994E-2</v>
      </c>
      <c r="FZ59">
        <v>0</v>
      </c>
      <c r="GA59">
        <v>0</v>
      </c>
      <c r="GB59">
        <v>0.163464</v>
      </c>
      <c r="GC59">
        <v>0.16122500000000001</v>
      </c>
      <c r="GD59">
        <v>0.35411700000000002</v>
      </c>
      <c r="GE59">
        <v>2.5823200000000001E-2</v>
      </c>
      <c r="GF59">
        <v>2.2524199999999999</v>
      </c>
      <c r="GG59">
        <v>601.64200000000005</v>
      </c>
      <c r="GH59">
        <v>1765.62</v>
      </c>
      <c r="GI59">
        <v>344.29599999999999</v>
      </c>
      <c r="GJ59">
        <v>0</v>
      </c>
      <c r="GK59">
        <v>2615</v>
      </c>
      <c r="GL59">
        <v>989.00099999999998</v>
      </c>
      <c r="GM59">
        <v>3267.2</v>
      </c>
      <c r="GN59">
        <v>327.5</v>
      </c>
      <c r="GO59">
        <v>9910.26</v>
      </c>
      <c r="GP59">
        <v>500.81900000000002</v>
      </c>
      <c r="GQ59">
        <v>182.339</v>
      </c>
      <c r="GR59">
        <v>73.400000000000006</v>
      </c>
      <c r="GS59">
        <v>756.55700000000002</v>
      </c>
      <c r="GT59">
        <v>49.066800000000001</v>
      </c>
      <c r="GU59">
        <v>61.08</v>
      </c>
      <c r="GV59">
        <v>3.53</v>
      </c>
      <c r="GW59">
        <v>32.9756</v>
      </c>
      <c r="GX59">
        <v>30.42</v>
      </c>
      <c r="GY59">
        <v>19.7011</v>
      </c>
      <c r="GZ59">
        <v>35.06</v>
      </c>
      <c r="HA59">
        <v>3.54</v>
      </c>
      <c r="HB59">
        <v>235.37299999999999</v>
      </c>
      <c r="HC59">
        <v>46.46</v>
      </c>
      <c r="HD59">
        <v>61.08</v>
      </c>
      <c r="HE59">
        <v>3.53</v>
      </c>
      <c r="HF59">
        <v>13.52</v>
      </c>
      <c r="HG59">
        <v>30.42</v>
      </c>
      <c r="HH59">
        <v>15.65</v>
      </c>
      <c r="HI59">
        <v>35.06</v>
      </c>
      <c r="HJ59">
        <v>3.54</v>
      </c>
      <c r="HK59">
        <v>209.26</v>
      </c>
      <c r="ID59">
        <v>0</v>
      </c>
      <c r="IE59">
        <v>3.5456300000000001</v>
      </c>
      <c r="IF59">
        <v>3.9314799999999997E-2</v>
      </c>
      <c r="IG59">
        <v>0</v>
      </c>
      <c r="IH59">
        <v>0.76358999999999999</v>
      </c>
      <c r="II59">
        <v>0.12681200000000001</v>
      </c>
      <c r="IJ59">
        <v>0.53503100000000003</v>
      </c>
      <c r="IK59">
        <v>6.9275500000000004E-2</v>
      </c>
      <c r="IL59">
        <v>5.07965</v>
      </c>
      <c r="IM59">
        <v>47.3</v>
      </c>
      <c r="IN59">
        <v>19.100000000000001</v>
      </c>
      <c r="IO59">
        <v>28.2</v>
      </c>
      <c r="IP59">
        <v>44</v>
      </c>
      <c r="IQ59">
        <v>19.2</v>
      </c>
      <c r="IR59">
        <v>24.8</v>
      </c>
      <c r="IU59">
        <v>31.45</v>
      </c>
      <c r="IV59">
        <v>31.81</v>
      </c>
      <c r="IW59">
        <v>26.6</v>
      </c>
      <c r="IX59">
        <v>28.7</v>
      </c>
      <c r="IY59">
        <v>31.45</v>
      </c>
      <c r="IZ59">
        <v>31.81</v>
      </c>
      <c r="JA59">
        <v>70.23</v>
      </c>
      <c r="JB59">
        <v>76.422399999999996</v>
      </c>
      <c r="JK59">
        <v>1</v>
      </c>
      <c r="JL59">
        <v>3.3883999999999999</v>
      </c>
      <c r="JM59">
        <v>3.3883999999999999</v>
      </c>
      <c r="JP59">
        <v>5164.9799999999996</v>
      </c>
      <c r="JQ59">
        <v>3.3883999999999999</v>
      </c>
      <c r="JR59">
        <v>0.31</v>
      </c>
      <c r="JS59">
        <v>0.48</v>
      </c>
      <c r="JT59">
        <v>2.7</v>
      </c>
      <c r="JU59">
        <v>0.3</v>
      </c>
      <c r="JV59">
        <v>0.49</v>
      </c>
      <c r="JW59">
        <v>2.4500000000000002</v>
      </c>
      <c r="JZ59">
        <v>1</v>
      </c>
      <c r="KA59">
        <v>1</v>
      </c>
      <c r="KB59">
        <v>43.448</v>
      </c>
      <c r="KC59">
        <v>30.751999999999999</v>
      </c>
      <c r="KD59">
        <v>39.2273</v>
      </c>
      <c r="KE59">
        <v>26.301600000000001</v>
      </c>
      <c r="KF59">
        <v>66.931299999999993</v>
      </c>
      <c r="KG59">
        <v>64.026399999999995</v>
      </c>
      <c r="KJ59">
        <v>37.893999999999998</v>
      </c>
      <c r="KK59">
        <v>124.809</v>
      </c>
      <c r="KL59">
        <v>68.697100000000006</v>
      </c>
      <c r="KM59">
        <v>16.869700000000002</v>
      </c>
      <c r="KN59">
        <v>0</v>
      </c>
      <c r="KO59">
        <v>-790.76499999999999</v>
      </c>
      <c r="KP59">
        <v>0</v>
      </c>
      <c r="KQ59">
        <v>0</v>
      </c>
      <c r="KR59">
        <v>133.613</v>
      </c>
      <c r="KS59">
        <v>207.208</v>
      </c>
      <c r="KT59">
        <v>484.43799999999999</v>
      </c>
      <c r="KU59">
        <v>33.183900000000001</v>
      </c>
      <c r="KV59">
        <v>315.94799999999998</v>
      </c>
      <c r="KW59">
        <v>1450.31</v>
      </c>
      <c r="KX59">
        <v>680.44399999999996</v>
      </c>
      <c r="KY59">
        <v>0</v>
      </c>
      <c r="KZ59">
        <v>249.05099999999999</v>
      </c>
      <c r="LA59">
        <v>2379.81</v>
      </c>
      <c r="LB59">
        <v>32.489699999999999</v>
      </c>
      <c r="LC59">
        <v>92.015299999999996</v>
      </c>
      <c r="LD59">
        <v>68.697100000000006</v>
      </c>
      <c r="LE59">
        <v>16.869700000000002</v>
      </c>
      <c r="LF59">
        <v>-790.76499999999999</v>
      </c>
      <c r="LG59">
        <v>133.613</v>
      </c>
      <c r="LH59">
        <v>206.88900000000001</v>
      </c>
      <c r="LI59">
        <v>484.43799999999999</v>
      </c>
      <c r="LJ59">
        <v>33.183900000000001</v>
      </c>
      <c r="LK59">
        <v>277.43099999999998</v>
      </c>
      <c r="LL59">
        <v>1247.97</v>
      </c>
      <c r="LM59">
        <v>680.44399999999996</v>
      </c>
      <c r="LN59">
        <v>249.05099999999999</v>
      </c>
      <c r="LO59">
        <v>2177.46</v>
      </c>
      <c r="LP59">
        <v>125.964</v>
      </c>
      <c r="LQ59">
        <v>423.351</v>
      </c>
      <c r="LR59">
        <v>68.697100000000006</v>
      </c>
      <c r="LS59">
        <v>0</v>
      </c>
      <c r="LT59">
        <v>567.19200000000001</v>
      </c>
      <c r="LU59">
        <v>199.28399999999999</v>
      </c>
      <c r="LV59">
        <v>674.65200000000004</v>
      </c>
      <c r="LW59">
        <v>78.678600000000003</v>
      </c>
      <c r="LX59">
        <v>2137.8200000000002</v>
      </c>
      <c r="LY59">
        <v>2657.86</v>
      </c>
      <c r="LZ59">
        <v>967.67700000000002</v>
      </c>
      <c r="MA59">
        <v>389.536</v>
      </c>
      <c r="MB59">
        <v>4015.07</v>
      </c>
    </row>
    <row r="60" spans="1:340" x14ac:dyDescent="0.25">
      <c r="A60" s="26">
        <v>44497.777673611112</v>
      </c>
      <c r="B60" t="s">
        <v>784</v>
      </c>
      <c r="C60" t="s">
        <v>785</v>
      </c>
      <c r="D60">
        <v>13</v>
      </c>
      <c r="E60">
        <v>1</v>
      </c>
      <c r="F60">
        <v>2700</v>
      </c>
      <c r="G60" t="s">
        <v>87</v>
      </c>
      <c r="H60" t="s">
        <v>393</v>
      </c>
      <c r="I60">
        <v>0</v>
      </c>
      <c r="J60">
        <v>0</v>
      </c>
      <c r="K60">
        <v>0</v>
      </c>
      <c r="L60">
        <v>24.8</v>
      </c>
      <c r="O60">
        <v>140.38399999999999</v>
      </c>
      <c r="P60">
        <v>1696.03</v>
      </c>
      <c r="Q60">
        <v>347.46100000000001</v>
      </c>
      <c r="R60">
        <v>86.436899999999994</v>
      </c>
      <c r="S60">
        <v>0</v>
      </c>
      <c r="T60">
        <v>-6492.26</v>
      </c>
      <c r="U60">
        <v>0</v>
      </c>
      <c r="V60">
        <v>0</v>
      </c>
      <c r="W60">
        <v>615.745</v>
      </c>
      <c r="X60">
        <v>1083.3800000000001</v>
      </c>
      <c r="Y60">
        <v>2371.31</v>
      </c>
      <c r="Z60">
        <v>151.51499999999999</v>
      </c>
      <c r="AA60">
        <v>-1.0391E-4</v>
      </c>
      <c r="AB60">
        <v>2270.31</v>
      </c>
      <c r="AC60">
        <v>207.24299999999999</v>
      </c>
      <c r="AD60">
        <v>121.036</v>
      </c>
      <c r="AE60">
        <v>0</v>
      </c>
      <c r="AF60">
        <v>46.9285</v>
      </c>
      <c r="AG60">
        <v>375.20800000000003</v>
      </c>
      <c r="AH60">
        <v>328.279</v>
      </c>
      <c r="AI60">
        <v>18.329999999999998</v>
      </c>
      <c r="AJ60">
        <v>40.14</v>
      </c>
      <c r="AK60">
        <v>3.59</v>
      </c>
      <c r="AL60">
        <v>9.89</v>
      </c>
      <c r="AM60">
        <v>0</v>
      </c>
      <c r="AN60">
        <v>-54.99</v>
      </c>
      <c r="AO60">
        <v>0</v>
      </c>
      <c r="AP60">
        <v>0</v>
      </c>
      <c r="AQ60">
        <v>7.13</v>
      </c>
      <c r="AR60">
        <v>15.2</v>
      </c>
      <c r="AS60">
        <v>25.18</v>
      </c>
      <c r="AT60">
        <v>1.63</v>
      </c>
      <c r="AU60">
        <v>66.099999999999994</v>
      </c>
      <c r="AV60">
        <v>71.95</v>
      </c>
      <c r="BI60">
        <v>0</v>
      </c>
      <c r="BJ60">
        <v>2.42889</v>
      </c>
      <c r="BK60">
        <v>3.9676099999999999E-2</v>
      </c>
      <c r="BL60">
        <v>1.1732899999999999E-2</v>
      </c>
      <c r="BM60">
        <v>0</v>
      </c>
      <c r="BN60">
        <v>-9.6832600000000005E-2</v>
      </c>
      <c r="BO60">
        <v>0</v>
      </c>
      <c r="BP60">
        <v>0</v>
      </c>
      <c r="BQ60">
        <v>0.163464</v>
      </c>
      <c r="BR60">
        <v>0.16451399999999999</v>
      </c>
      <c r="BS60">
        <v>0.35411700000000002</v>
      </c>
      <c r="BT60">
        <v>2.5823200000000001E-2</v>
      </c>
      <c r="BU60">
        <v>3.09138</v>
      </c>
      <c r="BV60">
        <v>2.4803000000000002</v>
      </c>
      <c r="BW60">
        <v>140.38399999999999</v>
      </c>
      <c r="BX60">
        <v>1696.03</v>
      </c>
      <c r="BY60">
        <v>347.46100000000001</v>
      </c>
      <c r="BZ60">
        <v>86.436899999999994</v>
      </c>
      <c r="CA60">
        <v>-6492.26</v>
      </c>
      <c r="CB60">
        <v>615.745</v>
      </c>
      <c r="CC60">
        <v>1083.3800000000001</v>
      </c>
      <c r="CD60">
        <v>2371.31</v>
      </c>
      <c r="CE60">
        <v>151.51499999999999</v>
      </c>
      <c r="CF60">
        <v>-2.04281E-4</v>
      </c>
      <c r="CG60">
        <v>2270.31</v>
      </c>
      <c r="CH60">
        <v>207.24299999999999</v>
      </c>
      <c r="CI60">
        <v>121.036</v>
      </c>
      <c r="CJ60">
        <v>46.9285</v>
      </c>
      <c r="CK60">
        <v>375.20800000000003</v>
      </c>
      <c r="CL60">
        <v>328.279</v>
      </c>
      <c r="CM60">
        <v>18.329999999999998</v>
      </c>
      <c r="CN60">
        <v>40.14</v>
      </c>
      <c r="CO60">
        <v>3.59</v>
      </c>
      <c r="CP60">
        <v>9.89</v>
      </c>
      <c r="CQ60">
        <v>-54.99</v>
      </c>
      <c r="CR60">
        <v>7.13</v>
      </c>
      <c r="CS60">
        <v>15.2</v>
      </c>
      <c r="CT60">
        <v>25.18</v>
      </c>
      <c r="CU60">
        <v>1.63</v>
      </c>
      <c r="CV60">
        <v>66.099999999999994</v>
      </c>
      <c r="CW60">
        <v>71.95</v>
      </c>
      <c r="DH60">
        <v>0</v>
      </c>
      <c r="DI60">
        <v>2.42889</v>
      </c>
      <c r="DJ60">
        <v>3.9676099999999999E-2</v>
      </c>
      <c r="DK60">
        <v>1.1732899999999999E-2</v>
      </c>
      <c r="DL60">
        <v>-9.6832600000000005E-2</v>
      </c>
      <c r="DM60">
        <v>0.163464</v>
      </c>
      <c r="DN60">
        <v>0.16451399999999999</v>
      </c>
      <c r="DO60">
        <v>0.35411700000000002</v>
      </c>
      <c r="DP60">
        <v>2.5823200000000001E-2</v>
      </c>
      <c r="DQ60">
        <v>3.09138</v>
      </c>
      <c r="DR60">
        <v>2.4803000000000002</v>
      </c>
      <c r="DS60" t="s">
        <v>673</v>
      </c>
      <c r="DT60" t="s">
        <v>670</v>
      </c>
      <c r="DU60" t="s">
        <v>665</v>
      </c>
      <c r="DV60" t="s">
        <v>501</v>
      </c>
      <c r="DW60">
        <v>0</v>
      </c>
      <c r="DX60">
        <v>0</v>
      </c>
      <c r="DY60">
        <v>0</v>
      </c>
      <c r="DZ60">
        <v>0</v>
      </c>
      <c r="EC60">
        <v>140.38399999999999</v>
      </c>
      <c r="ED60">
        <v>1696.03</v>
      </c>
      <c r="EE60">
        <v>347.46100000000001</v>
      </c>
      <c r="EF60">
        <v>86.436899999999994</v>
      </c>
      <c r="EG60">
        <v>0</v>
      </c>
      <c r="EH60">
        <v>-6492.26</v>
      </c>
      <c r="EI60">
        <v>0</v>
      </c>
      <c r="EJ60">
        <v>0</v>
      </c>
      <c r="EK60">
        <v>615.745</v>
      </c>
      <c r="EL60">
        <v>1083.3800000000001</v>
      </c>
      <c r="EM60">
        <v>2371.31</v>
      </c>
      <c r="EN60">
        <v>151.51499999999999</v>
      </c>
      <c r="EO60">
        <v>-1.0391E-4</v>
      </c>
      <c r="EP60">
        <v>207.24299999999999</v>
      </c>
      <c r="EQ60">
        <v>121.036</v>
      </c>
      <c r="ER60">
        <v>0</v>
      </c>
      <c r="ES60">
        <v>46.9285</v>
      </c>
      <c r="ET60">
        <v>375.20800000000003</v>
      </c>
      <c r="EU60">
        <v>18.329999999999998</v>
      </c>
      <c r="EV60">
        <v>40.14</v>
      </c>
      <c r="EW60">
        <v>3.59</v>
      </c>
      <c r="EX60">
        <v>9.89</v>
      </c>
      <c r="EY60">
        <v>0</v>
      </c>
      <c r="EZ60">
        <v>-54.99</v>
      </c>
      <c r="FA60">
        <v>0</v>
      </c>
      <c r="FB60">
        <v>0</v>
      </c>
      <c r="FC60">
        <v>7.13</v>
      </c>
      <c r="FD60">
        <v>15.2</v>
      </c>
      <c r="FE60">
        <v>25.18</v>
      </c>
      <c r="FF60">
        <v>1.63</v>
      </c>
      <c r="FG60">
        <v>66.099999999999994</v>
      </c>
      <c r="FT60">
        <v>0</v>
      </c>
      <c r="FU60">
        <v>2.42889</v>
      </c>
      <c r="FV60">
        <v>3.9676099999999999E-2</v>
      </c>
      <c r="FW60">
        <v>1.1732899999999999E-2</v>
      </c>
      <c r="FX60">
        <v>0</v>
      </c>
      <c r="FY60">
        <v>-9.6832600000000005E-2</v>
      </c>
      <c r="FZ60">
        <v>0</v>
      </c>
      <c r="GA60">
        <v>0</v>
      </c>
      <c r="GB60">
        <v>0.163464</v>
      </c>
      <c r="GC60">
        <v>0.16451399999999999</v>
      </c>
      <c r="GD60">
        <v>0.35411700000000002</v>
      </c>
      <c r="GE60">
        <v>2.5823200000000001E-2</v>
      </c>
      <c r="GF60">
        <v>3.09138</v>
      </c>
      <c r="GG60">
        <v>546.80600000000004</v>
      </c>
      <c r="GH60">
        <v>4932.08</v>
      </c>
      <c r="GI60">
        <v>347.46100000000001</v>
      </c>
      <c r="GJ60">
        <v>0</v>
      </c>
      <c r="GK60">
        <v>2615</v>
      </c>
      <c r="GL60">
        <v>989.00099999999998</v>
      </c>
      <c r="GM60">
        <v>3267.2</v>
      </c>
      <c r="GN60">
        <v>327.5</v>
      </c>
      <c r="GO60">
        <v>13025</v>
      </c>
      <c r="GP60">
        <v>455.24</v>
      </c>
      <c r="GQ60">
        <v>174.44399999999999</v>
      </c>
      <c r="GR60">
        <v>73.400000000000006</v>
      </c>
      <c r="GS60">
        <v>703.08399999999995</v>
      </c>
      <c r="GT60">
        <v>45.672600000000003</v>
      </c>
      <c r="GU60">
        <v>98.02</v>
      </c>
      <c r="GV60">
        <v>3.59</v>
      </c>
      <c r="GW60">
        <v>28.8889</v>
      </c>
      <c r="GX60">
        <v>31.18</v>
      </c>
      <c r="GY60">
        <v>19.761099999999999</v>
      </c>
      <c r="GZ60">
        <v>35.299999999999997</v>
      </c>
      <c r="HA60">
        <v>3.61</v>
      </c>
      <c r="HB60">
        <v>266.02300000000002</v>
      </c>
      <c r="HC60">
        <v>42.43</v>
      </c>
      <c r="HD60">
        <v>98.02</v>
      </c>
      <c r="HE60">
        <v>3.59</v>
      </c>
      <c r="HF60">
        <v>13</v>
      </c>
      <c r="HG60">
        <v>31.18</v>
      </c>
      <c r="HH60">
        <v>15.71</v>
      </c>
      <c r="HI60">
        <v>35.299999999999997</v>
      </c>
      <c r="HJ60">
        <v>3.61</v>
      </c>
      <c r="HK60">
        <v>242.84</v>
      </c>
      <c r="ID60">
        <v>0</v>
      </c>
      <c r="IE60">
        <v>4.5486000000000004</v>
      </c>
      <c r="IF60">
        <v>3.9676099999999999E-2</v>
      </c>
      <c r="IG60">
        <v>0</v>
      </c>
      <c r="IH60">
        <v>0.76358999999999999</v>
      </c>
      <c r="II60">
        <v>0.12681200000000001</v>
      </c>
      <c r="IJ60">
        <v>0.53503100000000003</v>
      </c>
      <c r="IK60">
        <v>6.9275500000000004E-2</v>
      </c>
      <c r="IL60">
        <v>6.0829800000000001</v>
      </c>
      <c r="IM60">
        <v>45.5</v>
      </c>
      <c r="IN60">
        <v>20.7</v>
      </c>
      <c r="IO60">
        <v>24.8</v>
      </c>
      <c r="IP60">
        <v>45.5</v>
      </c>
      <c r="IQ60">
        <v>20.7</v>
      </c>
      <c r="IR60">
        <v>24.8</v>
      </c>
      <c r="IU60">
        <v>45.95</v>
      </c>
      <c r="IV60">
        <v>26</v>
      </c>
      <c r="IW60">
        <v>45.95</v>
      </c>
      <c r="IX60">
        <v>26</v>
      </c>
      <c r="IY60">
        <v>45.95</v>
      </c>
      <c r="IZ60">
        <v>26</v>
      </c>
      <c r="JA60">
        <v>106.75</v>
      </c>
      <c r="JB60">
        <v>69.421499999999995</v>
      </c>
      <c r="JK60">
        <v>1</v>
      </c>
      <c r="JL60">
        <v>4.3067299999999999</v>
      </c>
      <c r="JM60">
        <v>4.3067299999999999</v>
      </c>
      <c r="JP60">
        <v>6494.17</v>
      </c>
      <c r="JQ60">
        <v>4.3067299999999999</v>
      </c>
      <c r="JR60">
        <v>0.36</v>
      </c>
      <c r="JS60">
        <v>0.65</v>
      </c>
      <c r="JT60">
        <v>2.37</v>
      </c>
      <c r="JU60">
        <v>0.36</v>
      </c>
      <c r="JV60">
        <v>0.65</v>
      </c>
      <c r="JW60">
        <v>2.37</v>
      </c>
      <c r="JZ60">
        <v>1</v>
      </c>
      <c r="KA60">
        <v>1</v>
      </c>
      <c r="KB60">
        <v>46.294699999999999</v>
      </c>
      <c r="KC60">
        <v>31.104700000000001</v>
      </c>
      <c r="KD60">
        <v>46.294699999999999</v>
      </c>
      <c r="KE60">
        <v>31.104700000000001</v>
      </c>
      <c r="KF60">
        <v>79.778800000000004</v>
      </c>
      <c r="KG60">
        <v>74.040099999999995</v>
      </c>
      <c r="KJ60">
        <v>28.627400000000002</v>
      </c>
      <c r="KK60">
        <v>405.25299999999999</v>
      </c>
      <c r="KL60">
        <v>69.328599999999994</v>
      </c>
      <c r="KM60">
        <v>16.869700000000002</v>
      </c>
      <c r="KN60">
        <v>0</v>
      </c>
      <c r="KO60">
        <v>-1002.98</v>
      </c>
      <c r="KP60">
        <v>0</v>
      </c>
      <c r="KQ60">
        <v>0</v>
      </c>
      <c r="KR60">
        <v>133.613</v>
      </c>
      <c r="KS60">
        <v>213.19800000000001</v>
      </c>
      <c r="KT60">
        <v>484.43799999999999</v>
      </c>
      <c r="KU60">
        <v>33.183900000000001</v>
      </c>
      <c r="KV60">
        <v>381.53399999999999</v>
      </c>
      <c r="KW60">
        <v>1099.8499999999999</v>
      </c>
      <c r="KX60">
        <v>642.34199999999998</v>
      </c>
      <c r="KY60">
        <v>0</v>
      </c>
      <c r="KZ60">
        <v>249.05099999999999</v>
      </c>
      <c r="LA60">
        <v>1991.24</v>
      </c>
      <c r="LB60">
        <v>28.627400000000002</v>
      </c>
      <c r="LC60">
        <v>405.25299999999999</v>
      </c>
      <c r="LD60">
        <v>69.328599999999994</v>
      </c>
      <c r="LE60">
        <v>16.869700000000002</v>
      </c>
      <c r="LF60">
        <v>-1002.98</v>
      </c>
      <c r="LG60">
        <v>133.613</v>
      </c>
      <c r="LH60">
        <v>213.19800000000001</v>
      </c>
      <c r="LI60">
        <v>484.43799999999999</v>
      </c>
      <c r="LJ60">
        <v>33.183900000000001</v>
      </c>
      <c r="LK60">
        <v>381.53399999999999</v>
      </c>
      <c r="LL60">
        <v>1099.8499999999999</v>
      </c>
      <c r="LM60">
        <v>642.34199999999998</v>
      </c>
      <c r="LN60">
        <v>249.05099999999999</v>
      </c>
      <c r="LO60">
        <v>1991.24</v>
      </c>
      <c r="LP60">
        <v>114.35299999999999</v>
      </c>
      <c r="LQ60">
        <v>1125.3399999999999</v>
      </c>
      <c r="LR60">
        <v>69.328599999999994</v>
      </c>
      <c r="LS60">
        <v>0</v>
      </c>
      <c r="LT60">
        <v>567.19200000000001</v>
      </c>
      <c r="LU60">
        <v>199.28399999999999</v>
      </c>
      <c r="LV60">
        <v>674.65200000000004</v>
      </c>
      <c r="LW60">
        <v>78.678600000000003</v>
      </c>
      <c r="LX60">
        <v>2828.83</v>
      </c>
      <c r="LY60">
        <v>2415.9699999999998</v>
      </c>
      <c r="LZ60">
        <v>925.78099999999995</v>
      </c>
      <c r="MA60">
        <v>389.536</v>
      </c>
      <c r="MB60">
        <v>3731.29</v>
      </c>
    </row>
    <row r="61" spans="1:340" x14ac:dyDescent="0.25">
      <c r="A61" s="26">
        <v>44497.778043981481</v>
      </c>
      <c r="B61" t="s">
        <v>786</v>
      </c>
      <c r="C61" t="s">
        <v>787</v>
      </c>
      <c r="D61">
        <v>13</v>
      </c>
      <c r="E61">
        <v>1</v>
      </c>
      <c r="F61">
        <v>2700</v>
      </c>
      <c r="G61" t="s">
        <v>87</v>
      </c>
      <c r="H61" t="s">
        <v>112</v>
      </c>
      <c r="I61">
        <v>-9.43</v>
      </c>
      <c r="J61">
        <v>-3.6</v>
      </c>
      <c r="K61">
        <v>-3.6</v>
      </c>
      <c r="L61">
        <v>28.4</v>
      </c>
      <c r="O61">
        <v>163.62899999999999</v>
      </c>
      <c r="P61">
        <v>1997.41</v>
      </c>
      <c r="Q61">
        <v>347.46100000000001</v>
      </c>
      <c r="R61">
        <v>86.436899999999994</v>
      </c>
      <c r="S61">
        <v>0</v>
      </c>
      <c r="T61">
        <v>-6492.26</v>
      </c>
      <c r="U61">
        <v>0</v>
      </c>
      <c r="V61">
        <v>0</v>
      </c>
      <c r="W61">
        <v>615.745</v>
      </c>
      <c r="X61">
        <v>1084.29</v>
      </c>
      <c r="Y61">
        <v>2371.31</v>
      </c>
      <c r="Z61">
        <v>151.51499999999999</v>
      </c>
      <c r="AA61">
        <v>325.524</v>
      </c>
      <c r="AB61">
        <v>2594.9299999999998</v>
      </c>
      <c r="AC61">
        <v>241.55799999999999</v>
      </c>
      <c r="AD61">
        <v>121.036</v>
      </c>
      <c r="AE61">
        <v>0</v>
      </c>
      <c r="AF61">
        <v>46.9285</v>
      </c>
      <c r="AG61">
        <v>409.52300000000002</v>
      </c>
      <c r="AH61">
        <v>362.59399999999999</v>
      </c>
      <c r="AI61">
        <v>21.35</v>
      </c>
      <c r="AJ61">
        <v>46.55</v>
      </c>
      <c r="AK61">
        <v>3.59</v>
      </c>
      <c r="AL61">
        <v>9.89</v>
      </c>
      <c r="AM61">
        <v>0</v>
      </c>
      <c r="AN61">
        <v>-55.05</v>
      </c>
      <c r="AO61">
        <v>0</v>
      </c>
      <c r="AP61">
        <v>0</v>
      </c>
      <c r="AQ61">
        <v>7.13</v>
      </c>
      <c r="AR61">
        <v>15.2</v>
      </c>
      <c r="AS61">
        <v>25.18</v>
      </c>
      <c r="AT61">
        <v>1.63</v>
      </c>
      <c r="AU61">
        <v>75.47</v>
      </c>
      <c r="AV61">
        <v>81.38</v>
      </c>
      <c r="BI61">
        <v>0</v>
      </c>
      <c r="BJ61">
        <v>2.78085</v>
      </c>
      <c r="BK61">
        <v>3.9676099999999999E-2</v>
      </c>
      <c r="BL61">
        <v>1.1732899999999999E-2</v>
      </c>
      <c r="BM61">
        <v>0</v>
      </c>
      <c r="BN61">
        <v>-9.6832600000000005E-2</v>
      </c>
      <c r="BO61">
        <v>0</v>
      </c>
      <c r="BP61">
        <v>0</v>
      </c>
      <c r="BQ61">
        <v>0.163464</v>
      </c>
      <c r="BR61">
        <v>0.16447899999999999</v>
      </c>
      <c r="BS61">
        <v>0.35411700000000002</v>
      </c>
      <c r="BT61">
        <v>2.5823200000000001E-2</v>
      </c>
      <c r="BU61">
        <v>3.4433099999999999</v>
      </c>
      <c r="BV61">
        <v>2.8322600000000002</v>
      </c>
      <c r="BW61">
        <v>140.38399999999999</v>
      </c>
      <c r="BX61">
        <v>1696.03</v>
      </c>
      <c r="BY61">
        <v>347.46100000000001</v>
      </c>
      <c r="BZ61">
        <v>86.436899999999994</v>
      </c>
      <c r="CA61">
        <v>-6492.26</v>
      </c>
      <c r="CB61">
        <v>615.745</v>
      </c>
      <c r="CC61">
        <v>1083.3800000000001</v>
      </c>
      <c r="CD61">
        <v>2371.31</v>
      </c>
      <c r="CE61">
        <v>151.51499999999999</v>
      </c>
      <c r="CF61">
        <v>-2.04281E-4</v>
      </c>
      <c r="CG61">
        <v>2270.31</v>
      </c>
      <c r="CH61">
        <v>207.24299999999999</v>
      </c>
      <c r="CI61">
        <v>121.036</v>
      </c>
      <c r="CJ61">
        <v>46.9285</v>
      </c>
      <c r="CK61">
        <v>375.20800000000003</v>
      </c>
      <c r="CL61">
        <v>328.279</v>
      </c>
      <c r="CM61">
        <v>18.329999999999998</v>
      </c>
      <c r="CN61">
        <v>40.14</v>
      </c>
      <c r="CO61">
        <v>3.59</v>
      </c>
      <c r="CP61">
        <v>9.89</v>
      </c>
      <c r="CQ61">
        <v>-54.99</v>
      </c>
      <c r="CR61">
        <v>7.13</v>
      </c>
      <c r="CS61">
        <v>15.2</v>
      </c>
      <c r="CT61">
        <v>25.18</v>
      </c>
      <c r="CU61">
        <v>1.63</v>
      </c>
      <c r="CV61">
        <v>66.099999999999994</v>
      </c>
      <c r="CW61">
        <v>71.95</v>
      </c>
      <c r="DH61">
        <v>0</v>
      </c>
      <c r="DI61">
        <v>2.42889</v>
      </c>
      <c r="DJ61">
        <v>3.9676099999999999E-2</v>
      </c>
      <c r="DK61">
        <v>1.1732899999999999E-2</v>
      </c>
      <c r="DL61">
        <v>-9.6832600000000005E-2</v>
      </c>
      <c r="DM61">
        <v>0.163464</v>
      </c>
      <c r="DN61">
        <v>0.16451399999999999</v>
      </c>
      <c r="DO61">
        <v>0.35411700000000002</v>
      </c>
      <c r="DP61">
        <v>2.5823200000000001E-2</v>
      </c>
      <c r="DQ61">
        <v>3.09138</v>
      </c>
      <c r="DR61">
        <v>2.4803000000000002</v>
      </c>
      <c r="DS61" t="s">
        <v>673</v>
      </c>
      <c r="DT61" t="s">
        <v>670</v>
      </c>
      <c r="DU61" t="s">
        <v>665</v>
      </c>
      <c r="DV61" t="s">
        <v>501</v>
      </c>
      <c r="DW61">
        <v>-0.35193200000000002</v>
      </c>
      <c r="DX61">
        <v>-0.35196699999999997</v>
      </c>
      <c r="DY61">
        <v>-14.2</v>
      </c>
      <c r="DZ61">
        <v>-13.1</v>
      </c>
      <c r="EC61">
        <v>163.62899999999999</v>
      </c>
      <c r="ED61">
        <v>1997.41</v>
      </c>
      <c r="EE61">
        <v>347.46100000000001</v>
      </c>
      <c r="EF61">
        <v>86.436899999999994</v>
      </c>
      <c r="EG61">
        <v>0</v>
      </c>
      <c r="EH61">
        <v>-6492.26</v>
      </c>
      <c r="EI61">
        <v>0</v>
      </c>
      <c r="EJ61">
        <v>0</v>
      </c>
      <c r="EK61">
        <v>615.745</v>
      </c>
      <c r="EL61">
        <v>1084.29</v>
      </c>
      <c r="EM61">
        <v>2371.31</v>
      </c>
      <c r="EN61">
        <v>151.51499999999999</v>
      </c>
      <c r="EO61">
        <v>325.524</v>
      </c>
      <c r="EP61">
        <v>241.55799999999999</v>
      </c>
      <c r="EQ61">
        <v>121.036</v>
      </c>
      <c r="ER61">
        <v>0</v>
      </c>
      <c r="ES61">
        <v>46.9285</v>
      </c>
      <c r="ET61">
        <v>409.52300000000002</v>
      </c>
      <c r="EU61">
        <v>21.35</v>
      </c>
      <c r="EV61">
        <v>46.55</v>
      </c>
      <c r="EW61">
        <v>3.59</v>
      </c>
      <c r="EX61">
        <v>9.89</v>
      </c>
      <c r="EY61">
        <v>0</v>
      </c>
      <c r="EZ61">
        <v>-55.05</v>
      </c>
      <c r="FA61">
        <v>0</v>
      </c>
      <c r="FB61">
        <v>0</v>
      </c>
      <c r="FC61">
        <v>7.13</v>
      </c>
      <c r="FD61">
        <v>15.2</v>
      </c>
      <c r="FE61">
        <v>25.18</v>
      </c>
      <c r="FF61">
        <v>1.63</v>
      </c>
      <c r="FG61">
        <v>75.47</v>
      </c>
      <c r="FT61">
        <v>0</v>
      </c>
      <c r="FU61">
        <v>2.78085</v>
      </c>
      <c r="FV61">
        <v>3.9676099999999999E-2</v>
      </c>
      <c r="FW61">
        <v>1.1732899999999999E-2</v>
      </c>
      <c r="FX61">
        <v>0</v>
      </c>
      <c r="FY61">
        <v>-9.6832600000000005E-2</v>
      </c>
      <c r="FZ61">
        <v>0</v>
      </c>
      <c r="GA61">
        <v>0</v>
      </c>
      <c r="GB61">
        <v>0.163464</v>
      </c>
      <c r="GC61">
        <v>0.16447899999999999</v>
      </c>
      <c r="GD61">
        <v>0.35411700000000002</v>
      </c>
      <c r="GE61">
        <v>2.5823200000000001E-2</v>
      </c>
      <c r="GF61">
        <v>3.4433099999999999</v>
      </c>
      <c r="GG61">
        <v>546.79499999999996</v>
      </c>
      <c r="GH61">
        <v>4932.04</v>
      </c>
      <c r="GI61">
        <v>347.46100000000001</v>
      </c>
      <c r="GJ61">
        <v>0</v>
      </c>
      <c r="GK61">
        <v>2615</v>
      </c>
      <c r="GL61">
        <v>989.00099999999998</v>
      </c>
      <c r="GM61">
        <v>3267.2</v>
      </c>
      <c r="GN61">
        <v>327.5</v>
      </c>
      <c r="GO61">
        <v>13025</v>
      </c>
      <c r="GP61">
        <v>455.23</v>
      </c>
      <c r="GQ61">
        <v>174.44399999999999</v>
      </c>
      <c r="GR61">
        <v>73.400000000000006</v>
      </c>
      <c r="GS61">
        <v>703.07500000000005</v>
      </c>
      <c r="GT61">
        <v>45.672600000000003</v>
      </c>
      <c r="GU61">
        <v>98.02</v>
      </c>
      <c r="GV61">
        <v>3.59</v>
      </c>
      <c r="GW61">
        <v>28.8889</v>
      </c>
      <c r="GX61">
        <v>31.18</v>
      </c>
      <c r="GY61">
        <v>19.761099999999999</v>
      </c>
      <c r="GZ61">
        <v>35.299999999999997</v>
      </c>
      <c r="HA61">
        <v>3.61</v>
      </c>
      <c r="HB61">
        <v>266.02300000000002</v>
      </c>
      <c r="HC61">
        <v>42.43</v>
      </c>
      <c r="HD61">
        <v>98.02</v>
      </c>
      <c r="HE61">
        <v>3.59</v>
      </c>
      <c r="HF61">
        <v>13</v>
      </c>
      <c r="HG61">
        <v>31.18</v>
      </c>
      <c r="HH61">
        <v>15.71</v>
      </c>
      <c r="HI61">
        <v>35.299999999999997</v>
      </c>
      <c r="HJ61">
        <v>3.61</v>
      </c>
      <c r="HK61">
        <v>242.84</v>
      </c>
      <c r="ID61">
        <v>0</v>
      </c>
      <c r="IE61">
        <v>4.5485600000000002</v>
      </c>
      <c r="IF61">
        <v>3.9676099999999999E-2</v>
      </c>
      <c r="IG61">
        <v>0</v>
      </c>
      <c r="IH61">
        <v>0.76358999999999999</v>
      </c>
      <c r="II61">
        <v>0.12681200000000001</v>
      </c>
      <c r="IJ61">
        <v>0.53503100000000003</v>
      </c>
      <c r="IK61">
        <v>6.9275500000000004E-2</v>
      </c>
      <c r="IL61">
        <v>6.0829399999999998</v>
      </c>
      <c r="IM61">
        <v>49.1</v>
      </c>
      <c r="IN61">
        <v>20.7</v>
      </c>
      <c r="IO61">
        <v>28.4</v>
      </c>
      <c r="IP61">
        <v>45.5</v>
      </c>
      <c r="IQ61">
        <v>20.7</v>
      </c>
      <c r="IR61">
        <v>24.8</v>
      </c>
      <c r="IU61">
        <v>52.57</v>
      </c>
      <c r="IV61">
        <v>28.81</v>
      </c>
      <c r="IW61">
        <v>45.95</v>
      </c>
      <c r="IX61">
        <v>26</v>
      </c>
      <c r="IY61">
        <v>52.57</v>
      </c>
      <c r="IZ61">
        <v>28.81</v>
      </c>
      <c r="JA61">
        <v>106.75</v>
      </c>
      <c r="JB61">
        <v>69.421499999999995</v>
      </c>
      <c r="JK61">
        <v>1</v>
      </c>
      <c r="JL61">
        <v>4.3067299999999999</v>
      </c>
      <c r="JM61">
        <v>4.3067299999999999</v>
      </c>
      <c r="JP61">
        <v>6494.17</v>
      </c>
      <c r="JQ61">
        <v>4.3067299999999999</v>
      </c>
      <c r="JR61">
        <v>0.37</v>
      </c>
      <c r="JS61">
        <v>0.64</v>
      </c>
      <c r="JT61">
        <v>2.63</v>
      </c>
      <c r="JU61">
        <v>0.36</v>
      </c>
      <c r="JV61">
        <v>0.65</v>
      </c>
      <c r="JW61">
        <v>2.37</v>
      </c>
      <c r="JZ61">
        <v>1</v>
      </c>
      <c r="KA61">
        <v>1</v>
      </c>
      <c r="KB61">
        <v>51.426299999999998</v>
      </c>
      <c r="KC61">
        <v>35.764000000000003</v>
      </c>
      <c r="KD61">
        <v>46.294699999999999</v>
      </c>
      <c r="KE61">
        <v>31.104700000000001</v>
      </c>
      <c r="KF61">
        <v>79.778400000000005</v>
      </c>
      <c r="KG61">
        <v>74.0364</v>
      </c>
      <c r="KJ61">
        <v>33.4955</v>
      </c>
      <c r="KK61">
        <v>475.52100000000002</v>
      </c>
      <c r="KL61">
        <v>69.328599999999994</v>
      </c>
      <c r="KM61">
        <v>16.869700000000002</v>
      </c>
      <c r="KN61">
        <v>0</v>
      </c>
      <c r="KO61">
        <v>-1002.98</v>
      </c>
      <c r="KP61">
        <v>0</v>
      </c>
      <c r="KQ61">
        <v>0</v>
      </c>
      <c r="KR61">
        <v>133.613</v>
      </c>
      <c r="KS61">
        <v>213.36600000000001</v>
      </c>
      <c r="KT61">
        <v>484.43799999999999</v>
      </c>
      <c r="KU61">
        <v>33.183900000000001</v>
      </c>
      <c r="KV61">
        <v>456.839</v>
      </c>
      <c r="KW61">
        <v>1281.96</v>
      </c>
      <c r="KX61">
        <v>642.34199999999998</v>
      </c>
      <c r="KY61">
        <v>0</v>
      </c>
      <c r="KZ61">
        <v>249.05099999999999</v>
      </c>
      <c r="LA61">
        <v>2173.35</v>
      </c>
      <c r="LB61">
        <v>28.627400000000002</v>
      </c>
      <c r="LC61">
        <v>405.25299999999999</v>
      </c>
      <c r="LD61">
        <v>69.328599999999994</v>
      </c>
      <c r="LE61">
        <v>16.869700000000002</v>
      </c>
      <c r="LF61">
        <v>-1002.98</v>
      </c>
      <c r="LG61">
        <v>133.613</v>
      </c>
      <c r="LH61">
        <v>213.19800000000001</v>
      </c>
      <c r="LI61">
        <v>484.43799999999999</v>
      </c>
      <c r="LJ61">
        <v>33.183900000000001</v>
      </c>
      <c r="LK61">
        <v>381.53399999999999</v>
      </c>
      <c r="LL61">
        <v>1099.8499999999999</v>
      </c>
      <c r="LM61">
        <v>642.34199999999998</v>
      </c>
      <c r="LN61">
        <v>249.05099999999999</v>
      </c>
      <c r="LO61">
        <v>1991.24</v>
      </c>
      <c r="LP61">
        <v>114.35</v>
      </c>
      <c r="LQ61">
        <v>1125.33</v>
      </c>
      <c r="LR61">
        <v>69.328599999999994</v>
      </c>
      <c r="LS61">
        <v>0</v>
      </c>
      <c r="LT61">
        <v>567.19200000000001</v>
      </c>
      <c r="LU61">
        <v>199.28399999999999</v>
      </c>
      <c r="LV61">
        <v>674.65200000000004</v>
      </c>
      <c r="LW61">
        <v>78.678600000000003</v>
      </c>
      <c r="LX61">
        <v>2828.82</v>
      </c>
      <c r="LY61">
        <v>2415.92</v>
      </c>
      <c r="LZ61">
        <v>925.78099999999995</v>
      </c>
      <c r="MA61">
        <v>389.536</v>
      </c>
      <c r="MB61">
        <v>3731.24</v>
      </c>
    </row>
    <row r="62" spans="1:340" x14ac:dyDescent="0.25">
      <c r="A62" s="26">
        <v>44497.778414351851</v>
      </c>
      <c r="B62" t="s">
        <v>788</v>
      </c>
      <c r="C62" t="s">
        <v>789</v>
      </c>
      <c r="D62">
        <v>14</v>
      </c>
      <c r="E62">
        <v>1</v>
      </c>
      <c r="F62">
        <v>2700</v>
      </c>
      <c r="G62" t="s">
        <v>87</v>
      </c>
      <c r="H62" t="s">
        <v>393</v>
      </c>
      <c r="I62">
        <v>0</v>
      </c>
      <c r="J62">
        <v>0</v>
      </c>
      <c r="K62">
        <v>0</v>
      </c>
      <c r="L62">
        <v>24.6</v>
      </c>
      <c r="O62">
        <v>149.4</v>
      </c>
      <c r="P62">
        <v>1491.97</v>
      </c>
      <c r="Q62">
        <v>340.84399999999999</v>
      </c>
      <c r="R62">
        <v>86.436899999999994</v>
      </c>
      <c r="S62">
        <v>0</v>
      </c>
      <c r="T62">
        <v>-6277.73</v>
      </c>
      <c r="U62">
        <v>0</v>
      </c>
      <c r="V62">
        <v>0</v>
      </c>
      <c r="W62">
        <v>615.745</v>
      </c>
      <c r="X62">
        <v>1070.51</v>
      </c>
      <c r="Y62">
        <v>2371.31</v>
      </c>
      <c r="Z62">
        <v>151.51499999999999</v>
      </c>
      <c r="AA62">
        <v>-6.1543999999999998E-4</v>
      </c>
      <c r="AB62">
        <v>2068.66</v>
      </c>
      <c r="AC62">
        <v>220.786</v>
      </c>
      <c r="AD62">
        <v>124.301</v>
      </c>
      <c r="AE62">
        <v>0</v>
      </c>
      <c r="AF62">
        <v>46.9285</v>
      </c>
      <c r="AG62">
        <v>392.01499999999999</v>
      </c>
      <c r="AH62">
        <v>345.08600000000001</v>
      </c>
      <c r="AI62">
        <v>19.5</v>
      </c>
      <c r="AJ62">
        <v>34.75</v>
      </c>
      <c r="AK62">
        <v>3.38</v>
      </c>
      <c r="AL62">
        <v>10.17</v>
      </c>
      <c r="AM62">
        <v>0</v>
      </c>
      <c r="AN62">
        <v>-52.59</v>
      </c>
      <c r="AO62">
        <v>0</v>
      </c>
      <c r="AP62">
        <v>0</v>
      </c>
      <c r="AQ62">
        <v>6.66</v>
      </c>
      <c r="AR62">
        <v>14.51</v>
      </c>
      <c r="AS62">
        <v>24.17</v>
      </c>
      <c r="AT62">
        <v>1.55</v>
      </c>
      <c r="AU62">
        <v>62.1</v>
      </c>
      <c r="AV62">
        <v>67.8</v>
      </c>
      <c r="BI62">
        <v>0</v>
      </c>
      <c r="BJ62">
        <v>2.11381</v>
      </c>
      <c r="BK62">
        <v>3.89206E-2</v>
      </c>
      <c r="BL62">
        <v>1.1732899999999999E-2</v>
      </c>
      <c r="BM62">
        <v>0</v>
      </c>
      <c r="BN62">
        <v>-5.48815E-2</v>
      </c>
      <c r="BO62">
        <v>0</v>
      </c>
      <c r="BP62">
        <v>0</v>
      </c>
      <c r="BQ62">
        <v>0.163464</v>
      </c>
      <c r="BR62">
        <v>0.16351199999999999</v>
      </c>
      <c r="BS62">
        <v>0.35411700000000002</v>
      </c>
      <c r="BT62">
        <v>2.5823200000000001E-2</v>
      </c>
      <c r="BU62">
        <v>2.8165</v>
      </c>
      <c r="BV62">
        <v>2.1644600000000001</v>
      </c>
      <c r="BW62">
        <v>149.4</v>
      </c>
      <c r="BX62">
        <v>1491.97</v>
      </c>
      <c r="BY62">
        <v>340.84399999999999</v>
      </c>
      <c r="BZ62">
        <v>86.436899999999994</v>
      </c>
      <c r="CA62">
        <v>-6277.73</v>
      </c>
      <c r="CB62">
        <v>615.745</v>
      </c>
      <c r="CC62">
        <v>1070.51</v>
      </c>
      <c r="CD62">
        <v>2371.31</v>
      </c>
      <c r="CE62">
        <v>151.51499999999999</v>
      </c>
      <c r="CF62">
        <v>-6.1514700000000002E-4</v>
      </c>
      <c r="CG62">
        <v>2068.66</v>
      </c>
      <c r="CH62">
        <v>220.786</v>
      </c>
      <c r="CI62">
        <v>124.301</v>
      </c>
      <c r="CJ62">
        <v>46.9285</v>
      </c>
      <c r="CK62">
        <v>392.01499999999999</v>
      </c>
      <c r="CL62">
        <v>345.08600000000001</v>
      </c>
      <c r="CM62">
        <v>19.5</v>
      </c>
      <c r="CN62">
        <v>34.75</v>
      </c>
      <c r="CO62">
        <v>3.38</v>
      </c>
      <c r="CP62">
        <v>10.17</v>
      </c>
      <c r="CQ62">
        <v>-52.59</v>
      </c>
      <c r="CR62">
        <v>6.66</v>
      </c>
      <c r="CS62">
        <v>14.51</v>
      </c>
      <c r="CT62">
        <v>24.17</v>
      </c>
      <c r="CU62">
        <v>1.55</v>
      </c>
      <c r="CV62">
        <v>62.1</v>
      </c>
      <c r="CW62">
        <v>67.8</v>
      </c>
      <c r="DH62">
        <v>0</v>
      </c>
      <c r="DI62">
        <v>2.11381</v>
      </c>
      <c r="DJ62">
        <v>3.89206E-2</v>
      </c>
      <c r="DK62">
        <v>1.1732899999999999E-2</v>
      </c>
      <c r="DL62">
        <v>-5.48815E-2</v>
      </c>
      <c r="DM62">
        <v>0.163464</v>
      </c>
      <c r="DN62">
        <v>0.16351199999999999</v>
      </c>
      <c r="DO62">
        <v>0.35411700000000002</v>
      </c>
      <c r="DP62">
        <v>2.5823200000000001E-2</v>
      </c>
      <c r="DQ62">
        <v>2.8165</v>
      </c>
      <c r="DR62">
        <v>2.1644600000000001</v>
      </c>
      <c r="DS62" t="s">
        <v>673</v>
      </c>
      <c r="DT62" t="s">
        <v>670</v>
      </c>
      <c r="DU62" t="s">
        <v>665</v>
      </c>
      <c r="DV62" t="s">
        <v>501</v>
      </c>
      <c r="DW62">
        <v>0</v>
      </c>
      <c r="DX62">
        <v>0</v>
      </c>
      <c r="DY62">
        <v>0</v>
      </c>
      <c r="DZ62">
        <v>0</v>
      </c>
      <c r="EC62">
        <v>149.4</v>
      </c>
      <c r="ED62">
        <v>1491.97</v>
      </c>
      <c r="EE62">
        <v>340.84399999999999</v>
      </c>
      <c r="EF62">
        <v>86.436899999999994</v>
      </c>
      <c r="EG62">
        <v>0</v>
      </c>
      <c r="EH62">
        <v>-6277.73</v>
      </c>
      <c r="EI62">
        <v>0</v>
      </c>
      <c r="EJ62">
        <v>0</v>
      </c>
      <c r="EK62">
        <v>615.745</v>
      </c>
      <c r="EL62">
        <v>1070.51</v>
      </c>
      <c r="EM62">
        <v>2371.31</v>
      </c>
      <c r="EN62">
        <v>151.51499999999999</v>
      </c>
      <c r="EO62">
        <v>-6.1543999999999998E-4</v>
      </c>
      <c r="EP62">
        <v>220.786</v>
      </c>
      <c r="EQ62">
        <v>124.301</v>
      </c>
      <c r="ER62">
        <v>0</v>
      </c>
      <c r="ES62">
        <v>46.9285</v>
      </c>
      <c r="ET62">
        <v>392.01499999999999</v>
      </c>
      <c r="EU62">
        <v>19.5</v>
      </c>
      <c r="EV62">
        <v>34.75</v>
      </c>
      <c r="EW62">
        <v>3.38</v>
      </c>
      <c r="EX62">
        <v>10.17</v>
      </c>
      <c r="EY62">
        <v>0</v>
      </c>
      <c r="EZ62">
        <v>-52.59</v>
      </c>
      <c r="FA62">
        <v>0</v>
      </c>
      <c r="FB62">
        <v>0</v>
      </c>
      <c r="FC62">
        <v>6.66</v>
      </c>
      <c r="FD62">
        <v>14.51</v>
      </c>
      <c r="FE62">
        <v>24.17</v>
      </c>
      <c r="FF62">
        <v>1.55</v>
      </c>
      <c r="FG62">
        <v>62.1</v>
      </c>
      <c r="FT62">
        <v>0</v>
      </c>
      <c r="FU62">
        <v>2.11381</v>
      </c>
      <c r="FV62">
        <v>3.89206E-2</v>
      </c>
      <c r="FW62">
        <v>1.1732899999999999E-2</v>
      </c>
      <c r="FX62">
        <v>0</v>
      </c>
      <c r="FY62">
        <v>-5.48815E-2</v>
      </c>
      <c r="FZ62">
        <v>0</v>
      </c>
      <c r="GA62">
        <v>0</v>
      </c>
      <c r="GB62">
        <v>0.163464</v>
      </c>
      <c r="GC62">
        <v>0.16351199999999999</v>
      </c>
      <c r="GD62">
        <v>0.35411700000000002</v>
      </c>
      <c r="GE62">
        <v>2.5823200000000001E-2</v>
      </c>
      <c r="GF62">
        <v>2.8165</v>
      </c>
      <c r="GG62">
        <v>603.399</v>
      </c>
      <c r="GH62">
        <v>4313.9799999999996</v>
      </c>
      <c r="GI62">
        <v>340.84399999999999</v>
      </c>
      <c r="GJ62">
        <v>0</v>
      </c>
      <c r="GK62">
        <v>2615</v>
      </c>
      <c r="GL62">
        <v>989.00099999999998</v>
      </c>
      <c r="GM62">
        <v>3267.2</v>
      </c>
      <c r="GN62">
        <v>327.5</v>
      </c>
      <c r="GO62">
        <v>12456.9</v>
      </c>
      <c r="GP62">
        <v>502.899</v>
      </c>
      <c r="GQ62">
        <v>178.04499999999999</v>
      </c>
      <c r="GR62">
        <v>73.400000000000006</v>
      </c>
      <c r="GS62">
        <v>754.34400000000005</v>
      </c>
      <c r="GT62">
        <v>52.922800000000002</v>
      </c>
      <c r="GU62">
        <v>82.63</v>
      </c>
      <c r="GV62">
        <v>3.38</v>
      </c>
      <c r="GW62">
        <v>28.404299999999999</v>
      </c>
      <c r="GX62">
        <v>28.81</v>
      </c>
      <c r="GY62">
        <v>19.223099999999999</v>
      </c>
      <c r="GZ62">
        <v>33.770000000000003</v>
      </c>
      <c r="HA62">
        <v>3.39</v>
      </c>
      <c r="HB62">
        <v>252.53</v>
      </c>
      <c r="HC62">
        <v>46.75</v>
      </c>
      <c r="HD62">
        <v>82.63</v>
      </c>
      <c r="HE62">
        <v>3.38</v>
      </c>
      <c r="HF62">
        <v>13.35</v>
      </c>
      <c r="HG62">
        <v>28.81</v>
      </c>
      <c r="HH62">
        <v>15.32</v>
      </c>
      <c r="HI62">
        <v>33.770000000000003</v>
      </c>
      <c r="HJ62">
        <v>3.39</v>
      </c>
      <c r="HK62">
        <v>227.4</v>
      </c>
      <c r="ID62">
        <v>0</v>
      </c>
      <c r="IE62">
        <v>3.7044800000000002</v>
      </c>
      <c r="IF62">
        <v>3.89206E-2</v>
      </c>
      <c r="IG62">
        <v>0</v>
      </c>
      <c r="IH62">
        <v>0.76358999999999999</v>
      </c>
      <c r="II62">
        <v>0.12681200000000001</v>
      </c>
      <c r="IJ62">
        <v>0.53503100000000003</v>
      </c>
      <c r="IK62">
        <v>6.9275500000000004E-2</v>
      </c>
      <c r="IL62">
        <v>5.2381099999999998</v>
      </c>
      <c r="IM62">
        <v>45.4</v>
      </c>
      <c r="IN62">
        <v>20.8</v>
      </c>
      <c r="IO62">
        <v>24.6</v>
      </c>
      <c r="IP62">
        <v>45.4</v>
      </c>
      <c r="IQ62">
        <v>20.8</v>
      </c>
      <c r="IR62">
        <v>24.6</v>
      </c>
      <c r="IU62">
        <v>40.36</v>
      </c>
      <c r="IV62">
        <v>27.44</v>
      </c>
      <c r="IW62">
        <v>40.36</v>
      </c>
      <c r="IX62">
        <v>27.44</v>
      </c>
      <c r="IY62">
        <v>40.36</v>
      </c>
      <c r="IZ62">
        <v>27.44</v>
      </c>
      <c r="JA62">
        <v>91.45</v>
      </c>
      <c r="JB62">
        <v>75.887</v>
      </c>
      <c r="JK62">
        <v>1</v>
      </c>
      <c r="JL62">
        <v>3.58039</v>
      </c>
      <c r="JM62">
        <v>3.58039</v>
      </c>
      <c r="JP62">
        <v>6279.57</v>
      </c>
      <c r="JQ62">
        <v>3.58039</v>
      </c>
      <c r="JR62">
        <v>0.28000000000000003</v>
      </c>
      <c r="JS62">
        <v>0.36</v>
      </c>
      <c r="JT62">
        <v>2.76</v>
      </c>
      <c r="JU62">
        <v>0.28000000000000003</v>
      </c>
      <c r="JV62">
        <v>0.36</v>
      </c>
      <c r="JW62">
        <v>2.76</v>
      </c>
      <c r="JZ62">
        <v>1</v>
      </c>
      <c r="KA62">
        <v>1</v>
      </c>
      <c r="KB62">
        <v>51.848399999999998</v>
      </c>
      <c r="KC62">
        <v>30.046700000000001</v>
      </c>
      <c r="KD62">
        <v>51.848399999999998</v>
      </c>
      <c r="KE62">
        <v>30.046700000000001</v>
      </c>
      <c r="KF62">
        <v>91.333299999999994</v>
      </c>
      <c r="KG62">
        <v>70.882199999999997</v>
      </c>
      <c r="KJ62">
        <v>29.4694</v>
      </c>
      <c r="KK62">
        <v>389.33600000000001</v>
      </c>
      <c r="KL62">
        <v>63.2059</v>
      </c>
      <c r="KM62">
        <v>15.600099999999999</v>
      </c>
      <c r="KN62">
        <v>0</v>
      </c>
      <c r="KO62">
        <v>-638.84699999999998</v>
      </c>
      <c r="KP62">
        <v>0</v>
      </c>
      <c r="KQ62">
        <v>0</v>
      </c>
      <c r="KR62">
        <v>134.529</v>
      </c>
      <c r="KS62">
        <v>195.04</v>
      </c>
      <c r="KT62">
        <v>462.36</v>
      </c>
      <c r="KU62">
        <v>33.337899999999998</v>
      </c>
      <c r="KV62">
        <v>684.03</v>
      </c>
      <c r="KW62">
        <v>1171.72</v>
      </c>
      <c r="KX62">
        <v>659.66800000000001</v>
      </c>
      <c r="KY62">
        <v>0</v>
      </c>
      <c r="KZ62">
        <v>249.05099999999999</v>
      </c>
      <c r="LA62">
        <v>2080.44</v>
      </c>
      <c r="LB62">
        <v>29.4694</v>
      </c>
      <c r="LC62">
        <v>389.33600000000001</v>
      </c>
      <c r="LD62">
        <v>63.2059</v>
      </c>
      <c r="LE62">
        <v>15.600099999999999</v>
      </c>
      <c r="LF62">
        <v>-638.84699999999998</v>
      </c>
      <c r="LG62">
        <v>134.529</v>
      </c>
      <c r="LH62">
        <v>195.04</v>
      </c>
      <c r="LI62">
        <v>462.36</v>
      </c>
      <c r="LJ62">
        <v>33.337899999999998</v>
      </c>
      <c r="LK62">
        <v>684.03</v>
      </c>
      <c r="LL62">
        <v>1171.72</v>
      </c>
      <c r="LM62">
        <v>659.66800000000001</v>
      </c>
      <c r="LN62">
        <v>249.05099999999999</v>
      </c>
      <c r="LO62">
        <v>2080.44</v>
      </c>
      <c r="LP62">
        <v>122.834</v>
      </c>
      <c r="LQ62">
        <v>967.42499999999995</v>
      </c>
      <c r="LR62">
        <v>63.2059</v>
      </c>
      <c r="LS62">
        <v>0</v>
      </c>
      <c r="LT62">
        <v>570.78300000000002</v>
      </c>
      <c r="LU62">
        <v>187.036</v>
      </c>
      <c r="LV62">
        <v>648.29600000000005</v>
      </c>
      <c r="LW62">
        <v>86.545199999999994</v>
      </c>
      <c r="LX62">
        <v>2646.12</v>
      </c>
      <c r="LY62">
        <v>2668.9</v>
      </c>
      <c r="LZ62">
        <v>944.88900000000001</v>
      </c>
      <c r="MA62">
        <v>389.536</v>
      </c>
      <c r="MB62">
        <v>4003.33</v>
      </c>
    </row>
    <row r="63" spans="1:340" x14ac:dyDescent="0.25">
      <c r="A63" s="26">
        <v>44497.778796296298</v>
      </c>
      <c r="B63" t="s">
        <v>790</v>
      </c>
      <c r="C63" t="s">
        <v>791</v>
      </c>
      <c r="D63">
        <v>14</v>
      </c>
      <c r="E63">
        <v>1</v>
      </c>
      <c r="F63">
        <v>2700</v>
      </c>
      <c r="G63" t="s">
        <v>87</v>
      </c>
      <c r="H63" t="s">
        <v>112</v>
      </c>
      <c r="I63">
        <v>-8.76</v>
      </c>
      <c r="J63">
        <v>-3.5</v>
      </c>
      <c r="K63">
        <v>-3.4</v>
      </c>
      <c r="L63">
        <v>28</v>
      </c>
      <c r="O63">
        <v>174.32599999999999</v>
      </c>
      <c r="P63">
        <v>1740.05</v>
      </c>
      <c r="Q63">
        <v>340.84399999999999</v>
      </c>
      <c r="R63">
        <v>86.436899999999994</v>
      </c>
      <c r="S63">
        <v>0</v>
      </c>
      <c r="T63">
        <v>-6277.73</v>
      </c>
      <c r="U63">
        <v>0</v>
      </c>
      <c r="V63">
        <v>0</v>
      </c>
      <c r="W63">
        <v>615.745</v>
      </c>
      <c r="X63">
        <v>1071.3399999999999</v>
      </c>
      <c r="Y63">
        <v>2371.31</v>
      </c>
      <c r="Z63">
        <v>151.51499999999999</v>
      </c>
      <c r="AA63">
        <v>273.83</v>
      </c>
      <c r="AB63">
        <v>2341.66</v>
      </c>
      <c r="AC63">
        <v>257.62099999999998</v>
      </c>
      <c r="AD63">
        <v>124.301</v>
      </c>
      <c r="AE63">
        <v>0</v>
      </c>
      <c r="AF63">
        <v>46.9285</v>
      </c>
      <c r="AG63">
        <v>428.85</v>
      </c>
      <c r="AH63">
        <v>381.92200000000003</v>
      </c>
      <c r="AI63">
        <v>22.75</v>
      </c>
      <c r="AJ63">
        <v>40.26</v>
      </c>
      <c r="AK63">
        <v>3.38</v>
      </c>
      <c r="AL63">
        <v>10.17</v>
      </c>
      <c r="AM63">
        <v>0</v>
      </c>
      <c r="AN63">
        <v>-52.64</v>
      </c>
      <c r="AO63">
        <v>0</v>
      </c>
      <c r="AP63">
        <v>0</v>
      </c>
      <c r="AQ63">
        <v>6.66</v>
      </c>
      <c r="AR63">
        <v>14.52</v>
      </c>
      <c r="AS63">
        <v>24.17</v>
      </c>
      <c r="AT63">
        <v>1.55</v>
      </c>
      <c r="AU63">
        <v>70.819999999999993</v>
      </c>
      <c r="AV63">
        <v>76.56</v>
      </c>
      <c r="BI63">
        <v>0</v>
      </c>
      <c r="BJ63">
        <v>2.4212099999999999</v>
      </c>
      <c r="BK63">
        <v>3.89206E-2</v>
      </c>
      <c r="BL63">
        <v>1.1732899999999999E-2</v>
      </c>
      <c r="BM63">
        <v>0</v>
      </c>
      <c r="BN63">
        <v>-5.48815E-2</v>
      </c>
      <c r="BO63">
        <v>0</v>
      </c>
      <c r="BP63">
        <v>0</v>
      </c>
      <c r="BQ63">
        <v>0.163464</v>
      </c>
      <c r="BR63">
        <v>0.16345899999999999</v>
      </c>
      <c r="BS63">
        <v>0.35411700000000002</v>
      </c>
      <c r="BT63">
        <v>2.5823200000000001E-2</v>
      </c>
      <c r="BU63">
        <v>3.12385</v>
      </c>
      <c r="BV63">
        <v>2.47187</v>
      </c>
      <c r="BW63">
        <v>149.4</v>
      </c>
      <c r="BX63">
        <v>1491.97</v>
      </c>
      <c r="BY63">
        <v>340.84399999999999</v>
      </c>
      <c r="BZ63">
        <v>86.436899999999994</v>
      </c>
      <c r="CA63">
        <v>-6277.73</v>
      </c>
      <c r="CB63">
        <v>615.745</v>
      </c>
      <c r="CC63">
        <v>1070.51</v>
      </c>
      <c r="CD63">
        <v>2371.31</v>
      </c>
      <c r="CE63">
        <v>151.51499999999999</v>
      </c>
      <c r="CF63">
        <v>-6.1514700000000002E-4</v>
      </c>
      <c r="CG63">
        <v>2068.66</v>
      </c>
      <c r="CH63">
        <v>220.786</v>
      </c>
      <c r="CI63">
        <v>124.301</v>
      </c>
      <c r="CJ63">
        <v>46.9285</v>
      </c>
      <c r="CK63">
        <v>392.01499999999999</v>
      </c>
      <c r="CL63">
        <v>345.08600000000001</v>
      </c>
      <c r="CM63">
        <v>19.5</v>
      </c>
      <c r="CN63">
        <v>34.75</v>
      </c>
      <c r="CO63">
        <v>3.38</v>
      </c>
      <c r="CP63">
        <v>10.17</v>
      </c>
      <c r="CQ63">
        <v>-52.59</v>
      </c>
      <c r="CR63">
        <v>6.66</v>
      </c>
      <c r="CS63">
        <v>14.51</v>
      </c>
      <c r="CT63">
        <v>24.17</v>
      </c>
      <c r="CU63">
        <v>1.55</v>
      </c>
      <c r="CV63">
        <v>62.1</v>
      </c>
      <c r="CW63">
        <v>67.8</v>
      </c>
      <c r="DH63">
        <v>0</v>
      </c>
      <c r="DI63">
        <v>2.11381</v>
      </c>
      <c r="DJ63">
        <v>3.89206E-2</v>
      </c>
      <c r="DK63">
        <v>1.1732899999999999E-2</v>
      </c>
      <c r="DL63">
        <v>-5.48815E-2</v>
      </c>
      <c r="DM63">
        <v>0.163464</v>
      </c>
      <c r="DN63">
        <v>0.16351199999999999</v>
      </c>
      <c r="DO63">
        <v>0.35411700000000002</v>
      </c>
      <c r="DP63">
        <v>2.5823200000000001E-2</v>
      </c>
      <c r="DQ63">
        <v>2.8165</v>
      </c>
      <c r="DR63">
        <v>2.1644600000000001</v>
      </c>
      <c r="DS63" t="s">
        <v>673</v>
      </c>
      <c r="DT63" t="s">
        <v>670</v>
      </c>
      <c r="DU63" t="s">
        <v>665</v>
      </c>
      <c r="DV63" t="s">
        <v>501</v>
      </c>
      <c r="DW63">
        <v>-0.30735000000000001</v>
      </c>
      <c r="DX63">
        <v>-0.30740299999999998</v>
      </c>
      <c r="DY63">
        <v>-14</v>
      </c>
      <c r="DZ63">
        <v>-12.9</v>
      </c>
      <c r="EC63">
        <v>174.32599999999999</v>
      </c>
      <c r="ED63">
        <v>1740.05</v>
      </c>
      <c r="EE63">
        <v>340.84399999999999</v>
      </c>
      <c r="EF63">
        <v>86.436899999999994</v>
      </c>
      <c r="EG63">
        <v>0</v>
      </c>
      <c r="EH63">
        <v>-6277.73</v>
      </c>
      <c r="EI63">
        <v>0</v>
      </c>
      <c r="EJ63">
        <v>0</v>
      </c>
      <c r="EK63">
        <v>615.745</v>
      </c>
      <c r="EL63">
        <v>1071.3399999999999</v>
      </c>
      <c r="EM63">
        <v>2371.31</v>
      </c>
      <c r="EN63">
        <v>151.51499999999999</v>
      </c>
      <c r="EO63">
        <v>273.83</v>
      </c>
      <c r="EP63">
        <v>257.62099999999998</v>
      </c>
      <c r="EQ63">
        <v>124.301</v>
      </c>
      <c r="ER63">
        <v>0</v>
      </c>
      <c r="ES63">
        <v>46.9285</v>
      </c>
      <c r="ET63">
        <v>428.85</v>
      </c>
      <c r="EU63">
        <v>22.75</v>
      </c>
      <c r="EV63">
        <v>40.26</v>
      </c>
      <c r="EW63">
        <v>3.38</v>
      </c>
      <c r="EX63">
        <v>10.17</v>
      </c>
      <c r="EY63">
        <v>0</v>
      </c>
      <c r="EZ63">
        <v>-52.64</v>
      </c>
      <c r="FA63">
        <v>0</v>
      </c>
      <c r="FB63">
        <v>0</v>
      </c>
      <c r="FC63">
        <v>6.66</v>
      </c>
      <c r="FD63">
        <v>14.52</v>
      </c>
      <c r="FE63">
        <v>24.17</v>
      </c>
      <c r="FF63">
        <v>1.55</v>
      </c>
      <c r="FG63">
        <v>70.819999999999993</v>
      </c>
      <c r="FT63">
        <v>0</v>
      </c>
      <c r="FU63">
        <v>2.4212099999999999</v>
      </c>
      <c r="FV63">
        <v>3.89206E-2</v>
      </c>
      <c r="FW63">
        <v>1.1732899999999999E-2</v>
      </c>
      <c r="FX63">
        <v>0</v>
      </c>
      <c r="FY63">
        <v>-5.48815E-2</v>
      </c>
      <c r="FZ63">
        <v>0</v>
      </c>
      <c r="GA63">
        <v>0</v>
      </c>
      <c r="GB63">
        <v>0.163464</v>
      </c>
      <c r="GC63">
        <v>0.16345899999999999</v>
      </c>
      <c r="GD63">
        <v>0.35411700000000002</v>
      </c>
      <c r="GE63">
        <v>2.5823200000000001E-2</v>
      </c>
      <c r="GF63">
        <v>3.12385</v>
      </c>
      <c r="GG63">
        <v>603.38800000000003</v>
      </c>
      <c r="GH63">
        <v>4313.9399999999996</v>
      </c>
      <c r="GI63">
        <v>340.84399999999999</v>
      </c>
      <c r="GJ63">
        <v>0</v>
      </c>
      <c r="GK63">
        <v>2615</v>
      </c>
      <c r="GL63">
        <v>989.00099999999998</v>
      </c>
      <c r="GM63">
        <v>3267.2</v>
      </c>
      <c r="GN63">
        <v>327.5</v>
      </c>
      <c r="GO63">
        <v>12456.9</v>
      </c>
      <c r="GP63">
        <v>502.89</v>
      </c>
      <c r="GQ63">
        <v>178.04499999999999</v>
      </c>
      <c r="GR63">
        <v>73.400000000000006</v>
      </c>
      <c r="GS63">
        <v>754.33399999999995</v>
      </c>
      <c r="GT63">
        <v>52.922800000000002</v>
      </c>
      <c r="GU63">
        <v>82.63</v>
      </c>
      <c r="GV63">
        <v>3.38</v>
      </c>
      <c r="GW63">
        <v>28.404299999999999</v>
      </c>
      <c r="GX63">
        <v>28.81</v>
      </c>
      <c r="GY63">
        <v>19.223099999999999</v>
      </c>
      <c r="GZ63">
        <v>33.770000000000003</v>
      </c>
      <c r="HA63">
        <v>3.39</v>
      </c>
      <c r="HB63">
        <v>252.53</v>
      </c>
      <c r="HC63">
        <v>46.75</v>
      </c>
      <c r="HD63">
        <v>82.63</v>
      </c>
      <c r="HE63">
        <v>3.38</v>
      </c>
      <c r="HF63">
        <v>13.35</v>
      </c>
      <c r="HG63">
        <v>28.81</v>
      </c>
      <c r="HH63">
        <v>15.32</v>
      </c>
      <c r="HI63">
        <v>33.770000000000003</v>
      </c>
      <c r="HJ63">
        <v>3.39</v>
      </c>
      <c r="HK63">
        <v>227.4</v>
      </c>
      <c r="ID63">
        <v>0</v>
      </c>
      <c r="IE63">
        <v>3.7042799999999998</v>
      </c>
      <c r="IF63">
        <v>3.89206E-2</v>
      </c>
      <c r="IG63">
        <v>0</v>
      </c>
      <c r="IH63">
        <v>0.76358999999999999</v>
      </c>
      <c r="II63">
        <v>0.12681200000000001</v>
      </c>
      <c r="IJ63">
        <v>0.53503100000000003</v>
      </c>
      <c r="IK63">
        <v>6.9275500000000004E-2</v>
      </c>
      <c r="IL63">
        <v>5.2379100000000003</v>
      </c>
      <c r="IM63">
        <v>48.9</v>
      </c>
      <c r="IN63">
        <v>20.9</v>
      </c>
      <c r="IO63">
        <v>28</v>
      </c>
      <c r="IP63">
        <v>45.4</v>
      </c>
      <c r="IQ63">
        <v>20.8</v>
      </c>
      <c r="IR63">
        <v>24.6</v>
      </c>
      <c r="IU63">
        <v>46.1</v>
      </c>
      <c r="IV63">
        <v>30.46</v>
      </c>
      <c r="IW63">
        <v>40.36</v>
      </c>
      <c r="IX63">
        <v>27.44</v>
      </c>
      <c r="IY63">
        <v>46.1</v>
      </c>
      <c r="IZ63">
        <v>30.46</v>
      </c>
      <c r="JA63">
        <v>91.45</v>
      </c>
      <c r="JB63">
        <v>75.887</v>
      </c>
      <c r="JK63">
        <v>1</v>
      </c>
      <c r="JL63">
        <v>3.58039</v>
      </c>
      <c r="JM63">
        <v>3.58039</v>
      </c>
      <c r="JP63">
        <v>6279.57</v>
      </c>
      <c r="JQ63">
        <v>3.58039</v>
      </c>
      <c r="JR63">
        <v>0.28999999999999998</v>
      </c>
      <c r="JS63">
        <v>0.35</v>
      </c>
      <c r="JT63">
        <v>3.03</v>
      </c>
      <c r="JU63">
        <v>0.28000000000000003</v>
      </c>
      <c r="JV63">
        <v>0.36</v>
      </c>
      <c r="JW63">
        <v>2.76</v>
      </c>
      <c r="JZ63">
        <v>1</v>
      </c>
      <c r="KA63">
        <v>1</v>
      </c>
      <c r="KB63">
        <v>57.640099999999997</v>
      </c>
      <c r="KC63">
        <v>34.521000000000001</v>
      </c>
      <c r="KD63">
        <v>51.848399999999998</v>
      </c>
      <c r="KE63">
        <v>30.046700000000001</v>
      </c>
      <c r="KF63">
        <v>91.3322</v>
      </c>
      <c r="KG63">
        <v>70.961200000000005</v>
      </c>
      <c r="KJ63">
        <v>34.561599999999999</v>
      </c>
      <c r="KK63">
        <v>450.99099999999999</v>
      </c>
      <c r="KL63">
        <v>63.2059</v>
      </c>
      <c r="KM63">
        <v>15.600099999999999</v>
      </c>
      <c r="KN63">
        <v>0</v>
      </c>
      <c r="KO63">
        <v>-638.84699999999998</v>
      </c>
      <c r="KP63">
        <v>0</v>
      </c>
      <c r="KQ63">
        <v>0</v>
      </c>
      <c r="KR63">
        <v>134.529</v>
      </c>
      <c r="KS63">
        <v>195.178</v>
      </c>
      <c r="KT63">
        <v>462.36</v>
      </c>
      <c r="KU63">
        <v>33.337899999999998</v>
      </c>
      <c r="KV63">
        <v>750.91600000000005</v>
      </c>
      <c r="KW63">
        <v>1367.2</v>
      </c>
      <c r="KX63">
        <v>659.66800000000001</v>
      </c>
      <c r="KY63">
        <v>0</v>
      </c>
      <c r="KZ63">
        <v>249.05099999999999</v>
      </c>
      <c r="LA63">
        <v>2275.92</v>
      </c>
      <c r="LB63">
        <v>29.4694</v>
      </c>
      <c r="LC63">
        <v>389.33600000000001</v>
      </c>
      <c r="LD63">
        <v>63.2059</v>
      </c>
      <c r="LE63">
        <v>15.600099999999999</v>
      </c>
      <c r="LF63">
        <v>-638.84699999999998</v>
      </c>
      <c r="LG63">
        <v>134.529</v>
      </c>
      <c r="LH63">
        <v>195.04</v>
      </c>
      <c r="LI63">
        <v>462.36</v>
      </c>
      <c r="LJ63">
        <v>33.337899999999998</v>
      </c>
      <c r="LK63">
        <v>684.03</v>
      </c>
      <c r="LL63">
        <v>1171.72</v>
      </c>
      <c r="LM63">
        <v>659.66800000000001</v>
      </c>
      <c r="LN63">
        <v>249.05099999999999</v>
      </c>
      <c r="LO63">
        <v>2080.44</v>
      </c>
      <c r="LP63">
        <v>122.83199999999999</v>
      </c>
      <c r="LQ63">
        <v>967.41700000000003</v>
      </c>
      <c r="LR63">
        <v>63.2059</v>
      </c>
      <c r="LS63">
        <v>0</v>
      </c>
      <c r="LT63">
        <v>570.78300000000002</v>
      </c>
      <c r="LU63">
        <v>187.036</v>
      </c>
      <c r="LV63">
        <v>648.29600000000005</v>
      </c>
      <c r="LW63">
        <v>86.545199999999994</v>
      </c>
      <c r="LX63">
        <v>2646.11</v>
      </c>
      <c r="LY63">
        <v>2668.85</v>
      </c>
      <c r="LZ63">
        <v>944.88900000000001</v>
      </c>
      <c r="MA63">
        <v>389.536</v>
      </c>
      <c r="MB63">
        <v>4003.28</v>
      </c>
    </row>
    <row r="64" spans="1:340" x14ac:dyDescent="0.25">
      <c r="A64" s="26">
        <v>44497.779166666667</v>
      </c>
      <c r="B64" t="s">
        <v>792</v>
      </c>
      <c r="C64" t="s">
        <v>793</v>
      </c>
      <c r="D64">
        <v>15</v>
      </c>
      <c r="E64">
        <v>1</v>
      </c>
      <c r="F64">
        <v>2700</v>
      </c>
      <c r="G64" t="s">
        <v>87</v>
      </c>
      <c r="H64" t="s">
        <v>393</v>
      </c>
      <c r="I64">
        <v>0</v>
      </c>
      <c r="J64">
        <v>0</v>
      </c>
      <c r="K64">
        <v>0</v>
      </c>
      <c r="L64">
        <v>22.1</v>
      </c>
      <c r="O64">
        <v>12.1694</v>
      </c>
      <c r="P64">
        <v>5111.93</v>
      </c>
      <c r="Q64">
        <v>345.11500000000001</v>
      </c>
      <c r="R64">
        <v>86.4298</v>
      </c>
      <c r="S64">
        <v>0</v>
      </c>
      <c r="T64">
        <v>-9856.85</v>
      </c>
      <c r="U64">
        <v>0</v>
      </c>
      <c r="V64">
        <v>0</v>
      </c>
      <c r="W64">
        <v>615.745</v>
      </c>
      <c r="X64">
        <v>1162.6300000000001</v>
      </c>
      <c r="Y64">
        <v>2371.31</v>
      </c>
      <c r="Z64">
        <v>151.51499999999999</v>
      </c>
      <c r="AA64">
        <v>-9.9728199999999994E-4</v>
      </c>
      <c r="AB64">
        <v>5555.65</v>
      </c>
      <c r="AC64">
        <v>17.9663</v>
      </c>
      <c r="AD64">
        <v>95.406000000000006</v>
      </c>
      <c r="AE64">
        <v>0</v>
      </c>
      <c r="AF64">
        <v>46.9285</v>
      </c>
      <c r="AG64">
        <v>160.30099999999999</v>
      </c>
      <c r="AH64">
        <v>113.372</v>
      </c>
      <c r="AI64">
        <v>1.61</v>
      </c>
      <c r="AJ64">
        <v>85.36</v>
      </c>
      <c r="AK64">
        <v>3.43</v>
      </c>
      <c r="AL64">
        <v>8.0399999999999991</v>
      </c>
      <c r="AM64">
        <v>0</v>
      </c>
      <c r="AN64">
        <v>-79.62</v>
      </c>
      <c r="AO64">
        <v>0</v>
      </c>
      <c r="AP64">
        <v>0</v>
      </c>
      <c r="AQ64">
        <v>6.75</v>
      </c>
      <c r="AR64">
        <v>15.41</v>
      </c>
      <c r="AS64">
        <v>24.29</v>
      </c>
      <c r="AT64">
        <v>1.56</v>
      </c>
      <c r="AU64">
        <v>66.83</v>
      </c>
      <c r="AV64">
        <v>98.44</v>
      </c>
      <c r="BI64">
        <v>0</v>
      </c>
      <c r="BJ64">
        <v>4.0842599999999996</v>
      </c>
      <c r="BK64">
        <v>3.94083E-2</v>
      </c>
      <c r="BL64">
        <v>1.1732899999999999E-2</v>
      </c>
      <c r="BM64">
        <v>0</v>
      </c>
      <c r="BN64">
        <v>-7.1705699999999997E-2</v>
      </c>
      <c r="BO64">
        <v>0</v>
      </c>
      <c r="BP64">
        <v>0</v>
      </c>
      <c r="BQ64">
        <v>0.163464</v>
      </c>
      <c r="BR64">
        <v>0.16883899999999999</v>
      </c>
      <c r="BS64">
        <v>0.35411700000000002</v>
      </c>
      <c r="BT64">
        <v>2.5823200000000001E-2</v>
      </c>
      <c r="BU64">
        <v>4.7759400000000003</v>
      </c>
      <c r="BV64">
        <v>4.1354100000000003</v>
      </c>
      <c r="BW64">
        <v>12.1694</v>
      </c>
      <c r="BX64">
        <v>5111.93</v>
      </c>
      <c r="BY64">
        <v>345.11500000000001</v>
      </c>
      <c r="BZ64">
        <v>86.4298</v>
      </c>
      <c r="CA64">
        <v>-9856.85</v>
      </c>
      <c r="CB64">
        <v>615.745</v>
      </c>
      <c r="CC64">
        <v>1162.6300000000001</v>
      </c>
      <c r="CD64">
        <v>2371.31</v>
      </c>
      <c r="CE64">
        <v>151.51499999999999</v>
      </c>
      <c r="CF64">
        <v>-9.3097099999999995E-4</v>
      </c>
      <c r="CG64">
        <v>5555.65</v>
      </c>
      <c r="CH64">
        <v>17.9663</v>
      </c>
      <c r="CI64">
        <v>95.406000000000006</v>
      </c>
      <c r="CJ64">
        <v>46.9285</v>
      </c>
      <c r="CK64">
        <v>160.30099999999999</v>
      </c>
      <c r="CL64">
        <v>113.372</v>
      </c>
      <c r="CM64">
        <v>1.61</v>
      </c>
      <c r="CN64">
        <v>85.36</v>
      </c>
      <c r="CO64">
        <v>3.43</v>
      </c>
      <c r="CP64">
        <v>8.0399999999999991</v>
      </c>
      <c r="CQ64">
        <v>-79.62</v>
      </c>
      <c r="CR64">
        <v>6.75</v>
      </c>
      <c r="CS64">
        <v>15.41</v>
      </c>
      <c r="CT64">
        <v>24.29</v>
      </c>
      <c r="CU64">
        <v>1.56</v>
      </c>
      <c r="CV64">
        <v>66.83</v>
      </c>
      <c r="CW64">
        <v>98.44</v>
      </c>
      <c r="DH64">
        <v>0</v>
      </c>
      <c r="DI64">
        <v>4.0842599999999996</v>
      </c>
      <c r="DJ64">
        <v>3.94083E-2</v>
      </c>
      <c r="DK64">
        <v>1.1732899999999999E-2</v>
      </c>
      <c r="DL64">
        <v>-7.1705699999999997E-2</v>
      </c>
      <c r="DM64">
        <v>0.163464</v>
      </c>
      <c r="DN64">
        <v>0.16883899999999999</v>
      </c>
      <c r="DO64">
        <v>0.35411700000000002</v>
      </c>
      <c r="DP64">
        <v>2.5823200000000001E-2</v>
      </c>
      <c r="DQ64">
        <v>4.7759400000000003</v>
      </c>
      <c r="DR64">
        <v>4.1354100000000003</v>
      </c>
      <c r="DS64" t="s">
        <v>673</v>
      </c>
      <c r="DT64" t="s">
        <v>670</v>
      </c>
      <c r="DU64" t="s">
        <v>665</v>
      </c>
      <c r="DV64" t="s">
        <v>501</v>
      </c>
      <c r="DW64">
        <v>0</v>
      </c>
      <c r="DX64">
        <v>0</v>
      </c>
      <c r="DY64">
        <v>0</v>
      </c>
      <c r="DZ64">
        <v>0</v>
      </c>
      <c r="EC64">
        <v>12.1694</v>
      </c>
      <c r="ED64">
        <v>5111.93</v>
      </c>
      <c r="EE64">
        <v>345.11500000000001</v>
      </c>
      <c r="EF64">
        <v>86.4298</v>
      </c>
      <c r="EG64">
        <v>0</v>
      </c>
      <c r="EH64">
        <v>-9856.85</v>
      </c>
      <c r="EI64">
        <v>0</v>
      </c>
      <c r="EJ64">
        <v>0</v>
      </c>
      <c r="EK64">
        <v>615.745</v>
      </c>
      <c r="EL64">
        <v>1162.6300000000001</v>
      </c>
      <c r="EM64">
        <v>2371.31</v>
      </c>
      <c r="EN64">
        <v>151.51499999999999</v>
      </c>
      <c r="EO64">
        <v>-9.9728199999999994E-4</v>
      </c>
      <c r="EP64">
        <v>17.9663</v>
      </c>
      <c r="EQ64">
        <v>95.406000000000006</v>
      </c>
      <c r="ER64">
        <v>0</v>
      </c>
      <c r="ES64">
        <v>46.9285</v>
      </c>
      <c r="ET64">
        <v>160.30099999999999</v>
      </c>
      <c r="EU64">
        <v>1.61</v>
      </c>
      <c r="EV64">
        <v>85.36</v>
      </c>
      <c r="EW64">
        <v>3.43</v>
      </c>
      <c r="EX64">
        <v>8.0399999999999991</v>
      </c>
      <c r="EY64">
        <v>0</v>
      </c>
      <c r="EZ64">
        <v>-79.62</v>
      </c>
      <c r="FA64">
        <v>0</v>
      </c>
      <c r="FB64">
        <v>0</v>
      </c>
      <c r="FC64">
        <v>6.75</v>
      </c>
      <c r="FD64">
        <v>15.41</v>
      </c>
      <c r="FE64">
        <v>24.29</v>
      </c>
      <c r="FF64">
        <v>1.56</v>
      </c>
      <c r="FG64">
        <v>66.83</v>
      </c>
      <c r="FT64">
        <v>0</v>
      </c>
      <c r="FU64">
        <v>4.0842599999999996</v>
      </c>
      <c r="FV64">
        <v>3.94083E-2</v>
      </c>
      <c r="FW64">
        <v>1.1732899999999999E-2</v>
      </c>
      <c r="FX64">
        <v>0</v>
      </c>
      <c r="FY64">
        <v>-7.1705699999999997E-2</v>
      </c>
      <c r="FZ64">
        <v>0</v>
      </c>
      <c r="GA64">
        <v>0</v>
      </c>
      <c r="GB64">
        <v>0.163464</v>
      </c>
      <c r="GC64">
        <v>0.16883899999999999</v>
      </c>
      <c r="GD64">
        <v>0.35411700000000002</v>
      </c>
      <c r="GE64">
        <v>2.5823200000000001E-2</v>
      </c>
      <c r="GF64">
        <v>4.7759400000000003</v>
      </c>
      <c r="GG64">
        <v>85.010800000000003</v>
      </c>
      <c r="GH64">
        <v>12937.4</v>
      </c>
      <c r="GI64">
        <v>345.11500000000001</v>
      </c>
      <c r="GJ64">
        <v>0</v>
      </c>
      <c r="GK64">
        <v>2615</v>
      </c>
      <c r="GL64">
        <v>989.00099999999998</v>
      </c>
      <c r="GM64">
        <v>3267.2</v>
      </c>
      <c r="GN64">
        <v>327.5</v>
      </c>
      <c r="GO64">
        <v>20566.2</v>
      </c>
      <c r="GP64">
        <v>70.779899999999998</v>
      </c>
      <c r="GQ64">
        <v>145.49299999999999</v>
      </c>
      <c r="GR64">
        <v>73.400000000000006</v>
      </c>
      <c r="GS64">
        <v>289.673</v>
      </c>
      <c r="GT64">
        <v>6.7295999999999996</v>
      </c>
      <c r="GU64">
        <v>185.42</v>
      </c>
      <c r="GV64">
        <v>3.43</v>
      </c>
      <c r="GW64">
        <v>20.314800000000002</v>
      </c>
      <c r="GX64">
        <v>29.26</v>
      </c>
      <c r="GY64">
        <v>19.263100000000001</v>
      </c>
      <c r="GZ64">
        <v>34.01</v>
      </c>
      <c r="HA64">
        <v>3.43</v>
      </c>
      <c r="HB64">
        <v>301.858</v>
      </c>
      <c r="HC64">
        <v>6.67</v>
      </c>
      <c r="HD64">
        <v>185.42</v>
      </c>
      <c r="HE64">
        <v>3.43</v>
      </c>
      <c r="HF64">
        <v>10.97</v>
      </c>
      <c r="HG64">
        <v>29.26</v>
      </c>
      <c r="HH64">
        <v>15.36</v>
      </c>
      <c r="HI64">
        <v>34.01</v>
      </c>
      <c r="HJ64">
        <v>3.43</v>
      </c>
      <c r="HK64">
        <v>288.55</v>
      </c>
      <c r="ID64">
        <v>0</v>
      </c>
      <c r="IE64">
        <v>6.4592900000000002</v>
      </c>
      <c r="IF64">
        <v>3.94083E-2</v>
      </c>
      <c r="IG64">
        <v>0</v>
      </c>
      <c r="IH64">
        <v>0.76358999999999999</v>
      </c>
      <c r="II64">
        <v>0.12681200000000001</v>
      </c>
      <c r="IJ64">
        <v>0.53503100000000003</v>
      </c>
      <c r="IK64">
        <v>6.9275500000000004E-2</v>
      </c>
      <c r="IL64">
        <v>7.9934000000000003</v>
      </c>
      <c r="IM64">
        <v>48.5</v>
      </c>
      <c r="IN64">
        <v>26.4</v>
      </c>
      <c r="IO64">
        <v>22.1</v>
      </c>
      <c r="IP64">
        <v>48.5</v>
      </c>
      <c r="IQ64">
        <v>26.4</v>
      </c>
      <c r="IR64">
        <v>22.1</v>
      </c>
      <c r="IU64">
        <v>89.78</v>
      </c>
      <c r="IV64">
        <v>8.66</v>
      </c>
      <c r="IW64">
        <v>89.78</v>
      </c>
      <c r="IX64">
        <v>8.66</v>
      </c>
      <c r="IY64">
        <v>89.78</v>
      </c>
      <c r="IZ64">
        <v>8.66</v>
      </c>
      <c r="JA64">
        <v>189.62</v>
      </c>
      <c r="JB64">
        <v>26.2744</v>
      </c>
      <c r="JK64">
        <v>1</v>
      </c>
      <c r="JL64">
        <v>5.9965000000000002</v>
      </c>
      <c r="JM64">
        <v>5.9965000000000002</v>
      </c>
      <c r="JP64">
        <v>9859.73</v>
      </c>
      <c r="JQ64">
        <v>5.9965000000000002</v>
      </c>
      <c r="JR64">
        <v>0.41</v>
      </c>
      <c r="JS64">
        <v>0.59</v>
      </c>
      <c r="JT64">
        <v>2.0099999999999998</v>
      </c>
      <c r="JU64">
        <v>0.41</v>
      </c>
      <c r="JV64">
        <v>0.59</v>
      </c>
      <c r="JW64">
        <v>2.0099999999999998</v>
      </c>
      <c r="JZ64">
        <v>1</v>
      </c>
      <c r="KA64">
        <v>1</v>
      </c>
      <c r="KB64">
        <v>38.558599999999998</v>
      </c>
      <c r="KC64">
        <v>47.370399999999997</v>
      </c>
      <c r="KD64">
        <v>38.558599999999998</v>
      </c>
      <c r="KE64">
        <v>47.370399999999997</v>
      </c>
      <c r="KF64">
        <v>68.301500000000004</v>
      </c>
      <c r="KG64">
        <v>105.45699999999999</v>
      </c>
      <c r="KJ64">
        <v>2.4458600000000001</v>
      </c>
      <c r="KK64">
        <v>1231.54</v>
      </c>
      <c r="KL64">
        <v>63.997900000000001</v>
      </c>
      <c r="KM64">
        <v>15.5992</v>
      </c>
      <c r="KN64">
        <v>0</v>
      </c>
      <c r="KO64">
        <v>-997.24900000000002</v>
      </c>
      <c r="KP64">
        <v>0</v>
      </c>
      <c r="KQ64">
        <v>0</v>
      </c>
      <c r="KR64">
        <v>134.529</v>
      </c>
      <c r="KS64">
        <v>211.679</v>
      </c>
      <c r="KT64">
        <v>462.36</v>
      </c>
      <c r="KU64">
        <v>33.337899999999998</v>
      </c>
      <c r="KV64">
        <v>1158.24</v>
      </c>
      <c r="KW64">
        <v>95.347999999999999</v>
      </c>
      <c r="KX64">
        <v>506.32299999999998</v>
      </c>
      <c r="KY64">
        <v>0</v>
      </c>
      <c r="KZ64">
        <v>249.05099999999999</v>
      </c>
      <c r="LA64">
        <v>850.721</v>
      </c>
      <c r="LB64">
        <v>2.4458600000000001</v>
      </c>
      <c r="LC64">
        <v>1231.54</v>
      </c>
      <c r="LD64">
        <v>63.997900000000001</v>
      </c>
      <c r="LE64">
        <v>15.5992</v>
      </c>
      <c r="LF64">
        <v>-997.24900000000002</v>
      </c>
      <c r="LG64">
        <v>134.529</v>
      </c>
      <c r="LH64">
        <v>211.679</v>
      </c>
      <c r="LI64">
        <v>462.36</v>
      </c>
      <c r="LJ64">
        <v>33.337899999999998</v>
      </c>
      <c r="LK64">
        <v>1158.24</v>
      </c>
      <c r="LL64">
        <v>95.347899999999996</v>
      </c>
      <c r="LM64">
        <v>506.32299999999998</v>
      </c>
      <c r="LN64">
        <v>249.05099999999999</v>
      </c>
      <c r="LO64">
        <v>850.721</v>
      </c>
      <c r="LP64">
        <v>17.4465</v>
      </c>
      <c r="LQ64">
        <v>2629.4</v>
      </c>
      <c r="LR64">
        <v>63.997900000000001</v>
      </c>
      <c r="LS64">
        <v>0</v>
      </c>
      <c r="LT64">
        <v>570.78300000000002</v>
      </c>
      <c r="LU64">
        <v>187.036</v>
      </c>
      <c r="LV64">
        <v>648.29600000000005</v>
      </c>
      <c r="LW64">
        <v>86.545199999999994</v>
      </c>
      <c r="LX64">
        <v>4203.51</v>
      </c>
      <c r="LY64">
        <v>375.63099999999997</v>
      </c>
      <c r="LZ64">
        <v>772.13400000000001</v>
      </c>
      <c r="MA64">
        <v>389.536</v>
      </c>
      <c r="MB64">
        <v>1537.3</v>
      </c>
    </row>
    <row r="65" spans="1:340" x14ac:dyDescent="0.25">
      <c r="A65" s="26">
        <v>44497.77952546296</v>
      </c>
      <c r="B65" t="s">
        <v>794</v>
      </c>
      <c r="C65" t="s">
        <v>795</v>
      </c>
      <c r="D65">
        <v>15</v>
      </c>
      <c r="E65">
        <v>1</v>
      </c>
      <c r="F65">
        <v>2700</v>
      </c>
      <c r="G65" t="s">
        <v>87</v>
      </c>
      <c r="H65" t="s">
        <v>112</v>
      </c>
      <c r="I65">
        <v>-11.2</v>
      </c>
      <c r="J65">
        <v>-3.7</v>
      </c>
      <c r="K65">
        <v>-3.7</v>
      </c>
      <c r="L65">
        <v>25.8</v>
      </c>
      <c r="O65">
        <v>17.115100000000002</v>
      </c>
      <c r="P65">
        <v>5756.72</v>
      </c>
      <c r="Q65">
        <v>345.11500000000001</v>
      </c>
      <c r="R65">
        <v>86.4298</v>
      </c>
      <c r="S65">
        <v>0</v>
      </c>
      <c r="T65">
        <v>-9856.85</v>
      </c>
      <c r="U65">
        <v>0</v>
      </c>
      <c r="V65">
        <v>0</v>
      </c>
      <c r="W65">
        <v>615.745</v>
      </c>
      <c r="X65">
        <v>1162.3800000000001</v>
      </c>
      <c r="Y65">
        <v>2371.31</v>
      </c>
      <c r="Z65">
        <v>151.51499999999999</v>
      </c>
      <c r="AA65">
        <v>649.48299999999995</v>
      </c>
      <c r="AB65">
        <v>6205.38</v>
      </c>
      <c r="AC65">
        <v>25.267900000000001</v>
      </c>
      <c r="AD65">
        <v>95.406000000000006</v>
      </c>
      <c r="AE65">
        <v>0</v>
      </c>
      <c r="AF65">
        <v>46.9285</v>
      </c>
      <c r="AG65">
        <v>167.602</v>
      </c>
      <c r="AH65">
        <v>120.67400000000001</v>
      </c>
      <c r="AI65">
        <v>2.27</v>
      </c>
      <c r="AJ65">
        <v>95.9</v>
      </c>
      <c r="AK65">
        <v>3.43</v>
      </c>
      <c r="AL65">
        <v>8.0399999999999991</v>
      </c>
      <c r="AM65">
        <v>0</v>
      </c>
      <c r="AN65">
        <v>-79.760000000000005</v>
      </c>
      <c r="AO65">
        <v>0</v>
      </c>
      <c r="AP65">
        <v>0</v>
      </c>
      <c r="AQ65">
        <v>6.75</v>
      </c>
      <c r="AR65">
        <v>15.4</v>
      </c>
      <c r="AS65">
        <v>24.29</v>
      </c>
      <c r="AT65">
        <v>1.56</v>
      </c>
      <c r="AU65">
        <v>77.88</v>
      </c>
      <c r="AV65">
        <v>109.64</v>
      </c>
      <c r="BI65">
        <v>0</v>
      </c>
      <c r="BJ65">
        <v>4.5327599999999997</v>
      </c>
      <c r="BK65">
        <v>3.94083E-2</v>
      </c>
      <c r="BL65">
        <v>1.1732899999999999E-2</v>
      </c>
      <c r="BM65">
        <v>0</v>
      </c>
      <c r="BN65">
        <v>-7.1705699999999997E-2</v>
      </c>
      <c r="BO65">
        <v>0</v>
      </c>
      <c r="BP65">
        <v>0</v>
      </c>
      <c r="BQ65">
        <v>0.163464</v>
      </c>
      <c r="BR65">
        <v>0.168627</v>
      </c>
      <c r="BS65">
        <v>0.35411700000000002</v>
      </c>
      <c r="BT65">
        <v>2.5823200000000001E-2</v>
      </c>
      <c r="BU65">
        <v>5.2242199999999999</v>
      </c>
      <c r="BV65">
        <v>4.5838999999999999</v>
      </c>
      <c r="BW65">
        <v>12.1694</v>
      </c>
      <c r="BX65">
        <v>5111.93</v>
      </c>
      <c r="BY65">
        <v>345.11500000000001</v>
      </c>
      <c r="BZ65">
        <v>86.4298</v>
      </c>
      <c r="CA65">
        <v>-9856.85</v>
      </c>
      <c r="CB65">
        <v>615.745</v>
      </c>
      <c r="CC65">
        <v>1162.6300000000001</v>
      </c>
      <c r="CD65">
        <v>2371.31</v>
      </c>
      <c r="CE65">
        <v>151.51499999999999</v>
      </c>
      <c r="CF65">
        <v>-9.3097099999999995E-4</v>
      </c>
      <c r="CG65">
        <v>5555.65</v>
      </c>
      <c r="CH65">
        <v>17.9663</v>
      </c>
      <c r="CI65">
        <v>95.406000000000006</v>
      </c>
      <c r="CJ65">
        <v>46.9285</v>
      </c>
      <c r="CK65">
        <v>160.30099999999999</v>
      </c>
      <c r="CL65">
        <v>113.372</v>
      </c>
      <c r="CM65">
        <v>1.61</v>
      </c>
      <c r="CN65">
        <v>85.36</v>
      </c>
      <c r="CO65">
        <v>3.43</v>
      </c>
      <c r="CP65">
        <v>8.0399999999999991</v>
      </c>
      <c r="CQ65">
        <v>-79.62</v>
      </c>
      <c r="CR65">
        <v>6.75</v>
      </c>
      <c r="CS65">
        <v>15.41</v>
      </c>
      <c r="CT65">
        <v>24.29</v>
      </c>
      <c r="CU65">
        <v>1.56</v>
      </c>
      <c r="CV65">
        <v>66.83</v>
      </c>
      <c r="CW65">
        <v>98.44</v>
      </c>
      <c r="DH65">
        <v>0</v>
      </c>
      <c r="DI65">
        <v>4.0842599999999996</v>
      </c>
      <c r="DJ65">
        <v>3.94083E-2</v>
      </c>
      <c r="DK65">
        <v>1.1732899999999999E-2</v>
      </c>
      <c r="DL65">
        <v>-7.1705699999999997E-2</v>
      </c>
      <c r="DM65">
        <v>0.163464</v>
      </c>
      <c r="DN65">
        <v>0.16883899999999999</v>
      </c>
      <c r="DO65">
        <v>0.35411700000000002</v>
      </c>
      <c r="DP65">
        <v>2.5823200000000001E-2</v>
      </c>
      <c r="DQ65">
        <v>4.7759400000000003</v>
      </c>
      <c r="DR65">
        <v>4.1354100000000003</v>
      </c>
      <c r="DS65" t="s">
        <v>673</v>
      </c>
      <c r="DT65" t="s">
        <v>670</v>
      </c>
      <c r="DU65" t="s">
        <v>665</v>
      </c>
      <c r="DV65" t="s">
        <v>501</v>
      </c>
      <c r="DW65">
        <v>-0.44828000000000001</v>
      </c>
      <c r="DX65">
        <v>-0.44849299999999998</v>
      </c>
      <c r="DY65">
        <v>-16.5</v>
      </c>
      <c r="DZ65">
        <v>-11.4</v>
      </c>
      <c r="EC65">
        <v>17.115100000000002</v>
      </c>
      <c r="ED65">
        <v>5756.72</v>
      </c>
      <c r="EE65">
        <v>345.11500000000001</v>
      </c>
      <c r="EF65">
        <v>86.4298</v>
      </c>
      <c r="EG65">
        <v>0</v>
      </c>
      <c r="EH65">
        <v>-9856.85</v>
      </c>
      <c r="EI65">
        <v>0</v>
      </c>
      <c r="EJ65">
        <v>0</v>
      </c>
      <c r="EK65">
        <v>615.745</v>
      </c>
      <c r="EL65">
        <v>1162.3800000000001</v>
      </c>
      <c r="EM65">
        <v>2371.31</v>
      </c>
      <c r="EN65">
        <v>151.51499999999999</v>
      </c>
      <c r="EO65">
        <v>649.48299999999995</v>
      </c>
      <c r="EP65">
        <v>25.267900000000001</v>
      </c>
      <c r="EQ65">
        <v>95.406000000000006</v>
      </c>
      <c r="ER65">
        <v>0</v>
      </c>
      <c r="ES65">
        <v>46.9285</v>
      </c>
      <c r="ET65">
        <v>167.602</v>
      </c>
      <c r="EU65">
        <v>2.27</v>
      </c>
      <c r="EV65">
        <v>95.9</v>
      </c>
      <c r="EW65">
        <v>3.43</v>
      </c>
      <c r="EX65">
        <v>8.0399999999999991</v>
      </c>
      <c r="EY65">
        <v>0</v>
      </c>
      <c r="EZ65">
        <v>-79.760000000000005</v>
      </c>
      <c r="FA65">
        <v>0</v>
      </c>
      <c r="FB65">
        <v>0</v>
      </c>
      <c r="FC65">
        <v>6.75</v>
      </c>
      <c r="FD65">
        <v>15.4</v>
      </c>
      <c r="FE65">
        <v>24.29</v>
      </c>
      <c r="FF65">
        <v>1.56</v>
      </c>
      <c r="FG65">
        <v>77.88</v>
      </c>
      <c r="FT65">
        <v>0</v>
      </c>
      <c r="FU65">
        <v>4.5327599999999997</v>
      </c>
      <c r="FV65">
        <v>3.94083E-2</v>
      </c>
      <c r="FW65">
        <v>1.1732899999999999E-2</v>
      </c>
      <c r="FX65">
        <v>0</v>
      </c>
      <c r="FY65">
        <v>-7.1705699999999997E-2</v>
      </c>
      <c r="FZ65">
        <v>0</v>
      </c>
      <c r="GA65">
        <v>0</v>
      </c>
      <c r="GB65">
        <v>0.163464</v>
      </c>
      <c r="GC65">
        <v>0.168627</v>
      </c>
      <c r="GD65">
        <v>0.35411700000000002</v>
      </c>
      <c r="GE65">
        <v>2.5823200000000001E-2</v>
      </c>
      <c r="GF65">
        <v>5.2242199999999999</v>
      </c>
      <c r="GG65">
        <v>85.007999999999996</v>
      </c>
      <c r="GH65">
        <v>12937.3</v>
      </c>
      <c r="GI65">
        <v>345.11500000000001</v>
      </c>
      <c r="GJ65">
        <v>0</v>
      </c>
      <c r="GK65">
        <v>2615</v>
      </c>
      <c r="GL65">
        <v>989.00099999999998</v>
      </c>
      <c r="GM65">
        <v>3267.2</v>
      </c>
      <c r="GN65">
        <v>327.5</v>
      </c>
      <c r="GO65">
        <v>20566.099999999999</v>
      </c>
      <c r="GP65">
        <v>70.777600000000007</v>
      </c>
      <c r="GQ65">
        <v>145.49299999999999</v>
      </c>
      <c r="GR65">
        <v>73.400000000000006</v>
      </c>
      <c r="GS65">
        <v>289.67</v>
      </c>
      <c r="GT65">
        <v>6.7295999999999996</v>
      </c>
      <c r="GU65">
        <v>185.42</v>
      </c>
      <c r="GV65">
        <v>3.43</v>
      </c>
      <c r="GW65">
        <v>20.314800000000002</v>
      </c>
      <c r="GX65">
        <v>29.26</v>
      </c>
      <c r="GY65">
        <v>19.263100000000001</v>
      </c>
      <c r="GZ65">
        <v>34.01</v>
      </c>
      <c r="HA65">
        <v>3.43</v>
      </c>
      <c r="HB65">
        <v>301.858</v>
      </c>
      <c r="HC65">
        <v>6.67</v>
      </c>
      <c r="HD65">
        <v>185.42</v>
      </c>
      <c r="HE65">
        <v>3.43</v>
      </c>
      <c r="HF65">
        <v>10.97</v>
      </c>
      <c r="HG65">
        <v>29.26</v>
      </c>
      <c r="HH65">
        <v>15.36</v>
      </c>
      <c r="HI65">
        <v>34.01</v>
      </c>
      <c r="HJ65">
        <v>3.43</v>
      </c>
      <c r="HK65">
        <v>288.55</v>
      </c>
      <c r="ID65">
        <v>0</v>
      </c>
      <c r="IE65">
        <v>6.4592200000000002</v>
      </c>
      <c r="IF65">
        <v>3.94083E-2</v>
      </c>
      <c r="IG65">
        <v>0</v>
      </c>
      <c r="IH65">
        <v>0.76358999999999999</v>
      </c>
      <c r="II65">
        <v>0.12681200000000001</v>
      </c>
      <c r="IJ65">
        <v>0.53503100000000003</v>
      </c>
      <c r="IK65">
        <v>6.9275500000000004E-2</v>
      </c>
      <c r="IL65">
        <v>7.9933399999999999</v>
      </c>
      <c r="IM65">
        <v>52.2</v>
      </c>
      <c r="IN65">
        <v>26.4</v>
      </c>
      <c r="IO65">
        <v>25.8</v>
      </c>
      <c r="IP65">
        <v>48.5</v>
      </c>
      <c r="IQ65">
        <v>26.4</v>
      </c>
      <c r="IR65">
        <v>22.1</v>
      </c>
      <c r="IU65">
        <v>100.37</v>
      </c>
      <c r="IV65">
        <v>9.27</v>
      </c>
      <c r="IW65">
        <v>89.78</v>
      </c>
      <c r="IX65">
        <v>8.66</v>
      </c>
      <c r="IY65">
        <v>100.37</v>
      </c>
      <c r="IZ65">
        <v>9.27</v>
      </c>
      <c r="JA65">
        <v>189.62</v>
      </c>
      <c r="JB65">
        <v>26.2744</v>
      </c>
      <c r="JK65">
        <v>1</v>
      </c>
      <c r="JL65">
        <v>5.9965000000000002</v>
      </c>
      <c r="JM65">
        <v>5.9965000000000002</v>
      </c>
      <c r="JP65">
        <v>9859.73</v>
      </c>
      <c r="JQ65">
        <v>5.9965000000000002</v>
      </c>
      <c r="JR65">
        <v>0.43</v>
      </c>
      <c r="JS65">
        <v>0.56999999999999995</v>
      </c>
      <c r="JT65">
        <v>2.19</v>
      </c>
      <c r="JU65">
        <v>0.41</v>
      </c>
      <c r="JV65">
        <v>0.59</v>
      </c>
      <c r="JW65">
        <v>2.0099999999999998</v>
      </c>
      <c r="JZ65">
        <v>1</v>
      </c>
      <c r="KA65">
        <v>1</v>
      </c>
      <c r="KB65">
        <v>43.262999999999998</v>
      </c>
      <c r="KC65">
        <v>53.588500000000003</v>
      </c>
      <c r="KD65">
        <v>38.558599999999998</v>
      </c>
      <c r="KE65">
        <v>47.370399999999997</v>
      </c>
      <c r="KF65">
        <v>68.300600000000003</v>
      </c>
      <c r="KG65">
        <v>105.456</v>
      </c>
      <c r="KJ65">
        <v>3.4575800000000001</v>
      </c>
      <c r="KK65">
        <v>1371.93</v>
      </c>
      <c r="KL65">
        <v>63.997900000000001</v>
      </c>
      <c r="KM65">
        <v>15.5992</v>
      </c>
      <c r="KN65">
        <v>0</v>
      </c>
      <c r="KO65">
        <v>-997.24900000000002</v>
      </c>
      <c r="KP65">
        <v>0</v>
      </c>
      <c r="KQ65">
        <v>0</v>
      </c>
      <c r="KR65">
        <v>134.529</v>
      </c>
      <c r="KS65">
        <v>211.602</v>
      </c>
      <c r="KT65">
        <v>462.36</v>
      </c>
      <c r="KU65">
        <v>33.337899999999998</v>
      </c>
      <c r="KV65">
        <v>1299.56</v>
      </c>
      <c r="KW65">
        <v>134.09800000000001</v>
      </c>
      <c r="KX65">
        <v>506.32299999999998</v>
      </c>
      <c r="KY65">
        <v>0</v>
      </c>
      <c r="KZ65">
        <v>249.05099999999999</v>
      </c>
      <c r="LA65">
        <v>889.471</v>
      </c>
      <c r="LB65">
        <v>2.4458600000000001</v>
      </c>
      <c r="LC65">
        <v>1231.54</v>
      </c>
      <c r="LD65">
        <v>63.997900000000001</v>
      </c>
      <c r="LE65">
        <v>15.5992</v>
      </c>
      <c r="LF65">
        <v>-997.24900000000002</v>
      </c>
      <c r="LG65">
        <v>134.529</v>
      </c>
      <c r="LH65">
        <v>211.679</v>
      </c>
      <c r="LI65">
        <v>462.36</v>
      </c>
      <c r="LJ65">
        <v>33.337899999999998</v>
      </c>
      <c r="LK65">
        <v>1158.24</v>
      </c>
      <c r="LL65">
        <v>95.347899999999996</v>
      </c>
      <c r="LM65">
        <v>506.32299999999998</v>
      </c>
      <c r="LN65">
        <v>249.05099999999999</v>
      </c>
      <c r="LO65">
        <v>850.721</v>
      </c>
      <c r="LP65">
        <v>17.446000000000002</v>
      </c>
      <c r="LQ65">
        <v>2629.38</v>
      </c>
      <c r="LR65">
        <v>63.997900000000001</v>
      </c>
      <c r="LS65">
        <v>0</v>
      </c>
      <c r="LT65">
        <v>570.78300000000002</v>
      </c>
      <c r="LU65">
        <v>187.036</v>
      </c>
      <c r="LV65">
        <v>648.29600000000005</v>
      </c>
      <c r="LW65">
        <v>86.545199999999994</v>
      </c>
      <c r="LX65">
        <v>4203.4799999999996</v>
      </c>
      <c r="LY65">
        <v>375.61900000000003</v>
      </c>
      <c r="LZ65">
        <v>772.13400000000001</v>
      </c>
      <c r="MA65">
        <v>389.536</v>
      </c>
      <c r="MB65">
        <v>1537.29</v>
      </c>
    </row>
    <row r="66" spans="1:340" x14ac:dyDescent="0.25">
      <c r="A66" s="26">
        <v>44497.77988425926</v>
      </c>
      <c r="B66" t="s">
        <v>796</v>
      </c>
      <c r="C66" t="s">
        <v>797</v>
      </c>
      <c r="D66">
        <v>16</v>
      </c>
      <c r="E66">
        <v>1</v>
      </c>
      <c r="F66">
        <v>2700</v>
      </c>
      <c r="G66" t="s">
        <v>87</v>
      </c>
      <c r="H66" t="s">
        <v>393</v>
      </c>
      <c r="I66">
        <v>0</v>
      </c>
      <c r="J66">
        <v>0</v>
      </c>
      <c r="K66">
        <v>0</v>
      </c>
      <c r="L66">
        <v>29.5</v>
      </c>
      <c r="O66">
        <v>296.79700000000003</v>
      </c>
      <c r="P66">
        <v>208.24799999999999</v>
      </c>
      <c r="Q66">
        <v>345.916</v>
      </c>
      <c r="R66">
        <v>86.4452</v>
      </c>
      <c r="S66">
        <v>0</v>
      </c>
      <c r="T66">
        <v>-5082.46</v>
      </c>
      <c r="U66">
        <v>0</v>
      </c>
      <c r="V66">
        <v>0</v>
      </c>
      <c r="W66">
        <v>615.745</v>
      </c>
      <c r="X66">
        <v>1006.48</v>
      </c>
      <c r="Y66">
        <v>2371.31</v>
      </c>
      <c r="Z66">
        <v>151.51499999999999</v>
      </c>
      <c r="AA66">
        <v>1.9769699999999999E-4</v>
      </c>
      <c r="AB66">
        <v>937.40700000000004</v>
      </c>
      <c r="AC66">
        <v>439.26299999999998</v>
      </c>
      <c r="AD66">
        <v>148.857</v>
      </c>
      <c r="AE66">
        <v>0</v>
      </c>
      <c r="AF66">
        <v>46.9285</v>
      </c>
      <c r="AG66">
        <v>635.04899999999998</v>
      </c>
      <c r="AH66">
        <v>588.12099999999998</v>
      </c>
      <c r="AI66">
        <v>38.5</v>
      </c>
      <c r="AJ66">
        <v>4.3099999999999996</v>
      </c>
      <c r="AK66">
        <v>3.57</v>
      </c>
      <c r="AL66">
        <v>11.99</v>
      </c>
      <c r="AM66">
        <v>0</v>
      </c>
      <c r="AN66">
        <v>-41.24</v>
      </c>
      <c r="AO66">
        <v>0</v>
      </c>
      <c r="AP66">
        <v>0</v>
      </c>
      <c r="AQ66">
        <v>7.41</v>
      </c>
      <c r="AR66">
        <v>14.2</v>
      </c>
      <c r="AS66">
        <v>25.49</v>
      </c>
      <c r="AT66">
        <v>1.7</v>
      </c>
      <c r="AU66">
        <v>65.930000000000007</v>
      </c>
      <c r="AV66">
        <v>58.37</v>
      </c>
      <c r="BI66">
        <v>0</v>
      </c>
      <c r="BJ66">
        <v>0.61957200000000001</v>
      </c>
      <c r="BK66">
        <v>3.9499699999999999E-2</v>
      </c>
      <c r="BL66">
        <v>1.1732899999999999E-2</v>
      </c>
      <c r="BM66">
        <v>0</v>
      </c>
      <c r="BN66">
        <v>-9.1825599999999993E-2</v>
      </c>
      <c r="BO66">
        <v>0</v>
      </c>
      <c r="BP66">
        <v>0</v>
      </c>
      <c r="BQ66">
        <v>0.163464</v>
      </c>
      <c r="BR66">
        <v>0.15676899999999999</v>
      </c>
      <c r="BS66">
        <v>0.35411700000000002</v>
      </c>
      <c r="BT66">
        <v>2.5823200000000001E-2</v>
      </c>
      <c r="BU66">
        <v>1.27915</v>
      </c>
      <c r="BV66">
        <v>0.67080399999999996</v>
      </c>
      <c r="BW66">
        <v>296.79599999999999</v>
      </c>
      <c r="BX66">
        <v>208.24799999999999</v>
      </c>
      <c r="BY66">
        <v>345.916</v>
      </c>
      <c r="BZ66">
        <v>86.4452</v>
      </c>
      <c r="CA66">
        <v>-5082.46</v>
      </c>
      <c r="CB66">
        <v>615.745</v>
      </c>
      <c r="CC66">
        <v>1006.48</v>
      </c>
      <c r="CD66">
        <v>2371.31</v>
      </c>
      <c r="CE66">
        <v>151.51499999999999</v>
      </c>
      <c r="CF66">
        <v>-1.0844400000000001E-3</v>
      </c>
      <c r="CG66">
        <v>937.40499999999997</v>
      </c>
      <c r="CH66">
        <v>439.26100000000002</v>
      </c>
      <c r="CI66">
        <v>148.857</v>
      </c>
      <c r="CJ66">
        <v>46.9285</v>
      </c>
      <c r="CK66">
        <v>635.04700000000003</v>
      </c>
      <c r="CL66">
        <v>588.11900000000003</v>
      </c>
      <c r="CM66">
        <v>38.5</v>
      </c>
      <c r="CN66">
        <v>4.3099999999999996</v>
      </c>
      <c r="CO66">
        <v>3.57</v>
      </c>
      <c r="CP66">
        <v>11.99</v>
      </c>
      <c r="CQ66">
        <v>-41.24</v>
      </c>
      <c r="CR66">
        <v>7.41</v>
      </c>
      <c r="CS66">
        <v>14.2</v>
      </c>
      <c r="CT66">
        <v>25.49</v>
      </c>
      <c r="CU66">
        <v>1.7</v>
      </c>
      <c r="CV66">
        <v>65.930000000000007</v>
      </c>
      <c r="CW66">
        <v>58.37</v>
      </c>
      <c r="DH66">
        <v>0</v>
      </c>
      <c r="DI66">
        <v>0.61957200000000001</v>
      </c>
      <c r="DJ66">
        <v>3.9499699999999999E-2</v>
      </c>
      <c r="DK66">
        <v>1.1732899999999999E-2</v>
      </c>
      <c r="DL66">
        <v>-9.1825599999999993E-2</v>
      </c>
      <c r="DM66">
        <v>0.163464</v>
      </c>
      <c r="DN66">
        <v>0.15676899999999999</v>
      </c>
      <c r="DO66">
        <v>0.35411700000000002</v>
      </c>
      <c r="DP66">
        <v>2.5823200000000001E-2</v>
      </c>
      <c r="DQ66">
        <v>1.27915</v>
      </c>
      <c r="DR66">
        <v>0.67080399999999996</v>
      </c>
      <c r="DS66" t="s">
        <v>673</v>
      </c>
      <c r="DT66" t="s">
        <v>670</v>
      </c>
      <c r="DU66" t="s">
        <v>665</v>
      </c>
      <c r="DV66" t="s">
        <v>501</v>
      </c>
      <c r="DW66">
        <v>0</v>
      </c>
      <c r="DX66">
        <v>0</v>
      </c>
      <c r="DY66">
        <v>0</v>
      </c>
      <c r="DZ66">
        <v>0</v>
      </c>
      <c r="EC66">
        <v>296.79700000000003</v>
      </c>
      <c r="ED66">
        <v>208.24799999999999</v>
      </c>
      <c r="EE66">
        <v>345.916</v>
      </c>
      <c r="EF66">
        <v>86.4452</v>
      </c>
      <c r="EG66">
        <v>0</v>
      </c>
      <c r="EH66">
        <v>-5082.46</v>
      </c>
      <c r="EI66">
        <v>0</v>
      </c>
      <c r="EJ66">
        <v>0</v>
      </c>
      <c r="EK66">
        <v>615.745</v>
      </c>
      <c r="EL66">
        <v>1006.48</v>
      </c>
      <c r="EM66">
        <v>2371.31</v>
      </c>
      <c r="EN66">
        <v>151.51499999999999</v>
      </c>
      <c r="EO66">
        <v>1.9769699999999999E-4</v>
      </c>
      <c r="EP66">
        <v>439.26299999999998</v>
      </c>
      <c r="EQ66">
        <v>148.857</v>
      </c>
      <c r="ER66">
        <v>0</v>
      </c>
      <c r="ES66">
        <v>46.9285</v>
      </c>
      <c r="ET66">
        <v>635.04899999999998</v>
      </c>
      <c r="EU66">
        <v>38.5</v>
      </c>
      <c r="EV66">
        <v>4.3099999999999996</v>
      </c>
      <c r="EW66">
        <v>3.57</v>
      </c>
      <c r="EX66">
        <v>11.99</v>
      </c>
      <c r="EY66">
        <v>0</v>
      </c>
      <c r="EZ66">
        <v>-41.24</v>
      </c>
      <c r="FA66">
        <v>0</v>
      </c>
      <c r="FB66">
        <v>0</v>
      </c>
      <c r="FC66">
        <v>7.41</v>
      </c>
      <c r="FD66">
        <v>14.2</v>
      </c>
      <c r="FE66">
        <v>25.49</v>
      </c>
      <c r="FF66">
        <v>1.7</v>
      </c>
      <c r="FG66">
        <v>65.930000000000007</v>
      </c>
      <c r="FT66">
        <v>0</v>
      </c>
      <c r="FU66">
        <v>0.61957200000000001</v>
      </c>
      <c r="FV66">
        <v>3.9499699999999999E-2</v>
      </c>
      <c r="FW66">
        <v>1.1732899999999999E-2</v>
      </c>
      <c r="FX66">
        <v>0</v>
      </c>
      <c r="FY66">
        <v>-9.1825599999999993E-2</v>
      </c>
      <c r="FZ66">
        <v>0</v>
      </c>
      <c r="GA66">
        <v>0</v>
      </c>
      <c r="GB66">
        <v>0.163464</v>
      </c>
      <c r="GC66">
        <v>0.15676899999999999</v>
      </c>
      <c r="GD66">
        <v>0.35411700000000002</v>
      </c>
      <c r="GE66">
        <v>2.5823200000000001E-2</v>
      </c>
      <c r="GF66">
        <v>1.27915</v>
      </c>
      <c r="GG66">
        <v>755.51599999999996</v>
      </c>
      <c r="GH66">
        <v>564.11400000000003</v>
      </c>
      <c r="GI66">
        <v>345.916</v>
      </c>
      <c r="GJ66">
        <v>0</v>
      </c>
      <c r="GK66">
        <v>2615</v>
      </c>
      <c r="GL66">
        <v>989.00099999999998</v>
      </c>
      <c r="GM66">
        <v>3267.2</v>
      </c>
      <c r="GN66">
        <v>327.5</v>
      </c>
      <c r="GO66">
        <v>8864.24</v>
      </c>
      <c r="GP66">
        <v>630.63599999999997</v>
      </c>
      <c r="GQ66">
        <v>204.583</v>
      </c>
      <c r="GR66">
        <v>73.400000000000006</v>
      </c>
      <c r="GS66">
        <v>908.61900000000003</v>
      </c>
      <c r="GT66">
        <v>80.365700000000004</v>
      </c>
      <c r="GU66">
        <v>9.3699999999999992</v>
      </c>
      <c r="GV66">
        <v>3.57</v>
      </c>
      <c r="GW66">
        <v>39.102600000000002</v>
      </c>
      <c r="GX66">
        <v>31.5</v>
      </c>
      <c r="GY66">
        <v>19.806100000000001</v>
      </c>
      <c r="GZ66">
        <v>35.43</v>
      </c>
      <c r="HA66">
        <v>4.04</v>
      </c>
      <c r="HB66">
        <v>223.184</v>
      </c>
      <c r="HC66">
        <v>58.74</v>
      </c>
      <c r="HD66">
        <v>9.3699999999999992</v>
      </c>
      <c r="HE66">
        <v>3.57</v>
      </c>
      <c r="HF66">
        <v>15.25</v>
      </c>
      <c r="HG66">
        <v>31.5</v>
      </c>
      <c r="HH66">
        <v>15.74</v>
      </c>
      <c r="HI66">
        <v>35.43</v>
      </c>
      <c r="HJ66">
        <v>4.04</v>
      </c>
      <c r="HK66">
        <v>173.64</v>
      </c>
      <c r="ID66">
        <v>0</v>
      </c>
      <c r="IE66">
        <v>1.0766</v>
      </c>
      <c r="IF66">
        <v>3.9499699999999999E-2</v>
      </c>
      <c r="IG66">
        <v>0</v>
      </c>
      <c r="IH66">
        <v>0.76358999999999999</v>
      </c>
      <c r="II66">
        <v>0.12681200000000001</v>
      </c>
      <c r="IJ66">
        <v>0.53503100000000003</v>
      </c>
      <c r="IK66">
        <v>6.9275500000000004E-2</v>
      </c>
      <c r="IL66">
        <v>2.6108099999999999</v>
      </c>
      <c r="IM66">
        <v>48</v>
      </c>
      <c r="IN66">
        <v>18.5</v>
      </c>
      <c r="IO66">
        <v>29.5</v>
      </c>
      <c r="IP66">
        <v>48</v>
      </c>
      <c r="IQ66">
        <v>18.5</v>
      </c>
      <c r="IR66">
        <v>29.5</v>
      </c>
      <c r="IU66">
        <v>12.14</v>
      </c>
      <c r="IV66">
        <v>46.23</v>
      </c>
      <c r="IW66">
        <v>12.14</v>
      </c>
      <c r="IX66">
        <v>46.23</v>
      </c>
      <c r="IY66">
        <v>12.14</v>
      </c>
      <c r="IZ66">
        <v>46.23</v>
      </c>
      <c r="JA66">
        <v>21.22</v>
      </c>
      <c r="JB66">
        <v>111.188</v>
      </c>
      <c r="JK66">
        <v>1</v>
      </c>
      <c r="JL66">
        <v>3.09266</v>
      </c>
      <c r="JM66">
        <v>3.09266</v>
      </c>
      <c r="JP66">
        <v>5083.9399999999996</v>
      </c>
      <c r="JQ66">
        <v>3.09266</v>
      </c>
      <c r="JR66">
        <v>0.23</v>
      </c>
      <c r="JS66">
        <v>0.3</v>
      </c>
      <c r="JT66">
        <v>3.85</v>
      </c>
      <c r="JU66">
        <v>0.23</v>
      </c>
      <c r="JV66">
        <v>0.3</v>
      </c>
      <c r="JW66">
        <v>3.85</v>
      </c>
      <c r="JZ66">
        <v>1</v>
      </c>
      <c r="KA66">
        <v>1</v>
      </c>
      <c r="KB66">
        <v>51.083799999999997</v>
      </c>
      <c r="KC66">
        <v>20.2925</v>
      </c>
      <c r="KD66">
        <v>51.083799999999997</v>
      </c>
      <c r="KE66">
        <v>20.2925</v>
      </c>
      <c r="KF66">
        <v>65.147499999999994</v>
      </c>
      <c r="KG66">
        <v>30.317799999999998</v>
      </c>
      <c r="KJ66">
        <v>56.613500000000002</v>
      </c>
      <c r="KK66">
        <v>56.393799999999999</v>
      </c>
      <c r="KL66">
        <v>64.1464</v>
      </c>
      <c r="KM66">
        <v>15.6012</v>
      </c>
      <c r="KN66">
        <v>0</v>
      </c>
      <c r="KO66">
        <v>-528.60299999999995</v>
      </c>
      <c r="KP66">
        <v>0</v>
      </c>
      <c r="KQ66">
        <v>0</v>
      </c>
      <c r="KR66">
        <v>134.529</v>
      </c>
      <c r="KS66">
        <v>182.92699999999999</v>
      </c>
      <c r="KT66">
        <v>462.36</v>
      </c>
      <c r="KU66">
        <v>33.337899999999998</v>
      </c>
      <c r="KV66">
        <v>477.30500000000001</v>
      </c>
      <c r="KW66">
        <v>2331.1799999999998</v>
      </c>
      <c r="KX66">
        <v>789.99</v>
      </c>
      <c r="KY66">
        <v>0</v>
      </c>
      <c r="KZ66">
        <v>249.05099999999999</v>
      </c>
      <c r="LA66">
        <v>3370.23</v>
      </c>
      <c r="LB66">
        <v>56.613300000000002</v>
      </c>
      <c r="LC66">
        <v>56.393799999999999</v>
      </c>
      <c r="LD66">
        <v>64.1464</v>
      </c>
      <c r="LE66">
        <v>15.6012</v>
      </c>
      <c r="LF66">
        <v>-528.60299999999995</v>
      </c>
      <c r="LG66">
        <v>134.529</v>
      </c>
      <c r="LH66">
        <v>182.92699999999999</v>
      </c>
      <c r="LI66">
        <v>462.36</v>
      </c>
      <c r="LJ66">
        <v>33.337899999999998</v>
      </c>
      <c r="LK66">
        <v>477.30500000000001</v>
      </c>
      <c r="LL66">
        <v>2331.17</v>
      </c>
      <c r="LM66">
        <v>789.99</v>
      </c>
      <c r="LN66">
        <v>249.05099999999999</v>
      </c>
      <c r="LO66">
        <v>3370.22</v>
      </c>
      <c r="LP66">
        <v>148.43199999999999</v>
      </c>
      <c r="LQ66">
        <v>135.143</v>
      </c>
      <c r="LR66">
        <v>64.1464</v>
      </c>
      <c r="LS66">
        <v>0</v>
      </c>
      <c r="LT66">
        <v>570.78300000000002</v>
      </c>
      <c r="LU66">
        <v>187.036</v>
      </c>
      <c r="LV66">
        <v>648.29600000000005</v>
      </c>
      <c r="LW66">
        <v>86.545199999999994</v>
      </c>
      <c r="LX66">
        <v>1840.38</v>
      </c>
      <c r="LY66">
        <v>3346.8</v>
      </c>
      <c r="LZ66">
        <v>1085.73</v>
      </c>
      <c r="MA66">
        <v>389.536</v>
      </c>
      <c r="MB66">
        <v>4822.07</v>
      </c>
    </row>
    <row r="67" spans="1:340" x14ac:dyDescent="0.25">
      <c r="A67" s="26">
        <v>44497.780243055553</v>
      </c>
      <c r="B67" t="s">
        <v>798</v>
      </c>
      <c r="C67" t="s">
        <v>799</v>
      </c>
      <c r="D67">
        <v>16</v>
      </c>
      <c r="E67">
        <v>1</v>
      </c>
      <c r="F67">
        <v>2700</v>
      </c>
      <c r="G67" t="s">
        <v>87</v>
      </c>
      <c r="H67" t="s">
        <v>112</v>
      </c>
      <c r="I67">
        <v>-7.93</v>
      </c>
      <c r="J67">
        <v>-3.6</v>
      </c>
      <c r="K67">
        <v>-3.6</v>
      </c>
      <c r="L67">
        <v>33.1</v>
      </c>
      <c r="O67">
        <v>355.71899999999999</v>
      </c>
      <c r="P67">
        <v>226.96600000000001</v>
      </c>
      <c r="Q67">
        <v>345.916</v>
      </c>
      <c r="R67">
        <v>86.4452</v>
      </c>
      <c r="S67">
        <v>0</v>
      </c>
      <c r="T67">
        <v>-5082.46</v>
      </c>
      <c r="U67">
        <v>0</v>
      </c>
      <c r="V67">
        <v>0</v>
      </c>
      <c r="W67">
        <v>615.745</v>
      </c>
      <c r="X67">
        <v>1006.52</v>
      </c>
      <c r="Y67">
        <v>2371.31</v>
      </c>
      <c r="Z67">
        <v>151.51499999999999</v>
      </c>
      <c r="AA67">
        <v>77.677099999999996</v>
      </c>
      <c r="AB67">
        <v>1015.05</v>
      </c>
      <c r="AC67">
        <v>526.46699999999998</v>
      </c>
      <c r="AD67">
        <v>148.857</v>
      </c>
      <c r="AE67">
        <v>0</v>
      </c>
      <c r="AF67">
        <v>46.9285</v>
      </c>
      <c r="AG67">
        <v>722.25300000000004</v>
      </c>
      <c r="AH67">
        <v>675.32500000000005</v>
      </c>
      <c r="AI67">
        <v>46.07</v>
      </c>
      <c r="AJ67">
        <v>4.67</v>
      </c>
      <c r="AK67">
        <v>3.57</v>
      </c>
      <c r="AL67">
        <v>11.99</v>
      </c>
      <c r="AM67">
        <v>0</v>
      </c>
      <c r="AN67">
        <v>-41.25</v>
      </c>
      <c r="AO67">
        <v>0</v>
      </c>
      <c r="AP67">
        <v>0</v>
      </c>
      <c r="AQ67">
        <v>7.41</v>
      </c>
      <c r="AR67">
        <v>14.2</v>
      </c>
      <c r="AS67">
        <v>25.49</v>
      </c>
      <c r="AT67">
        <v>1.7</v>
      </c>
      <c r="AU67">
        <v>73.849999999999994</v>
      </c>
      <c r="AV67">
        <v>66.3</v>
      </c>
      <c r="BI67">
        <v>0</v>
      </c>
      <c r="BJ67">
        <v>0.66987699999999994</v>
      </c>
      <c r="BK67">
        <v>3.9499699999999999E-2</v>
      </c>
      <c r="BL67">
        <v>1.1732899999999999E-2</v>
      </c>
      <c r="BM67">
        <v>0</v>
      </c>
      <c r="BN67">
        <v>-9.1825599999999993E-2</v>
      </c>
      <c r="BO67">
        <v>0</v>
      </c>
      <c r="BP67">
        <v>0</v>
      </c>
      <c r="BQ67">
        <v>0.163464</v>
      </c>
      <c r="BR67">
        <v>0.15675900000000001</v>
      </c>
      <c r="BS67">
        <v>0.35411700000000002</v>
      </c>
      <c r="BT67">
        <v>2.5823200000000001E-2</v>
      </c>
      <c r="BU67">
        <v>1.32945</v>
      </c>
      <c r="BV67">
        <v>0.721109</v>
      </c>
      <c r="BW67">
        <v>296.79599999999999</v>
      </c>
      <c r="BX67">
        <v>208.24799999999999</v>
      </c>
      <c r="BY67">
        <v>345.916</v>
      </c>
      <c r="BZ67">
        <v>86.4452</v>
      </c>
      <c r="CA67">
        <v>-5082.46</v>
      </c>
      <c r="CB67">
        <v>615.745</v>
      </c>
      <c r="CC67">
        <v>1006.48</v>
      </c>
      <c r="CD67">
        <v>2371.31</v>
      </c>
      <c r="CE67">
        <v>151.51499999999999</v>
      </c>
      <c r="CF67">
        <v>-1.0844400000000001E-3</v>
      </c>
      <c r="CG67">
        <v>937.40499999999997</v>
      </c>
      <c r="CH67">
        <v>439.26100000000002</v>
      </c>
      <c r="CI67">
        <v>148.857</v>
      </c>
      <c r="CJ67">
        <v>46.9285</v>
      </c>
      <c r="CK67">
        <v>635.04700000000003</v>
      </c>
      <c r="CL67">
        <v>588.11900000000003</v>
      </c>
      <c r="CM67">
        <v>38.5</v>
      </c>
      <c r="CN67">
        <v>4.3099999999999996</v>
      </c>
      <c r="CO67">
        <v>3.57</v>
      </c>
      <c r="CP67">
        <v>11.99</v>
      </c>
      <c r="CQ67">
        <v>-41.24</v>
      </c>
      <c r="CR67">
        <v>7.41</v>
      </c>
      <c r="CS67">
        <v>14.2</v>
      </c>
      <c r="CT67">
        <v>25.49</v>
      </c>
      <c r="CU67">
        <v>1.7</v>
      </c>
      <c r="CV67">
        <v>65.930000000000007</v>
      </c>
      <c r="CW67">
        <v>58.37</v>
      </c>
      <c r="DH67">
        <v>0</v>
      </c>
      <c r="DI67">
        <v>0.61957200000000001</v>
      </c>
      <c r="DJ67">
        <v>3.9499699999999999E-2</v>
      </c>
      <c r="DK67">
        <v>1.1732899999999999E-2</v>
      </c>
      <c r="DL67">
        <v>-9.1825599999999993E-2</v>
      </c>
      <c r="DM67">
        <v>0.163464</v>
      </c>
      <c r="DN67">
        <v>0.15676899999999999</v>
      </c>
      <c r="DO67">
        <v>0.35411700000000002</v>
      </c>
      <c r="DP67">
        <v>2.5823200000000001E-2</v>
      </c>
      <c r="DQ67">
        <v>1.27915</v>
      </c>
      <c r="DR67">
        <v>0.67080399999999996</v>
      </c>
      <c r="DS67" t="s">
        <v>673</v>
      </c>
      <c r="DT67" t="s">
        <v>670</v>
      </c>
      <c r="DU67" t="s">
        <v>665</v>
      </c>
      <c r="DV67" t="s">
        <v>501</v>
      </c>
      <c r="DW67">
        <v>-5.0295399999999997E-2</v>
      </c>
      <c r="DX67">
        <v>-5.0305200000000001E-2</v>
      </c>
      <c r="DY67">
        <v>-12</v>
      </c>
      <c r="DZ67">
        <v>-13.6</v>
      </c>
      <c r="EC67">
        <v>355.71899999999999</v>
      </c>
      <c r="ED67">
        <v>226.96600000000001</v>
      </c>
      <c r="EE67">
        <v>345.916</v>
      </c>
      <c r="EF67">
        <v>86.4452</v>
      </c>
      <c r="EG67">
        <v>0</v>
      </c>
      <c r="EH67">
        <v>-5082.46</v>
      </c>
      <c r="EI67">
        <v>0</v>
      </c>
      <c r="EJ67">
        <v>0</v>
      </c>
      <c r="EK67">
        <v>615.745</v>
      </c>
      <c r="EL67">
        <v>1006.52</v>
      </c>
      <c r="EM67">
        <v>2371.31</v>
      </c>
      <c r="EN67">
        <v>151.51499999999999</v>
      </c>
      <c r="EO67">
        <v>77.677099999999996</v>
      </c>
      <c r="EP67">
        <v>526.46699999999998</v>
      </c>
      <c r="EQ67">
        <v>148.857</v>
      </c>
      <c r="ER67">
        <v>0</v>
      </c>
      <c r="ES67">
        <v>46.9285</v>
      </c>
      <c r="ET67">
        <v>722.25300000000004</v>
      </c>
      <c r="EU67">
        <v>46.07</v>
      </c>
      <c r="EV67">
        <v>4.67</v>
      </c>
      <c r="EW67">
        <v>3.57</v>
      </c>
      <c r="EX67">
        <v>11.99</v>
      </c>
      <c r="EY67">
        <v>0</v>
      </c>
      <c r="EZ67">
        <v>-41.25</v>
      </c>
      <c r="FA67">
        <v>0</v>
      </c>
      <c r="FB67">
        <v>0</v>
      </c>
      <c r="FC67">
        <v>7.41</v>
      </c>
      <c r="FD67">
        <v>14.2</v>
      </c>
      <c r="FE67">
        <v>25.49</v>
      </c>
      <c r="FF67">
        <v>1.7</v>
      </c>
      <c r="FG67">
        <v>73.849999999999994</v>
      </c>
      <c r="FT67">
        <v>0</v>
      </c>
      <c r="FU67">
        <v>0.66987699999999994</v>
      </c>
      <c r="FV67">
        <v>3.9499699999999999E-2</v>
      </c>
      <c r="FW67">
        <v>1.1732899999999999E-2</v>
      </c>
      <c r="FX67">
        <v>0</v>
      </c>
      <c r="FY67">
        <v>-9.1825599999999993E-2</v>
      </c>
      <c r="FZ67">
        <v>0</v>
      </c>
      <c r="GA67">
        <v>0</v>
      </c>
      <c r="GB67">
        <v>0.163464</v>
      </c>
      <c r="GC67">
        <v>0.15675900000000001</v>
      </c>
      <c r="GD67">
        <v>0.35411700000000002</v>
      </c>
      <c r="GE67">
        <v>2.5823200000000001E-2</v>
      </c>
      <c r="GF67">
        <v>1.32945</v>
      </c>
      <c r="GG67">
        <v>755.51599999999996</v>
      </c>
      <c r="GH67">
        <v>564.11400000000003</v>
      </c>
      <c r="GI67">
        <v>345.916</v>
      </c>
      <c r="GJ67">
        <v>0</v>
      </c>
      <c r="GK67">
        <v>2615</v>
      </c>
      <c r="GL67">
        <v>989.00099999999998</v>
      </c>
      <c r="GM67">
        <v>3267.2</v>
      </c>
      <c r="GN67">
        <v>327.5</v>
      </c>
      <c r="GO67">
        <v>8864.24</v>
      </c>
      <c r="GP67">
        <v>630.63599999999997</v>
      </c>
      <c r="GQ67">
        <v>204.583</v>
      </c>
      <c r="GR67">
        <v>73.400000000000006</v>
      </c>
      <c r="GS67">
        <v>908.61900000000003</v>
      </c>
      <c r="GT67">
        <v>80.365700000000004</v>
      </c>
      <c r="GU67">
        <v>9.3699999999999992</v>
      </c>
      <c r="GV67">
        <v>3.57</v>
      </c>
      <c r="GW67">
        <v>39.102600000000002</v>
      </c>
      <c r="GX67">
        <v>31.5</v>
      </c>
      <c r="GY67">
        <v>19.806100000000001</v>
      </c>
      <c r="GZ67">
        <v>35.43</v>
      </c>
      <c r="HA67">
        <v>4.04</v>
      </c>
      <c r="HB67">
        <v>223.184</v>
      </c>
      <c r="HC67">
        <v>58.74</v>
      </c>
      <c r="HD67">
        <v>9.3699999999999992</v>
      </c>
      <c r="HE67">
        <v>3.57</v>
      </c>
      <c r="HF67">
        <v>15.25</v>
      </c>
      <c r="HG67">
        <v>31.5</v>
      </c>
      <c r="HH67">
        <v>15.74</v>
      </c>
      <c r="HI67">
        <v>35.43</v>
      </c>
      <c r="HJ67">
        <v>4.04</v>
      </c>
      <c r="HK67">
        <v>173.64</v>
      </c>
      <c r="ID67">
        <v>0</v>
      </c>
      <c r="IE67">
        <v>1.0766</v>
      </c>
      <c r="IF67">
        <v>3.9499699999999999E-2</v>
      </c>
      <c r="IG67">
        <v>0</v>
      </c>
      <c r="IH67">
        <v>0.76358999999999999</v>
      </c>
      <c r="II67">
        <v>0.12681200000000001</v>
      </c>
      <c r="IJ67">
        <v>0.53503100000000003</v>
      </c>
      <c r="IK67">
        <v>6.9275500000000004E-2</v>
      </c>
      <c r="IL67">
        <v>2.6108099999999999</v>
      </c>
      <c r="IM67">
        <v>51.6</v>
      </c>
      <c r="IN67">
        <v>18.5</v>
      </c>
      <c r="IO67">
        <v>33.1</v>
      </c>
      <c r="IP67">
        <v>48</v>
      </c>
      <c r="IQ67">
        <v>18.5</v>
      </c>
      <c r="IR67">
        <v>29.5</v>
      </c>
      <c r="IU67">
        <v>13.13</v>
      </c>
      <c r="IV67">
        <v>53.17</v>
      </c>
      <c r="IW67">
        <v>12.14</v>
      </c>
      <c r="IX67">
        <v>46.23</v>
      </c>
      <c r="IY67">
        <v>13.13</v>
      </c>
      <c r="IZ67">
        <v>53.17</v>
      </c>
      <c r="JA67">
        <v>21.22</v>
      </c>
      <c r="JB67">
        <v>111.188</v>
      </c>
      <c r="JK67">
        <v>1</v>
      </c>
      <c r="JL67">
        <v>3.09266</v>
      </c>
      <c r="JM67">
        <v>3.09266</v>
      </c>
      <c r="JP67">
        <v>5083.9399999999996</v>
      </c>
      <c r="JQ67">
        <v>3.09266</v>
      </c>
      <c r="JR67">
        <v>0.23</v>
      </c>
      <c r="JS67">
        <v>0.3</v>
      </c>
      <c r="JT67">
        <v>4.33</v>
      </c>
      <c r="JU67">
        <v>0.23</v>
      </c>
      <c r="JV67">
        <v>0.3</v>
      </c>
      <c r="JW67">
        <v>3.85</v>
      </c>
      <c r="JZ67">
        <v>1</v>
      </c>
      <c r="KA67">
        <v>1</v>
      </c>
      <c r="KB67">
        <v>56.912300000000002</v>
      </c>
      <c r="KC67">
        <v>22.543700000000001</v>
      </c>
      <c r="KD67">
        <v>51.083799999999997</v>
      </c>
      <c r="KE67">
        <v>20.2925</v>
      </c>
      <c r="KF67">
        <v>65.147499999999994</v>
      </c>
      <c r="KG67">
        <v>30.317799999999998</v>
      </c>
      <c r="KJ67">
        <v>67.754900000000006</v>
      </c>
      <c r="KK67">
        <v>61.188400000000001</v>
      </c>
      <c r="KL67">
        <v>64.1464</v>
      </c>
      <c r="KM67">
        <v>15.6012</v>
      </c>
      <c r="KN67">
        <v>0</v>
      </c>
      <c r="KO67">
        <v>-528.60299999999995</v>
      </c>
      <c r="KP67">
        <v>0</v>
      </c>
      <c r="KQ67">
        <v>0</v>
      </c>
      <c r="KR67">
        <v>134.529</v>
      </c>
      <c r="KS67">
        <v>182.92</v>
      </c>
      <c r="KT67">
        <v>462.36</v>
      </c>
      <c r="KU67">
        <v>33.337899999999998</v>
      </c>
      <c r="KV67">
        <v>493.23399999999998</v>
      </c>
      <c r="KW67">
        <v>2793.98</v>
      </c>
      <c r="KX67">
        <v>789.99</v>
      </c>
      <c r="KY67">
        <v>0</v>
      </c>
      <c r="KZ67">
        <v>249.05099999999999</v>
      </c>
      <c r="LA67">
        <v>3833.02</v>
      </c>
      <c r="LB67">
        <v>56.613300000000002</v>
      </c>
      <c r="LC67">
        <v>56.393799999999999</v>
      </c>
      <c r="LD67">
        <v>64.1464</v>
      </c>
      <c r="LE67">
        <v>15.6012</v>
      </c>
      <c r="LF67">
        <v>-528.60299999999995</v>
      </c>
      <c r="LG67">
        <v>134.529</v>
      </c>
      <c r="LH67">
        <v>182.92699999999999</v>
      </c>
      <c r="LI67">
        <v>462.36</v>
      </c>
      <c r="LJ67">
        <v>33.337899999999998</v>
      </c>
      <c r="LK67">
        <v>477.30500000000001</v>
      </c>
      <c r="LL67">
        <v>2331.17</v>
      </c>
      <c r="LM67">
        <v>789.99</v>
      </c>
      <c r="LN67">
        <v>249.05099999999999</v>
      </c>
      <c r="LO67">
        <v>3370.22</v>
      </c>
      <c r="LP67">
        <v>148.43199999999999</v>
      </c>
      <c r="LQ67">
        <v>135.143</v>
      </c>
      <c r="LR67">
        <v>64.1464</v>
      </c>
      <c r="LS67">
        <v>0</v>
      </c>
      <c r="LT67">
        <v>570.78300000000002</v>
      </c>
      <c r="LU67">
        <v>187.036</v>
      </c>
      <c r="LV67">
        <v>648.29600000000005</v>
      </c>
      <c r="LW67">
        <v>86.545199999999994</v>
      </c>
      <c r="LX67">
        <v>1840.38</v>
      </c>
      <c r="LY67">
        <v>3346.8</v>
      </c>
      <c r="LZ67">
        <v>1085.73</v>
      </c>
      <c r="MA67">
        <v>389.536</v>
      </c>
      <c r="MB67">
        <v>4822.07</v>
      </c>
    </row>
    <row r="68" spans="1:340" x14ac:dyDescent="0.25">
      <c r="A68" s="26">
        <v>44497.780682870369</v>
      </c>
      <c r="B68" t="s">
        <v>800</v>
      </c>
      <c r="C68" t="s">
        <v>801</v>
      </c>
      <c r="D68">
        <v>1</v>
      </c>
      <c r="E68">
        <v>8</v>
      </c>
      <c r="F68">
        <v>6960</v>
      </c>
      <c r="G68" t="s">
        <v>87</v>
      </c>
      <c r="H68" t="s">
        <v>393</v>
      </c>
      <c r="I68">
        <v>0</v>
      </c>
      <c r="J68">
        <v>0</v>
      </c>
      <c r="K68">
        <v>0</v>
      </c>
      <c r="L68">
        <v>28.4</v>
      </c>
      <c r="O68">
        <v>299.22699999999998</v>
      </c>
      <c r="P68">
        <v>0</v>
      </c>
      <c r="Q68">
        <v>1100.08</v>
      </c>
      <c r="R68">
        <v>581.79600000000005</v>
      </c>
      <c r="S68">
        <v>0</v>
      </c>
      <c r="T68">
        <v>-21963.1</v>
      </c>
      <c r="U68">
        <v>0</v>
      </c>
      <c r="V68">
        <v>0</v>
      </c>
      <c r="W68">
        <v>2033.7</v>
      </c>
      <c r="X68">
        <v>5452.4</v>
      </c>
      <c r="Y68">
        <v>12062</v>
      </c>
      <c r="Z68">
        <v>433.91399999999999</v>
      </c>
      <c r="AA68">
        <v>-6.0125900000000004E-4</v>
      </c>
      <c r="AB68">
        <v>1981.1</v>
      </c>
      <c r="AC68">
        <v>441.709</v>
      </c>
      <c r="AD68">
        <v>826.22699999999998</v>
      </c>
      <c r="AE68">
        <v>0</v>
      </c>
      <c r="AF68">
        <v>299.60500000000002</v>
      </c>
      <c r="AG68">
        <v>1567.54</v>
      </c>
      <c r="AH68">
        <v>1267.94</v>
      </c>
      <c r="AI68">
        <v>14.7</v>
      </c>
      <c r="AJ68">
        <v>0</v>
      </c>
      <c r="AK68">
        <v>4.42</v>
      </c>
      <c r="AL68">
        <v>25.91</v>
      </c>
      <c r="AM68">
        <v>0</v>
      </c>
      <c r="AN68">
        <v>-71.87</v>
      </c>
      <c r="AO68">
        <v>0</v>
      </c>
      <c r="AP68">
        <v>0</v>
      </c>
      <c r="AQ68">
        <v>9.66</v>
      </c>
      <c r="AR68">
        <v>31.24</v>
      </c>
      <c r="AS68">
        <v>50.84</v>
      </c>
      <c r="AT68">
        <v>1.9</v>
      </c>
      <c r="AU68">
        <v>66.8</v>
      </c>
      <c r="AV68">
        <v>45.03</v>
      </c>
      <c r="BI68">
        <v>0</v>
      </c>
      <c r="BJ68">
        <v>0</v>
      </c>
      <c r="BK68">
        <v>0.12561700000000001</v>
      </c>
      <c r="BL68">
        <v>7.7370900000000006E-2</v>
      </c>
      <c r="BM68">
        <v>0</v>
      </c>
      <c r="BN68">
        <v>-0.64281600000000005</v>
      </c>
      <c r="BO68">
        <v>0</v>
      </c>
      <c r="BP68">
        <v>0</v>
      </c>
      <c r="BQ68">
        <v>0.53989299999999996</v>
      </c>
      <c r="BR68">
        <v>0.84755199999999997</v>
      </c>
      <c r="BS68">
        <v>1.82348</v>
      </c>
      <c r="BT68">
        <v>7.39533E-2</v>
      </c>
      <c r="BU68">
        <v>2.8450500000000001</v>
      </c>
      <c r="BV68">
        <v>0.202988</v>
      </c>
      <c r="BW68">
        <v>299.22699999999998</v>
      </c>
      <c r="BX68">
        <v>0</v>
      </c>
      <c r="BY68">
        <v>1100.08</v>
      </c>
      <c r="BZ68">
        <v>581.79600000000005</v>
      </c>
      <c r="CA68">
        <v>-21963.1</v>
      </c>
      <c r="CB68">
        <v>2033.7</v>
      </c>
      <c r="CC68">
        <v>5452.4</v>
      </c>
      <c r="CD68">
        <v>12062</v>
      </c>
      <c r="CE68">
        <v>433.91399999999999</v>
      </c>
      <c r="CF68">
        <v>-6.0125900000000004E-4</v>
      </c>
      <c r="CG68">
        <v>1981.1</v>
      </c>
      <c r="CH68">
        <v>441.709</v>
      </c>
      <c r="CI68">
        <v>826.22699999999998</v>
      </c>
      <c r="CJ68">
        <v>299.60500000000002</v>
      </c>
      <c r="CK68">
        <v>1567.54</v>
      </c>
      <c r="CL68">
        <v>1267.94</v>
      </c>
      <c r="CM68">
        <v>14.7</v>
      </c>
      <c r="CN68">
        <v>0</v>
      </c>
      <c r="CO68">
        <v>4.42</v>
      </c>
      <c r="CP68">
        <v>25.91</v>
      </c>
      <c r="CQ68">
        <v>-71.87</v>
      </c>
      <c r="CR68">
        <v>9.66</v>
      </c>
      <c r="CS68">
        <v>31.24</v>
      </c>
      <c r="CT68">
        <v>50.84</v>
      </c>
      <c r="CU68">
        <v>1.9</v>
      </c>
      <c r="CV68">
        <v>66.8</v>
      </c>
      <c r="CW68">
        <v>45.03</v>
      </c>
      <c r="DH68">
        <v>0</v>
      </c>
      <c r="DI68">
        <v>0</v>
      </c>
      <c r="DJ68">
        <v>0.12561700000000001</v>
      </c>
      <c r="DK68">
        <v>7.7370900000000006E-2</v>
      </c>
      <c r="DL68">
        <v>-0.64281600000000005</v>
      </c>
      <c r="DM68">
        <v>0.53989299999999996</v>
      </c>
      <c r="DN68">
        <v>0.84755199999999997</v>
      </c>
      <c r="DO68">
        <v>1.82348</v>
      </c>
      <c r="DP68">
        <v>7.39533E-2</v>
      </c>
      <c r="DQ68">
        <v>2.8450500000000001</v>
      </c>
      <c r="DR68">
        <v>0.202988</v>
      </c>
      <c r="DS68" t="s">
        <v>673</v>
      </c>
      <c r="DT68" t="s">
        <v>670</v>
      </c>
      <c r="DU68" t="s">
        <v>665</v>
      </c>
      <c r="DV68" t="s">
        <v>501</v>
      </c>
      <c r="DW68">
        <v>0</v>
      </c>
      <c r="DX68">
        <v>0</v>
      </c>
      <c r="DY68">
        <v>0</v>
      </c>
      <c r="DZ68">
        <v>0</v>
      </c>
      <c r="EC68">
        <v>299.22699999999998</v>
      </c>
      <c r="ED68">
        <v>0</v>
      </c>
      <c r="EE68">
        <v>1100.08</v>
      </c>
      <c r="EF68">
        <v>581.79600000000005</v>
      </c>
      <c r="EG68">
        <v>0</v>
      </c>
      <c r="EH68">
        <v>-21963.1</v>
      </c>
      <c r="EI68">
        <v>0</v>
      </c>
      <c r="EJ68">
        <v>0</v>
      </c>
      <c r="EK68">
        <v>2033.7</v>
      </c>
      <c r="EL68">
        <v>5452.4</v>
      </c>
      <c r="EM68">
        <v>12062</v>
      </c>
      <c r="EN68">
        <v>433.91399999999999</v>
      </c>
      <c r="EO68">
        <v>-6.0125900000000004E-4</v>
      </c>
      <c r="EP68">
        <v>441.709</v>
      </c>
      <c r="EQ68">
        <v>826.22699999999998</v>
      </c>
      <c r="ER68">
        <v>0</v>
      </c>
      <c r="ES68">
        <v>299.60500000000002</v>
      </c>
      <c r="ET68">
        <v>1567.54</v>
      </c>
      <c r="EU68">
        <v>14.7</v>
      </c>
      <c r="EV68">
        <v>0</v>
      </c>
      <c r="EW68">
        <v>4.42</v>
      </c>
      <c r="EX68">
        <v>25.91</v>
      </c>
      <c r="EY68">
        <v>0</v>
      </c>
      <c r="EZ68">
        <v>-71.87</v>
      </c>
      <c r="FA68">
        <v>0</v>
      </c>
      <c r="FB68">
        <v>0</v>
      </c>
      <c r="FC68">
        <v>9.66</v>
      </c>
      <c r="FD68">
        <v>31.24</v>
      </c>
      <c r="FE68">
        <v>50.84</v>
      </c>
      <c r="FF68">
        <v>1.9</v>
      </c>
      <c r="FG68">
        <v>66.8</v>
      </c>
      <c r="FT68">
        <v>0</v>
      </c>
      <c r="FU68">
        <v>0</v>
      </c>
      <c r="FV68">
        <v>0.12561700000000001</v>
      </c>
      <c r="FW68">
        <v>7.7370900000000006E-2</v>
      </c>
      <c r="FX68">
        <v>0</v>
      </c>
      <c r="FY68">
        <v>-0.64281600000000005</v>
      </c>
      <c r="FZ68">
        <v>0</v>
      </c>
      <c r="GA68">
        <v>0</v>
      </c>
      <c r="GB68">
        <v>0.53989299999999996</v>
      </c>
      <c r="GC68">
        <v>0.84755199999999997</v>
      </c>
      <c r="GD68">
        <v>1.82348</v>
      </c>
      <c r="GE68">
        <v>7.39533E-2</v>
      </c>
      <c r="GF68">
        <v>2.8450500000000001</v>
      </c>
      <c r="GG68">
        <v>824.01</v>
      </c>
      <c r="GH68">
        <v>0.98659300000000005</v>
      </c>
      <c r="GI68">
        <v>1100.08</v>
      </c>
      <c r="GJ68">
        <v>0</v>
      </c>
      <c r="GK68">
        <v>5894.96</v>
      </c>
      <c r="GL68">
        <v>6547.69</v>
      </c>
      <c r="GM68">
        <v>10697.7</v>
      </c>
      <c r="GN68">
        <v>540.49900000000002</v>
      </c>
      <c r="GO68">
        <v>25606</v>
      </c>
      <c r="GP68">
        <v>685.98199999999997</v>
      </c>
      <c r="GQ68">
        <v>1250.5</v>
      </c>
      <c r="GR68">
        <v>291.12400000000002</v>
      </c>
      <c r="GS68">
        <v>2227.61</v>
      </c>
      <c r="GT68">
        <v>30.959499999999998</v>
      </c>
      <c r="GU68">
        <v>0</v>
      </c>
      <c r="GV68">
        <v>4.42</v>
      </c>
      <c r="GW68">
        <v>82.837199999999996</v>
      </c>
      <c r="GX68">
        <v>27.68</v>
      </c>
      <c r="GY68">
        <v>41.31</v>
      </c>
      <c r="GZ68">
        <v>45.1</v>
      </c>
      <c r="HA68">
        <v>2.52</v>
      </c>
      <c r="HB68">
        <v>234.827</v>
      </c>
      <c r="HC68">
        <v>24.29</v>
      </c>
      <c r="HD68">
        <v>0</v>
      </c>
      <c r="HE68">
        <v>4.42</v>
      </c>
      <c r="HF68">
        <v>35.619999999999997</v>
      </c>
      <c r="HG68">
        <v>27.68</v>
      </c>
      <c r="HH68">
        <v>34.82</v>
      </c>
      <c r="HI68">
        <v>45.1</v>
      </c>
      <c r="HJ68">
        <v>2.52</v>
      </c>
      <c r="HK68">
        <v>174.45</v>
      </c>
      <c r="ID68">
        <v>0</v>
      </c>
      <c r="IE68">
        <v>0</v>
      </c>
      <c r="IF68">
        <v>0.12561700000000001</v>
      </c>
      <c r="IG68">
        <v>0</v>
      </c>
      <c r="IH68">
        <v>1.7213499999999999</v>
      </c>
      <c r="II68">
        <v>0.80892399999999998</v>
      </c>
      <c r="IJ68">
        <v>1.7518499999999999</v>
      </c>
      <c r="IK68">
        <v>0.114331</v>
      </c>
      <c r="IL68">
        <v>4.5220700000000003</v>
      </c>
      <c r="IM68">
        <v>59.1</v>
      </c>
      <c r="IN68">
        <v>30.7</v>
      </c>
      <c r="IO68">
        <v>28.4</v>
      </c>
      <c r="IP68">
        <v>59.1</v>
      </c>
      <c r="IQ68">
        <v>30.7</v>
      </c>
      <c r="IR68">
        <v>28.4</v>
      </c>
      <c r="IU68">
        <v>7.98</v>
      </c>
      <c r="IV68">
        <v>37.049999999999997</v>
      </c>
      <c r="IW68">
        <v>7.98</v>
      </c>
      <c r="IX68">
        <v>37.049999999999997</v>
      </c>
      <c r="IY68">
        <v>7.98</v>
      </c>
      <c r="IZ68">
        <v>37.049999999999997</v>
      </c>
      <c r="JA68">
        <v>7.59</v>
      </c>
      <c r="JB68">
        <v>110.627</v>
      </c>
      <c r="JK68">
        <v>1</v>
      </c>
      <c r="JL68">
        <v>17.1661</v>
      </c>
      <c r="JM68">
        <v>17.1661</v>
      </c>
      <c r="JP68">
        <v>21969.5</v>
      </c>
      <c r="JQ68">
        <v>17.1661</v>
      </c>
      <c r="JR68">
        <v>1.35</v>
      </c>
      <c r="JS68">
        <v>2.0299999999999998</v>
      </c>
      <c r="JT68">
        <v>9.41</v>
      </c>
      <c r="JU68">
        <v>1.35</v>
      </c>
      <c r="JV68">
        <v>2.0299999999999998</v>
      </c>
      <c r="JW68">
        <v>9.41</v>
      </c>
      <c r="JZ68">
        <v>2</v>
      </c>
      <c r="KA68">
        <v>8</v>
      </c>
      <c r="KB68">
        <v>94.2239</v>
      </c>
      <c r="KC68">
        <v>13.733000000000001</v>
      </c>
      <c r="KD68">
        <v>94.2239</v>
      </c>
      <c r="KE68">
        <v>13.733000000000001</v>
      </c>
      <c r="KF68">
        <v>122.488</v>
      </c>
      <c r="KG68">
        <v>20.187000000000001</v>
      </c>
      <c r="KJ68">
        <v>59.736400000000003</v>
      </c>
      <c r="KK68">
        <v>0</v>
      </c>
      <c r="KL68">
        <v>219.49799999999999</v>
      </c>
      <c r="KM68">
        <v>114.498</v>
      </c>
      <c r="KN68">
        <v>0</v>
      </c>
      <c r="KO68">
        <v>-3385.02</v>
      </c>
      <c r="KP68">
        <v>0</v>
      </c>
      <c r="KQ68">
        <v>0</v>
      </c>
      <c r="KR68">
        <v>441.303</v>
      </c>
      <c r="KS68">
        <v>1081.3399999999999</v>
      </c>
      <c r="KT68">
        <v>2466.0500000000002</v>
      </c>
      <c r="KU68">
        <v>95.033199999999994</v>
      </c>
      <c r="KV68">
        <v>1092.44</v>
      </c>
      <c r="KW68">
        <v>2344.16</v>
      </c>
      <c r="KX68">
        <v>4384.82</v>
      </c>
      <c r="KY68">
        <v>0</v>
      </c>
      <c r="KZ68">
        <v>1590.01</v>
      </c>
      <c r="LA68">
        <v>8318.99</v>
      </c>
      <c r="LB68">
        <v>59.736400000000003</v>
      </c>
      <c r="LC68">
        <v>0</v>
      </c>
      <c r="LD68">
        <v>219.49799999999999</v>
      </c>
      <c r="LE68">
        <v>114.498</v>
      </c>
      <c r="LF68">
        <v>-3385.02</v>
      </c>
      <c r="LG68">
        <v>441.303</v>
      </c>
      <c r="LH68">
        <v>1081.3399999999999</v>
      </c>
      <c r="LI68">
        <v>2466.0500000000002</v>
      </c>
      <c r="LJ68">
        <v>95.033199999999994</v>
      </c>
      <c r="LK68">
        <v>1092.44</v>
      </c>
      <c r="LL68">
        <v>2344.16</v>
      </c>
      <c r="LM68">
        <v>4384.82</v>
      </c>
      <c r="LN68">
        <v>1590.01</v>
      </c>
      <c r="LO68">
        <v>8318.99</v>
      </c>
      <c r="LP68">
        <v>171.626</v>
      </c>
      <c r="LQ68">
        <v>0.27677499999999999</v>
      </c>
      <c r="LR68">
        <v>219.49799999999999</v>
      </c>
      <c r="LS68">
        <v>0</v>
      </c>
      <c r="LT68">
        <v>1278.6099999999999</v>
      </c>
      <c r="LU68">
        <v>1315.06</v>
      </c>
      <c r="LV68">
        <v>2209.0100000000002</v>
      </c>
      <c r="LW68">
        <v>129.84899999999999</v>
      </c>
      <c r="LX68">
        <v>5323.93</v>
      </c>
      <c r="LY68">
        <v>3640.53</v>
      </c>
      <c r="LZ68">
        <v>6636.46</v>
      </c>
      <c r="MA68">
        <v>1545</v>
      </c>
      <c r="MB68">
        <v>11822</v>
      </c>
    </row>
    <row r="69" spans="1:340" x14ac:dyDescent="0.25">
      <c r="A69" s="26">
        <v>44497.781122685185</v>
      </c>
      <c r="B69" t="s">
        <v>802</v>
      </c>
      <c r="C69" t="s">
        <v>803</v>
      </c>
      <c r="D69">
        <v>1</v>
      </c>
      <c r="E69">
        <v>8</v>
      </c>
      <c r="F69">
        <v>6960</v>
      </c>
      <c r="G69" t="s">
        <v>87</v>
      </c>
      <c r="H69" t="s">
        <v>112</v>
      </c>
      <c r="I69">
        <v>-4.5999999999999996</v>
      </c>
      <c r="J69">
        <v>-1.9</v>
      </c>
      <c r="K69">
        <v>-2</v>
      </c>
      <c r="L69">
        <v>30.4</v>
      </c>
      <c r="O69">
        <v>394.28</v>
      </c>
      <c r="P69">
        <v>0</v>
      </c>
      <c r="Q69">
        <v>1100.08</v>
      </c>
      <c r="R69">
        <v>581.79600000000005</v>
      </c>
      <c r="S69">
        <v>0</v>
      </c>
      <c r="T69">
        <v>-21963.1</v>
      </c>
      <c r="U69">
        <v>0</v>
      </c>
      <c r="V69">
        <v>0</v>
      </c>
      <c r="W69">
        <v>2033.7</v>
      </c>
      <c r="X69">
        <v>5423.67</v>
      </c>
      <c r="Y69">
        <v>12062</v>
      </c>
      <c r="Z69">
        <v>433.91399999999999</v>
      </c>
      <c r="AA69">
        <v>66.327200000000005</v>
      </c>
      <c r="AB69">
        <v>2076.16</v>
      </c>
      <c r="AC69">
        <v>582.024</v>
      </c>
      <c r="AD69">
        <v>826.22699999999998</v>
      </c>
      <c r="AE69">
        <v>0</v>
      </c>
      <c r="AF69">
        <v>299.60500000000002</v>
      </c>
      <c r="AG69">
        <v>1707.86</v>
      </c>
      <c r="AH69">
        <v>1408.25</v>
      </c>
      <c r="AI69">
        <v>19.3</v>
      </c>
      <c r="AJ69">
        <v>0</v>
      </c>
      <c r="AK69">
        <v>4.42</v>
      </c>
      <c r="AL69">
        <v>25.91</v>
      </c>
      <c r="AM69">
        <v>0</v>
      </c>
      <c r="AN69">
        <v>-71.88</v>
      </c>
      <c r="AO69">
        <v>0</v>
      </c>
      <c r="AP69">
        <v>0</v>
      </c>
      <c r="AQ69">
        <v>9.66</v>
      </c>
      <c r="AR69">
        <v>31.12</v>
      </c>
      <c r="AS69">
        <v>50.84</v>
      </c>
      <c r="AT69">
        <v>1.9</v>
      </c>
      <c r="AU69">
        <v>71.27</v>
      </c>
      <c r="AV69">
        <v>49.63</v>
      </c>
      <c r="BI69">
        <v>0</v>
      </c>
      <c r="BJ69">
        <v>0</v>
      </c>
      <c r="BK69">
        <v>0.12561700000000001</v>
      </c>
      <c r="BL69">
        <v>7.7370900000000006E-2</v>
      </c>
      <c r="BM69">
        <v>0</v>
      </c>
      <c r="BN69">
        <v>-0.64281600000000005</v>
      </c>
      <c r="BO69">
        <v>0</v>
      </c>
      <c r="BP69">
        <v>0</v>
      </c>
      <c r="BQ69">
        <v>0.53989299999999996</v>
      </c>
      <c r="BR69">
        <v>0.84138999999999997</v>
      </c>
      <c r="BS69">
        <v>1.82348</v>
      </c>
      <c r="BT69">
        <v>7.39533E-2</v>
      </c>
      <c r="BU69">
        <v>2.8388900000000001</v>
      </c>
      <c r="BV69">
        <v>0.202988</v>
      </c>
      <c r="BW69">
        <v>299.22699999999998</v>
      </c>
      <c r="BX69">
        <v>0</v>
      </c>
      <c r="BY69">
        <v>1100.08</v>
      </c>
      <c r="BZ69">
        <v>581.79600000000005</v>
      </c>
      <c r="CA69">
        <v>-21963.1</v>
      </c>
      <c r="CB69">
        <v>2033.7</v>
      </c>
      <c r="CC69">
        <v>5452.4</v>
      </c>
      <c r="CD69">
        <v>12062</v>
      </c>
      <c r="CE69">
        <v>433.91399999999999</v>
      </c>
      <c r="CF69">
        <v>-6.0125900000000004E-4</v>
      </c>
      <c r="CG69">
        <v>1981.1</v>
      </c>
      <c r="CH69">
        <v>441.709</v>
      </c>
      <c r="CI69">
        <v>826.22699999999998</v>
      </c>
      <c r="CJ69">
        <v>299.60500000000002</v>
      </c>
      <c r="CK69">
        <v>1567.54</v>
      </c>
      <c r="CL69">
        <v>1267.94</v>
      </c>
      <c r="CM69">
        <v>14.7</v>
      </c>
      <c r="CN69">
        <v>0</v>
      </c>
      <c r="CO69">
        <v>4.42</v>
      </c>
      <c r="CP69">
        <v>25.91</v>
      </c>
      <c r="CQ69">
        <v>-71.87</v>
      </c>
      <c r="CR69">
        <v>9.66</v>
      </c>
      <c r="CS69">
        <v>31.24</v>
      </c>
      <c r="CT69">
        <v>50.84</v>
      </c>
      <c r="CU69">
        <v>1.9</v>
      </c>
      <c r="CV69">
        <v>66.8</v>
      </c>
      <c r="CW69">
        <v>45.03</v>
      </c>
      <c r="DH69">
        <v>0</v>
      </c>
      <c r="DI69">
        <v>0</v>
      </c>
      <c r="DJ69">
        <v>0.12561700000000001</v>
      </c>
      <c r="DK69">
        <v>7.7370900000000006E-2</v>
      </c>
      <c r="DL69">
        <v>-0.64281600000000005</v>
      </c>
      <c r="DM69">
        <v>0.53989299999999996</v>
      </c>
      <c r="DN69">
        <v>0.84755199999999997</v>
      </c>
      <c r="DO69">
        <v>1.82348</v>
      </c>
      <c r="DP69">
        <v>7.39533E-2</v>
      </c>
      <c r="DQ69">
        <v>2.8450500000000001</v>
      </c>
      <c r="DR69">
        <v>0.202988</v>
      </c>
      <c r="DS69" t="s">
        <v>673</v>
      </c>
      <c r="DT69" t="s">
        <v>670</v>
      </c>
      <c r="DU69" t="s">
        <v>665</v>
      </c>
      <c r="DV69" t="s">
        <v>501</v>
      </c>
      <c r="DW69">
        <v>6.1616199999999996E-3</v>
      </c>
      <c r="DX69">
        <v>0</v>
      </c>
      <c r="DY69">
        <v>-6.7</v>
      </c>
      <c r="DZ69">
        <v>-10.199999999999999</v>
      </c>
      <c r="EC69">
        <v>394.28</v>
      </c>
      <c r="ED69">
        <v>0</v>
      </c>
      <c r="EE69">
        <v>1100.08</v>
      </c>
      <c r="EF69">
        <v>581.79600000000005</v>
      </c>
      <c r="EG69">
        <v>0</v>
      </c>
      <c r="EH69">
        <v>-21963.1</v>
      </c>
      <c r="EI69">
        <v>0</v>
      </c>
      <c r="EJ69">
        <v>0</v>
      </c>
      <c r="EK69">
        <v>2033.7</v>
      </c>
      <c r="EL69">
        <v>5423.67</v>
      </c>
      <c r="EM69">
        <v>12062</v>
      </c>
      <c r="EN69">
        <v>433.91399999999999</v>
      </c>
      <c r="EO69">
        <v>66.327200000000005</v>
      </c>
      <c r="EP69">
        <v>582.024</v>
      </c>
      <c r="EQ69">
        <v>826.22699999999998</v>
      </c>
      <c r="ER69">
        <v>0</v>
      </c>
      <c r="ES69">
        <v>299.60500000000002</v>
      </c>
      <c r="ET69">
        <v>1707.86</v>
      </c>
      <c r="EU69">
        <v>19.3</v>
      </c>
      <c r="EV69">
        <v>0</v>
      </c>
      <c r="EW69">
        <v>4.42</v>
      </c>
      <c r="EX69">
        <v>25.91</v>
      </c>
      <c r="EY69">
        <v>0</v>
      </c>
      <c r="EZ69">
        <v>-71.88</v>
      </c>
      <c r="FA69">
        <v>0</v>
      </c>
      <c r="FB69">
        <v>0</v>
      </c>
      <c r="FC69">
        <v>9.66</v>
      </c>
      <c r="FD69">
        <v>31.12</v>
      </c>
      <c r="FE69">
        <v>50.84</v>
      </c>
      <c r="FF69">
        <v>1.9</v>
      </c>
      <c r="FG69">
        <v>71.27</v>
      </c>
      <c r="FT69">
        <v>0</v>
      </c>
      <c r="FU69">
        <v>0</v>
      </c>
      <c r="FV69">
        <v>0.12561700000000001</v>
      </c>
      <c r="FW69">
        <v>7.7370900000000006E-2</v>
      </c>
      <c r="FX69">
        <v>0</v>
      </c>
      <c r="FY69">
        <v>-0.64281600000000005</v>
      </c>
      <c r="FZ69">
        <v>0</v>
      </c>
      <c r="GA69">
        <v>0</v>
      </c>
      <c r="GB69">
        <v>0.53989299999999996</v>
      </c>
      <c r="GC69">
        <v>0.84138999999999997</v>
      </c>
      <c r="GD69">
        <v>1.82348</v>
      </c>
      <c r="GE69">
        <v>7.39533E-2</v>
      </c>
      <c r="GF69">
        <v>2.8388900000000001</v>
      </c>
      <c r="GG69">
        <v>824.01</v>
      </c>
      <c r="GH69">
        <v>0.98659300000000005</v>
      </c>
      <c r="GI69">
        <v>1100.08</v>
      </c>
      <c r="GJ69">
        <v>0</v>
      </c>
      <c r="GK69">
        <v>5894.96</v>
      </c>
      <c r="GL69">
        <v>6547.69</v>
      </c>
      <c r="GM69">
        <v>10697.7</v>
      </c>
      <c r="GN69">
        <v>540.49900000000002</v>
      </c>
      <c r="GO69">
        <v>25606</v>
      </c>
      <c r="GP69">
        <v>685.98199999999997</v>
      </c>
      <c r="GQ69">
        <v>1250.5</v>
      </c>
      <c r="GR69">
        <v>291.12400000000002</v>
      </c>
      <c r="GS69">
        <v>2227.61</v>
      </c>
      <c r="GT69">
        <v>30.959499999999998</v>
      </c>
      <c r="GU69">
        <v>0</v>
      </c>
      <c r="GV69">
        <v>4.42</v>
      </c>
      <c r="GW69">
        <v>82.837199999999996</v>
      </c>
      <c r="GX69">
        <v>27.68</v>
      </c>
      <c r="GY69">
        <v>41.31</v>
      </c>
      <c r="GZ69">
        <v>45.1</v>
      </c>
      <c r="HA69">
        <v>2.52</v>
      </c>
      <c r="HB69">
        <v>234.827</v>
      </c>
      <c r="HC69">
        <v>24.29</v>
      </c>
      <c r="HD69">
        <v>0</v>
      </c>
      <c r="HE69">
        <v>4.42</v>
      </c>
      <c r="HF69">
        <v>35.619999999999997</v>
      </c>
      <c r="HG69">
        <v>27.68</v>
      </c>
      <c r="HH69">
        <v>34.82</v>
      </c>
      <c r="HI69">
        <v>45.1</v>
      </c>
      <c r="HJ69">
        <v>2.52</v>
      </c>
      <c r="HK69">
        <v>174.45</v>
      </c>
      <c r="ID69">
        <v>0</v>
      </c>
      <c r="IE69">
        <v>0</v>
      </c>
      <c r="IF69">
        <v>0.12561700000000001</v>
      </c>
      <c r="IG69">
        <v>0</v>
      </c>
      <c r="IH69">
        <v>1.7213499999999999</v>
      </c>
      <c r="II69">
        <v>0.80892399999999998</v>
      </c>
      <c r="IJ69">
        <v>1.7518499999999999</v>
      </c>
      <c r="IK69">
        <v>0.114331</v>
      </c>
      <c r="IL69">
        <v>4.5220700000000003</v>
      </c>
      <c r="IM69">
        <v>61</v>
      </c>
      <c r="IN69">
        <v>30.6</v>
      </c>
      <c r="IO69">
        <v>30.4</v>
      </c>
      <c r="IP69">
        <v>59.1</v>
      </c>
      <c r="IQ69">
        <v>30.7</v>
      </c>
      <c r="IR69">
        <v>28.4</v>
      </c>
      <c r="IU69">
        <v>8.35</v>
      </c>
      <c r="IV69">
        <v>41.28</v>
      </c>
      <c r="IW69">
        <v>7.98</v>
      </c>
      <c r="IX69">
        <v>37.049999999999997</v>
      </c>
      <c r="IY69">
        <v>8.35</v>
      </c>
      <c r="IZ69">
        <v>41.28</v>
      </c>
      <c r="JA69">
        <v>7.59</v>
      </c>
      <c r="JB69">
        <v>110.627</v>
      </c>
      <c r="JK69">
        <v>1</v>
      </c>
      <c r="JL69">
        <v>17.1661</v>
      </c>
      <c r="JM69">
        <v>17.1661</v>
      </c>
      <c r="JP69">
        <v>21969.5</v>
      </c>
      <c r="JQ69">
        <v>17.1661</v>
      </c>
      <c r="JR69">
        <v>1.35</v>
      </c>
      <c r="JS69">
        <v>2.0299999999999998</v>
      </c>
      <c r="JT69">
        <v>10.17</v>
      </c>
      <c r="JU69">
        <v>1.35</v>
      </c>
      <c r="JV69">
        <v>2.0299999999999998</v>
      </c>
      <c r="JW69">
        <v>9.41</v>
      </c>
      <c r="JZ69">
        <v>2</v>
      </c>
      <c r="KA69">
        <v>8</v>
      </c>
      <c r="KB69">
        <v>104.70099999999999</v>
      </c>
      <c r="KC69">
        <v>11.345800000000001</v>
      </c>
      <c r="KD69">
        <v>94.2239</v>
      </c>
      <c r="KE69">
        <v>13.733000000000001</v>
      </c>
      <c r="KF69">
        <v>122.488</v>
      </c>
      <c r="KG69">
        <v>20.187000000000001</v>
      </c>
      <c r="KJ69">
        <v>78.578199999999995</v>
      </c>
      <c r="KK69">
        <v>0</v>
      </c>
      <c r="KL69">
        <v>219.49799999999999</v>
      </c>
      <c r="KM69">
        <v>114.498</v>
      </c>
      <c r="KN69">
        <v>0</v>
      </c>
      <c r="KO69">
        <v>-3385.02</v>
      </c>
      <c r="KP69">
        <v>0</v>
      </c>
      <c r="KQ69">
        <v>0</v>
      </c>
      <c r="KR69">
        <v>441.303</v>
      </c>
      <c r="KS69">
        <v>1075.3</v>
      </c>
      <c r="KT69">
        <v>2466.0500000000002</v>
      </c>
      <c r="KU69">
        <v>95.033199999999994</v>
      </c>
      <c r="KV69">
        <v>1105.24</v>
      </c>
      <c r="KW69">
        <v>3088.82</v>
      </c>
      <c r="KX69">
        <v>4384.82</v>
      </c>
      <c r="KY69">
        <v>0</v>
      </c>
      <c r="KZ69">
        <v>1590.01</v>
      </c>
      <c r="LA69">
        <v>9063.65</v>
      </c>
      <c r="LB69">
        <v>59.736400000000003</v>
      </c>
      <c r="LC69">
        <v>0</v>
      </c>
      <c r="LD69">
        <v>219.49799999999999</v>
      </c>
      <c r="LE69">
        <v>114.498</v>
      </c>
      <c r="LF69">
        <v>-3385.02</v>
      </c>
      <c r="LG69">
        <v>441.303</v>
      </c>
      <c r="LH69">
        <v>1081.3399999999999</v>
      </c>
      <c r="LI69">
        <v>2466.0500000000002</v>
      </c>
      <c r="LJ69">
        <v>95.033199999999994</v>
      </c>
      <c r="LK69">
        <v>1092.44</v>
      </c>
      <c r="LL69">
        <v>2344.16</v>
      </c>
      <c r="LM69">
        <v>4384.82</v>
      </c>
      <c r="LN69">
        <v>1590.01</v>
      </c>
      <c r="LO69">
        <v>8318.99</v>
      </c>
      <c r="LP69">
        <v>171.626</v>
      </c>
      <c r="LQ69">
        <v>0.27677499999999999</v>
      </c>
      <c r="LR69">
        <v>219.49799999999999</v>
      </c>
      <c r="LS69">
        <v>0</v>
      </c>
      <c r="LT69">
        <v>1278.6099999999999</v>
      </c>
      <c r="LU69">
        <v>1315.06</v>
      </c>
      <c r="LV69">
        <v>2209.0100000000002</v>
      </c>
      <c r="LW69">
        <v>129.84899999999999</v>
      </c>
      <c r="LX69">
        <v>5323.93</v>
      </c>
      <c r="LY69">
        <v>3640.53</v>
      </c>
      <c r="LZ69">
        <v>6636.46</v>
      </c>
      <c r="MA69">
        <v>1545</v>
      </c>
      <c r="MB69">
        <v>11822</v>
      </c>
    </row>
    <row r="70" spans="1:340" x14ac:dyDescent="0.25">
      <c r="A70" s="26">
        <v>44497.781585648147</v>
      </c>
      <c r="B70" t="s">
        <v>804</v>
      </c>
      <c r="C70" t="s">
        <v>805</v>
      </c>
      <c r="D70">
        <v>2</v>
      </c>
      <c r="E70">
        <v>8</v>
      </c>
      <c r="F70">
        <v>6960</v>
      </c>
      <c r="G70" t="s">
        <v>87</v>
      </c>
      <c r="H70" t="s">
        <v>393</v>
      </c>
      <c r="I70">
        <v>0</v>
      </c>
      <c r="J70">
        <v>0</v>
      </c>
      <c r="K70">
        <v>0</v>
      </c>
      <c r="L70">
        <v>26.9</v>
      </c>
      <c r="O70">
        <v>185.90100000000001</v>
      </c>
      <c r="P70">
        <v>532.92499999999995</v>
      </c>
      <c r="Q70">
        <v>1100.08</v>
      </c>
      <c r="R70">
        <v>581.74599999999998</v>
      </c>
      <c r="S70">
        <v>0</v>
      </c>
      <c r="T70">
        <v>-22493.4</v>
      </c>
      <c r="U70">
        <v>0</v>
      </c>
      <c r="V70">
        <v>0</v>
      </c>
      <c r="W70">
        <v>2033.7</v>
      </c>
      <c r="X70">
        <v>5563.2</v>
      </c>
      <c r="Y70">
        <v>12062</v>
      </c>
      <c r="Z70">
        <v>433.91399999999999</v>
      </c>
      <c r="AA70">
        <v>-6.66184E-4</v>
      </c>
      <c r="AB70">
        <v>2400.65</v>
      </c>
      <c r="AC70">
        <v>274.411</v>
      </c>
      <c r="AD70">
        <v>756.68899999999996</v>
      </c>
      <c r="AE70">
        <v>0</v>
      </c>
      <c r="AF70">
        <v>299.60500000000002</v>
      </c>
      <c r="AG70">
        <v>1330.7</v>
      </c>
      <c r="AH70">
        <v>1031.0999999999999</v>
      </c>
      <c r="AI70">
        <v>9.3699999999999992</v>
      </c>
      <c r="AJ70">
        <v>10.029999999999999</v>
      </c>
      <c r="AK70">
        <v>4.3899999999999997</v>
      </c>
      <c r="AL70">
        <v>23.99</v>
      </c>
      <c r="AM70">
        <v>0</v>
      </c>
      <c r="AN70">
        <v>-74.5</v>
      </c>
      <c r="AO70">
        <v>0</v>
      </c>
      <c r="AP70">
        <v>0</v>
      </c>
      <c r="AQ70">
        <v>9.15</v>
      </c>
      <c r="AR70">
        <v>31.57</v>
      </c>
      <c r="AS70">
        <v>49.71</v>
      </c>
      <c r="AT70">
        <v>1.83</v>
      </c>
      <c r="AU70">
        <v>65.540000000000006</v>
      </c>
      <c r="AV70">
        <v>47.78</v>
      </c>
      <c r="BI70">
        <v>0</v>
      </c>
      <c r="BJ70">
        <v>1.55721</v>
      </c>
      <c r="BK70">
        <v>0.12561700000000001</v>
      </c>
      <c r="BL70">
        <v>7.7370900000000006E-2</v>
      </c>
      <c r="BM70">
        <v>0</v>
      </c>
      <c r="BN70">
        <v>-0.45977200000000001</v>
      </c>
      <c r="BO70">
        <v>0</v>
      </c>
      <c r="BP70">
        <v>0</v>
      </c>
      <c r="BQ70">
        <v>0.53989299999999996</v>
      </c>
      <c r="BR70">
        <v>0.87331300000000001</v>
      </c>
      <c r="BS70">
        <v>1.82348</v>
      </c>
      <c r="BT70">
        <v>7.39533E-2</v>
      </c>
      <c r="BU70">
        <v>4.6110600000000002</v>
      </c>
      <c r="BV70">
        <v>1.7602</v>
      </c>
      <c r="BW70">
        <v>185.90100000000001</v>
      </c>
      <c r="BX70">
        <v>532.92499999999995</v>
      </c>
      <c r="BY70">
        <v>1100.08</v>
      </c>
      <c r="BZ70">
        <v>581.74599999999998</v>
      </c>
      <c r="CA70">
        <v>-22493.4</v>
      </c>
      <c r="CB70">
        <v>2033.7</v>
      </c>
      <c r="CC70">
        <v>5563.2</v>
      </c>
      <c r="CD70">
        <v>12062</v>
      </c>
      <c r="CE70">
        <v>433.91399999999999</v>
      </c>
      <c r="CF70">
        <v>-6.66184E-4</v>
      </c>
      <c r="CG70">
        <v>2400.65</v>
      </c>
      <c r="CH70">
        <v>274.411</v>
      </c>
      <c r="CI70">
        <v>756.68899999999996</v>
      </c>
      <c r="CJ70">
        <v>299.60500000000002</v>
      </c>
      <c r="CK70">
        <v>1330.7</v>
      </c>
      <c r="CL70">
        <v>1031.0999999999999</v>
      </c>
      <c r="CM70">
        <v>9.3699999999999992</v>
      </c>
      <c r="CN70">
        <v>10.029999999999999</v>
      </c>
      <c r="CO70">
        <v>4.3899999999999997</v>
      </c>
      <c r="CP70">
        <v>23.99</v>
      </c>
      <c r="CQ70">
        <v>-74.5</v>
      </c>
      <c r="CR70">
        <v>9.15</v>
      </c>
      <c r="CS70">
        <v>31.57</v>
      </c>
      <c r="CT70">
        <v>49.71</v>
      </c>
      <c r="CU70">
        <v>1.83</v>
      </c>
      <c r="CV70">
        <v>65.540000000000006</v>
      </c>
      <c r="CW70">
        <v>47.78</v>
      </c>
      <c r="DH70">
        <v>0</v>
      </c>
      <c r="DI70">
        <v>1.55721</v>
      </c>
      <c r="DJ70">
        <v>0.12561700000000001</v>
      </c>
      <c r="DK70">
        <v>7.7370900000000006E-2</v>
      </c>
      <c r="DL70">
        <v>-0.45977200000000001</v>
      </c>
      <c r="DM70">
        <v>0.53989299999999996</v>
      </c>
      <c r="DN70">
        <v>0.87331300000000001</v>
      </c>
      <c r="DO70">
        <v>1.82348</v>
      </c>
      <c r="DP70">
        <v>7.39533E-2</v>
      </c>
      <c r="DQ70">
        <v>4.6110600000000002</v>
      </c>
      <c r="DR70">
        <v>1.7602</v>
      </c>
      <c r="DS70" t="s">
        <v>673</v>
      </c>
      <c r="DT70" t="s">
        <v>670</v>
      </c>
      <c r="DU70" t="s">
        <v>665</v>
      </c>
      <c r="DV70" t="s">
        <v>501</v>
      </c>
      <c r="DW70">
        <v>0</v>
      </c>
      <c r="DX70">
        <v>0</v>
      </c>
      <c r="DY70">
        <v>0</v>
      </c>
      <c r="DZ70">
        <v>0</v>
      </c>
      <c r="EC70">
        <v>185.90100000000001</v>
      </c>
      <c r="ED70">
        <v>532.92499999999995</v>
      </c>
      <c r="EE70">
        <v>1100.08</v>
      </c>
      <c r="EF70">
        <v>581.74599999999998</v>
      </c>
      <c r="EG70">
        <v>0</v>
      </c>
      <c r="EH70">
        <v>-22493.4</v>
      </c>
      <c r="EI70">
        <v>0</v>
      </c>
      <c r="EJ70">
        <v>0</v>
      </c>
      <c r="EK70">
        <v>2033.7</v>
      </c>
      <c r="EL70">
        <v>5563.2</v>
      </c>
      <c r="EM70">
        <v>12062</v>
      </c>
      <c r="EN70">
        <v>433.91399999999999</v>
      </c>
      <c r="EO70">
        <v>-6.66184E-4</v>
      </c>
      <c r="EP70">
        <v>274.411</v>
      </c>
      <c r="EQ70">
        <v>756.68899999999996</v>
      </c>
      <c r="ER70">
        <v>0</v>
      </c>
      <c r="ES70">
        <v>299.60500000000002</v>
      </c>
      <c r="ET70">
        <v>1330.7</v>
      </c>
      <c r="EU70">
        <v>9.3699999999999992</v>
      </c>
      <c r="EV70">
        <v>10.029999999999999</v>
      </c>
      <c r="EW70">
        <v>4.3899999999999997</v>
      </c>
      <c r="EX70">
        <v>23.99</v>
      </c>
      <c r="EY70">
        <v>0</v>
      </c>
      <c r="EZ70">
        <v>-74.5</v>
      </c>
      <c r="FA70">
        <v>0</v>
      </c>
      <c r="FB70">
        <v>0</v>
      </c>
      <c r="FC70">
        <v>9.15</v>
      </c>
      <c r="FD70">
        <v>31.57</v>
      </c>
      <c r="FE70">
        <v>49.71</v>
      </c>
      <c r="FF70">
        <v>1.83</v>
      </c>
      <c r="FG70">
        <v>65.540000000000006</v>
      </c>
      <c r="FT70">
        <v>0</v>
      </c>
      <c r="FU70">
        <v>1.55721</v>
      </c>
      <c r="FV70">
        <v>0.12561700000000001</v>
      </c>
      <c r="FW70">
        <v>7.7370900000000006E-2</v>
      </c>
      <c r="FX70">
        <v>0</v>
      </c>
      <c r="FY70">
        <v>-0.45977200000000001</v>
      </c>
      <c r="FZ70">
        <v>0</v>
      </c>
      <c r="GA70">
        <v>0</v>
      </c>
      <c r="GB70">
        <v>0.53989299999999996</v>
      </c>
      <c r="GC70">
        <v>0.87331300000000001</v>
      </c>
      <c r="GD70">
        <v>1.82348</v>
      </c>
      <c r="GE70">
        <v>7.39533E-2</v>
      </c>
      <c r="GF70">
        <v>4.6110600000000002</v>
      </c>
      <c r="GG70">
        <v>1020.02</v>
      </c>
      <c r="GH70">
        <v>1143.6600000000001</v>
      </c>
      <c r="GI70">
        <v>1100.08</v>
      </c>
      <c r="GJ70">
        <v>0</v>
      </c>
      <c r="GK70">
        <v>5894.96</v>
      </c>
      <c r="GL70">
        <v>6547.69</v>
      </c>
      <c r="GM70">
        <v>10697.7</v>
      </c>
      <c r="GN70">
        <v>540.49900000000002</v>
      </c>
      <c r="GO70">
        <v>26944.6</v>
      </c>
      <c r="GP70">
        <v>849.12400000000002</v>
      </c>
      <c r="GQ70">
        <v>1171.05</v>
      </c>
      <c r="GR70">
        <v>291.12400000000002</v>
      </c>
      <c r="GS70">
        <v>2311.3000000000002</v>
      </c>
      <c r="GT70">
        <v>33.722499999999997</v>
      </c>
      <c r="GU70">
        <v>20.09</v>
      </c>
      <c r="GV70">
        <v>4.3899999999999997</v>
      </c>
      <c r="GW70">
        <v>69.8125</v>
      </c>
      <c r="GX70">
        <v>27.08</v>
      </c>
      <c r="GY70">
        <v>41.08</v>
      </c>
      <c r="GZ70">
        <v>44.65</v>
      </c>
      <c r="HA70">
        <v>2.41</v>
      </c>
      <c r="HB70">
        <v>243.23500000000001</v>
      </c>
      <c r="HC70">
        <v>30.42</v>
      </c>
      <c r="HD70">
        <v>20.09</v>
      </c>
      <c r="HE70">
        <v>4.3899999999999997</v>
      </c>
      <c r="HF70">
        <v>33.51</v>
      </c>
      <c r="HG70">
        <v>27.08</v>
      </c>
      <c r="HH70">
        <v>34.590000000000003</v>
      </c>
      <c r="HI70">
        <v>44.65</v>
      </c>
      <c r="HJ70">
        <v>2.41</v>
      </c>
      <c r="HK70">
        <v>197.14</v>
      </c>
      <c r="ID70">
        <v>0</v>
      </c>
      <c r="IE70">
        <v>3.0703800000000001</v>
      </c>
      <c r="IF70">
        <v>0.12561700000000001</v>
      </c>
      <c r="IG70">
        <v>0</v>
      </c>
      <c r="IH70">
        <v>1.7213499999999999</v>
      </c>
      <c r="II70">
        <v>0.80892399999999998</v>
      </c>
      <c r="IJ70">
        <v>1.7518499999999999</v>
      </c>
      <c r="IK70">
        <v>0.114331</v>
      </c>
      <c r="IL70">
        <v>7.5924500000000004</v>
      </c>
      <c r="IM70">
        <v>57.6</v>
      </c>
      <c r="IN70">
        <v>30.7</v>
      </c>
      <c r="IO70">
        <v>26.9</v>
      </c>
      <c r="IP70">
        <v>57.6</v>
      </c>
      <c r="IQ70">
        <v>30.7</v>
      </c>
      <c r="IR70">
        <v>26.9</v>
      </c>
      <c r="IU70">
        <v>17.47</v>
      </c>
      <c r="IV70">
        <v>30.31</v>
      </c>
      <c r="IW70">
        <v>17.47</v>
      </c>
      <c r="IX70">
        <v>30.31</v>
      </c>
      <c r="IY70">
        <v>17.47</v>
      </c>
      <c r="IZ70">
        <v>30.31</v>
      </c>
      <c r="JA70">
        <v>28.18</v>
      </c>
      <c r="JB70">
        <v>99.834999999999994</v>
      </c>
      <c r="JK70">
        <v>1</v>
      </c>
      <c r="JL70">
        <v>14.796799999999999</v>
      </c>
      <c r="JM70">
        <v>14.796799999999999</v>
      </c>
      <c r="JP70">
        <v>22500</v>
      </c>
      <c r="JQ70">
        <v>14.796799999999999</v>
      </c>
      <c r="JR70">
        <v>1.38</v>
      </c>
      <c r="JS70">
        <v>2.0699999999999998</v>
      </c>
      <c r="JT70">
        <v>8.2200000000000006</v>
      </c>
      <c r="JU70">
        <v>1.38</v>
      </c>
      <c r="JV70">
        <v>2.0699999999999998</v>
      </c>
      <c r="JW70">
        <v>8.2200000000000006</v>
      </c>
      <c r="JZ70">
        <v>2</v>
      </c>
      <c r="KA70">
        <v>8</v>
      </c>
      <c r="KB70">
        <v>103.17100000000001</v>
      </c>
      <c r="KC70">
        <v>74.665400000000005</v>
      </c>
      <c r="KD70">
        <v>103.17100000000001</v>
      </c>
      <c r="KE70">
        <v>74.665400000000005</v>
      </c>
      <c r="KF70">
        <v>178.791</v>
      </c>
      <c r="KG70">
        <v>142.63900000000001</v>
      </c>
      <c r="KJ70">
        <v>36.822800000000001</v>
      </c>
      <c r="KK70">
        <v>132.04400000000001</v>
      </c>
      <c r="KL70">
        <v>219.49799999999999</v>
      </c>
      <c r="KM70">
        <v>114.49</v>
      </c>
      <c r="KN70">
        <v>0</v>
      </c>
      <c r="KO70">
        <v>-3452.42</v>
      </c>
      <c r="KP70">
        <v>0</v>
      </c>
      <c r="KQ70">
        <v>0</v>
      </c>
      <c r="KR70">
        <v>441.303</v>
      </c>
      <c r="KS70">
        <v>1103.96</v>
      </c>
      <c r="KT70">
        <v>2466.0500000000002</v>
      </c>
      <c r="KU70">
        <v>95.033199999999994</v>
      </c>
      <c r="KV70">
        <v>1156.77</v>
      </c>
      <c r="KW70">
        <v>1456.31</v>
      </c>
      <c r="KX70">
        <v>4015.77</v>
      </c>
      <c r="KY70">
        <v>0</v>
      </c>
      <c r="KZ70">
        <v>1590.01</v>
      </c>
      <c r="LA70">
        <v>7062.09</v>
      </c>
      <c r="LB70">
        <v>36.822800000000001</v>
      </c>
      <c r="LC70">
        <v>132.04400000000001</v>
      </c>
      <c r="LD70">
        <v>219.49799999999999</v>
      </c>
      <c r="LE70">
        <v>114.49</v>
      </c>
      <c r="LF70">
        <v>-3452.42</v>
      </c>
      <c r="LG70">
        <v>441.303</v>
      </c>
      <c r="LH70">
        <v>1103.96</v>
      </c>
      <c r="LI70">
        <v>2466.0500000000002</v>
      </c>
      <c r="LJ70">
        <v>95.033199999999994</v>
      </c>
      <c r="LK70">
        <v>1156.77</v>
      </c>
      <c r="LL70">
        <v>1456.31</v>
      </c>
      <c r="LM70">
        <v>4015.77</v>
      </c>
      <c r="LN70">
        <v>1590.01</v>
      </c>
      <c r="LO70">
        <v>7062.09</v>
      </c>
      <c r="LP70">
        <v>211.35300000000001</v>
      </c>
      <c r="LQ70">
        <v>278.738</v>
      </c>
      <c r="LR70">
        <v>219.49799999999999</v>
      </c>
      <c r="LS70">
        <v>0</v>
      </c>
      <c r="LT70">
        <v>1278.6099999999999</v>
      </c>
      <c r="LU70">
        <v>1315.06</v>
      </c>
      <c r="LV70">
        <v>2209.0100000000002</v>
      </c>
      <c r="LW70">
        <v>129.84899999999999</v>
      </c>
      <c r="LX70">
        <v>5642.12</v>
      </c>
      <c r="LY70">
        <v>4506.33</v>
      </c>
      <c r="LZ70">
        <v>6214.82</v>
      </c>
      <c r="MA70">
        <v>1545</v>
      </c>
      <c r="MB70">
        <v>12266.2</v>
      </c>
    </row>
    <row r="71" spans="1:340" x14ac:dyDescent="0.25">
      <c r="A71" s="26">
        <v>44497.782048611109</v>
      </c>
      <c r="B71" t="s">
        <v>806</v>
      </c>
      <c r="C71" t="s">
        <v>807</v>
      </c>
      <c r="D71">
        <v>2</v>
      </c>
      <c r="E71">
        <v>8</v>
      </c>
      <c r="F71">
        <v>6960</v>
      </c>
      <c r="G71" t="s">
        <v>87</v>
      </c>
      <c r="H71" t="s">
        <v>112</v>
      </c>
      <c r="I71">
        <v>-3.15</v>
      </c>
      <c r="J71">
        <v>-1.3</v>
      </c>
      <c r="K71">
        <v>-1.3</v>
      </c>
      <c r="L71">
        <v>28.2</v>
      </c>
      <c r="O71">
        <v>231.947</v>
      </c>
      <c r="P71">
        <v>588.33900000000006</v>
      </c>
      <c r="Q71">
        <v>1100.08</v>
      </c>
      <c r="R71">
        <v>581.74599999999998</v>
      </c>
      <c r="S71">
        <v>0</v>
      </c>
      <c r="T71">
        <v>-22493.4</v>
      </c>
      <c r="U71">
        <v>0</v>
      </c>
      <c r="V71">
        <v>0</v>
      </c>
      <c r="W71">
        <v>2033.7</v>
      </c>
      <c r="X71">
        <v>5555.68</v>
      </c>
      <c r="Y71">
        <v>12062</v>
      </c>
      <c r="Z71">
        <v>433.91399999999999</v>
      </c>
      <c r="AA71">
        <v>93.943899999999999</v>
      </c>
      <c r="AB71">
        <v>2502.11</v>
      </c>
      <c r="AC71">
        <v>342.38</v>
      </c>
      <c r="AD71">
        <v>756.68899999999996</v>
      </c>
      <c r="AE71">
        <v>0</v>
      </c>
      <c r="AF71">
        <v>299.60500000000002</v>
      </c>
      <c r="AG71">
        <v>1398.67</v>
      </c>
      <c r="AH71">
        <v>1099.07</v>
      </c>
      <c r="AI71">
        <v>11.67</v>
      </c>
      <c r="AJ71">
        <v>10.88</v>
      </c>
      <c r="AK71">
        <v>4.3899999999999997</v>
      </c>
      <c r="AL71">
        <v>23.99</v>
      </c>
      <c r="AM71">
        <v>0</v>
      </c>
      <c r="AN71">
        <v>-74.510000000000005</v>
      </c>
      <c r="AO71">
        <v>0</v>
      </c>
      <c r="AP71">
        <v>0</v>
      </c>
      <c r="AQ71">
        <v>9.15</v>
      </c>
      <c r="AR71">
        <v>31.54</v>
      </c>
      <c r="AS71">
        <v>49.71</v>
      </c>
      <c r="AT71">
        <v>1.83</v>
      </c>
      <c r="AU71">
        <v>68.650000000000006</v>
      </c>
      <c r="AV71">
        <v>50.93</v>
      </c>
      <c r="BI71">
        <v>0</v>
      </c>
      <c r="BJ71">
        <v>1.6924600000000001</v>
      </c>
      <c r="BK71">
        <v>0.12561700000000001</v>
      </c>
      <c r="BL71">
        <v>7.7370900000000006E-2</v>
      </c>
      <c r="BM71">
        <v>0</v>
      </c>
      <c r="BN71">
        <v>-0.45977200000000001</v>
      </c>
      <c r="BO71">
        <v>0</v>
      </c>
      <c r="BP71">
        <v>0</v>
      </c>
      <c r="BQ71">
        <v>0.53989299999999996</v>
      </c>
      <c r="BR71">
        <v>0.87416000000000005</v>
      </c>
      <c r="BS71">
        <v>1.82348</v>
      </c>
      <c r="BT71">
        <v>7.39533E-2</v>
      </c>
      <c r="BU71">
        <v>4.74716</v>
      </c>
      <c r="BV71">
        <v>1.89544</v>
      </c>
      <c r="BW71">
        <v>185.90100000000001</v>
      </c>
      <c r="BX71">
        <v>532.92499999999995</v>
      </c>
      <c r="BY71">
        <v>1100.08</v>
      </c>
      <c r="BZ71">
        <v>581.74599999999998</v>
      </c>
      <c r="CA71">
        <v>-22493.4</v>
      </c>
      <c r="CB71">
        <v>2033.7</v>
      </c>
      <c r="CC71">
        <v>5563.2</v>
      </c>
      <c r="CD71">
        <v>12062</v>
      </c>
      <c r="CE71">
        <v>433.91399999999999</v>
      </c>
      <c r="CF71">
        <v>-6.66184E-4</v>
      </c>
      <c r="CG71">
        <v>2400.65</v>
      </c>
      <c r="CH71">
        <v>274.411</v>
      </c>
      <c r="CI71">
        <v>756.68899999999996</v>
      </c>
      <c r="CJ71">
        <v>299.60500000000002</v>
      </c>
      <c r="CK71">
        <v>1330.7</v>
      </c>
      <c r="CL71">
        <v>1031.0999999999999</v>
      </c>
      <c r="CM71">
        <v>9.3699999999999992</v>
      </c>
      <c r="CN71">
        <v>10.029999999999999</v>
      </c>
      <c r="CO71">
        <v>4.3899999999999997</v>
      </c>
      <c r="CP71">
        <v>23.99</v>
      </c>
      <c r="CQ71">
        <v>-74.5</v>
      </c>
      <c r="CR71">
        <v>9.15</v>
      </c>
      <c r="CS71">
        <v>31.57</v>
      </c>
      <c r="CT71">
        <v>49.71</v>
      </c>
      <c r="CU71">
        <v>1.83</v>
      </c>
      <c r="CV71">
        <v>65.540000000000006</v>
      </c>
      <c r="CW71">
        <v>47.78</v>
      </c>
      <c r="DH71">
        <v>0</v>
      </c>
      <c r="DI71">
        <v>1.55721</v>
      </c>
      <c r="DJ71">
        <v>0.12561700000000001</v>
      </c>
      <c r="DK71">
        <v>7.7370900000000006E-2</v>
      </c>
      <c r="DL71">
        <v>-0.45977200000000001</v>
      </c>
      <c r="DM71">
        <v>0.53989299999999996</v>
      </c>
      <c r="DN71">
        <v>0.87331300000000001</v>
      </c>
      <c r="DO71">
        <v>1.82348</v>
      </c>
      <c r="DP71">
        <v>7.39533E-2</v>
      </c>
      <c r="DQ71">
        <v>4.6110600000000002</v>
      </c>
      <c r="DR71">
        <v>1.7602</v>
      </c>
      <c r="DS71" t="s">
        <v>673</v>
      </c>
      <c r="DT71" t="s">
        <v>670</v>
      </c>
      <c r="DU71" t="s">
        <v>665</v>
      </c>
      <c r="DV71" t="s">
        <v>501</v>
      </c>
      <c r="DW71">
        <v>-0.13609599999999999</v>
      </c>
      <c r="DX71">
        <v>-0.13525000000000001</v>
      </c>
      <c r="DY71">
        <v>-4.7</v>
      </c>
      <c r="DZ71">
        <v>-6.6</v>
      </c>
      <c r="EC71">
        <v>231.947</v>
      </c>
      <c r="ED71">
        <v>588.33900000000006</v>
      </c>
      <c r="EE71">
        <v>1100.08</v>
      </c>
      <c r="EF71">
        <v>581.74599999999998</v>
      </c>
      <c r="EG71">
        <v>0</v>
      </c>
      <c r="EH71">
        <v>-22493.4</v>
      </c>
      <c r="EI71">
        <v>0</v>
      </c>
      <c r="EJ71">
        <v>0</v>
      </c>
      <c r="EK71">
        <v>2033.7</v>
      </c>
      <c r="EL71">
        <v>5555.68</v>
      </c>
      <c r="EM71">
        <v>12062</v>
      </c>
      <c r="EN71">
        <v>433.91399999999999</v>
      </c>
      <c r="EO71">
        <v>93.943899999999999</v>
      </c>
      <c r="EP71">
        <v>342.38</v>
      </c>
      <c r="EQ71">
        <v>756.68899999999996</v>
      </c>
      <c r="ER71">
        <v>0</v>
      </c>
      <c r="ES71">
        <v>299.60500000000002</v>
      </c>
      <c r="ET71">
        <v>1398.67</v>
      </c>
      <c r="EU71">
        <v>11.67</v>
      </c>
      <c r="EV71">
        <v>10.88</v>
      </c>
      <c r="EW71">
        <v>4.3899999999999997</v>
      </c>
      <c r="EX71">
        <v>23.99</v>
      </c>
      <c r="EY71">
        <v>0</v>
      </c>
      <c r="EZ71">
        <v>-74.510000000000005</v>
      </c>
      <c r="FA71">
        <v>0</v>
      </c>
      <c r="FB71">
        <v>0</v>
      </c>
      <c r="FC71">
        <v>9.15</v>
      </c>
      <c r="FD71">
        <v>31.54</v>
      </c>
      <c r="FE71">
        <v>49.71</v>
      </c>
      <c r="FF71">
        <v>1.83</v>
      </c>
      <c r="FG71">
        <v>68.650000000000006</v>
      </c>
      <c r="FT71">
        <v>0</v>
      </c>
      <c r="FU71">
        <v>1.6924600000000001</v>
      </c>
      <c r="FV71">
        <v>0.12561700000000001</v>
      </c>
      <c r="FW71">
        <v>7.7370900000000006E-2</v>
      </c>
      <c r="FX71">
        <v>0</v>
      </c>
      <c r="FY71">
        <v>-0.45977200000000001</v>
      </c>
      <c r="FZ71">
        <v>0</v>
      </c>
      <c r="GA71">
        <v>0</v>
      </c>
      <c r="GB71">
        <v>0.53989299999999996</v>
      </c>
      <c r="GC71">
        <v>0.87416000000000005</v>
      </c>
      <c r="GD71">
        <v>1.82348</v>
      </c>
      <c r="GE71">
        <v>7.39533E-2</v>
      </c>
      <c r="GF71">
        <v>4.74716</v>
      </c>
      <c r="GG71">
        <v>1020.02</v>
      </c>
      <c r="GH71">
        <v>1143.6600000000001</v>
      </c>
      <c r="GI71">
        <v>1100.08</v>
      </c>
      <c r="GJ71">
        <v>0</v>
      </c>
      <c r="GK71">
        <v>5894.96</v>
      </c>
      <c r="GL71">
        <v>6547.69</v>
      </c>
      <c r="GM71">
        <v>10697.7</v>
      </c>
      <c r="GN71">
        <v>540.49900000000002</v>
      </c>
      <c r="GO71">
        <v>26944.6</v>
      </c>
      <c r="GP71">
        <v>849.12400000000002</v>
      </c>
      <c r="GQ71">
        <v>1171.05</v>
      </c>
      <c r="GR71">
        <v>291.12400000000002</v>
      </c>
      <c r="GS71">
        <v>2311.3000000000002</v>
      </c>
      <c r="GT71">
        <v>33.722499999999997</v>
      </c>
      <c r="GU71">
        <v>20.09</v>
      </c>
      <c r="GV71">
        <v>4.3899999999999997</v>
      </c>
      <c r="GW71">
        <v>69.8125</v>
      </c>
      <c r="GX71">
        <v>27.08</v>
      </c>
      <c r="GY71">
        <v>41.08</v>
      </c>
      <c r="GZ71">
        <v>44.65</v>
      </c>
      <c r="HA71">
        <v>2.41</v>
      </c>
      <c r="HB71">
        <v>243.23500000000001</v>
      </c>
      <c r="HC71">
        <v>30.42</v>
      </c>
      <c r="HD71">
        <v>20.09</v>
      </c>
      <c r="HE71">
        <v>4.3899999999999997</v>
      </c>
      <c r="HF71">
        <v>33.51</v>
      </c>
      <c r="HG71">
        <v>27.08</v>
      </c>
      <c r="HH71">
        <v>34.590000000000003</v>
      </c>
      <c r="HI71">
        <v>44.65</v>
      </c>
      <c r="HJ71">
        <v>2.41</v>
      </c>
      <c r="HK71">
        <v>197.14</v>
      </c>
      <c r="ID71">
        <v>0</v>
      </c>
      <c r="IE71">
        <v>3.0703800000000001</v>
      </c>
      <c r="IF71">
        <v>0.12561700000000001</v>
      </c>
      <c r="IG71">
        <v>0</v>
      </c>
      <c r="IH71">
        <v>1.7213499999999999</v>
      </c>
      <c r="II71">
        <v>0.80892399999999998</v>
      </c>
      <c r="IJ71">
        <v>1.7518499999999999</v>
      </c>
      <c r="IK71">
        <v>0.114331</v>
      </c>
      <c r="IL71">
        <v>7.5924500000000004</v>
      </c>
      <c r="IM71">
        <v>58.9</v>
      </c>
      <c r="IN71">
        <v>30.7</v>
      </c>
      <c r="IO71">
        <v>28.2</v>
      </c>
      <c r="IP71">
        <v>57.6</v>
      </c>
      <c r="IQ71">
        <v>30.7</v>
      </c>
      <c r="IR71">
        <v>26.9</v>
      </c>
      <c r="IU71">
        <v>18.48</v>
      </c>
      <c r="IV71">
        <v>32.450000000000003</v>
      </c>
      <c r="IW71">
        <v>17.47</v>
      </c>
      <c r="IX71">
        <v>30.31</v>
      </c>
      <c r="IY71">
        <v>18.48</v>
      </c>
      <c r="IZ71">
        <v>32.450000000000003</v>
      </c>
      <c r="JA71">
        <v>28.18</v>
      </c>
      <c r="JB71">
        <v>99.834999999999994</v>
      </c>
      <c r="JK71">
        <v>1</v>
      </c>
      <c r="JL71">
        <v>14.796799999999999</v>
      </c>
      <c r="JM71">
        <v>14.796799999999999</v>
      </c>
      <c r="JP71">
        <v>22500</v>
      </c>
      <c r="JQ71">
        <v>14.796799999999999</v>
      </c>
      <c r="JR71">
        <v>1.39</v>
      </c>
      <c r="JS71">
        <v>2.0699999999999998</v>
      </c>
      <c r="JT71">
        <v>8.6</v>
      </c>
      <c r="JU71">
        <v>1.38</v>
      </c>
      <c r="JV71">
        <v>2.0699999999999998</v>
      </c>
      <c r="JW71">
        <v>8.2200000000000006</v>
      </c>
      <c r="JZ71">
        <v>2</v>
      </c>
      <c r="KA71">
        <v>8</v>
      </c>
      <c r="KB71">
        <v>114.512</v>
      </c>
      <c r="KC71">
        <v>80.349400000000003</v>
      </c>
      <c r="KD71">
        <v>103.17100000000001</v>
      </c>
      <c r="KE71">
        <v>74.665400000000005</v>
      </c>
      <c r="KF71">
        <v>178.791</v>
      </c>
      <c r="KG71">
        <v>142.63900000000001</v>
      </c>
      <c r="KJ71">
        <v>46.227600000000002</v>
      </c>
      <c r="KK71">
        <v>145.37100000000001</v>
      </c>
      <c r="KL71">
        <v>219.49799999999999</v>
      </c>
      <c r="KM71">
        <v>114.49</v>
      </c>
      <c r="KN71">
        <v>0</v>
      </c>
      <c r="KO71">
        <v>-3452.42</v>
      </c>
      <c r="KP71">
        <v>0</v>
      </c>
      <c r="KQ71">
        <v>0</v>
      </c>
      <c r="KR71">
        <v>441.303</v>
      </c>
      <c r="KS71">
        <v>1102.5899999999999</v>
      </c>
      <c r="KT71">
        <v>2466.0500000000002</v>
      </c>
      <c r="KU71">
        <v>95.033199999999994</v>
      </c>
      <c r="KV71">
        <v>1178.1400000000001</v>
      </c>
      <c r="KW71">
        <v>1817.02</v>
      </c>
      <c r="KX71">
        <v>4015.77</v>
      </c>
      <c r="KY71">
        <v>0</v>
      </c>
      <c r="KZ71">
        <v>1590.01</v>
      </c>
      <c r="LA71">
        <v>7422.81</v>
      </c>
      <c r="LB71">
        <v>36.822800000000001</v>
      </c>
      <c r="LC71">
        <v>132.04400000000001</v>
      </c>
      <c r="LD71">
        <v>219.49799999999999</v>
      </c>
      <c r="LE71">
        <v>114.49</v>
      </c>
      <c r="LF71">
        <v>-3452.42</v>
      </c>
      <c r="LG71">
        <v>441.303</v>
      </c>
      <c r="LH71">
        <v>1103.96</v>
      </c>
      <c r="LI71">
        <v>2466.0500000000002</v>
      </c>
      <c r="LJ71">
        <v>95.033199999999994</v>
      </c>
      <c r="LK71">
        <v>1156.77</v>
      </c>
      <c r="LL71">
        <v>1456.31</v>
      </c>
      <c r="LM71">
        <v>4015.77</v>
      </c>
      <c r="LN71">
        <v>1590.01</v>
      </c>
      <c r="LO71">
        <v>7062.09</v>
      </c>
      <c r="LP71">
        <v>211.35300000000001</v>
      </c>
      <c r="LQ71">
        <v>278.738</v>
      </c>
      <c r="LR71">
        <v>219.49799999999999</v>
      </c>
      <c r="LS71">
        <v>0</v>
      </c>
      <c r="LT71">
        <v>1278.6099999999999</v>
      </c>
      <c r="LU71">
        <v>1315.06</v>
      </c>
      <c r="LV71">
        <v>2209.0100000000002</v>
      </c>
      <c r="LW71">
        <v>129.84899999999999</v>
      </c>
      <c r="LX71">
        <v>5642.12</v>
      </c>
      <c r="LY71">
        <v>4506.33</v>
      </c>
      <c r="LZ71">
        <v>6214.82</v>
      </c>
      <c r="MA71">
        <v>1545</v>
      </c>
      <c r="MB71">
        <v>12266.2</v>
      </c>
    </row>
    <row r="72" spans="1:340" x14ac:dyDescent="0.25">
      <c r="A72" s="26">
        <v>44497.782500000001</v>
      </c>
      <c r="B72" t="s">
        <v>808</v>
      </c>
      <c r="C72" t="s">
        <v>809</v>
      </c>
      <c r="D72">
        <v>3</v>
      </c>
      <c r="E72">
        <v>8</v>
      </c>
      <c r="F72">
        <v>6960</v>
      </c>
      <c r="G72" t="s">
        <v>87</v>
      </c>
      <c r="H72" t="s">
        <v>393</v>
      </c>
      <c r="I72">
        <v>0</v>
      </c>
      <c r="J72">
        <v>0</v>
      </c>
      <c r="K72">
        <v>0</v>
      </c>
      <c r="L72">
        <v>25.3</v>
      </c>
      <c r="O72">
        <v>85.695400000000006</v>
      </c>
      <c r="P72">
        <v>86.445700000000002</v>
      </c>
      <c r="Q72">
        <v>1100.08</v>
      </c>
      <c r="R72">
        <v>581.75099999999998</v>
      </c>
      <c r="S72">
        <v>0</v>
      </c>
      <c r="T72">
        <v>-21907.7</v>
      </c>
      <c r="U72">
        <v>0</v>
      </c>
      <c r="V72">
        <v>0</v>
      </c>
      <c r="W72">
        <v>2033.7</v>
      </c>
      <c r="X72">
        <v>5524.13</v>
      </c>
      <c r="Y72">
        <v>12062</v>
      </c>
      <c r="Z72">
        <v>433.91399999999999</v>
      </c>
      <c r="AA72">
        <v>-5.6190099999999996E-4</v>
      </c>
      <c r="AB72">
        <v>1853.97</v>
      </c>
      <c r="AC72">
        <v>126.49</v>
      </c>
      <c r="AD72">
        <v>759.34299999999996</v>
      </c>
      <c r="AE72">
        <v>0</v>
      </c>
      <c r="AF72">
        <v>299.60500000000002</v>
      </c>
      <c r="AG72">
        <v>1185.44</v>
      </c>
      <c r="AH72">
        <v>885.83299999999997</v>
      </c>
      <c r="AI72">
        <v>4.3600000000000003</v>
      </c>
      <c r="AJ72">
        <v>1.77</v>
      </c>
      <c r="AK72">
        <v>4.41</v>
      </c>
      <c r="AL72">
        <v>24.03</v>
      </c>
      <c r="AM72">
        <v>0</v>
      </c>
      <c r="AN72">
        <v>-71.42</v>
      </c>
      <c r="AO72">
        <v>0</v>
      </c>
      <c r="AP72">
        <v>0</v>
      </c>
      <c r="AQ72">
        <v>9.4</v>
      </c>
      <c r="AR72">
        <v>31.43</v>
      </c>
      <c r="AS72">
        <v>50.34</v>
      </c>
      <c r="AT72">
        <v>1.88</v>
      </c>
      <c r="AU72">
        <v>56.2</v>
      </c>
      <c r="AV72">
        <v>34.57</v>
      </c>
      <c r="BI72">
        <v>0</v>
      </c>
      <c r="BJ72">
        <v>0.42584899999999998</v>
      </c>
      <c r="BK72">
        <v>0.12561700000000001</v>
      </c>
      <c r="BL72">
        <v>7.7370900000000006E-2</v>
      </c>
      <c r="BM72">
        <v>0</v>
      </c>
      <c r="BN72">
        <v>-0.45125799999999999</v>
      </c>
      <c r="BO72">
        <v>0</v>
      </c>
      <c r="BP72">
        <v>0</v>
      </c>
      <c r="BQ72">
        <v>0.53989299999999996</v>
      </c>
      <c r="BR72">
        <v>0.85532799999999998</v>
      </c>
      <c r="BS72">
        <v>1.82348</v>
      </c>
      <c r="BT72">
        <v>7.39533E-2</v>
      </c>
      <c r="BU72">
        <v>3.4702299999999999</v>
      </c>
      <c r="BV72">
        <v>0.62883699999999998</v>
      </c>
      <c r="BW72">
        <v>85.695400000000006</v>
      </c>
      <c r="BX72">
        <v>86.445700000000002</v>
      </c>
      <c r="BY72">
        <v>1100.08</v>
      </c>
      <c r="BZ72">
        <v>581.75099999999998</v>
      </c>
      <c r="CA72">
        <v>-21907.7</v>
      </c>
      <c r="CB72">
        <v>2033.7</v>
      </c>
      <c r="CC72">
        <v>5524.13</v>
      </c>
      <c r="CD72">
        <v>12062</v>
      </c>
      <c r="CE72">
        <v>433.91399999999999</v>
      </c>
      <c r="CF72">
        <v>-5.6190099999999996E-4</v>
      </c>
      <c r="CG72">
        <v>1853.97</v>
      </c>
      <c r="CH72">
        <v>126.49</v>
      </c>
      <c r="CI72">
        <v>759.34299999999996</v>
      </c>
      <c r="CJ72">
        <v>299.60500000000002</v>
      </c>
      <c r="CK72">
        <v>1185.44</v>
      </c>
      <c r="CL72">
        <v>885.83299999999997</v>
      </c>
      <c r="CM72">
        <v>4.3600000000000003</v>
      </c>
      <c r="CN72">
        <v>1.77</v>
      </c>
      <c r="CO72">
        <v>4.41</v>
      </c>
      <c r="CP72">
        <v>24.03</v>
      </c>
      <c r="CQ72">
        <v>-71.42</v>
      </c>
      <c r="CR72">
        <v>9.4</v>
      </c>
      <c r="CS72">
        <v>31.43</v>
      </c>
      <c r="CT72">
        <v>50.34</v>
      </c>
      <c r="CU72">
        <v>1.88</v>
      </c>
      <c r="CV72">
        <v>56.2</v>
      </c>
      <c r="CW72">
        <v>34.57</v>
      </c>
      <c r="DH72">
        <v>0</v>
      </c>
      <c r="DI72">
        <v>0.42584899999999998</v>
      </c>
      <c r="DJ72">
        <v>0.12561700000000001</v>
      </c>
      <c r="DK72">
        <v>7.7370900000000006E-2</v>
      </c>
      <c r="DL72">
        <v>-0.45125799999999999</v>
      </c>
      <c r="DM72">
        <v>0.53989299999999996</v>
      </c>
      <c r="DN72">
        <v>0.85532799999999998</v>
      </c>
      <c r="DO72">
        <v>1.82348</v>
      </c>
      <c r="DP72">
        <v>7.39533E-2</v>
      </c>
      <c r="DQ72">
        <v>3.4702299999999999</v>
      </c>
      <c r="DR72">
        <v>0.62883699999999998</v>
      </c>
      <c r="DS72" t="s">
        <v>673</v>
      </c>
      <c r="DT72" t="s">
        <v>670</v>
      </c>
      <c r="DU72" t="s">
        <v>665</v>
      </c>
      <c r="DV72" t="s">
        <v>501</v>
      </c>
      <c r="DW72">
        <v>0</v>
      </c>
      <c r="DX72">
        <v>0</v>
      </c>
      <c r="DY72">
        <v>0</v>
      </c>
      <c r="DZ72">
        <v>0</v>
      </c>
      <c r="EC72">
        <v>85.695400000000006</v>
      </c>
      <c r="ED72">
        <v>86.445700000000002</v>
      </c>
      <c r="EE72">
        <v>1100.08</v>
      </c>
      <c r="EF72">
        <v>581.75099999999998</v>
      </c>
      <c r="EG72">
        <v>0</v>
      </c>
      <c r="EH72">
        <v>-21907.7</v>
      </c>
      <c r="EI72">
        <v>0</v>
      </c>
      <c r="EJ72">
        <v>0</v>
      </c>
      <c r="EK72">
        <v>2033.7</v>
      </c>
      <c r="EL72">
        <v>5524.13</v>
      </c>
      <c r="EM72">
        <v>12062</v>
      </c>
      <c r="EN72">
        <v>433.91399999999999</v>
      </c>
      <c r="EO72">
        <v>-5.6190099999999996E-4</v>
      </c>
      <c r="EP72">
        <v>126.49</v>
      </c>
      <c r="EQ72">
        <v>759.34299999999996</v>
      </c>
      <c r="ER72">
        <v>0</v>
      </c>
      <c r="ES72">
        <v>299.60500000000002</v>
      </c>
      <c r="ET72">
        <v>1185.44</v>
      </c>
      <c r="EU72">
        <v>4.3600000000000003</v>
      </c>
      <c r="EV72">
        <v>1.77</v>
      </c>
      <c r="EW72">
        <v>4.41</v>
      </c>
      <c r="EX72">
        <v>24.03</v>
      </c>
      <c r="EY72">
        <v>0</v>
      </c>
      <c r="EZ72">
        <v>-71.42</v>
      </c>
      <c r="FA72">
        <v>0</v>
      </c>
      <c r="FB72">
        <v>0</v>
      </c>
      <c r="FC72">
        <v>9.4</v>
      </c>
      <c r="FD72">
        <v>31.43</v>
      </c>
      <c r="FE72">
        <v>50.34</v>
      </c>
      <c r="FF72">
        <v>1.88</v>
      </c>
      <c r="FG72">
        <v>56.2</v>
      </c>
      <c r="FT72">
        <v>0</v>
      </c>
      <c r="FU72">
        <v>0.42584899999999998</v>
      </c>
      <c r="FV72">
        <v>0.12561700000000001</v>
      </c>
      <c r="FW72">
        <v>7.7370900000000006E-2</v>
      </c>
      <c r="FX72">
        <v>0</v>
      </c>
      <c r="FY72">
        <v>-0.45125799999999999</v>
      </c>
      <c r="FZ72">
        <v>0</v>
      </c>
      <c r="GA72">
        <v>0</v>
      </c>
      <c r="GB72">
        <v>0.53989299999999996</v>
      </c>
      <c r="GC72">
        <v>0.85532799999999998</v>
      </c>
      <c r="GD72">
        <v>1.82348</v>
      </c>
      <c r="GE72">
        <v>7.39533E-2</v>
      </c>
      <c r="GF72">
        <v>3.4702299999999999</v>
      </c>
      <c r="GG72">
        <v>795.91700000000003</v>
      </c>
      <c r="GH72">
        <v>78.096900000000005</v>
      </c>
      <c r="GI72">
        <v>1100.08</v>
      </c>
      <c r="GJ72">
        <v>0</v>
      </c>
      <c r="GK72">
        <v>5894.96</v>
      </c>
      <c r="GL72">
        <v>6547.69</v>
      </c>
      <c r="GM72">
        <v>10697.7</v>
      </c>
      <c r="GN72">
        <v>540.49900000000002</v>
      </c>
      <c r="GO72">
        <v>25655</v>
      </c>
      <c r="GP72">
        <v>662.53399999999999</v>
      </c>
      <c r="GQ72">
        <v>1174.1099999999999</v>
      </c>
      <c r="GR72">
        <v>291.12400000000002</v>
      </c>
      <c r="GS72">
        <v>2127.77</v>
      </c>
      <c r="GT72">
        <v>25.1815</v>
      </c>
      <c r="GU72">
        <v>2.04</v>
      </c>
      <c r="GV72">
        <v>4.41</v>
      </c>
      <c r="GW72">
        <v>74.466700000000003</v>
      </c>
      <c r="GX72">
        <v>27.51</v>
      </c>
      <c r="GY72">
        <v>41.25</v>
      </c>
      <c r="GZ72">
        <v>44.98</v>
      </c>
      <c r="HA72">
        <v>2.64</v>
      </c>
      <c r="HB72">
        <v>222.47800000000001</v>
      </c>
      <c r="HC72">
        <v>23.85</v>
      </c>
      <c r="HD72">
        <v>2.04</v>
      </c>
      <c r="HE72">
        <v>4.41</v>
      </c>
      <c r="HF72">
        <v>33.51</v>
      </c>
      <c r="HG72">
        <v>27.51</v>
      </c>
      <c r="HH72">
        <v>34.76</v>
      </c>
      <c r="HI72">
        <v>44.98</v>
      </c>
      <c r="HJ72">
        <v>2.64</v>
      </c>
      <c r="HK72">
        <v>173.7</v>
      </c>
      <c r="ID72">
        <v>0</v>
      </c>
      <c r="IE72">
        <v>0.50183800000000001</v>
      </c>
      <c r="IF72">
        <v>0.12561700000000001</v>
      </c>
      <c r="IG72">
        <v>0</v>
      </c>
      <c r="IH72">
        <v>1.7213499999999999</v>
      </c>
      <c r="II72">
        <v>0.80892399999999998</v>
      </c>
      <c r="IJ72">
        <v>1.7518499999999999</v>
      </c>
      <c r="IK72">
        <v>0.114331</v>
      </c>
      <c r="IL72">
        <v>5.0239099999999999</v>
      </c>
      <c r="IM72">
        <v>57.4</v>
      </c>
      <c r="IN72">
        <v>32.1</v>
      </c>
      <c r="IO72">
        <v>25.3</v>
      </c>
      <c r="IP72">
        <v>57.4</v>
      </c>
      <c r="IQ72">
        <v>32.1</v>
      </c>
      <c r="IR72">
        <v>25.3</v>
      </c>
      <c r="IU72">
        <v>8.8800000000000008</v>
      </c>
      <c r="IV72">
        <v>25.69</v>
      </c>
      <c r="IW72">
        <v>8.8800000000000008</v>
      </c>
      <c r="IX72">
        <v>25.69</v>
      </c>
      <c r="IY72">
        <v>8.8800000000000008</v>
      </c>
      <c r="IZ72">
        <v>25.69</v>
      </c>
      <c r="JA72">
        <v>9.44</v>
      </c>
      <c r="JB72">
        <v>96.658199999999994</v>
      </c>
      <c r="JK72">
        <v>1</v>
      </c>
      <c r="JL72">
        <v>14.423</v>
      </c>
      <c r="JM72">
        <v>14.423</v>
      </c>
      <c r="JP72">
        <v>21914.1</v>
      </c>
      <c r="JQ72">
        <v>14.423</v>
      </c>
      <c r="JR72">
        <v>1.33</v>
      </c>
      <c r="JS72">
        <v>2.0099999999999998</v>
      </c>
      <c r="JT72">
        <v>7.42</v>
      </c>
      <c r="JU72">
        <v>1.33</v>
      </c>
      <c r="JV72">
        <v>2.0099999999999998</v>
      </c>
      <c r="JW72">
        <v>7.42</v>
      </c>
      <c r="JZ72">
        <v>2</v>
      </c>
      <c r="KA72">
        <v>8</v>
      </c>
      <c r="KB72">
        <v>81.8322</v>
      </c>
      <c r="KC72">
        <v>37.866199999999999</v>
      </c>
      <c r="KD72">
        <v>81.8322</v>
      </c>
      <c r="KE72">
        <v>37.866199999999999</v>
      </c>
      <c r="KF72">
        <v>142.624</v>
      </c>
      <c r="KG72">
        <v>28.065300000000001</v>
      </c>
      <c r="KJ72">
        <v>17.412500000000001</v>
      </c>
      <c r="KK72">
        <v>21.590599999999998</v>
      </c>
      <c r="KL72">
        <v>219.49799999999999</v>
      </c>
      <c r="KM72">
        <v>114.49</v>
      </c>
      <c r="KN72">
        <v>0</v>
      </c>
      <c r="KO72">
        <v>-3340.13</v>
      </c>
      <c r="KP72">
        <v>0</v>
      </c>
      <c r="KQ72">
        <v>0</v>
      </c>
      <c r="KR72">
        <v>441.303</v>
      </c>
      <c r="KS72">
        <v>1094.74</v>
      </c>
      <c r="KT72">
        <v>2466.0500000000002</v>
      </c>
      <c r="KU72">
        <v>95.033199999999994</v>
      </c>
      <c r="KV72">
        <v>1129.99</v>
      </c>
      <c r="KW72">
        <v>671.28399999999999</v>
      </c>
      <c r="KX72">
        <v>4029.86</v>
      </c>
      <c r="KY72">
        <v>0</v>
      </c>
      <c r="KZ72">
        <v>1590.01</v>
      </c>
      <c r="LA72">
        <v>6291.16</v>
      </c>
      <c r="LB72">
        <v>17.412500000000001</v>
      </c>
      <c r="LC72">
        <v>21.590599999999998</v>
      </c>
      <c r="LD72">
        <v>219.49799999999999</v>
      </c>
      <c r="LE72">
        <v>114.49</v>
      </c>
      <c r="LF72">
        <v>-3340.13</v>
      </c>
      <c r="LG72">
        <v>441.303</v>
      </c>
      <c r="LH72">
        <v>1094.74</v>
      </c>
      <c r="LI72">
        <v>2466.0500000000002</v>
      </c>
      <c r="LJ72">
        <v>95.033199999999994</v>
      </c>
      <c r="LK72">
        <v>1129.99</v>
      </c>
      <c r="LL72">
        <v>671.28399999999999</v>
      </c>
      <c r="LM72">
        <v>4029.86</v>
      </c>
      <c r="LN72">
        <v>1590.01</v>
      </c>
      <c r="LO72">
        <v>6291.16</v>
      </c>
      <c r="LP72">
        <v>167.19200000000001</v>
      </c>
      <c r="LQ72">
        <v>20.066099999999999</v>
      </c>
      <c r="LR72">
        <v>219.49799999999999</v>
      </c>
      <c r="LS72">
        <v>0</v>
      </c>
      <c r="LT72">
        <v>1278.6099999999999</v>
      </c>
      <c r="LU72">
        <v>1315.06</v>
      </c>
      <c r="LV72">
        <v>2209.0100000000002</v>
      </c>
      <c r="LW72">
        <v>129.84899999999999</v>
      </c>
      <c r="LX72">
        <v>5339.28</v>
      </c>
      <c r="LY72">
        <v>3516.09</v>
      </c>
      <c r="LZ72">
        <v>6231.06</v>
      </c>
      <c r="MA72">
        <v>1545</v>
      </c>
      <c r="MB72">
        <v>11292.2</v>
      </c>
    </row>
    <row r="73" spans="1:340" x14ac:dyDescent="0.25">
      <c r="A73" s="26">
        <v>44497.782951388886</v>
      </c>
      <c r="B73" t="s">
        <v>810</v>
      </c>
      <c r="C73" t="s">
        <v>811</v>
      </c>
      <c r="D73">
        <v>3</v>
      </c>
      <c r="E73">
        <v>8</v>
      </c>
      <c r="F73">
        <v>6960</v>
      </c>
      <c r="G73" t="s">
        <v>87</v>
      </c>
      <c r="H73" t="s">
        <v>112</v>
      </c>
      <c r="I73">
        <v>-2.0499999999999998</v>
      </c>
      <c r="J73">
        <v>-0.8</v>
      </c>
      <c r="K73">
        <v>-0.8</v>
      </c>
      <c r="L73">
        <v>26.1</v>
      </c>
      <c r="O73">
        <v>127.462</v>
      </c>
      <c r="P73">
        <v>75.121300000000005</v>
      </c>
      <c r="Q73">
        <v>1100.08</v>
      </c>
      <c r="R73">
        <v>581.75099999999998</v>
      </c>
      <c r="S73">
        <v>0</v>
      </c>
      <c r="T73">
        <v>-21907.7</v>
      </c>
      <c r="U73">
        <v>0</v>
      </c>
      <c r="V73">
        <v>0</v>
      </c>
      <c r="W73">
        <v>2033.7</v>
      </c>
      <c r="X73">
        <v>5497.39</v>
      </c>
      <c r="Y73">
        <v>12062</v>
      </c>
      <c r="Z73">
        <v>433.91399999999999</v>
      </c>
      <c r="AA73">
        <v>3.7007500000000002</v>
      </c>
      <c r="AB73">
        <v>1884.42</v>
      </c>
      <c r="AC73">
        <v>188.13800000000001</v>
      </c>
      <c r="AD73">
        <v>759.34299999999996</v>
      </c>
      <c r="AE73">
        <v>0</v>
      </c>
      <c r="AF73">
        <v>299.60500000000002</v>
      </c>
      <c r="AG73">
        <v>1247.0899999999999</v>
      </c>
      <c r="AH73">
        <v>947.48199999999997</v>
      </c>
      <c r="AI73">
        <v>6.47</v>
      </c>
      <c r="AJ73">
        <v>1.71</v>
      </c>
      <c r="AK73">
        <v>4.41</v>
      </c>
      <c r="AL73">
        <v>24.03</v>
      </c>
      <c r="AM73">
        <v>0</v>
      </c>
      <c r="AN73">
        <v>-71.42</v>
      </c>
      <c r="AO73">
        <v>0</v>
      </c>
      <c r="AP73">
        <v>0</v>
      </c>
      <c r="AQ73">
        <v>9.4</v>
      </c>
      <c r="AR73">
        <v>31.33</v>
      </c>
      <c r="AS73">
        <v>50.34</v>
      </c>
      <c r="AT73">
        <v>1.88</v>
      </c>
      <c r="AU73">
        <v>58.15</v>
      </c>
      <c r="AV73">
        <v>36.619999999999997</v>
      </c>
      <c r="BI73">
        <v>0</v>
      </c>
      <c r="BJ73">
        <v>0.42005599999999998</v>
      </c>
      <c r="BK73">
        <v>0.12561700000000001</v>
      </c>
      <c r="BL73">
        <v>7.7370900000000006E-2</v>
      </c>
      <c r="BM73">
        <v>0</v>
      </c>
      <c r="BN73">
        <v>-0.45125799999999999</v>
      </c>
      <c r="BO73">
        <v>0</v>
      </c>
      <c r="BP73">
        <v>0</v>
      </c>
      <c r="BQ73">
        <v>0.53989299999999996</v>
      </c>
      <c r="BR73">
        <v>0.854738</v>
      </c>
      <c r="BS73">
        <v>1.82348</v>
      </c>
      <c r="BT73">
        <v>7.39533E-2</v>
      </c>
      <c r="BU73">
        <v>3.4638499999999999</v>
      </c>
      <c r="BV73">
        <v>0.62304400000000004</v>
      </c>
      <c r="BW73">
        <v>85.695400000000006</v>
      </c>
      <c r="BX73">
        <v>86.445700000000002</v>
      </c>
      <c r="BY73">
        <v>1100.08</v>
      </c>
      <c r="BZ73">
        <v>581.75099999999998</v>
      </c>
      <c r="CA73">
        <v>-21907.7</v>
      </c>
      <c r="CB73">
        <v>2033.7</v>
      </c>
      <c r="CC73">
        <v>5524.13</v>
      </c>
      <c r="CD73">
        <v>12062</v>
      </c>
      <c r="CE73">
        <v>433.91399999999999</v>
      </c>
      <c r="CF73">
        <v>-5.6190099999999996E-4</v>
      </c>
      <c r="CG73">
        <v>1853.97</v>
      </c>
      <c r="CH73">
        <v>126.49</v>
      </c>
      <c r="CI73">
        <v>759.34299999999996</v>
      </c>
      <c r="CJ73">
        <v>299.60500000000002</v>
      </c>
      <c r="CK73">
        <v>1185.44</v>
      </c>
      <c r="CL73">
        <v>885.83299999999997</v>
      </c>
      <c r="CM73">
        <v>4.3600000000000003</v>
      </c>
      <c r="CN73">
        <v>1.77</v>
      </c>
      <c r="CO73">
        <v>4.41</v>
      </c>
      <c r="CP73">
        <v>24.03</v>
      </c>
      <c r="CQ73">
        <v>-71.42</v>
      </c>
      <c r="CR73">
        <v>9.4</v>
      </c>
      <c r="CS73">
        <v>31.43</v>
      </c>
      <c r="CT73">
        <v>50.34</v>
      </c>
      <c r="CU73">
        <v>1.88</v>
      </c>
      <c r="CV73">
        <v>56.2</v>
      </c>
      <c r="CW73">
        <v>34.57</v>
      </c>
      <c r="DH73">
        <v>0</v>
      </c>
      <c r="DI73">
        <v>0.42584899999999998</v>
      </c>
      <c r="DJ73">
        <v>0.12561700000000001</v>
      </c>
      <c r="DK73">
        <v>7.7370900000000006E-2</v>
      </c>
      <c r="DL73">
        <v>-0.45125799999999999</v>
      </c>
      <c r="DM73">
        <v>0.53989299999999996</v>
      </c>
      <c r="DN73">
        <v>0.85532799999999998</v>
      </c>
      <c r="DO73">
        <v>1.82348</v>
      </c>
      <c r="DP73">
        <v>7.39533E-2</v>
      </c>
      <c r="DQ73">
        <v>3.4702299999999999</v>
      </c>
      <c r="DR73">
        <v>0.62883699999999998</v>
      </c>
      <c r="DS73" t="s">
        <v>673</v>
      </c>
      <c r="DT73" t="s">
        <v>670</v>
      </c>
      <c r="DU73" t="s">
        <v>665</v>
      </c>
      <c r="DV73" t="s">
        <v>501</v>
      </c>
      <c r="DW73">
        <v>6.38369E-3</v>
      </c>
      <c r="DX73">
        <v>5.7931700000000003E-3</v>
      </c>
      <c r="DY73">
        <v>-3.5</v>
      </c>
      <c r="DZ73">
        <v>-5.9</v>
      </c>
      <c r="EC73">
        <v>127.462</v>
      </c>
      <c r="ED73">
        <v>75.121300000000005</v>
      </c>
      <c r="EE73">
        <v>1100.08</v>
      </c>
      <c r="EF73">
        <v>581.75099999999998</v>
      </c>
      <c r="EG73">
        <v>0</v>
      </c>
      <c r="EH73">
        <v>-21907.7</v>
      </c>
      <c r="EI73">
        <v>0</v>
      </c>
      <c r="EJ73">
        <v>0</v>
      </c>
      <c r="EK73">
        <v>2033.7</v>
      </c>
      <c r="EL73">
        <v>5497.39</v>
      </c>
      <c r="EM73">
        <v>12062</v>
      </c>
      <c r="EN73">
        <v>433.91399999999999</v>
      </c>
      <c r="EO73">
        <v>3.7007500000000002</v>
      </c>
      <c r="EP73">
        <v>188.13800000000001</v>
      </c>
      <c r="EQ73">
        <v>759.34299999999996</v>
      </c>
      <c r="ER73">
        <v>0</v>
      </c>
      <c r="ES73">
        <v>299.60500000000002</v>
      </c>
      <c r="ET73">
        <v>1247.0899999999999</v>
      </c>
      <c r="EU73">
        <v>6.47</v>
      </c>
      <c r="EV73">
        <v>1.71</v>
      </c>
      <c r="EW73">
        <v>4.41</v>
      </c>
      <c r="EX73">
        <v>24.03</v>
      </c>
      <c r="EY73">
        <v>0</v>
      </c>
      <c r="EZ73">
        <v>-71.42</v>
      </c>
      <c r="FA73">
        <v>0</v>
      </c>
      <c r="FB73">
        <v>0</v>
      </c>
      <c r="FC73">
        <v>9.4</v>
      </c>
      <c r="FD73">
        <v>31.33</v>
      </c>
      <c r="FE73">
        <v>50.34</v>
      </c>
      <c r="FF73">
        <v>1.88</v>
      </c>
      <c r="FG73">
        <v>58.15</v>
      </c>
      <c r="FT73">
        <v>0</v>
      </c>
      <c r="FU73">
        <v>0.42005599999999998</v>
      </c>
      <c r="FV73">
        <v>0.12561700000000001</v>
      </c>
      <c r="FW73">
        <v>7.7370900000000006E-2</v>
      </c>
      <c r="FX73">
        <v>0</v>
      </c>
      <c r="FY73">
        <v>-0.45125799999999999</v>
      </c>
      <c r="FZ73">
        <v>0</v>
      </c>
      <c r="GA73">
        <v>0</v>
      </c>
      <c r="GB73">
        <v>0.53989299999999996</v>
      </c>
      <c r="GC73">
        <v>0.854738</v>
      </c>
      <c r="GD73">
        <v>1.82348</v>
      </c>
      <c r="GE73">
        <v>7.39533E-2</v>
      </c>
      <c r="GF73">
        <v>3.4638499999999999</v>
      </c>
      <c r="GG73">
        <v>795.91700000000003</v>
      </c>
      <c r="GH73">
        <v>78.096900000000005</v>
      </c>
      <c r="GI73">
        <v>1100.08</v>
      </c>
      <c r="GJ73">
        <v>0</v>
      </c>
      <c r="GK73">
        <v>5894.96</v>
      </c>
      <c r="GL73">
        <v>6547.69</v>
      </c>
      <c r="GM73">
        <v>10697.7</v>
      </c>
      <c r="GN73">
        <v>540.49900000000002</v>
      </c>
      <c r="GO73">
        <v>25655</v>
      </c>
      <c r="GP73">
        <v>662.53399999999999</v>
      </c>
      <c r="GQ73">
        <v>1174.1099999999999</v>
      </c>
      <c r="GR73">
        <v>291.12400000000002</v>
      </c>
      <c r="GS73">
        <v>2127.77</v>
      </c>
      <c r="GT73">
        <v>25.1815</v>
      </c>
      <c r="GU73">
        <v>2.04</v>
      </c>
      <c r="GV73">
        <v>4.41</v>
      </c>
      <c r="GW73">
        <v>74.466700000000003</v>
      </c>
      <c r="GX73">
        <v>27.51</v>
      </c>
      <c r="GY73">
        <v>41.25</v>
      </c>
      <c r="GZ73">
        <v>44.98</v>
      </c>
      <c r="HA73">
        <v>2.64</v>
      </c>
      <c r="HB73">
        <v>222.47800000000001</v>
      </c>
      <c r="HC73">
        <v>23.85</v>
      </c>
      <c r="HD73">
        <v>2.04</v>
      </c>
      <c r="HE73">
        <v>4.41</v>
      </c>
      <c r="HF73">
        <v>33.51</v>
      </c>
      <c r="HG73">
        <v>27.51</v>
      </c>
      <c r="HH73">
        <v>34.76</v>
      </c>
      <c r="HI73">
        <v>44.98</v>
      </c>
      <c r="HJ73">
        <v>2.64</v>
      </c>
      <c r="HK73">
        <v>173.7</v>
      </c>
      <c r="ID73">
        <v>0</v>
      </c>
      <c r="IE73">
        <v>0.50183800000000001</v>
      </c>
      <c r="IF73">
        <v>0.12561700000000001</v>
      </c>
      <c r="IG73">
        <v>0</v>
      </c>
      <c r="IH73">
        <v>1.7213499999999999</v>
      </c>
      <c r="II73">
        <v>0.80892399999999998</v>
      </c>
      <c r="IJ73">
        <v>1.7518499999999999</v>
      </c>
      <c r="IK73">
        <v>0.114331</v>
      </c>
      <c r="IL73">
        <v>5.0239099999999999</v>
      </c>
      <c r="IM73">
        <v>58.2</v>
      </c>
      <c r="IN73">
        <v>32.1</v>
      </c>
      <c r="IO73">
        <v>26.1</v>
      </c>
      <c r="IP73">
        <v>57.4</v>
      </c>
      <c r="IQ73">
        <v>32.1</v>
      </c>
      <c r="IR73">
        <v>25.3</v>
      </c>
      <c r="IU73">
        <v>8.98</v>
      </c>
      <c r="IV73">
        <v>27.64</v>
      </c>
      <c r="IW73">
        <v>8.8800000000000008</v>
      </c>
      <c r="IX73">
        <v>25.69</v>
      </c>
      <c r="IY73">
        <v>8.98</v>
      </c>
      <c r="IZ73">
        <v>27.64</v>
      </c>
      <c r="JA73">
        <v>9.44</v>
      </c>
      <c r="JB73">
        <v>96.658199999999994</v>
      </c>
      <c r="JK73">
        <v>1</v>
      </c>
      <c r="JL73">
        <v>14.423</v>
      </c>
      <c r="JM73">
        <v>14.423</v>
      </c>
      <c r="JP73">
        <v>21914.1</v>
      </c>
      <c r="JQ73">
        <v>14.423</v>
      </c>
      <c r="JR73">
        <v>1.33</v>
      </c>
      <c r="JS73">
        <v>2.0099999999999998</v>
      </c>
      <c r="JT73">
        <v>7.75</v>
      </c>
      <c r="JU73">
        <v>1.33</v>
      </c>
      <c r="JV73">
        <v>2.0099999999999998</v>
      </c>
      <c r="JW73">
        <v>7.42</v>
      </c>
      <c r="JZ73">
        <v>2</v>
      </c>
      <c r="KA73">
        <v>8</v>
      </c>
      <c r="KB73">
        <v>91.226799999999997</v>
      </c>
      <c r="KC73">
        <v>35.539700000000003</v>
      </c>
      <c r="KD73">
        <v>81.8322</v>
      </c>
      <c r="KE73">
        <v>37.866199999999999</v>
      </c>
      <c r="KF73">
        <v>142.624</v>
      </c>
      <c r="KG73">
        <v>28.065300000000001</v>
      </c>
      <c r="KJ73">
        <v>26.0457</v>
      </c>
      <c r="KK73">
        <v>18.9071</v>
      </c>
      <c r="KL73">
        <v>219.49799999999999</v>
      </c>
      <c r="KM73">
        <v>114.49</v>
      </c>
      <c r="KN73">
        <v>0</v>
      </c>
      <c r="KO73">
        <v>-3340.13</v>
      </c>
      <c r="KP73">
        <v>0</v>
      </c>
      <c r="KQ73">
        <v>0</v>
      </c>
      <c r="KR73">
        <v>441.303</v>
      </c>
      <c r="KS73">
        <v>1089.58</v>
      </c>
      <c r="KT73">
        <v>2466.0500000000002</v>
      </c>
      <c r="KU73">
        <v>95.033199999999994</v>
      </c>
      <c r="KV73">
        <v>1130.78</v>
      </c>
      <c r="KW73">
        <v>998.45500000000004</v>
      </c>
      <c r="KX73">
        <v>4029.86</v>
      </c>
      <c r="KY73">
        <v>0</v>
      </c>
      <c r="KZ73">
        <v>1590.01</v>
      </c>
      <c r="LA73">
        <v>6618.33</v>
      </c>
      <c r="LB73">
        <v>17.412500000000001</v>
      </c>
      <c r="LC73">
        <v>21.590599999999998</v>
      </c>
      <c r="LD73">
        <v>219.49799999999999</v>
      </c>
      <c r="LE73">
        <v>114.49</v>
      </c>
      <c r="LF73">
        <v>-3340.13</v>
      </c>
      <c r="LG73">
        <v>441.303</v>
      </c>
      <c r="LH73">
        <v>1094.74</v>
      </c>
      <c r="LI73">
        <v>2466.0500000000002</v>
      </c>
      <c r="LJ73">
        <v>95.033199999999994</v>
      </c>
      <c r="LK73">
        <v>1129.99</v>
      </c>
      <c r="LL73">
        <v>671.28399999999999</v>
      </c>
      <c r="LM73">
        <v>4029.86</v>
      </c>
      <c r="LN73">
        <v>1590.01</v>
      </c>
      <c r="LO73">
        <v>6291.16</v>
      </c>
      <c r="LP73">
        <v>167.19200000000001</v>
      </c>
      <c r="LQ73">
        <v>20.066099999999999</v>
      </c>
      <c r="LR73">
        <v>219.49799999999999</v>
      </c>
      <c r="LS73">
        <v>0</v>
      </c>
      <c r="LT73">
        <v>1278.6099999999999</v>
      </c>
      <c r="LU73">
        <v>1315.06</v>
      </c>
      <c r="LV73">
        <v>2209.0100000000002</v>
      </c>
      <c r="LW73">
        <v>129.84899999999999</v>
      </c>
      <c r="LX73">
        <v>5339.28</v>
      </c>
      <c r="LY73">
        <v>3516.09</v>
      </c>
      <c r="LZ73">
        <v>6231.06</v>
      </c>
      <c r="MA73">
        <v>1545</v>
      </c>
      <c r="MB73">
        <v>11292.2</v>
      </c>
    </row>
    <row r="74" spans="1:340" x14ac:dyDescent="0.25">
      <c r="A74" s="26">
        <v>44497.783402777779</v>
      </c>
      <c r="B74" t="s">
        <v>812</v>
      </c>
      <c r="C74" t="s">
        <v>813</v>
      </c>
      <c r="D74">
        <v>4</v>
      </c>
      <c r="E74">
        <v>8</v>
      </c>
      <c r="F74">
        <v>6960</v>
      </c>
      <c r="G74" t="s">
        <v>87</v>
      </c>
      <c r="H74" t="s">
        <v>393</v>
      </c>
      <c r="I74">
        <v>0</v>
      </c>
      <c r="J74">
        <v>0</v>
      </c>
      <c r="K74">
        <v>0</v>
      </c>
      <c r="L74">
        <v>27.3</v>
      </c>
      <c r="O74">
        <v>115.34099999999999</v>
      </c>
      <c r="P74">
        <v>886.69600000000003</v>
      </c>
      <c r="Q74">
        <v>1100.08</v>
      </c>
      <c r="R74">
        <v>581.73099999999999</v>
      </c>
      <c r="S74">
        <v>0</v>
      </c>
      <c r="T74">
        <v>-22826.9</v>
      </c>
      <c r="U74">
        <v>0</v>
      </c>
      <c r="V74">
        <v>0</v>
      </c>
      <c r="W74">
        <v>2033.7</v>
      </c>
      <c r="X74">
        <v>5613.5</v>
      </c>
      <c r="Y74">
        <v>12062</v>
      </c>
      <c r="Z74">
        <v>433.91399999999999</v>
      </c>
      <c r="AA74">
        <v>6.3121599999999998E-4</v>
      </c>
      <c r="AB74">
        <v>2683.85</v>
      </c>
      <c r="AC74">
        <v>170.25700000000001</v>
      </c>
      <c r="AD74">
        <v>730.226</v>
      </c>
      <c r="AE74">
        <v>0</v>
      </c>
      <c r="AF74">
        <v>299.60500000000002</v>
      </c>
      <c r="AG74">
        <v>1200.0899999999999</v>
      </c>
      <c r="AH74">
        <v>900.48299999999995</v>
      </c>
      <c r="AI74">
        <v>5.83</v>
      </c>
      <c r="AJ74">
        <v>14.63</v>
      </c>
      <c r="AK74">
        <v>4.3899999999999997</v>
      </c>
      <c r="AL74">
        <v>23.23</v>
      </c>
      <c r="AM74">
        <v>0</v>
      </c>
      <c r="AN74">
        <v>-75.56</v>
      </c>
      <c r="AO74">
        <v>0</v>
      </c>
      <c r="AP74">
        <v>0</v>
      </c>
      <c r="AQ74">
        <v>9.15</v>
      </c>
      <c r="AR74">
        <v>31.75</v>
      </c>
      <c r="AS74">
        <v>49.82</v>
      </c>
      <c r="AT74">
        <v>1.82</v>
      </c>
      <c r="AU74">
        <v>65.06</v>
      </c>
      <c r="AV74">
        <v>48.08</v>
      </c>
      <c r="BI74">
        <v>0</v>
      </c>
      <c r="BJ74">
        <v>2.7679100000000001</v>
      </c>
      <c r="BK74">
        <v>0.12561700000000001</v>
      </c>
      <c r="BL74">
        <v>7.7370900000000006E-2</v>
      </c>
      <c r="BM74">
        <v>0</v>
      </c>
      <c r="BN74">
        <v>-0.43360799999999999</v>
      </c>
      <c r="BO74">
        <v>0</v>
      </c>
      <c r="BP74">
        <v>0</v>
      </c>
      <c r="BQ74">
        <v>0.53989299999999996</v>
      </c>
      <c r="BR74">
        <v>0.88372700000000004</v>
      </c>
      <c r="BS74">
        <v>1.82348</v>
      </c>
      <c r="BT74">
        <v>7.39533E-2</v>
      </c>
      <c r="BU74">
        <v>5.8583400000000001</v>
      </c>
      <c r="BV74">
        <v>2.9708899999999998</v>
      </c>
      <c r="BW74">
        <v>115.34099999999999</v>
      </c>
      <c r="BX74">
        <v>886.69600000000003</v>
      </c>
      <c r="BY74">
        <v>1100.08</v>
      </c>
      <c r="BZ74">
        <v>581.73099999999999</v>
      </c>
      <c r="CA74">
        <v>-22826.9</v>
      </c>
      <c r="CB74">
        <v>2033.7</v>
      </c>
      <c r="CC74">
        <v>5613.5</v>
      </c>
      <c r="CD74">
        <v>12062</v>
      </c>
      <c r="CE74">
        <v>433.91399999999999</v>
      </c>
      <c r="CF74">
        <v>6.3121599999999998E-4</v>
      </c>
      <c r="CG74">
        <v>2683.85</v>
      </c>
      <c r="CH74">
        <v>170.25700000000001</v>
      </c>
      <c r="CI74">
        <v>730.226</v>
      </c>
      <c r="CJ74">
        <v>299.60500000000002</v>
      </c>
      <c r="CK74">
        <v>1200.0899999999999</v>
      </c>
      <c r="CL74">
        <v>900.48299999999995</v>
      </c>
      <c r="CM74">
        <v>5.83</v>
      </c>
      <c r="CN74">
        <v>14.63</v>
      </c>
      <c r="CO74">
        <v>4.3899999999999997</v>
      </c>
      <c r="CP74">
        <v>23.23</v>
      </c>
      <c r="CQ74">
        <v>-75.56</v>
      </c>
      <c r="CR74">
        <v>9.15</v>
      </c>
      <c r="CS74">
        <v>31.75</v>
      </c>
      <c r="CT74">
        <v>49.82</v>
      </c>
      <c r="CU74">
        <v>1.82</v>
      </c>
      <c r="CV74">
        <v>65.06</v>
      </c>
      <c r="CW74">
        <v>48.08</v>
      </c>
      <c r="DH74">
        <v>0</v>
      </c>
      <c r="DI74">
        <v>2.7679100000000001</v>
      </c>
      <c r="DJ74">
        <v>0.12561700000000001</v>
      </c>
      <c r="DK74">
        <v>7.7370900000000006E-2</v>
      </c>
      <c r="DL74">
        <v>-0.43360799999999999</v>
      </c>
      <c r="DM74">
        <v>0.53989299999999996</v>
      </c>
      <c r="DN74">
        <v>0.88372700000000004</v>
      </c>
      <c r="DO74">
        <v>1.82348</v>
      </c>
      <c r="DP74">
        <v>7.39533E-2</v>
      </c>
      <c r="DQ74">
        <v>5.8583400000000001</v>
      </c>
      <c r="DR74">
        <v>2.9708899999999998</v>
      </c>
      <c r="DS74" t="s">
        <v>673</v>
      </c>
      <c r="DT74" t="s">
        <v>670</v>
      </c>
      <c r="DU74" t="s">
        <v>665</v>
      </c>
      <c r="DV74" t="s">
        <v>501</v>
      </c>
      <c r="DW74">
        <v>0</v>
      </c>
      <c r="DX74">
        <v>0</v>
      </c>
      <c r="DY74">
        <v>0</v>
      </c>
      <c r="DZ74">
        <v>0</v>
      </c>
      <c r="EC74">
        <v>115.34099999999999</v>
      </c>
      <c r="ED74">
        <v>886.69600000000003</v>
      </c>
      <c r="EE74">
        <v>1100.08</v>
      </c>
      <c r="EF74">
        <v>581.73099999999999</v>
      </c>
      <c r="EG74">
        <v>0</v>
      </c>
      <c r="EH74">
        <v>-22826.9</v>
      </c>
      <c r="EI74">
        <v>0</v>
      </c>
      <c r="EJ74">
        <v>0</v>
      </c>
      <c r="EK74">
        <v>2033.7</v>
      </c>
      <c r="EL74">
        <v>5613.5</v>
      </c>
      <c r="EM74">
        <v>12062</v>
      </c>
      <c r="EN74">
        <v>433.91399999999999</v>
      </c>
      <c r="EO74">
        <v>6.3121599999999998E-4</v>
      </c>
      <c r="EP74">
        <v>170.25700000000001</v>
      </c>
      <c r="EQ74">
        <v>730.226</v>
      </c>
      <c r="ER74">
        <v>0</v>
      </c>
      <c r="ES74">
        <v>299.60500000000002</v>
      </c>
      <c r="ET74">
        <v>1200.0899999999999</v>
      </c>
      <c r="EU74">
        <v>5.83</v>
      </c>
      <c r="EV74">
        <v>14.63</v>
      </c>
      <c r="EW74">
        <v>4.3899999999999997</v>
      </c>
      <c r="EX74">
        <v>23.23</v>
      </c>
      <c r="EY74">
        <v>0</v>
      </c>
      <c r="EZ74">
        <v>-75.56</v>
      </c>
      <c r="FA74">
        <v>0</v>
      </c>
      <c r="FB74">
        <v>0</v>
      </c>
      <c r="FC74">
        <v>9.15</v>
      </c>
      <c r="FD74">
        <v>31.75</v>
      </c>
      <c r="FE74">
        <v>49.82</v>
      </c>
      <c r="FF74">
        <v>1.82</v>
      </c>
      <c r="FG74">
        <v>65.06</v>
      </c>
      <c r="FT74">
        <v>0</v>
      </c>
      <c r="FU74">
        <v>2.7679100000000001</v>
      </c>
      <c r="FV74">
        <v>0.12561700000000001</v>
      </c>
      <c r="FW74">
        <v>7.7370900000000006E-2</v>
      </c>
      <c r="FX74">
        <v>0</v>
      </c>
      <c r="FY74">
        <v>-0.43360799999999999</v>
      </c>
      <c r="FZ74">
        <v>0</v>
      </c>
      <c r="GA74">
        <v>0</v>
      </c>
      <c r="GB74">
        <v>0.53989299999999996</v>
      </c>
      <c r="GC74">
        <v>0.88372700000000004</v>
      </c>
      <c r="GD74">
        <v>1.82348</v>
      </c>
      <c r="GE74">
        <v>7.39533E-2</v>
      </c>
      <c r="GF74">
        <v>5.8583400000000001</v>
      </c>
      <c r="GG74">
        <v>764.79700000000003</v>
      </c>
      <c r="GH74">
        <v>1776.15</v>
      </c>
      <c r="GI74">
        <v>1100.08</v>
      </c>
      <c r="GJ74">
        <v>0</v>
      </c>
      <c r="GK74">
        <v>5894.96</v>
      </c>
      <c r="GL74">
        <v>6547.69</v>
      </c>
      <c r="GM74">
        <v>10697.7</v>
      </c>
      <c r="GN74">
        <v>540.49900000000002</v>
      </c>
      <c r="GO74">
        <v>27321.9</v>
      </c>
      <c r="GP74">
        <v>636.66700000000003</v>
      </c>
      <c r="GQ74">
        <v>1140.5</v>
      </c>
      <c r="GR74">
        <v>291.12400000000002</v>
      </c>
      <c r="GS74">
        <v>2068.29</v>
      </c>
      <c r="GT74">
        <v>25.136700000000001</v>
      </c>
      <c r="GU74">
        <v>28.91</v>
      </c>
      <c r="GV74">
        <v>4.3899999999999997</v>
      </c>
      <c r="GW74">
        <v>65.319999999999993</v>
      </c>
      <c r="GX74">
        <v>26.91</v>
      </c>
      <c r="GY74">
        <v>41.09</v>
      </c>
      <c r="GZ74">
        <v>44.64</v>
      </c>
      <c r="HA74">
        <v>2.29</v>
      </c>
      <c r="HB74">
        <v>238.68700000000001</v>
      </c>
      <c r="HC74">
        <v>22.9</v>
      </c>
      <c r="HD74">
        <v>28.91</v>
      </c>
      <c r="HE74">
        <v>4.3899999999999997</v>
      </c>
      <c r="HF74">
        <v>32.659999999999997</v>
      </c>
      <c r="HG74">
        <v>26.91</v>
      </c>
      <c r="HH74">
        <v>34.6</v>
      </c>
      <c r="HI74">
        <v>44.64</v>
      </c>
      <c r="HJ74">
        <v>2.29</v>
      </c>
      <c r="HK74">
        <v>197.3</v>
      </c>
      <c r="ID74">
        <v>0</v>
      </c>
      <c r="IE74">
        <v>5.0144500000000001</v>
      </c>
      <c r="IF74">
        <v>0.12561700000000001</v>
      </c>
      <c r="IG74">
        <v>0</v>
      </c>
      <c r="IH74">
        <v>1.7213499999999999</v>
      </c>
      <c r="II74">
        <v>0.80892399999999998</v>
      </c>
      <c r="IJ74">
        <v>1.7518499999999999</v>
      </c>
      <c r="IK74">
        <v>0.114331</v>
      </c>
      <c r="IL74">
        <v>9.5365199999999994</v>
      </c>
      <c r="IM74">
        <v>58.9</v>
      </c>
      <c r="IN74">
        <v>31.6</v>
      </c>
      <c r="IO74">
        <v>27.3</v>
      </c>
      <c r="IP74">
        <v>58.9</v>
      </c>
      <c r="IQ74">
        <v>31.6</v>
      </c>
      <c r="IR74">
        <v>27.3</v>
      </c>
      <c r="IU74">
        <v>21.8</v>
      </c>
      <c r="IV74">
        <v>26.28</v>
      </c>
      <c r="IW74">
        <v>21.8</v>
      </c>
      <c r="IX74">
        <v>26.28</v>
      </c>
      <c r="IY74">
        <v>21.8</v>
      </c>
      <c r="IZ74">
        <v>26.28</v>
      </c>
      <c r="JA74">
        <v>36.07</v>
      </c>
      <c r="JB74">
        <v>87.686700000000002</v>
      </c>
      <c r="JK74">
        <v>1</v>
      </c>
      <c r="JL74">
        <v>14.5977</v>
      </c>
      <c r="JM74">
        <v>14.5977</v>
      </c>
      <c r="JP74">
        <v>22833.599999999999</v>
      </c>
      <c r="JQ74">
        <v>14.5977</v>
      </c>
      <c r="JR74">
        <v>1.4</v>
      </c>
      <c r="JS74">
        <v>2.09</v>
      </c>
      <c r="JT74">
        <v>7.57</v>
      </c>
      <c r="JU74">
        <v>1.4</v>
      </c>
      <c r="JV74">
        <v>2.09</v>
      </c>
      <c r="JW74">
        <v>7.57</v>
      </c>
      <c r="JZ74">
        <v>2</v>
      </c>
      <c r="KA74">
        <v>8</v>
      </c>
      <c r="KB74">
        <v>83.284300000000002</v>
      </c>
      <c r="KC74">
        <v>46.238799999999998</v>
      </c>
      <c r="KD74">
        <v>83.284300000000002</v>
      </c>
      <c r="KE74">
        <v>46.238799999999998</v>
      </c>
      <c r="KF74">
        <v>145.636</v>
      </c>
      <c r="KG74">
        <v>83.183400000000006</v>
      </c>
      <c r="KJ74">
        <v>23.311299999999999</v>
      </c>
      <c r="KK74">
        <v>221.803</v>
      </c>
      <c r="KL74">
        <v>219.49799999999999</v>
      </c>
      <c r="KM74">
        <v>114.48699999999999</v>
      </c>
      <c r="KN74">
        <v>0</v>
      </c>
      <c r="KO74">
        <v>-3496.7</v>
      </c>
      <c r="KP74">
        <v>0</v>
      </c>
      <c r="KQ74">
        <v>0</v>
      </c>
      <c r="KR74">
        <v>441.303</v>
      </c>
      <c r="KS74">
        <v>1114.56</v>
      </c>
      <c r="KT74">
        <v>2466.0500000000002</v>
      </c>
      <c r="KU74">
        <v>95.033199999999994</v>
      </c>
      <c r="KV74">
        <v>1199.3399999999999</v>
      </c>
      <c r="KW74">
        <v>903.56200000000001</v>
      </c>
      <c r="KX74">
        <v>3875.33</v>
      </c>
      <c r="KY74">
        <v>0</v>
      </c>
      <c r="KZ74">
        <v>1590.01</v>
      </c>
      <c r="LA74">
        <v>6368.91</v>
      </c>
      <c r="LB74">
        <v>23.311299999999999</v>
      </c>
      <c r="LC74">
        <v>221.803</v>
      </c>
      <c r="LD74">
        <v>219.49799999999999</v>
      </c>
      <c r="LE74">
        <v>114.48699999999999</v>
      </c>
      <c r="LF74">
        <v>-3496.7</v>
      </c>
      <c r="LG74">
        <v>441.303</v>
      </c>
      <c r="LH74">
        <v>1114.56</v>
      </c>
      <c r="LI74">
        <v>2466.0500000000002</v>
      </c>
      <c r="LJ74">
        <v>95.033199999999994</v>
      </c>
      <c r="LK74">
        <v>1199.3399999999999</v>
      </c>
      <c r="LL74">
        <v>903.56200000000001</v>
      </c>
      <c r="LM74">
        <v>3875.33</v>
      </c>
      <c r="LN74">
        <v>1590.01</v>
      </c>
      <c r="LO74">
        <v>6368.91</v>
      </c>
      <c r="LP74">
        <v>160.86099999999999</v>
      </c>
      <c r="LQ74">
        <v>431.18099999999998</v>
      </c>
      <c r="LR74">
        <v>219.49799999999999</v>
      </c>
      <c r="LS74">
        <v>0</v>
      </c>
      <c r="LT74">
        <v>1278.6099999999999</v>
      </c>
      <c r="LU74">
        <v>1315.06</v>
      </c>
      <c r="LV74">
        <v>2209.0100000000002</v>
      </c>
      <c r="LW74">
        <v>129.84899999999999</v>
      </c>
      <c r="LX74">
        <v>5744.07</v>
      </c>
      <c r="LY74">
        <v>3378.81</v>
      </c>
      <c r="LZ74">
        <v>6052.65</v>
      </c>
      <c r="MA74">
        <v>1545</v>
      </c>
      <c r="MB74">
        <v>10976.5</v>
      </c>
    </row>
    <row r="75" spans="1:340" x14ac:dyDescent="0.25">
      <c r="A75" s="26">
        <v>44497.783865740741</v>
      </c>
      <c r="B75" t="s">
        <v>814</v>
      </c>
      <c r="C75" t="s">
        <v>815</v>
      </c>
      <c r="D75">
        <v>4</v>
      </c>
      <c r="E75">
        <v>8</v>
      </c>
      <c r="F75">
        <v>6960</v>
      </c>
      <c r="G75" t="s">
        <v>87</v>
      </c>
      <c r="H75" t="s">
        <v>112</v>
      </c>
      <c r="I75">
        <v>-3.06</v>
      </c>
      <c r="J75">
        <v>-1.3</v>
      </c>
      <c r="K75">
        <v>-1.2</v>
      </c>
      <c r="L75">
        <v>28.5</v>
      </c>
      <c r="O75">
        <v>151.97</v>
      </c>
      <c r="P75">
        <v>960.65200000000004</v>
      </c>
      <c r="Q75">
        <v>1100.08</v>
      </c>
      <c r="R75">
        <v>581.73099999999999</v>
      </c>
      <c r="S75">
        <v>0</v>
      </c>
      <c r="T75">
        <v>-22826.9</v>
      </c>
      <c r="U75">
        <v>0</v>
      </c>
      <c r="V75">
        <v>0</v>
      </c>
      <c r="W75">
        <v>2033.7</v>
      </c>
      <c r="X75">
        <v>5605.06</v>
      </c>
      <c r="Y75">
        <v>12062</v>
      </c>
      <c r="Z75">
        <v>433.91399999999999</v>
      </c>
      <c r="AA75">
        <v>102.151</v>
      </c>
      <c r="AB75">
        <v>2794.43</v>
      </c>
      <c r="AC75">
        <v>224.32599999999999</v>
      </c>
      <c r="AD75">
        <v>730.226</v>
      </c>
      <c r="AE75">
        <v>0</v>
      </c>
      <c r="AF75">
        <v>299.60500000000002</v>
      </c>
      <c r="AG75">
        <v>1254.1600000000001</v>
      </c>
      <c r="AH75">
        <v>954.55200000000002</v>
      </c>
      <c r="AI75">
        <v>7.67</v>
      </c>
      <c r="AJ75">
        <v>15.85</v>
      </c>
      <c r="AK75">
        <v>4.3899999999999997</v>
      </c>
      <c r="AL75">
        <v>23.23</v>
      </c>
      <c r="AM75">
        <v>0</v>
      </c>
      <c r="AN75">
        <v>-75.569999999999993</v>
      </c>
      <c r="AO75">
        <v>0</v>
      </c>
      <c r="AP75">
        <v>0</v>
      </c>
      <c r="AQ75">
        <v>9.15</v>
      </c>
      <c r="AR75">
        <v>31.72</v>
      </c>
      <c r="AS75">
        <v>49.82</v>
      </c>
      <c r="AT75">
        <v>1.82</v>
      </c>
      <c r="AU75">
        <v>68.08</v>
      </c>
      <c r="AV75">
        <v>51.14</v>
      </c>
      <c r="BI75">
        <v>0</v>
      </c>
      <c r="BJ75">
        <v>3.0084</v>
      </c>
      <c r="BK75">
        <v>0.12561700000000001</v>
      </c>
      <c r="BL75">
        <v>7.7370900000000006E-2</v>
      </c>
      <c r="BM75">
        <v>0</v>
      </c>
      <c r="BN75">
        <v>-0.43360799999999999</v>
      </c>
      <c r="BO75">
        <v>0</v>
      </c>
      <c r="BP75">
        <v>0</v>
      </c>
      <c r="BQ75">
        <v>0.53989299999999996</v>
      </c>
      <c r="BR75">
        <v>0.88439500000000004</v>
      </c>
      <c r="BS75">
        <v>1.82348</v>
      </c>
      <c r="BT75">
        <v>7.39533E-2</v>
      </c>
      <c r="BU75">
        <v>6.0994999999999999</v>
      </c>
      <c r="BV75">
        <v>3.2113900000000002</v>
      </c>
      <c r="BW75">
        <v>115.34099999999999</v>
      </c>
      <c r="BX75">
        <v>886.69600000000003</v>
      </c>
      <c r="BY75">
        <v>1100.08</v>
      </c>
      <c r="BZ75">
        <v>581.73099999999999</v>
      </c>
      <c r="CA75">
        <v>-22826.9</v>
      </c>
      <c r="CB75">
        <v>2033.7</v>
      </c>
      <c r="CC75">
        <v>5613.5</v>
      </c>
      <c r="CD75">
        <v>12062</v>
      </c>
      <c r="CE75">
        <v>433.91399999999999</v>
      </c>
      <c r="CF75">
        <v>6.3121599999999998E-4</v>
      </c>
      <c r="CG75">
        <v>2683.85</v>
      </c>
      <c r="CH75">
        <v>170.25700000000001</v>
      </c>
      <c r="CI75">
        <v>730.226</v>
      </c>
      <c r="CJ75">
        <v>299.60500000000002</v>
      </c>
      <c r="CK75">
        <v>1200.0899999999999</v>
      </c>
      <c r="CL75">
        <v>900.48299999999995</v>
      </c>
      <c r="CM75">
        <v>5.83</v>
      </c>
      <c r="CN75">
        <v>14.63</v>
      </c>
      <c r="CO75">
        <v>4.3899999999999997</v>
      </c>
      <c r="CP75">
        <v>23.23</v>
      </c>
      <c r="CQ75">
        <v>-75.56</v>
      </c>
      <c r="CR75">
        <v>9.15</v>
      </c>
      <c r="CS75">
        <v>31.75</v>
      </c>
      <c r="CT75">
        <v>49.82</v>
      </c>
      <c r="CU75">
        <v>1.82</v>
      </c>
      <c r="CV75">
        <v>65.06</v>
      </c>
      <c r="CW75">
        <v>48.08</v>
      </c>
      <c r="DH75">
        <v>0</v>
      </c>
      <c r="DI75">
        <v>2.7679100000000001</v>
      </c>
      <c r="DJ75">
        <v>0.12561700000000001</v>
      </c>
      <c r="DK75">
        <v>7.7370900000000006E-2</v>
      </c>
      <c r="DL75">
        <v>-0.43360799999999999</v>
      </c>
      <c r="DM75">
        <v>0.53989299999999996</v>
      </c>
      <c r="DN75">
        <v>0.88372700000000004</v>
      </c>
      <c r="DO75">
        <v>1.82348</v>
      </c>
      <c r="DP75">
        <v>7.39533E-2</v>
      </c>
      <c r="DQ75">
        <v>5.8583400000000001</v>
      </c>
      <c r="DR75">
        <v>2.9708899999999998</v>
      </c>
      <c r="DS75" t="s">
        <v>673</v>
      </c>
      <c r="DT75" t="s">
        <v>670</v>
      </c>
      <c r="DU75" t="s">
        <v>665</v>
      </c>
      <c r="DV75" t="s">
        <v>501</v>
      </c>
      <c r="DW75">
        <v>-0.24116099999999999</v>
      </c>
      <c r="DX75">
        <v>-0.24049300000000001</v>
      </c>
      <c r="DY75">
        <v>-4.5999999999999996</v>
      </c>
      <c r="DZ75">
        <v>-6.4</v>
      </c>
      <c r="EC75">
        <v>151.97</v>
      </c>
      <c r="ED75">
        <v>960.65200000000004</v>
      </c>
      <c r="EE75">
        <v>1100.08</v>
      </c>
      <c r="EF75">
        <v>581.73099999999999</v>
      </c>
      <c r="EG75">
        <v>0</v>
      </c>
      <c r="EH75">
        <v>-22826.9</v>
      </c>
      <c r="EI75">
        <v>0</v>
      </c>
      <c r="EJ75">
        <v>0</v>
      </c>
      <c r="EK75">
        <v>2033.7</v>
      </c>
      <c r="EL75">
        <v>5605.06</v>
      </c>
      <c r="EM75">
        <v>12062</v>
      </c>
      <c r="EN75">
        <v>433.91399999999999</v>
      </c>
      <c r="EO75">
        <v>102.151</v>
      </c>
      <c r="EP75">
        <v>224.32599999999999</v>
      </c>
      <c r="EQ75">
        <v>730.226</v>
      </c>
      <c r="ER75">
        <v>0</v>
      </c>
      <c r="ES75">
        <v>299.60500000000002</v>
      </c>
      <c r="ET75">
        <v>1254.1600000000001</v>
      </c>
      <c r="EU75">
        <v>7.67</v>
      </c>
      <c r="EV75">
        <v>15.85</v>
      </c>
      <c r="EW75">
        <v>4.3899999999999997</v>
      </c>
      <c r="EX75">
        <v>23.23</v>
      </c>
      <c r="EY75">
        <v>0</v>
      </c>
      <c r="EZ75">
        <v>-75.569999999999993</v>
      </c>
      <c r="FA75">
        <v>0</v>
      </c>
      <c r="FB75">
        <v>0</v>
      </c>
      <c r="FC75">
        <v>9.15</v>
      </c>
      <c r="FD75">
        <v>31.72</v>
      </c>
      <c r="FE75">
        <v>49.82</v>
      </c>
      <c r="FF75">
        <v>1.82</v>
      </c>
      <c r="FG75">
        <v>68.08</v>
      </c>
      <c r="FT75">
        <v>0</v>
      </c>
      <c r="FU75">
        <v>3.0084</v>
      </c>
      <c r="FV75">
        <v>0.12561700000000001</v>
      </c>
      <c r="FW75">
        <v>7.7370900000000006E-2</v>
      </c>
      <c r="FX75">
        <v>0</v>
      </c>
      <c r="FY75">
        <v>-0.43360799999999999</v>
      </c>
      <c r="FZ75">
        <v>0</v>
      </c>
      <c r="GA75">
        <v>0</v>
      </c>
      <c r="GB75">
        <v>0.53989299999999996</v>
      </c>
      <c r="GC75">
        <v>0.88439500000000004</v>
      </c>
      <c r="GD75">
        <v>1.82348</v>
      </c>
      <c r="GE75">
        <v>7.39533E-2</v>
      </c>
      <c r="GF75">
        <v>6.0994999999999999</v>
      </c>
      <c r="GG75">
        <v>764.79700000000003</v>
      </c>
      <c r="GH75">
        <v>1776.15</v>
      </c>
      <c r="GI75">
        <v>1100.08</v>
      </c>
      <c r="GJ75">
        <v>0</v>
      </c>
      <c r="GK75">
        <v>5894.96</v>
      </c>
      <c r="GL75">
        <v>6547.69</v>
      </c>
      <c r="GM75">
        <v>10697.7</v>
      </c>
      <c r="GN75">
        <v>540.49900000000002</v>
      </c>
      <c r="GO75">
        <v>27321.9</v>
      </c>
      <c r="GP75">
        <v>636.66700000000003</v>
      </c>
      <c r="GQ75">
        <v>1140.5</v>
      </c>
      <c r="GR75">
        <v>291.12400000000002</v>
      </c>
      <c r="GS75">
        <v>2068.29</v>
      </c>
      <c r="GT75">
        <v>25.136700000000001</v>
      </c>
      <c r="GU75">
        <v>28.91</v>
      </c>
      <c r="GV75">
        <v>4.3899999999999997</v>
      </c>
      <c r="GW75">
        <v>65.319999999999993</v>
      </c>
      <c r="GX75">
        <v>26.91</v>
      </c>
      <c r="GY75">
        <v>41.09</v>
      </c>
      <c r="GZ75">
        <v>44.64</v>
      </c>
      <c r="HA75">
        <v>2.29</v>
      </c>
      <c r="HB75">
        <v>238.68700000000001</v>
      </c>
      <c r="HC75">
        <v>22.9</v>
      </c>
      <c r="HD75">
        <v>28.91</v>
      </c>
      <c r="HE75">
        <v>4.3899999999999997</v>
      </c>
      <c r="HF75">
        <v>32.659999999999997</v>
      </c>
      <c r="HG75">
        <v>26.91</v>
      </c>
      <c r="HH75">
        <v>34.6</v>
      </c>
      <c r="HI75">
        <v>44.64</v>
      </c>
      <c r="HJ75">
        <v>2.29</v>
      </c>
      <c r="HK75">
        <v>197.3</v>
      </c>
      <c r="ID75">
        <v>0</v>
      </c>
      <c r="IE75">
        <v>5.0144500000000001</v>
      </c>
      <c r="IF75">
        <v>0.12561700000000001</v>
      </c>
      <c r="IG75">
        <v>0</v>
      </c>
      <c r="IH75">
        <v>1.7213499999999999</v>
      </c>
      <c r="II75">
        <v>0.80892399999999998</v>
      </c>
      <c r="IJ75">
        <v>1.7518499999999999</v>
      </c>
      <c r="IK75">
        <v>0.114331</v>
      </c>
      <c r="IL75">
        <v>9.5365199999999994</v>
      </c>
      <c r="IM75">
        <v>60.2</v>
      </c>
      <c r="IN75">
        <v>31.7</v>
      </c>
      <c r="IO75">
        <v>28.5</v>
      </c>
      <c r="IP75">
        <v>58.9</v>
      </c>
      <c r="IQ75">
        <v>31.6</v>
      </c>
      <c r="IR75">
        <v>27.3</v>
      </c>
      <c r="IU75">
        <v>23.15</v>
      </c>
      <c r="IV75">
        <v>27.99</v>
      </c>
      <c r="IW75">
        <v>21.8</v>
      </c>
      <c r="IX75">
        <v>26.28</v>
      </c>
      <c r="IY75">
        <v>23.15</v>
      </c>
      <c r="IZ75">
        <v>27.99</v>
      </c>
      <c r="JA75">
        <v>36.07</v>
      </c>
      <c r="JB75">
        <v>87.686700000000002</v>
      </c>
      <c r="JK75">
        <v>1</v>
      </c>
      <c r="JL75">
        <v>14.5977</v>
      </c>
      <c r="JM75">
        <v>14.5977</v>
      </c>
      <c r="JP75">
        <v>22833.599999999999</v>
      </c>
      <c r="JQ75">
        <v>14.5977</v>
      </c>
      <c r="JR75">
        <v>1.41</v>
      </c>
      <c r="JS75">
        <v>2.09</v>
      </c>
      <c r="JT75">
        <v>7.88</v>
      </c>
      <c r="JU75">
        <v>1.4</v>
      </c>
      <c r="JV75">
        <v>2.09</v>
      </c>
      <c r="JW75">
        <v>7.57</v>
      </c>
      <c r="JZ75">
        <v>2</v>
      </c>
      <c r="KA75">
        <v>8</v>
      </c>
      <c r="KB75">
        <v>92.864900000000006</v>
      </c>
      <c r="KC75">
        <v>49.4833</v>
      </c>
      <c r="KD75">
        <v>83.284300000000002</v>
      </c>
      <c r="KE75">
        <v>46.238799999999998</v>
      </c>
      <c r="KF75">
        <v>145.636</v>
      </c>
      <c r="KG75">
        <v>83.183400000000006</v>
      </c>
      <c r="KJ75">
        <v>30.888999999999999</v>
      </c>
      <c r="KK75">
        <v>239.97800000000001</v>
      </c>
      <c r="KL75">
        <v>219.49799999999999</v>
      </c>
      <c r="KM75">
        <v>114.48699999999999</v>
      </c>
      <c r="KN75">
        <v>0</v>
      </c>
      <c r="KO75">
        <v>-3496.7</v>
      </c>
      <c r="KP75">
        <v>0</v>
      </c>
      <c r="KQ75">
        <v>0</v>
      </c>
      <c r="KR75">
        <v>441.303</v>
      </c>
      <c r="KS75">
        <v>1112.97</v>
      </c>
      <c r="KT75">
        <v>2466.0500000000002</v>
      </c>
      <c r="KU75">
        <v>95.033199999999994</v>
      </c>
      <c r="KV75">
        <v>1223.51</v>
      </c>
      <c r="KW75">
        <v>1190.51</v>
      </c>
      <c r="KX75">
        <v>3875.33</v>
      </c>
      <c r="KY75">
        <v>0</v>
      </c>
      <c r="KZ75">
        <v>1590.01</v>
      </c>
      <c r="LA75">
        <v>6655.85</v>
      </c>
      <c r="LB75">
        <v>23.311299999999999</v>
      </c>
      <c r="LC75">
        <v>221.803</v>
      </c>
      <c r="LD75">
        <v>219.49799999999999</v>
      </c>
      <c r="LE75">
        <v>114.48699999999999</v>
      </c>
      <c r="LF75">
        <v>-3496.7</v>
      </c>
      <c r="LG75">
        <v>441.303</v>
      </c>
      <c r="LH75">
        <v>1114.56</v>
      </c>
      <c r="LI75">
        <v>2466.0500000000002</v>
      </c>
      <c r="LJ75">
        <v>95.033199999999994</v>
      </c>
      <c r="LK75">
        <v>1199.3399999999999</v>
      </c>
      <c r="LL75">
        <v>903.56200000000001</v>
      </c>
      <c r="LM75">
        <v>3875.33</v>
      </c>
      <c r="LN75">
        <v>1590.01</v>
      </c>
      <c r="LO75">
        <v>6368.91</v>
      </c>
      <c r="LP75">
        <v>160.86099999999999</v>
      </c>
      <c r="LQ75">
        <v>431.18099999999998</v>
      </c>
      <c r="LR75">
        <v>219.49799999999999</v>
      </c>
      <c r="LS75">
        <v>0</v>
      </c>
      <c r="LT75">
        <v>1278.6099999999999</v>
      </c>
      <c r="LU75">
        <v>1315.06</v>
      </c>
      <c r="LV75">
        <v>2209.0100000000002</v>
      </c>
      <c r="LW75">
        <v>129.84899999999999</v>
      </c>
      <c r="LX75">
        <v>5744.07</v>
      </c>
      <c r="LY75">
        <v>3378.81</v>
      </c>
      <c r="LZ75">
        <v>6052.65</v>
      </c>
      <c r="MA75">
        <v>1545</v>
      </c>
      <c r="MB75">
        <v>10976.5</v>
      </c>
    </row>
    <row r="76" spans="1:340" x14ac:dyDescent="0.25">
      <c r="A76" s="26">
        <v>44497.784305555557</v>
      </c>
      <c r="B76" t="s">
        <v>816</v>
      </c>
      <c r="C76" t="s">
        <v>817</v>
      </c>
      <c r="D76">
        <v>5</v>
      </c>
      <c r="E76">
        <v>8</v>
      </c>
      <c r="F76">
        <v>6960</v>
      </c>
      <c r="G76" t="s">
        <v>87</v>
      </c>
      <c r="H76" t="s">
        <v>393</v>
      </c>
      <c r="I76">
        <v>0</v>
      </c>
      <c r="J76">
        <v>0</v>
      </c>
      <c r="K76">
        <v>0</v>
      </c>
      <c r="L76">
        <v>24.8</v>
      </c>
      <c r="O76">
        <v>68.598399999999998</v>
      </c>
      <c r="P76">
        <v>74.329300000000003</v>
      </c>
      <c r="Q76">
        <v>1100.08</v>
      </c>
      <c r="R76">
        <v>581.78200000000004</v>
      </c>
      <c r="S76">
        <v>0</v>
      </c>
      <c r="T76">
        <v>-21917.4</v>
      </c>
      <c r="U76">
        <v>0</v>
      </c>
      <c r="V76">
        <v>0</v>
      </c>
      <c r="W76">
        <v>2033.7</v>
      </c>
      <c r="X76">
        <v>5563.05</v>
      </c>
      <c r="Y76">
        <v>12062</v>
      </c>
      <c r="Z76">
        <v>433.91399999999999</v>
      </c>
      <c r="AA76">
        <v>-3.05166E-4</v>
      </c>
      <c r="AB76">
        <v>1824.79</v>
      </c>
      <c r="AC76">
        <v>101.265</v>
      </c>
      <c r="AD76">
        <v>773.87400000000002</v>
      </c>
      <c r="AE76">
        <v>0</v>
      </c>
      <c r="AF76">
        <v>299.60500000000002</v>
      </c>
      <c r="AG76">
        <v>1174.74</v>
      </c>
      <c r="AH76">
        <v>875.14</v>
      </c>
      <c r="AI76">
        <v>3.42</v>
      </c>
      <c r="AJ76">
        <v>1.63</v>
      </c>
      <c r="AK76">
        <v>4.41</v>
      </c>
      <c r="AL76">
        <v>24.42</v>
      </c>
      <c r="AM76">
        <v>0</v>
      </c>
      <c r="AN76">
        <v>-71.62</v>
      </c>
      <c r="AO76">
        <v>0</v>
      </c>
      <c r="AP76">
        <v>0</v>
      </c>
      <c r="AQ76">
        <v>9.41</v>
      </c>
      <c r="AR76">
        <v>31.6</v>
      </c>
      <c r="AS76">
        <v>50.37</v>
      </c>
      <c r="AT76">
        <v>1.87</v>
      </c>
      <c r="AU76">
        <v>55.51</v>
      </c>
      <c r="AV76">
        <v>33.880000000000003</v>
      </c>
      <c r="BI76">
        <v>0</v>
      </c>
      <c r="BJ76">
        <v>0.37361699999999998</v>
      </c>
      <c r="BK76">
        <v>0.12561700000000001</v>
      </c>
      <c r="BL76">
        <v>7.7370900000000006E-2</v>
      </c>
      <c r="BM76">
        <v>0</v>
      </c>
      <c r="BN76">
        <v>-0.30429</v>
      </c>
      <c r="BO76">
        <v>0</v>
      </c>
      <c r="BP76">
        <v>0</v>
      </c>
      <c r="BQ76">
        <v>0.53989299999999996</v>
      </c>
      <c r="BR76">
        <v>0.86385800000000001</v>
      </c>
      <c r="BS76">
        <v>1.82348</v>
      </c>
      <c r="BT76">
        <v>7.39533E-2</v>
      </c>
      <c r="BU76">
        <v>3.5735000000000001</v>
      </c>
      <c r="BV76">
        <v>0.57660500000000003</v>
      </c>
      <c r="BW76">
        <v>68.598399999999998</v>
      </c>
      <c r="BX76">
        <v>74.329300000000003</v>
      </c>
      <c r="BY76">
        <v>1100.08</v>
      </c>
      <c r="BZ76">
        <v>581.78200000000004</v>
      </c>
      <c r="CA76">
        <v>-21917.4</v>
      </c>
      <c r="CB76">
        <v>2033.7</v>
      </c>
      <c r="CC76">
        <v>5563.05</v>
      </c>
      <c r="CD76">
        <v>12062</v>
      </c>
      <c r="CE76">
        <v>433.91399999999999</v>
      </c>
      <c r="CF76">
        <v>-3.05166E-4</v>
      </c>
      <c r="CG76">
        <v>1824.79</v>
      </c>
      <c r="CH76">
        <v>101.265</v>
      </c>
      <c r="CI76">
        <v>773.87400000000002</v>
      </c>
      <c r="CJ76">
        <v>299.60500000000002</v>
      </c>
      <c r="CK76">
        <v>1174.74</v>
      </c>
      <c r="CL76">
        <v>875.14</v>
      </c>
      <c r="CM76">
        <v>3.42</v>
      </c>
      <c r="CN76">
        <v>1.63</v>
      </c>
      <c r="CO76">
        <v>4.41</v>
      </c>
      <c r="CP76">
        <v>24.42</v>
      </c>
      <c r="CQ76">
        <v>-71.62</v>
      </c>
      <c r="CR76">
        <v>9.41</v>
      </c>
      <c r="CS76">
        <v>31.6</v>
      </c>
      <c r="CT76">
        <v>50.37</v>
      </c>
      <c r="CU76">
        <v>1.87</v>
      </c>
      <c r="CV76">
        <v>55.51</v>
      </c>
      <c r="CW76">
        <v>33.880000000000003</v>
      </c>
      <c r="DH76">
        <v>0</v>
      </c>
      <c r="DI76">
        <v>0.37361699999999998</v>
      </c>
      <c r="DJ76">
        <v>0.12561700000000001</v>
      </c>
      <c r="DK76">
        <v>7.7370900000000006E-2</v>
      </c>
      <c r="DL76">
        <v>-0.30429</v>
      </c>
      <c r="DM76">
        <v>0.53989299999999996</v>
      </c>
      <c r="DN76">
        <v>0.86385800000000001</v>
      </c>
      <c r="DO76">
        <v>1.82348</v>
      </c>
      <c r="DP76">
        <v>7.39533E-2</v>
      </c>
      <c r="DQ76">
        <v>3.5735000000000001</v>
      </c>
      <c r="DR76">
        <v>0.57660500000000003</v>
      </c>
      <c r="DS76" t="s">
        <v>673</v>
      </c>
      <c r="DT76" t="s">
        <v>670</v>
      </c>
      <c r="DU76" t="s">
        <v>665</v>
      </c>
      <c r="DV76" t="s">
        <v>501</v>
      </c>
      <c r="DW76">
        <v>0</v>
      </c>
      <c r="DX76">
        <v>0</v>
      </c>
      <c r="DY76">
        <v>0</v>
      </c>
      <c r="DZ76">
        <v>0</v>
      </c>
      <c r="EC76">
        <v>68.598399999999998</v>
      </c>
      <c r="ED76">
        <v>74.329300000000003</v>
      </c>
      <c r="EE76">
        <v>1100.08</v>
      </c>
      <c r="EF76">
        <v>581.78200000000004</v>
      </c>
      <c r="EG76">
        <v>0</v>
      </c>
      <c r="EH76">
        <v>-21917.4</v>
      </c>
      <c r="EI76">
        <v>0</v>
      </c>
      <c r="EJ76">
        <v>0</v>
      </c>
      <c r="EK76">
        <v>2033.7</v>
      </c>
      <c r="EL76">
        <v>5563.05</v>
      </c>
      <c r="EM76">
        <v>12062</v>
      </c>
      <c r="EN76">
        <v>433.91399999999999</v>
      </c>
      <c r="EO76">
        <v>-3.05166E-4</v>
      </c>
      <c r="EP76">
        <v>101.265</v>
      </c>
      <c r="EQ76">
        <v>773.87400000000002</v>
      </c>
      <c r="ER76">
        <v>0</v>
      </c>
      <c r="ES76">
        <v>299.60500000000002</v>
      </c>
      <c r="ET76">
        <v>1174.74</v>
      </c>
      <c r="EU76">
        <v>3.42</v>
      </c>
      <c r="EV76">
        <v>1.63</v>
      </c>
      <c r="EW76">
        <v>4.41</v>
      </c>
      <c r="EX76">
        <v>24.42</v>
      </c>
      <c r="EY76">
        <v>0</v>
      </c>
      <c r="EZ76">
        <v>-71.62</v>
      </c>
      <c r="FA76">
        <v>0</v>
      </c>
      <c r="FB76">
        <v>0</v>
      </c>
      <c r="FC76">
        <v>9.41</v>
      </c>
      <c r="FD76">
        <v>31.6</v>
      </c>
      <c r="FE76">
        <v>50.37</v>
      </c>
      <c r="FF76">
        <v>1.87</v>
      </c>
      <c r="FG76">
        <v>55.51</v>
      </c>
      <c r="FT76">
        <v>0</v>
      </c>
      <c r="FU76">
        <v>0.37361699999999998</v>
      </c>
      <c r="FV76">
        <v>0.12561700000000001</v>
      </c>
      <c r="FW76">
        <v>7.7370900000000006E-2</v>
      </c>
      <c r="FX76">
        <v>0</v>
      </c>
      <c r="FY76">
        <v>-0.30429</v>
      </c>
      <c r="FZ76">
        <v>0</v>
      </c>
      <c r="GA76">
        <v>0</v>
      </c>
      <c r="GB76">
        <v>0.53989299999999996</v>
      </c>
      <c r="GC76">
        <v>0.86385800000000001</v>
      </c>
      <c r="GD76">
        <v>1.82348</v>
      </c>
      <c r="GE76">
        <v>7.39533E-2</v>
      </c>
      <c r="GF76">
        <v>3.5735000000000001</v>
      </c>
      <c r="GG76">
        <v>794.49800000000005</v>
      </c>
      <c r="GH76">
        <v>8.1102699999999999</v>
      </c>
      <c r="GI76">
        <v>1100.08</v>
      </c>
      <c r="GJ76">
        <v>0</v>
      </c>
      <c r="GK76">
        <v>5894.96</v>
      </c>
      <c r="GL76">
        <v>6547.69</v>
      </c>
      <c r="GM76">
        <v>10697.7</v>
      </c>
      <c r="GN76">
        <v>540.49900000000002</v>
      </c>
      <c r="GO76">
        <v>25583.599999999999</v>
      </c>
      <c r="GP76">
        <v>661.428</v>
      </c>
      <c r="GQ76">
        <v>1190.81</v>
      </c>
      <c r="GR76">
        <v>291.12400000000002</v>
      </c>
      <c r="GS76">
        <v>2143.36</v>
      </c>
      <c r="GT76">
        <v>27.344799999999999</v>
      </c>
      <c r="GU76">
        <v>0.24</v>
      </c>
      <c r="GV76">
        <v>4.41</v>
      </c>
      <c r="GW76">
        <v>75.444400000000002</v>
      </c>
      <c r="GX76">
        <v>27.38</v>
      </c>
      <c r="GY76">
        <v>41.23</v>
      </c>
      <c r="GZ76">
        <v>44.93</v>
      </c>
      <c r="HA76">
        <v>2.4900000000000002</v>
      </c>
      <c r="HB76">
        <v>223.46899999999999</v>
      </c>
      <c r="HC76">
        <v>23.44</v>
      </c>
      <c r="HD76">
        <v>0.24</v>
      </c>
      <c r="HE76">
        <v>4.41</v>
      </c>
      <c r="HF76">
        <v>33.950000000000003</v>
      </c>
      <c r="HG76">
        <v>27.38</v>
      </c>
      <c r="HH76">
        <v>34.74</v>
      </c>
      <c r="HI76">
        <v>44.93</v>
      </c>
      <c r="HJ76">
        <v>2.4900000000000002</v>
      </c>
      <c r="HK76">
        <v>171.58</v>
      </c>
      <c r="ID76">
        <v>0</v>
      </c>
      <c r="IE76">
        <v>3.88919E-2</v>
      </c>
      <c r="IF76">
        <v>0.12561700000000001</v>
      </c>
      <c r="IG76">
        <v>0</v>
      </c>
      <c r="IH76">
        <v>1.7213499999999999</v>
      </c>
      <c r="II76">
        <v>0.80892399999999998</v>
      </c>
      <c r="IJ76">
        <v>1.7518499999999999</v>
      </c>
      <c r="IK76">
        <v>0.114331</v>
      </c>
      <c r="IL76">
        <v>4.5609599999999997</v>
      </c>
      <c r="IM76">
        <v>56.9</v>
      </c>
      <c r="IN76">
        <v>32.1</v>
      </c>
      <c r="IO76">
        <v>24.8</v>
      </c>
      <c r="IP76">
        <v>56.9</v>
      </c>
      <c r="IQ76">
        <v>32.1</v>
      </c>
      <c r="IR76">
        <v>24.8</v>
      </c>
      <c r="IU76">
        <v>8.66</v>
      </c>
      <c r="IV76">
        <v>25.22</v>
      </c>
      <c r="IW76">
        <v>8.66</v>
      </c>
      <c r="IX76">
        <v>25.22</v>
      </c>
      <c r="IY76">
        <v>8.66</v>
      </c>
      <c r="IZ76">
        <v>25.22</v>
      </c>
      <c r="JA76">
        <v>7.59</v>
      </c>
      <c r="JB76">
        <v>99.849199999999996</v>
      </c>
      <c r="JK76">
        <v>1</v>
      </c>
      <c r="JL76">
        <v>13.4589</v>
      </c>
      <c r="JM76">
        <v>13.4589</v>
      </c>
      <c r="JP76">
        <v>21923.8</v>
      </c>
      <c r="JQ76">
        <v>13.4589</v>
      </c>
      <c r="JR76">
        <v>1.36</v>
      </c>
      <c r="JS76">
        <v>1.99</v>
      </c>
      <c r="JT76">
        <v>7.35</v>
      </c>
      <c r="JU76">
        <v>1.36</v>
      </c>
      <c r="JV76">
        <v>1.99</v>
      </c>
      <c r="JW76">
        <v>7.35</v>
      </c>
      <c r="JZ76">
        <v>2</v>
      </c>
      <c r="KA76">
        <v>8</v>
      </c>
      <c r="KB76">
        <v>92.334400000000002</v>
      </c>
      <c r="KC76">
        <v>25.7667</v>
      </c>
      <c r="KD76">
        <v>92.334400000000002</v>
      </c>
      <c r="KE76">
        <v>25.7667</v>
      </c>
      <c r="KF76">
        <v>160.733</v>
      </c>
      <c r="KG76">
        <v>13.0482</v>
      </c>
      <c r="KJ76">
        <v>14.549899999999999</v>
      </c>
      <c r="KK76">
        <v>18.561499999999999</v>
      </c>
      <c r="KL76">
        <v>219.49799999999999</v>
      </c>
      <c r="KM76">
        <v>114.495</v>
      </c>
      <c r="KN76">
        <v>0</v>
      </c>
      <c r="KO76">
        <v>-3352.88</v>
      </c>
      <c r="KP76">
        <v>0</v>
      </c>
      <c r="KQ76">
        <v>0</v>
      </c>
      <c r="KR76">
        <v>441.303</v>
      </c>
      <c r="KS76">
        <v>1103.02</v>
      </c>
      <c r="KT76">
        <v>2466.0500000000002</v>
      </c>
      <c r="KU76">
        <v>95.033199999999994</v>
      </c>
      <c r="KV76">
        <v>1119.6400000000001</v>
      </c>
      <c r="KW76">
        <v>537.41700000000003</v>
      </c>
      <c r="KX76">
        <v>4106.9799999999996</v>
      </c>
      <c r="KY76">
        <v>0</v>
      </c>
      <c r="KZ76">
        <v>1590.01</v>
      </c>
      <c r="LA76">
        <v>6234.41</v>
      </c>
      <c r="LB76">
        <v>14.549899999999999</v>
      </c>
      <c r="LC76">
        <v>18.561499999999999</v>
      </c>
      <c r="LD76">
        <v>219.49799999999999</v>
      </c>
      <c r="LE76">
        <v>114.495</v>
      </c>
      <c r="LF76">
        <v>-3352.88</v>
      </c>
      <c r="LG76">
        <v>441.303</v>
      </c>
      <c r="LH76">
        <v>1103.02</v>
      </c>
      <c r="LI76">
        <v>2466.0500000000002</v>
      </c>
      <c r="LJ76">
        <v>95.033199999999994</v>
      </c>
      <c r="LK76">
        <v>1119.6400000000001</v>
      </c>
      <c r="LL76">
        <v>537.41700000000003</v>
      </c>
      <c r="LM76">
        <v>4106.9799999999996</v>
      </c>
      <c r="LN76">
        <v>1590.01</v>
      </c>
      <c r="LO76">
        <v>6234.41</v>
      </c>
      <c r="LP76">
        <v>168.791</v>
      </c>
      <c r="LQ76">
        <v>2.1892299999999998</v>
      </c>
      <c r="LR76">
        <v>219.49799999999999</v>
      </c>
      <c r="LS76">
        <v>0</v>
      </c>
      <c r="LT76">
        <v>1278.6099999999999</v>
      </c>
      <c r="LU76">
        <v>1315.06</v>
      </c>
      <c r="LV76">
        <v>2209.0100000000002</v>
      </c>
      <c r="LW76">
        <v>129.84899999999999</v>
      </c>
      <c r="LX76">
        <v>5323.01</v>
      </c>
      <c r="LY76">
        <v>3510.22</v>
      </c>
      <c r="LZ76">
        <v>6319.66</v>
      </c>
      <c r="MA76">
        <v>1545</v>
      </c>
      <c r="MB76">
        <v>11374.9</v>
      </c>
    </row>
    <row r="77" spans="1:340" x14ac:dyDescent="0.25">
      <c r="A77" s="26">
        <v>44497.784745370373</v>
      </c>
      <c r="B77" t="s">
        <v>818</v>
      </c>
      <c r="C77" t="s">
        <v>819</v>
      </c>
      <c r="D77">
        <v>5</v>
      </c>
      <c r="E77">
        <v>8</v>
      </c>
      <c r="F77">
        <v>6960</v>
      </c>
      <c r="G77" t="s">
        <v>87</v>
      </c>
      <c r="H77" t="s">
        <v>112</v>
      </c>
      <c r="I77">
        <v>-1.55</v>
      </c>
      <c r="J77">
        <v>-0.6</v>
      </c>
      <c r="K77">
        <v>-0.7</v>
      </c>
      <c r="L77">
        <v>25.5</v>
      </c>
      <c r="O77">
        <v>108.53100000000001</v>
      </c>
      <c r="P77">
        <v>45.406500000000001</v>
      </c>
      <c r="Q77">
        <v>1100.08</v>
      </c>
      <c r="R77">
        <v>581.78200000000004</v>
      </c>
      <c r="S77">
        <v>0</v>
      </c>
      <c r="T77">
        <v>-21917.4</v>
      </c>
      <c r="U77">
        <v>0</v>
      </c>
      <c r="V77">
        <v>0</v>
      </c>
      <c r="W77">
        <v>2033.7</v>
      </c>
      <c r="X77">
        <v>5526.95</v>
      </c>
      <c r="Y77">
        <v>12062</v>
      </c>
      <c r="Z77">
        <v>433.91399999999999</v>
      </c>
      <c r="AA77">
        <v>-25.0929</v>
      </c>
      <c r="AB77">
        <v>1835.8</v>
      </c>
      <c r="AC77">
        <v>160.214</v>
      </c>
      <c r="AD77">
        <v>773.87400000000002</v>
      </c>
      <c r="AE77">
        <v>0</v>
      </c>
      <c r="AF77">
        <v>299.60500000000002</v>
      </c>
      <c r="AG77">
        <v>1233.69</v>
      </c>
      <c r="AH77">
        <v>934.08900000000006</v>
      </c>
      <c r="AI77">
        <v>5.41</v>
      </c>
      <c r="AJ77">
        <v>1.19</v>
      </c>
      <c r="AK77">
        <v>4.41</v>
      </c>
      <c r="AL77">
        <v>24.42</v>
      </c>
      <c r="AM77">
        <v>0</v>
      </c>
      <c r="AN77">
        <v>-71.62</v>
      </c>
      <c r="AO77">
        <v>0</v>
      </c>
      <c r="AP77">
        <v>0</v>
      </c>
      <c r="AQ77">
        <v>9.41</v>
      </c>
      <c r="AR77">
        <v>31.46</v>
      </c>
      <c r="AS77">
        <v>50.37</v>
      </c>
      <c r="AT77">
        <v>1.87</v>
      </c>
      <c r="AU77">
        <v>56.92</v>
      </c>
      <c r="AV77">
        <v>35.43</v>
      </c>
      <c r="BI77">
        <v>0</v>
      </c>
      <c r="BJ77">
        <v>0.27165299999999998</v>
      </c>
      <c r="BK77">
        <v>0.12561700000000001</v>
      </c>
      <c r="BL77">
        <v>7.7370900000000006E-2</v>
      </c>
      <c r="BM77">
        <v>0</v>
      </c>
      <c r="BN77">
        <v>-0.30429</v>
      </c>
      <c r="BO77">
        <v>0</v>
      </c>
      <c r="BP77">
        <v>0</v>
      </c>
      <c r="BQ77">
        <v>0.53989299999999996</v>
      </c>
      <c r="BR77">
        <v>0.86172199999999999</v>
      </c>
      <c r="BS77">
        <v>1.82348</v>
      </c>
      <c r="BT77">
        <v>7.39533E-2</v>
      </c>
      <c r="BU77">
        <v>3.4693999999999998</v>
      </c>
      <c r="BV77">
        <v>0.47464099999999998</v>
      </c>
      <c r="BW77">
        <v>68.598399999999998</v>
      </c>
      <c r="BX77">
        <v>74.329300000000003</v>
      </c>
      <c r="BY77">
        <v>1100.08</v>
      </c>
      <c r="BZ77">
        <v>581.78200000000004</v>
      </c>
      <c r="CA77">
        <v>-21917.4</v>
      </c>
      <c r="CB77">
        <v>2033.7</v>
      </c>
      <c r="CC77">
        <v>5563.05</v>
      </c>
      <c r="CD77">
        <v>12062</v>
      </c>
      <c r="CE77">
        <v>433.91399999999999</v>
      </c>
      <c r="CF77">
        <v>-3.05166E-4</v>
      </c>
      <c r="CG77">
        <v>1824.79</v>
      </c>
      <c r="CH77">
        <v>101.265</v>
      </c>
      <c r="CI77">
        <v>773.87400000000002</v>
      </c>
      <c r="CJ77">
        <v>299.60500000000002</v>
      </c>
      <c r="CK77">
        <v>1174.74</v>
      </c>
      <c r="CL77">
        <v>875.14</v>
      </c>
      <c r="CM77">
        <v>3.42</v>
      </c>
      <c r="CN77">
        <v>1.63</v>
      </c>
      <c r="CO77">
        <v>4.41</v>
      </c>
      <c r="CP77">
        <v>24.42</v>
      </c>
      <c r="CQ77">
        <v>-71.62</v>
      </c>
      <c r="CR77">
        <v>9.41</v>
      </c>
      <c r="CS77">
        <v>31.6</v>
      </c>
      <c r="CT77">
        <v>50.37</v>
      </c>
      <c r="CU77">
        <v>1.87</v>
      </c>
      <c r="CV77">
        <v>55.51</v>
      </c>
      <c r="CW77">
        <v>33.880000000000003</v>
      </c>
      <c r="DH77">
        <v>0</v>
      </c>
      <c r="DI77">
        <v>0.37361699999999998</v>
      </c>
      <c r="DJ77">
        <v>0.12561700000000001</v>
      </c>
      <c r="DK77">
        <v>7.7370900000000006E-2</v>
      </c>
      <c r="DL77">
        <v>-0.30429</v>
      </c>
      <c r="DM77">
        <v>0.53989299999999996</v>
      </c>
      <c r="DN77">
        <v>0.86385800000000001</v>
      </c>
      <c r="DO77">
        <v>1.82348</v>
      </c>
      <c r="DP77">
        <v>7.39533E-2</v>
      </c>
      <c r="DQ77">
        <v>3.5735000000000001</v>
      </c>
      <c r="DR77">
        <v>0.57660500000000003</v>
      </c>
      <c r="DS77" t="s">
        <v>673</v>
      </c>
      <c r="DT77" t="s">
        <v>670</v>
      </c>
      <c r="DU77" t="s">
        <v>665</v>
      </c>
      <c r="DV77" t="s">
        <v>501</v>
      </c>
      <c r="DW77">
        <v>0.1041</v>
      </c>
      <c r="DX77">
        <v>0.101964</v>
      </c>
      <c r="DY77">
        <v>-2.5</v>
      </c>
      <c r="DZ77">
        <v>-4.5999999999999996</v>
      </c>
      <c r="EC77">
        <v>108.53100000000001</v>
      </c>
      <c r="ED77">
        <v>45.406500000000001</v>
      </c>
      <c r="EE77">
        <v>1100.08</v>
      </c>
      <c r="EF77">
        <v>581.78200000000004</v>
      </c>
      <c r="EG77">
        <v>0</v>
      </c>
      <c r="EH77">
        <v>-21917.4</v>
      </c>
      <c r="EI77">
        <v>0</v>
      </c>
      <c r="EJ77">
        <v>0</v>
      </c>
      <c r="EK77">
        <v>2033.7</v>
      </c>
      <c r="EL77">
        <v>5526.95</v>
      </c>
      <c r="EM77">
        <v>12062</v>
      </c>
      <c r="EN77">
        <v>433.91399999999999</v>
      </c>
      <c r="EO77">
        <v>-25.0929</v>
      </c>
      <c r="EP77">
        <v>160.214</v>
      </c>
      <c r="EQ77">
        <v>773.87400000000002</v>
      </c>
      <c r="ER77">
        <v>0</v>
      </c>
      <c r="ES77">
        <v>299.60500000000002</v>
      </c>
      <c r="ET77">
        <v>1233.69</v>
      </c>
      <c r="EU77">
        <v>5.41</v>
      </c>
      <c r="EV77">
        <v>1.19</v>
      </c>
      <c r="EW77">
        <v>4.41</v>
      </c>
      <c r="EX77">
        <v>24.42</v>
      </c>
      <c r="EY77">
        <v>0</v>
      </c>
      <c r="EZ77">
        <v>-71.62</v>
      </c>
      <c r="FA77">
        <v>0</v>
      </c>
      <c r="FB77">
        <v>0</v>
      </c>
      <c r="FC77">
        <v>9.41</v>
      </c>
      <c r="FD77">
        <v>31.46</v>
      </c>
      <c r="FE77">
        <v>50.37</v>
      </c>
      <c r="FF77">
        <v>1.87</v>
      </c>
      <c r="FG77">
        <v>56.92</v>
      </c>
      <c r="FT77">
        <v>0</v>
      </c>
      <c r="FU77">
        <v>0.27165299999999998</v>
      </c>
      <c r="FV77">
        <v>0.12561700000000001</v>
      </c>
      <c r="FW77">
        <v>7.7370900000000006E-2</v>
      </c>
      <c r="FX77">
        <v>0</v>
      </c>
      <c r="FY77">
        <v>-0.30429</v>
      </c>
      <c r="FZ77">
        <v>0</v>
      </c>
      <c r="GA77">
        <v>0</v>
      </c>
      <c r="GB77">
        <v>0.53989299999999996</v>
      </c>
      <c r="GC77">
        <v>0.86172199999999999</v>
      </c>
      <c r="GD77">
        <v>1.82348</v>
      </c>
      <c r="GE77">
        <v>7.39533E-2</v>
      </c>
      <c r="GF77">
        <v>3.4693999999999998</v>
      </c>
      <c r="GG77">
        <v>794.49800000000005</v>
      </c>
      <c r="GH77">
        <v>8.1102699999999999</v>
      </c>
      <c r="GI77">
        <v>1100.08</v>
      </c>
      <c r="GJ77">
        <v>0</v>
      </c>
      <c r="GK77">
        <v>5894.96</v>
      </c>
      <c r="GL77">
        <v>6547.69</v>
      </c>
      <c r="GM77">
        <v>10697.7</v>
      </c>
      <c r="GN77">
        <v>540.49900000000002</v>
      </c>
      <c r="GO77">
        <v>25583.599999999999</v>
      </c>
      <c r="GP77">
        <v>661.428</v>
      </c>
      <c r="GQ77">
        <v>1190.81</v>
      </c>
      <c r="GR77">
        <v>291.12400000000002</v>
      </c>
      <c r="GS77">
        <v>2143.36</v>
      </c>
      <c r="GT77">
        <v>27.344799999999999</v>
      </c>
      <c r="GU77">
        <v>0.24</v>
      </c>
      <c r="GV77">
        <v>4.41</v>
      </c>
      <c r="GW77">
        <v>75.444400000000002</v>
      </c>
      <c r="GX77">
        <v>27.38</v>
      </c>
      <c r="GY77">
        <v>41.23</v>
      </c>
      <c r="GZ77">
        <v>44.93</v>
      </c>
      <c r="HA77">
        <v>2.4900000000000002</v>
      </c>
      <c r="HB77">
        <v>223.46899999999999</v>
      </c>
      <c r="HC77">
        <v>23.44</v>
      </c>
      <c r="HD77">
        <v>0.24</v>
      </c>
      <c r="HE77">
        <v>4.41</v>
      </c>
      <c r="HF77">
        <v>33.950000000000003</v>
      </c>
      <c r="HG77">
        <v>27.38</v>
      </c>
      <c r="HH77">
        <v>34.74</v>
      </c>
      <c r="HI77">
        <v>44.93</v>
      </c>
      <c r="HJ77">
        <v>2.4900000000000002</v>
      </c>
      <c r="HK77">
        <v>171.58</v>
      </c>
      <c r="ID77">
        <v>0</v>
      </c>
      <c r="IE77">
        <v>3.88919E-2</v>
      </c>
      <c r="IF77">
        <v>0.12561700000000001</v>
      </c>
      <c r="IG77">
        <v>0</v>
      </c>
      <c r="IH77">
        <v>1.7213499999999999</v>
      </c>
      <c r="II77">
        <v>0.80892399999999998</v>
      </c>
      <c r="IJ77">
        <v>1.7518499999999999</v>
      </c>
      <c r="IK77">
        <v>0.114331</v>
      </c>
      <c r="IL77">
        <v>4.5609599999999997</v>
      </c>
      <c r="IM77">
        <v>57.5</v>
      </c>
      <c r="IN77">
        <v>32</v>
      </c>
      <c r="IO77">
        <v>25.5</v>
      </c>
      <c r="IP77">
        <v>56.9</v>
      </c>
      <c r="IQ77">
        <v>32.1</v>
      </c>
      <c r="IR77">
        <v>24.8</v>
      </c>
      <c r="IU77">
        <v>8.3699999999999992</v>
      </c>
      <c r="IV77">
        <v>27.06</v>
      </c>
      <c r="IW77">
        <v>8.66</v>
      </c>
      <c r="IX77">
        <v>25.22</v>
      </c>
      <c r="IY77">
        <v>8.3699999999999992</v>
      </c>
      <c r="IZ77">
        <v>27.06</v>
      </c>
      <c r="JA77">
        <v>7.59</v>
      </c>
      <c r="JB77">
        <v>99.849199999999996</v>
      </c>
      <c r="JK77">
        <v>1</v>
      </c>
      <c r="JL77">
        <v>13.4589</v>
      </c>
      <c r="JM77">
        <v>13.4589</v>
      </c>
      <c r="JP77">
        <v>21923.8</v>
      </c>
      <c r="JQ77">
        <v>13.4589</v>
      </c>
      <c r="JR77">
        <v>1.36</v>
      </c>
      <c r="JS77">
        <v>1.99</v>
      </c>
      <c r="JT77">
        <v>7.66</v>
      </c>
      <c r="JU77">
        <v>1.36</v>
      </c>
      <c r="JV77">
        <v>1.99</v>
      </c>
      <c r="JW77">
        <v>7.35</v>
      </c>
      <c r="JZ77">
        <v>2</v>
      </c>
      <c r="KA77">
        <v>8</v>
      </c>
      <c r="KB77">
        <v>103.011</v>
      </c>
      <c r="KC77">
        <v>23.565799999999999</v>
      </c>
      <c r="KD77">
        <v>92.334400000000002</v>
      </c>
      <c r="KE77">
        <v>25.7667</v>
      </c>
      <c r="KF77">
        <v>160.733</v>
      </c>
      <c r="KG77">
        <v>13.0482</v>
      </c>
      <c r="KJ77">
        <v>22.9087</v>
      </c>
      <c r="KK77">
        <v>11.581200000000001</v>
      </c>
      <c r="KL77">
        <v>219.49799999999999</v>
      </c>
      <c r="KM77">
        <v>114.495</v>
      </c>
      <c r="KN77">
        <v>0</v>
      </c>
      <c r="KO77">
        <v>-3352.88</v>
      </c>
      <c r="KP77">
        <v>0</v>
      </c>
      <c r="KQ77">
        <v>0</v>
      </c>
      <c r="KR77">
        <v>441.303</v>
      </c>
      <c r="KS77">
        <v>1095.92</v>
      </c>
      <c r="KT77">
        <v>2466.0500000000002</v>
      </c>
      <c r="KU77">
        <v>95.033199999999994</v>
      </c>
      <c r="KV77">
        <v>1113.9100000000001</v>
      </c>
      <c r="KW77">
        <v>850.26300000000003</v>
      </c>
      <c r="KX77">
        <v>4106.9799999999996</v>
      </c>
      <c r="KY77">
        <v>0</v>
      </c>
      <c r="KZ77">
        <v>1590.01</v>
      </c>
      <c r="LA77">
        <v>6547.25</v>
      </c>
      <c r="LB77">
        <v>14.549899999999999</v>
      </c>
      <c r="LC77">
        <v>18.561499999999999</v>
      </c>
      <c r="LD77">
        <v>219.49799999999999</v>
      </c>
      <c r="LE77">
        <v>114.495</v>
      </c>
      <c r="LF77">
        <v>-3352.88</v>
      </c>
      <c r="LG77">
        <v>441.303</v>
      </c>
      <c r="LH77">
        <v>1103.02</v>
      </c>
      <c r="LI77">
        <v>2466.0500000000002</v>
      </c>
      <c r="LJ77">
        <v>95.033199999999994</v>
      </c>
      <c r="LK77">
        <v>1119.6400000000001</v>
      </c>
      <c r="LL77">
        <v>537.41700000000003</v>
      </c>
      <c r="LM77">
        <v>4106.9799999999996</v>
      </c>
      <c r="LN77">
        <v>1590.01</v>
      </c>
      <c r="LO77">
        <v>6234.41</v>
      </c>
      <c r="LP77">
        <v>168.791</v>
      </c>
      <c r="LQ77">
        <v>2.1892299999999998</v>
      </c>
      <c r="LR77">
        <v>219.49799999999999</v>
      </c>
      <c r="LS77">
        <v>0</v>
      </c>
      <c r="LT77">
        <v>1278.6099999999999</v>
      </c>
      <c r="LU77">
        <v>1315.06</v>
      </c>
      <c r="LV77">
        <v>2209.0100000000002</v>
      </c>
      <c r="LW77">
        <v>129.84899999999999</v>
      </c>
      <c r="LX77">
        <v>5323.01</v>
      </c>
      <c r="LY77">
        <v>3510.22</v>
      </c>
      <c r="LZ77">
        <v>6319.66</v>
      </c>
      <c r="MA77">
        <v>1545</v>
      </c>
      <c r="MB77">
        <v>11374.9</v>
      </c>
    </row>
    <row r="78" spans="1:340" x14ac:dyDescent="0.25">
      <c r="A78" s="26">
        <v>44497.785185185188</v>
      </c>
      <c r="B78" t="s">
        <v>820</v>
      </c>
      <c r="C78" t="s">
        <v>821</v>
      </c>
      <c r="D78">
        <v>6</v>
      </c>
      <c r="E78">
        <v>8</v>
      </c>
      <c r="F78">
        <v>6960</v>
      </c>
      <c r="G78" t="s">
        <v>87</v>
      </c>
      <c r="H78" t="s">
        <v>393</v>
      </c>
      <c r="I78">
        <v>0</v>
      </c>
      <c r="J78">
        <v>0</v>
      </c>
      <c r="K78">
        <v>0</v>
      </c>
      <c r="L78">
        <v>27.7</v>
      </c>
      <c r="O78">
        <v>17.006499999999999</v>
      </c>
      <c r="P78">
        <v>639.11099999999999</v>
      </c>
      <c r="Q78">
        <v>1100.08</v>
      </c>
      <c r="R78">
        <v>581.71400000000006</v>
      </c>
      <c r="S78">
        <v>0</v>
      </c>
      <c r="T78">
        <v>-22557.3</v>
      </c>
      <c r="U78">
        <v>0</v>
      </c>
      <c r="V78">
        <v>0</v>
      </c>
      <c r="W78">
        <v>2033.7</v>
      </c>
      <c r="X78">
        <v>5689.86</v>
      </c>
      <c r="Y78">
        <v>12062</v>
      </c>
      <c r="Z78">
        <v>433.91399999999999</v>
      </c>
      <c r="AA78">
        <v>9.5081699999999996E-4</v>
      </c>
      <c r="AB78">
        <v>2337.91</v>
      </c>
      <c r="AC78">
        <v>25.103200000000001</v>
      </c>
      <c r="AD78">
        <v>703.84699999999998</v>
      </c>
      <c r="AE78">
        <v>0</v>
      </c>
      <c r="AF78">
        <v>299.60500000000002</v>
      </c>
      <c r="AG78">
        <v>1028.56</v>
      </c>
      <c r="AH78">
        <v>728.95</v>
      </c>
      <c r="AI78">
        <v>0.87</v>
      </c>
      <c r="AJ78">
        <v>9.91</v>
      </c>
      <c r="AK78">
        <v>4.28</v>
      </c>
      <c r="AL78">
        <v>22.47</v>
      </c>
      <c r="AM78">
        <v>0</v>
      </c>
      <c r="AN78">
        <v>-72.33</v>
      </c>
      <c r="AO78">
        <v>0</v>
      </c>
      <c r="AP78">
        <v>0</v>
      </c>
      <c r="AQ78">
        <v>8.8699999999999992</v>
      </c>
      <c r="AR78">
        <v>31.27</v>
      </c>
      <c r="AS78">
        <v>48.62</v>
      </c>
      <c r="AT78">
        <v>1.79</v>
      </c>
      <c r="AU78">
        <v>55.75</v>
      </c>
      <c r="AV78">
        <v>37.53</v>
      </c>
      <c r="BI78">
        <v>0</v>
      </c>
      <c r="BJ78">
        <v>1.7473799999999999</v>
      </c>
      <c r="BK78">
        <v>0.12561700000000001</v>
      </c>
      <c r="BL78">
        <v>7.7370900000000006E-2</v>
      </c>
      <c r="BM78">
        <v>0</v>
      </c>
      <c r="BN78">
        <v>-0.26889200000000002</v>
      </c>
      <c r="BO78">
        <v>0</v>
      </c>
      <c r="BP78">
        <v>0</v>
      </c>
      <c r="BQ78">
        <v>0.53989299999999996</v>
      </c>
      <c r="BR78">
        <v>0.88038099999999997</v>
      </c>
      <c r="BS78">
        <v>1.82348</v>
      </c>
      <c r="BT78">
        <v>7.39533E-2</v>
      </c>
      <c r="BU78">
        <v>4.99918</v>
      </c>
      <c r="BV78">
        <v>1.9503600000000001</v>
      </c>
      <c r="BW78">
        <v>17.006499999999999</v>
      </c>
      <c r="BX78">
        <v>639.11099999999999</v>
      </c>
      <c r="BY78">
        <v>1100.08</v>
      </c>
      <c r="BZ78">
        <v>581.71400000000006</v>
      </c>
      <c r="CA78">
        <v>-22557.3</v>
      </c>
      <c r="CB78">
        <v>2033.7</v>
      </c>
      <c r="CC78">
        <v>5689.86</v>
      </c>
      <c r="CD78">
        <v>12062</v>
      </c>
      <c r="CE78">
        <v>433.91399999999999</v>
      </c>
      <c r="CF78">
        <v>9.4788700000000001E-4</v>
      </c>
      <c r="CG78">
        <v>2337.91</v>
      </c>
      <c r="CH78">
        <v>25.103200000000001</v>
      </c>
      <c r="CI78">
        <v>703.84699999999998</v>
      </c>
      <c r="CJ78">
        <v>299.60500000000002</v>
      </c>
      <c r="CK78">
        <v>1028.56</v>
      </c>
      <c r="CL78">
        <v>728.95</v>
      </c>
      <c r="CM78">
        <v>0.87</v>
      </c>
      <c r="CN78">
        <v>9.91</v>
      </c>
      <c r="CO78">
        <v>4.28</v>
      </c>
      <c r="CP78">
        <v>22.47</v>
      </c>
      <c r="CQ78">
        <v>-72.33</v>
      </c>
      <c r="CR78">
        <v>8.8699999999999992</v>
      </c>
      <c r="CS78">
        <v>31.27</v>
      </c>
      <c r="CT78">
        <v>48.62</v>
      </c>
      <c r="CU78">
        <v>1.79</v>
      </c>
      <c r="CV78">
        <v>55.75</v>
      </c>
      <c r="CW78">
        <v>37.53</v>
      </c>
      <c r="DH78">
        <v>0</v>
      </c>
      <c r="DI78">
        <v>1.7473799999999999</v>
      </c>
      <c r="DJ78">
        <v>0.12561700000000001</v>
      </c>
      <c r="DK78">
        <v>7.7370900000000006E-2</v>
      </c>
      <c r="DL78">
        <v>-0.26889200000000002</v>
      </c>
      <c r="DM78">
        <v>0.53989299999999996</v>
      </c>
      <c r="DN78">
        <v>0.88038099999999997</v>
      </c>
      <c r="DO78">
        <v>1.82348</v>
      </c>
      <c r="DP78">
        <v>7.39533E-2</v>
      </c>
      <c r="DQ78">
        <v>4.99918</v>
      </c>
      <c r="DR78">
        <v>1.9503600000000001</v>
      </c>
      <c r="DS78" t="s">
        <v>673</v>
      </c>
      <c r="DT78" t="s">
        <v>670</v>
      </c>
      <c r="DU78" t="s">
        <v>665</v>
      </c>
      <c r="DV78" t="s">
        <v>501</v>
      </c>
      <c r="DW78" s="27">
        <v>-2.5830500000000001E-9</v>
      </c>
      <c r="DX78" s="27">
        <v>-2.5830500000000001E-9</v>
      </c>
      <c r="DY78">
        <v>0</v>
      </c>
      <c r="DZ78">
        <v>0</v>
      </c>
      <c r="EC78">
        <v>17.006499999999999</v>
      </c>
      <c r="ED78">
        <v>639.11099999999999</v>
      </c>
      <c r="EE78">
        <v>1100.08</v>
      </c>
      <c r="EF78">
        <v>581.71400000000006</v>
      </c>
      <c r="EG78">
        <v>0</v>
      </c>
      <c r="EH78">
        <v>-22557.3</v>
      </c>
      <c r="EI78">
        <v>0</v>
      </c>
      <c r="EJ78">
        <v>0</v>
      </c>
      <c r="EK78">
        <v>2033.7</v>
      </c>
      <c r="EL78">
        <v>5689.86</v>
      </c>
      <c r="EM78">
        <v>12062</v>
      </c>
      <c r="EN78">
        <v>433.91399999999999</v>
      </c>
      <c r="EO78">
        <v>9.5081699999999996E-4</v>
      </c>
      <c r="EP78">
        <v>25.103200000000001</v>
      </c>
      <c r="EQ78">
        <v>703.84699999999998</v>
      </c>
      <c r="ER78">
        <v>0</v>
      </c>
      <c r="ES78">
        <v>299.60500000000002</v>
      </c>
      <c r="ET78">
        <v>1028.56</v>
      </c>
      <c r="EU78">
        <v>0.87</v>
      </c>
      <c r="EV78">
        <v>9.91</v>
      </c>
      <c r="EW78">
        <v>4.28</v>
      </c>
      <c r="EX78">
        <v>22.47</v>
      </c>
      <c r="EY78">
        <v>0</v>
      </c>
      <c r="EZ78">
        <v>-72.33</v>
      </c>
      <c r="FA78">
        <v>0</v>
      </c>
      <c r="FB78">
        <v>0</v>
      </c>
      <c r="FC78">
        <v>8.8699999999999992</v>
      </c>
      <c r="FD78">
        <v>31.27</v>
      </c>
      <c r="FE78">
        <v>48.62</v>
      </c>
      <c r="FF78">
        <v>1.79</v>
      </c>
      <c r="FG78">
        <v>55.75</v>
      </c>
      <c r="FT78">
        <v>0</v>
      </c>
      <c r="FU78">
        <v>1.7473799999999999</v>
      </c>
      <c r="FV78">
        <v>0.12561700000000001</v>
      </c>
      <c r="FW78">
        <v>7.7370900000000006E-2</v>
      </c>
      <c r="FX78">
        <v>0</v>
      </c>
      <c r="FY78">
        <v>-0.26889200000000002</v>
      </c>
      <c r="FZ78">
        <v>0</v>
      </c>
      <c r="GA78">
        <v>0</v>
      </c>
      <c r="GB78">
        <v>0.53989299999999996</v>
      </c>
      <c r="GC78">
        <v>0.88038099999999997</v>
      </c>
      <c r="GD78">
        <v>1.82348</v>
      </c>
      <c r="GE78">
        <v>7.39533E-2</v>
      </c>
      <c r="GF78">
        <v>4.99918</v>
      </c>
      <c r="GG78">
        <v>255.93</v>
      </c>
      <c r="GH78">
        <v>1267.71</v>
      </c>
      <c r="GI78">
        <v>1100.08</v>
      </c>
      <c r="GJ78">
        <v>0</v>
      </c>
      <c r="GK78">
        <v>5894.96</v>
      </c>
      <c r="GL78">
        <v>6547.69</v>
      </c>
      <c r="GM78">
        <v>10697.7</v>
      </c>
      <c r="GN78">
        <v>540.49900000000002</v>
      </c>
      <c r="GO78">
        <v>26304.6</v>
      </c>
      <c r="GP78">
        <v>213.048</v>
      </c>
      <c r="GQ78">
        <v>1109.8599999999999</v>
      </c>
      <c r="GR78">
        <v>291.12400000000002</v>
      </c>
      <c r="GS78">
        <v>1614.03</v>
      </c>
      <c r="GT78">
        <v>7.73</v>
      </c>
      <c r="GU78">
        <v>15.5</v>
      </c>
      <c r="GV78">
        <v>4.28</v>
      </c>
      <c r="GW78">
        <v>61.307699999999997</v>
      </c>
      <c r="GX78">
        <v>25.99</v>
      </c>
      <c r="GY78">
        <v>40.491399999999999</v>
      </c>
      <c r="GZ78">
        <v>43.47</v>
      </c>
      <c r="HA78">
        <v>2.37</v>
      </c>
      <c r="HB78">
        <v>201.13900000000001</v>
      </c>
      <c r="HC78">
        <v>7.73</v>
      </c>
      <c r="HD78">
        <v>15.5</v>
      </c>
      <c r="HE78">
        <v>4.28</v>
      </c>
      <c r="HF78">
        <v>31.88</v>
      </c>
      <c r="HG78">
        <v>25.99</v>
      </c>
      <c r="HH78">
        <v>33.97</v>
      </c>
      <c r="HI78">
        <v>43.47</v>
      </c>
      <c r="HJ78">
        <v>2.37</v>
      </c>
      <c r="HK78">
        <v>165.19</v>
      </c>
      <c r="ID78">
        <v>0</v>
      </c>
      <c r="IE78">
        <v>2.2424200000000001</v>
      </c>
      <c r="IF78">
        <v>0.12561700000000001</v>
      </c>
      <c r="IG78">
        <v>0</v>
      </c>
      <c r="IH78">
        <v>1.7213499999999999</v>
      </c>
      <c r="II78">
        <v>0.80892399999999998</v>
      </c>
      <c r="IJ78">
        <v>1.7518499999999999</v>
      </c>
      <c r="IK78">
        <v>0.114331</v>
      </c>
      <c r="IL78">
        <v>6.7644900000000003</v>
      </c>
      <c r="IM78">
        <v>63.7</v>
      </c>
      <c r="IN78">
        <v>36</v>
      </c>
      <c r="IO78">
        <v>27.7</v>
      </c>
      <c r="IP78">
        <v>63.7</v>
      </c>
      <c r="IQ78">
        <v>36</v>
      </c>
      <c r="IR78">
        <v>27.7</v>
      </c>
      <c r="IU78">
        <v>16.53</v>
      </c>
      <c r="IV78">
        <v>21</v>
      </c>
      <c r="IW78">
        <v>16.53</v>
      </c>
      <c r="IX78">
        <v>21</v>
      </c>
      <c r="IY78">
        <v>16.53</v>
      </c>
      <c r="IZ78">
        <v>21</v>
      </c>
      <c r="JA78">
        <v>20.68</v>
      </c>
      <c r="JB78">
        <v>68.137699999999995</v>
      </c>
      <c r="JK78">
        <v>1</v>
      </c>
      <c r="JL78">
        <v>14.7796</v>
      </c>
      <c r="JM78">
        <v>14.7796</v>
      </c>
      <c r="JP78">
        <v>22564</v>
      </c>
      <c r="JQ78">
        <v>14.7796</v>
      </c>
      <c r="JR78">
        <v>1.06</v>
      </c>
      <c r="JS78">
        <v>1.28</v>
      </c>
      <c r="JT78">
        <v>7.55</v>
      </c>
      <c r="JU78">
        <v>1.06</v>
      </c>
      <c r="JV78">
        <v>1.28</v>
      </c>
      <c r="JW78">
        <v>7.55</v>
      </c>
      <c r="JZ78">
        <v>2</v>
      </c>
      <c r="KA78">
        <v>8</v>
      </c>
      <c r="KB78">
        <v>77.009900000000002</v>
      </c>
      <c r="KC78">
        <v>57.446599999999997</v>
      </c>
      <c r="KD78">
        <v>77.009900000000002</v>
      </c>
      <c r="KE78">
        <v>57.446599999999997</v>
      </c>
      <c r="KF78">
        <v>130.73400000000001</v>
      </c>
      <c r="KG78">
        <v>90.404700000000005</v>
      </c>
      <c r="KJ78">
        <v>3.3551000000000002</v>
      </c>
      <c r="KK78">
        <v>174.39699999999999</v>
      </c>
      <c r="KL78">
        <v>203.99799999999999</v>
      </c>
      <c r="KM78">
        <v>105.23099999999999</v>
      </c>
      <c r="KN78">
        <v>0</v>
      </c>
      <c r="KO78">
        <v>-2331.4499999999998</v>
      </c>
      <c r="KP78">
        <v>0</v>
      </c>
      <c r="KQ78">
        <v>0</v>
      </c>
      <c r="KR78">
        <v>444.32499999999999</v>
      </c>
      <c r="KS78">
        <v>1042.8699999999999</v>
      </c>
      <c r="KT78">
        <v>2355.87</v>
      </c>
      <c r="KU78">
        <v>95.474199999999996</v>
      </c>
      <c r="KV78">
        <v>2094.0700000000002</v>
      </c>
      <c r="KW78">
        <v>133.22300000000001</v>
      </c>
      <c r="KX78">
        <v>3735.34</v>
      </c>
      <c r="KY78">
        <v>0</v>
      </c>
      <c r="KZ78">
        <v>1590.01</v>
      </c>
      <c r="LA78">
        <v>5458.57</v>
      </c>
      <c r="LB78">
        <v>3.3551000000000002</v>
      </c>
      <c r="LC78">
        <v>174.39699999999999</v>
      </c>
      <c r="LD78">
        <v>203.99799999999999</v>
      </c>
      <c r="LE78">
        <v>105.23099999999999</v>
      </c>
      <c r="LF78">
        <v>-2331.4499999999998</v>
      </c>
      <c r="LG78">
        <v>444.32499999999999</v>
      </c>
      <c r="LH78">
        <v>1042.8699999999999</v>
      </c>
      <c r="LI78">
        <v>2355.87</v>
      </c>
      <c r="LJ78">
        <v>95.474199999999996</v>
      </c>
      <c r="LK78">
        <v>2094.0700000000002</v>
      </c>
      <c r="LL78">
        <v>133.22300000000001</v>
      </c>
      <c r="LM78">
        <v>3735.34</v>
      </c>
      <c r="LN78">
        <v>1590.01</v>
      </c>
      <c r="LO78">
        <v>5458.57</v>
      </c>
      <c r="LP78">
        <v>52.692900000000002</v>
      </c>
      <c r="LQ78">
        <v>309.27199999999999</v>
      </c>
      <c r="LR78">
        <v>203.99799999999999</v>
      </c>
      <c r="LS78">
        <v>0</v>
      </c>
      <c r="LT78">
        <v>1286.71</v>
      </c>
      <c r="LU78">
        <v>1230.25</v>
      </c>
      <c r="LV78">
        <v>2122.71</v>
      </c>
      <c r="LW78">
        <v>142.83199999999999</v>
      </c>
      <c r="LX78">
        <v>5348.46</v>
      </c>
      <c r="LY78">
        <v>1130.6500000000001</v>
      </c>
      <c r="LZ78">
        <v>5890.06</v>
      </c>
      <c r="MA78">
        <v>1545</v>
      </c>
      <c r="MB78">
        <v>8565.7199999999993</v>
      </c>
    </row>
    <row r="79" spans="1:340" x14ac:dyDescent="0.25">
      <c r="A79" s="26">
        <v>44497.785624999997</v>
      </c>
      <c r="B79" t="s">
        <v>822</v>
      </c>
      <c r="C79" t="s">
        <v>823</v>
      </c>
      <c r="D79">
        <v>6</v>
      </c>
      <c r="E79">
        <v>8</v>
      </c>
      <c r="F79">
        <v>6960</v>
      </c>
      <c r="G79" t="s">
        <v>87</v>
      </c>
      <c r="H79" t="s">
        <v>112</v>
      </c>
      <c r="I79">
        <v>-1.29</v>
      </c>
      <c r="J79">
        <v>-0.6</v>
      </c>
      <c r="K79">
        <v>-0.6</v>
      </c>
      <c r="L79">
        <v>28.3</v>
      </c>
      <c r="O79">
        <v>27.471399999999999</v>
      </c>
      <c r="P79">
        <v>695.47699999999998</v>
      </c>
      <c r="Q79">
        <v>1100.08</v>
      </c>
      <c r="R79">
        <v>581.71400000000006</v>
      </c>
      <c r="S79">
        <v>0</v>
      </c>
      <c r="T79">
        <v>-22557.3</v>
      </c>
      <c r="U79">
        <v>0</v>
      </c>
      <c r="V79">
        <v>0</v>
      </c>
      <c r="W79">
        <v>2033.7</v>
      </c>
      <c r="X79">
        <v>5677.74</v>
      </c>
      <c r="Y79">
        <v>12062</v>
      </c>
      <c r="Z79">
        <v>433.91399999999999</v>
      </c>
      <c r="AA79">
        <v>54.7164</v>
      </c>
      <c r="AB79">
        <v>2404.7399999999998</v>
      </c>
      <c r="AC79">
        <v>40.550199999999997</v>
      </c>
      <c r="AD79">
        <v>703.84699999999998</v>
      </c>
      <c r="AE79">
        <v>0</v>
      </c>
      <c r="AF79">
        <v>299.60500000000002</v>
      </c>
      <c r="AG79">
        <v>1044</v>
      </c>
      <c r="AH79">
        <v>744.39700000000005</v>
      </c>
      <c r="AI79">
        <v>1.41</v>
      </c>
      <c r="AJ79">
        <v>10.66</v>
      </c>
      <c r="AK79">
        <v>4.28</v>
      </c>
      <c r="AL79">
        <v>22.47</v>
      </c>
      <c r="AM79">
        <v>0</v>
      </c>
      <c r="AN79">
        <v>-72.34</v>
      </c>
      <c r="AO79">
        <v>0</v>
      </c>
      <c r="AP79">
        <v>0</v>
      </c>
      <c r="AQ79">
        <v>8.8699999999999992</v>
      </c>
      <c r="AR79">
        <v>31.23</v>
      </c>
      <c r="AS79">
        <v>48.62</v>
      </c>
      <c r="AT79">
        <v>1.79</v>
      </c>
      <c r="AU79">
        <v>56.99</v>
      </c>
      <c r="AV79">
        <v>38.82</v>
      </c>
      <c r="BI79">
        <v>0</v>
      </c>
      <c r="BJ79">
        <v>1.8844099999999999</v>
      </c>
      <c r="BK79">
        <v>0.12561700000000001</v>
      </c>
      <c r="BL79">
        <v>7.7370900000000006E-2</v>
      </c>
      <c r="BM79">
        <v>0</v>
      </c>
      <c r="BN79">
        <v>-0.26889200000000002</v>
      </c>
      <c r="BO79">
        <v>0</v>
      </c>
      <c r="BP79">
        <v>0</v>
      </c>
      <c r="BQ79">
        <v>0.53989299999999996</v>
      </c>
      <c r="BR79">
        <v>0.88101200000000002</v>
      </c>
      <c r="BS79">
        <v>1.82348</v>
      </c>
      <c r="BT79">
        <v>7.39533E-2</v>
      </c>
      <c r="BU79">
        <v>5.1368400000000003</v>
      </c>
      <c r="BV79">
        <v>2.0873900000000001</v>
      </c>
      <c r="BW79">
        <v>17.006499999999999</v>
      </c>
      <c r="BX79">
        <v>639.11099999999999</v>
      </c>
      <c r="BY79">
        <v>1100.08</v>
      </c>
      <c r="BZ79">
        <v>581.71400000000006</v>
      </c>
      <c r="CA79">
        <v>-22557.3</v>
      </c>
      <c r="CB79">
        <v>2033.7</v>
      </c>
      <c r="CC79">
        <v>5689.86</v>
      </c>
      <c r="CD79">
        <v>12062</v>
      </c>
      <c r="CE79">
        <v>433.91399999999999</v>
      </c>
      <c r="CF79">
        <v>9.4788700000000001E-4</v>
      </c>
      <c r="CG79">
        <v>2337.91</v>
      </c>
      <c r="CH79">
        <v>25.103200000000001</v>
      </c>
      <c r="CI79">
        <v>703.84699999999998</v>
      </c>
      <c r="CJ79">
        <v>299.60500000000002</v>
      </c>
      <c r="CK79">
        <v>1028.56</v>
      </c>
      <c r="CL79">
        <v>728.95</v>
      </c>
      <c r="CM79">
        <v>0.87</v>
      </c>
      <c r="CN79">
        <v>9.91</v>
      </c>
      <c r="CO79">
        <v>4.28</v>
      </c>
      <c r="CP79">
        <v>22.47</v>
      </c>
      <c r="CQ79">
        <v>-72.33</v>
      </c>
      <c r="CR79">
        <v>8.8699999999999992</v>
      </c>
      <c r="CS79">
        <v>31.27</v>
      </c>
      <c r="CT79">
        <v>48.62</v>
      </c>
      <c r="CU79">
        <v>1.79</v>
      </c>
      <c r="CV79">
        <v>55.75</v>
      </c>
      <c r="CW79">
        <v>37.53</v>
      </c>
      <c r="DH79">
        <v>0</v>
      </c>
      <c r="DI79">
        <v>1.7473799999999999</v>
      </c>
      <c r="DJ79">
        <v>0.12561700000000001</v>
      </c>
      <c r="DK79">
        <v>7.7370900000000006E-2</v>
      </c>
      <c r="DL79">
        <v>-0.26889200000000002</v>
      </c>
      <c r="DM79">
        <v>0.53989299999999996</v>
      </c>
      <c r="DN79">
        <v>0.88038099999999997</v>
      </c>
      <c r="DO79">
        <v>1.82348</v>
      </c>
      <c r="DP79">
        <v>7.39533E-2</v>
      </c>
      <c r="DQ79">
        <v>4.99918</v>
      </c>
      <c r="DR79">
        <v>1.9503600000000001</v>
      </c>
      <c r="DS79" t="s">
        <v>673</v>
      </c>
      <c r="DT79" t="s">
        <v>670</v>
      </c>
      <c r="DU79" t="s">
        <v>665</v>
      </c>
      <c r="DV79" t="s">
        <v>501</v>
      </c>
      <c r="DW79">
        <v>-0.13766</v>
      </c>
      <c r="DX79">
        <v>-0.13703000000000001</v>
      </c>
      <c r="DY79">
        <v>-2.2000000000000002</v>
      </c>
      <c r="DZ79">
        <v>-3.4</v>
      </c>
      <c r="EC79">
        <v>27.471399999999999</v>
      </c>
      <c r="ED79">
        <v>695.47699999999998</v>
      </c>
      <c r="EE79">
        <v>1100.08</v>
      </c>
      <c r="EF79">
        <v>581.71400000000006</v>
      </c>
      <c r="EG79">
        <v>0</v>
      </c>
      <c r="EH79">
        <v>-22557.3</v>
      </c>
      <c r="EI79">
        <v>0</v>
      </c>
      <c r="EJ79">
        <v>0</v>
      </c>
      <c r="EK79">
        <v>2033.7</v>
      </c>
      <c r="EL79">
        <v>5677.74</v>
      </c>
      <c r="EM79">
        <v>12062</v>
      </c>
      <c r="EN79">
        <v>433.91399999999999</v>
      </c>
      <c r="EO79">
        <v>54.7164</v>
      </c>
      <c r="EP79">
        <v>40.550199999999997</v>
      </c>
      <c r="EQ79">
        <v>703.84699999999998</v>
      </c>
      <c r="ER79">
        <v>0</v>
      </c>
      <c r="ES79">
        <v>299.60500000000002</v>
      </c>
      <c r="ET79">
        <v>1044</v>
      </c>
      <c r="EU79">
        <v>1.41</v>
      </c>
      <c r="EV79">
        <v>10.66</v>
      </c>
      <c r="EW79">
        <v>4.28</v>
      </c>
      <c r="EX79">
        <v>22.47</v>
      </c>
      <c r="EY79">
        <v>0</v>
      </c>
      <c r="EZ79">
        <v>-72.34</v>
      </c>
      <c r="FA79">
        <v>0</v>
      </c>
      <c r="FB79">
        <v>0</v>
      </c>
      <c r="FC79">
        <v>8.8699999999999992</v>
      </c>
      <c r="FD79">
        <v>31.23</v>
      </c>
      <c r="FE79">
        <v>48.62</v>
      </c>
      <c r="FF79">
        <v>1.79</v>
      </c>
      <c r="FG79">
        <v>56.99</v>
      </c>
      <c r="FT79">
        <v>0</v>
      </c>
      <c r="FU79">
        <v>1.8844099999999999</v>
      </c>
      <c r="FV79">
        <v>0.12561700000000001</v>
      </c>
      <c r="FW79">
        <v>7.7370900000000006E-2</v>
      </c>
      <c r="FX79">
        <v>0</v>
      </c>
      <c r="FY79">
        <v>-0.26889200000000002</v>
      </c>
      <c r="FZ79">
        <v>0</v>
      </c>
      <c r="GA79">
        <v>0</v>
      </c>
      <c r="GB79">
        <v>0.53989299999999996</v>
      </c>
      <c r="GC79">
        <v>0.88101200000000002</v>
      </c>
      <c r="GD79">
        <v>1.82348</v>
      </c>
      <c r="GE79">
        <v>7.39533E-2</v>
      </c>
      <c r="GF79">
        <v>5.1368400000000003</v>
      </c>
      <c r="GG79">
        <v>255.93</v>
      </c>
      <c r="GH79">
        <v>1267.71</v>
      </c>
      <c r="GI79">
        <v>1100.08</v>
      </c>
      <c r="GJ79">
        <v>0</v>
      </c>
      <c r="GK79">
        <v>5894.96</v>
      </c>
      <c r="GL79">
        <v>6547.69</v>
      </c>
      <c r="GM79">
        <v>10697.7</v>
      </c>
      <c r="GN79">
        <v>540.49900000000002</v>
      </c>
      <c r="GO79">
        <v>26304.6</v>
      </c>
      <c r="GP79">
        <v>213.048</v>
      </c>
      <c r="GQ79">
        <v>1109.8599999999999</v>
      </c>
      <c r="GR79">
        <v>291.12400000000002</v>
      </c>
      <c r="GS79">
        <v>1614.03</v>
      </c>
      <c r="GT79">
        <v>7.73</v>
      </c>
      <c r="GU79">
        <v>15.5</v>
      </c>
      <c r="GV79">
        <v>4.28</v>
      </c>
      <c r="GW79">
        <v>61.307699999999997</v>
      </c>
      <c r="GX79">
        <v>25.99</v>
      </c>
      <c r="GY79">
        <v>40.491399999999999</v>
      </c>
      <c r="GZ79">
        <v>43.47</v>
      </c>
      <c r="HA79">
        <v>2.37</v>
      </c>
      <c r="HB79">
        <v>201.13900000000001</v>
      </c>
      <c r="HC79">
        <v>7.73</v>
      </c>
      <c r="HD79">
        <v>15.5</v>
      </c>
      <c r="HE79">
        <v>4.28</v>
      </c>
      <c r="HF79">
        <v>31.88</v>
      </c>
      <c r="HG79">
        <v>25.99</v>
      </c>
      <c r="HH79">
        <v>33.97</v>
      </c>
      <c r="HI79">
        <v>43.47</v>
      </c>
      <c r="HJ79">
        <v>2.37</v>
      </c>
      <c r="HK79">
        <v>165.19</v>
      </c>
      <c r="ID79">
        <v>0</v>
      </c>
      <c r="IE79">
        <v>2.2424200000000001</v>
      </c>
      <c r="IF79">
        <v>0.12561700000000001</v>
      </c>
      <c r="IG79">
        <v>0</v>
      </c>
      <c r="IH79">
        <v>1.7213499999999999</v>
      </c>
      <c r="II79">
        <v>0.80892399999999998</v>
      </c>
      <c r="IJ79">
        <v>1.7518499999999999</v>
      </c>
      <c r="IK79">
        <v>0.114331</v>
      </c>
      <c r="IL79">
        <v>6.7644900000000003</v>
      </c>
      <c r="IM79">
        <v>64.3</v>
      </c>
      <c r="IN79">
        <v>36</v>
      </c>
      <c r="IO79">
        <v>28.3</v>
      </c>
      <c r="IP79">
        <v>63.7</v>
      </c>
      <c r="IQ79">
        <v>36</v>
      </c>
      <c r="IR79">
        <v>27.7</v>
      </c>
      <c r="IU79">
        <v>17.32</v>
      </c>
      <c r="IV79">
        <v>21.5</v>
      </c>
      <c r="IW79">
        <v>16.53</v>
      </c>
      <c r="IX79">
        <v>21</v>
      </c>
      <c r="IY79">
        <v>17.32</v>
      </c>
      <c r="IZ79">
        <v>21.5</v>
      </c>
      <c r="JA79">
        <v>20.68</v>
      </c>
      <c r="JB79">
        <v>68.137699999999995</v>
      </c>
      <c r="JK79">
        <v>1</v>
      </c>
      <c r="JL79">
        <v>14.7796</v>
      </c>
      <c r="JM79">
        <v>14.7796</v>
      </c>
      <c r="JP79">
        <v>22564</v>
      </c>
      <c r="JQ79">
        <v>14.7796</v>
      </c>
      <c r="JR79">
        <v>1.06</v>
      </c>
      <c r="JS79">
        <v>1.27</v>
      </c>
      <c r="JT79">
        <v>7.65</v>
      </c>
      <c r="JU79">
        <v>1.06</v>
      </c>
      <c r="JV79">
        <v>1.28</v>
      </c>
      <c r="JW79">
        <v>7.55</v>
      </c>
      <c r="JZ79">
        <v>2</v>
      </c>
      <c r="KA79">
        <v>8</v>
      </c>
      <c r="KB79">
        <v>85.148499999999999</v>
      </c>
      <c r="KC79">
        <v>60.597799999999999</v>
      </c>
      <c r="KD79">
        <v>77.009900000000002</v>
      </c>
      <c r="KE79">
        <v>57.446599999999997</v>
      </c>
      <c r="KF79">
        <v>130.73400000000001</v>
      </c>
      <c r="KG79">
        <v>90.404700000000005</v>
      </c>
      <c r="KJ79">
        <v>5.4824099999999998</v>
      </c>
      <c r="KK79">
        <v>189.511</v>
      </c>
      <c r="KL79">
        <v>203.99799999999999</v>
      </c>
      <c r="KM79">
        <v>105.23099999999999</v>
      </c>
      <c r="KN79">
        <v>0</v>
      </c>
      <c r="KO79">
        <v>-2331.4499999999998</v>
      </c>
      <c r="KP79">
        <v>0</v>
      </c>
      <c r="KQ79">
        <v>0</v>
      </c>
      <c r="KR79">
        <v>444.32499999999999</v>
      </c>
      <c r="KS79">
        <v>1040.78</v>
      </c>
      <c r="KT79">
        <v>2355.87</v>
      </c>
      <c r="KU79">
        <v>95.474199999999996</v>
      </c>
      <c r="KV79">
        <v>2109.2199999999998</v>
      </c>
      <c r="KW79">
        <v>215.20099999999999</v>
      </c>
      <c r="KX79">
        <v>3735.34</v>
      </c>
      <c r="KY79">
        <v>0</v>
      </c>
      <c r="KZ79">
        <v>1590.01</v>
      </c>
      <c r="LA79">
        <v>5540.55</v>
      </c>
      <c r="LB79">
        <v>3.3551000000000002</v>
      </c>
      <c r="LC79">
        <v>174.39699999999999</v>
      </c>
      <c r="LD79">
        <v>203.99799999999999</v>
      </c>
      <c r="LE79">
        <v>105.23099999999999</v>
      </c>
      <c r="LF79">
        <v>-2331.4499999999998</v>
      </c>
      <c r="LG79">
        <v>444.32499999999999</v>
      </c>
      <c r="LH79">
        <v>1042.8699999999999</v>
      </c>
      <c r="LI79">
        <v>2355.87</v>
      </c>
      <c r="LJ79">
        <v>95.474199999999996</v>
      </c>
      <c r="LK79">
        <v>2094.0700000000002</v>
      </c>
      <c r="LL79">
        <v>133.22300000000001</v>
      </c>
      <c r="LM79">
        <v>3735.34</v>
      </c>
      <c r="LN79">
        <v>1590.01</v>
      </c>
      <c r="LO79">
        <v>5458.57</v>
      </c>
      <c r="LP79">
        <v>52.692900000000002</v>
      </c>
      <c r="LQ79">
        <v>309.27199999999999</v>
      </c>
      <c r="LR79">
        <v>203.99799999999999</v>
      </c>
      <c r="LS79">
        <v>0</v>
      </c>
      <c r="LT79">
        <v>1286.71</v>
      </c>
      <c r="LU79">
        <v>1230.25</v>
      </c>
      <c r="LV79">
        <v>2122.71</v>
      </c>
      <c r="LW79">
        <v>142.83199999999999</v>
      </c>
      <c r="LX79">
        <v>5348.46</v>
      </c>
      <c r="LY79">
        <v>1130.6500000000001</v>
      </c>
      <c r="LZ79">
        <v>5890.06</v>
      </c>
      <c r="MA79">
        <v>1545</v>
      </c>
      <c r="MB79">
        <v>8565.7199999999993</v>
      </c>
    </row>
    <row r="80" spans="1:340" x14ac:dyDescent="0.25">
      <c r="A80" s="26">
        <v>44497.786064814813</v>
      </c>
      <c r="B80" t="s">
        <v>824</v>
      </c>
      <c r="C80" t="s">
        <v>825</v>
      </c>
      <c r="D80">
        <v>7</v>
      </c>
      <c r="E80">
        <v>8</v>
      </c>
      <c r="F80">
        <v>6960</v>
      </c>
      <c r="G80" t="s">
        <v>87</v>
      </c>
      <c r="H80" t="s">
        <v>393</v>
      </c>
      <c r="I80">
        <v>0</v>
      </c>
      <c r="J80">
        <v>0</v>
      </c>
      <c r="K80">
        <v>0</v>
      </c>
      <c r="L80">
        <v>27.8</v>
      </c>
      <c r="O80">
        <v>1.0654300000000001</v>
      </c>
      <c r="P80">
        <v>369.52800000000002</v>
      </c>
      <c r="Q80">
        <v>1100.08</v>
      </c>
      <c r="R80">
        <v>581.70500000000004</v>
      </c>
      <c r="S80">
        <v>0</v>
      </c>
      <c r="T80">
        <v>-22265.4</v>
      </c>
      <c r="U80">
        <v>0</v>
      </c>
      <c r="V80">
        <v>0</v>
      </c>
      <c r="W80">
        <v>2033.7</v>
      </c>
      <c r="X80">
        <v>5683.4</v>
      </c>
      <c r="Y80">
        <v>12062</v>
      </c>
      <c r="Z80">
        <v>433.91399999999999</v>
      </c>
      <c r="AA80">
        <v>4.75706E-4</v>
      </c>
      <c r="AB80">
        <v>2052.38</v>
      </c>
      <c r="AC80">
        <v>1.5726100000000001</v>
      </c>
      <c r="AD80">
        <v>694.88199999999995</v>
      </c>
      <c r="AE80">
        <v>0</v>
      </c>
      <c r="AF80">
        <v>299.60500000000002</v>
      </c>
      <c r="AG80">
        <v>996.06</v>
      </c>
      <c r="AH80">
        <v>696.45500000000004</v>
      </c>
      <c r="AI80">
        <v>0.05</v>
      </c>
      <c r="AJ80">
        <v>7.55</v>
      </c>
      <c r="AK80">
        <v>4.3499999999999996</v>
      </c>
      <c r="AL80">
        <v>21.94</v>
      </c>
      <c r="AM80">
        <v>0</v>
      </c>
      <c r="AN80">
        <v>-71.989999999999995</v>
      </c>
      <c r="AO80">
        <v>0</v>
      </c>
      <c r="AP80">
        <v>0</v>
      </c>
      <c r="AQ80">
        <v>9.0399999999999991</v>
      </c>
      <c r="AR80">
        <v>31.52</v>
      </c>
      <c r="AS80">
        <v>49.53</v>
      </c>
      <c r="AT80">
        <v>1.82</v>
      </c>
      <c r="AU80">
        <v>53.81</v>
      </c>
      <c r="AV80">
        <v>33.89</v>
      </c>
      <c r="BI80">
        <v>0</v>
      </c>
      <c r="BJ80">
        <v>1.7415</v>
      </c>
      <c r="BK80">
        <v>0.12561700000000001</v>
      </c>
      <c r="BL80">
        <v>7.7370900000000006E-2</v>
      </c>
      <c r="BM80">
        <v>0</v>
      </c>
      <c r="BN80">
        <v>-0.18781100000000001</v>
      </c>
      <c r="BO80">
        <v>0</v>
      </c>
      <c r="BP80">
        <v>0</v>
      </c>
      <c r="BQ80">
        <v>0.53989299999999996</v>
      </c>
      <c r="BR80">
        <v>0.87678599999999995</v>
      </c>
      <c r="BS80">
        <v>1.82348</v>
      </c>
      <c r="BT80">
        <v>7.39533E-2</v>
      </c>
      <c r="BU80">
        <v>5.0707899999999997</v>
      </c>
      <c r="BV80">
        <v>1.9444900000000001</v>
      </c>
      <c r="BW80">
        <v>1.0654300000000001</v>
      </c>
      <c r="BX80">
        <v>369.52800000000002</v>
      </c>
      <c r="BY80">
        <v>1100.08</v>
      </c>
      <c r="BZ80">
        <v>581.70500000000004</v>
      </c>
      <c r="CA80">
        <v>-22265.4</v>
      </c>
      <c r="CB80">
        <v>2033.7</v>
      </c>
      <c r="CC80">
        <v>5683.4</v>
      </c>
      <c r="CD80">
        <v>12062</v>
      </c>
      <c r="CE80">
        <v>433.91399999999999</v>
      </c>
      <c r="CF80">
        <v>4.75706E-4</v>
      </c>
      <c r="CG80">
        <v>2052.38</v>
      </c>
      <c r="CH80">
        <v>1.5726100000000001</v>
      </c>
      <c r="CI80">
        <v>694.88199999999995</v>
      </c>
      <c r="CJ80">
        <v>299.60500000000002</v>
      </c>
      <c r="CK80">
        <v>996.06</v>
      </c>
      <c r="CL80">
        <v>696.45500000000004</v>
      </c>
      <c r="CM80">
        <v>0.05</v>
      </c>
      <c r="CN80">
        <v>7.55</v>
      </c>
      <c r="CO80">
        <v>4.3499999999999996</v>
      </c>
      <c r="CP80">
        <v>21.94</v>
      </c>
      <c r="CQ80">
        <v>-71.989999999999995</v>
      </c>
      <c r="CR80">
        <v>9.0399999999999991</v>
      </c>
      <c r="CS80">
        <v>31.52</v>
      </c>
      <c r="CT80">
        <v>49.53</v>
      </c>
      <c r="CU80">
        <v>1.82</v>
      </c>
      <c r="CV80">
        <v>53.81</v>
      </c>
      <c r="CW80">
        <v>33.89</v>
      </c>
      <c r="DH80">
        <v>0</v>
      </c>
      <c r="DI80">
        <v>1.7415</v>
      </c>
      <c r="DJ80">
        <v>0.12561700000000001</v>
      </c>
      <c r="DK80">
        <v>7.7370900000000006E-2</v>
      </c>
      <c r="DL80">
        <v>-0.18781100000000001</v>
      </c>
      <c r="DM80">
        <v>0.53989299999999996</v>
      </c>
      <c r="DN80">
        <v>0.87678599999999995</v>
      </c>
      <c r="DO80">
        <v>1.82348</v>
      </c>
      <c r="DP80">
        <v>7.39533E-2</v>
      </c>
      <c r="DQ80">
        <v>5.0707899999999997</v>
      </c>
      <c r="DR80">
        <v>1.9444900000000001</v>
      </c>
      <c r="DS80" t="s">
        <v>673</v>
      </c>
      <c r="DT80" t="s">
        <v>670</v>
      </c>
      <c r="DU80" t="s">
        <v>665</v>
      </c>
      <c r="DV80" t="s">
        <v>501</v>
      </c>
      <c r="DW80">
        <v>0</v>
      </c>
      <c r="DX80">
        <v>0</v>
      </c>
      <c r="DY80">
        <v>0</v>
      </c>
      <c r="DZ80">
        <v>0</v>
      </c>
      <c r="EC80">
        <v>1.0654300000000001</v>
      </c>
      <c r="ED80">
        <v>369.52800000000002</v>
      </c>
      <c r="EE80">
        <v>1100.08</v>
      </c>
      <c r="EF80">
        <v>581.70500000000004</v>
      </c>
      <c r="EG80">
        <v>0</v>
      </c>
      <c r="EH80">
        <v>-22265.4</v>
      </c>
      <c r="EI80">
        <v>0</v>
      </c>
      <c r="EJ80">
        <v>0</v>
      </c>
      <c r="EK80">
        <v>2033.7</v>
      </c>
      <c r="EL80">
        <v>5683.4</v>
      </c>
      <c r="EM80">
        <v>12062</v>
      </c>
      <c r="EN80">
        <v>433.91399999999999</v>
      </c>
      <c r="EO80">
        <v>4.75706E-4</v>
      </c>
      <c r="EP80">
        <v>1.5726100000000001</v>
      </c>
      <c r="EQ80">
        <v>694.88199999999995</v>
      </c>
      <c r="ER80">
        <v>0</v>
      </c>
      <c r="ES80">
        <v>299.60500000000002</v>
      </c>
      <c r="ET80">
        <v>996.06</v>
      </c>
      <c r="EU80">
        <v>0.05</v>
      </c>
      <c r="EV80">
        <v>7.55</v>
      </c>
      <c r="EW80">
        <v>4.3499999999999996</v>
      </c>
      <c r="EX80">
        <v>21.94</v>
      </c>
      <c r="EY80">
        <v>0</v>
      </c>
      <c r="EZ80">
        <v>-71.989999999999995</v>
      </c>
      <c r="FA80">
        <v>0</v>
      </c>
      <c r="FB80">
        <v>0</v>
      </c>
      <c r="FC80">
        <v>9.0399999999999991</v>
      </c>
      <c r="FD80">
        <v>31.52</v>
      </c>
      <c r="FE80">
        <v>49.53</v>
      </c>
      <c r="FF80">
        <v>1.82</v>
      </c>
      <c r="FG80">
        <v>53.81</v>
      </c>
      <c r="FT80">
        <v>0</v>
      </c>
      <c r="FU80">
        <v>1.7415</v>
      </c>
      <c r="FV80">
        <v>0.12561700000000001</v>
      </c>
      <c r="FW80">
        <v>7.7370900000000006E-2</v>
      </c>
      <c r="FX80">
        <v>0</v>
      </c>
      <c r="FY80">
        <v>-0.18781100000000001</v>
      </c>
      <c r="FZ80">
        <v>0</v>
      </c>
      <c r="GA80">
        <v>0</v>
      </c>
      <c r="GB80">
        <v>0.53989299999999996</v>
      </c>
      <c r="GC80">
        <v>0.87678599999999995</v>
      </c>
      <c r="GD80">
        <v>1.82348</v>
      </c>
      <c r="GE80">
        <v>7.39533E-2</v>
      </c>
      <c r="GF80">
        <v>5.0707899999999997</v>
      </c>
      <c r="GG80">
        <v>64.921700000000001</v>
      </c>
      <c r="GH80">
        <v>768.55200000000002</v>
      </c>
      <c r="GI80">
        <v>1100.08</v>
      </c>
      <c r="GJ80">
        <v>0</v>
      </c>
      <c r="GK80">
        <v>5894.96</v>
      </c>
      <c r="GL80">
        <v>6547.69</v>
      </c>
      <c r="GM80">
        <v>10697.7</v>
      </c>
      <c r="GN80">
        <v>540.49900000000002</v>
      </c>
      <c r="GO80">
        <v>25614.400000000001</v>
      </c>
      <c r="GP80">
        <v>54.042000000000002</v>
      </c>
      <c r="GQ80">
        <v>1099.4100000000001</v>
      </c>
      <c r="GR80">
        <v>291.12400000000002</v>
      </c>
      <c r="GS80">
        <v>1444.57</v>
      </c>
      <c r="GT80">
        <v>1.6070500000000001</v>
      </c>
      <c r="GU80">
        <v>11.62</v>
      </c>
      <c r="GV80">
        <v>4.3499999999999996</v>
      </c>
      <c r="GW80">
        <v>62.1</v>
      </c>
      <c r="GX80">
        <v>26.49</v>
      </c>
      <c r="GY80">
        <v>40.737099999999998</v>
      </c>
      <c r="GZ80">
        <v>44.28</v>
      </c>
      <c r="HA80">
        <v>2.42</v>
      </c>
      <c r="HB80">
        <v>193.60400000000001</v>
      </c>
      <c r="HC80">
        <v>1.91</v>
      </c>
      <c r="HD80">
        <v>11.62</v>
      </c>
      <c r="HE80">
        <v>4.3499999999999996</v>
      </c>
      <c r="HF80">
        <v>31.05</v>
      </c>
      <c r="HG80">
        <v>26.49</v>
      </c>
      <c r="HH80">
        <v>34.31</v>
      </c>
      <c r="HI80">
        <v>44.28</v>
      </c>
      <c r="HJ80">
        <v>2.42</v>
      </c>
      <c r="HK80">
        <v>156.43</v>
      </c>
      <c r="ID80">
        <v>0</v>
      </c>
      <c r="IE80">
        <v>2.1657799999999998</v>
      </c>
      <c r="IF80">
        <v>0.12561700000000001</v>
      </c>
      <c r="IG80">
        <v>0</v>
      </c>
      <c r="IH80">
        <v>1.7213499999999999</v>
      </c>
      <c r="II80">
        <v>0.80892399999999998</v>
      </c>
      <c r="IJ80">
        <v>1.7518499999999999</v>
      </c>
      <c r="IK80">
        <v>0.114331</v>
      </c>
      <c r="IL80">
        <v>6.6878500000000001</v>
      </c>
      <c r="IM80">
        <v>65</v>
      </c>
      <c r="IN80">
        <v>37.200000000000003</v>
      </c>
      <c r="IO80">
        <v>27.8</v>
      </c>
      <c r="IP80">
        <v>65</v>
      </c>
      <c r="IQ80">
        <v>37.200000000000003</v>
      </c>
      <c r="IR80">
        <v>27.8</v>
      </c>
      <c r="IU80">
        <v>14.23</v>
      </c>
      <c r="IV80">
        <v>19.66</v>
      </c>
      <c r="IW80">
        <v>14.23</v>
      </c>
      <c r="IX80">
        <v>19.66</v>
      </c>
      <c r="IY80">
        <v>14.23</v>
      </c>
      <c r="IZ80">
        <v>19.66</v>
      </c>
      <c r="JA80">
        <v>16.2</v>
      </c>
      <c r="JB80">
        <v>63.476999999999997</v>
      </c>
      <c r="JK80">
        <v>1</v>
      </c>
      <c r="JL80">
        <v>14.03</v>
      </c>
      <c r="JM80">
        <v>14.03</v>
      </c>
      <c r="JP80">
        <v>22271.9</v>
      </c>
      <c r="JQ80">
        <v>14.03</v>
      </c>
      <c r="JR80">
        <v>1.03</v>
      </c>
      <c r="JS80">
        <v>1.26</v>
      </c>
      <c r="JT80">
        <v>7.35</v>
      </c>
      <c r="JU80">
        <v>1.03</v>
      </c>
      <c r="JV80">
        <v>1.26</v>
      </c>
      <c r="JW80">
        <v>7.35</v>
      </c>
      <c r="JZ80">
        <v>2</v>
      </c>
      <c r="KA80">
        <v>8</v>
      </c>
      <c r="KB80">
        <v>70.717699999999994</v>
      </c>
      <c r="KC80">
        <v>49.805199999999999</v>
      </c>
      <c r="KD80">
        <v>70.717699999999994</v>
      </c>
      <c r="KE80">
        <v>49.805199999999999</v>
      </c>
      <c r="KF80">
        <v>109.964</v>
      </c>
      <c r="KG80">
        <v>76.0886</v>
      </c>
      <c r="KJ80">
        <v>0.22231100000000001</v>
      </c>
      <c r="KK80">
        <v>104.977</v>
      </c>
      <c r="KL80">
        <v>203.99799999999999</v>
      </c>
      <c r="KM80">
        <v>105.23</v>
      </c>
      <c r="KN80">
        <v>0</v>
      </c>
      <c r="KO80">
        <v>-2288.8200000000002</v>
      </c>
      <c r="KP80">
        <v>0</v>
      </c>
      <c r="KQ80">
        <v>0</v>
      </c>
      <c r="KR80">
        <v>444.32499999999999</v>
      </c>
      <c r="KS80">
        <v>1041.6099999999999</v>
      </c>
      <c r="KT80">
        <v>2355.87</v>
      </c>
      <c r="KU80">
        <v>95.474199999999996</v>
      </c>
      <c r="KV80">
        <v>2062.89</v>
      </c>
      <c r="KW80">
        <v>8.3459099999999999</v>
      </c>
      <c r="KX80">
        <v>3687.76</v>
      </c>
      <c r="KY80">
        <v>0</v>
      </c>
      <c r="KZ80">
        <v>1590.01</v>
      </c>
      <c r="LA80">
        <v>5286.12</v>
      </c>
      <c r="LB80">
        <v>0.22231100000000001</v>
      </c>
      <c r="LC80">
        <v>104.977</v>
      </c>
      <c r="LD80">
        <v>203.99799999999999</v>
      </c>
      <c r="LE80">
        <v>105.23</v>
      </c>
      <c r="LF80">
        <v>-2288.8200000000002</v>
      </c>
      <c r="LG80">
        <v>444.32499999999999</v>
      </c>
      <c r="LH80">
        <v>1041.6099999999999</v>
      </c>
      <c r="LI80">
        <v>2355.87</v>
      </c>
      <c r="LJ80">
        <v>95.474199999999996</v>
      </c>
      <c r="LK80">
        <v>2062.89</v>
      </c>
      <c r="LL80">
        <v>8.3459099999999999</v>
      </c>
      <c r="LM80">
        <v>3687.76</v>
      </c>
      <c r="LN80">
        <v>1590.01</v>
      </c>
      <c r="LO80">
        <v>5286.12</v>
      </c>
      <c r="LP80">
        <v>13.1713</v>
      </c>
      <c r="LQ80">
        <v>198.43899999999999</v>
      </c>
      <c r="LR80">
        <v>203.99799999999999</v>
      </c>
      <c r="LS80">
        <v>0</v>
      </c>
      <c r="LT80">
        <v>1286.71</v>
      </c>
      <c r="LU80">
        <v>1230.25</v>
      </c>
      <c r="LV80">
        <v>2122.71</v>
      </c>
      <c r="LW80">
        <v>142.83199999999999</v>
      </c>
      <c r="LX80">
        <v>5198.1000000000004</v>
      </c>
      <c r="LY80">
        <v>286.803</v>
      </c>
      <c r="LZ80">
        <v>5834.59</v>
      </c>
      <c r="MA80">
        <v>1545</v>
      </c>
      <c r="MB80">
        <v>7666.4</v>
      </c>
    </row>
    <row r="81" spans="1:340" x14ac:dyDescent="0.25">
      <c r="A81" s="26">
        <v>44497.786527777775</v>
      </c>
      <c r="B81" t="s">
        <v>826</v>
      </c>
      <c r="C81" t="s">
        <v>827</v>
      </c>
      <c r="D81">
        <v>7</v>
      </c>
      <c r="E81">
        <v>8</v>
      </c>
      <c r="F81">
        <v>6960</v>
      </c>
      <c r="G81" t="s">
        <v>87</v>
      </c>
      <c r="H81" t="s">
        <v>112</v>
      </c>
      <c r="I81">
        <v>-0.55000000000000004</v>
      </c>
      <c r="J81">
        <v>-0.3</v>
      </c>
      <c r="K81">
        <v>-0.3</v>
      </c>
      <c r="L81">
        <v>28.1</v>
      </c>
      <c r="O81">
        <v>0.97086700000000004</v>
      </c>
      <c r="P81">
        <v>402.25700000000001</v>
      </c>
      <c r="Q81">
        <v>1100.08</v>
      </c>
      <c r="R81">
        <v>581.70500000000004</v>
      </c>
      <c r="S81">
        <v>0</v>
      </c>
      <c r="T81">
        <v>-22265.4</v>
      </c>
      <c r="U81">
        <v>0</v>
      </c>
      <c r="V81">
        <v>0</v>
      </c>
      <c r="W81">
        <v>2033.7</v>
      </c>
      <c r="X81">
        <v>5690.39</v>
      </c>
      <c r="Y81">
        <v>12062</v>
      </c>
      <c r="Z81">
        <v>433.91399999999999</v>
      </c>
      <c r="AA81">
        <v>39.622900000000001</v>
      </c>
      <c r="AB81">
        <v>2085.0100000000002</v>
      </c>
      <c r="AC81">
        <v>1.4330400000000001</v>
      </c>
      <c r="AD81">
        <v>694.88199999999995</v>
      </c>
      <c r="AE81">
        <v>0</v>
      </c>
      <c r="AF81">
        <v>299.60500000000002</v>
      </c>
      <c r="AG81">
        <v>995.92100000000005</v>
      </c>
      <c r="AH81">
        <v>696.31600000000003</v>
      </c>
      <c r="AI81">
        <v>0.04</v>
      </c>
      <c r="AJ81">
        <v>8.11</v>
      </c>
      <c r="AK81">
        <v>4.3499999999999996</v>
      </c>
      <c r="AL81">
        <v>21.94</v>
      </c>
      <c r="AM81">
        <v>0</v>
      </c>
      <c r="AN81">
        <v>-71.989999999999995</v>
      </c>
      <c r="AO81">
        <v>0</v>
      </c>
      <c r="AP81">
        <v>0</v>
      </c>
      <c r="AQ81">
        <v>9.0399999999999991</v>
      </c>
      <c r="AR81">
        <v>31.55</v>
      </c>
      <c r="AS81">
        <v>49.53</v>
      </c>
      <c r="AT81">
        <v>1.82</v>
      </c>
      <c r="AU81">
        <v>54.39</v>
      </c>
      <c r="AV81">
        <v>34.44</v>
      </c>
      <c r="BI81">
        <v>0</v>
      </c>
      <c r="BJ81">
        <v>1.8395600000000001</v>
      </c>
      <c r="BK81">
        <v>0.12561700000000001</v>
      </c>
      <c r="BL81">
        <v>7.7370900000000006E-2</v>
      </c>
      <c r="BM81">
        <v>0</v>
      </c>
      <c r="BN81">
        <v>-0.18781100000000001</v>
      </c>
      <c r="BO81">
        <v>0</v>
      </c>
      <c r="BP81">
        <v>0</v>
      </c>
      <c r="BQ81">
        <v>0.53989299999999996</v>
      </c>
      <c r="BR81">
        <v>0.877305</v>
      </c>
      <c r="BS81">
        <v>1.82348</v>
      </c>
      <c r="BT81">
        <v>7.39533E-2</v>
      </c>
      <c r="BU81">
        <v>5.1693600000000002</v>
      </c>
      <c r="BV81">
        <v>2.0425499999999999</v>
      </c>
      <c r="BW81">
        <v>1.0654300000000001</v>
      </c>
      <c r="BX81">
        <v>369.52800000000002</v>
      </c>
      <c r="BY81">
        <v>1100.08</v>
      </c>
      <c r="BZ81">
        <v>581.70500000000004</v>
      </c>
      <c r="CA81">
        <v>-22265.4</v>
      </c>
      <c r="CB81">
        <v>2033.7</v>
      </c>
      <c r="CC81">
        <v>5683.4</v>
      </c>
      <c r="CD81">
        <v>12062</v>
      </c>
      <c r="CE81">
        <v>433.91399999999999</v>
      </c>
      <c r="CF81">
        <v>4.75706E-4</v>
      </c>
      <c r="CG81">
        <v>2052.38</v>
      </c>
      <c r="CH81">
        <v>1.5726100000000001</v>
      </c>
      <c r="CI81">
        <v>694.88199999999995</v>
      </c>
      <c r="CJ81">
        <v>299.60500000000002</v>
      </c>
      <c r="CK81">
        <v>996.06</v>
      </c>
      <c r="CL81">
        <v>696.45500000000004</v>
      </c>
      <c r="CM81">
        <v>0.05</v>
      </c>
      <c r="CN81">
        <v>7.55</v>
      </c>
      <c r="CO81">
        <v>4.3499999999999996</v>
      </c>
      <c r="CP81">
        <v>21.94</v>
      </c>
      <c r="CQ81">
        <v>-71.989999999999995</v>
      </c>
      <c r="CR81">
        <v>9.0399999999999991</v>
      </c>
      <c r="CS81">
        <v>31.52</v>
      </c>
      <c r="CT81">
        <v>49.53</v>
      </c>
      <c r="CU81">
        <v>1.82</v>
      </c>
      <c r="CV81">
        <v>53.81</v>
      </c>
      <c r="CW81">
        <v>33.89</v>
      </c>
      <c r="DH81">
        <v>0</v>
      </c>
      <c r="DI81">
        <v>1.7415</v>
      </c>
      <c r="DJ81">
        <v>0.12561700000000001</v>
      </c>
      <c r="DK81">
        <v>7.7370900000000006E-2</v>
      </c>
      <c r="DL81">
        <v>-0.18781100000000001</v>
      </c>
      <c r="DM81">
        <v>0.53989299999999996</v>
      </c>
      <c r="DN81">
        <v>0.87678599999999995</v>
      </c>
      <c r="DO81">
        <v>1.82348</v>
      </c>
      <c r="DP81">
        <v>7.39533E-2</v>
      </c>
      <c r="DQ81">
        <v>5.0707899999999997</v>
      </c>
      <c r="DR81">
        <v>1.9444900000000001</v>
      </c>
      <c r="DS81" t="s">
        <v>673</v>
      </c>
      <c r="DT81" t="s">
        <v>670</v>
      </c>
      <c r="DU81" t="s">
        <v>665</v>
      </c>
      <c r="DV81" t="s">
        <v>501</v>
      </c>
      <c r="DW81">
        <v>-9.8577799999999993E-2</v>
      </c>
      <c r="DX81">
        <v>-9.8058800000000002E-2</v>
      </c>
      <c r="DY81">
        <v>-1.1000000000000001</v>
      </c>
      <c r="DZ81">
        <v>-1.6</v>
      </c>
      <c r="EC81">
        <v>0.97086700000000004</v>
      </c>
      <c r="ED81">
        <v>402.25700000000001</v>
      </c>
      <c r="EE81">
        <v>1100.08</v>
      </c>
      <c r="EF81">
        <v>581.70500000000004</v>
      </c>
      <c r="EG81">
        <v>0</v>
      </c>
      <c r="EH81">
        <v>-22265.4</v>
      </c>
      <c r="EI81">
        <v>0</v>
      </c>
      <c r="EJ81">
        <v>0</v>
      </c>
      <c r="EK81">
        <v>2033.7</v>
      </c>
      <c r="EL81">
        <v>5690.39</v>
      </c>
      <c r="EM81">
        <v>12062</v>
      </c>
      <c r="EN81">
        <v>433.91399999999999</v>
      </c>
      <c r="EO81">
        <v>39.622900000000001</v>
      </c>
      <c r="EP81">
        <v>1.4330400000000001</v>
      </c>
      <c r="EQ81">
        <v>694.88199999999995</v>
      </c>
      <c r="ER81">
        <v>0</v>
      </c>
      <c r="ES81">
        <v>299.60500000000002</v>
      </c>
      <c r="ET81">
        <v>995.92100000000005</v>
      </c>
      <c r="EU81">
        <v>0.04</v>
      </c>
      <c r="EV81">
        <v>8.11</v>
      </c>
      <c r="EW81">
        <v>4.3499999999999996</v>
      </c>
      <c r="EX81">
        <v>21.94</v>
      </c>
      <c r="EY81">
        <v>0</v>
      </c>
      <c r="EZ81">
        <v>-71.989999999999995</v>
      </c>
      <c r="FA81">
        <v>0</v>
      </c>
      <c r="FB81">
        <v>0</v>
      </c>
      <c r="FC81">
        <v>9.0399999999999991</v>
      </c>
      <c r="FD81">
        <v>31.55</v>
      </c>
      <c r="FE81">
        <v>49.53</v>
      </c>
      <c r="FF81">
        <v>1.82</v>
      </c>
      <c r="FG81">
        <v>54.39</v>
      </c>
      <c r="FT81">
        <v>0</v>
      </c>
      <c r="FU81">
        <v>1.8395600000000001</v>
      </c>
      <c r="FV81">
        <v>0.12561700000000001</v>
      </c>
      <c r="FW81">
        <v>7.7370900000000006E-2</v>
      </c>
      <c r="FX81">
        <v>0</v>
      </c>
      <c r="FY81">
        <v>-0.18781100000000001</v>
      </c>
      <c r="FZ81">
        <v>0</v>
      </c>
      <c r="GA81">
        <v>0</v>
      </c>
      <c r="GB81">
        <v>0.53989299999999996</v>
      </c>
      <c r="GC81">
        <v>0.877305</v>
      </c>
      <c r="GD81">
        <v>1.82348</v>
      </c>
      <c r="GE81">
        <v>7.39533E-2</v>
      </c>
      <c r="GF81">
        <v>5.1693600000000002</v>
      </c>
      <c r="GG81">
        <v>64.921700000000001</v>
      </c>
      <c r="GH81">
        <v>768.55200000000002</v>
      </c>
      <c r="GI81">
        <v>1100.08</v>
      </c>
      <c r="GJ81">
        <v>0</v>
      </c>
      <c r="GK81">
        <v>5894.96</v>
      </c>
      <c r="GL81">
        <v>6547.69</v>
      </c>
      <c r="GM81">
        <v>10697.7</v>
      </c>
      <c r="GN81">
        <v>540.49900000000002</v>
      </c>
      <c r="GO81">
        <v>25614.400000000001</v>
      </c>
      <c r="GP81">
        <v>54.042000000000002</v>
      </c>
      <c r="GQ81">
        <v>1099.4100000000001</v>
      </c>
      <c r="GR81">
        <v>291.12400000000002</v>
      </c>
      <c r="GS81">
        <v>1444.57</v>
      </c>
      <c r="GT81">
        <v>1.6070500000000001</v>
      </c>
      <c r="GU81">
        <v>11.62</v>
      </c>
      <c r="GV81">
        <v>4.3499999999999996</v>
      </c>
      <c r="GW81">
        <v>62.1</v>
      </c>
      <c r="GX81">
        <v>26.49</v>
      </c>
      <c r="GY81">
        <v>40.737099999999998</v>
      </c>
      <c r="GZ81">
        <v>44.28</v>
      </c>
      <c r="HA81">
        <v>2.42</v>
      </c>
      <c r="HB81">
        <v>193.60400000000001</v>
      </c>
      <c r="HC81">
        <v>1.91</v>
      </c>
      <c r="HD81">
        <v>11.62</v>
      </c>
      <c r="HE81">
        <v>4.3499999999999996</v>
      </c>
      <c r="HF81">
        <v>31.05</v>
      </c>
      <c r="HG81">
        <v>26.49</v>
      </c>
      <c r="HH81">
        <v>34.31</v>
      </c>
      <c r="HI81">
        <v>44.28</v>
      </c>
      <c r="HJ81">
        <v>2.42</v>
      </c>
      <c r="HK81">
        <v>156.43</v>
      </c>
      <c r="ID81">
        <v>0</v>
      </c>
      <c r="IE81">
        <v>2.1657799999999998</v>
      </c>
      <c r="IF81">
        <v>0.12561700000000001</v>
      </c>
      <c r="IG81">
        <v>0</v>
      </c>
      <c r="IH81">
        <v>1.7213499999999999</v>
      </c>
      <c r="II81">
        <v>0.80892399999999998</v>
      </c>
      <c r="IJ81">
        <v>1.7518499999999999</v>
      </c>
      <c r="IK81">
        <v>0.114331</v>
      </c>
      <c r="IL81">
        <v>6.6878500000000001</v>
      </c>
      <c r="IM81">
        <v>65.3</v>
      </c>
      <c r="IN81">
        <v>37.200000000000003</v>
      </c>
      <c r="IO81">
        <v>28.1</v>
      </c>
      <c r="IP81">
        <v>65</v>
      </c>
      <c r="IQ81">
        <v>37.200000000000003</v>
      </c>
      <c r="IR81">
        <v>27.8</v>
      </c>
      <c r="IU81">
        <v>14.79</v>
      </c>
      <c r="IV81">
        <v>19.649999999999999</v>
      </c>
      <c r="IW81">
        <v>14.23</v>
      </c>
      <c r="IX81">
        <v>19.66</v>
      </c>
      <c r="IY81">
        <v>14.79</v>
      </c>
      <c r="IZ81">
        <v>19.649999999999999</v>
      </c>
      <c r="JA81">
        <v>16.2</v>
      </c>
      <c r="JB81">
        <v>63.476999999999997</v>
      </c>
      <c r="JK81">
        <v>1</v>
      </c>
      <c r="JL81">
        <v>14.03</v>
      </c>
      <c r="JM81">
        <v>14.03</v>
      </c>
      <c r="JP81">
        <v>22271.9</v>
      </c>
      <c r="JQ81">
        <v>14.03</v>
      </c>
      <c r="JR81">
        <v>1.03</v>
      </c>
      <c r="JS81">
        <v>1.26</v>
      </c>
      <c r="JT81">
        <v>7.36</v>
      </c>
      <c r="JU81">
        <v>1.03</v>
      </c>
      <c r="JV81">
        <v>1.26</v>
      </c>
      <c r="JW81">
        <v>7.35</v>
      </c>
      <c r="JZ81">
        <v>2</v>
      </c>
      <c r="KA81">
        <v>8</v>
      </c>
      <c r="KB81">
        <v>71.789100000000005</v>
      </c>
      <c r="KC81">
        <v>51.485799999999998</v>
      </c>
      <c r="KD81">
        <v>70.717699999999994</v>
      </c>
      <c r="KE81">
        <v>49.805199999999999</v>
      </c>
      <c r="KF81">
        <v>109.964</v>
      </c>
      <c r="KG81">
        <v>76.0886</v>
      </c>
      <c r="KJ81">
        <v>0.20391899999999999</v>
      </c>
      <c r="KK81">
        <v>113.982</v>
      </c>
      <c r="KL81">
        <v>203.99799999999999</v>
      </c>
      <c r="KM81">
        <v>105.23</v>
      </c>
      <c r="KN81">
        <v>0</v>
      </c>
      <c r="KO81">
        <v>-2288.8200000000002</v>
      </c>
      <c r="KP81">
        <v>0</v>
      </c>
      <c r="KQ81">
        <v>0</v>
      </c>
      <c r="KR81">
        <v>444.32499999999999</v>
      </c>
      <c r="KS81">
        <v>1042.9100000000001</v>
      </c>
      <c r="KT81">
        <v>2355.87</v>
      </c>
      <c r="KU81">
        <v>95.474199999999996</v>
      </c>
      <c r="KV81">
        <v>2073.1799999999998</v>
      </c>
      <c r="KW81">
        <v>7.6051900000000003</v>
      </c>
      <c r="KX81">
        <v>3687.76</v>
      </c>
      <c r="KY81">
        <v>0</v>
      </c>
      <c r="KZ81">
        <v>1590.01</v>
      </c>
      <c r="LA81">
        <v>5285.38</v>
      </c>
      <c r="LB81">
        <v>0.22231100000000001</v>
      </c>
      <c r="LC81">
        <v>104.977</v>
      </c>
      <c r="LD81">
        <v>203.99799999999999</v>
      </c>
      <c r="LE81">
        <v>105.23</v>
      </c>
      <c r="LF81">
        <v>-2288.8200000000002</v>
      </c>
      <c r="LG81">
        <v>444.32499999999999</v>
      </c>
      <c r="LH81">
        <v>1041.6099999999999</v>
      </c>
      <c r="LI81">
        <v>2355.87</v>
      </c>
      <c r="LJ81">
        <v>95.474199999999996</v>
      </c>
      <c r="LK81">
        <v>2062.89</v>
      </c>
      <c r="LL81">
        <v>8.3459099999999999</v>
      </c>
      <c r="LM81">
        <v>3687.76</v>
      </c>
      <c r="LN81">
        <v>1590.01</v>
      </c>
      <c r="LO81">
        <v>5286.12</v>
      </c>
      <c r="LP81">
        <v>13.1713</v>
      </c>
      <c r="LQ81">
        <v>198.43899999999999</v>
      </c>
      <c r="LR81">
        <v>203.99799999999999</v>
      </c>
      <c r="LS81">
        <v>0</v>
      </c>
      <c r="LT81">
        <v>1286.71</v>
      </c>
      <c r="LU81">
        <v>1230.25</v>
      </c>
      <c r="LV81">
        <v>2122.71</v>
      </c>
      <c r="LW81">
        <v>142.83199999999999</v>
      </c>
      <c r="LX81">
        <v>5198.1000000000004</v>
      </c>
      <c r="LY81">
        <v>286.803</v>
      </c>
      <c r="LZ81">
        <v>5834.59</v>
      </c>
      <c r="MA81">
        <v>1545</v>
      </c>
      <c r="MB81">
        <v>7666.4</v>
      </c>
    </row>
    <row r="82" spans="1:340" x14ac:dyDescent="0.25">
      <c r="A82" s="26">
        <v>44497.786990740744</v>
      </c>
      <c r="B82" t="s">
        <v>828</v>
      </c>
      <c r="C82" t="s">
        <v>829</v>
      </c>
      <c r="D82">
        <v>8</v>
      </c>
      <c r="E82">
        <v>8</v>
      </c>
      <c r="F82">
        <v>6960</v>
      </c>
      <c r="G82" t="s">
        <v>87</v>
      </c>
      <c r="H82" t="s">
        <v>393</v>
      </c>
      <c r="I82">
        <v>0</v>
      </c>
      <c r="J82">
        <v>0</v>
      </c>
      <c r="K82">
        <v>0</v>
      </c>
      <c r="L82">
        <v>27.4</v>
      </c>
      <c r="O82">
        <v>7.46624</v>
      </c>
      <c r="P82">
        <v>2234.5100000000002</v>
      </c>
      <c r="Q82">
        <v>1100.08</v>
      </c>
      <c r="R82">
        <v>581.702</v>
      </c>
      <c r="S82">
        <v>0</v>
      </c>
      <c r="T82">
        <v>-24225.8</v>
      </c>
      <c r="U82">
        <v>0</v>
      </c>
      <c r="V82">
        <v>0</v>
      </c>
      <c r="W82">
        <v>2033.7</v>
      </c>
      <c r="X82">
        <v>5772.43</v>
      </c>
      <c r="Y82">
        <v>12062</v>
      </c>
      <c r="Z82">
        <v>433.91399999999999</v>
      </c>
      <c r="AA82">
        <v>2.0801499999999998E-3</v>
      </c>
      <c r="AB82">
        <v>3923.77</v>
      </c>
      <c r="AC82">
        <v>11.020899999999999</v>
      </c>
      <c r="AD82">
        <v>680.59799999999996</v>
      </c>
      <c r="AE82">
        <v>0</v>
      </c>
      <c r="AF82">
        <v>299.60500000000002</v>
      </c>
      <c r="AG82">
        <v>991.22400000000005</v>
      </c>
      <c r="AH82">
        <v>691.61900000000003</v>
      </c>
      <c r="AI82">
        <v>0.39</v>
      </c>
      <c r="AJ82">
        <v>23.2</v>
      </c>
      <c r="AK82">
        <v>4.2300000000000004</v>
      </c>
      <c r="AL82">
        <v>21.79</v>
      </c>
      <c r="AM82">
        <v>0</v>
      </c>
      <c r="AN82">
        <v>-79.12</v>
      </c>
      <c r="AO82">
        <v>0</v>
      </c>
      <c r="AP82">
        <v>0</v>
      </c>
      <c r="AQ82">
        <v>8.5500000000000007</v>
      </c>
      <c r="AR82">
        <v>31.28</v>
      </c>
      <c r="AS82">
        <v>47.83</v>
      </c>
      <c r="AT82">
        <v>1.72</v>
      </c>
      <c r="AU82">
        <v>59.87</v>
      </c>
      <c r="AV82">
        <v>49.61</v>
      </c>
      <c r="BI82">
        <v>0</v>
      </c>
      <c r="BJ82">
        <v>3.9421499999999998</v>
      </c>
      <c r="BK82">
        <v>0.12561700000000001</v>
      </c>
      <c r="BL82">
        <v>7.7370900000000006E-2</v>
      </c>
      <c r="BM82">
        <v>0</v>
      </c>
      <c r="BN82">
        <v>-0.209258</v>
      </c>
      <c r="BO82">
        <v>0</v>
      </c>
      <c r="BP82">
        <v>0</v>
      </c>
      <c r="BQ82">
        <v>0.53989299999999996</v>
      </c>
      <c r="BR82">
        <v>0.88723099999999999</v>
      </c>
      <c r="BS82">
        <v>1.82348</v>
      </c>
      <c r="BT82">
        <v>7.39533E-2</v>
      </c>
      <c r="BU82">
        <v>7.2604300000000004</v>
      </c>
      <c r="BV82">
        <v>4.1451399999999996</v>
      </c>
      <c r="BW82">
        <v>7.46624</v>
      </c>
      <c r="BX82">
        <v>2234.5100000000002</v>
      </c>
      <c r="BY82">
        <v>1100.08</v>
      </c>
      <c r="BZ82">
        <v>581.702</v>
      </c>
      <c r="CA82">
        <v>-24225.8</v>
      </c>
      <c r="CB82">
        <v>2033.7</v>
      </c>
      <c r="CC82">
        <v>5772.43</v>
      </c>
      <c r="CD82">
        <v>12062</v>
      </c>
      <c r="CE82">
        <v>433.91399999999999</v>
      </c>
      <c r="CF82">
        <v>2.0801499999999998E-3</v>
      </c>
      <c r="CG82">
        <v>3923.77</v>
      </c>
      <c r="CH82">
        <v>11.020899999999999</v>
      </c>
      <c r="CI82">
        <v>680.59799999999996</v>
      </c>
      <c r="CJ82">
        <v>299.60500000000002</v>
      </c>
      <c r="CK82">
        <v>991.22400000000005</v>
      </c>
      <c r="CL82">
        <v>691.61900000000003</v>
      </c>
      <c r="CM82">
        <v>0.39</v>
      </c>
      <c r="CN82">
        <v>23.2</v>
      </c>
      <c r="CO82">
        <v>4.2300000000000004</v>
      </c>
      <c r="CP82">
        <v>21.79</v>
      </c>
      <c r="CQ82">
        <v>-79.12</v>
      </c>
      <c r="CR82">
        <v>8.5500000000000007</v>
      </c>
      <c r="CS82">
        <v>31.28</v>
      </c>
      <c r="CT82">
        <v>47.83</v>
      </c>
      <c r="CU82">
        <v>1.72</v>
      </c>
      <c r="CV82">
        <v>59.87</v>
      </c>
      <c r="CW82">
        <v>49.61</v>
      </c>
      <c r="DH82">
        <v>0</v>
      </c>
      <c r="DI82">
        <v>3.9421499999999998</v>
      </c>
      <c r="DJ82">
        <v>0.12561700000000001</v>
      </c>
      <c r="DK82">
        <v>7.7370900000000006E-2</v>
      </c>
      <c r="DL82">
        <v>-0.209258</v>
      </c>
      <c r="DM82">
        <v>0.53989299999999996</v>
      </c>
      <c r="DN82">
        <v>0.88723099999999999</v>
      </c>
      <c r="DO82">
        <v>1.82348</v>
      </c>
      <c r="DP82">
        <v>7.39533E-2</v>
      </c>
      <c r="DQ82">
        <v>7.2604300000000004</v>
      </c>
      <c r="DR82">
        <v>4.1451399999999996</v>
      </c>
      <c r="DS82" t="s">
        <v>673</v>
      </c>
      <c r="DT82" t="s">
        <v>670</v>
      </c>
      <c r="DU82" t="s">
        <v>665</v>
      </c>
      <c r="DV82" t="s">
        <v>501</v>
      </c>
      <c r="DW82">
        <v>0</v>
      </c>
      <c r="DX82">
        <v>0</v>
      </c>
      <c r="DY82">
        <v>0</v>
      </c>
      <c r="DZ82">
        <v>0</v>
      </c>
      <c r="EC82">
        <v>7.46624</v>
      </c>
      <c r="ED82">
        <v>2234.5100000000002</v>
      </c>
      <c r="EE82">
        <v>1100.08</v>
      </c>
      <c r="EF82">
        <v>581.702</v>
      </c>
      <c r="EG82">
        <v>0</v>
      </c>
      <c r="EH82">
        <v>-24225.8</v>
      </c>
      <c r="EI82">
        <v>0</v>
      </c>
      <c r="EJ82">
        <v>0</v>
      </c>
      <c r="EK82">
        <v>2033.7</v>
      </c>
      <c r="EL82">
        <v>5772.43</v>
      </c>
      <c r="EM82">
        <v>12062</v>
      </c>
      <c r="EN82">
        <v>433.91399999999999</v>
      </c>
      <c r="EO82">
        <v>2.0801499999999998E-3</v>
      </c>
      <c r="EP82">
        <v>11.020899999999999</v>
      </c>
      <c r="EQ82">
        <v>680.59799999999996</v>
      </c>
      <c r="ER82">
        <v>0</v>
      </c>
      <c r="ES82">
        <v>299.60500000000002</v>
      </c>
      <c r="ET82">
        <v>991.22400000000005</v>
      </c>
      <c r="EU82">
        <v>0.39</v>
      </c>
      <c r="EV82">
        <v>23.2</v>
      </c>
      <c r="EW82">
        <v>4.2300000000000004</v>
      </c>
      <c r="EX82">
        <v>21.79</v>
      </c>
      <c r="EY82">
        <v>0</v>
      </c>
      <c r="EZ82">
        <v>-79.12</v>
      </c>
      <c r="FA82">
        <v>0</v>
      </c>
      <c r="FB82">
        <v>0</v>
      </c>
      <c r="FC82">
        <v>8.5500000000000007</v>
      </c>
      <c r="FD82">
        <v>31.28</v>
      </c>
      <c r="FE82">
        <v>47.83</v>
      </c>
      <c r="FF82">
        <v>1.72</v>
      </c>
      <c r="FG82">
        <v>59.87</v>
      </c>
      <c r="FT82">
        <v>0</v>
      </c>
      <c r="FU82">
        <v>3.9421499999999998</v>
      </c>
      <c r="FV82">
        <v>0.12561700000000001</v>
      </c>
      <c r="FW82">
        <v>7.7370900000000006E-2</v>
      </c>
      <c r="FX82">
        <v>0</v>
      </c>
      <c r="FY82">
        <v>-0.209258</v>
      </c>
      <c r="FZ82">
        <v>0</v>
      </c>
      <c r="GA82">
        <v>0</v>
      </c>
      <c r="GB82">
        <v>0.53989299999999996</v>
      </c>
      <c r="GC82">
        <v>0.88723099999999999</v>
      </c>
      <c r="GD82">
        <v>1.82348</v>
      </c>
      <c r="GE82">
        <v>7.39533E-2</v>
      </c>
      <c r="GF82">
        <v>7.2604300000000004</v>
      </c>
      <c r="GG82">
        <v>182.15299999999999</v>
      </c>
      <c r="GH82">
        <v>4197.45</v>
      </c>
      <c r="GI82">
        <v>1100.08</v>
      </c>
      <c r="GJ82">
        <v>0</v>
      </c>
      <c r="GK82">
        <v>5894.96</v>
      </c>
      <c r="GL82">
        <v>6547.69</v>
      </c>
      <c r="GM82">
        <v>10697.7</v>
      </c>
      <c r="GN82">
        <v>540.49900000000002</v>
      </c>
      <c r="GO82">
        <v>29160.6</v>
      </c>
      <c r="GP82">
        <v>151.63300000000001</v>
      </c>
      <c r="GQ82">
        <v>1082.7</v>
      </c>
      <c r="GR82">
        <v>291.12400000000002</v>
      </c>
      <c r="GS82">
        <v>1525.46</v>
      </c>
      <c r="GT82">
        <v>5.2337699999999998</v>
      </c>
      <c r="GU82">
        <v>40.450000000000003</v>
      </c>
      <c r="GV82">
        <v>4.2300000000000004</v>
      </c>
      <c r="GW82">
        <v>58.735799999999998</v>
      </c>
      <c r="GX82">
        <v>25.02</v>
      </c>
      <c r="GY82">
        <v>39.901400000000002</v>
      </c>
      <c r="GZ82">
        <v>42.75</v>
      </c>
      <c r="HA82">
        <v>2.19</v>
      </c>
      <c r="HB82">
        <v>218.511</v>
      </c>
      <c r="HC82">
        <v>5.51</v>
      </c>
      <c r="HD82">
        <v>40.450000000000003</v>
      </c>
      <c r="HE82">
        <v>4.2300000000000004</v>
      </c>
      <c r="HF82">
        <v>31.13</v>
      </c>
      <c r="HG82">
        <v>25.02</v>
      </c>
      <c r="HH82">
        <v>33.64</v>
      </c>
      <c r="HI82">
        <v>42.75</v>
      </c>
      <c r="HJ82">
        <v>2.19</v>
      </c>
      <c r="HK82">
        <v>184.92</v>
      </c>
      <c r="ID82">
        <v>0</v>
      </c>
      <c r="IE82">
        <v>5.1494900000000001</v>
      </c>
      <c r="IF82">
        <v>0.12561700000000001</v>
      </c>
      <c r="IG82">
        <v>0</v>
      </c>
      <c r="IH82">
        <v>1.7213499999999999</v>
      </c>
      <c r="II82">
        <v>0.80892399999999998</v>
      </c>
      <c r="IJ82">
        <v>1.7518499999999999</v>
      </c>
      <c r="IK82">
        <v>0.114331</v>
      </c>
      <c r="IL82">
        <v>9.6715599999999995</v>
      </c>
      <c r="IM82">
        <v>63.6</v>
      </c>
      <c r="IN82">
        <v>36.200000000000003</v>
      </c>
      <c r="IO82">
        <v>27.4</v>
      </c>
      <c r="IP82">
        <v>63.6</v>
      </c>
      <c r="IQ82">
        <v>36.200000000000003</v>
      </c>
      <c r="IR82">
        <v>27.4</v>
      </c>
      <c r="IU82">
        <v>29.72</v>
      </c>
      <c r="IV82">
        <v>19.89</v>
      </c>
      <c r="IW82">
        <v>29.72</v>
      </c>
      <c r="IX82">
        <v>19.89</v>
      </c>
      <c r="IY82">
        <v>29.72</v>
      </c>
      <c r="IZ82">
        <v>19.89</v>
      </c>
      <c r="JA82">
        <v>45.31</v>
      </c>
      <c r="JB82">
        <v>63.339599999999997</v>
      </c>
      <c r="JK82">
        <v>1</v>
      </c>
      <c r="JL82">
        <v>15.7361</v>
      </c>
      <c r="JM82">
        <v>15.7361</v>
      </c>
      <c r="JP82">
        <v>24232.9</v>
      </c>
      <c r="JQ82">
        <v>15.7361</v>
      </c>
      <c r="JR82">
        <v>1.1200000000000001</v>
      </c>
      <c r="JS82">
        <v>1.37</v>
      </c>
      <c r="JT82">
        <v>7.63</v>
      </c>
      <c r="JU82">
        <v>1.1200000000000001</v>
      </c>
      <c r="JV82">
        <v>1.37</v>
      </c>
      <c r="JW82">
        <v>7.63</v>
      </c>
      <c r="JZ82">
        <v>2</v>
      </c>
      <c r="KA82">
        <v>8</v>
      </c>
      <c r="KB82">
        <v>77.329899999999995</v>
      </c>
      <c r="KC82">
        <v>60.386299999999999</v>
      </c>
      <c r="KD82">
        <v>77.329899999999995</v>
      </c>
      <c r="KE82">
        <v>60.386299999999999</v>
      </c>
      <c r="KF82">
        <v>137.38200000000001</v>
      </c>
      <c r="KG82">
        <v>113.003</v>
      </c>
      <c r="KJ82">
        <v>1.38445</v>
      </c>
      <c r="KK82">
        <v>604.822</v>
      </c>
      <c r="KL82">
        <v>203.99799999999999</v>
      </c>
      <c r="KM82">
        <v>105.23</v>
      </c>
      <c r="KN82">
        <v>0</v>
      </c>
      <c r="KO82">
        <v>-2495.4899999999998</v>
      </c>
      <c r="KP82">
        <v>0</v>
      </c>
      <c r="KQ82">
        <v>0</v>
      </c>
      <c r="KR82">
        <v>444.32499999999999</v>
      </c>
      <c r="KS82">
        <v>1058.4000000000001</v>
      </c>
      <c r="KT82">
        <v>2355.87</v>
      </c>
      <c r="KU82">
        <v>95.474199999999996</v>
      </c>
      <c r="KV82">
        <v>2374.02</v>
      </c>
      <c r="KW82">
        <v>58.488199999999999</v>
      </c>
      <c r="KX82">
        <v>3611.96</v>
      </c>
      <c r="KY82">
        <v>0</v>
      </c>
      <c r="KZ82">
        <v>1590.01</v>
      </c>
      <c r="LA82">
        <v>5260.46</v>
      </c>
      <c r="LB82">
        <v>1.38445</v>
      </c>
      <c r="LC82">
        <v>604.822</v>
      </c>
      <c r="LD82">
        <v>203.99799999999999</v>
      </c>
      <c r="LE82">
        <v>105.23</v>
      </c>
      <c r="LF82">
        <v>-2495.4899999999998</v>
      </c>
      <c r="LG82">
        <v>444.32499999999999</v>
      </c>
      <c r="LH82">
        <v>1058.4000000000001</v>
      </c>
      <c r="LI82">
        <v>2355.87</v>
      </c>
      <c r="LJ82">
        <v>95.474199999999996</v>
      </c>
      <c r="LK82">
        <v>2374.02</v>
      </c>
      <c r="LL82">
        <v>58.488199999999999</v>
      </c>
      <c r="LM82">
        <v>3611.96</v>
      </c>
      <c r="LN82">
        <v>1590.01</v>
      </c>
      <c r="LO82">
        <v>5260.46</v>
      </c>
      <c r="LP82">
        <v>36.648099999999999</v>
      </c>
      <c r="LQ82">
        <v>1032.68</v>
      </c>
      <c r="LR82">
        <v>203.99799999999999</v>
      </c>
      <c r="LS82">
        <v>0</v>
      </c>
      <c r="LT82">
        <v>1286.71</v>
      </c>
      <c r="LU82">
        <v>1230.25</v>
      </c>
      <c r="LV82">
        <v>2122.71</v>
      </c>
      <c r="LW82">
        <v>142.83199999999999</v>
      </c>
      <c r="LX82">
        <v>6055.82</v>
      </c>
      <c r="LY82">
        <v>804.72299999999996</v>
      </c>
      <c r="LZ82">
        <v>5745.94</v>
      </c>
      <c r="MA82">
        <v>1545</v>
      </c>
      <c r="MB82">
        <v>8095.66</v>
      </c>
    </row>
    <row r="83" spans="1:340" x14ac:dyDescent="0.25">
      <c r="A83" s="26">
        <v>44497.787442129629</v>
      </c>
      <c r="B83" t="s">
        <v>830</v>
      </c>
      <c r="C83" t="s">
        <v>831</v>
      </c>
      <c r="D83">
        <v>8</v>
      </c>
      <c r="E83">
        <v>8</v>
      </c>
      <c r="F83">
        <v>6960</v>
      </c>
      <c r="G83" t="s">
        <v>87</v>
      </c>
      <c r="H83" t="s">
        <v>112</v>
      </c>
      <c r="I83">
        <v>-1.94</v>
      </c>
      <c r="J83">
        <v>-0.9</v>
      </c>
      <c r="K83">
        <v>-0.9</v>
      </c>
      <c r="L83">
        <v>28.3</v>
      </c>
      <c r="O83">
        <v>15.639699999999999</v>
      </c>
      <c r="P83">
        <v>2344.86</v>
      </c>
      <c r="Q83">
        <v>1100.08</v>
      </c>
      <c r="R83">
        <v>581.702</v>
      </c>
      <c r="S83">
        <v>0</v>
      </c>
      <c r="T83">
        <v>-24225.8</v>
      </c>
      <c r="U83">
        <v>0</v>
      </c>
      <c r="V83">
        <v>0</v>
      </c>
      <c r="W83">
        <v>2033.7</v>
      </c>
      <c r="X83">
        <v>5756.72</v>
      </c>
      <c r="Y83">
        <v>12062</v>
      </c>
      <c r="Z83">
        <v>433.91399999999999</v>
      </c>
      <c r="AA83">
        <v>102.80500000000001</v>
      </c>
      <c r="AB83">
        <v>4042.28</v>
      </c>
      <c r="AC83">
        <v>23.085699999999999</v>
      </c>
      <c r="AD83">
        <v>680.59799999999996</v>
      </c>
      <c r="AE83">
        <v>0</v>
      </c>
      <c r="AF83">
        <v>299.60500000000002</v>
      </c>
      <c r="AG83">
        <v>1003.29</v>
      </c>
      <c r="AH83">
        <v>703.68399999999997</v>
      </c>
      <c r="AI83">
        <v>0.8</v>
      </c>
      <c r="AJ83">
        <v>24.73</v>
      </c>
      <c r="AK83">
        <v>4.2300000000000004</v>
      </c>
      <c r="AL83">
        <v>21.79</v>
      </c>
      <c r="AM83">
        <v>0</v>
      </c>
      <c r="AN83">
        <v>-79.13</v>
      </c>
      <c r="AO83">
        <v>0</v>
      </c>
      <c r="AP83">
        <v>0</v>
      </c>
      <c r="AQ83">
        <v>8.5500000000000007</v>
      </c>
      <c r="AR83">
        <v>31.23</v>
      </c>
      <c r="AS83">
        <v>47.83</v>
      </c>
      <c r="AT83">
        <v>1.72</v>
      </c>
      <c r="AU83">
        <v>61.75</v>
      </c>
      <c r="AV83">
        <v>51.55</v>
      </c>
      <c r="BI83">
        <v>0</v>
      </c>
      <c r="BJ83">
        <v>4.1446800000000001</v>
      </c>
      <c r="BK83">
        <v>0.12561700000000001</v>
      </c>
      <c r="BL83">
        <v>7.7370900000000006E-2</v>
      </c>
      <c r="BM83">
        <v>0</v>
      </c>
      <c r="BN83">
        <v>-0.209258</v>
      </c>
      <c r="BO83">
        <v>0</v>
      </c>
      <c r="BP83">
        <v>0</v>
      </c>
      <c r="BQ83">
        <v>0.53989299999999996</v>
      </c>
      <c r="BR83">
        <v>0.887104</v>
      </c>
      <c r="BS83">
        <v>1.82348</v>
      </c>
      <c r="BT83">
        <v>7.39533E-2</v>
      </c>
      <c r="BU83">
        <v>7.4628399999999999</v>
      </c>
      <c r="BV83">
        <v>4.3476699999999999</v>
      </c>
      <c r="BW83">
        <v>7.46624</v>
      </c>
      <c r="BX83">
        <v>2234.5100000000002</v>
      </c>
      <c r="BY83">
        <v>1100.08</v>
      </c>
      <c r="BZ83">
        <v>581.702</v>
      </c>
      <c r="CA83">
        <v>-24225.8</v>
      </c>
      <c r="CB83">
        <v>2033.7</v>
      </c>
      <c r="CC83">
        <v>5772.43</v>
      </c>
      <c r="CD83">
        <v>12062</v>
      </c>
      <c r="CE83">
        <v>433.91399999999999</v>
      </c>
      <c r="CF83">
        <v>2.0801499999999998E-3</v>
      </c>
      <c r="CG83">
        <v>3923.77</v>
      </c>
      <c r="CH83">
        <v>11.020899999999999</v>
      </c>
      <c r="CI83">
        <v>680.59799999999996</v>
      </c>
      <c r="CJ83">
        <v>299.60500000000002</v>
      </c>
      <c r="CK83">
        <v>991.22400000000005</v>
      </c>
      <c r="CL83">
        <v>691.61900000000003</v>
      </c>
      <c r="CM83">
        <v>0.39</v>
      </c>
      <c r="CN83">
        <v>23.2</v>
      </c>
      <c r="CO83">
        <v>4.2300000000000004</v>
      </c>
      <c r="CP83">
        <v>21.79</v>
      </c>
      <c r="CQ83">
        <v>-79.12</v>
      </c>
      <c r="CR83">
        <v>8.5500000000000007</v>
      </c>
      <c r="CS83">
        <v>31.28</v>
      </c>
      <c r="CT83">
        <v>47.83</v>
      </c>
      <c r="CU83">
        <v>1.72</v>
      </c>
      <c r="CV83">
        <v>59.87</v>
      </c>
      <c r="CW83">
        <v>49.61</v>
      </c>
      <c r="DH83">
        <v>0</v>
      </c>
      <c r="DI83">
        <v>3.9421499999999998</v>
      </c>
      <c r="DJ83">
        <v>0.12561700000000001</v>
      </c>
      <c r="DK83">
        <v>7.7370900000000006E-2</v>
      </c>
      <c r="DL83">
        <v>-0.209258</v>
      </c>
      <c r="DM83">
        <v>0.53989299999999996</v>
      </c>
      <c r="DN83">
        <v>0.88723099999999999</v>
      </c>
      <c r="DO83">
        <v>1.82348</v>
      </c>
      <c r="DP83">
        <v>7.39533E-2</v>
      </c>
      <c r="DQ83">
        <v>7.2604300000000004</v>
      </c>
      <c r="DR83">
        <v>4.1451399999999996</v>
      </c>
      <c r="DS83" t="s">
        <v>673</v>
      </c>
      <c r="DT83" t="s">
        <v>670</v>
      </c>
      <c r="DU83" t="s">
        <v>665</v>
      </c>
      <c r="DV83" t="s">
        <v>501</v>
      </c>
      <c r="DW83">
        <v>-0.20241000000000001</v>
      </c>
      <c r="DX83">
        <v>-0.20253699999999999</v>
      </c>
      <c r="DY83">
        <v>-3.1</v>
      </c>
      <c r="DZ83">
        <v>-3.9</v>
      </c>
      <c r="EC83">
        <v>15.639699999999999</v>
      </c>
      <c r="ED83">
        <v>2344.86</v>
      </c>
      <c r="EE83">
        <v>1100.08</v>
      </c>
      <c r="EF83">
        <v>581.702</v>
      </c>
      <c r="EG83">
        <v>0</v>
      </c>
      <c r="EH83">
        <v>-24225.8</v>
      </c>
      <c r="EI83">
        <v>0</v>
      </c>
      <c r="EJ83">
        <v>0</v>
      </c>
      <c r="EK83">
        <v>2033.7</v>
      </c>
      <c r="EL83">
        <v>5756.72</v>
      </c>
      <c r="EM83">
        <v>12062</v>
      </c>
      <c r="EN83">
        <v>433.91399999999999</v>
      </c>
      <c r="EO83">
        <v>102.80500000000001</v>
      </c>
      <c r="EP83">
        <v>23.085699999999999</v>
      </c>
      <c r="EQ83">
        <v>680.59799999999996</v>
      </c>
      <c r="ER83">
        <v>0</v>
      </c>
      <c r="ES83">
        <v>299.60500000000002</v>
      </c>
      <c r="ET83">
        <v>1003.29</v>
      </c>
      <c r="EU83">
        <v>0.8</v>
      </c>
      <c r="EV83">
        <v>24.73</v>
      </c>
      <c r="EW83">
        <v>4.2300000000000004</v>
      </c>
      <c r="EX83">
        <v>21.79</v>
      </c>
      <c r="EY83">
        <v>0</v>
      </c>
      <c r="EZ83">
        <v>-79.13</v>
      </c>
      <c r="FA83">
        <v>0</v>
      </c>
      <c r="FB83">
        <v>0</v>
      </c>
      <c r="FC83">
        <v>8.5500000000000007</v>
      </c>
      <c r="FD83">
        <v>31.23</v>
      </c>
      <c r="FE83">
        <v>47.83</v>
      </c>
      <c r="FF83">
        <v>1.72</v>
      </c>
      <c r="FG83">
        <v>61.75</v>
      </c>
      <c r="FT83">
        <v>0</v>
      </c>
      <c r="FU83">
        <v>4.1446800000000001</v>
      </c>
      <c r="FV83">
        <v>0.12561700000000001</v>
      </c>
      <c r="FW83">
        <v>7.7370900000000006E-2</v>
      </c>
      <c r="FX83">
        <v>0</v>
      </c>
      <c r="FY83">
        <v>-0.209258</v>
      </c>
      <c r="FZ83">
        <v>0</v>
      </c>
      <c r="GA83">
        <v>0</v>
      </c>
      <c r="GB83">
        <v>0.53989299999999996</v>
      </c>
      <c r="GC83">
        <v>0.887104</v>
      </c>
      <c r="GD83">
        <v>1.82348</v>
      </c>
      <c r="GE83">
        <v>7.39533E-2</v>
      </c>
      <c r="GF83">
        <v>7.4628399999999999</v>
      </c>
      <c r="GG83">
        <v>182.15299999999999</v>
      </c>
      <c r="GH83">
        <v>4197.45</v>
      </c>
      <c r="GI83">
        <v>1100.08</v>
      </c>
      <c r="GJ83">
        <v>0</v>
      </c>
      <c r="GK83">
        <v>5894.96</v>
      </c>
      <c r="GL83">
        <v>6547.69</v>
      </c>
      <c r="GM83">
        <v>10697.7</v>
      </c>
      <c r="GN83">
        <v>540.49900000000002</v>
      </c>
      <c r="GO83">
        <v>29160.6</v>
      </c>
      <c r="GP83">
        <v>151.63300000000001</v>
      </c>
      <c r="GQ83">
        <v>1082.7</v>
      </c>
      <c r="GR83">
        <v>291.12400000000002</v>
      </c>
      <c r="GS83">
        <v>1525.46</v>
      </c>
      <c r="GT83">
        <v>5.2337699999999998</v>
      </c>
      <c r="GU83">
        <v>40.450000000000003</v>
      </c>
      <c r="GV83">
        <v>4.2300000000000004</v>
      </c>
      <c r="GW83">
        <v>58.735799999999998</v>
      </c>
      <c r="GX83">
        <v>25.02</v>
      </c>
      <c r="GY83">
        <v>39.901400000000002</v>
      </c>
      <c r="GZ83">
        <v>42.75</v>
      </c>
      <c r="HA83">
        <v>2.19</v>
      </c>
      <c r="HB83">
        <v>218.511</v>
      </c>
      <c r="HC83">
        <v>5.51</v>
      </c>
      <c r="HD83">
        <v>40.450000000000003</v>
      </c>
      <c r="HE83">
        <v>4.2300000000000004</v>
      </c>
      <c r="HF83">
        <v>31.13</v>
      </c>
      <c r="HG83">
        <v>25.02</v>
      </c>
      <c r="HH83">
        <v>33.64</v>
      </c>
      <c r="HI83">
        <v>42.75</v>
      </c>
      <c r="HJ83">
        <v>2.19</v>
      </c>
      <c r="HK83">
        <v>184.92</v>
      </c>
      <c r="ID83">
        <v>0</v>
      </c>
      <c r="IE83">
        <v>5.1494900000000001</v>
      </c>
      <c r="IF83">
        <v>0.12561700000000001</v>
      </c>
      <c r="IG83">
        <v>0</v>
      </c>
      <c r="IH83">
        <v>1.7213499999999999</v>
      </c>
      <c r="II83">
        <v>0.80892399999999998</v>
      </c>
      <c r="IJ83">
        <v>1.7518499999999999</v>
      </c>
      <c r="IK83">
        <v>0.114331</v>
      </c>
      <c r="IL83">
        <v>9.6715599999999995</v>
      </c>
      <c r="IM83">
        <v>64.5</v>
      </c>
      <c r="IN83">
        <v>36.200000000000003</v>
      </c>
      <c r="IO83">
        <v>28.3</v>
      </c>
      <c r="IP83">
        <v>63.6</v>
      </c>
      <c r="IQ83">
        <v>36.200000000000003</v>
      </c>
      <c r="IR83">
        <v>27.4</v>
      </c>
      <c r="IU83">
        <v>31.27</v>
      </c>
      <c r="IV83">
        <v>20.28</v>
      </c>
      <c r="IW83">
        <v>29.72</v>
      </c>
      <c r="IX83">
        <v>19.89</v>
      </c>
      <c r="IY83">
        <v>31.27</v>
      </c>
      <c r="IZ83">
        <v>20.28</v>
      </c>
      <c r="JA83">
        <v>45.31</v>
      </c>
      <c r="JB83">
        <v>63.339599999999997</v>
      </c>
      <c r="JK83">
        <v>1</v>
      </c>
      <c r="JL83">
        <v>15.7361</v>
      </c>
      <c r="JM83">
        <v>15.7361</v>
      </c>
      <c r="JP83">
        <v>24232.9</v>
      </c>
      <c r="JQ83">
        <v>15.7361</v>
      </c>
      <c r="JR83">
        <v>1.1299999999999999</v>
      </c>
      <c r="JS83">
        <v>1.36</v>
      </c>
      <c r="JT83">
        <v>7.72</v>
      </c>
      <c r="JU83">
        <v>1.1200000000000001</v>
      </c>
      <c r="JV83">
        <v>1.37</v>
      </c>
      <c r="JW83">
        <v>7.63</v>
      </c>
      <c r="JZ83">
        <v>2</v>
      </c>
      <c r="KA83">
        <v>8</v>
      </c>
      <c r="KB83">
        <v>86.716999999999999</v>
      </c>
      <c r="KC83">
        <v>65.368799999999993</v>
      </c>
      <c r="KD83">
        <v>77.329899999999995</v>
      </c>
      <c r="KE83">
        <v>60.386299999999999</v>
      </c>
      <c r="KF83">
        <v>137.38200000000001</v>
      </c>
      <c r="KG83">
        <v>113.003</v>
      </c>
      <c r="KJ83">
        <v>2.94767</v>
      </c>
      <c r="KK83">
        <v>632.37699999999995</v>
      </c>
      <c r="KL83">
        <v>203.99799999999999</v>
      </c>
      <c r="KM83">
        <v>105.23</v>
      </c>
      <c r="KN83">
        <v>0</v>
      </c>
      <c r="KO83">
        <v>-2495.4899999999998</v>
      </c>
      <c r="KP83">
        <v>0</v>
      </c>
      <c r="KQ83">
        <v>0</v>
      </c>
      <c r="KR83">
        <v>444.32499999999999</v>
      </c>
      <c r="KS83">
        <v>1055.6400000000001</v>
      </c>
      <c r="KT83">
        <v>2355.87</v>
      </c>
      <c r="KU83">
        <v>95.474199999999996</v>
      </c>
      <c r="KV83">
        <v>2400.37</v>
      </c>
      <c r="KW83">
        <v>122.517</v>
      </c>
      <c r="KX83">
        <v>3611.96</v>
      </c>
      <c r="KY83">
        <v>0</v>
      </c>
      <c r="KZ83">
        <v>1590.01</v>
      </c>
      <c r="LA83">
        <v>5324.49</v>
      </c>
      <c r="LB83">
        <v>1.38445</v>
      </c>
      <c r="LC83">
        <v>604.822</v>
      </c>
      <c r="LD83">
        <v>203.99799999999999</v>
      </c>
      <c r="LE83">
        <v>105.23</v>
      </c>
      <c r="LF83">
        <v>-2495.4899999999998</v>
      </c>
      <c r="LG83">
        <v>444.32499999999999</v>
      </c>
      <c r="LH83">
        <v>1058.4000000000001</v>
      </c>
      <c r="LI83">
        <v>2355.87</v>
      </c>
      <c r="LJ83">
        <v>95.474199999999996</v>
      </c>
      <c r="LK83">
        <v>2374.02</v>
      </c>
      <c r="LL83">
        <v>58.488199999999999</v>
      </c>
      <c r="LM83">
        <v>3611.96</v>
      </c>
      <c r="LN83">
        <v>1590.01</v>
      </c>
      <c r="LO83">
        <v>5260.46</v>
      </c>
      <c r="LP83">
        <v>36.648099999999999</v>
      </c>
      <c r="LQ83">
        <v>1032.68</v>
      </c>
      <c r="LR83">
        <v>203.99799999999999</v>
      </c>
      <c r="LS83">
        <v>0</v>
      </c>
      <c r="LT83">
        <v>1286.71</v>
      </c>
      <c r="LU83">
        <v>1230.25</v>
      </c>
      <c r="LV83">
        <v>2122.71</v>
      </c>
      <c r="LW83">
        <v>142.83199999999999</v>
      </c>
      <c r="LX83">
        <v>6055.82</v>
      </c>
      <c r="LY83">
        <v>804.72299999999996</v>
      </c>
      <c r="LZ83">
        <v>5745.94</v>
      </c>
      <c r="MA83">
        <v>1545</v>
      </c>
      <c r="MB83">
        <v>8095.66</v>
      </c>
    </row>
    <row r="84" spans="1:340" x14ac:dyDescent="0.25">
      <c r="A84" s="26">
        <v>44497.787905092591</v>
      </c>
      <c r="B84" t="s">
        <v>832</v>
      </c>
      <c r="C84" t="s">
        <v>833</v>
      </c>
      <c r="D84">
        <v>9</v>
      </c>
      <c r="E84">
        <v>8</v>
      </c>
      <c r="F84">
        <v>6960</v>
      </c>
      <c r="G84" t="s">
        <v>87</v>
      </c>
      <c r="H84" t="s">
        <v>393</v>
      </c>
      <c r="I84">
        <v>0</v>
      </c>
      <c r="J84">
        <v>0</v>
      </c>
      <c r="K84">
        <v>0</v>
      </c>
      <c r="L84">
        <v>28.3</v>
      </c>
      <c r="O84">
        <v>18.950299999999999</v>
      </c>
      <c r="P84">
        <v>3163.42</v>
      </c>
      <c r="Q84">
        <v>1100.08</v>
      </c>
      <c r="R84">
        <v>581.70899999999995</v>
      </c>
      <c r="S84">
        <v>0</v>
      </c>
      <c r="T84">
        <v>-25141.3</v>
      </c>
      <c r="U84">
        <v>0</v>
      </c>
      <c r="V84">
        <v>0</v>
      </c>
      <c r="W84">
        <v>2033.7</v>
      </c>
      <c r="X84">
        <v>5747.58</v>
      </c>
      <c r="Y84">
        <v>12062</v>
      </c>
      <c r="Z84">
        <v>433.91399999999999</v>
      </c>
      <c r="AA84">
        <v>-3.3501499999999998E-4</v>
      </c>
      <c r="AB84">
        <v>4864.16</v>
      </c>
      <c r="AC84">
        <v>27.980799999999999</v>
      </c>
      <c r="AD84">
        <v>679.62</v>
      </c>
      <c r="AE84">
        <v>0</v>
      </c>
      <c r="AF84">
        <v>299.60500000000002</v>
      </c>
      <c r="AG84">
        <v>1007.21</v>
      </c>
      <c r="AH84">
        <v>707.601</v>
      </c>
      <c r="AI84">
        <v>0.97</v>
      </c>
      <c r="AJ84">
        <v>32.520000000000003</v>
      </c>
      <c r="AK84">
        <v>4.21</v>
      </c>
      <c r="AL84">
        <v>21.78</v>
      </c>
      <c r="AM84">
        <v>0</v>
      </c>
      <c r="AN84">
        <v>-80.92</v>
      </c>
      <c r="AO84">
        <v>0</v>
      </c>
      <c r="AP84">
        <v>0</v>
      </c>
      <c r="AQ84">
        <v>8.56</v>
      </c>
      <c r="AR84">
        <v>31.21</v>
      </c>
      <c r="AS84">
        <v>47.68</v>
      </c>
      <c r="AT84">
        <v>1.72</v>
      </c>
      <c r="AU84">
        <v>67.73</v>
      </c>
      <c r="AV84">
        <v>59.48</v>
      </c>
      <c r="BI84">
        <v>0</v>
      </c>
      <c r="BJ84">
        <v>5.5857900000000003</v>
      </c>
      <c r="BK84">
        <v>0.12561700000000001</v>
      </c>
      <c r="BL84">
        <v>7.7370900000000006E-2</v>
      </c>
      <c r="BM84">
        <v>0</v>
      </c>
      <c r="BN84">
        <v>-0.27219199999999999</v>
      </c>
      <c r="BO84">
        <v>0</v>
      </c>
      <c r="BP84">
        <v>0</v>
      </c>
      <c r="BQ84">
        <v>0.53989299999999996</v>
      </c>
      <c r="BR84">
        <v>0.889795</v>
      </c>
      <c r="BS84">
        <v>1.82348</v>
      </c>
      <c r="BT84">
        <v>7.39533E-2</v>
      </c>
      <c r="BU84">
        <v>8.8437000000000001</v>
      </c>
      <c r="BV84">
        <v>5.78878</v>
      </c>
      <c r="BW84">
        <v>18.950299999999999</v>
      </c>
      <c r="BX84">
        <v>3163.42</v>
      </c>
      <c r="BY84">
        <v>1100.08</v>
      </c>
      <c r="BZ84">
        <v>581.70899999999995</v>
      </c>
      <c r="CA84">
        <v>-25141.3</v>
      </c>
      <c r="CB84">
        <v>2033.7</v>
      </c>
      <c r="CC84">
        <v>5747.58</v>
      </c>
      <c r="CD84">
        <v>12062</v>
      </c>
      <c r="CE84">
        <v>433.91399999999999</v>
      </c>
      <c r="CF84">
        <v>-3.3501499999999998E-4</v>
      </c>
      <c r="CG84">
        <v>4864.16</v>
      </c>
      <c r="CH84">
        <v>27.980799999999999</v>
      </c>
      <c r="CI84">
        <v>679.62</v>
      </c>
      <c r="CJ84">
        <v>299.60500000000002</v>
      </c>
      <c r="CK84">
        <v>1007.21</v>
      </c>
      <c r="CL84">
        <v>707.601</v>
      </c>
      <c r="CM84">
        <v>0.97</v>
      </c>
      <c r="CN84">
        <v>32.520000000000003</v>
      </c>
      <c r="CO84">
        <v>4.21</v>
      </c>
      <c r="CP84">
        <v>21.78</v>
      </c>
      <c r="CQ84">
        <v>-80.92</v>
      </c>
      <c r="CR84">
        <v>8.56</v>
      </c>
      <c r="CS84">
        <v>31.21</v>
      </c>
      <c r="CT84">
        <v>47.68</v>
      </c>
      <c r="CU84">
        <v>1.72</v>
      </c>
      <c r="CV84">
        <v>67.73</v>
      </c>
      <c r="CW84">
        <v>59.48</v>
      </c>
      <c r="DH84">
        <v>0</v>
      </c>
      <c r="DI84">
        <v>5.5857900000000003</v>
      </c>
      <c r="DJ84">
        <v>0.12561700000000001</v>
      </c>
      <c r="DK84">
        <v>7.7370900000000006E-2</v>
      </c>
      <c r="DL84">
        <v>-0.27219199999999999</v>
      </c>
      <c r="DM84">
        <v>0.53989299999999996</v>
      </c>
      <c r="DN84">
        <v>0.889795</v>
      </c>
      <c r="DO84">
        <v>1.82348</v>
      </c>
      <c r="DP84">
        <v>7.39533E-2</v>
      </c>
      <c r="DQ84">
        <v>8.8437000000000001</v>
      </c>
      <c r="DR84">
        <v>5.78878</v>
      </c>
      <c r="DS84" t="s">
        <v>673</v>
      </c>
      <c r="DT84" t="s">
        <v>670</v>
      </c>
      <c r="DU84" t="s">
        <v>665</v>
      </c>
      <c r="DV84" t="s">
        <v>501</v>
      </c>
      <c r="DW84">
        <v>0</v>
      </c>
      <c r="DX84">
        <v>0</v>
      </c>
      <c r="DY84">
        <v>0</v>
      </c>
      <c r="DZ84">
        <v>0</v>
      </c>
      <c r="EC84">
        <v>18.950299999999999</v>
      </c>
      <c r="ED84">
        <v>3163.42</v>
      </c>
      <c r="EE84">
        <v>1100.08</v>
      </c>
      <c r="EF84">
        <v>581.70899999999995</v>
      </c>
      <c r="EG84">
        <v>0</v>
      </c>
      <c r="EH84">
        <v>-25141.3</v>
      </c>
      <c r="EI84">
        <v>0</v>
      </c>
      <c r="EJ84">
        <v>0</v>
      </c>
      <c r="EK84">
        <v>2033.7</v>
      </c>
      <c r="EL84">
        <v>5747.58</v>
      </c>
      <c r="EM84">
        <v>12062</v>
      </c>
      <c r="EN84">
        <v>433.91399999999999</v>
      </c>
      <c r="EO84">
        <v>-3.3501499999999998E-4</v>
      </c>
      <c r="EP84">
        <v>27.980799999999999</v>
      </c>
      <c r="EQ84">
        <v>679.62</v>
      </c>
      <c r="ER84">
        <v>0</v>
      </c>
      <c r="ES84">
        <v>299.60500000000002</v>
      </c>
      <c r="ET84">
        <v>1007.21</v>
      </c>
      <c r="EU84">
        <v>0.97</v>
      </c>
      <c r="EV84">
        <v>32.520000000000003</v>
      </c>
      <c r="EW84">
        <v>4.21</v>
      </c>
      <c r="EX84">
        <v>21.78</v>
      </c>
      <c r="EY84">
        <v>0</v>
      </c>
      <c r="EZ84">
        <v>-80.92</v>
      </c>
      <c r="FA84">
        <v>0</v>
      </c>
      <c r="FB84">
        <v>0</v>
      </c>
      <c r="FC84">
        <v>8.56</v>
      </c>
      <c r="FD84">
        <v>31.21</v>
      </c>
      <c r="FE84">
        <v>47.68</v>
      </c>
      <c r="FF84">
        <v>1.72</v>
      </c>
      <c r="FG84">
        <v>67.73</v>
      </c>
      <c r="FT84">
        <v>0</v>
      </c>
      <c r="FU84">
        <v>5.5857900000000003</v>
      </c>
      <c r="FV84">
        <v>0.12561700000000001</v>
      </c>
      <c r="FW84">
        <v>7.7370900000000006E-2</v>
      </c>
      <c r="FX84">
        <v>0</v>
      </c>
      <c r="FY84">
        <v>-0.27219199999999999</v>
      </c>
      <c r="FZ84">
        <v>0</v>
      </c>
      <c r="GA84">
        <v>0</v>
      </c>
      <c r="GB84">
        <v>0.53989299999999996</v>
      </c>
      <c r="GC84">
        <v>0.889795</v>
      </c>
      <c r="GD84">
        <v>1.82348</v>
      </c>
      <c r="GE84">
        <v>7.39533E-2</v>
      </c>
      <c r="GF84">
        <v>8.8437000000000001</v>
      </c>
      <c r="GG84">
        <v>299.46699999999998</v>
      </c>
      <c r="GH84">
        <v>6180.06</v>
      </c>
      <c r="GI84">
        <v>1100.08</v>
      </c>
      <c r="GJ84">
        <v>0</v>
      </c>
      <c r="GK84">
        <v>5894.96</v>
      </c>
      <c r="GL84">
        <v>6547.69</v>
      </c>
      <c r="GM84">
        <v>10697.7</v>
      </c>
      <c r="GN84">
        <v>540.49900000000002</v>
      </c>
      <c r="GO84">
        <v>31260.5</v>
      </c>
      <c r="GP84">
        <v>249.36799999999999</v>
      </c>
      <c r="GQ84">
        <v>1081.56</v>
      </c>
      <c r="GR84">
        <v>291.12400000000002</v>
      </c>
      <c r="GS84">
        <v>1622.05</v>
      </c>
      <c r="GT84">
        <v>8.8339200000000009</v>
      </c>
      <c r="GU84">
        <v>58.76</v>
      </c>
      <c r="GV84">
        <v>4.21</v>
      </c>
      <c r="GW84">
        <v>57.685200000000002</v>
      </c>
      <c r="GX84">
        <v>25.08</v>
      </c>
      <c r="GY84">
        <v>39.811399999999999</v>
      </c>
      <c r="GZ84">
        <v>42.65</v>
      </c>
      <c r="HA84">
        <v>2.1800000000000002</v>
      </c>
      <c r="HB84">
        <v>239.21100000000001</v>
      </c>
      <c r="HC84">
        <v>8.99</v>
      </c>
      <c r="HD84">
        <v>58.76</v>
      </c>
      <c r="HE84">
        <v>4.21</v>
      </c>
      <c r="HF84">
        <v>31.15</v>
      </c>
      <c r="HG84">
        <v>25.08</v>
      </c>
      <c r="HH84">
        <v>33.549999999999997</v>
      </c>
      <c r="HI84">
        <v>42.65</v>
      </c>
      <c r="HJ84">
        <v>2.1800000000000002</v>
      </c>
      <c r="HK84">
        <v>206.57</v>
      </c>
      <c r="ID84">
        <v>0</v>
      </c>
      <c r="IE84">
        <v>7.8964800000000004</v>
      </c>
      <c r="IF84">
        <v>0.12561700000000001</v>
      </c>
      <c r="IG84">
        <v>0</v>
      </c>
      <c r="IH84">
        <v>1.7213499999999999</v>
      </c>
      <c r="II84">
        <v>0.80892399999999998</v>
      </c>
      <c r="IJ84">
        <v>1.7518499999999999</v>
      </c>
      <c r="IK84">
        <v>0.114331</v>
      </c>
      <c r="IL84">
        <v>12.4186</v>
      </c>
      <c r="IM84">
        <v>62.1</v>
      </c>
      <c r="IN84">
        <v>33.799999999999997</v>
      </c>
      <c r="IO84">
        <v>28.3</v>
      </c>
      <c r="IP84">
        <v>62.1</v>
      </c>
      <c r="IQ84">
        <v>33.799999999999997</v>
      </c>
      <c r="IR84">
        <v>28.3</v>
      </c>
      <c r="IU84">
        <v>39.049999999999997</v>
      </c>
      <c r="IV84">
        <v>20.43</v>
      </c>
      <c r="IW84">
        <v>39.049999999999997</v>
      </c>
      <c r="IX84">
        <v>20.43</v>
      </c>
      <c r="IY84">
        <v>39.049999999999997</v>
      </c>
      <c r="IZ84">
        <v>20.43</v>
      </c>
      <c r="JA84">
        <v>64</v>
      </c>
      <c r="JB84">
        <v>65.489099999999993</v>
      </c>
      <c r="JK84">
        <v>1</v>
      </c>
      <c r="JL84">
        <v>15.792899999999999</v>
      </c>
      <c r="JM84">
        <v>15.792899999999999</v>
      </c>
      <c r="JP84">
        <v>25148.7</v>
      </c>
      <c r="JQ84">
        <v>15.792899999999999</v>
      </c>
      <c r="JR84">
        <v>1.19</v>
      </c>
      <c r="JS84">
        <v>1.41</v>
      </c>
      <c r="JT84">
        <v>7.85</v>
      </c>
      <c r="JU84">
        <v>1.19</v>
      </c>
      <c r="JV84">
        <v>1.41</v>
      </c>
      <c r="JW84">
        <v>7.85</v>
      </c>
      <c r="JZ84">
        <v>2</v>
      </c>
      <c r="KA84">
        <v>8</v>
      </c>
      <c r="KB84">
        <v>79.146199999999993</v>
      </c>
      <c r="KC84">
        <v>75.048100000000005</v>
      </c>
      <c r="KD84">
        <v>79.146199999999993</v>
      </c>
      <c r="KE84">
        <v>75.048100000000005</v>
      </c>
      <c r="KF84">
        <v>141.571</v>
      </c>
      <c r="KG84">
        <v>139.167</v>
      </c>
      <c r="KJ84">
        <v>3.47363</v>
      </c>
      <c r="KK84">
        <v>847.09</v>
      </c>
      <c r="KL84">
        <v>203.99799999999999</v>
      </c>
      <c r="KM84">
        <v>105.23099999999999</v>
      </c>
      <c r="KN84">
        <v>0</v>
      </c>
      <c r="KO84">
        <v>-2609.2399999999998</v>
      </c>
      <c r="KP84">
        <v>0</v>
      </c>
      <c r="KQ84">
        <v>0</v>
      </c>
      <c r="KR84">
        <v>444.32499999999999</v>
      </c>
      <c r="KS84">
        <v>1053.98</v>
      </c>
      <c r="KT84">
        <v>2355.87</v>
      </c>
      <c r="KU84">
        <v>95.474199999999996</v>
      </c>
      <c r="KV84">
        <v>2500.1999999999998</v>
      </c>
      <c r="KW84">
        <v>148.495</v>
      </c>
      <c r="KX84">
        <v>3606.77</v>
      </c>
      <c r="KY84">
        <v>0</v>
      </c>
      <c r="KZ84">
        <v>1590.01</v>
      </c>
      <c r="LA84">
        <v>5345.28</v>
      </c>
      <c r="LB84">
        <v>3.47363</v>
      </c>
      <c r="LC84">
        <v>847.09</v>
      </c>
      <c r="LD84">
        <v>203.99799999999999</v>
      </c>
      <c r="LE84">
        <v>105.23099999999999</v>
      </c>
      <c r="LF84">
        <v>-2609.2399999999998</v>
      </c>
      <c r="LG84">
        <v>444.32499999999999</v>
      </c>
      <c r="LH84">
        <v>1053.98</v>
      </c>
      <c r="LI84">
        <v>2355.87</v>
      </c>
      <c r="LJ84">
        <v>95.474199999999996</v>
      </c>
      <c r="LK84">
        <v>2500.1999999999998</v>
      </c>
      <c r="LL84">
        <v>148.495</v>
      </c>
      <c r="LM84">
        <v>3606.77</v>
      </c>
      <c r="LN84">
        <v>1590.01</v>
      </c>
      <c r="LO84">
        <v>5345.28</v>
      </c>
      <c r="LP84">
        <v>59.466799999999999</v>
      </c>
      <c r="LQ84">
        <v>1509.13</v>
      </c>
      <c r="LR84">
        <v>203.99799999999999</v>
      </c>
      <c r="LS84">
        <v>0</v>
      </c>
      <c r="LT84">
        <v>1286.71</v>
      </c>
      <c r="LU84">
        <v>1230.25</v>
      </c>
      <c r="LV84">
        <v>2122.71</v>
      </c>
      <c r="LW84">
        <v>142.83199999999999</v>
      </c>
      <c r="LX84">
        <v>6555.09</v>
      </c>
      <c r="LY84">
        <v>1323.4</v>
      </c>
      <c r="LZ84">
        <v>5739.85</v>
      </c>
      <c r="MA84">
        <v>1545</v>
      </c>
      <c r="MB84">
        <v>8608.26</v>
      </c>
    </row>
    <row r="85" spans="1:340" x14ac:dyDescent="0.25">
      <c r="A85" s="26">
        <v>44497.788356481484</v>
      </c>
      <c r="B85" t="s">
        <v>834</v>
      </c>
      <c r="C85" t="s">
        <v>835</v>
      </c>
      <c r="D85">
        <v>9</v>
      </c>
      <c r="E85">
        <v>8</v>
      </c>
      <c r="F85">
        <v>6960</v>
      </c>
      <c r="G85" t="s">
        <v>87</v>
      </c>
      <c r="H85" t="s">
        <v>112</v>
      </c>
      <c r="I85">
        <v>-2.59</v>
      </c>
      <c r="J85">
        <v>-1.1000000000000001</v>
      </c>
      <c r="K85">
        <v>-1.1000000000000001</v>
      </c>
      <c r="L85">
        <v>29.4</v>
      </c>
      <c r="O85">
        <v>33.238599999999998</v>
      </c>
      <c r="P85">
        <v>3337.79</v>
      </c>
      <c r="Q85">
        <v>1100.08</v>
      </c>
      <c r="R85">
        <v>581.70899999999995</v>
      </c>
      <c r="S85">
        <v>0</v>
      </c>
      <c r="T85">
        <v>-25141.3</v>
      </c>
      <c r="U85">
        <v>0</v>
      </c>
      <c r="V85">
        <v>0</v>
      </c>
      <c r="W85">
        <v>2033.7</v>
      </c>
      <c r="X85">
        <v>5734.16</v>
      </c>
      <c r="Y85">
        <v>12062</v>
      </c>
      <c r="Z85">
        <v>433.91399999999999</v>
      </c>
      <c r="AA85">
        <v>175.233</v>
      </c>
      <c r="AB85">
        <v>5052.82</v>
      </c>
      <c r="AC85">
        <v>49.078000000000003</v>
      </c>
      <c r="AD85">
        <v>679.62</v>
      </c>
      <c r="AE85">
        <v>0</v>
      </c>
      <c r="AF85">
        <v>299.60500000000002</v>
      </c>
      <c r="AG85">
        <v>1028.3</v>
      </c>
      <c r="AH85">
        <v>728.69799999999998</v>
      </c>
      <c r="AI85">
        <v>1.68</v>
      </c>
      <c r="AJ85">
        <v>34.4</v>
      </c>
      <c r="AK85">
        <v>4.21</v>
      </c>
      <c r="AL85">
        <v>21.78</v>
      </c>
      <c r="AM85">
        <v>0</v>
      </c>
      <c r="AN85">
        <v>-80.94</v>
      </c>
      <c r="AO85">
        <v>0</v>
      </c>
      <c r="AP85">
        <v>0</v>
      </c>
      <c r="AQ85">
        <v>8.56</v>
      </c>
      <c r="AR85">
        <v>31.17</v>
      </c>
      <c r="AS85">
        <v>47.68</v>
      </c>
      <c r="AT85">
        <v>1.72</v>
      </c>
      <c r="AU85">
        <v>70.260000000000005</v>
      </c>
      <c r="AV85">
        <v>62.07</v>
      </c>
      <c r="BI85">
        <v>0</v>
      </c>
      <c r="BJ85">
        <v>5.8825200000000004</v>
      </c>
      <c r="BK85">
        <v>0.12561700000000001</v>
      </c>
      <c r="BL85">
        <v>7.7370900000000006E-2</v>
      </c>
      <c r="BM85">
        <v>0</v>
      </c>
      <c r="BN85">
        <v>-0.27219199999999999</v>
      </c>
      <c r="BO85">
        <v>0</v>
      </c>
      <c r="BP85">
        <v>0</v>
      </c>
      <c r="BQ85">
        <v>0.53989299999999996</v>
      </c>
      <c r="BR85">
        <v>0.89005299999999998</v>
      </c>
      <c r="BS85">
        <v>1.82348</v>
      </c>
      <c r="BT85">
        <v>7.39533E-2</v>
      </c>
      <c r="BU85">
        <v>9.1407000000000007</v>
      </c>
      <c r="BV85">
        <v>6.0855100000000002</v>
      </c>
      <c r="BW85">
        <v>18.950299999999999</v>
      </c>
      <c r="BX85">
        <v>3163.42</v>
      </c>
      <c r="BY85">
        <v>1100.08</v>
      </c>
      <c r="BZ85">
        <v>581.70899999999995</v>
      </c>
      <c r="CA85">
        <v>-25141.3</v>
      </c>
      <c r="CB85">
        <v>2033.7</v>
      </c>
      <c r="CC85">
        <v>5747.58</v>
      </c>
      <c r="CD85">
        <v>12062</v>
      </c>
      <c r="CE85">
        <v>433.91399999999999</v>
      </c>
      <c r="CF85">
        <v>-3.3501499999999998E-4</v>
      </c>
      <c r="CG85">
        <v>4864.16</v>
      </c>
      <c r="CH85">
        <v>27.980799999999999</v>
      </c>
      <c r="CI85">
        <v>679.62</v>
      </c>
      <c r="CJ85">
        <v>299.60500000000002</v>
      </c>
      <c r="CK85">
        <v>1007.21</v>
      </c>
      <c r="CL85">
        <v>707.601</v>
      </c>
      <c r="CM85">
        <v>0.97</v>
      </c>
      <c r="CN85">
        <v>32.520000000000003</v>
      </c>
      <c r="CO85">
        <v>4.21</v>
      </c>
      <c r="CP85">
        <v>21.78</v>
      </c>
      <c r="CQ85">
        <v>-80.92</v>
      </c>
      <c r="CR85">
        <v>8.56</v>
      </c>
      <c r="CS85">
        <v>31.21</v>
      </c>
      <c r="CT85">
        <v>47.68</v>
      </c>
      <c r="CU85">
        <v>1.72</v>
      </c>
      <c r="CV85">
        <v>67.73</v>
      </c>
      <c r="CW85">
        <v>59.48</v>
      </c>
      <c r="DH85">
        <v>0</v>
      </c>
      <c r="DI85">
        <v>5.5857900000000003</v>
      </c>
      <c r="DJ85">
        <v>0.12561700000000001</v>
      </c>
      <c r="DK85">
        <v>7.7370900000000006E-2</v>
      </c>
      <c r="DL85">
        <v>-0.27219199999999999</v>
      </c>
      <c r="DM85">
        <v>0.53989299999999996</v>
      </c>
      <c r="DN85">
        <v>0.889795</v>
      </c>
      <c r="DO85">
        <v>1.82348</v>
      </c>
      <c r="DP85">
        <v>7.39533E-2</v>
      </c>
      <c r="DQ85">
        <v>8.8437000000000001</v>
      </c>
      <c r="DR85">
        <v>5.78878</v>
      </c>
      <c r="DS85" t="s">
        <v>673</v>
      </c>
      <c r="DT85" t="s">
        <v>670</v>
      </c>
      <c r="DU85" t="s">
        <v>665</v>
      </c>
      <c r="DV85" t="s">
        <v>501</v>
      </c>
      <c r="DW85">
        <v>-0.29699300000000001</v>
      </c>
      <c r="DX85">
        <v>-0.29673500000000003</v>
      </c>
      <c r="DY85">
        <v>-3.7</v>
      </c>
      <c r="DZ85">
        <v>-4.4000000000000004</v>
      </c>
      <c r="EC85">
        <v>33.238599999999998</v>
      </c>
      <c r="ED85">
        <v>3337.79</v>
      </c>
      <c r="EE85">
        <v>1100.08</v>
      </c>
      <c r="EF85">
        <v>581.70899999999995</v>
      </c>
      <c r="EG85">
        <v>0</v>
      </c>
      <c r="EH85">
        <v>-25141.3</v>
      </c>
      <c r="EI85">
        <v>0</v>
      </c>
      <c r="EJ85">
        <v>0</v>
      </c>
      <c r="EK85">
        <v>2033.7</v>
      </c>
      <c r="EL85">
        <v>5734.16</v>
      </c>
      <c r="EM85">
        <v>12062</v>
      </c>
      <c r="EN85">
        <v>433.91399999999999</v>
      </c>
      <c r="EO85">
        <v>175.233</v>
      </c>
      <c r="EP85">
        <v>49.078000000000003</v>
      </c>
      <c r="EQ85">
        <v>679.62</v>
      </c>
      <c r="ER85">
        <v>0</v>
      </c>
      <c r="ES85">
        <v>299.60500000000002</v>
      </c>
      <c r="ET85">
        <v>1028.3</v>
      </c>
      <c r="EU85">
        <v>1.68</v>
      </c>
      <c r="EV85">
        <v>34.4</v>
      </c>
      <c r="EW85">
        <v>4.21</v>
      </c>
      <c r="EX85">
        <v>21.78</v>
      </c>
      <c r="EY85">
        <v>0</v>
      </c>
      <c r="EZ85">
        <v>-80.94</v>
      </c>
      <c r="FA85">
        <v>0</v>
      </c>
      <c r="FB85">
        <v>0</v>
      </c>
      <c r="FC85">
        <v>8.56</v>
      </c>
      <c r="FD85">
        <v>31.17</v>
      </c>
      <c r="FE85">
        <v>47.68</v>
      </c>
      <c r="FF85">
        <v>1.72</v>
      </c>
      <c r="FG85">
        <v>70.260000000000005</v>
      </c>
      <c r="FT85">
        <v>0</v>
      </c>
      <c r="FU85">
        <v>5.8825200000000004</v>
      </c>
      <c r="FV85">
        <v>0.12561700000000001</v>
      </c>
      <c r="FW85">
        <v>7.7370900000000006E-2</v>
      </c>
      <c r="FX85">
        <v>0</v>
      </c>
      <c r="FY85">
        <v>-0.27219199999999999</v>
      </c>
      <c r="FZ85">
        <v>0</v>
      </c>
      <c r="GA85">
        <v>0</v>
      </c>
      <c r="GB85">
        <v>0.53989299999999996</v>
      </c>
      <c r="GC85">
        <v>0.89005299999999998</v>
      </c>
      <c r="GD85">
        <v>1.82348</v>
      </c>
      <c r="GE85">
        <v>7.39533E-2</v>
      </c>
      <c r="GF85">
        <v>9.1407000000000007</v>
      </c>
      <c r="GG85">
        <v>299.46699999999998</v>
      </c>
      <c r="GH85">
        <v>6180.06</v>
      </c>
      <c r="GI85">
        <v>1100.08</v>
      </c>
      <c r="GJ85">
        <v>0</v>
      </c>
      <c r="GK85">
        <v>5894.96</v>
      </c>
      <c r="GL85">
        <v>6547.69</v>
      </c>
      <c r="GM85">
        <v>10697.7</v>
      </c>
      <c r="GN85">
        <v>540.49900000000002</v>
      </c>
      <c r="GO85">
        <v>31260.5</v>
      </c>
      <c r="GP85">
        <v>249.36799999999999</v>
      </c>
      <c r="GQ85">
        <v>1081.56</v>
      </c>
      <c r="GR85">
        <v>291.12400000000002</v>
      </c>
      <c r="GS85">
        <v>1622.05</v>
      </c>
      <c r="GT85">
        <v>8.8339200000000009</v>
      </c>
      <c r="GU85">
        <v>58.76</v>
      </c>
      <c r="GV85">
        <v>4.21</v>
      </c>
      <c r="GW85">
        <v>57.685200000000002</v>
      </c>
      <c r="GX85">
        <v>25.08</v>
      </c>
      <c r="GY85">
        <v>39.811399999999999</v>
      </c>
      <c r="GZ85">
        <v>42.65</v>
      </c>
      <c r="HA85">
        <v>2.1800000000000002</v>
      </c>
      <c r="HB85">
        <v>239.21100000000001</v>
      </c>
      <c r="HC85">
        <v>8.99</v>
      </c>
      <c r="HD85">
        <v>58.76</v>
      </c>
      <c r="HE85">
        <v>4.21</v>
      </c>
      <c r="HF85">
        <v>31.15</v>
      </c>
      <c r="HG85">
        <v>25.08</v>
      </c>
      <c r="HH85">
        <v>33.549999999999997</v>
      </c>
      <c r="HI85">
        <v>42.65</v>
      </c>
      <c r="HJ85">
        <v>2.1800000000000002</v>
      </c>
      <c r="HK85">
        <v>206.57</v>
      </c>
      <c r="ID85">
        <v>0</v>
      </c>
      <c r="IE85">
        <v>7.8964800000000004</v>
      </c>
      <c r="IF85">
        <v>0.12561700000000001</v>
      </c>
      <c r="IG85">
        <v>0</v>
      </c>
      <c r="IH85">
        <v>1.7213499999999999</v>
      </c>
      <c r="II85">
        <v>0.80892399999999998</v>
      </c>
      <c r="IJ85">
        <v>1.7518499999999999</v>
      </c>
      <c r="IK85">
        <v>0.114331</v>
      </c>
      <c r="IL85">
        <v>12.4186</v>
      </c>
      <c r="IM85">
        <v>63.2</v>
      </c>
      <c r="IN85">
        <v>33.799999999999997</v>
      </c>
      <c r="IO85">
        <v>29.4</v>
      </c>
      <c r="IP85">
        <v>62.1</v>
      </c>
      <c r="IQ85">
        <v>33.799999999999997</v>
      </c>
      <c r="IR85">
        <v>28.3</v>
      </c>
      <c r="IU85">
        <v>40.97</v>
      </c>
      <c r="IV85">
        <v>21.1</v>
      </c>
      <c r="IW85">
        <v>39.049999999999997</v>
      </c>
      <c r="IX85">
        <v>20.43</v>
      </c>
      <c r="IY85">
        <v>40.97</v>
      </c>
      <c r="IZ85">
        <v>21.1</v>
      </c>
      <c r="JA85">
        <v>64</v>
      </c>
      <c r="JB85">
        <v>65.489099999999993</v>
      </c>
      <c r="JK85">
        <v>1</v>
      </c>
      <c r="JL85">
        <v>15.792899999999999</v>
      </c>
      <c r="JM85">
        <v>15.792899999999999</v>
      </c>
      <c r="JP85">
        <v>25148.7</v>
      </c>
      <c r="JQ85">
        <v>15.792899999999999</v>
      </c>
      <c r="JR85">
        <v>1.2</v>
      </c>
      <c r="JS85">
        <v>1.4</v>
      </c>
      <c r="JT85">
        <v>8</v>
      </c>
      <c r="JU85">
        <v>1.19</v>
      </c>
      <c r="JV85">
        <v>1.41</v>
      </c>
      <c r="JW85">
        <v>7.85</v>
      </c>
      <c r="JZ85">
        <v>2</v>
      </c>
      <c r="KA85">
        <v>8</v>
      </c>
      <c r="KB85">
        <v>88.748900000000006</v>
      </c>
      <c r="KC85">
        <v>79.705799999999996</v>
      </c>
      <c r="KD85">
        <v>79.146199999999993</v>
      </c>
      <c r="KE85">
        <v>75.048100000000005</v>
      </c>
      <c r="KF85">
        <v>141.571</v>
      </c>
      <c r="KG85">
        <v>139.167</v>
      </c>
      <c r="KJ85">
        <v>6.1555</v>
      </c>
      <c r="KK85">
        <v>891.18399999999997</v>
      </c>
      <c r="KL85">
        <v>203.99799999999999</v>
      </c>
      <c r="KM85">
        <v>105.23099999999999</v>
      </c>
      <c r="KN85">
        <v>0</v>
      </c>
      <c r="KO85">
        <v>-2609.2399999999998</v>
      </c>
      <c r="KP85">
        <v>0</v>
      </c>
      <c r="KQ85">
        <v>0</v>
      </c>
      <c r="KR85">
        <v>444.32499999999999</v>
      </c>
      <c r="KS85">
        <v>1051.6300000000001</v>
      </c>
      <c r="KT85">
        <v>2355.87</v>
      </c>
      <c r="KU85">
        <v>95.474199999999996</v>
      </c>
      <c r="KV85">
        <v>2544.63</v>
      </c>
      <c r="KW85">
        <v>260.459</v>
      </c>
      <c r="KX85">
        <v>3606.77</v>
      </c>
      <c r="KY85">
        <v>0</v>
      </c>
      <c r="KZ85">
        <v>1590.01</v>
      </c>
      <c r="LA85">
        <v>5457.24</v>
      </c>
      <c r="LB85">
        <v>3.47363</v>
      </c>
      <c r="LC85">
        <v>847.09</v>
      </c>
      <c r="LD85">
        <v>203.99799999999999</v>
      </c>
      <c r="LE85">
        <v>105.23099999999999</v>
      </c>
      <c r="LF85">
        <v>-2609.2399999999998</v>
      </c>
      <c r="LG85">
        <v>444.32499999999999</v>
      </c>
      <c r="LH85">
        <v>1053.98</v>
      </c>
      <c r="LI85">
        <v>2355.87</v>
      </c>
      <c r="LJ85">
        <v>95.474199999999996</v>
      </c>
      <c r="LK85">
        <v>2500.1999999999998</v>
      </c>
      <c r="LL85">
        <v>148.495</v>
      </c>
      <c r="LM85">
        <v>3606.77</v>
      </c>
      <c r="LN85">
        <v>1590.01</v>
      </c>
      <c r="LO85">
        <v>5345.28</v>
      </c>
      <c r="LP85">
        <v>59.466799999999999</v>
      </c>
      <c r="LQ85">
        <v>1509.13</v>
      </c>
      <c r="LR85">
        <v>203.99799999999999</v>
      </c>
      <c r="LS85">
        <v>0</v>
      </c>
      <c r="LT85">
        <v>1286.71</v>
      </c>
      <c r="LU85">
        <v>1230.25</v>
      </c>
      <c r="LV85">
        <v>2122.71</v>
      </c>
      <c r="LW85">
        <v>142.83199999999999</v>
      </c>
      <c r="LX85">
        <v>6555.09</v>
      </c>
      <c r="LY85">
        <v>1323.4</v>
      </c>
      <c r="LZ85">
        <v>5739.85</v>
      </c>
      <c r="MA85">
        <v>1545</v>
      </c>
      <c r="MB85">
        <v>8608.26</v>
      </c>
    </row>
    <row r="86" spans="1:340" x14ac:dyDescent="0.25">
      <c r="A86" s="26">
        <v>44497.788807870369</v>
      </c>
      <c r="B86" t="s">
        <v>836</v>
      </c>
      <c r="C86" t="s">
        <v>837</v>
      </c>
      <c r="D86">
        <v>10</v>
      </c>
      <c r="E86">
        <v>8</v>
      </c>
      <c r="F86">
        <v>6960</v>
      </c>
      <c r="G86" t="s">
        <v>87</v>
      </c>
      <c r="H86" t="s">
        <v>393</v>
      </c>
      <c r="I86">
        <v>0</v>
      </c>
      <c r="J86">
        <v>0</v>
      </c>
      <c r="K86">
        <v>0</v>
      </c>
      <c r="L86">
        <v>28.5</v>
      </c>
      <c r="O86">
        <v>25.589200000000002</v>
      </c>
      <c r="P86">
        <v>3685.47</v>
      </c>
      <c r="Q86">
        <v>1100.08</v>
      </c>
      <c r="R86">
        <v>581.70899999999995</v>
      </c>
      <c r="S86">
        <v>0</v>
      </c>
      <c r="T86">
        <v>-25675.5</v>
      </c>
      <c r="U86">
        <v>0</v>
      </c>
      <c r="V86">
        <v>0</v>
      </c>
      <c r="W86">
        <v>2033.7</v>
      </c>
      <c r="X86">
        <v>5753.03</v>
      </c>
      <c r="Y86">
        <v>12062</v>
      </c>
      <c r="Z86">
        <v>433.91399999999999</v>
      </c>
      <c r="AA86">
        <v>-1.0611999999999999E-4</v>
      </c>
      <c r="AB86">
        <v>5392.86</v>
      </c>
      <c r="AC86">
        <v>37.7851</v>
      </c>
      <c r="AD86">
        <v>675.57399999999996</v>
      </c>
      <c r="AE86">
        <v>0</v>
      </c>
      <c r="AF86">
        <v>299.60500000000002</v>
      </c>
      <c r="AG86">
        <v>1012.96</v>
      </c>
      <c r="AH86">
        <v>713.35900000000004</v>
      </c>
      <c r="AI86">
        <v>1.3</v>
      </c>
      <c r="AJ86">
        <v>33.659999999999997</v>
      </c>
      <c r="AK86">
        <v>4.21</v>
      </c>
      <c r="AL86">
        <v>21.7</v>
      </c>
      <c r="AM86">
        <v>0</v>
      </c>
      <c r="AN86">
        <v>-79.77</v>
      </c>
      <c r="AO86">
        <v>0</v>
      </c>
      <c r="AP86">
        <v>0</v>
      </c>
      <c r="AQ86">
        <v>8.69</v>
      </c>
      <c r="AR86">
        <v>31.25</v>
      </c>
      <c r="AS86">
        <v>47.86</v>
      </c>
      <c r="AT86">
        <v>1.74</v>
      </c>
      <c r="AU86">
        <v>70.64</v>
      </c>
      <c r="AV86">
        <v>60.87</v>
      </c>
      <c r="BI86">
        <v>0</v>
      </c>
      <c r="BJ86">
        <v>5.5339900000000002</v>
      </c>
      <c r="BK86">
        <v>0.12561700000000001</v>
      </c>
      <c r="BL86">
        <v>7.7370900000000006E-2</v>
      </c>
      <c r="BM86">
        <v>0</v>
      </c>
      <c r="BN86">
        <v>-0.208007</v>
      </c>
      <c r="BO86">
        <v>0</v>
      </c>
      <c r="BP86">
        <v>0</v>
      </c>
      <c r="BQ86">
        <v>0.53989299999999996</v>
      </c>
      <c r="BR86">
        <v>0.89103500000000002</v>
      </c>
      <c r="BS86">
        <v>1.82348</v>
      </c>
      <c r="BT86">
        <v>7.39533E-2</v>
      </c>
      <c r="BU86">
        <v>8.8573299999999993</v>
      </c>
      <c r="BV86">
        <v>5.73698</v>
      </c>
      <c r="BW86">
        <v>25.589200000000002</v>
      </c>
      <c r="BX86">
        <v>3685.47</v>
      </c>
      <c r="BY86">
        <v>1100.08</v>
      </c>
      <c r="BZ86">
        <v>581.70899999999995</v>
      </c>
      <c r="CA86">
        <v>-25675.5</v>
      </c>
      <c r="CB86">
        <v>2033.7</v>
      </c>
      <c r="CC86">
        <v>5753.03</v>
      </c>
      <c r="CD86">
        <v>12062</v>
      </c>
      <c r="CE86">
        <v>433.91399999999999</v>
      </c>
      <c r="CF86">
        <v>-1.0611999999999999E-4</v>
      </c>
      <c r="CG86">
        <v>5392.86</v>
      </c>
      <c r="CH86">
        <v>37.7851</v>
      </c>
      <c r="CI86">
        <v>675.57399999999996</v>
      </c>
      <c r="CJ86">
        <v>299.60500000000002</v>
      </c>
      <c r="CK86">
        <v>1012.96</v>
      </c>
      <c r="CL86">
        <v>713.35900000000004</v>
      </c>
      <c r="CM86">
        <v>1.3</v>
      </c>
      <c r="CN86">
        <v>33.659999999999997</v>
      </c>
      <c r="CO86">
        <v>4.21</v>
      </c>
      <c r="CP86">
        <v>21.7</v>
      </c>
      <c r="CQ86">
        <v>-79.77</v>
      </c>
      <c r="CR86">
        <v>8.69</v>
      </c>
      <c r="CS86">
        <v>31.25</v>
      </c>
      <c r="CT86">
        <v>47.86</v>
      </c>
      <c r="CU86">
        <v>1.74</v>
      </c>
      <c r="CV86">
        <v>70.64</v>
      </c>
      <c r="CW86">
        <v>60.87</v>
      </c>
      <c r="DH86">
        <v>0</v>
      </c>
      <c r="DI86">
        <v>5.5339900000000002</v>
      </c>
      <c r="DJ86">
        <v>0.12561700000000001</v>
      </c>
      <c r="DK86">
        <v>7.7370900000000006E-2</v>
      </c>
      <c r="DL86">
        <v>-0.208007</v>
      </c>
      <c r="DM86">
        <v>0.53989299999999996</v>
      </c>
      <c r="DN86">
        <v>0.89103500000000002</v>
      </c>
      <c r="DO86">
        <v>1.82348</v>
      </c>
      <c r="DP86">
        <v>7.39533E-2</v>
      </c>
      <c r="DQ86">
        <v>8.8573299999999993</v>
      </c>
      <c r="DR86">
        <v>5.73698</v>
      </c>
      <c r="DS86" t="s">
        <v>673</v>
      </c>
      <c r="DT86" t="s">
        <v>670</v>
      </c>
      <c r="DU86" t="s">
        <v>665</v>
      </c>
      <c r="DV86" t="s">
        <v>501</v>
      </c>
      <c r="DW86">
        <v>0</v>
      </c>
      <c r="DX86">
        <v>0</v>
      </c>
      <c r="DY86">
        <v>0</v>
      </c>
      <c r="DZ86">
        <v>0</v>
      </c>
      <c r="EC86">
        <v>25.589200000000002</v>
      </c>
      <c r="ED86">
        <v>3685.47</v>
      </c>
      <c r="EE86">
        <v>1100.08</v>
      </c>
      <c r="EF86">
        <v>581.70899999999995</v>
      </c>
      <c r="EG86">
        <v>0</v>
      </c>
      <c r="EH86">
        <v>-25675.5</v>
      </c>
      <c r="EI86">
        <v>0</v>
      </c>
      <c r="EJ86">
        <v>0</v>
      </c>
      <c r="EK86">
        <v>2033.7</v>
      </c>
      <c r="EL86">
        <v>5753.03</v>
      </c>
      <c r="EM86">
        <v>12062</v>
      </c>
      <c r="EN86">
        <v>433.91399999999999</v>
      </c>
      <c r="EO86">
        <v>-1.0611999999999999E-4</v>
      </c>
      <c r="EP86">
        <v>37.7851</v>
      </c>
      <c r="EQ86">
        <v>675.57399999999996</v>
      </c>
      <c r="ER86">
        <v>0</v>
      </c>
      <c r="ES86">
        <v>299.60500000000002</v>
      </c>
      <c r="ET86">
        <v>1012.96</v>
      </c>
      <c r="EU86">
        <v>1.3</v>
      </c>
      <c r="EV86">
        <v>33.659999999999997</v>
      </c>
      <c r="EW86">
        <v>4.21</v>
      </c>
      <c r="EX86">
        <v>21.7</v>
      </c>
      <c r="EY86">
        <v>0</v>
      </c>
      <c r="EZ86">
        <v>-79.77</v>
      </c>
      <c r="FA86">
        <v>0</v>
      </c>
      <c r="FB86">
        <v>0</v>
      </c>
      <c r="FC86">
        <v>8.69</v>
      </c>
      <c r="FD86">
        <v>31.25</v>
      </c>
      <c r="FE86">
        <v>47.86</v>
      </c>
      <c r="FF86">
        <v>1.74</v>
      </c>
      <c r="FG86">
        <v>70.64</v>
      </c>
      <c r="FT86">
        <v>0</v>
      </c>
      <c r="FU86">
        <v>5.5339900000000002</v>
      </c>
      <c r="FV86">
        <v>0.12561700000000001</v>
      </c>
      <c r="FW86">
        <v>7.7370900000000006E-2</v>
      </c>
      <c r="FX86">
        <v>0</v>
      </c>
      <c r="FY86">
        <v>-0.208007</v>
      </c>
      <c r="FZ86">
        <v>0</v>
      </c>
      <c r="GA86">
        <v>0</v>
      </c>
      <c r="GB86">
        <v>0.53989299999999996</v>
      </c>
      <c r="GC86">
        <v>0.89103500000000002</v>
      </c>
      <c r="GD86">
        <v>1.82348</v>
      </c>
      <c r="GE86">
        <v>7.39533E-2</v>
      </c>
      <c r="GF86">
        <v>8.8573299999999993</v>
      </c>
      <c r="GG86">
        <v>343.22500000000002</v>
      </c>
      <c r="GH86">
        <v>7769.34</v>
      </c>
      <c r="GI86">
        <v>1100.08</v>
      </c>
      <c r="GJ86">
        <v>0</v>
      </c>
      <c r="GK86">
        <v>5894.96</v>
      </c>
      <c r="GL86">
        <v>6547.69</v>
      </c>
      <c r="GM86">
        <v>10697.7</v>
      </c>
      <c r="GN86">
        <v>540.49900000000002</v>
      </c>
      <c r="GO86">
        <v>32893.5</v>
      </c>
      <c r="GP86">
        <v>285.81799999999998</v>
      </c>
      <c r="GQ86">
        <v>1076.81</v>
      </c>
      <c r="GR86">
        <v>291.12400000000002</v>
      </c>
      <c r="GS86">
        <v>1653.75</v>
      </c>
      <c r="GT86">
        <v>10.7689</v>
      </c>
      <c r="GU86">
        <v>64.430000000000007</v>
      </c>
      <c r="GV86">
        <v>4.21</v>
      </c>
      <c r="GW86">
        <v>57.518500000000003</v>
      </c>
      <c r="GX86">
        <v>25.45</v>
      </c>
      <c r="GY86">
        <v>40.101399999999998</v>
      </c>
      <c r="GZ86">
        <v>42.85</v>
      </c>
      <c r="HA86">
        <v>2.2000000000000002</v>
      </c>
      <c r="HB86">
        <v>247.529</v>
      </c>
      <c r="HC86">
        <v>10.29</v>
      </c>
      <c r="HD86">
        <v>64.430000000000007</v>
      </c>
      <c r="HE86">
        <v>4.21</v>
      </c>
      <c r="HF86">
        <v>31.06</v>
      </c>
      <c r="HG86">
        <v>25.45</v>
      </c>
      <c r="HH86">
        <v>33.58</v>
      </c>
      <c r="HI86">
        <v>42.85</v>
      </c>
      <c r="HJ86">
        <v>2.2000000000000002</v>
      </c>
      <c r="HK86">
        <v>214.07</v>
      </c>
      <c r="ID86">
        <v>0</v>
      </c>
      <c r="IE86">
        <v>8.5090599999999998</v>
      </c>
      <c r="IF86">
        <v>0.12561700000000001</v>
      </c>
      <c r="IG86">
        <v>0</v>
      </c>
      <c r="IH86">
        <v>1.7213499999999999</v>
      </c>
      <c r="II86">
        <v>0.80892399999999998</v>
      </c>
      <c r="IJ86">
        <v>1.7518499999999999</v>
      </c>
      <c r="IK86">
        <v>0.114331</v>
      </c>
      <c r="IL86">
        <v>13.0311</v>
      </c>
      <c r="IM86">
        <v>60.8</v>
      </c>
      <c r="IN86">
        <v>32.299999999999997</v>
      </c>
      <c r="IO86">
        <v>28.5</v>
      </c>
      <c r="IP86">
        <v>60.8</v>
      </c>
      <c r="IQ86">
        <v>32.299999999999997</v>
      </c>
      <c r="IR86">
        <v>28.5</v>
      </c>
      <c r="IU86">
        <v>40.22</v>
      </c>
      <c r="IV86">
        <v>20.65</v>
      </c>
      <c r="IW86">
        <v>40.22</v>
      </c>
      <c r="IX86">
        <v>20.65</v>
      </c>
      <c r="IY86">
        <v>40.22</v>
      </c>
      <c r="IZ86">
        <v>20.65</v>
      </c>
      <c r="JA86">
        <v>69.83</v>
      </c>
      <c r="JB86">
        <v>67.097499999999997</v>
      </c>
      <c r="JK86">
        <v>1</v>
      </c>
      <c r="JL86">
        <v>16.1447</v>
      </c>
      <c r="JM86">
        <v>16.1447</v>
      </c>
      <c r="JP86">
        <v>25683</v>
      </c>
      <c r="JQ86">
        <v>16.1447</v>
      </c>
      <c r="JR86">
        <v>1.21</v>
      </c>
      <c r="JS86">
        <v>1.43</v>
      </c>
      <c r="JT86">
        <v>7.99</v>
      </c>
      <c r="JU86">
        <v>1.21</v>
      </c>
      <c r="JV86">
        <v>1.43</v>
      </c>
      <c r="JW86">
        <v>7.99</v>
      </c>
      <c r="JZ86">
        <v>2</v>
      </c>
      <c r="KA86">
        <v>8</v>
      </c>
      <c r="KB86">
        <v>81.705699999999993</v>
      </c>
      <c r="KC86">
        <v>70.129000000000005</v>
      </c>
      <c r="KD86">
        <v>81.705699999999993</v>
      </c>
      <c r="KE86">
        <v>70.129000000000005</v>
      </c>
      <c r="KF86">
        <v>144.95400000000001</v>
      </c>
      <c r="KG86">
        <v>131.042</v>
      </c>
      <c r="KJ86">
        <v>4.8106099999999996</v>
      </c>
      <c r="KK86">
        <v>982.51199999999994</v>
      </c>
      <c r="KL86">
        <v>203.99799999999999</v>
      </c>
      <c r="KM86">
        <v>105.23099999999999</v>
      </c>
      <c r="KN86">
        <v>0</v>
      </c>
      <c r="KO86">
        <v>-2631.29</v>
      </c>
      <c r="KP86">
        <v>0</v>
      </c>
      <c r="KQ86">
        <v>0</v>
      </c>
      <c r="KR86">
        <v>444.32499999999999</v>
      </c>
      <c r="KS86">
        <v>1055.07</v>
      </c>
      <c r="KT86">
        <v>2355.87</v>
      </c>
      <c r="KU86">
        <v>95.474199999999996</v>
      </c>
      <c r="KV86">
        <v>2616.0100000000002</v>
      </c>
      <c r="KW86">
        <v>200.52699999999999</v>
      </c>
      <c r="KX86">
        <v>3585.29</v>
      </c>
      <c r="KY86">
        <v>0</v>
      </c>
      <c r="KZ86">
        <v>1590.01</v>
      </c>
      <c r="LA86">
        <v>5375.83</v>
      </c>
      <c r="LB86">
        <v>4.8106099999999996</v>
      </c>
      <c r="LC86">
        <v>982.51199999999994</v>
      </c>
      <c r="LD86">
        <v>203.99799999999999</v>
      </c>
      <c r="LE86">
        <v>105.23099999999999</v>
      </c>
      <c r="LF86">
        <v>-2631.29</v>
      </c>
      <c r="LG86">
        <v>444.32499999999999</v>
      </c>
      <c r="LH86">
        <v>1055.07</v>
      </c>
      <c r="LI86">
        <v>2355.87</v>
      </c>
      <c r="LJ86">
        <v>95.474199999999996</v>
      </c>
      <c r="LK86">
        <v>2616.0100000000002</v>
      </c>
      <c r="LL86">
        <v>200.52699999999999</v>
      </c>
      <c r="LM86">
        <v>3585.29</v>
      </c>
      <c r="LN86">
        <v>1590.01</v>
      </c>
      <c r="LO86">
        <v>5375.83</v>
      </c>
      <c r="LP86">
        <v>68.659400000000005</v>
      </c>
      <c r="LQ86">
        <v>1865.05</v>
      </c>
      <c r="LR86">
        <v>203.99799999999999</v>
      </c>
      <c r="LS86">
        <v>0</v>
      </c>
      <c r="LT86">
        <v>1286.71</v>
      </c>
      <c r="LU86">
        <v>1230.25</v>
      </c>
      <c r="LV86">
        <v>2122.71</v>
      </c>
      <c r="LW86">
        <v>142.83199999999999</v>
      </c>
      <c r="LX86">
        <v>6920.2</v>
      </c>
      <c r="LY86">
        <v>1516.85</v>
      </c>
      <c r="LZ86">
        <v>5714.66</v>
      </c>
      <c r="MA86">
        <v>1545</v>
      </c>
      <c r="MB86">
        <v>8776.52</v>
      </c>
    </row>
    <row r="87" spans="1:340" x14ac:dyDescent="0.25">
      <c r="A87" s="26">
        <v>44497.789259259262</v>
      </c>
      <c r="B87" t="s">
        <v>838</v>
      </c>
      <c r="C87" t="s">
        <v>839</v>
      </c>
      <c r="D87">
        <v>10</v>
      </c>
      <c r="E87">
        <v>8</v>
      </c>
      <c r="F87">
        <v>6960</v>
      </c>
      <c r="G87" t="s">
        <v>87</v>
      </c>
      <c r="H87" t="s">
        <v>112</v>
      </c>
      <c r="I87">
        <v>-3.14</v>
      </c>
      <c r="J87">
        <v>-1.2</v>
      </c>
      <c r="K87">
        <v>-1.3</v>
      </c>
      <c r="L87">
        <v>29.8</v>
      </c>
      <c r="O87">
        <v>43.655799999999999</v>
      </c>
      <c r="P87">
        <v>3890.1</v>
      </c>
      <c r="Q87">
        <v>1100.08</v>
      </c>
      <c r="R87">
        <v>581.70899999999995</v>
      </c>
      <c r="S87">
        <v>0</v>
      </c>
      <c r="T87">
        <v>-25675.5</v>
      </c>
      <c r="U87">
        <v>0</v>
      </c>
      <c r="V87">
        <v>0</v>
      </c>
      <c r="W87">
        <v>2033.7</v>
      </c>
      <c r="X87">
        <v>5738.77</v>
      </c>
      <c r="Y87">
        <v>12062</v>
      </c>
      <c r="Z87">
        <v>433.91399999999999</v>
      </c>
      <c r="AA87">
        <v>208.43199999999999</v>
      </c>
      <c r="AB87">
        <v>5615.54</v>
      </c>
      <c r="AC87">
        <v>64.462400000000002</v>
      </c>
      <c r="AD87">
        <v>675.57399999999996</v>
      </c>
      <c r="AE87">
        <v>0</v>
      </c>
      <c r="AF87">
        <v>299.60500000000002</v>
      </c>
      <c r="AG87">
        <v>1039.6400000000001</v>
      </c>
      <c r="AH87">
        <v>740.03599999999994</v>
      </c>
      <c r="AI87">
        <v>2.21</v>
      </c>
      <c r="AJ87">
        <v>35.89</v>
      </c>
      <c r="AK87">
        <v>4.21</v>
      </c>
      <c r="AL87">
        <v>21.7</v>
      </c>
      <c r="AM87">
        <v>0</v>
      </c>
      <c r="AN87">
        <v>-79.790000000000006</v>
      </c>
      <c r="AO87">
        <v>0</v>
      </c>
      <c r="AP87">
        <v>0</v>
      </c>
      <c r="AQ87">
        <v>8.69</v>
      </c>
      <c r="AR87">
        <v>31.21</v>
      </c>
      <c r="AS87">
        <v>47.86</v>
      </c>
      <c r="AT87">
        <v>1.74</v>
      </c>
      <c r="AU87">
        <v>73.72</v>
      </c>
      <c r="AV87">
        <v>64.010000000000005</v>
      </c>
      <c r="BI87">
        <v>0</v>
      </c>
      <c r="BJ87">
        <v>5.9144899999999998</v>
      </c>
      <c r="BK87">
        <v>0.12561700000000001</v>
      </c>
      <c r="BL87">
        <v>7.7370900000000006E-2</v>
      </c>
      <c r="BM87">
        <v>0</v>
      </c>
      <c r="BN87">
        <v>-0.208007</v>
      </c>
      <c r="BO87">
        <v>0</v>
      </c>
      <c r="BP87">
        <v>0</v>
      </c>
      <c r="BQ87">
        <v>0.53989299999999996</v>
      </c>
      <c r="BR87">
        <v>0.89106300000000005</v>
      </c>
      <c r="BS87">
        <v>1.82348</v>
      </c>
      <c r="BT87">
        <v>7.39533E-2</v>
      </c>
      <c r="BU87">
        <v>9.2378599999999995</v>
      </c>
      <c r="BV87">
        <v>6.1174799999999996</v>
      </c>
      <c r="BW87">
        <v>25.589200000000002</v>
      </c>
      <c r="BX87">
        <v>3685.47</v>
      </c>
      <c r="BY87">
        <v>1100.08</v>
      </c>
      <c r="BZ87">
        <v>581.70899999999995</v>
      </c>
      <c r="CA87">
        <v>-25675.5</v>
      </c>
      <c r="CB87">
        <v>2033.7</v>
      </c>
      <c r="CC87">
        <v>5753.03</v>
      </c>
      <c r="CD87">
        <v>12062</v>
      </c>
      <c r="CE87">
        <v>433.91399999999999</v>
      </c>
      <c r="CF87">
        <v>-1.0611999999999999E-4</v>
      </c>
      <c r="CG87">
        <v>5392.86</v>
      </c>
      <c r="CH87">
        <v>37.7851</v>
      </c>
      <c r="CI87">
        <v>675.57399999999996</v>
      </c>
      <c r="CJ87">
        <v>299.60500000000002</v>
      </c>
      <c r="CK87">
        <v>1012.96</v>
      </c>
      <c r="CL87">
        <v>713.35900000000004</v>
      </c>
      <c r="CM87">
        <v>1.3</v>
      </c>
      <c r="CN87">
        <v>33.659999999999997</v>
      </c>
      <c r="CO87">
        <v>4.21</v>
      </c>
      <c r="CP87">
        <v>21.7</v>
      </c>
      <c r="CQ87">
        <v>-79.77</v>
      </c>
      <c r="CR87">
        <v>8.69</v>
      </c>
      <c r="CS87">
        <v>31.25</v>
      </c>
      <c r="CT87">
        <v>47.86</v>
      </c>
      <c r="CU87">
        <v>1.74</v>
      </c>
      <c r="CV87">
        <v>70.64</v>
      </c>
      <c r="CW87">
        <v>60.87</v>
      </c>
      <c r="DH87">
        <v>0</v>
      </c>
      <c r="DI87">
        <v>5.5339900000000002</v>
      </c>
      <c r="DJ87">
        <v>0.12561700000000001</v>
      </c>
      <c r="DK87">
        <v>7.7370900000000006E-2</v>
      </c>
      <c r="DL87">
        <v>-0.208007</v>
      </c>
      <c r="DM87">
        <v>0.53989299999999996</v>
      </c>
      <c r="DN87">
        <v>0.89103500000000002</v>
      </c>
      <c r="DO87">
        <v>1.82348</v>
      </c>
      <c r="DP87">
        <v>7.39533E-2</v>
      </c>
      <c r="DQ87">
        <v>8.8573299999999993</v>
      </c>
      <c r="DR87">
        <v>5.73698</v>
      </c>
      <c r="DS87" t="s">
        <v>673</v>
      </c>
      <c r="DT87" t="s">
        <v>670</v>
      </c>
      <c r="DU87" t="s">
        <v>665</v>
      </c>
      <c r="DV87" t="s">
        <v>501</v>
      </c>
      <c r="DW87">
        <v>-0.380527</v>
      </c>
      <c r="DX87">
        <v>-0.380498</v>
      </c>
      <c r="DY87">
        <v>-4.4000000000000004</v>
      </c>
      <c r="DZ87">
        <v>-5.2</v>
      </c>
      <c r="EC87">
        <v>43.655799999999999</v>
      </c>
      <c r="ED87">
        <v>3890.1</v>
      </c>
      <c r="EE87">
        <v>1100.08</v>
      </c>
      <c r="EF87">
        <v>581.70899999999995</v>
      </c>
      <c r="EG87">
        <v>0</v>
      </c>
      <c r="EH87">
        <v>-25675.5</v>
      </c>
      <c r="EI87">
        <v>0</v>
      </c>
      <c r="EJ87">
        <v>0</v>
      </c>
      <c r="EK87">
        <v>2033.7</v>
      </c>
      <c r="EL87">
        <v>5738.77</v>
      </c>
      <c r="EM87">
        <v>12062</v>
      </c>
      <c r="EN87">
        <v>433.91399999999999</v>
      </c>
      <c r="EO87">
        <v>208.43199999999999</v>
      </c>
      <c r="EP87">
        <v>64.462400000000002</v>
      </c>
      <c r="EQ87">
        <v>675.57399999999996</v>
      </c>
      <c r="ER87">
        <v>0</v>
      </c>
      <c r="ES87">
        <v>299.60500000000002</v>
      </c>
      <c r="ET87">
        <v>1039.6400000000001</v>
      </c>
      <c r="EU87">
        <v>2.21</v>
      </c>
      <c r="EV87">
        <v>35.89</v>
      </c>
      <c r="EW87">
        <v>4.21</v>
      </c>
      <c r="EX87">
        <v>21.7</v>
      </c>
      <c r="EY87">
        <v>0</v>
      </c>
      <c r="EZ87">
        <v>-79.790000000000006</v>
      </c>
      <c r="FA87">
        <v>0</v>
      </c>
      <c r="FB87">
        <v>0</v>
      </c>
      <c r="FC87">
        <v>8.69</v>
      </c>
      <c r="FD87">
        <v>31.21</v>
      </c>
      <c r="FE87">
        <v>47.86</v>
      </c>
      <c r="FF87">
        <v>1.74</v>
      </c>
      <c r="FG87">
        <v>73.72</v>
      </c>
      <c r="FT87">
        <v>0</v>
      </c>
      <c r="FU87">
        <v>5.9144899999999998</v>
      </c>
      <c r="FV87">
        <v>0.12561700000000001</v>
      </c>
      <c r="FW87">
        <v>7.7370900000000006E-2</v>
      </c>
      <c r="FX87">
        <v>0</v>
      </c>
      <c r="FY87">
        <v>-0.208007</v>
      </c>
      <c r="FZ87">
        <v>0</v>
      </c>
      <c r="GA87">
        <v>0</v>
      </c>
      <c r="GB87">
        <v>0.53989299999999996</v>
      </c>
      <c r="GC87">
        <v>0.89106300000000005</v>
      </c>
      <c r="GD87">
        <v>1.82348</v>
      </c>
      <c r="GE87">
        <v>7.39533E-2</v>
      </c>
      <c r="GF87">
        <v>9.2378599999999995</v>
      </c>
      <c r="GG87">
        <v>343.22500000000002</v>
      </c>
      <c r="GH87">
        <v>7769.34</v>
      </c>
      <c r="GI87">
        <v>1100.08</v>
      </c>
      <c r="GJ87">
        <v>0</v>
      </c>
      <c r="GK87">
        <v>5894.96</v>
      </c>
      <c r="GL87">
        <v>6547.69</v>
      </c>
      <c r="GM87">
        <v>10697.7</v>
      </c>
      <c r="GN87">
        <v>540.49900000000002</v>
      </c>
      <c r="GO87">
        <v>32893.5</v>
      </c>
      <c r="GP87">
        <v>285.81799999999998</v>
      </c>
      <c r="GQ87">
        <v>1076.81</v>
      </c>
      <c r="GR87">
        <v>291.12400000000002</v>
      </c>
      <c r="GS87">
        <v>1653.75</v>
      </c>
      <c r="GT87">
        <v>10.7689</v>
      </c>
      <c r="GU87">
        <v>64.430000000000007</v>
      </c>
      <c r="GV87">
        <v>4.21</v>
      </c>
      <c r="GW87">
        <v>57.518500000000003</v>
      </c>
      <c r="GX87">
        <v>25.45</v>
      </c>
      <c r="GY87">
        <v>40.101399999999998</v>
      </c>
      <c r="GZ87">
        <v>42.85</v>
      </c>
      <c r="HA87">
        <v>2.2000000000000002</v>
      </c>
      <c r="HB87">
        <v>247.529</v>
      </c>
      <c r="HC87">
        <v>10.29</v>
      </c>
      <c r="HD87">
        <v>64.430000000000007</v>
      </c>
      <c r="HE87">
        <v>4.21</v>
      </c>
      <c r="HF87">
        <v>31.06</v>
      </c>
      <c r="HG87">
        <v>25.45</v>
      </c>
      <c r="HH87">
        <v>33.58</v>
      </c>
      <c r="HI87">
        <v>42.85</v>
      </c>
      <c r="HJ87">
        <v>2.2000000000000002</v>
      </c>
      <c r="HK87">
        <v>214.07</v>
      </c>
      <c r="ID87">
        <v>0</v>
      </c>
      <c r="IE87">
        <v>8.5090599999999998</v>
      </c>
      <c r="IF87">
        <v>0.12561700000000001</v>
      </c>
      <c r="IG87">
        <v>0</v>
      </c>
      <c r="IH87">
        <v>1.7213499999999999</v>
      </c>
      <c r="II87">
        <v>0.80892399999999998</v>
      </c>
      <c r="IJ87">
        <v>1.7518499999999999</v>
      </c>
      <c r="IK87">
        <v>0.114331</v>
      </c>
      <c r="IL87">
        <v>13.0311</v>
      </c>
      <c r="IM87">
        <v>62</v>
      </c>
      <c r="IN87">
        <v>32.200000000000003</v>
      </c>
      <c r="IO87">
        <v>29.8</v>
      </c>
      <c r="IP87">
        <v>60.8</v>
      </c>
      <c r="IQ87">
        <v>32.299999999999997</v>
      </c>
      <c r="IR87">
        <v>28.5</v>
      </c>
      <c r="IU87">
        <v>42.51</v>
      </c>
      <c r="IV87">
        <v>21.5</v>
      </c>
      <c r="IW87">
        <v>40.22</v>
      </c>
      <c r="IX87">
        <v>20.65</v>
      </c>
      <c r="IY87">
        <v>42.51</v>
      </c>
      <c r="IZ87">
        <v>21.5</v>
      </c>
      <c r="JA87">
        <v>69.83</v>
      </c>
      <c r="JB87">
        <v>67.097499999999997</v>
      </c>
      <c r="JK87">
        <v>1</v>
      </c>
      <c r="JL87">
        <v>16.1447</v>
      </c>
      <c r="JM87">
        <v>16.1447</v>
      </c>
      <c r="JP87">
        <v>25683</v>
      </c>
      <c r="JQ87">
        <v>16.1447</v>
      </c>
      <c r="JR87">
        <v>1.22</v>
      </c>
      <c r="JS87">
        <v>1.41</v>
      </c>
      <c r="JT87">
        <v>8.19</v>
      </c>
      <c r="JU87">
        <v>1.21</v>
      </c>
      <c r="JV87">
        <v>1.43</v>
      </c>
      <c r="JW87">
        <v>7.99</v>
      </c>
      <c r="JZ87">
        <v>2</v>
      </c>
      <c r="KA87">
        <v>8</v>
      </c>
      <c r="KB87">
        <v>91.548100000000005</v>
      </c>
      <c r="KC87">
        <v>75.585400000000007</v>
      </c>
      <c r="KD87">
        <v>81.705699999999993</v>
      </c>
      <c r="KE87">
        <v>70.129000000000005</v>
      </c>
      <c r="KF87">
        <v>144.95400000000001</v>
      </c>
      <c r="KG87">
        <v>131.042</v>
      </c>
      <c r="KJ87">
        <v>8.2520100000000003</v>
      </c>
      <c r="KK87">
        <v>1034.21</v>
      </c>
      <c r="KL87">
        <v>203.99799999999999</v>
      </c>
      <c r="KM87">
        <v>105.23099999999999</v>
      </c>
      <c r="KN87">
        <v>0</v>
      </c>
      <c r="KO87">
        <v>-2631.29</v>
      </c>
      <c r="KP87">
        <v>0</v>
      </c>
      <c r="KQ87">
        <v>0</v>
      </c>
      <c r="KR87">
        <v>444.32499999999999</v>
      </c>
      <c r="KS87">
        <v>1052.56</v>
      </c>
      <c r="KT87">
        <v>2355.87</v>
      </c>
      <c r="KU87">
        <v>95.474199999999996</v>
      </c>
      <c r="KV87">
        <v>2668.63</v>
      </c>
      <c r="KW87">
        <v>342.10399999999998</v>
      </c>
      <c r="KX87">
        <v>3585.29</v>
      </c>
      <c r="KY87">
        <v>0</v>
      </c>
      <c r="KZ87">
        <v>1590.01</v>
      </c>
      <c r="LA87">
        <v>5517.41</v>
      </c>
      <c r="LB87">
        <v>4.8106099999999996</v>
      </c>
      <c r="LC87">
        <v>982.51199999999994</v>
      </c>
      <c r="LD87">
        <v>203.99799999999999</v>
      </c>
      <c r="LE87">
        <v>105.23099999999999</v>
      </c>
      <c r="LF87">
        <v>-2631.29</v>
      </c>
      <c r="LG87">
        <v>444.32499999999999</v>
      </c>
      <c r="LH87">
        <v>1055.07</v>
      </c>
      <c r="LI87">
        <v>2355.87</v>
      </c>
      <c r="LJ87">
        <v>95.474199999999996</v>
      </c>
      <c r="LK87">
        <v>2616.0100000000002</v>
      </c>
      <c r="LL87">
        <v>200.52699999999999</v>
      </c>
      <c r="LM87">
        <v>3585.29</v>
      </c>
      <c r="LN87">
        <v>1590.01</v>
      </c>
      <c r="LO87">
        <v>5375.83</v>
      </c>
      <c r="LP87">
        <v>68.659400000000005</v>
      </c>
      <c r="LQ87">
        <v>1865.05</v>
      </c>
      <c r="LR87">
        <v>203.99799999999999</v>
      </c>
      <c r="LS87">
        <v>0</v>
      </c>
      <c r="LT87">
        <v>1286.71</v>
      </c>
      <c r="LU87">
        <v>1230.25</v>
      </c>
      <c r="LV87">
        <v>2122.71</v>
      </c>
      <c r="LW87">
        <v>142.83199999999999</v>
      </c>
      <c r="LX87">
        <v>6920.2</v>
      </c>
      <c r="LY87">
        <v>1516.85</v>
      </c>
      <c r="LZ87">
        <v>5714.66</v>
      </c>
      <c r="MA87">
        <v>1545</v>
      </c>
      <c r="MB87">
        <v>8776.52</v>
      </c>
    </row>
    <row r="88" spans="1:340" x14ac:dyDescent="0.25">
      <c r="A88" s="26">
        <v>44497.789699074077</v>
      </c>
      <c r="B88" t="s">
        <v>840</v>
      </c>
      <c r="C88" t="s">
        <v>841</v>
      </c>
      <c r="D88">
        <v>11</v>
      </c>
      <c r="E88">
        <v>8</v>
      </c>
      <c r="F88">
        <v>6960</v>
      </c>
      <c r="G88" t="s">
        <v>87</v>
      </c>
      <c r="H88" t="s">
        <v>393</v>
      </c>
      <c r="I88">
        <v>0</v>
      </c>
      <c r="J88">
        <v>0</v>
      </c>
      <c r="K88">
        <v>0</v>
      </c>
      <c r="L88">
        <v>25.9</v>
      </c>
      <c r="O88">
        <v>176.345</v>
      </c>
      <c r="P88">
        <v>5677.95</v>
      </c>
      <c r="Q88">
        <v>1100.08</v>
      </c>
      <c r="R88">
        <v>581.71799999999996</v>
      </c>
      <c r="S88">
        <v>0</v>
      </c>
      <c r="T88">
        <v>-27768.7</v>
      </c>
      <c r="U88">
        <v>0</v>
      </c>
      <c r="V88">
        <v>0</v>
      </c>
      <c r="W88">
        <v>2033.7</v>
      </c>
      <c r="X88">
        <v>5703.05</v>
      </c>
      <c r="Y88">
        <v>12062</v>
      </c>
      <c r="Z88">
        <v>433.91399999999999</v>
      </c>
      <c r="AA88">
        <v>-8.6454100000000003E-4</v>
      </c>
      <c r="AB88">
        <v>7536.1</v>
      </c>
      <c r="AC88">
        <v>260.33300000000003</v>
      </c>
      <c r="AD88">
        <v>686.39599999999996</v>
      </c>
      <c r="AE88">
        <v>0</v>
      </c>
      <c r="AF88">
        <v>299.60500000000002</v>
      </c>
      <c r="AG88">
        <v>1246.33</v>
      </c>
      <c r="AH88">
        <v>946.72799999999995</v>
      </c>
      <c r="AI88">
        <v>8.93</v>
      </c>
      <c r="AJ88">
        <v>47.03</v>
      </c>
      <c r="AK88">
        <v>4.38</v>
      </c>
      <c r="AL88">
        <v>22.12</v>
      </c>
      <c r="AM88">
        <v>0</v>
      </c>
      <c r="AN88">
        <v>-94.48</v>
      </c>
      <c r="AO88">
        <v>0</v>
      </c>
      <c r="AP88">
        <v>0</v>
      </c>
      <c r="AQ88">
        <v>8.92</v>
      </c>
      <c r="AR88">
        <v>32.119999999999997</v>
      </c>
      <c r="AS88">
        <v>49.4</v>
      </c>
      <c r="AT88">
        <v>1.78</v>
      </c>
      <c r="AU88">
        <v>80.2</v>
      </c>
      <c r="AV88">
        <v>82.46</v>
      </c>
      <c r="BI88">
        <v>0</v>
      </c>
      <c r="BJ88">
        <v>6.6859200000000003</v>
      </c>
      <c r="BK88">
        <v>0.12561700000000001</v>
      </c>
      <c r="BL88">
        <v>7.7370900000000006E-2</v>
      </c>
      <c r="BM88">
        <v>0</v>
      </c>
      <c r="BN88">
        <v>-0.52190000000000003</v>
      </c>
      <c r="BO88">
        <v>0</v>
      </c>
      <c r="BP88">
        <v>0</v>
      </c>
      <c r="BQ88">
        <v>0.53989299999999996</v>
      </c>
      <c r="BR88">
        <v>0.888432</v>
      </c>
      <c r="BS88">
        <v>1.82348</v>
      </c>
      <c r="BT88">
        <v>7.39533E-2</v>
      </c>
      <c r="BU88">
        <v>9.6927599999999998</v>
      </c>
      <c r="BV88">
        <v>6.8889100000000001</v>
      </c>
      <c r="BW88">
        <v>176.345</v>
      </c>
      <c r="BX88">
        <v>5677.95</v>
      </c>
      <c r="BY88">
        <v>1100.08</v>
      </c>
      <c r="BZ88">
        <v>581.71799999999996</v>
      </c>
      <c r="CA88">
        <v>-27768.7</v>
      </c>
      <c r="CB88">
        <v>2033.7</v>
      </c>
      <c r="CC88">
        <v>5703.05</v>
      </c>
      <c r="CD88">
        <v>12062</v>
      </c>
      <c r="CE88">
        <v>433.91399999999999</v>
      </c>
      <c r="CF88">
        <v>-8.6454100000000003E-4</v>
      </c>
      <c r="CG88">
        <v>7536.1</v>
      </c>
      <c r="CH88">
        <v>260.33300000000003</v>
      </c>
      <c r="CI88">
        <v>686.39599999999996</v>
      </c>
      <c r="CJ88">
        <v>299.60500000000002</v>
      </c>
      <c r="CK88">
        <v>1246.33</v>
      </c>
      <c r="CL88">
        <v>946.72799999999995</v>
      </c>
      <c r="CM88">
        <v>8.93</v>
      </c>
      <c r="CN88">
        <v>47.03</v>
      </c>
      <c r="CO88">
        <v>4.38</v>
      </c>
      <c r="CP88">
        <v>22.12</v>
      </c>
      <c r="CQ88">
        <v>-94.48</v>
      </c>
      <c r="CR88">
        <v>8.92</v>
      </c>
      <c r="CS88">
        <v>32.119999999999997</v>
      </c>
      <c r="CT88">
        <v>49.4</v>
      </c>
      <c r="CU88">
        <v>1.78</v>
      </c>
      <c r="CV88">
        <v>80.2</v>
      </c>
      <c r="CW88">
        <v>82.46</v>
      </c>
      <c r="DH88">
        <v>0</v>
      </c>
      <c r="DI88">
        <v>6.6859200000000003</v>
      </c>
      <c r="DJ88">
        <v>0.12561700000000001</v>
      </c>
      <c r="DK88">
        <v>7.7370900000000006E-2</v>
      </c>
      <c r="DL88">
        <v>-0.52190000000000003</v>
      </c>
      <c r="DM88">
        <v>0.53989299999999996</v>
      </c>
      <c r="DN88">
        <v>0.888432</v>
      </c>
      <c r="DO88">
        <v>1.82348</v>
      </c>
      <c r="DP88">
        <v>7.39533E-2</v>
      </c>
      <c r="DQ88">
        <v>9.6927599999999998</v>
      </c>
      <c r="DR88">
        <v>6.8889100000000001</v>
      </c>
      <c r="DS88" t="s">
        <v>673</v>
      </c>
      <c r="DT88" t="s">
        <v>670</v>
      </c>
      <c r="DU88" t="s">
        <v>665</v>
      </c>
      <c r="DV88" t="s">
        <v>501</v>
      </c>
      <c r="DW88">
        <v>0</v>
      </c>
      <c r="DX88">
        <v>0</v>
      </c>
      <c r="DY88">
        <v>0</v>
      </c>
      <c r="DZ88">
        <v>0</v>
      </c>
      <c r="EC88">
        <v>176.345</v>
      </c>
      <c r="ED88">
        <v>5677.95</v>
      </c>
      <c r="EE88">
        <v>1100.08</v>
      </c>
      <c r="EF88">
        <v>581.71799999999996</v>
      </c>
      <c r="EG88">
        <v>0</v>
      </c>
      <c r="EH88">
        <v>-27768.7</v>
      </c>
      <c r="EI88">
        <v>0</v>
      </c>
      <c r="EJ88">
        <v>0</v>
      </c>
      <c r="EK88">
        <v>2033.7</v>
      </c>
      <c r="EL88">
        <v>5703.05</v>
      </c>
      <c r="EM88">
        <v>12062</v>
      </c>
      <c r="EN88">
        <v>433.91399999999999</v>
      </c>
      <c r="EO88">
        <v>-8.6454100000000003E-4</v>
      </c>
      <c r="EP88">
        <v>260.33300000000003</v>
      </c>
      <c r="EQ88">
        <v>686.39599999999996</v>
      </c>
      <c r="ER88">
        <v>0</v>
      </c>
      <c r="ES88">
        <v>299.60500000000002</v>
      </c>
      <c r="ET88">
        <v>1246.33</v>
      </c>
      <c r="EU88">
        <v>8.93</v>
      </c>
      <c r="EV88">
        <v>47.03</v>
      </c>
      <c r="EW88">
        <v>4.38</v>
      </c>
      <c r="EX88">
        <v>22.12</v>
      </c>
      <c r="EY88">
        <v>0</v>
      </c>
      <c r="EZ88">
        <v>-94.48</v>
      </c>
      <c r="FA88">
        <v>0</v>
      </c>
      <c r="FB88">
        <v>0</v>
      </c>
      <c r="FC88">
        <v>8.92</v>
      </c>
      <c r="FD88">
        <v>32.119999999999997</v>
      </c>
      <c r="FE88">
        <v>49.4</v>
      </c>
      <c r="FF88">
        <v>1.78</v>
      </c>
      <c r="FG88">
        <v>80.2</v>
      </c>
      <c r="FT88">
        <v>0</v>
      </c>
      <c r="FU88">
        <v>6.6859200000000003</v>
      </c>
      <c r="FV88">
        <v>0.12561700000000001</v>
      </c>
      <c r="FW88">
        <v>7.7370900000000006E-2</v>
      </c>
      <c r="FX88">
        <v>0</v>
      </c>
      <c r="FY88">
        <v>-0.52190000000000003</v>
      </c>
      <c r="FZ88">
        <v>0</v>
      </c>
      <c r="GA88">
        <v>0</v>
      </c>
      <c r="GB88">
        <v>0.53989299999999996</v>
      </c>
      <c r="GC88">
        <v>0.888432</v>
      </c>
      <c r="GD88">
        <v>1.82348</v>
      </c>
      <c r="GE88">
        <v>7.39533E-2</v>
      </c>
      <c r="GF88">
        <v>9.6927599999999998</v>
      </c>
      <c r="GG88">
        <v>988.625</v>
      </c>
      <c r="GH88">
        <v>12234.4</v>
      </c>
      <c r="GI88">
        <v>1100.08</v>
      </c>
      <c r="GJ88">
        <v>0</v>
      </c>
      <c r="GK88">
        <v>5894.96</v>
      </c>
      <c r="GL88">
        <v>6547.69</v>
      </c>
      <c r="GM88">
        <v>10697.7</v>
      </c>
      <c r="GN88">
        <v>540.49900000000002</v>
      </c>
      <c r="GO88">
        <v>38004</v>
      </c>
      <c r="GP88">
        <v>823.07899999999995</v>
      </c>
      <c r="GQ88">
        <v>1089.47</v>
      </c>
      <c r="GR88">
        <v>291.12400000000002</v>
      </c>
      <c r="GS88">
        <v>2203.67</v>
      </c>
      <c r="GT88">
        <v>33.204999999999998</v>
      </c>
      <c r="GU88">
        <v>95.86</v>
      </c>
      <c r="GV88">
        <v>4.38</v>
      </c>
      <c r="GW88">
        <v>61.666699999999999</v>
      </c>
      <c r="GX88">
        <v>26.5</v>
      </c>
      <c r="GY88">
        <v>41.02</v>
      </c>
      <c r="GZ88">
        <v>44.48</v>
      </c>
      <c r="HA88">
        <v>2.21</v>
      </c>
      <c r="HB88">
        <v>309.322</v>
      </c>
      <c r="HC88">
        <v>29.65</v>
      </c>
      <c r="HD88">
        <v>95.86</v>
      </c>
      <c r="HE88">
        <v>4.38</v>
      </c>
      <c r="HF88">
        <v>31.45</v>
      </c>
      <c r="HG88">
        <v>26.5</v>
      </c>
      <c r="HH88">
        <v>34.53</v>
      </c>
      <c r="HI88">
        <v>44.48</v>
      </c>
      <c r="HJ88">
        <v>2.21</v>
      </c>
      <c r="HK88">
        <v>269.06</v>
      </c>
      <c r="ID88">
        <v>0</v>
      </c>
      <c r="IE88">
        <v>11.053699999999999</v>
      </c>
      <c r="IF88">
        <v>0.12561700000000001</v>
      </c>
      <c r="IG88">
        <v>0</v>
      </c>
      <c r="IH88">
        <v>1.7213499999999999</v>
      </c>
      <c r="II88">
        <v>0.80892399999999998</v>
      </c>
      <c r="IJ88">
        <v>1.7518499999999999</v>
      </c>
      <c r="IK88">
        <v>0.114331</v>
      </c>
      <c r="IL88">
        <v>15.575699999999999</v>
      </c>
      <c r="IM88">
        <v>56.5</v>
      </c>
      <c r="IN88">
        <v>30.6</v>
      </c>
      <c r="IO88">
        <v>25.9</v>
      </c>
      <c r="IP88">
        <v>56.5</v>
      </c>
      <c r="IQ88">
        <v>30.6</v>
      </c>
      <c r="IR88">
        <v>25.9</v>
      </c>
      <c r="IU88">
        <v>54.42</v>
      </c>
      <c r="IV88">
        <v>28.04</v>
      </c>
      <c r="IW88">
        <v>54.42</v>
      </c>
      <c r="IX88">
        <v>28.04</v>
      </c>
      <c r="IY88">
        <v>54.42</v>
      </c>
      <c r="IZ88">
        <v>28.04</v>
      </c>
      <c r="JA88">
        <v>103.82</v>
      </c>
      <c r="JB88">
        <v>91.291700000000006</v>
      </c>
      <c r="JK88">
        <v>1</v>
      </c>
      <c r="JL88">
        <v>17.921800000000001</v>
      </c>
      <c r="JM88">
        <v>17.921800000000001</v>
      </c>
      <c r="JP88">
        <v>27776.9</v>
      </c>
      <c r="JQ88">
        <v>17.921800000000001</v>
      </c>
      <c r="JR88">
        <v>1.69</v>
      </c>
      <c r="JS88">
        <v>2.57</v>
      </c>
      <c r="JT88">
        <v>8.2200000000000006</v>
      </c>
      <c r="JU88">
        <v>1.69</v>
      </c>
      <c r="JV88">
        <v>2.57</v>
      </c>
      <c r="JW88">
        <v>8.2200000000000006</v>
      </c>
      <c r="JZ88">
        <v>2</v>
      </c>
      <c r="KA88">
        <v>8</v>
      </c>
      <c r="KB88">
        <v>121.282</v>
      </c>
      <c r="KC88">
        <v>87.297799999999995</v>
      </c>
      <c r="KD88">
        <v>121.282</v>
      </c>
      <c r="KE88">
        <v>87.297799999999995</v>
      </c>
      <c r="KF88">
        <v>212.05</v>
      </c>
      <c r="KG88">
        <v>174.393</v>
      </c>
      <c r="KJ88">
        <v>34.971299999999999</v>
      </c>
      <c r="KK88">
        <v>1354.56</v>
      </c>
      <c r="KL88">
        <v>219.49799999999999</v>
      </c>
      <c r="KM88">
        <v>114.485</v>
      </c>
      <c r="KN88">
        <v>0</v>
      </c>
      <c r="KO88">
        <v>-4256.32</v>
      </c>
      <c r="KP88">
        <v>0</v>
      </c>
      <c r="KQ88">
        <v>0</v>
      </c>
      <c r="KR88">
        <v>441.303</v>
      </c>
      <c r="KS88">
        <v>1132.68</v>
      </c>
      <c r="KT88">
        <v>2466.0500000000002</v>
      </c>
      <c r="KU88">
        <v>95.033199999999994</v>
      </c>
      <c r="KV88">
        <v>1602.26</v>
      </c>
      <c r="KW88">
        <v>1381.59</v>
      </c>
      <c r="KX88">
        <v>3642.73</v>
      </c>
      <c r="KY88">
        <v>0</v>
      </c>
      <c r="KZ88">
        <v>1590.01</v>
      </c>
      <c r="LA88">
        <v>6614.33</v>
      </c>
      <c r="LB88">
        <v>34.971299999999999</v>
      </c>
      <c r="LC88">
        <v>1354.56</v>
      </c>
      <c r="LD88">
        <v>219.49799999999999</v>
      </c>
      <c r="LE88">
        <v>114.485</v>
      </c>
      <c r="LF88">
        <v>-4256.32</v>
      </c>
      <c r="LG88">
        <v>441.303</v>
      </c>
      <c r="LH88">
        <v>1132.68</v>
      </c>
      <c r="LI88">
        <v>2466.0500000000002</v>
      </c>
      <c r="LJ88">
        <v>95.033199999999994</v>
      </c>
      <c r="LK88">
        <v>1602.26</v>
      </c>
      <c r="LL88">
        <v>1381.59</v>
      </c>
      <c r="LM88">
        <v>3642.73</v>
      </c>
      <c r="LN88">
        <v>1590.01</v>
      </c>
      <c r="LO88">
        <v>6614.33</v>
      </c>
      <c r="LP88">
        <v>205.209</v>
      </c>
      <c r="LQ88">
        <v>2804.77</v>
      </c>
      <c r="LR88">
        <v>219.49799999999999</v>
      </c>
      <c r="LS88">
        <v>0</v>
      </c>
      <c r="LT88">
        <v>1278.6099999999999</v>
      </c>
      <c r="LU88">
        <v>1315.06</v>
      </c>
      <c r="LV88">
        <v>2209.0100000000002</v>
      </c>
      <c r="LW88">
        <v>129.84899999999999</v>
      </c>
      <c r="LX88">
        <v>8162</v>
      </c>
      <c r="LY88">
        <v>4368.1099999999997</v>
      </c>
      <c r="LZ88">
        <v>5781.83</v>
      </c>
      <c r="MA88">
        <v>1545</v>
      </c>
      <c r="MB88">
        <v>11694.9</v>
      </c>
    </row>
    <row r="89" spans="1:340" x14ac:dyDescent="0.25">
      <c r="A89" s="26">
        <v>44497.790150462963</v>
      </c>
      <c r="B89" t="s">
        <v>842</v>
      </c>
      <c r="C89" t="s">
        <v>843</v>
      </c>
      <c r="D89">
        <v>11</v>
      </c>
      <c r="E89">
        <v>8</v>
      </c>
      <c r="F89">
        <v>6960</v>
      </c>
      <c r="G89" t="s">
        <v>87</v>
      </c>
      <c r="H89" t="s">
        <v>112</v>
      </c>
      <c r="I89">
        <v>-5.62</v>
      </c>
      <c r="J89">
        <v>-1.8</v>
      </c>
      <c r="K89">
        <v>-1.8</v>
      </c>
      <c r="L89">
        <v>27.7</v>
      </c>
      <c r="O89">
        <v>226.17400000000001</v>
      </c>
      <c r="P89">
        <v>6030.43</v>
      </c>
      <c r="Q89">
        <v>1100.08</v>
      </c>
      <c r="R89">
        <v>581.71799999999996</v>
      </c>
      <c r="S89">
        <v>0</v>
      </c>
      <c r="T89">
        <v>-27768.7</v>
      </c>
      <c r="U89">
        <v>0</v>
      </c>
      <c r="V89">
        <v>0</v>
      </c>
      <c r="W89">
        <v>2033.7</v>
      </c>
      <c r="X89">
        <v>5693.71</v>
      </c>
      <c r="Y89">
        <v>12062</v>
      </c>
      <c r="Z89">
        <v>433.91399999999999</v>
      </c>
      <c r="AA89">
        <v>392.96899999999999</v>
      </c>
      <c r="AB89">
        <v>7938.4</v>
      </c>
      <c r="AC89">
        <v>333.892</v>
      </c>
      <c r="AD89">
        <v>686.39599999999996</v>
      </c>
      <c r="AE89">
        <v>0</v>
      </c>
      <c r="AF89">
        <v>299.60500000000002</v>
      </c>
      <c r="AG89">
        <v>1319.89</v>
      </c>
      <c r="AH89">
        <v>1020.29</v>
      </c>
      <c r="AI89">
        <v>11.44</v>
      </c>
      <c r="AJ89">
        <v>50.14</v>
      </c>
      <c r="AK89">
        <v>4.38</v>
      </c>
      <c r="AL89">
        <v>22.12</v>
      </c>
      <c r="AM89">
        <v>0</v>
      </c>
      <c r="AN89">
        <v>-94.52</v>
      </c>
      <c r="AO89">
        <v>0</v>
      </c>
      <c r="AP89">
        <v>0</v>
      </c>
      <c r="AQ89">
        <v>8.92</v>
      </c>
      <c r="AR89">
        <v>32.090000000000003</v>
      </c>
      <c r="AS89">
        <v>49.4</v>
      </c>
      <c r="AT89">
        <v>1.78</v>
      </c>
      <c r="AU89">
        <v>85.75</v>
      </c>
      <c r="AV89">
        <v>88.08</v>
      </c>
      <c r="BI89">
        <v>0</v>
      </c>
      <c r="BJ89">
        <v>7.1085099999999999</v>
      </c>
      <c r="BK89">
        <v>0.12561700000000001</v>
      </c>
      <c r="BL89">
        <v>7.7370900000000006E-2</v>
      </c>
      <c r="BM89">
        <v>0</v>
      </c>
      <c r="BN89">
        <v>-0.52190000000000003</v>
      </c>
      <c r="BO89">
        <v>0</v>
      </c>
      <c r="BP89">
        <v>0</v>
      </c>
      <c r="BQ89">
        <v>0.53989299999999996</v>
      </c>
      <c r="BR89">
        <v>0.88850600000000002</v>
      </c>
      <c r="BS89">
        <v>1.82348</v>
      </c>
      <c r="BT89">
        <v>7.39533E-2</v>
      </c>
      <c r="BU89">
        <v>10.115399999999999</v>
      </c>
      <c r="BV89">
        <v>7.31149</v>
      </c>
      <c r="BW89">
        <v>176.345</v>
      </c>
      <c r="BX89">
        <v>5677.95</v>
      </c>
      <c r="BY89">
        <v>1100.08</v>
      </c>
      <c r="BZ89">
        <v>581.71799999999996</v>
      </c>
      <c r="CA89">
        <v>-27768.7</v>
      </c>
      <c r="CB89">
        <v>2033.7</v>
      </c>
      <c r="CC89">
        <v>5703.05</v>
      </c>
      <c r="CD89">
        <v>12062</v>
      </c>
      <c r="CE89">
        <v>433.91399999999999</v>
      </c>
      <c r="CF89">
        <v>-8.6454100000000003E-4</v>
      </c>
      <c r="CG89">
        <v>7536.1</v>
      </c>
      <c r="CH89">
        <v>260.33300000000003</v>
      </c>
      <c r="CI89">
        <v>686.39599999999996</v>
      </c>
      <c r="CJ89">
        <v>299.60500000000002</v>
      </c>
      <c r="CK89">
        <v>1246.33</v>
      </c>
      <c r="CL89">
        <v>946.72799999999995</v>
      </c>
      <c r="CM89">
        <v>8.93</v>
      </c>
      <c r="CN89">
        <v>47.03</v>
      </c>
      <c r="CO89">
        <v>4.38</v>
      </c>
      <c r="CP89">
        <v>22.12</v>
      </c>
      <c r="CQ89">
        <v>-94.48</v>
      </c>
      <c r="CR89">
        <v>8.92</v>
      </c>
      <c r="CS89">
        <v>32.119999999999997</v>
      </c>
      <c r="CT89">
        <v>49.4</v>
      </c>
      <c r="CU89">
        <v>1.78</v>
      </c>
      <c r="CV89">
        <v>80.2</v>
      </c>
      <c r="CW89">
        <v>82.46</v>
      </c>
      <c r="DH89">
        <v>0</v>
      </c>
      <c r="DI89">
        <v>6.6859200000000003</v>
      </c>
      <c r="DJ89">
        <v>0.12561700000000001</v>
      </c>
      <c r="DK89">
        <v>7.7370900000000006E-2</v>
      </c>
      <c r="DL89">
        <v>-0.52190000000000003</v>
      </c>
      <c r="DM89">
        <v>0.53989299999999996</v>
      </c>
      <c r="DN89">
        <v>0.888432</v>
      </c>
      <c r="DO89">
        <v>1.82348</v>
      </c>
      <c r="DP89">
        <v>7.39533E-2</v>
      </c>
      <c r="DQ89">
        <v>9.6927599999999998</v>
      </c>
      <c r="DR89">
        <v>6.8889100000000001</v>
      </c>
      <c r="DS89" t="s">
        <v>673</v>
      </c>
      <c r="DT89" t="s">
        <v>670</v>
      </c>
      <c r="DU89" t="s">
        <v>665</v>
      </c>
      <c r="DV89" t="s">
        <v>501</v>
      </c>
      <c r="DW89">
        <v>-0.42266199999999998</v>
      </c>
      <c r="DX89">
        <v>-0.42258800000000002</v>
      </c>
      <c r="DY89">
        <v>-6.9</v>
      </c>
      <c r="DZ89">
        <v>-6.8</v>
      </c>
      <c r="EC89">
        <v>226.17400000000001</v>
      </c>
      <c r="ED89">
        <v>6030.43</v>
      </c>
      <c r="EE89">
        <v>1100.08</v>
      </c>
      <c r="EF89">
        <v>581.71799999999996</v>
      </c>
      <c r="EG89">
        <v>0</v>
      </c>
      <c r="EH89">
        <v>-27768.7</v>
      </c>
      <c r="EI89">
        <v>0</v>
      </c>
      <c r="EJ89">
        <v>0</v>
      </c>
      <c r="EK89">
        <v>2033.7</v>
      </c>
      <c r="EL89">
        <v>5693.71</v>
      </c>
      <c r="EM89">
        <v>12062</v>
      </c>
      <c r="EN89">
        <v>433.91399999999999</v>
      </c>
      <c r="EO89">
        <v>392.96899999999999</v>
      </c>
      <c r="EP89">
        <v>333.892</v>
      </c>
      <c r="EQ89">
        <v>686.39599999999996</v>
      </c>
      <c r="ER89">
        <v>0</v>
      </c>
      <c r="ES89">
        <v>299.60500000000002</v>
      </c>
      <c r="ET89">
        <v>1319.89</v>
      </c>
      <c r="EU89">
        <v>11.44</v>
      </c>
      <c r="EV89">
        <v>50.14</v>
      </c>
      <c r="EW89">
        <v>4.38</v>
      </c>
      <c r="EX89">
        <v>22.12</v>
      </c>
      <c r="EY89">
        <v>0</v>
      </c>
      <c r="EZ89">
        <v>-94.52</v>
      </c>
      <c r="FA89">
        <v>0</v>
      </c>
      <c r="FB89">
        <v>0</v>
      </c>
      <c r="FC89">
        <v>8.92</v>
      </c>
      <c r="FD89">
        <v>32.090000000000003</v>
      </c>
      <c r="FE89">
        <v>49.4</v>
      </c>
      <c r="FF89">
        <v>1.78</v>
      </c>
      <c r="FG89">
        <v>85.75</v>
      </c>
      <c r="FT89">
        <v>0</v>
      </c>
      <c r="FU89">
        <v>7.1085099999999999</v>
      </c>
      <c r="FV89">
        <v>0.12561700000000001</v>
      </c>
      <c r="FW89">
        <v>7.7370900000000006E-2</v>
      </c>
      <c r="FX89">
        <v>0</v>
      </c>
      <c r="FY89">
        <v>-0.52190000000000003</v>
      </c>
      <c r="FZ89">
        <v>0</v>
      </c>
      <c r="GA89">
        <v>0</v>
      </c>
      <c r="GB89">
        <v>0.53989299999999996</v>
      </c>
      <c r="GC89">
        <v>0.88850600000000002</v>
      </c>
      <c r="GD89">
        <v>1.82348</v>
      </c>
      <c r="GE89">
        <v>7.39533E-2</v>
      </c>
      <c r="GF89">
        <v>10.115399999999999</v>
      </c>
      <c r="GG89">
        <v>988.625</v>
      </c>
      <c r="GH89">
        <v>12234.4</v>
      </c>
      <c r="GI89">
        <v>1100.08</v>
      </c>
      <c r="GJ89">
        <v>0</v>
      </c>
      <c r="GK89">
        <v>5894.96</v>
      </c>
      <c r="GL89">
        <v>6547.69</v>
      </c>
      <c r="GM89">
        <v>10697.7</v>
      </c>
      <c r="GN89">
        <v>540.49900000000002</v>
      </c>
      <c r="GO89">
        <v>38004</v>
      </c>
      <c r="GP89">
        <v>823.07899999999995</v>
      </c>
      <c r="GQ89">
        <v>1089.47</v>
      </c>
      <c r="GR89">
        <v>291.12400000000002</v>
      </c>
      <c r="GS89">
        <v>2203.67</v>
      </c>
      <c r="GT89">
        <v>33.204999999999998</v>
      </c>
      <c r="GU89">
        <v>95.86</v>
      </c>
      <c r="GV89">
        <v>4.38</v>
      </c>
      <c r="GW89">
        <v>61.666699999999999</v>
      </c>
      <c r="GX89">
        <v>26.5</v>
      </c>
      <c r="GY89">
        <v>41.02</v>
      </c>
      <c r="GZ89">
        <v>44.48</v>
      </c>
      <c r="HA89">
        <v>2.21</v>
      </c>
      <c r="HB89">
        <v>309.322</v>
      </c>
      <c r="HC89">
        <v>29.65</v>
      </c>
      <c r="HD89">
        <v>95.86</v>
      </c>
      <c r="HE89">
        <v>4.38</v>
      </c>
      <c r="HF89">
        <v>31.45</v>
      </c>
      <c r="HG89">
        <v>26.5</v>
      </c>
      <c r="HH89">
        <v>34.53</v>
      </c>
      <c r="HI89">
        <v>44.48</v>
      </c>
      <c r="HJ89">
        <v>2.21</v>
      </c>
      <c r="HK89">
        <v>269.06</v>
      </c>
      <c r="ID89">
        <v>0</v>
      </c>
      <c r="IE89">
        <v>11.053699999999999</v>
      </c>
      <c r="IF89">
        <v>0.12561700000000001</v>
      </c>
      <c r="IG89">
        <v>0</v>
      </c>
      <c r="IH89">
        <v>1.7213499999999999</v>
      </c>
      <c r="II89">
        <v>0.80892399999999998</v>
      </c>
      <c r="IJ89">
        <v>1.7518499999999999</v>
      </c>
      <c r="IK89">
        <v>0.114331</v>
      </c>
      <c r="IL89">
        <v>15.575699999999999</v>
      </c>
      <c r="IM89">
        <v>58.3</v>
      </c>
      <c r="IN89">
        <v>30.6</v>
      </c>
      <c r="IO89">
        <v>27.7</v>
      </c>
      <c r="IP89">
        <v>56.5</v>
      </c>
      <c r="IQ89">
        <v>30.6</v>
      </c>
      <c r="IR89">
        <v>25.9</v>
      </c>
      <c r="IU89">
        <v>57.71</v>
      </c>
      <c r="IV89">
        <v>30.37</v>
      </c>
      <c r="IW89">
        <v>54.42</v>
      </c>
      <c r="IX89">
        <v>28.04</v>
      </c>
      <c r="IY89">
        <v>57.71</v>
      </c>
      <c r="IZ89">
        <v>30.37</v>
      </c>
      <c r="JA89">
        <v>103.82</v>
      </c>
      <c r="JB89">
        <v>91.291700000000006</v>
      </c>
      <c r="JK89">
        <v>1</v>
      </c>
      <c r="JL89">
        <v>17.921800000000001</v>
      </c>
      <c r="JM89">
        <v>17.921800000000001</v>
      </c>
      <c r="JP89">
        <v>27776.9</v>
      </c>
      <c r="JQ89">
        <v>17.921800000000001</v>
      </c>
      <c r="JR89">
        <v>1.71</v>
      </c>
      <c r="JS89">
        <v>2.5499999999999998</v>
      </c>
      <c r="JT89">
        <v>8.6999999999999993</v>
      </c>
      <c r="JU89">
        <v>1.69</v>
      </c>
      <c r="JV89">
        <v>2.57</v>
      </c>
      <c r="JW89">
        <v>8.2200000000000006</v>
      </c>
      <c r="JZ89">
        <v>2</v>
      </c>
      <c r="KA89">
        <v>8</v>
      </c>
      <c r="KB89">
        <v>135.297</v>
      </c>
      <c r="KC89">
        <v>93.697599999999994</v>
      </c>
      <c r="KD89">
        <v>121.282</v>
      </c>
      <c r="KE89">
        <v>87.297799999999995</v>
      </c>
      <c r="KF89">
        <v>212.05</v>
      </c>
      <c r="KG89">
        <v>174.393</v>
      </c>
      <c r="KJ89">
        <v>45.205300000000001</v>
      </c>
      <c r="KK89">
        <v>1437.08</v>
      </c>
      <c r="KL89">
        <v>219.49799999999999</v>
      </c>
      <c r="KM89">
        <v>114.485</v>
      </c>
      <c r="KN89">
        <v>0</v>
      </c>
      <c r="KO89">
        <v>-4256.32</v>
      </c>
      <c r="KP89">
        <v>0</v>
      </c>
      <c r="KQ89">
        <v>0</v>
      </c>
      <c r="KR89">
        <v>441.303</v>
      </c>
      <c r="KS89">
        <v>1130.8699999999999</v>
      </c>
      <c r="KT89">
        <v>2466.0500000000002</v>
      </c>
      <c r="KU89">
        <v>95.033199999999994</v>
      </c>
      <c r="KV89">
        <v>1693.21</v>
      </c>
      <c r="KW89">
        <v>1771.98</v>
      </c>
      <c r="KX89">
        <v>3642.73</v>
      </c>
      <c r="KY89">
        <v>0</v>
      </c>
      <c r="KZ89">
        <v>1590.01</v>
      </c>
      <c r="LA89">
        <v>7004.72</v>
      </c>
      <c r="LB89">
        <v>34.971299999999999</v>
      </c>
      <c r="LC89">
        <v>1354.56</v>
      </c>
      <c r="LD89">
        <v>219.49799999999999</v>
      </c>
      <c r="LE89">
        <v>114.485</v>
      </c>
      <c r="LF89">
        <v>-4256.32</v>
      </c>
      <c r="LG89">
        <v>441.303</v>
      </c>
      <c r="LH89">
        <v>1132.68</v>
      </c>
      <c r="LI89">
        <v>2466.0500000000002</v>
      </c>
      <c r="LJ89">
        <v>95.033199999999994</v>
      </c>
      <c r="LK89">
        <v>1602.26</v>
      </c>
      <c r="LL89">
        <v>1381.59</v>
      </c>
      <c r="LM89">
        <v>3642.73</v>
      </c>
      <c r="LN89">
        <v>1590.01</v>
      </c>
      <c r="LO89">
        <v>6614.33</v>
      </c>
      <c r="LP89">
        <v>205.209</v>
      </c>
      <c r="LQ89">
        <v>2804.77</v>
      </c>
      <c r="LR89">
        <v>219.49799999999999</v>
      </c>
      <c r="LS89">
        <v>0</v>
      </c>
      <c r="LT89">
        <v>1278.6099999999999</v>
      </c>
      <c r="LU89">
        <v>1315.06</v>
      </c>
      <c r="LV89">
        <v>2209.0100000000002</v>
      </c>
      <c r="LW89">
        <v>129.84899999999999</v>
      </c>
      <c r="LX89">
        <v>8162</v>
      </c>
      <c r="LY89">
        <v>4368.1099999999997</v>
      </c>
      <c r="LZ89">
        <v>5781.83</v>
      </c>
      <c r="MA89">
        <v>1545</v>
      </c>
      <c r="MB89">
        <v>11694.9</v>
      </c>
    </row>
    <row r="90" spans="1:340" x14ac:dyDescent="0.25">
      <c r="A90" s="26">
        <v>44497.790613425925</v>
      </c>
      <c r="B90" t="s">
        <v>844</v>
      </c>
      <c r="C90" t="s">
        <v>845</v>
      </c>
      <c r="D90">
        <v>12</v>
      </c>
      <c r="E90">
        <v>8</v>
      </c>
      <c r="F90">
        <v>6960</v>
      </c>
      <c r="G90" t="s">
        <v>87</v>
      </c>
      <c r="H90" t="s">
        <v>393</v>
      </c>
      <c r="I90">
        <v>0</v>
      </c>
      <c r="J90">
        <v>0</v>
      </c>
      <c r="K90">
        <v>0</v>
      </c>
      <c r="L90">
        <v>27.3</v>
      </c>
      <c r="O90">
        <v>175.16900000000001</v>
      </c>
      <c r="P90">
        <v>2558.3200000000002</v>
      </c>
      <c r="Q90">
        <v>1100.08</v>
      </c>
      <c r="R90">
        <v>581.726</v>
      </c>
      <c r="S90">
        <v>0</v>
      </c>
      <c r="T90">
        <v>-24605.599999999999</v>
      </c>
      <c r="U90">
        <v>0</v>
      </c>
      <c r="V90">
        <v>0</v>
      </c>
      <c r="W90">
        <v>2033.7</v>
      </c>
      <c r="X90">
        <v>5660.76</v>
      </c>
      <c r="Y90">
        <v>12062</v>
      </c>
      <c r="Z90">
        <v>433.91399999999999</v>
      </c>
      <c r="AA90">
        <v>3.0209200000000001E-4</v>
      </c>
      <c r="AB90">
        <v>4415.3</v>
      </c>
      <c r="AC90">
        <v>258.55799999999999</v>
      </c>
      <c r="AD90">
        <v>714.09799999999996</v>
      </c>
      <c r="AE90">
        <v>0</v>
      </c>
      <c r="AF90">
        <v>299.60500000000002</v>
      </c>
      <c r="AG90">
        <v>1272.26</v>
      </c>
      <c r="AH90">
        <v>972.65499999999997</v>
      </c>
      <c r="AI90">
        <v>8.9</v>
      </c>
      <c r="AJ90">
        <v>31.74</v>
      </c>
      <c r="AK90">
        <v>4.38</v>
      </c>
      <c r="AL90">
        <v>22.84</v>
      </c>
      <c r="AM90">
        <v>0</v>
      </c>
      <c r="AN90">
        <v>-83.5</v>
      </c>
      <c r="AO90">
        <v>0</v>
      </c>
      <c r="AP90">
        <v>0</v>
      </c>
      <c r="AQ90">
        <v>8.9499999999999993</v>
      </c>
      <c r="AR90">
        <v>31.88</v>
      </c>
      <c r="AS90">
        <v>49.46</v>
      </c>
      <c r="AT90">
        <v>1.79</v>
      </c>
      <c r="AU90">
        <v>76.44</v>
      </c>
      <c r="AV90">
        <v>67.86</v>
      </c>
      <c r="BI90">
        <v>0</v>
      </c>
      <c r="BJ90">
        <v>5.5185300000000002</v>
      </c>
      <c r="BK90">
        <v>0.12561700000000001</v>
      </c>
      <c r="BL90">
        <v>7.7370900000000006E-2</v>
      </c>
      <c r="BM90">
        <v>0</v>
      </c>
      <c r="BN90">
        <v>-0.46073999999999998</v>
      </c>
      <c r="BO90">
        <v>0</v>
      </c>
      <c r="BP90">
        <v>0</v>
      </c>
      <c r="BQ90">
        <v>0.53989299999999996</v>
      </c>
      <c r="BR90">
        <v>0.88592700000000002</v>
      </c>
      <c r="BS90">
        <v>1.82348</v>
      </c>
      <c r="BT90">
        <v>7.39533E-2</v>
      </c>
      <c r="BU90">
        <v>8.5840300000000003</v>
      </c>
      <c r="BV90">
        <v>5.7215199999999999</v>
      </c>
      <c r="BW90">
        <v>175.16900000000001</v>
      </c>
      <c r="BX90">
        <v>2558.3200000000002</v>
      </c>
      <c r="BY90">
        <v>1100.08</v>
      </c>
      <c r="BZ90">
        <v>581.726</v>
      </c>
      <c r="CA90">
        <v>-24605.599999999999</v>
      </c>
      <c r="CB90">
        <v>2033.7</v>
      </c>
      <c r="CC90">
        <v>5660.76</v>
      </c>
      <c r="CD90">
        <v>12062</v>
      </c>
      <c r="CE90">
        <v>433.91399999999999</v>
      </c>
      <c r="CF90">
        <v>3.0209200000000001E-4</v>
      </c>
      <c r="CG90">
        <v>4415.3</v>
      </c>
      <c r="CH90">
        <v>258.55799999999999</v>
      </c>
      <c r="CI90">
        <v>714.09799999999996</v>
      </c>
      <c r="CJ90">
        <v>299.60500000000002</v>
      </c>
      <c r="CK90">
        <v>1272.26</v>
      </c>
      <c r="CL90">
        <v>972.65499999999997</v>
      </c>
      <c r="CM90">
        <v>8.9</v>
      </c>
      <c r="CN90">
        <v>31.74</v>
      </c>
      <c r="CO90">
        <v>4.38</v>
      </c>
      <c r="CP90">
        <v>22.84</v>
      </c>
      <c r="CQ90">
        <v>-83.5</v>
      </c>
      <c r="CR90">
        <v>8.9499999999999993</v>
      </c>
      <c r="CS90">
        <v>31.88</v>
      </c>
      <c r="CT90">
        <v>49.46</v>
      </c>
      <c r="CU90">
        <v>1.79</v>
      </c>
      <c r="CV90">
        <v>76.44</v>
      </c>
      <c r="CW90">
        <v>67.86</v>
      </c>
      <c r="DH90">
        <v>0</v>
      </c>
      <c r="DI90">
        <v>5.5185300000000002</v>
      </c>
      <c r="DJ90">
        <v>0.12561700000000001</v>
      </c>
      <c r="DK90">
        <v>7.7370900000000006E-2</v>
      </c>
      <c r="DL90">
        <v>-0.46073999999999998</v>
      </c>
      <c r="DM90">
        <v>0.53989299999999996</v>
      </c>
      <c r="DN90">
        <v>0.88592700000000002</v>
      </c>
      <c r="DO90">
        <v>1.82348</v>
      </c>
      <c r="DP90">
        <v>7.39533E-2</v>
      </c>
      <c r="DQ90">
        <v>8.5840300000000003</v>
      </c>
      <c r="DR90">
        <v>5.7215199999999999</v>
      </c>
      <c r="DS90" t="s">
        <v>673</v>
      </c>
      <c r="DT90" t="s">
        <v>670</v>
      </c>
      <c r="DU90" t="s">
        <v>665</v>
      </c>
      <c r="DV90" t="s">
        <v>501</v>
      </c>
      <c r="DW90">
        <v>0</v>
      </c>
      <c r="DX90">
        <v>0</v>
      </c>
      <c r="DY90">
        <v>0</v>
      </c>
      <c r="DZ90">
        <v>0</v>
      </c>
      <c r="EC90">
        <v>175.16900000000001</v>
      </c>
      <c r="ED90">
        <v>2558.3200000000002</v>
      </c>
      <c r="EE90">
        <v>1100.08</v>
      </c>
      <c r="EF90">
        <v>581.726</v>
      </c>
      <c r="EG90">
        <v>0</v>
      </c>
      <c r="EH90">
        <v>-24605.599999999999</v>
      </c>
      <c r="EI90">
        <v>0</v>
      </c>
      <c r="EJ90">
        <v>0</v>
      </c>
      <c r="EK90">
        <v>2033.7</v>
      </c>
      <c r="EL90">
        <v>5660.76</v>
      </c>
      <c r="EM90">
        <v>12062</v>
      </c>
      <c r="EN90">
        <v>433.91399999999999</v>
      </c>
      <c r="EO90">
        <v>3.0209200000000001E-4</v>
      </c>
      <c r="EP90">
        <v>258.55799999999999</v>
      </c>
      <c r="EQ90">
        <v>714.09799999999996</v>
      </c>
      <c r="ER90">
        <v>0</v>
      </c>
      <c r="ES90">
        <v>299.60500000000002</v>
      </c>
      <c r="ET90">
        <v>1272.26</v>
      </c>
      <c r="EU90">
        <v>8.9</v>
      </c>
      <c r="EV90">
        <v>31.74</v>
      </c>
      <c r="EW90">
        <v>4.38</v>
      </c>
      <c r="EX90">
        <v>22.84</v>
      </c>
      <c r="EY90">
        <v>0</v>
      </c>
      <c r="EZ90">
        <v>-83.5</v>
      </c>
      <c r="FA90">
        <v>0</v>
      </c>
      <c r="FB90">
        <v>0</v>
      </c>
      <c r="FC90">
        <v>8.9499999999999993</v>
      </c>
      <c r="FD90">
        <v>31.88</v>
      </c>
      <c r="FE90">
        <v>49.46</v>
      </c>
      <c r="FF90">
        <v>1.79</v>
      </c>
      <c r="FG90">
        <v>76.44</v>
      </c>
      <c r="FT90">
        <v>0</v>
      </c>
      <c r="FU90">
        <v>5.5185300000000002</v>
      </c>
      <c r="FV90">
        <v>0.12561700000000001</v>
      </c>
      <c r="FW90">
        <v>7.7370900000000006E-2</v>
      </c>
      <c r="FX90">
        <v>0</v>
      </c>
      <c r="FY90">
        <v>-0.46073999999999998</v>
      </c>
      <c r="FZ90">
        <v>0</v>
      </c>
      <c r="GA90">
        <v>0</v>
      </c>
      <c r="GB90">
        <v>0.53989299999999996</v>
      </c>
      <c r="GC90">
        <v>0.88592700000000002</v>
      </c>
      <c r="GD90">
        <v>1.82348</v>
      </c>
      <c r="GE90">
        <v>7.39533E-2</v>
      </c>
      <c r="GF90">
        <v>8.5840300000000003</v>
      </c>
      <c r="GG90">
        <v>981.52599999999995</v>
      </c>
      <c r="GH90">
        <v>5709.9</v>
      </c>
      <c r="GI90">
        <v>1100.08</v>
      </c>
      <c r="GJ90">
        <v>0</v>
      </c>
      <c r="GK90">
        <v>5894.96</v>
      </c>
      <c r="GL90">
        <v>6547.69</v>
      </c>
      <c r="GM90">
        <v>10697.7</v>
      </c>
      <c r="GN90">
        <v>540.49900000000002</v>
      </c>
      <c r="GO90">
        <v>31472.400000000001</v>
      </c>
      <c r="GP90">
        <v>817.04100000000005</v>
      </c>
      <c r="GQ90">
        <v>1121.78</v>
      </c>
      <c r="GR90">
        <v>291.12400000000002</v>
      </c>
      <c r="GS90">
        <v>2229.94</v>
      </c>
      <c r="GT90">
        <v>31.7774</v>
      </c>
      <c r="GU90">
        <v>63.58</v>
      </c>
      <c r="GV90">
        <v>4.38</v>
      </c>
      <c r="GW90">
        <v>65.795900000000003</v>
      </c>
      <c r="GX90">
        <v>26.6</v>
      </c>
      <c r="GY90">
        <v>41.05</v>
      </c>
      <c r="GZ90">
        <v>44.53</v>
      </c>
      <c r="HA90">
        <v>2.2599999999999998</v>
      </c>
      <c r="HB90">
        <v>279.97300000000001</v>
      </c>
      <c r="HC90">
        <v>29.52</v>
      </c>
      <c r="HD90">
        <v>63.58</v>
      </c>
      <c r="HE90">
        <v>4.38</v>
      </c>
      <c r="HF90">
        <v>32.24</v>
      </c>
      <c r="HG90">
        <v>26.6</v>
      </c>
      <c r="HH90">
        <v>34.56</v>
      </c>
      <c r="HI90">
        <v>44.53</v>
      </c>
      <c r="HJ90">
        <v>2.2599999999999998</v>
      </c>
      <c r="HK90">
        <v>237.67</v>
      </c>
      <c r="ID90">
        <v>0</v>
      </c>
      <c r="IE90">
        <v>9.1997900000000001</v>
      </c>
      <c r="IF90">
        <v>0.12561700000000001</v>
      </c>
      <c r="IG90">
        <v>0</v>
      </c>
      <c r="IH90">
        <v>1.7213499999999999</v>
      </c>
      <c r="II90">
        <v>0.80892399999999998</v>
      </c>
      <c r="IJ90">
        <v>1.7518499999999999</v>
      </c>
      <c r="IK90">
        <v>0.114331</v>
      </c>
      <c r="IL90">
        <v>13.7219</v>
      </c>
      <c r="IM90">
        <v>57.1</v>
      </c>
      <c r="IN90">
        <v>29.8</v>
      </c>
      <c r="IO90">
        <v>27.3</v>
      </c>
      <c r="IP90">
        <v>57.1</v>
      </c>
      <c r="IQ90">
        <v>29.8</v>
      </c>
      <c r="IR90">
        <v>27.3</v>
      </c>
      <c r="IU90">
        <v>39.130000000000003</v>
      </c>
      <c r="IV90">
        <v>28.73</v>
      </c>
      <c r="IW90">
        <v>39.130000000000003</v>
      </c>
      <c r="IX90">
        <v>28.73</v>
      </c>
      <c r="IY90">
        <v>39.130000000000003</v>
      </c>
      <c r="IZ90">
        <v>28.73</v>
      </c>
      <c r="JA90">
        <v>71.52</v>
      </c>
      <c r="JB90">
        <v>94.013300000000001</v>
      </c>
      <c r="JK90">
        <v>1</v>
      </c>
      <c r="JL90">
        <v>16.146799999999999</v>
      </c>
      <c r="JM90">
        <v>16.146799999999999</v>
      </c>
      <c r="JP90">
        <v>24612.799999999999</v>
      </c>
      <c r="JQ90">
        <v>16.146799999999999</v>
      </c>
      <c r="JR90">
        <v>1.49</v>
      </c>
      <c r="JS90">
        <v>2.2799999999999998</v>
      </c>
      <c r="JT90">
        <v>8.1</v>
      </c>
      <c r="JU90">
        <v>1.49</v>
      </c>
      <c r="JV90">
        <v>2.2799999999999998</v>
      </c>
      <c r="JW90">
        <v>8.1</v>
      </c>
      <c r="JZ90">
        <v>2</v>
      </c>
      <c r="KA90">
        <v>8</v>
      </c>
      <c r="KB90">
        <v>79.346900000000005</v>
      </c>
      <c r="KC90">
        <v>78.117199999999997</v>
      </c>
      <c r="KD90">
        <v>79.346900000000005</v>
      </c>
      <c r="KE90">
        <v>78.117199999999997</v>
      </c>
      <c r="KF90">
        <v>141.30699999999999</v>
      </c>
      <c r="KG90">
        <v>155.96600000000001</v>
      </c>
      <c r="KJ90">
        <v>34.858800000000002</v>
      </c>
      <c r="KK90">
        <v>625.63800000000003</v>
      </c>
      <c r="KL90">
        <v>219.49799999999999</v>
      </c>
      <c r="KM90">
        <v>114.486</v>
      </c>
      <c r="KN90">
        <v>0</v>
      </c>
      <c r="KO90">
        <v>-3768.26</v>
      </c>
      <c r="KP90">
        <v>0</v>
      </c>
      <c r="KQ90">
        <v>0</v>
      </c>
      <c r="KR90">
        <v>441.303</v>
      </c>
      <c r="KS90">
        <v>1124.2</v>
      </c>
      <c r="KT90">
        <v>2466.0500000000002</v>
      </c>
      <c r="KU90">
        <v>95.033199999999994</v>
      </c>
      <c r="KV90">
        <v>1352.81</v>
      </c>
      <c r="KW90">
        <v>1372.17</v>
      </c>
      <c r="KX90">
        <v>3789.74</v>
      </c>
      <c r="KY90">
        <v>0</v>
      </c>
      <c r="KZ90">
        <v>1590.01</v>
      </c>
      <c r="LA90">
        <v>6751.93</v>
      </c>
      <c r="LB90">
        <v>34.858800000000002</v>
      </c>
      <c r="LC90">
        <v>625.63800000000003</v>
      </c>
      <c r="LD90">
        <v>219.49799999999999</v>
      </c>
      <c r="LE90">
        <v>114.486</v>
      </c>
      <c r="LF90">
        <v>-3768.26</v>
      </c>
      <c r="LG90">
        <v>441.303</v>
      </c>
      <c r="LH90">
        <v>1124.2</v>
      </c>
      <c r="LI90">
        <v>2466.0500000000002</v>
      </c>
      <c r="LJ90">
        <v>95.033199999999994</v>
      </c>
      <c r="LK90">
        <v>1352.81</v>
      </c>
      <c r="LL90">
        <v>1372.17</v>
      </c>
      <c r="LM90">
        <v>3789.74</v>
      </c>
      <c r="LN90">
        <v>1590.01</v>
      </c>
      <c r="LO90">
        <v>6751.93</v>
      </c>
      <c r="LP90">
        <v>204.57900000000001</v>
      </c>
      <c r="LQ90">
        <v>1354.47</v>
      </c>
      <c r="LR90">
        <v>219.49799999999999</v>
      </c>
      <c r="LS90">
        <v>0</v>
      </c>
      <c r="LT90">
        <v>1278.6099999999999</v>
      </c>
      <c r="LU90">
        <v>1315.06</v>
      </c>
      <c r="LV90">
        <v>2209.0100000000002</v>
      </c>
      <c r="LW90">
        <v>129.84899999999999</v>
      </c>
      <c r="LX90">
        <v>6711.08</v>
      </c>
      <c r="LY90">
        <v>4336.0600000000004</v>
      </c>
      <c r="LZ90">
        <v>5953.31</v>
      </c>
      <c r="MA90">
        <v>1545</v>
      </c>
      <c r="MB90">
        <v>11834.4</v>
      </c>
    </row>
    <row r="91" spans="1:340" x14ac:dyDescent="0.25">
      <c r="A91" s="26">
        <v>44497.79105324074</v>
      </c>
      <c r="B91" t="s">
        <v>846</v>
      </c>
      <c r="C91" t="s">
        <v>847</v>
      </c>
      <c r="D91">
        <v>12</v>
      </c>
      <c r="E91">
        <v>8</v>
      </c>
      <c r="F91">
        <v>6960</v>
      </c>
      <c r="G91" t="s">
        <v>87</v>
      </c>
      <c r="H91" t="s">
        <v>112</v>
      </c>
      <c r="I91">
        <v>-4.82</v>
      </c>
      <c r="J91">
        <v>-1.7</v>
      </c>
      <c r="K91">
        <v>-1.7</v>
      </c>
      <c r="L91">
        <v>29</v>
      </c>
      <c r="O91">
        <v>224.898</v>
      </c>
      <c r="P91">
        <v>2750.96</v>
      </c>
      <c r="Q91">
        <v>1100.08</v>
      </c>
      <c r="R91">
        <v>581.726</v>
      </c>
      <c r="S91">
        <v>0</v>
      </c>
      <c r="T91">
        <v>-24605.599999999999</v>
      </c>
      <c r="U91">
        <v>0</v>
      </c>
      <c r="V91">
        <v>0</v>
      </c>
      <c r="W91">
        <v>2033.7</v>
      </c>
      <c r="X91">
        <v>5652.88</v>
      </c>
      <c r="Y91">
        <v>12062</v>
      </c>
      <c r="Z91">
        <v>433.91399999999999</v>
      </c>
      <c r="AA91">
        <v>234.49</v>
      </c>
      <c r="AB91">
        <v>4657.67</v>
      </c>
      <c r="AC91">
        <v>331.959</v>
      </c>
      <c r="AD91">
        <v>714.09799999999996</v>
      </c>
      <c r="AE91">
        <v>0</v>
      </c>
      <c r="AF91">
        <v>299.60500000000002</v>
      </c>
      <c r="AG91">
        <v>1345.66</v>
      </c>
      <c r="AH91">
        <v>1046.06</v>
      </c>
      <c r="AI91">
        <v>11.41</v>
      </c>
      <c r="AJ91">
        <v>34.049999999999997</v>
      </c>
      <c r="AK91">
        <v>4.38</v>
      </c>
      <c r="AL91">
        <v>22.84</v>
      </c>
      <c r="AM91">
        <v>0</v>
      </c>
      <c r="AN91">
        <v>-83.52</v>
      </c>
      <c r="AO91">
        <v>0</v>
      </c>
      <c r="AP91">
        <v>0</v>
      </c>
      <c r="AQ91">
        <v>8.9499999999999993</v>
      </c>
      <c r="AR91">
        <v>31.85</v>
      </c>
      <c r="AS91">
        <v>49.46</v>
      </c>
      <c r="AT91">
        <v>1.79</v>
      </c>
      <c r="AU91">
        <v>81.209999999999994</v>
      </c>
      <c r="AV91">
        <v>72.680000000000007</v>
      </c>
      <c r="BI91">
        <v>0</v>
      </c>
      <c r="BJ91">
        <v>5.8711599999999997</v>
      </c>
      <c r="BK91">
        <v>0.12561700000000001</v>
      </c>
      <c r="BL91">
        <v>7.7370900000000006E-2</v>
      </c>
      <c r="BM91">
        <v>0</v>
      </c>
      <c r="BN91">
        <v>-0.46073999999999998</v>
      </c>
      <c r="BO91">
        <v>0</v>
      </c>
      <c r="BP91">
        <v>0</v>
      </c>
      <c r="BQ91">
        <v>0.53989299999999996</v>
      </c>
      <c r="BR91">
        <v>0.886019</v>
      </c>
      <c r="BS91">
        <v>1.82348</v>
      </c>
      <c r="BT91">
        <v>7.39533E-2</v>
      </c>
      <c r="BU91">
        <v>8.93675</v>
      </c>
      <c r="BV91">
        <v>6.0741500000000004</v>
      </c>
      <c r="BW91">
        <v>175.16900000000001</v>
      </c>
      <c r="BX91">
        <v>2558.3200000000002</v>
      </c>
      <c r="BY91">
        <v>1100.08</v>
      </c>
      <c r="BZ91">
        <v>581.726</v>
      </c>
      <c r="CA91">
        <v>-24605.599999999999</v>
      </c>
      <c r="CB91">
        <v>2033.7</v>
      </c>
      <c r="CC91">
        <v>5660.76</v>
      </c>
      <c r="CD91">
        <v>12062</v>
      </c>
      <c r="CE91">
        <v>433.91399999999999</v>
      </c>
      <c r="CF91">
        <v>3.0209200000000001E-4</v>
      </c>
      <c r="CG91">
        <v>4415.3</v>
      </c>
      <c r="CH91">
        <v>258.55799999999999</v>
      </c>
      <c r="CI91">
        <v>714.09799999999996</v>
      </c>
      <c r="CJ91">
        <v>299.60500000000002</v>
      </c>
      <c r="CK91">
        <v>1272.26</v>
      </c>
      <c r="CL91">
        <v>972.65499999999997</v>
      </c>
      <c r="CM91">
        <v>8.9</v>
      </c>
      <c r="CN91">
        <v>31.74</v>
      </c>
      <c r="CO91">
        <v>4.38</v>
      </c>
      <c r="CP91">
        <v>22.84</v>
      </c>
      <c r="CQ91">
        <v>-83.5</v>
      </c>
      <c r="CR91">
        <v>8.9499999999999993</v>
      </c>
      <c r="CS91">
        <v>31.88</v>
      </c>
      <c r="CT91">
        <v>49.46</v>
      </c>
      <c r="CU91">
        <v>1.79</v>
      </c>
      <c r="CV91">
        <v>76.44</v>
      </c>
      <c r="CW91">
        <v>67.86</v>
      </c>
      <c r="DH91">
        <v>0</v>
      </c>
      <c r="DI91">
        <v>5.5185300000000002</v>
      </c>
      <c r="DJ91">
        <v>0.12561700000000001</v>
      </c>
      <c r="DK91">
        <v>7.7370900000000006E-2</v>
      </c>
      <c r="DL91">
        <v>-0.46073999999999998</v>
      </c>
      <c r="DM91">
        <v>0.53989299999999996</v>
      </c>
      <c r="DN91">
        <v>0.88592700000000002</v>
      </c>
      <c r="DO91">
        <v>1.82348</v>
      </c>
      <c r="DP91">
        <v>7.39533E-2</v>
      </c>
      <c r="DQ91">
        <v>8.5840300000000003</v>
      </c>
      <c r="DR91">
        <v>5.7215199999999999</v>
      </c>
      <c r="DS91" t="s">
        <v>673</v>
      </c>
      <c r="DT91" t="s">
        <v>670</v>
      </c>
      <c r="DU91" t="s">
        <v>665</v>
      </c>
      <c r="DV91" t="s">
        <v>501</v>
      </c>
      <c r="DW91">
        <v>-0.35271999999999998</v>
      </c>
      <c r="DX91">
        <v>-0.35262700000000002</v>
      </c>
      <c r="DY91">
        <v>-6.2</v>
      </c>
      <c r="DZ91">
        <v>-7.1</v>
      </c>
      <c r="EC91">
        <v>224.898</v>
      </c>
      <c r="ED91">
        <v>2750.96</v>
      </c>
      <c r="EE91">
        <v>1100.08</v>
      </c>
      <c r="EF91">
        <v>581.726</v>
      </c>
      <c r="EG91">
        <v>0</v>
      </c>
      <c r="EH91">
        <v>-24605.599999999999</v>
      </c>
      <c r="EI91">
        <v>0</v>
      </c>
      <c r="EJ91">
        <v>0</v>
      </c>
      <c r="EK91">
        <v>2033.7</v>
      </c>
      <c r="EL91">
        <v>5652.88</v>
      </c>
      <c r="EM91">
        <v>12062</v>
      </c>
      <c r="EN91">
        <v>433.91399999999999</v>
      </c>
      <c r="EO91">
        <v>234.49</v>
      </c>
      <c r="EP91">
        <v>331.959</v>
      </c>
      <c r="EQ91">
        <v>714.09799999999996</v>
      </c>
      <c r="ER91">
        <v>0</v>
      </c>
      <c r="ES91">
        <v>299.60500000000002</v>
      </c>
      <c r="ET91">
        <v>1345.66</v>
      </c>
      <c r="EU91">
        <v>11.41</v>
      </c>
      <c r="EV91">
        <v>34.049999999999997</v>
      </c>
      <c r="EW91">
        <v>4.38</v>
      </c>
      <c r="EX91">
        <v>22.84</v>
      </c>
      <c r="EY91">
        <v>0</v>
      </c>
      <c r="EZ91">
        <v>-83.52</v>
      </c>
      <c r="FA91">
        <v>0</v>
      </c>
      <c r="FB91">
        <v>0</v>
      </c>
      <c r="FC91">
        <v>8.9499999999999993</v>
      </c>
      <c r="FD91">
        <v>31.85</v>
      </c>
      <c r="FE91">
        <v>49.46</v>
      </c>
      <c r="FF91">
        <v>1.79</v>
      </c>
      <c r="FG91">
        <v>81.209999999999994</v>
      </c>
      <c r="FT91">
        <v>0</v>
      </c>
      <c r="FU91">
        <v>5.8711599999999997</v>
      </c>
      <c r="FV91">
        <v>0.12561700000000001</v>
      </c>
      <c r="FW91">
        <v>7.7370900000000006E-2</v>
      </c>
      <c r="FX91">
        <v>0</v>
      </c>
      <c r="FY91">
        <v>-0.46073999999999998</v>
      </c>
      <c r="FZ91">
        <v>0</v>
      </c>
      <c r="GA91">
        <v>0</v>
      </c>
      <c r="GB91">
        <v>0.53989299999999996</v>
      </c>
      <c r="GC91">
        <v>0.886019</v>
      </c>
      <c r="GD91">
        <v>1.82348</v>
      </c>
      <c r="GE91">
        <v>7.39533E-2</v>
      </c>
      <c r="GF91">
        <v>8.93675</v>
      </c>
      <c r="GG91">
        <v>981.52599999999995</v>
      </c>
      <c r="GH91">
        <v>5709.9</v>
      </c>
      <c r="GI91">
        <v>1100.08</v>
      </c>
      <c r="GJ91">
        <v>0</v>
      </c>
      <c r="GK91">
        <v>5894.96</v>
      </c>
      <c r="GL91">
        <v>6547.69</v>
      </c>
      <c r="GM91">
        <v>10697.7</v>
      </c>
      <c r="GN91">
        <v>540.49900000000002</v>
      </c>
      <c r="GO91">
        <v>31472.400000000001</v>
      </c>
      <c r="GP91">
        <v>817.04100000000005</v>
      </c>
      <c r="GQ91">
        <v>1121.78</v>
      </c>
      <c r="GR91">
        <v>291.12400000000002</v>
      </c>
      <c r="GS91">
        <v>2229.94</v>
      </c>
      <c r="GT91">
        <v>31.7774</v>
      </c>
      <c r="GU91">
        <v>63.58</v>
      </c>
      <c r="GV91">
        <v>4.38</v>
      </c>
      <c r="GW91">
        <v>65.795900000000003</v>
      </c>
      <c r="GX91">
        <v>26.6</v>
      </c>
      <c r="GY91">
        <v>41.05</v>
      </c>
      <c r="GZ91">
        <v>44.53</v>
      </c>
      <c r="HA91">
        <v>2.2599999999999998</v>
      </c>
      <c r="HB91">
        <v>279.97300000000001</v>
      </c>
      <c r="HC91">
        <v>29.52</v>
      </c>
      <c r="HD91">
        <v>63.58</v>
      </c>
      <c r="HE91">
        <v>4.38</v>
      </c>
      <c r="HF91">
        <v>32.24</v>
      </c>
      <c r="HG91">
        <v>26.6</v>
      </c>
      <c r="HH91">
        <v>34.56</v>
      </c>
      <c r="HI91">
        <v>44.53</v>
      </c>
      <c r="HJ91">
        <v>2.2599999999999998</v>
      </c>
      <c r="HK91">
        <v>237.67</v>
      </c>
      <c r="ID91">
        <v>0</v>
      </c>
      <c r="IE91">
        <v>9.1997900000000001</v>
      </c>
      <c r="IF91">
        <v>0.12561700000000001</v>
      </c>
      <c r="IG91">
        <v>0</v>
      </c>
      <c r="IH91">
        <v>1.7213499999999999</v>
      </c>
      <c r="II91">
        <v>0.80892399999999998</v>
      </c>
      <c r="IJ91">
        <v>1.7518499999999999</v>
      </c>
      <c r="IK91">
        <v>0.114331</v>
      </c>
      <c r="IL91">
        <v>13.7219</v>
      </c>
      <c r="IM91">
        <v>58.8</v>
      </c>
      <c r="IN91">
        <v>29.8</v>
      </c>
      <c r="IO91">
        <v>29</v>
      </c>
      <c r="IP91">
        <v>57.1</v>
      </c>
      <c r="IQ91">
        <v>29.8</v>
      </c>
      <c r="IR91">
        <v>27.3</v>
      </c>
      <c r="IU91">
        <v>41.62</v>
      </c>
      <c r="IV91">
        <v>31.06</v>
      </c>
      <c r="IW91">
        <v>39.130000000000003</v>
      </c>
      <c r="IX91">
        <v>28.73</v>
      </c>
      <c r="IY91">
        <v>41.62</v>
      </c>
      <c r="IZ91">
        <v>31.06</v>
      </c>
      <c r="JA91">
        <v>71.52</v>
      </c>
      <c r="JB91">
        <v>94.013300000000001</v>
      </c>
      <c r="JK91">
        <v>1</v>
      </c>
      <c r="JL91">
        <v>16.146799999999999</v>
      </c>
      <c r="JM91">
        <v>16.146799999999999</v>
      </c>
      <c r="JP91">
        <v>24612.799999999999</v>
      </c>
      <c r="JQ91">
        <v>16.146799999999999</v>
      </c>
      <c r="JR91">
        <v>1.5</v>
      </c>
      <c r="JS91">
        <v>2.27</v>
      </c>
      <c r="JT91">
        <v>8.5500000000000007</v>
      </c>
      <c r="JU91">
        <v>1.49</v>
      </c>
      <c r="JV91">
        <v>2.2799999999999998</v>
      </c>
      <c r="JW91">
        <v>8.1</v>
      </c>
      <c r="JZ91">
        <v>2</v>
      </c>
      <c r="KA91">
        <v>8</v>
      </c>
      <c r="KB91">
        <v>88.894800000000004</v>
      </c>
      <c r="KC91">
        <v>84.07</v>
      </c>
      <c r="KD91">
        <v>79.346900000000005</v>
      </c>
      <c r="KE91">
        <v>78.117199999999997</v>
      </c>
      <c r="KF91">
        <v>141.30699999999999</v>
      </c>
      <c r="KG91">
        <v>155.96600000000001</v>
      </c>
      <c r="KJ91">
        <v>45.050400000000003</v>
      </c>
      <c r="KK91">
        <v>671.61199999999997</v>
      </c>
      <c r="KL91">
        <v>219.49799999999999</v>
      </c>
      <c r="KM91">
        <v>114.486</v>
      </c>
      <c r="KN91">
        <v>0</v>
      </c>
      <c r="KO91">
        <v>-3768.26</v>
      </c>
      <c r="KP91">
        <v>0</v>
      </c>
      <c r="KQ91">
        <v>0</v>
      </c>
      <c r="KR91">
        <v>441.303</v>
      </c>
      <c r="KS91">
        <v>1122.7</v>
      </c>
      <c r="KT91">
        <v>2466.0500000000002</v>
      </c>
      <c r="KU91">
        <v>95.033199999999994</v>
      </c>
      <c r="KV91">
        <v>1407.48</v>
      </c>
      <c r="KW91">
        <v>1761.72</v>
      </c>
      <c r="KX91">
        <v>3789.74</v>
      </c>
      <c r="KY91">
        <v>0</v>
      </c>
      <c r="KZ91">
        <v>1590.01</v>
      </c>
      <c r="LA91">
        <v>7141.47</v>
      </c>
      <c r="LB91">
        <v>34.858800000000002</v>
      </c>
      <c r="LC91">
        <v>625.63800000000003</v>
      </c>
      <c r="LD91">
        <v>219.49799999999999</v>
      </c>
      <c r="LE91">
        <v>114.486</v>
      </c>
      <c r="LF91">
        <v>-3768.26</v>
      </c>
      <c r="LG91">
        <v>441.303</v>
      </c>
      <c r="LH91">
        <v>1124.2</v>
      </c>
      <c r="LI91">
        <v>2466.0500000000002</v>
      </c>
      <c r="LJ91">
        <v>95.033199999999994</v>
      </c>
      <c r="LK91">
        <v>1352.81</v>
      </c>
      <c r="LL91">
        <v>1372.17</v>
      </c>
      <c r="LM91">
        <v>3789.74</v>
      </c>
      <c r="LN91">
        <v>1590.01</v>
      </c>
      <c r="LO91">
        <v>6751.93</v>
      </c>
      <c r="LP91">
        <v>204.57900000000001</v>
      </c>
      <c r="LQ91">
        <v>1354.47</v>
      </c>
      <c r="LR91">
        <v>219.49799999999999</v>
      </c>
      <c r="LS91">
        <v>0</v>
      </c>
      <c r="LT91">
        <v>1278.6099999999999</v>
      </c>
      <c r="LU91">
        <v>1315.06</v>
      </c>
      <c r="LV91">
        <v>2209.0100000000002</v>
      </c>
      <c r="LW91">
        <v>129.84899999999999</v>
      </c>
      <c r="LX91">
        <v>6711.08</v>
      </c>
      <c r="LY91">
        <v>4336.0600000000004</v>
      </c>
      <c r="LZ91">
        <v>5953.31</v>
      </c>
      <c r="MA91">
        <v>1545</v>
      </c>
      <c r="MB91">
        <v>11834.4</v>
      </c>
    </row>
    <row r="92" spans="1:340" x14ac:dyDescent="0.25">
      <c r="A92" s="26">
        <v>44497.791493055556</v>
      </c>
      <c r="B92" t="s">
        <v>848</v>
      </c>
      <c r="C92" t="s">
        <v>849</v>
      </c>
      <c r="D92">
        <v>13</v>
      </c>
      <c r="E92">
        <v>8</v>
      </c>
      <c r="F92">
        <v>6960</v>
      </c>
      <c r="G92" t="s">
        <v>87</v>
      </c>
      <c r="H92" t="s">
        <v>393</v>
      </c>
      <c r="I92">
        <v>0</v>
      </c>
      <c r="J92">
        <v>0</v>
      </c>
      <c r="K92">
        <v>0</v>
      </c>
      <c r="L92">
        <v>27.3</v>
      </c>
      <c r="O92">
        <v>151.09899999999999</v>
      </c>
      <c r="P92">
        <v>6325.04</v>
      </c>
      <c r="Q92">
        <v>1100.08</v>
      </c>
      <c r="R92">
        <v>581.71500000000003</v>
      </c>
      <c r="S92">
        <v>0</v>
      </c>
      <c r="T92">
        <v>-28417.200000000001</v>
      </c>
      <c r="U92">
        <v>0</v>
      </c>
      <c r="V92">
        <v>0</v>
      </c>
      <c r="W92">
        <v>2033.7</v>
      </c>
      <c r="X92">
        <v>5729.73</v>
      </c>
      <c r="Y92">
        <v>12062</v>
      </c>
      <c r="Z92">
        <v>433.91399999999999</v>
      </c>
      <c r="AA92">
        <v>1.19882E-3</v>
      </c>
      <c r="AB92">
        <v>8157.94</v>
      </c>
      <c r="AC92">
        <v>223.06100000000001</v>
      </c>
      <c r="AD92">
        <v>676.09100000000001</v>
      </c>
      <c r="AE92">
        <v>0</v>
      </c>
      <c r="AF92">
        <v>299.60500000000002</v>
      </c>
      <c r="AG92">
        <v>1198.76</v>
      </c>
      <c r="AH92">
        <v>899.15200000000004</v>
      </c>
      <c r="AI92">
        <v>7.69</v>
      </c>
      <c r="AJ92">
        <v>51.27</v>
      </c>
      <c r="AK92">
        <v>4.4000000000000004</v>
      </c>
      <c r="AL92">
        <v>21.84</v>
      </c>
      <c r="AM92">
        <v>0</v>
      </c>
      <c r="AN92">
        <v>-93.75</v>
      </c>
      <c r="AO92">
        <v>0</v>
      </c>
      <c r="AP92">
        <v>0</v>
      </c>
      <c r="AQ92">
        <v>9.1300000000000008</v>
      </c>
      <c r="AR92">
        <v>32.49</v>
      </c>
      <c r="AS92">
        <v>49.76</v>
      </c>
      <c r="AT92">
        <v>1.81</v>
      </c>
      <c r="AU92">
        <v>84.64</v>
      </c>
      <c r="AV92">
        <v>85.2</v>
      </c>
      <c r="BI92">
        <v>0</v>
      </c>
      <c r="BJ92">
        <v>7.4303800000000004</v>
      </c>
      <c r="BK92">
        <v>0.12561700000000001</v>
      </c>
      <c r="BL92">
        <v>7.7370900000000006E-2</v>
      </c>
      <c r="BM92">
        <v>0</v>
      </c>
      <c r="BN92">
        <v>-0.42384500000000003</v>
      </c>
      <c r="BO92">
        <v>0</v>
      </c>
      <c r="BP92">
        <v>0</v>
      </c>
      <c r="BQ92">
        <v>0.53989299999999996</v>
      </c>
      <c r="BR92">
        <v>0.88980300000000001</v>
      </c>
      <c r="BS92">
        <v>1.82348</v>
      </c>
      <c r="BT92">
        <v>7.39533E-2</v>
      </c>
      <c r="BU92">
        <v>10.5366</v>
      </c>
      <c r="BV92">
        <v>7.6333700000000002</v>
      </c>
      <c r="BW92">
        <v>151.09899999999999</v>
      </c>
      <c r="BX92">
        <v>6325.04</v>
      </c>
      <c r="BY92">
        <v>1100.08</v>
      </c>
      <c r="BZ92">
        <v>581.71500000000003</v>
      </c>
      <c r="CA92">
        <v>-28417.200000000001</v>
      </c>
      <c r="CB92">
        <v>2033.7</v>
      </c>
      <c r="CC92">
        <v>5729.73</v>
      </c>
      <c r="CD92">
        <v>12062</v>
      </c>
      <c r="CE92">
        <v>433.91399999999999</v>
      </c>
      <c r="CF92">
        <v>1.19882E-3</v>
      </c>
      <c r="CG92">
        <v>8157.94</v>
      </c>
      <c r="CH92">
        <v>223.06100000000001</v>
      </c>
      <c r="CI92">
        <v>676.09100000000001</v>
      </c>
      <c r="CJ92">
        <v>299.60500000000002</v>
      </c>
      <c r="CK92">
        <v>1198.76</v>
      </c>
      <c r="CL92">
        <v>899.15200000000004</v>
      </c>
      <c r="CM92">
        <v>7.69</v>
      </c>
      <c r="CN92">
        <v>51.27</v>
      </c>
      <c r="CO92">
        <v>4.4000000000000004</v>
      </c>
      <c r="CP92">
        <v>21.84</v>
      </c>
      <c r="CQ92">
        <v>-93.75</v>
      </c>
      <c r="CR92">
        <v>9.1300000000000008</v>
      </c>
      <c r="CS92">
        <v>32.49</v>
      </c>
      <c r="CT92">
        <v>49.76</v>
      </c>
      <c r="CU92">
        <v>1.81</v>
      </c>
      <c r="CV92">
        <v>84.64</v>
      </c>
      <c r="CW92">
        <v>85.2</v>
      </c>
      <c r="DH92">
        <v>0</v>
      </c>
      <c r="DI92">
        <v>7.4303800000000004</v>
      </c>
      <c r="DJ92">
        <v>0.12561700000000001</v>
      </c>
      <c r="DK92">
        <v>7.7370900000000006E-2</v>
      </c>
      <c r="DL92">
        <v>-0.42384500000000003</v>
      </c>
      <c r="DM92">
        <v>0.53989299999999996</v>
      </c>
      <c r="DN92">
        <v>0.88980300000000001</v>
      </c>
      <c r="DO92">
        <v>1.82348</v>
      </c>
      <c r="DP92">
        <v>7.39533E-2</v>
      </c>
      <c r="DQ92">
        <v>10.5366</v>
      </c>
      <c r="DR92">
        <v>7.6333700000000002</v>
      </c>
      <c r="DS92" t="s">
        <v>673</v>
      </c>
      <c r="DT92" t="s">
        <v>670</v>
      </c>
      <c r="DU92" t="s">
        <v>665</v>
      </c>
      <c r="DV92" t="s">
        <v>501</v>
      </c>
      <c r="DW92">
        <v>0</v>
      </c>
      <c r="DX92">
        <v>0</v>
      </c>
      <c r="DY92">
        <v>0</v>
      </c>
      <c r="DZ92">
        <v>0</v>
      </c>
      <c r="EC92">
        <v>151.09899999999999</v>
      </c>
      <c r="ED92">
        <v>6325.04</v>
      </c>
      <c r="EE92">
        <v>1100.08</v>
      </c>
      <c r="EF92">
        <v>581.71500000000003</v>
      </c>
      <c r="EG92">
        <v>0</v>
      </c>
      <c r="EH92">
        <v>-28417.200000000001</v>
      </c>
      <c r="EI92">
        <v>0</v>
      </c>
      <c r="EJ92">
        <v>0</v>
      </c>
      <c r="EK92">
        <v>2033.7</v>
      </c>
      <c r="EL92">
        <v>5729.73</v>
      </c>
      <c r="EM92">
        <v>12062</v>
      </c>
      <c r="EN92">
        <v>433.91399999999999</v>
      </c>
      <c r="EO92">
        <v>1.19882E-3</v>
      </c>
      <c r="EP92">
        <v>223.06100000000001</v>
      </c>
      <c r="EQ92">
        <v>676.09100000000001</v>
      </c>
      <c r="ER92">
        <v>0</v>
      </c>
      <c r="ES92">
        <v>299.60500000000002</v>
      </c>
      <c r="ET92">
        <v>1198.76</v>
      </c>
      <c r="EU92">
        <v>7.69</v>
      </c>
      <c r="EV92">
        <v>51.27</v>
      </c>
      <c r="EW92">
        <v>4.4000000000000004</v>
      </c>
      <c r="EX92">
        <v>21.84</v>
      </c>
      <c r="EY92">
        <v>0</v>
      </c>
      <c r="EZ92">
        <v>-93.75</v>
      </c>
      <c r="FA92">
        <v>0</v>
      </c>
      <c r="FB92">
        <v>0</v>
      </c>
      <c r="FC92">
        <v>9.1300000000000008</v>
      </c>
      <c r="FD92">
        <v>32.49</v>
      </c>
      <c r="FE92">
        <v>49.76</v>
      </c>
      <c r="FF92">
        <v>1.81</v>
      </c>
      <c r="FG92">
        <v>84.64</v>
      </c>
      <c r="FT92">
        <v>0</v>
      </c>
      <c r="FU92">
        <v>7.4303800000000004</v>
      </c>
      <c r="FV92">
        <v>0.12561700000000001</v>
      </c>
      <c r="FW92">
        <v>7.7370900000000006E-2</v>
      </c>
      <c r="FX92">
        <v>0</v>
      </c>
      <c r="FY92">
        <v>-0.42384500000000003</v>
      </c>
      <c r="FZ92">
        <v>0</v>
      </c>
      <c r="GA92">
        <v>0</v>
      </c>
      <c r="GB92">
        <v>0.53989299999999996</v>
      </c>
      <c r="GC92">
        <v>0.88980300000000001</v>
      </c>
      <c r="GD92">
        <v>1.82348</v>
      </c>
      <c r="GE92">
        <v>7.39533E-2</v>
      </c>
      <c r="GF92">
        <v>10.5366</v>
      </c>
      <c r="GG92">
        <v>882.78800000000001</v>
      </c>
      <c r="GH92">
        <v>13374.1</v>
      </c>
      <c r="GI92">
        <v>1100.08</v>
      </c>
      <c r="GJ92">
        <v>0</v>
      </c>
      <c r="GK92">
        <v>5894.96</v>
      </c>
      <c r="GL92">
        <v>6547.69</v>
      </c>
      <c r="GM92">
        <v>10697.7</v>
      </c>
      <c r="GN92">
        <v>540.49900000000002</v>
      </c>
      <c r="GO92">
        <v>39037.800000000003</v>
      </c>
      <c r="GP92">
        <v>734.96</v>
      </c>
      <c r="GQ92">
        <v>1077.4000000000001</v>
      </c>
      <c r="GR92">
        <v>291.12400000000002</v>
      </c>
      <c r="GS92">
        <v>2103.4899999999998</v>
      </c>
      <c r="GT92">
        <v>29.534600000000001</v>
      </c>
      <c r="GU92">
        <v>97.45</v>
      </c>
      <c r="GV92">
        <v>4.4000000000000004</v>
      </c>
      <c r="GW92">
        <v>63.510199999999998</v>
      </c>
      <c r="GX92">
        <v>27.27</v>
      </c>
      <c r="GY92">
        <v>41.19</v>
      </c>
      <c r="GZ92">
        <v>44.84</v>
      </c>
      <c r="HA92">
        <v>2.31</v>
      </c>
      <c r="HB92">
        <v>310.505</v>
      </c>
      <c r="HC92">
        <v>26.64</v>
      </c>
      <c r="HD92">
        <v>97.45</v>
      </c>
      <c r="HE92">
        <v>4.4000000000000004</v>
      </c>
      <c r="HF92">
        <v>31.12</v>
      </c>
      <c r="HG92">
        <v>27.27</v>
      </c>
      <c r="HH92">
        <v>34.700000000000003</v>
      </c>
      <c r="HI92">
        <v>44.84</v>
      </c>
      <c r="HJ92">
        <v>2.31</v>
      </c>
      <c r="HK92">
        <v>268.73</v>
      </c>
      <c r="ID92">
        <v>0</v>
      </c>
      <c r="IE92">
        <v>11.329499999999999</v>
      </c>
      <c r="IF92">
        <v>0.12561700000000001</v>
      </c>
      <c r="IG92">
        <v>0</v>
      </c>
      <c r="IH92">
        <v>1.7213499999999999</v>
      </c>
      <c r="II92">
        <v>0.80892399999999998</v>
      </c>
      <c r="IJ92">
        <v>1.7518499999999999</v>
      </c>
      <c r="IK92">
        <v>0.114331</v>
      </c>
      <c r="IL92">
        <v>15.851599999999999</v>
      </c>
      <c r="IM92">
        <v>57.5</v>
      </c>
      <c r="IN92">
        <v>30.2</v>
      </c>
      <c r="IO92">
        <v>27.3</v>
      </c>
      <c r="IP92">
        <v>57.5</v>
      </c>
      <c r="IQ92">
        <v>30.2</v>
      </c>
      <c r="IR92">
        <v>27.3</v>
      </c>
      <c r="IU92">
        <v>58.6</v>
      </c>
      <c r="IV92">
        <v>26.6</v>
      </c>
      <c r="IW92">
        <v>58.6</v>
      </c>
      <c r="IX92">
        <v>26.6</v>
      </c>
      <c r="IY92">
        <v>58.6</v>
      </c>
      <c r="IZ92">
        <v>26.6</v>
      </c>
      <c r="JA92">
        <v>105.07</v>
      </c>
      <c r="JB92">
        <v>89.824799999999996</v>
      </c>
      <c r="JK92">
        <v>1</v>
      </c>
      <c r="JL92">
        <v>18.850999999999999</v>
      </c>
      <c r="JM92">
        <v>18.850999999999999</v>
      </c>
      <c r="JP92">
        <v>28425.599999999999</v>
      </c>
      <c r="JQ92">
        <v>18.850999999999999</v>
      </c>
      <c r="JR92">
        <v>1.7</v>
      </c>
      <c r="JS92">
        <v>2.69</v>
      </c>
      <c r="JT92">
        <v>7.98</v>
      </c>
      <c r="JU92">
        <v>1.7</v>
      </c>
      <c r="JV92">
        <v>2.69</v>
      </c>
      <c r="JW92">
        <v>7.98</v>
      </c>
      <c r="JZ92">
        <v>2</v>
      </c>
      <c r="KA92">
        <v>8</v>
      </c>
      <c r="KB92">
        <v>96.129599999999996</v>
      </c>
      <c r="KC92">
        <v>91.869399999999999</v>
      </c>
      <c r="KD92">
        <v>96.129599999999996</v>
      </c>
      <c r="KE92">
        <v>91.869399999999999</v>
      </c>
      <c r="KF92">
        <v>170.88300000000001</v>
      </c>
      <c r="KG92">
        <v>177.154</v>
      </c>
      <c r="KJ92">
        <v>30.075299999999999</v>
      </c>
      <c r="KK92">
        <v>1501.47</v>
      </c>
      <c r="KL92">
        <v>219.49799999999999</v>
      </c>
      <c r="KM92">
        <v>114.48399999999999</v>
      </c>
      <c r="KN92">
        <v>0</v>
      </c>
      <c r="KO92">
        <v>-4390.13</v>
      </c>
      <c r="KP92">
        <v>0</v>
      </c>
      <c r="KQ92">
        <v>0</v>
      </c>
      <c r="KR92">
        <v>441.303</v>
      </c>
      <c r="KS92">
        <v>1137.75</v>
      </c>
      <c r="KT92">
        <v>2466.0500000000002</v>
      </c>
      <c r="KU92">
        <v>95.033199999999994</v>
      </c>
      <c r="KV92">
        <v>1615.54</v>
      </c>
      <c r="KW92">
        <v>1183.79</v>
      </c>
      <c r="KX92">
        <v>3588.04</v>
      </c>
      <c r="KY92">
        <v>0</v>
      </c>
      <c r="KZ92">
        <v>1590.01</v>
      </c>
      <c r="LA92">
        <v>6361.84</v>
      </c>
      <c r="LB92">
        <v>30.075299999999999</v>
      </c>
      <c r="LC92">
        <v>1501.47</v>
      </c>
      <c r="LD92">
        <v>219.49799999999999</v>
      </c>
      <c r="LE92">
        <v>114.48399999999999</v>
      </c>
      <c r="LF92">
        <v>-4390.13</v>
      </c>
      <c r="LG92">
        <v>441.303</v>
      </c>
      <c r="LH92">
        <v>1137.75</v>
      </c>
      <c r="LI92">
        <v>2466.0500000000002</v>
      </c>
      <c r="LJ92">
        <v>95.033199999999994</v>
      </c>
      <c r="LK92">
        <v>1615.54</v>
      </c>
      <c r="LL92">
        <v>1183.79</v>
      </c>
      <c r="LM92">
        <v>3588.04</v>
      </c>
      <c r="LN92">
        <v>1590.01</v>
      </c>
      <c r="LO92">
        <v>6361.84</v>
      </c>
      <c r="LP92">
        <v>183.68899999999999</v>
      </c>
      <c r="LQ92">
        <v>3030.45</v>
      </c>
      <c r="LR92">
        <v>219.49799999999999</v>
      </c>
      <c r="LS92">
        <v>0</v>
      </c>
      <c r="LT92">
        <v>1278.6099999999999</v>
      </c>
      <c r="LU92">
        <v>1315.06</v>
      </c>
      <c r="LV92">
        <v>2209.0100000000002</v>
      </c>
      <c r="LW92">
        <v>129.84899999999999</v>
      </c>
      <c r="LX92">
        <v>8366.17</v>
      </c>
      <c r="LY92">
        <v>3900.45</v>
      </c>
      <c r="LZ92">
        <v>5717.81</v>
      </c>
      <c r="MA92">
        <v>1545</v>
      </c>
      <c r="MB92">
        <v>11163.3</v>
      </c>
    </row>
    <row r="93" spans="1:340" x14ac:dyDescent="0.25">
      <c r="A93" s="26">
        <v>44497.791932870372</v>
      </c>
      <c r="B93" t="s">
        <v>850</v>
      </c>
      <c r="C93" t="s">
        <v>851</v>
      </c>
      <c r="D93">
        <v>13</v>
      </c>
      <c r="E93">
        <v>8</v>
      </c>
      <c r="F93">
        <v>6960</v>
      </c>
      <c r="G93" t="s">
        <v>87</v>
      </c>
      <c r="H93" t="s">
        <v>112</v>
      </c>
      <c r="I93">
        <v>-5.54</v>
      </c>
      <c r="J93">
        <v>-1.7</v>
      </c>
      <c r="K93">
        <v>-1.7</v>
      </c>
      <c r="L93">
        <v>29</v>
      </c>
      <c r="O93">
        <v>195.40600000000001</v>
      </c>
      <c r="P93">
        <v>6703.87</v>
      </c>
      <c r="Q93">
        <v>1100.08</v>
      </c>
      <c r="R93">
        <v>581.71500000000003</v>
      </c>
      <c r="S93">
        <v>0</v>
      </c>
      <c r="T93">
        <v>-28417.200000000001</v>
      </c>
      <c r="U93">
        <v>0</v>
      </c>
      <c r="V93">
        <v>0</v>
      </c>
      <c r="W93">
        <v>2033.7</v>
      </c>
      <c r="X93">
        <v>5721.68</v>
      </c>
      <c r="Y93">
        <v>12062</v>
      </c>
      <c r="Z93">
        <v>433.91399999999999</v>
      </c>
      <c r="AA93">
        <v>415.08699999999999</v>
      </c>
      <c r="AB93">
        <v>8581.08</v>
      </c>
      <c r="AC93">
        <v>288.47000000000003</v>
      </c>
      <c r="AD93">
        <v>676.09100000000001</v>
      </c>
      <c r="AE93">
        <v>0</v>
      </c>
      <c r="AF93">
        <v>299.60500000000002</v>
      </c>
      <c r="AG93">
        <v>1264.17</v>
      </c>
      <c r="AH93">
        <v>964.56100000000004</v>
      </c>
      <c r="AI93">
        <v>9.9499999999999993</v>
      </c>
      <c r="AJ93">
        <v>54.55</v>
      </c>
      <c r="AK93">
        <v>4.4000000000000004</v>
      </c>
      <c r="AL93">
        <v>21.84</v>
      </c>
      <c r="AM93">
        <v>0</v>
      </c>
      <c r="AN93">
        <v>-93.8</v>
      </c>
      <c r="AO93">
        <v>0</v>
      </c>
      <c r="AP93">
        <v>0</v>
      </c>
      <c r="AQ93">
        <v>9.1300000000000008</v>
      </c>
      <c r="AR93">
        <v>32.46</v>
      </c>
      <c r="AS93">
        <v>49.76</v>
      </c>
      <c r="AT93">
        <v>1.81</v>
      </c>
      <c r="AU93">
        <v>90.1</v>
      </c>
      <c r="AV93">
        <v>90.74</v>
      </c>
      <c r="BI93">
        <v>0</v>
      </c>
      <c r="BJ93">
        <v>7.9022699999999997</v>
      </c>
      <c r="BK93">
        <v>0.12561700000000001</v>
      </c>
      <c r="BL93">
        <v>7.7370900000000006E-2</v>
      </c>
      <c r="BM93">
        <v>0</v>
      </c>
      <c r="BN93">
        <v>-0.42384500000000003</v>
      </c>
      <c r="BO93">
        <v>0</v>
      </c>
      <c r="BP93">
        <v>0</v>
      </c>
      <c r="BQ93">
        <v>0.53989299999999996</v>
      </c>
      <c r="BR93">
        <v>0.88986600000000005</v>
      </c>
      <c r="BS93">
        <v>1.82348</v>
      </c>
      <c r="BT93">
        <v>7.39533E-2</v>
      </c>
      <c r="BU93">
        <v>11.008599999999999</v>
      </c>
      <c r="BV93">
        <v>8.1052499999999998</v>
      </c>
      <c r="BW93">
        <v>151.09899999999999</v>
      </c>
      <c r="BX93">
        <v>6325.04</v>
      </c>
      <c r="BY93">
        <v>1100.08</v>
      </c>
      <c r="BZ93">
        <v>581.71500000000003</v>
      </c>
      <c r="CA93">
        <v>-28417.200000000001</v>
      </c>
      <c r="CB93">
        <v>2033.7</v>
      </c>
      <c r="CC93">
        <v>5729.73</v>
      </c>
      <c r="CD93">
        <v>12062</v>
      </c>
      <c r="CE93">
        <v>433.91399999999999</v>
      </c>
      <c r="CF93">
        <v>1.19882E-3</v>
      </c>
      <c r="CG93">
        <v>8157.94</v>
      </c>
      <c r="CH93">
        <v>223.06100000000001</v>
      </c>
      <c r="CI93">
        <v>676.09100000000001</v>
      </c>
      <c r="CJ93">
        <v>299.60500000000002</v>
      </c>
      <c r="CK93">
        <v>1198.76</v>
      </c>
      <c r="CL93">
        <v>899.15200000000004</v>
      </c>
      <c r="CM93">
        <v>7.69</v>
      </c>
      <c r="CN93">
        <v>51.27</v>
      </c>
      <c r="CO93">
        <v>4.4000000000000004</v>
      </c>
      <c r="CP93">
        <v>21.84</v>
      </c>
      <c r="CQ93">
        <v>-93.75</v>
      </c>
      <c r="CR93">
        <v>9.1300000000000008</v>
      </c>
      <c r="CS93">
        <v>32.49</v>
      </c>
      <c r="CT93">
        <v>49.76</v>
      </c>
      <c r="CU93">
        <v>1.81</v>
      </c>
      <c r="CV93">
        <v>84.64</v>
      </c>
      <c r="CW93">
        <v>85.2</v>
      </c>
      <c r="DH93">
        <v>0</v>
      </c>
      <c r="DI93">
        <v>7.4303800000000004</v>
      </c>
      <c r="DJ93">
        <v>0.12561700000000001</v>
      </c>
      <c r="DK93">
        <v>7.7370900000000006E-2</v>
      </c>
      <c r="DL93">
        <v>-0.42384500000000003</v>
      </c>
      <c r="DM93">
        <v>0.53989299999999996</v>
      </c>
      <c r="DN93">
        <v>0.88980300000000001</v>
      </c>
      <c r="DO93">
        <v>1.82348</v>
      </c>
      <c r="DP93">
        <v>7.39533E-2</v>
      </c>
      <c r="DQ93">
        <v>10.5366</v>
      </c>
      <c r="DR93">
        <v>7.6333700000000002</v>
      </c>
      <c r="DS93" t="s">
        <v>673</v>
      </c>
      <c r="DT93" t="s">
        <v>670</v>
      </c>
      <c r="DU93" t="s">
        <v>665</v>
      </c>
      <c r="DV93" t="s">
        <v>501</v>
      </c>
      <c r="DW93">
        <v>-0.47194999999999998</v>
      </c>
      <c r="DX93">
        <v>-0.471887</v>
      </c>
      <c r="DY93">
        <v>-6.5</v>
      </c>
      <c r="DZ93">
        <v>-6.5</v>
      </c>
      <c r="EC93">
        <v>195.40600000000001</v>
      </c>
      <c r="ED93">
        <v>6703.87</v>
      </c>
      <c r="EE93">
        <v>1100.08</v>
      </c>
      <c r="EF93">
        <v>581.71500000000003</v>
      </c>
      <c r="EG93">
        <v>0</v>
      </c>
      <c r="EH93">
        <v>-28417.200000000001</v>
      </c>
      <c r="EI93">
        <v>0</v>
      </c>
      <c r="EJ93">
        <v>0</v>
      </c>
      <c r="EK93">
        <v>2033.7</v>
      </c>
      <c r="EL93">
        <v>5721.68</v>
      </c>
      <c r="EM93">
        <v>12062</v>
      </c>
      <c r="EN93">
        <v>433.91399999999999</v>
      </c>
      <c r="EO93">
        <v>415.08699999999999</v>
      </c>
      <c r="EP93">
        <v>288.47000000000003</v>
      </c>
      <c r="EQ93">
        <v>676.09100000000001</v>
      </c>
      <c r="ER93">
        <v>0</v>
      </c>
      <c r="ES93">
        <v>299.60500000000002</v>
      </c>
      <c r="ET93">
        <v>1264.17</v>
      </c>
      <c r="EU93">
        <v>9.9499999999999993</v>
      </c>
      <c r="EV93">
        <v>54.55</v>
      </c>
      <c r="EW93">
        <v>4.4000000000000004</v>
      </c>
      <c r="EX93">
        <v>21.84</v>
      </c>
      <c r="EY93">
        <v>0</v>
      </c>
      <c r="EZ93">
        <v>-93.8</v>
      </c>
      <c r="FA93">
        <v>0</v>
      </c>
      <c r="FB93">
        <v>0</v>
      </c>
      <c r="FC93">
        <v>9.1300000000000008</v>
      </c>
      <c r="FD93">
        <v>32.46</v>
      </c>
      <c r="FE93">
        <v>49.76</v>
      </c>
      <c r="FF93">
        <v>1.81</v>
      </c>
      <c r="FG93">
        <v>90.1</v>
      </c>
      <c r="FT93">
        <v>0</v>
      </c>
      <c r="FU93">
        <v>7.9022699999999997</v>
      </c>
      <c r="FV93">
        <v>0.12561700000000001</v>
      </c>
      <c r="FW93">
        <v>7.7370900000000006E-2</v>
      </c>
      <c r="FX93">
        <v>0</v>
      </c>
      <c r="FY93">
        <v>-0.42384500000000003</v>
      </c>
      <c r="FZ93">
        <v>0</v>
      </c>
      <c r="GA93">
        <v>0</v>
      </c>
      <c r="GB93">
        <v>0.53989299999999996</v>
      </c>
      <c r="GC93">
        <v>0.88986600000000005</v>
      </c>
      <c r="GD93">
        <v>1.82348</v>
      </c>
      <c r="GE93">
        <v>7.39533E-2</v>
      </c>
      <c r="GF93">
        <v>11.008599999999999</v>
      </c>
      <c r="GG93">
        <v>882.78800000000001</v>
      </c>
      <c r="GH93">
        <v>13374.1</v>
      </c>
      <c r="GI93">
        <v>1100.08</v>
      </c>
      <c r="GJ93">
        <v>0</v>
      </c>
      <c r="GK93">
        <v>5894.96</v>
      </c>
      <c r="GL93">
        <v>6547.69</v>
      </c>
      <c r="GM93">
        <v>10697.7</v>
      </c>
      <c r="GN93">
        <v>540.49900000000002</v>
      </c>
      <c r="GO93">
        <v>39037.800000000003</v>
      </c>
      <c r="GP93">
        <v>734.96</v>
      </c>
      <c r="GQ93">
        <v>1077.4000000000001</v>
      </c>
      <c r="GR93">
        <v>291.12400000000002</v>
      </c>
      <c r="GS93">
        <v>2103.4899999999998</v>
      </c>
      <c r="GT93">
        <v>29.534600000000001</v>
      </c>
      <c r="GU93">
        <v>97.45</v>
      </c>
      <c r="GV93">
        <v>4.4000000000000004</v>
      </c>
      <c r="GW93">
        <v>63.510199999999998</v>
      </c>
      <c r="GX93">
        <v>27.27</v>
      </c>
      <c r="GY93">
        <v>41.19</v>
      </c>
      <c r="GZ93">
        <v>44.84</v>
      </c>
      <c r="HA93">
        <v>2.31</v>
      </c>
      <c r="HB93">
        <v>310.505</v>
      </c>
      <c r="HC93">
        <v>26.64</v>
      </c>
      <c r="HD93">
        <v>97.45</v>
      </c>
      <c r="HE93">
        <v>4.4000000000000004</v>
      </c>
      <c r="HF93">
        <v>31.12</v>
      </c>
      <c r="HG93">
        <v>27.27</v>
      </c>
      <c r="HH93">
        <v>34.700000000000003</v>
      </c>
      <c r="HI93">
        <v>44.84</v>
      </c>
      <c r="HJ93">
        <v>2.31</v>
      </c>
      <c r="HK93">
        <v>268.73</v>
      </c>
      <c r="ID93">
        <v>0</v>
      </c>
      <c r="IE93">
        <v>11.329499999999999</v>
      </c>
      <c r="IF93">
        <v>0.12561700000000001</v>
      </c>
      <c r="IG93">
        <v>0</v>
      </c>
      <c r="IH93">
        <v>1.7213499999999999</v>
      </c>
      <c r="II93">
        <v>0.80892399999999998</v>
      </c>
      <c r="IJ93">
        <v>1.7518499999999999</v>
      </c>
      <c r="IK93">
        <v>0.114331</v>
      </c>
      <c r="IL93">
        <v>15.851599999999999</v>
      </c>
      <c r="IM93">
        <v>59.2</v>
      </c>
      <c r="IN93">
        <v>30.2</v>
      </c>
      <c r="IO93">
        <v>29</v>
      </c>
      <c r="IP93">
        <v>57.5</v>
      </c>
      <c r="IQ93">
        <v>30.2</v>
      </c>
      <c r="IR93">
        <v>27.3</v>
      </c>
      <c r="IU93">
        <v>62.05</v>
      </c>
      <c r="IV93">
        <v>28.69</v>
      </c>
      <c r="IW93">
        <v>58.6</v>
      </c>
      <c r="IX93">
        <v>26.6</v>
      </c>
      <c r="IY93">
        <v>62.05</v>
      </c>
      <c r="IZ93">
        <v>28.69</v>
      </c>
      <c r="JA93">
        <v>105.07</v>
      </c>
      <c r="JB93">
        <v>89.824799999999996</v>
      </c>
      <c r="JK93">
        <v>1</v>
      </c>
      <c r="JL93">
        <v>18.850999999999999</v>
      </c>
      <c r="JM93">
        <v>18.850999999999999</v>
      </c>
      <c r="JP93">
        <v>28425.599999999999</v>
      </c>
      <c r="JQ93">
        <v>18.850999999999999</v>
      </c>
      <c r="JR93">
        <v>1.72</v>
      </c>
      <c r="JS93">
        <v>2.67</v>
      </c>
      <c r="JT93">
        <v>8.42</v>
      </c>
      <c r="JU93">
        <v>1.7</v>
      </c>
      <c r="JV93">
        <v>2.69</v>
      </c>
      <c r="JW93">
        <v>7.98</v>
      </c>
      <c r="JZ93">
        <v>2</v>
      </c>
      <c r="KA93">
        <v>8</v>
      </c>
      <c r="KB93">
        <v>107.419</v>
      </c>
      <c r="KC93">
        <v>98.400400000000005</v>
      </c>
      <c r="KD93">
        <v>96.129599999999996</v>
      </c>
      <c r="KE93">
        <v>91.869399999999999</v>
      </c>
      <c r="KF93">
        <v>170.88300000000001</v>
      </c>
      <c r="KG93">
        <v>177.154</v>
      </c>
      <c r="KJ93">
        <v>39.1524</v>
      </c>
      <c r="KK93">
        <v>1589.11</v>
      </c>
      <c r="KL93">
        <v>219.49799999999999</v>
      </c>
      <c r="KM93">
        <v>114.48399999999999</v>
      </c>
      <c r="KN93">
        <v>0</v>
      </c>
      <c r="KO93">
        <v>-4390.13</v>
      </c>
      <c r="KP93">
        <v>0</v>
      </c>
      <c r="KQ93">
        <v>0</v>
      </c>
      <c r="KR93">
        <v>441.303</v>
      </c>
      <c r="KS93">
        <v>1136.17</v>
      </c>
      <c r="KT93">
        <v>2466.0500000000002</v>
      </c>
      <c r="KU93">
        <v>95.033199999999994</v>
      </c>
      <c r="KV93">
        <v>1710.68</v>
      </c>
      <c r="KW93">
        <v>1530.92</v>
      </c>
      <c r="KX93">
        <v>3588.04</v>
      </c>
      <c r="KY93">
        <v>0</v>
      </c>
      <c r="KZ93">
        <v>1590.01</v>
      </c>
      <c r="LA93">
        <v>6708.97</v>
      </c>
      <c r="LB93">
        <v>30.075299999999999</v>
      </c>
      <c r="LC93">
        <v>1501.47</v>
      </c>
      <c r="LD93">
        <v>219.49799999999999</v>
      </c>
      <c r="LE93">
        <v>114.48399999999999</v>
      </c>
      <c r="LF93">
        <v>-4390.13</v>
      </c>
      <c r="LG93">
        <v>441.303</v>
      </c>
      <c r="LH93">
        <v>1137.75</v>
      </c>
      <c r="LI93">
        <v>2466.0500000000002</v>
      </c>
      <c r="LJ93">
        <v>95.033199999999994</v>
      </c>
      <c r="LK93">
        <v>1615.54</v>
      </c>
      <c r="LL93">
        <v>1183.79</v>
      </c>
      <c r="LM93">
        <v>3588.04</v>
      </c>
      <c r="LN93">
        <v>1590.01</v>
      </c>
      <c r="LO93">
        <v>6361.84</v>
      </c>
      <c r="LP93">
        <v>183.68899999999999</v>
      </c>
      <c r="LQ93">
        <v>3030.45</v>
      </c>
      <c r="LR93">
        <v>219.49799999999999</v>
      </c>
      <c r="LS93">
        <v>0</v>
      </c>
      <c r="LT93">
        <v>1278.6099999999999</v>
      </c>
      <c r="LU93">
        <v>1315.06</v>
      </c>
      <c r="LV93">
        <v>2209.0100000000002</v>
      </c>
      <c r="LW93">
        <v>129.84899999999999</v>
      </c>
      <c r="LX93">
        <v>8366.17</v>
      </c>
      <c r="LY93">
        <v>3900.45</v>
      </c>
      <c r="LZ93">
        <v>5717.81</v>
      </c>
      <c r="MA93">
        <v>1545</v>
      </c>
      <c r="MB93">
        <v>11163.3</v>
      </c>
    </row>
    <row r="94" spans="1:340" x14ac:dyDescent="0.25">
      <c r="A94" s="26">
        <v>44497.792384259257</v>
      </c>
      <c r="B94" t="s">
        <v>852</v>
      </c>
      <c r="C94" t="s">
        <v>853</v>
      </c>
      <c r="D94">
        <v>14</v>
      </c>
      <c r="E94">
        <v>8</v>
      </c>
      <c r="F94">
        <v>6960</v>
      </c>
      <c r="G94" t="s">
        <v>87</v>
      </c>
      <c r="H94" t="s">
        <v>393</v>
      </c>
      <c r="I94">
        <v>0</v>
      </c>
      <c r="J94">
        <v>0</v>
      </c>
      <c r="K94">
        <v>0</v>
      </c>
      <c r="L94">
        <v>26.7</v>
      </c>
      <c r="O94">
        <v>168.904</v>
      </c>
      <c r="P94">
        <v>5374.48</v>
      </c>
      <c r="Q94">
        <v>1100.08</v>
      </c>
      <c r="R94">
        <v>581.721</v>
      </c>
      <c r="S94">
        <v>0</v>
      </c>
      <c r="T94">
        <v>-27456.6</v>
      </c>
      <c r="U94">
        <v>0</v>
      </c>
      <c r="V94">
        <v>0</v>
      </c>
      <c r="W94">
        <v>2033.7</v>
      </c>
      <c r="X94">
        <v>5701.82</v>
      </c>
      <c r="Y94">
        <v>12062</v>
      </c>
      <c r="Z94">
        <v>433.91399999999999</v>
      </c>
      <c r="AA94">
        <v>-1.08526E-3</v>
      </c>
      <c r="AB94">
        <v>7225.19</v>
      </c>
      <c r="AC94">
        <v>249.60900000000001</v>
      </c>
      <c r="AD94">
        <v>692.76599999999996</v>
      </c>
      <c r="AE94">
        <v>0</v>
      </c>
      <c r="AF94">
        <v>299.60500000000002</v>
      </c>
      <c r="AG94">
        <v>1241.98</v>
      </c>
      <c r="AH94">
        <v>942.375</v>
      </c>
      <c r="AI94">
        <v>8.61</v>
      </c>
      <c r="AJ94">
        <v>43.21</v>
      </c>
      <c r="AK94">
        <v>4.2300000000000004</v>
      </c>
      <c r="AL94">
        <v>22.31</v>
      </c>
      <c r="AM94">
        <v>0</v>
      </c>
      <c r="AN94">
        <v>-89.62</v>
      </c>
      <c r="AO94">
        <v>0</v>
      </c>
      <c r="AP94">
        <v>0</v>
      </c>
      <c r="AQ94">
        <v>8.5299999999999994</v>
      </c>
      <c r="AR94">
        <v>31.09</v>
      </c>
      <c r="AS94">
        <v>47.74</v>
      </c>
      <c r="AT94">
        <v>1.72</v>
      </c>
      <c r="AU94">
        <v>77.819999999999993</v>
      </c>
      <c r="AV94">
        <v>78.36</v>
      </c>
      <c r="BI94">
        <v>0</v>
      </c>
      <c r="BJ94">
        <v>6.4968199999999996</v>
      </c>
      <c r="BK94">
        <v>0.12561700000000001</v>
      </c>
      <c r="BL94">
        <v>7.7370900000000006E-2</v>
      </c>
      <c r="BM94">
        <v>0</v>
      </c>
      <c r="BN94">
        <v>-0.240032</v>
      </c>
      <c r="BO94">
        <v>0</v>
      </c>
      <c r="BP94">
        <v>0</v>
      </c>
      <c r="BQ94">
        <v>0.53989299999999996</v>
      </c>
      <c r="BR94">
        <v>0.88909000000000005</v>
      </c>
      <c r="BS94">
        <v>1.82348</v>
      </c>
      <c r="BT94">
        <v>7.39533E-2</v>
      </c>
      <c r="BU94">
        <v>9.7861899999999995</v>
      </c>
      <c r="BV94">
        <v>6.6998100000000003</v>
      </c>
      <c r="BW94">
        <v>168.904</v>
      </c>
      <c r="BX94">
        <v>5374.48</v>
      </c>
      <c r="BY94">
        <v>1100.08</v>
      </c>
      <c r="BZ94">
        <v>581.721</v>
      </c>
      <c r="CA94">
        <v>-27456.6</v>
      </c>
      <c r="CB94">
        <v>2033.7</v>
      </c>
      <c r="CC94">
        <v>5701.82</v>
      </c>
      <c r="CD94">
        <v>12062</v>
      </c>
      <c r="CE94">
        <v>433.91399999999999</v>
      </c>
      <c r="CF94">
        <v>-1.08526E-3</v>
      </c>
      <c r="CG94">
        <v>7225.19</v>
      </c>
      <c r="CH94">
        <v>249.60900000000001</v>
      </c>
      <c r="CI94">
        <v>692.76599999999996</v>
      </c>
      <c r="CJ94">
        <v>299.60500000000002</v>
      </c>
      <c r="CK94">
        <v>1241.98</v>
      </c>
      <c r="CL94">
        <v>942.375</v>
      </c>
      <c r="CM94">
        <v>8.61</v>
      </c>
      <c r="CN94">
        <v>43.21</v>
      </c>
      <c r="CO94">
        <v>4.2300000000000004</v>
      </c>
      <c r="CP94">
        <v>22.31</v>
      </c>
      <c r="CQ94">
        <v>-89.62</v>
      </c>
      <c r="CR94">
        <v>8.5299999999999994</v>
      </c>
      <c r="CS94">
        <v>31.09</v>
      </c>
      <c r="CT94">
        <v>47.74</v>
      </c>
      <c r="CU94">
        <v>1.72</v>
      </c>
      <c r="CV94">
        <v>77.819999999999993</v>
      </c>
      <c r="CW94">
        <v>78.36</v>
      </c>
      <c r="DH94">
        <v>0</v>
      </c>
      <c r="DI94">
        <v>6.4968199999999996</v>
      </c>
      <c r="DJ94">
        <v>0.12561700000000001</v>
      </c>
      <c r="DK94">
        <v>7.7370900000000006E-2</v>
      </c>
      <c r="DL94">
        <v>-0.240032</v>
      </c>
      <c r="DM94">
        <v>0.53989299999999996</v>
      </c>
      <c r="DN94">
        <v>0.88909000000000005</v>
      </c>
      <c r="DO94">
        <v>1.82348</v>
      </c>
      <c r="DP94">
        <v>7.39533E-2</v>
      </c>
      <c r="DQ94">
        <v>9.7861899999999995</v>
      </c>
      <c r="DR94">
        <v>6.6998100000000003</v>
      </c>
      <c r="DS94" t="s">
        <v>673</v>
      </c>
      <c r="DT94" t="s">
        <v>670</v>
      </c>
      <c r="DU94" t="s">
        <v>665</v>
      </c>
      <c r="DV94" t="s">
        <v>501</v>
      </c>
      <c r="DW94">
        <v>0</v>
      </c>
      <c r="DX94">
        <v>0</v>
      </c>
      <c r="DY94">
        <v>0</v>
      </c>
      <c r="DZ94">
        <v>0</v>
      </c>
      <c r="EC94">
        <v>168.904</v>
      </c>
      <c r="ED94">
        <v>5374.48</v>
      </c>
      <c r="EE94">
        <v>1100.08</v>
      </c>
      <c r="EF94">
        <v>581.721</v>
      </c>
      <c r="EG94">
        <v>0</v>
      </c>
      <c r="EH94">
        <v>-27456.6</v>
      </c>
      <c r="EI94">
        <v>0</v>
      </c>
      <c r="EJ94">
        <v>0</v>
      </c>
      <c r="EK94">
        <v>2033.7</v>
      </c>
      <c r="EL94">
        <v>5701.82</v>
      </c>
      <c r="EM94">
        <v>12062</v>
      </c>
      <c r="EN94">
        <v>433.91399999999999</v>
      </c>
      <c r="EO94">
        <v>-1.08526E-3</v>
      </c>
      <c r="EP94">
        <v>249.60900000000001</v>
      </c>
      <c r="EQ94">
        <v>692.76599999999996</v>
      </c>
      <c r="ER94">
        <v>0</v>
      </c>
      <c r="ES94">
        <v>299.60500000000002</v>
      </c>
      <c r="ET94">
        <v>1241.98</v>
      </c>
      <c r="EU94">
        <v>8.61</v>
      </c>
      <c r="EV94">
        <v>43.21</v>
      </c>
      <c r="EW94">
        <v>4.2300000000000004</v>
      </c>
      <c r="EX94">
        <v>22.31</v>
      </c>
      <c r="EY94">
        <v>0</v>
      </c>
      <c r="EZ94">
        <v>-89.62</v>
      </c>
      <c r="FA94">
        <v>0</v>
      </c>
      <c r="FB94">
        <v>0</v>
      </c>
      <c r="FC94">
        <v>8.5299999999999994</v>
      </c>
      <c r="FD94">
        <v>31.09</v>
      </c>
      <c r="FE94">
        <v>47.74</v>
      </c>
      <c r="FF94">
        <v>1.72</v>
      </c>
      <c r="FG94">
        <v>77.819999999999993</v>
      </c>
      <c r="FT94">
        <v>0</v>
      </c>
      <c r="FU94">
        <v>6.4968199999999996</v>
      </c>
      <c r="FV94">
        <v>0.12561700000000001</v>
      </c>
      <c r="FW94">
        <v>7.7370900000000006E-2</v>
      </c>
      <c r="FX94">
        <v>0</v>
      </c>
      <c r="FY94">
        <v>-0.240032</v>
      </c>
      <c r="FZ94">
        <v>0</v>
      </c>
      <c r="GA94">
        <v>0</v>
      </c>
      <c r="GB94">
        <v>0.53989299999999996</v>
      </c>
      <c r="GC94">
        <v>0.88909000000000005</v>
      </c>
      <c r="GD94">
        <v>1.82348</v>
      </c>
      <c r="GE94">
        <v>7.39533E-2</v>
      </c>
      <c r="GF94">
        <v>9.7861899999999995</v>
      </c>
      <c r="GG94">
        <v>986.58199999999999</v>
      </c>
      <c r="GH94">
        <v>11687.2</v>
      </c>
      <c r="GI94">
        <v>1100.08</v>
      </c>
      <c r="GJ94">
        <v>0</v>
      </c>
      <c r="GK94">
        <v>5894.96</v>
      </c>
      <c r="GL94">
        <v>6547.69</v>
      </c>
      <c r="GM94">
        <v>10697.7</v>
      </c>
      <c r="GN94">
        <v>540.49900000000002</v>
      </c>
      <c r="GO94">
        <v>37454.699999999997</v>
      </c>
      <c r="GP94">
        <v>822.26</v>
      </c>
      <c r="GQ94">
        <v>1096.9100000000001</v>
      </c>
      <c r="GR94">
        <v>291.12400000000002</v>
      </c>
      <c r="GS94">
        <v>2210.3000000000002</v>
      </c>
      <c r="GT94">
        <v>34.379399999999997</v>
      </c>
      <c r="GU94">
        <v>82</v>
      </c>
      <c r="GV94">
        <v>4.2300000000000004</v>
      </c>
      <c r="GW94">
        <v>60.132100000000001</v>
      </c>
      <c r="GX94">
        <v>25.19</v>
      </c>
      <c r="GY94">
        <v>39.961399999999998</v>
      </c>
      <c r="GZ94">
        <v>42.89</v>
      </c>
      <c r="HA94">
        <v>2.17</v>
      </c>
      <c r="HB94">
        <v>290.95299999999997</v>
      </c>
      <c r="HC94">
        <v>29.74</v>
      </c>
      <c r="HD94">
        <v>82</v>
      </c>
      <c r="HE94">
        <v>4.2300000000000004</v>
      </c>
      <c r="HF94">
        <v>31.87</v>
      </c>
      <c r="HG94">
        <v>25.19</v>
      </c>
      <c r="HH94">
        <v>33.700000000000003</v>
      </c>
      <c r="HI94">
        <v>42.89</v>
      </c>
      <c r="HJ94">
        <v>2.17</v>
      </c>
      <c r="HK94">
        <v>251.79</v>
      </c>
      <c r="ID94">
        <v>0</v>
      </c>
      <c r="IE94">
        <v>9.4307599999999994</v>
      </c>
      <c r="IF94">
        <v>0.12561700000000001</v>
      </c>
      <c r="IG94">
        <v>0</v>
      </c>
      <c r="IH94">
        <v>1.7213499999999999</v>
      </c>
      <c r="II94">
        <v>0.80892399999999998</v>
      </c>
      <c r="IJ94">
        <v>1.7518499999999999</v>
      </c>
      <c r="IK94">
        <v>0.114331</v>
      </c>
      <c r="IL94">
        <v>13.9528</v>
      </c>
      <c r="IM94">
        <v>57.5</v>
      </c>
      <c r="IN94">
        <v>30.8</v>
      </c>
      <c r="IO94">
        <v>26.7</v>
      </c>
      <c r="IP94">
        <v>57.5</v>
      </c>
      <c r="IQ94">
        <v>30.8</v>
      </c>
      <c r="IR94">
        <v>26.7</v>
      </c>
      <c r="IU94">
        <v>50.29</v>
      </c>
      <c r="IV94">
        <v>28.07</v>
      </c>
      <c r="IW94">
        <v>50.29</v>
      </c>
      <c r="IX94">
        <v>28.07</v>
      </c>
      <c r="IY94">
        <v>50.29</v>
      </c>
      <c r="IZ94">
        <v>28.07</v>
      </c>
      <c r="JA94">
        <v>89.68</v>
      </c>
      <c r="JB94">
        <v>91.061499999999995</v>
      </c>
      <c r="JK94">
        <v>1</v>
      </c>
      <c r="JL94">
        <v>15.6594</v>
      </c>
      <c r="JM94">
        <v>15.6594</v>
      </c>
      <c r="JP94">
        <v>27464.6</v>
      </c>
      <c r="JQ94">
        <v>15.6594</v>
      </c>
      <c r="JR94">
        <v>1.32</v>
      </c>
      <c r="JS94">
        <v>1.48</v>
      </c>
      <c r="JT94">
        <v>9.4600000000000009</v>
      </c>
      <c r="JU94">
        <v>1.32</v>
      </c>
      <c r="JV94">
        <v>1.48</v>
      </c>
      <c r="JW94">
        <v>9.4600000000000009</v>
      </c>
      <c r="JZ94">
        <v>2</v>
      </c>
      <c r="KA94">
        <v>8</v>
      </c>
      <c r="KB94">
        <v>109.395</v>
      </c>
      <c r="KC94">
        <v>84.749399999999994</v>
      </c>
      <c r="KD94">
        <v>109.395</v>
      </c>
      <c r="KE94">
        <v>84.749399999999994</v>
      </c>
      <c r="KF94">
        <v>193.511</v>
      </c>
      <c r="KG94">
        <v>169.25200000000001</v>
      </c>
      <c r="KJ94">
        <v>32.505099999999999</v>
      </c>
      <c r="KK94">
        <v>1379.54</v>
      </c>
      <c r="KL94">
        <v>203.99799999999999</v>
      </c>
      <c r="KM94">
        <v>105.232</v>
      </c>
      <c r="KN94">
        <v>0</v>
      </c>
      <c r="KO94">
        <v>-2794.09</v>
      </c>
      <c r="KP94">
        <v>0</v>
      </c>
      <c r="KQ94">
        <v>0</v>
      </c>
      <c r="KR94">
        <v>444.32499999999999</v>
      </c>
      <c r="KS94">
        <v>1044.29</v>
      </c>
      <c r="KT94">
        <v>2355.87</v>
      </c>
      <c r="KU94">
        <v>95.474199999999996</v>
      </c>
      <c r="KV94">
        <v>2867.14</v>
      </c>
      <c r="KW94">
        <v>1324.68</v>
      </c>
      <c r="KX94">
        <v>3676.53</v>
      </c>
      <c r="KY94">
        <v>0</v>
      </c>
      <c r="KZ94">
        <v>1590.01</v>
      </c>
      <c r="LA94">
        <v>6591.23</v>
      </c>
      <c r="LB94">
        <v>32.505099999999999</v>
      </c>
      <c r="LC94">
        <v>1379.54</v>
      </c>
      <c r="LD94">
        <v>203.99799999999999</v>
      </c>
      <c r="LE94">
        <v>105.232</v>
      </c>
      <c r="LF94">
        <v>-2794.09</v>
      </c>
      <c r="LG94">
        <v>444.32499999999999</v>
      </c>
      <c r="LH94">
        <v>1044.29</v>
      </c>
      <c r="LI94">
        <v>2355.87</v>
      </c>
      <c r="LJ94">
        <v>95.474199999999996</v>
      </c>
      <c r="LK94">
        <v>2867.14</v>
      </c>
      <c r="LL94">
        <v>1324.68</v>
      </c>
      <c r="LM94">
        <v>3676.53</v>
      </c>
      <c r="LN94">
        <v>1590.01</v>
      </c>
      <c r="LO94">
        <v>6591.23</v>
      </c>
      <c r="LP94">
        <v>200.101</v>
      </c>
      <c r="LQ94">
        <v>2584.73</v>
      </c>
      <c r="LR94">
        <v>203.99799999999999</v>
      </c>
      <c r="LS94">
        <v>0</v>
      </c>
      <c r="LT94">
        <v>1286.71</v>
      </c>
      <c r="LU94">
        <v>1230.25</v>
      </c>
      <c r="LV94">
        <v>2122.71</v>
      </c>
      <c r="LW94">
        <v>142.83199999999999</v>
      </c>
      <c r="LX94">
        <v>7771.32</v>
      </c>
      <c r="LY94">
        <v>4363.76</v>
      </c>
      <c r="LZ94">
        <v>5821.35</v>
      </c>
      <c r="MA94">
        <v>1545</v>
      </c>
      <c r="MB94">
        <v>11730.1</v>
      </c>
    </row>
    <row r="95" spans="1:340" x14ac:dyDescent="0.25">
      <c r="A95" s="26">
        <v>44497.792824074073</v>
      </c>
      <c r="B95" t="s">
        <v>854</v>
      </c>
      <c r="C95" t="s">
        <v>855</v>
      </c>
      <c r="D95">
        <v>14</v>
      </c>
      <c r="E95">
        <v>8</v>
      </c>
      <c r="F95">
        <v>6960</v>
      </c>
      <c r="G95" t="s">
        <v>87</v>
      </c>
      <c r="H95" t="s">
        <v>112</v>
      </c>
      <c r="I95">
        <v>-5.29</v>
      </c>
      <c r="J95">
        <v>-1.9</v>
      </c>
      <c r="K95">
        <v>-1.8</v>
      </c>
      <c r="L95">
        <v>28.5</v>
      </c>
      <c r="O95">
        <v>216.893</v>
      </c>
      <c r="P95">
        <v>5704.44</v>
      </c>
      <c r="Q95">
        <v>1100.08</v>
      </c>
      <c r="R95">
        <v>581.721</v>
      </c>
      <c r="S95">
        <v>0</v>
      </c>
      <c r="T95">
        <v>-27456.6</v>
      </c>
      <c r="U95">
        <v>0</v>
      </c>
      <c r="V95">
        <v>0</v>
      </c>
      <c r="W95">
        <v>2033.7</v>
      </c>
      <c r="X95">
        <v>5692.34</v>
      </c>
      <c r="Y95">
        <v>12062</v>
      </c>
      <c r="Z95">
        <v>433.91399999999999</v>
      </c>
      <c r="AA95">
        <v>368.46100000000001</v>
      </c>
      <c r="AB95">
        <v>7603.14</v>
      </c>
      <c r="AC95">
        <v>320.52800000000002</v>
      </c>
      <c r="AD95">
        <v>692.76599999999996</v>
      </c>
      <c r="AE95">
        <v>0</v>
      </c>
      <c r="AF95">
        <v>299.60500000000002</v>
      </c>
      <c r="AG95">
        <v>1312.9</v>
      </c>
      <c r="AH95">
        <v>1013.29</v>
      </c>
      <c r="AI95">
        <v>11.04</v>
      </c>
      <c r="AJ95">
        <v>46.07</v>
      </c>
      <c r="AK95">
        <v>4.2300000000000004</v>
      </c>
      <c r="AL95">
        <v>22.31</v>
      </c>
      <c r="AM95">
        <v>0</v>
      </c>
      <c r="AN95">
        <v>-89.67</v>
      </c>
      <c r="AO95">
        <v>0</v>
      </c>
      <c r="AP95">
        <v>0</v>
      </c>
      <c r="AQ95">
        <v>8.5299999999999994</v>
      </c>
      <c r="AR95">
        <v>31.05</v>
      </c>
      <c r="AS95">
        <v>47.74</v>
      </c>
      <c r="AT95">
        <v>1.72</v>
      </c>
      <c r="AU95">
        <v>83.02</v>
      </c>
      <c r="AV95">
        <v>83.65</v>
      </c>
      <c r="BI95">
        <v>0</v>
      </c>
      <c r="BJ95">
        <v>6.8950899999999997</v>
      </c>
      <c r="BK95">
        <v>0.12561700000000001</v>
      </c>
      <c r="BL95">
        <v>7.7370900000000006E-2</v>
      </c>
      <c r="BM95">
        <v>0</v>
      </c>
      <c r="BN95">
        <v>-0.240032</v>
      </c>
      <c r="BO95">
        <v>0</v>
      </c>
      <c r="BP95">
        <v>0</v>
      </c>
      <c r="BQ95">
        <v>0.53989299999999996</v>
      </c>
      <c r="BR95">
        <v>0.88911799999999996</v>
      </c>
      <c r="BS95">
        <v>1.82348</v>
      </c>
      <c r="BT95">
        <v>7.39533E-2</v>
      </c>
      <c r="BU95">
        <v>10.1845</v>
      </c>
      <c r="BV95">
        <v>7.0980800000000004</v>
      </c>
      <c r="BW95">
        <v>168.904</v>
      </c>
      <c r="BX95">
        <v>5374.48</v>
      </c>
      <c r="BY95">
        <v>1100.08</v>
      </c>
      <c r="BZ95">
        <v>581.721</v>
      </c>
      <c r="CA95">
        <v>-27456.6</v>
      </c>
      <c r="CB95">
        <v>2033.7</v>
      </c>
      <c r="CC95">
        <v>5701.82</v>
      </c>
      <c r="CD95">
        <v>12062</v>
      </c>
      <c r="CE95">
        <v>433.91399999999999</v>
      </c>
      <c r="CF95">
        <v>-1.08526E-3</v>
      </c>
      <c r="CG95">
        <v>7225.19</v>
      </c>
      <c r="CH95">
        <v>249.60900000000001</v>
      </c>
      <c r="CI95">
        <v>692.76599999999996</v>
      </c>
      <c r="CJ95">
        <v>299.60500000000002</v>
      </c>
      <c r="CK95">
        <v>1241.98</v>
      </c>
      <c r="CL95">
        <v>942.375</v>
      </c>
      <c r="CM95">
        <v>8.61</v>
      </c>
      <c r="CN95">
        <v>43.21</v>
      </c>
      <c r="CO95">
        <v>4.2300000000000004</v>
      </c>
      <c r="CP95">
        <v>22.31</v>
      </c>
      <c r="CQ95">
        <v>-89.62</v>
      </c>
      <c r="CR95">
        <v>8.5299999999999994</v>
      </c>
      <c r="CS95">
        <v>31.09</v>
      </c>
      <c r="CT95">
        <v>47.74</v>
      </c>
      <c r="CU95">
        <v>1.72</v>
      </c>
      <c r="CV95">
        <v>77.819999999999993</v>
      </c>
      <c r="CW95">
        <v>78.36</v>
      </c>
      <c r="DH95">
        <v>0</v>
      </c>
      <c r="DI95">
        <v>6.4968199999999996</v>
      </c>
      <c r="DJ95">
        <v>0.12561700000000001</v>
      </c>
      <c r="DK95">
        <v>7.7370900000000006E-2</v>
      </c>
      <c r="DL95">
        <v>-0.240032</v>
      </c>
      <c r="DM95">
        <v>0.53989299999999996</v>
      </c>
      <c r="DN95">
        <v>0.88909000000000005</v>
      </c>
      <c r="DO95">
        <v>1.82348</v>
      </c>
      <c r="DP95">
        <v>7.39533E-2</v>
      </c>
      <c r="DQ95">
        <v>9.7861899999999995</v>
      </c>
      <c r="DR95">
        <v>6.6998100000000003</v>
      </c>
      <c r="DS95" t="s">
        <v>673</v>
      </c>
      <c r="DT95" t="s">
        <v>670</v>
      </c>
      <c r="DU95" t="s">
        <v>665</v>
      </c>
      <c r="DV95" t="s">
        <v>501</v>
      </c>
      <c r="DW95">
        <v>-0.39829799999999999</v>
      </c>
      <c r="DX95">
        <v>-0.39827099999999999</v>
      </c>
      <c r="DY95">
        <v>-6.7</v>
      </c>
      <c r="DZ95">
        <v>-6.8</v>
      </c>
      <c r="EC95">
        <v>216.893</v>
      </c>
      <c r="ED95">
        <v>5704.44</v>
      </c>
      <c r="EE95">
        <v>1100.08</v>
      </c>
      <c r="EF95">
        <v>581.721</v>
      </c>
      <c r="EG95">
        <v>0</v>
      </c>
      <c r="EH95">
        <v>-27456.6</v>
      </c>
      <c r="EI95">
        <v>0</v>
      </c>
      <c r="EJ95">
        <v>0</v>
      </c>
      <c r="EK95">
        <v>2033.7</v>
      </c>
      <c r="EL95">
        <v>5692.34</v>
      </c>
      <c r="EM95">
        <v>12062</v>
      </c>
      <c r="EN95">
        <v>433.91399999999999</v>
      </c>
      <c r="EO95">
        <v>368.46100000000001</v>
      </c>
      <c r="EP95">
        <v>320.52800000000002</v>
      </c>
      <c r="EQ95">
        <v>692.76599999999996</v>
      </c>
      <c r="ER95">
        <v>0</v>
      </c>
      <c r="ES95">
        <v>299.60500000000002</v>
      </c>
      <c r="ET95">
        <v>1312.9</v>
      </c>
      <c r="EU95">
        <v>11.04</v>
      </c>
      <c r="EV95">
        <v>46.07</v>
      </c>
      <c r="EW95">
        <v>4.2300000000000004</v>
      </c>
      <c r="EX95">
        <v>22.31</v>
      </c>
      <c r="EY95">
        <v>0</v>
      </c>
      <c r="EZ95">
        <v>-89.67</v>
      </c>
      <c r="FA95">
        <v>0</v>
      </c>
      <c r="FB95">
        <v>0</v>
      </c>
      <c r="FC95">
        <v>8.5299999999999994</v>
      </c>
      <c r="FD95">
        <v>31.05</v>
      </c>
      <c r="FE95">
        <v>47.74</v>
      </c>
      <c r="FF95">
        <v>1.72</v>
      </c>
      <c r="FG95">
        <v>83.02</v>
      </c>
      <c r="FT95">
        <v>0</v>
      </c>
      <c r="FU95">
        <v>6.8950899999999997</v>
      </c>
      <c r="FV95">
        <v>0.12561700000000001</v>
      </c>
      <c r="FW95">
        <v>7.7370900000000006E-2</v>
      </c>
      <c r="FX95">
        <v>0</v>
      </c>
      <c r="FY95">
        <v>-0.240032</v>
      </c>
      <c r="FZ95">
        <v>0</v>
      </c>
      <c r="GA95">
        <v>0</v>
      </c>
      <c r="GB95">
        <v>0.53989299999999996</v>
      </c>
      <c r="GC95">
        <v>0.88911799999999996</v>
      </c>
      <c r="GD95">
        <v>1.82348</v>
      </c>
      <c r="GE95">
        <v>7.39533E-2</v>
      </c>
      <c r="GF95">
        <v>10.1845</v>
      </c>
      <c r="GG95">
        <v>986.58199999999999</v>
      </c>
      <c r="GH95">
        <v>11687.2</v>
      </c>
      <c r="GI95">
        <v>1100.08</v>
      </c>
      <c r="GJ95">
        <v>0</v>
      </c>
      <c r="GK95">
        <v>5894.96</v>
      </c>
      <c r="GL95">
        <v>6547.69</v>
      </c>
      <c r="GM95">
        <v>10697.7</v>
      </c>
      <c r="GN95">
        <v>540.49900000000002</v>
      </c>
      <c r="GO95">
        <v>37454.699999999997</v>
      </c>
      <c r="GP95">
        <v>822.26</v>
      </c>
      <c r="GQ95">
        <v>1096.9100000000001</v>
      </c>
      <c r="GR95">
        <v>291.12400000000002</v>
      </c>
      <c r="GS95">
        <v>2210.3000000000002</v>
      </c>
      <c r="GT95">
        <v>34.379399999999997</v>
      </c>
      <c r="GU95">
        <v>82</v>
      </c>
      <c r="GV95">
        <v>4.2300000000000004</v>
      </c>
      <c r="GW95">
        <v>60.132100000000001</v>
      </c>
      <c r="GX95">
        <v>25.19</v>
      </c>
      <c r="GY95">
        <v>39.961399999999998</v>
      </c>
      <c r="GZ95">
        <v>42.89</v>
      </c>
      <c r="HA95">
        <v>2.17</v>
      </c>
      <c r="HB95">
        <v>290.95299999999997</v>
      </c>
      <c r="HC95">
        <v>29.74</v>
      </c>
      <c r="HD95">
        <v>82</v>
      </c>
      <c r="HE95">
        <v>4.2300000000000004</v>
      </c>
      <c r="HF95">
        <v>31.87</v>
      </c>
      <c r="HG95">
        <v>25.19</v>
      </c>
      <c r="HH95">
        <v>33.700000000000003</v>
      </c>
      <c r="HI95">
        <v>42.89</v>
      </c>
      <c r="HJ95">
        <v>2.17</v>
      </c>
      <c r="HK95">
        <v>251.79</v>
      </c>
      <c r="ID95">
        <v>0</v>
      </c>
      <c r="IE95">
        <v>9.4307599999999994</v>
      </c>
      <c r="IF95">
        <v>0.12561700000000001</v>
      </c>
      <c r="IG95">
        <v>0</v>
      </c>
      <c r="IH95">
        <v>1.7213499999999999</v>
      </c>
      <c r="II95">
        <v>0.80892399999999998</v>
      </c>
      <c r="IJ95">
        <v>1.7518499999999999</v>
      </c>
      <c r="IK95">
        <v>0.114331</v>
      </c>
      <c r="IL95">
        <v>13.9528</v>
      </c>
      <c r="IM95">
        <v>59.4</v>
      </c>
      <c r="IN95">
        <v>30.9</v>
      </c>
      <c r="IO95">
        <v>28.5</v>
      </c>
      <c r="IP95">
        <v>57.5</v>
      </c>
      <c r="IQ95">
        <v>30.8</v>
      </c>
      <c r="IR95">
        <v>26.7</v>
      </c>
      <c r="IU95">
        <v>53.32</v>
      </c>
      <c r="IV95">
        <v>30.33</v>
      </c>
      <c r="IW95">
        <v>50.29</v>
      </c>
      <c r="IX95">
        <v>28.07</v>
      </c>
      <c r="IY95">
        <v>53.32</v>
      </c>
      <c r="IZ95">
        <v>30.33</v>
      </c>
      <c r="JA95">
        <v>89.68</v>
      </c>
      <c r="JB95">
        <v>91.061499999999995</v>
      </c>
      <c r="JK95">
        <v>1</v>
      </c>
      <c r="JL95">
        <v>15.6594</v>
      </c>
      <c r="JM95">
        <v>15.6594</v>
      </c>
      <c r="JP95">
        <v>27464.6</v>
      </c>
      <c r="JQ95">
        <v>15.6594</v>
      </c>
      <c r="JR95">
        <v>1.33</v>
      </c>
      <c r="JS95">
        <v>1.46</v>
      </c>
      <c r="JT95">
        <v>9.92</v>
      </c>
      <c r="JU95">
        <v>1.32</v>
      </c>
      <c r="JV95">
        <v>1.48</v>
      </c>
      <c r="JW95">
        <v>9.4600000000000009</v>
      </c>
      <c r="JZ95">
        <v>2</v>
      </c>
      <c r="KA95">
        <v>8</v>
      </c>
      <c r="KB95">
        <v>122.169</v>
      </c>
      <c r="KC95">
        <v>90.946100000000001</v>
      </c>
      <c r="KD95">
        <v>109.395</v>
      </c>
      <c r="KE95">
        <v>84.749399999999994</v>
      </c>
      <c r="KF95">
        <v>193.511</v>
      </c>
      <c r="KG95">
        <v>169.25200000000001</v>
      </c>
      <c r="KJ95">
        <v>42.033900000000003</v>
      </c>
      <c r="KK95">
        <v>1458.78</v>
      </c>
      <c r="KL95">
        <v>203.99799999999999</v>
      </c>
      <c r="KM95">
        <v>105.232</v>
      </c>
      <c r="KN95">
        <v>0</v>
      </c>
      <c r="KO95">
        <v>-2794.09</v>
      </c>
      <c r="KP95">
        <v>0</v>
      </c>
      <c r="KQ95">
        <v>0</v>
      </c>
      <c r="KR95">
        <v>444.32499999999999</v>
      </c>
      <c r="KS95">
        <v>1042.57</v>
      </c>
      <c r="KT95">
        <v>2355.87</v>
      </c>
      <c r="KU95">
        <v>95.474199999999996</v>
      </c>
      <c r="KV95">
        <v>2954.19</v>
      </c>
      <c r="KW95">
        <v>1701.05</v>
      </c>
      <c r="KX95">
        <v>3676.53</v>
      </c>
      <c r="KY95">
        <v>0</v>
      </c>
      <c r="KZ95">
        <v>1590.01</v>
      </c>
      <c r="LA95">
        <v>6967.6</v>
      </c>
      <c r="LB95">
        <v>32.505099999999999</v>
      </c>
      <c r="LC95">
        <v>1379.54</v>
      </c>
      <c r="LD95">
        <v>203.99799999999999</v>
      </c>
      <c r="LE95">
        <v>105.232</v>
      </c>
      <c r="LF95">
        <v>-2794.09</v>
      </c>
      <c r="LG95">
        <v>444.32499999999999</v>
      </c>
      <c r="LH95">
        <v>1044.29</v>
      </c>
      <c r="LI95">
        <v>2355.87</v>
      </c>
      <c r="LJ95">
        <v>95.474199999999996</v>
      </c>
      <c r="LK95">
        <v>2867.14</v>
      </c>
      <c r="LL95">
        <v>1324.68</v>
      </c>
      <c r="LM95">
        <v>3676.53</v>
      </c>
      <c r="LN95">
        <v>1590.01</v>
      </c>
      <c r="LO95">
        <v>6591.23</v>
      </c>
      <c r="LP95">
        <v>200.101</v>
      </c>
      <c r="LQ95">
        <v>2584.73</v>
      </c>
      <c r="LR95">
        <v>203.99799999999999</v>
      </c>
      <c r="LS95">
        <v>0</v>
      </c>
      <c r="LT95">
        <v>1286.71</v>
      </c>
      <c r="LU95">
        <v>1230.25</v>
      </c>
      <c r="LV95">
        <v>2122.71</v>
      </c>
      <c r="LW95">
        <v>142.83199999999999</v>
      </c>
      <c r="LX95">
        <v>7771.32</v>
      </c>
      <c r="LY95">
        <v>4363.76</v>
      </c>
      <c r="LZ95">
        <v>5821.35</v>
      </c>
      <c r="MA95">
        <v>1545</v>
      </c>
      <c r="MB95">
        <v>11730.1</v>
      </c>
    </row>
    <row r="96" spans="1:340" x14ac:dyDescent="0.25">
      <c r="A96" s="26">
        <v>44497.793275462966</v>
      </c>
      <c r="B96" t="s">
        <v>856</v>
      </c>
      <c r="C96" t="s">
        <v>857</v>
      </c>
      <c r="D96">
        <v>15</v>
      </c>
      <c r="E96">
        <v>8</v>
      </c>
      <c r="F96">
        <v>6960</v>
      </c>
      <c r="G96" t="s">
        <v>87</v>
      </c>
      <c r="H96" t="s">
        <v>393</v>
      </c>
      <c r="I96">
        <v>0</v>
      </c>
      <c r="J96">
        <v>0</v>
      </c>
      <c r="K96">
        <v>0</v>
      </c>
      <c r="L96">
        <v>26.5</v>
      </c>
      <c r="O96">
        <v>0.246723</v>
      </c>
      <c r="P96">
        <v>15812.3</v>
      </c>
      <c r="Q96">
        <v>1100.08</v>
      </c>
      <c r="R96">
        <v>581.67499999999995</v>
      </c>
      <c r="S96">
        <v>0</v>
      </c>
      <c r="T96">
        <v>-37961.5</v>
      </c>
      <c r="U96">
        <v>0</v>
      </c>
      <c r="V96">
        <v>0</v>
      </c>
      <c r="W96">
        <v>2033.7</v>
      </c>
      <c r="X96">
        <v>5937.67</v>
      </c>
      <c r="Y96">
        <v>12062</v>
      </c>
      <c r="Z96">
        <v>433.91399999999999</v>
      </c>
      <c r="AA96">
        <v>-4.7911799999999999E-3</v>
      </c>
      <c r="AB96">
        <v>17494.3</v>
      </c>
      <c r="AC96">
        <v>0.36424899999999999</v>
      </c>
      <c r="AD96">
        <v>542.29999999999995</v>
      </c>
      <c r="AE96">
        <v>0</v>
      </c>
      <c r="AF96">
        <v>299.60500000000002</v>
      </c>
      <c r="AG96">
        <v>842.26900000000001</v>
      </c>
      <c r="AH96">
        <v>542.66399999999999</v>
      </c>
      <c r="AI96">
        <v>0.01</v>
      </c>
      <c r="AJ96">
        <v>96.72</v>
      </c>
      <c r="AK96">
        <v>4.25</v>
      </c>
      <c r="AL96">
        <v>18.03</v>
      </c>
      <c r="AM96">
        <v>0</v>
      </c>
      <c r="AN96">
        <v>-119.76</v>
      </c>
      <c r="AO96">
        <v>0</v>
      </c>
      <c r="AP96">
        <v>0</v>
      </c>
      <c r="AQ96">
        <v>8.64</v>
      </c>
      <c r="AR96">
        <v>32.14</v>
      </c>
      <c r="AS96">
        <v>48</v>
      </c>
      <c r="AT96">
        <v>1.74</v>
      </c>
      <c r="AU96">
        <v>89.77</v>
      </c>
      <c r="AV96">
        <v>119.01</v>
      </c>
      <c r="BI96">
        <v>0</v>
      </c>
      <c r="BJ96">
        <v>11.085699999999999</v>
      </c>
      <c r="BK96">
        <v>0.12561700000000001</v>
      </c>
      <c r="BL96">
        <v>7.7370900000000006E-2</v>
      </c>
      <c r="BM96">
        <v>0</v>
      </c>
      <c r="BN96">
        <v>-0.27615899999999999</v>
      </c>
      <c r="BO96">
        <v>0</v>
      </c>
      <c r="BP96">
        <v>0</v>
      </c>
      <c r="BQ96">
        <v>0.53989299999999996</v>
      </c>
      <c r="BR96">
        <v>0.89099899999999999</v>
      </c>
      <c r="BS96">
        <v>1.82348</v>
      </c>
      <c r="BT96">
        <v>7.39533E-2</v>
      </c>
      <c r="BU96">
        <v>14.3409</v>
      </c>
      <c r="BV96">
        <v>11.2887</v>
      </c>
      <c r="BW96">
        <v>0.246723</v>
      </c>
      <c r="BX96">
        <v>15812.3</v>
      </c>
      <c r="BY96">
        <v>1100.08</v>
      </c>
      <c r="BZ96">
        <v>581.67499999999995</v>
      </c>
      <c r="CA96">
        <v>-37961.5</v>
      </c>
      <c r="CB96">
        <v>2033.7</v>
      </c>
      <c r="CC96">
        <v>5937.67</v>
      </c>
      <c r="CD96">
        <v>12062</v>
      </c>
      <c r="CE96">
        <v>433.91399999999999</v>
      </c>
      <c r="CF96">
        <v>-4.7911799999999999E-3</v>
      </c>
      <c r="CG96">
        <v>17494.3</v>
      </c>
      <c r="CH96">
        <v>0.36424899999999999</v>
      </c>
      <c r="CI96">
        <v>542.29999999999995</v>
      </c>
      <c r="CJ96">
        <v>299.60500000000002</v>
      </c>
      <c r="CK96">
        <v>842.26900000000001</v>
      </c>
      <c r="CL96">
        <v>542.66399999999999</v>
      </c>
      <c r="CM96">
        <v>0.01</v>
      </c>
      <c r="CN96">
        <v>96.72</v>
      </c>
      <c r="CO96">
        <v>4.25</v>
      </c>
      <c r="CP96">
        <v>18.03</v>
      </c>
      <c r="CQ96">
        <v>-119.76</v>
      </c>
      <c r="CR96">
        <v>8.64</v>
      </c>
      <c r="CS96">
        <v>32.14</v>
      </c>
      <c r="CT96">
        <v>48</v>
      </c>
      <c r="CU96">
        <v>1.74</v>
      </c>
      <c r="CV96">
        <v>89.77</v>
      </c>
      <c r="CW96">
        <v>119.01</v>
      </c>
      <c r="DH96">
        <v>0</v>
      </c>
      <c r="DI96">
        <v>11.085699999999999</v>
      </c>
      <c r="DJ96">
        <v>0.12561700000000001</v>
      </c>
      <c r="DK96">
        <v>7.7370900000000006E-2</v>
      </c>
      <c r="DL96">
        <v>-0.27615899999999999</v>
      </c>
      <c r="DM96">
        <v>0.53989299999999996</v>
      </c>
      <c r="DN96">
        <v>0.89099899999999999</v>
      </c>
      <c r="DO96">
        <v>1.82348</v>
      </c>
      <c r="DP96">
        <v>7.39533E-2</v>
      </c>
      <c r="DQ96">
        <v>14.3409</v>
      </c>
      <c r="DR96">
        <v>11.2887</v>
      </c>
      <c r="DS96" t="s">
        <v>673</v>
      </c>
      <c r="DT96" t="s">
        <v>670</v>
      </c>
      <c r="DU96" t="s">
        <v>665</v>
      </c>
      <c r="DV96" t="s">
        <v>501</v>
      </c>
      <c r="DW96">
        <v>0</v>
      </c>
      <c r="DX96">
        <v>0</v>
      </c>
      <c r="DY96">
        <v>0</v>
      </c>
      <c r="DZ96">
        <v>0</v>
      </c>
      <c r="EC96">
        <v>0.246723</v>
      </c>
      <c r="ED96">
        <v>15812.3</v>
      </c>
      <c r="EE96">
        <v>1100.08</v>
      </c>
      <c r="EF96">
        <v>581.67499999999995</v>
      </c>
      <c r="EG96">
        <v>0</v>
      </c>
      <c r="EH96">
        <v>-37961.5</v>
      </c>
      <c r="EI96">
        <v>0</v>
      </c>
      <c r="EJ96">
        <v>0</v>
      </c>
      <c r="EK96">
        <v>2033.7</v>
      </c>
      <c r="EL96">
        <v>5937.67</v>
      </c>
      <c r="EM96">
        <v>12062</v>
      </c>
      <c r="EN96">
        <v>433.91399999999999</v>
      </c>
      <c r="EO96">
        <v>-4.7911799999999999E-3</v>
      </c>
      <c r="EP96">
        <v>0.36424899999999999</v>
      </c>
      <c r="EQ96">
        <v>542.29999999999995</v>
      </c>
      <c r="ER96">
        <v>0</v>
      </c>
      <c r="ES96">
        <v>299.60500000000002</v>
      </c>
      <c r="ET96">
        <v>842.26900000000001</v>
      </c>
      <c r="EU96">
        <v>0.01</v>
      </c>
      <c r="EV96">
        <v>96.72</v>
      </c>
      <c r="EW96">
        <v>4.25</v>
      </c>
      <c r="EX96">
        <v>18.03</v>
      </c>
      <c r="EY96">
        <v>0</v>
      </c>
      <c r="EZ96">
        <v>-119.76</v>
      </c>
      <c r="FA96">
        <v>0</v>
      </c>
      <c r="FB96">
        <v>0</v>
      </c>
      <c r="FC96">
        <v>8.64</v>
      </c>
      <c r="FD96">
        <v>32.14</v>
      </c>
      <c r="FE96">
        <v>48</v>
      </c>
      <c r="FF96">
        <v>1.74</v>
      </c>
      <c r="FG96">
        <v>89.77</v>
      </c>
      <c r="FT96">
        <v>0</v>
      </c>
      <c r="FU96">
        <v>11.085699999999999</v>
      </c>
      <c r="FV96">
        <v>0.12561700000000001</v>
      </c>
      <c r="FW96">
        <v>7.7370900000000006E-2</v>
      </c>
      <c r="FX96">
        <v>0</v>
      </c>
      <c r="FY96">
        <v>-0.27615899999999999</v>
      </c>
      <c r="FZ96">
        <v>0</v>
      </c>
      <c r="GA96">
        <v>0</v>
      </c>
      <c r="GB96">
        <v>0.53989299999999996</v>
      </c>
      <c r="GC96">
        <v>0.89099899999999999</v>
      </c>
      <c r="GD96">
        <v>1.82348</v>
      </c>
      <c r="GE96">
        <v>7.39533E-2</v>
      </c>
      <c r="GF96">
        <v>14.3409</v>
      </c>
      <c r="GG96">
        <v>82.677800000000005</v>
      </c>
      <c r="GH96">
        <v>32332</v>
      </c>
      <c r="GI96">
        <v>1100.08</v>
      </c>
      <c r="GJ96">
        <v>0</v>
      </c>
      <c r="GK96">
        <v>5894.96</v>
      </c>
      <c r="GL96">
        <v>6547.69</v>
      </c>
      <c r="GM96">
        <v>10697.7</v>
      </c>
      <c r="GN96">
        <v>540.49900000000002</v>
      </c>
      <c r="GO96">
        <v>57195.7</v>
      </c>
      <c r="GP96">
        <v>68.837400000000002</v>
      </c>
      <c r="GQ96">
        <v>918.37</v>
      </c>
      <c r="GR96">
        <v>291.12400000000002</v>
      </c>
      <c r="GS96">
        <v>1278.33</v>
      </c>
      <c r="GT96">
        <v>2.6373700000000002</v>
      </c>
      <c r="GU96">
        <v>176.3</v>
      </c>
      <c r="GV96">
        <v>4.25</v>
      </c>
      <c r="GW96">
        <v>44.016399999999997</v>
      </c>
      <c r="GX96">
        <v>25.58</v>
      </c>
      <c r="GY96">
        <v>40.321399999999997</v>
      </c>
      <c r="GZ96">
        <v>43.19</v>
      </c>
      <c r="HA96">
        <v>2.19</v>
      </c>
      <c r="HB96">
        <v>338.48500000000001</v>
      </c>
      <c r="HC96">
        <v>2.52</v>
      </c>
      <c r="HD96">
        <v>176.3</v>
      </c>
      <c r="HE96">
        <v>4.25</v>
      </c>
      <c r="HF96">
        <v>26.85</v>
      </c>
      <c r="HG96">
        <v>25.58</v>
      </c>
      <c r="HH96">
        <v>33.799999999999997</v>
      </c>
      <c r="HI96">
        <v>43.19</v>
      </c>
      <c r="HJ96">
        <v>2.19</v>
      </c>
      <c r="HK96">
        <v>314.68</v>
      </c>
      <c r="ID96">
        <v>0</v>
      </c>
      <c r="IE96">
        <v>15.669700000000001</v>
      </c>
      <c r="IF96">
        <v>0.12561700000000001</v>
      </c>
      <c r="IG96">
        <v>0</v>
      </c>
      <c r="IH96">
        <v>1.7213499999999999</v>
      </c>
      <c r="II96">
        <v>0.80892399999999998</v>
      </c>
      <c r="IJ96">
        <v>1.7518499999999999</v>
      </c>
      <c r="IK96">
        <v>0.114331</v>
      </c>
      <c r="IL96">
        <v>20.191700000000001</v>
      </c>
      <c r="IM96">
        <v>61.9</v>
      </c>
      <c r="IN96">
        <v>35.4</v>
      </c>
      <c r="IO96">
        <v>26.5</v>
      </c>
      <c r="IP96">
        <v>61.9</v>
      </c>
      <c r="IQ96">
        <v>35.4</v>
      </c>
      <c r="IR96">
        <v>26.5</v>
      </c>
      <c r="IU96">
        <v>103.25</v>
      </c>
      <c r="IV96">
        <v>15.76</v>
      </c>
      <c r="IW96">
        <v>103.25</v>
      </c>
      <c r="IX96">
        <v>15.76</v>
      </c>
      <c r="IY96">
        <v>103.25</v>
      </c>
      <c r="IZ96">
        <v>15.76</v>
      </c>
      <c r="JA96">
        <v>180.84</v>
      </c>
      <c r="JB96">
        <v>46.363799999999998</v>
      </c>
      <c r="JK96">
        <v>1</v>
      </c>
      <c r="JL96">
        <v>23.094200000000001</v>
      </c>
      <c r="JM96">
        <v>23.094200000000001</v>
      </c>
      <c r="JP96">
        <v>37972.6</v>
      </c>
      <c r="JQ96">
        <v>23.094200000000001</v>
      </c>
      <c r="JR96">
        <v>1.75</v>
      </c>
      <c r="JS96">
        <v>2.09</v>
      </c>
      <c r="JT96">
        <v>8.68</v>
      </c>
      <c r="JU96">
        <v>1.75</v>
      </c>
      <c r="JV96">
        <v>2.09</v>
      </c>
      <c r="JW96">
        <v>8.68</v>
      </c>
      <c r="JZ96">
        <v>2</v>
      </c>
      <c r="KA96">
        <v>8</v>
      </c>
      <c r="KB96">
        <v>77.991699999999994</v>
      </c>
      <c r="KC96">
        <v>127.822</v>
      </c>
      <c r="KD96">
        <v>77.991699999999994</v>
      </c>
      <c r="KE96">
        <v>127.822</v>
      </c>
      <c r="KF96">
        <v>143.845</v>
      </c>
      <c r="KG96">
        <v>243.29400000000001</v>
      </c>
      <c r="KJ96">
        <v>5.4808799999999998E-2</v>
      </c>
      <c r="KK96">
        <v>3759.56</v>
      </c>
      <c r="KL96">
        <v>203.99799999999999</v>
      </c>
      <c r="KM96">
        <v>105.22799999999999</v>
      </c>
      <c r="KN96">
        <v>0</v>
      </c>
      <c r="KO96">
        <v>-3840.69</v>
      </c>
      <c r="KP96">
        <v>0</v>
      </c>
      <c r="KQ96">
        <v>0</v>
      </c>
      <c r="KR96">
        <v>444.32499999999999</v>
      </c>
      <c r="KS96">
        <v>1085.5899999999999</v>
      </c>
      <c r="KT96">
        <v>2355.87</v>
      </c>
      <c r="KU96">
        <v>95.474199999999996</v>
      </c>
      <c r="KV96">
        <v>4209.42</v>
      </c>
      <c r="KW96">
        <v>1.9330799999999999</v>
      </c>
      <c r="KX96">
        <v>2878</v>
      </c>
      <c r="KY96">
        <v>0</v>
      </c>
      <c r="KZ96">
        <v>1590.01</v>
      </c>
      <c r="LA96">
        <v>4469.95</v>
      </c>
      <c r="LB96">
        <v>5.4808799999999998E-2</v>
      </c>
      <c r="LC96">
        <v>3759.56</v>
      </c>
      <c r="LD96">
        <v>203.99799999999999</v>
      </c>
      <c r="LE96">
        <v>105.22799999999999</v>
      </c>
      <c r="LF96">
        <v>-3840.69</v>
      </c>
      <c r="LG96">
        <v>444.32499999999999</v>
      </c>
      <c r="LH96">
        <v>1085.5899999999999</v>
      </c>
      <c r="LI96">
        <v>2355.87</v>
      </c>
      <c r="LJ96">
        <v>95.474199999999996</v>
      </c>
      <c r="LK96">
        <v>4209.42</v>
      </c>
      <c r="LL96">
        <v>1.9330799999999999</v>
      </c>
      <c r="LM96">
        <v>2878</v>
      </c>
      <c r="LN96">
        <v>1590.01</v>
      </c>
      <c r="LO96">
        <v>4469.95</v>
      </c>
      <c r="LP96">
        <v>16.603300000000001</v>
      </c>
      <c r="LQ96">
        <v>6557.87</v>
      </c>
      <c r="LR96">
        <v>203.99799999999999</v>
      </c>
      <c r="LS96">
        <v>0</v>
      </c>
      <c r="LT96">
        <v>1286.71</v>
      </c>
      <c r="LU96">
        <v>1230.25</v>
      </c>
      <c r="LV96">
        <v>2122.71</v>
      </c>
      <c r="LW96">
        <v>142.83199999999999</v>
      </c>
      <c r="LX96">
        <v>11561</v>
      </c>
      <c r="LY96">
        <v>365.322</v>
      </c>
      <c r="LZ96">
        <v>4873.82</v>
      </c>
      <c r="MA96">
        <v>1545</v>
      </c>
      <c r="MB96">
        <v>6784.15</v>
      </c>
    </row>
    <row r="97" spans="1:340" x14ac:dyDescent="0.25">
      <c r="A97" s="26">
        <v>44497.793726851851</v>
      </c>
      <c r="B97" t="s">
        <v>858</v>
      </c>
      <c r="C97" t="s">
        <v>859</v>
      </c>
      <c r="D97">
        <v>15</v>
      </c>
      <c r="E97">
        <v>8</v>
      </c>
      <c r="F97">
        <v>6960</v>
      </c>
      <c r="G97" t="s">
        <v>87</v>
      </c>
      <c r="H97" t="s">
        <v>112</v>
      </c>
      <c r="I97">
        <v>-5.58</v>
      </c>
      <c r="J97">
        <v>-1.6</v>
      </c>
      <c r="K97">
        <v>-1.6</v>
      </c>
      <c r="L97">
        <v>28.1</v>
      </c>
      <c r="O97">
        <v>2.11198</v>
      </c>
      <c r="P97">
        <v>16664.7</v>
      </c>
      <c r="Q97">
        <v>1100.08</v>
      </c>
      <c r="R97">
        <v>581.67499999999995</v>
      </c>
      <c r="S97">
        <v>0</v>
      </c>
      <c r="T97">
        <v>-37961.5</v>
      </c>
      <c r="U97">
        <v>0</v>
      </c>
      <c r="V97">
        <v>0</v>
      </c>
      <c r="W97">
        <v>2033.7</v>
      </c>
      <c r="X97">
        <v>5926.2</v>
      </c>
      <c r="Y97">
        <v>12062</v>
      </c>
      <c r="Z97">
        <v>433.91399999999999</v>
      </c>
      <c r="AA97">
        <v>842.85500000000002</v>
      </c>
      <c r="AB97">
        <v>18348.599999999999</v>
      </c>
      <c r="AC97">
        <v>3.1180300000000001</v>
      </c>
      <c r="AD97">
        <v>542.29999999999995</v>
      </c>
      <c r="AE97">
        <v>0</v>
      </c>
      <c r="AF97">
        <v>299.60500000000002</v>
      </c>
      <c r="AG97">
        <v>845.02300000000002</v>
      </c>
      <c r="AH97">
        <v>545.41800000000001</v>
      </c>
      <c r="AI97">
        <v>0.11</v>
      </c>
      <c r="AJ97">
        <v>102.2</v>
      </c>
      <c r="AK97">
        <v>4.25</v>
      </c>
      <c r="AL97">
        <v>18.03</v>
      </c>
      <c r="AM97">
        <v>0</v>
      </c>
      <c r="AN97">
        <v>-119.86</v>
      </c>
      <c r="AO97">
        <v>0</v>
      </c>
      <c r="AP97">
        <v>0</v>
      </c>
      <c r="AQ97">
        <v>8.64</v>
      </c>
      <c r="AR97">
        <v>32.1</v>
      </c>
      <c r="AS97">
        <v>48</v>
      </c>
      <c r="AT97">
        <v>1.74</v>
      </c>
      <c r="AU97">
        <v>95.21</v>
      </c>
      <c r="AV97">
        <v>124.59</v>
      </c>
      <c r="BI97">
        <v>0</v>
      </c>
      <c r="BJ97">
        <v>11.693899999999999</v>
      </c>
      <c r="BK97">
        <v>0.12561700000000001</v>
      </c>
      <c r="BL97">
        <v>7.7370900000000006E-2</v>
      </c>
      <c r="BM97">
        <v>0</v>
      </c>
      <c r="BN97">
        <v>-0.27615899999999999</v>
      </c>
      <c r="BO97">
        <v>0</v>
      </c>
      <c r="BP97">
        <v>0</v>
      </c>
      <c r="BQ97">
        <v>0.53989299999999996</v>
      </c>
      <c r="BR97">
        <v>0.89082499999999998</v>
      </c>
      <c r="BS97">
        <v>1.82348</v>
      </c>
      <c r="BT97">
        <v>7.39533E-2</v>
      </c>
      <c r="BU97">
        <v>14.9489</v>
      </c>
      <c r="BV97">
        <v>11.8969</v>
      </c>
      <c r="BW97">
        <v>0.246723</v>
      </c>
      <c r="BX97">
        <v>15812.3</v>
      </c>
      <c r="BY97">
        <v>1100.08</v>
      </c>
      <c r="BZ97">
        <v>581.67499999999995</v>
      </c>
      <c r="CA97">
        <v>-37961.5</v>
      </c>
      <c r="CB97">
        <v>2033.7</v>
      </c>
      <c r="CC97">
        <v>5937.67</v>
      </c>
      <c r="CD97">
        <v>12062</v>
      </c>
      <c r="CE97">
        <v>433.91399999999999</v>
      </c>
      <c r="CF97">
        <v>-4.7911799999999999E-3</v>
      </c>
      <c r="CG97">
        <v>17494.3</v>
      </c>
      <c r="CH97">
        <v>0.36424899999999999</v>
      </c>
      <c r="CI97">
        <v>542.29999999999995</v>
      </c>
      <c r="CJ97">
        <v>299.60500000000002</v>
      </c>
      <c r="CK97">
        <v>842.26900000000001</v>
      </c>
      <c r="CL97">
        <v>542.66399999999999</v>
      </c>
      <c r="CM97">
        <v>0.01</v>
      </c>
      <c r="CN97">
        <v>96.72</v>
      </c>
      <c r="CO97">
        <v>4.25</v>
      </c>
      <c r="CP97">
        <v>18.03</v>
      </c>
      <c r="CQ97">
        <v>-119.76</v>
      </c>
      <c r="CR97">
        <v>8.64</v>
      </c>
      <c r="CS97">
        <v>32.14</v>
      </c>
      <c r="CT97">
        <v>48</v>
      </c>
      <c r="CU97">
        <v>1.74</v>
      </c>
      <c r="CV97">
        <v>89.77</v>
      </c>
      <c r="CW97">
        <v>119.01</v>
      </c>
      <c r="DH97">
        <v>0</v>
      </c>
      <c r="DI97">
        <v>11.085699999999999</v>
      </c>
      <c r="DJ97">
        <v>0.12561700000000001</v>
      </c>
      <c r="DK97">
        <v>7.7370900000000006E-2</v>
      </c>
      <c r="DL97">
        <v>-0.27615899999999999</v>
      </c>
      <c r="DM97">
        <v>0.53989299999999996</v>
      </c>
      <c r="DN97">
        <v>0.89099899999999999</v>
      </c>
      <c r="DO97">
        <v>1.82348</v>
      </c>
      <c r="DP97">
        <v>7.39533E-2</v>
      </c>
      <c r="DQ97">
        <v>14.3409</v>
      </c>
      <c r="DR97">
        <v>11.2887</v>
      </c>
      <c r="DS97" t="s">
        <v>673</v>
      </c>
      <c r="DT97" t="s">
        <v>670</v>
      </c>
      <c r="DU97" t="s">
        <v>665</v>
      </c>
      <c r="DV97" t="s">
        <v>501</v>
      </c>
      <c r="DW97">
        <v>-0.60799999999999998</v>
      </c>
      <c r="DX97">
        <v>-0.60817399999999999</v>
      </c>
      <c r="DY97">
        <v>-6.1</v>
      </c>
      <c r="DZ97">
        <v>-4.7</v>
      </c>
      <c r="EC97">
        <v>2.11198</v>
      </c>
      <c r="ED97">
        <v>16664.7</v>
      </c>
      <c r="EE97">
        <v>1100.08</v>
      </c>
      <c r="EF97">
        <v>581.67499999999995</v>
      </c>
      <c r="EG97">
        <v>0</v>
      </c>
      <c r="EH97">
        <v>-37961.5</v>
      </c>
      <c r="EI97">
        <v>0</v>
      </c>
      <c r="EJ97">
        <v>0</v>
      </c>
      <c r="EK97">
        <v>2033.7</v>
      </c>
      <c r="EL97">
        <v>5926.2</v>
      </c>
      <c r="EM97">
        <v>12062</v>
      </c>
      <c r="EN97">
        <v>433.91399999999999</v>
      </c>
      <c r="EO97">
        <v>842.85500000000002</v>
      </c>
      <c r="EP97">
        <v>3.1180300000000001</v>
      </c>
      <c r="EQ97">
        <v>542.29999999999995</v>
      </c>
      <c r="ER97">
        <v>0</v>
      </c>
      <c r="ES97">
        <v>299.60500000000002</v>
      </c>
      <c r="ET97">
        <v>845.02300000000002</v>
      </c>
      <c r="EU97">
        <v>0.11</v>
      </c>
      <c r="EV97">
        <v>102.2</v>
      </c>
      <c r="EW97">
        <v>4.25</v>
      </c>
      <c r="EX97">
        <v>18.03</v>
      </c>
      <c r="EY97">
        <v>0</v>
      </c>
      <c r="EZ97">
        <v>-119.86</v>
      </c>
      <c r="FA97">
        <v>0</v>
      </c>
      <c r="FB97">
        <v>0</v>
      </c>
      <c r="FC97">
        <v>8.64</v>
      </c>
      <c r="FD97">
        <v>32.1</v>
      </c>
      <c r="FE97">
        <v>48</v>
      </c>
      <c r="FF97">
        <v>1.74</v>
      </c>
      <c r="FG97">
        <v>95.21</v>
      </c>
      <c r="FT97">
        <v>0</v>
      </c>
      <c r="FU97">
        <v>11.693899999999999</v>
      </c>
      <c r="FV97">
        <v>0.12561700000000001</v>
      </c>
      <c r="FW97">
        <v>7.7370900000000006E-2</v>
      </c>
      <c r="FX97">
        <v>0</v>
      </c>
      <c r="FY97">
        <v>-0.27615899999999999</v>
      </c>
      <c r="FZ97">
        <v>0</v>
      </c>
      <c r="GA97">
        <v>0</v>
      </c>
      <c r="GB97">
        <v>0.53989299999999996</v>
      </c>
      <c r="GC97">
        <v>0.89082499999999998</v>
      </c>
      <c r="GD97">
        <v>1.82348</v>
      </c>
      <c r="GE97">
        <v>7.39533E-2</v>
      </c>
      <c r="GF97">
        <v>14.9489</v>
      </c>
      <c r="GG97">
        <v>82.677800000000005</v>
      </c>
      <c r="GH97">
        <v>32332</v>
      </c>
      <c r="GI97">
        <v>1100.08</v>
      </c>
      <c r="GJ97">
        <v>0</v>
      </c>
      <c r="GK97">
        <v>5894.96</v>
      </c>
      <c r="GL97">
        <v>6547.69</v>
      </c>
      <c r="GM97">
        <v>10697.7</v>
      </c>
      <c r="GN97">
        <v>540.49900000000002</v>
      </c>
      <c r="GO97">
        <v>57195.7</v>
      </c>
      <c r="GP97">
        <v>68.837400000000002</v>
      </c>
      <c r="GQ97">
        <v>918.37</v>
      </c>
      <c r="GR97">
        <v>291.12400000000002</v>
      </c>
      <c r="GS97">
        <v>1278.33</v>
      </c>
      <c r="GT97">
        <v>2.6373700000000002</v>
      </c>
      <c r="GU97">
        <v>176.3</v>
      </c>
      <c r="GV97">
        <v>4.25</v>
      </c>
      <c r="GW97">
        <v>44.016399999999997</v>
      </c>
      <c r="GX97">
        <v>25.58</v>
      </c>
      <c r="GY97">
        <v>40.321399999999997</v>
      </c>
      <c r="GZ97">
        <v>43.19</v>
      </c>
      <c r="HA97">
        <v>2.19</v>
      </c>
      <c r="HB97">
        <v>338.48500000000001</v>
      </c>
      <c r="HC97">
        <v>2.52</v>
      </c>
      <c r="HD97">
        <v>176.3</v>
      </c>
      <c r="HE97">
        <v>4.25</v>
      </c>
      <c r="HF97">
        <v>26.85</v>
      </c>
      <c r="HG97">
        <v>25.58</v>
      </c>
      <c r="HH97">
        <v>33.799999999999997</v>
      </c>
      <c r="HI97">
        <v>43.19</v>
      </c>
      <c r="HJ97">
        <v>2.19</v>
      </c>
      <c r="HK97">
        <v>314.68</v>
      </c>
      <c r="ID97">
        <v>0</v>
      </c>
      <c r="IE97">
        <v>15.669700000000001</v>
      </c>
      <c r="IF97">
        <v>0.12561700000000001</v>
      </c>
      <c r="IG97">
        <v>0</v>
      </c>
      <c r="IH97">
        <v>1.7213499999999999</v>
      </c>
      <c r="II97">
        <v>0.80892399999999998</v>
      </c>
      <c r="IJ97">
        <v>1.7518499999999999</v>
      </c>
      <c r="IK97">
        <v>0.114331</v>
      </c>
      <c r="IL97">
        <v>20.191700000000001</v>
      </c>
      <c r="IM97">
        <v>63.5</v>
      </c>
      <c r="IN97">
        <v>35.4</v>
      </c>
      <c r="IO97">
        <v>28.1</v>
      </c>
      <c r="IP97">
        <v>61.9</v>
      </c>
      <c r="IQ97">
        <v>35.4</v>
      </c>
      <c r="IR97">
        <v>26.5</v>
      </c>
      <c r="IU97">
        <v>108.74</v>
      </c>
      <c r="IV97">
        <v>15.85</v>
      </c>
      <c r="IW97">
        <v>103.25</v>
      </c>
      <c r="IX97">
        <v>15.76</v>
      </c>
      <c r="IY97">
        <v>108.74</v>
      </c>
      <c r="IZ97">
        <v>15.85</v>
      </c>
      <c r="JA97">
        <v>180.84</v>
      </c>
      <c r="JB97">
        <v>46.363799999999998</v>
      </c>
      <c r="JK97">
        <v>1</v>
      </c>
      <c r="JL97">
        <v>23.094200000000001</v>
      </c>
      <c r="JM97">
        <v>23.094200000000001</v>
      </c>
      <c r="JP97">
        <v>37972.6</v>
      </c>
      <c r="JQ97">
        <v>23.094200000000001</v>
      </c>
      <c r="JR97">
        <v>1.78</v>
      </c>
      <c r="JS97">
        <v>2.06</v>
      </c>
      <c r="JT97">
        <v>8.8699999999999992</v>
      </c>
      <c r="JU97">
        <v>1.75</v>
      </c>
      <c r="JV97">
        <v>2.09</v>
      </c>
      <c r="JW97">
        <v>8.68</v>
      </c>
      <c r="JZ97">
        <v>2</v>
      </c>
      <c r="KA97">
        <v>8</v>
      </c>
      <c r="KB97">
        <v>88.210999999999999</v>
      </c>
      <c r="KC97">
        <v>136.386</v>
      </c>
      <c r="KD97">
        <v>77.991699999999994</v>
      </c>
      <c r="KE97">
        <v>127.822</v>
      </c>
      <c r="KF97">
        <v>143.845</v>
      </c>
      <c r="KG97">
        <v>243.29400000000001</v>
      </c>
      <c r="KJ97">
        <v>0.43628899999999998</v>
      </c>
      <c r="KK97">
        <v>3940.85</v>
      </c>
      <c r="KL97">
        <v>203.99799999999999</v>
      </c>
      <c r="KM97">
        <v>105.22799999999999</v>
      </c>
      <c r="KN97">
        <v>0</v>
      </c>
      <c r="KO97">
        <v>-3840.69</v>
      </c>
      <c r="KP97">
        <v>0</v>
      </c>
      <c r="KQ97">
        <v>0</v>
      </c>
      <c r="KR97">
        <v>444.32499999999999</v>
      </c>
      <c r="KS97">
        <v>1083.43</v>
      </c>
      <c r="KT97">
        <v>2355.87</v>
      </c>
      <c r="KU97">
        <v>95.474199999999996</v>
      </c>
      <c r="KV97">
        <v>4388.92</v>
      </c>
      <c r="KW97">
        <v>16.547499999999999</v>
      </c>
      <c r="KX97">
        <v>2878</v>
      </c>
      <c r="KY97">
        <v>0</v>
      </c>
      <c r="KZ97">
        <v>1590.01</v>
      </c>
      <c r="LA97">
        <v>4484.5600000000004</v>
      </c>
      <c r="LB97">
        <v>5.4808799999999998E-2</v>
      </c>
      <c r="LC97">
        <v>3759.56</v>
      </c>
      <c r="LD97">
        <v>203.99799999999999</v>
      </c>
      <c r="LE97">
        <v>105.22799999999999</v>
      </c>
      <c r="LF97">
        <v>-3840.69</v>
      </c>
      <c r="LG97">
        <v>444.32499999999999</v>
      </c>
      <c r="LH97">
        <v>1085.5899999999999</v>
      </c>
      <c r="LI97">
        <v>2355.87</v>
      </c>
      <c r="LJ97">
        <v>95.474199999999996</v>
      </c>
      <c r="LK97">
        <v>4209.42</v>
      </c>
      <c r="LL97">
        <v>1.9330799999999999</v>
      </c>
      <c r="LM97">
        <v>2878</v>
      </c>
      <c r="LN97">
        <v>1590.01</v>
      </c>
      <c r="LO97">
        <v>4469.95</v>
      </c>
      <c r="LP97">
        <v>16.603300000000001</v>
      </c>
      <c r="LQ97">
        <v>6557.87</v>
      </c>
      <c r="LR97">
        <v>203.99799999999999</v>
      </c>
      <c r="LS97">
        <v>0</v>
      </c>
      <c r="LT97">
        <v>1286.71</v>
      </c>
      <c r="LU97">
        <v>1230.25</v>
      </c>
      <c r="LV97">
        <v>2122.71</v>
      </c>
      <c r="LW97">
        <v>142.83199999999999</v>
      </c>
      <c r="LX97">
        <v>11561</v>
      </c>
      <c r="LY97">
        <v>365.322</v>
      </c>
      <c r="LZ97">
        <v>4873.82</v>
      </c>
      <c r="MA97">
        <v>1545</v>
      </c>
      <c r="MB97">
        <v>6784.15</v>
      </c>
    </row>
    <row r="98" spans="1:340" x14ac:dyDescent="0.25">
      <c r="A98" s="26">
        <v>44497.79415509259</v>
      </c>
      <c r="B98" t="s">
        <v>860</v>
      </c>
      <c r="C98" t="s">
        <v>861</v>
      </c>
      <c r="D98">
        <v>16</v>
      </c>
      <c r="E98">
        <v>8</v>
      </c>
      <c r="F98">
        <v>6960</v>
      </c>
      <c r="G98" t="s">
        <v>87</v>
      </c>
      <c r="H98" t="s">
        <v>393</v>
      </c>
      <c r="I98">
        <v>0</v>
      </c>
      <c r="J98">
        <v>0</v>
      </c>
      <c r="K98">
        <v>0</v>
      </c>
      <c r="L98">
        <v>30</v>
      </c>
      <c r="O98">
        <v>454.73099999999999</v>
      </c>
      <c r="P98">
        <v>1420.86</v>
      </c>
      <c r="Q98">
        <v>1100.08</v>
      </c>
      <c r="R98">
        <v>581.77700000000004</v>
      </c>
      <c r="S98">
        <v>0</v>
      </c>
      <c r="T98">
        <v>-23678.3</v>
      </c>
      <c r="U98">
        <v>0</v>
      </c>
      <c r="V98">
        <v>0</v>
      </c>
      <c r="W98">
        <v>2033.7</v>
      </c>
      <c r="X98">
        <v>5591.22</v>
      </c>
      <c r="Y98">
        <v>12062</v>
      </c>
      <c r="Z98">
        <v>433.91399999999999</v>
      </c>
      <c r="AA98">
        <v>-1.69629E-3</v>
      </c>
      <c r="AB98">
        <v>3557.45</v>
      </c>
      <c r="AC98">
        <v>673.00599999999997</v>
      </c>
      <c r="AD98">
        <v>820.92</v>
      </c>
      <c r="AE98">
        <v>0</v>
      </c>
      <c r="AF98">
        <v>299.60500000000002</v>
      </c>
      <c r="AG98">
        <v>1793.53</v>
      </c>
      <c r="AH98">
        <v>1493.93</v>
      </c>
      <c r="AI98">
        <v>22.89</v>
      </c>
      <c r="AJ98">
        <v>9.61</v>
      </c>
      <c r="AK98">
        <v>4.4000000000000004</v>
      </c>
      <c r="AL98">
        <v>26.04</v>
      </c>
      <c r="AM98">
        <v>0</v>
      </c>
      <c r="AN98">
        <v>-74.7</v>
      </c>
      <c r="AO98">
        <v>0</v>
      </c>
      <c r="AP98">
        <v>0</v>
      </c>
      <c r="AQ98">
        <v>9.49</v>
      </c>
      <c r="AR98">
        <v>31.61</v>
      </c>
      <c r="AS98">
        <v>50.4</v>
      </c>
      <c r="AT98">
        <v>1.89</v>
      </c>
      <c r="AU98">
        <v>81.63</v>
      </c>
      <c r="AV98">
        <v>62.94</v>
      </c>
      <c r="BI98">
        <v>0</v>
      </c>
      <c r="BJ98">
        <v>2.9544800000000002</v>
      </c>
      <c r="BK98">
        <v>0.12561700000000001</v>
      </c>
      <c r="BL98">
        <v>7.7370900000000006E-2</v>
      </c>
      <c r="BM98">
        <v>0</v>
      </c>
      <c r="BN98">
        <v>-0.42779899999999998</v>
      </c>
      <c r="BO98">
        <v>0</v>
      </c>
      <c r="BP98">
        <v>0</v>
      </c>
      <c r="BQ98">
        <v>0.53989299999999996</v>
      </c>
      <c r="BR98">
        <v>0.88484799999999997</v>
      </c>
      <c r="BS98">
        <v>1.82348</v>
      </c>
      <c r="BT98">
        <v>7.39533E-2</v>
      </c>
      <c r="BU98">
        <v>6.0518400000000003</v>
      </c>
      <c r="BV98">
        <v>3.15747</v>
      </c>
      <c r="BW98">
        <v>454.73099999999999</v>
      </c>
      <c r="BX98">
        <v>1420.86</v>
      </c>
      <c r="BY98">
        <v>1100.08</v>
      </c>
      <c r="BZ98">
        <v>581.77700000000004</v>
      </c>
      <c r="CA98">
        <v>-23678.3</v>
      </c>
      <c r="CB98">
        <v>2033.7</v>
      </c>
      <c r="CC98">
        <v>5591.22</v>
      </c>
      <c r="CD98">
        <v>12062</v>
      </c>
      <c r="CE98">
        <v>433.91399999999999</v>
      </c>
      <c r="CF98">
        <v>-1.69629E-3</v>
      </c>
      <c r="CG98">
        <v>3557.45</v>
      </c>
      <c r="CH98">
        <v>673.00599999999997</v>
      </c>
      <c r="CI98">
        <v>820.92</v>
      </c>
      <c r="CJ98">
        <v>299.60500000000002</v>
      </c>
      <c r="CK98">
        <v>1793.53</v>
      </c>
      <c r="CL98">
        <v>1493.93</v>
      </c>
      <c r="CM98">
        <v>22.89</v>
      </c>
      <c r="CN98">
        <v>9.61</v>
      </c>
      <c r="CO98">
        <v>4.4000000000000004</v>
      </c>
      <c r="CP98">
        <v>26.04</v>
      </c>
      <c r="CQ98">
        <v>-74.7</v>
      </c>
      <c r="CR98">
        <v>9.49</v>
      </c>
      <c r="CS98">
        <v>31.61</v>
      </c>
      <c r="CT98">
        <v>50.4</v>
      </c>
      <c r="CU98">
        <v>1.89</v>
      </c>
      <c r="CV98">
        <v>81.63</v>
      </c>
      <c r="CW98">
        <v>62.94</v>
      </c>
      <c r="DH98">
        <v>0</v>
      </c>
      <c r="DI98">
        <v>2.9544800000000002</v>
      </c>
      <c r="DJ98">
        <v>0.12561700000000001</v>
      </c>
      <c r="DK98">
        <v>7.7370900000000006E-2</v>
      </c>
      <c r="DL98">
        <v>-0.42779899999999998</v>
      </c>
      <c r="DM98">
        <v>0.53989299999999996</v>
      </c>
      <c r="DN98">
        <v>0.88484799999999997</v>
      </c>
      <c r="DO98">
        <v>1.82348</v>
      </c>
      <c r="DP98">
        <v>7.39533E-2</v>
      </c>
      <c r="DQ98">
        <v>6.0518400000000003</v>
      </c>
      <c r="DR98">
        <v>3.15747</v>
      </c>
      <c r="DS98" t="s">
        <v>673</v>
      </c>
      <c r="DT98" t="s">
        <v>670</v>
      </c>
      <c r="DU98" t="s">
        <v>665</v>
      </c>
      <c r="DV98" t="s">
        <v>501</v>
      </c>
      <c r="DW98">
        <v>0</v>
      </c>
      <c r="DX98">
        <v>0</v>
      </c>
      <c r="DY98">
        <v>0</v>
      </c>
      <c r="DZ98">
        <v>0</v>
      </c>
      <c r="EC98">
        <v>454.73099999999999</v>
      </c>
      <c r="ED98">
        <v>1420.86</v>
      </c>
      <c r="EE98">
        <v>1100.08</v>
      </c>
      <c r="EF98">
        <v>581.77700000000004</v>
      </c>
      <c r="EG98">
        <v>0</v>
      </c>
      <c r="EH98">
        <v>-23678.3</v>
      </c>
      <c r="EI98">
        <v>0</v>
      </c>
      <c r="EJ98">
        <v>0</v>
      </c>
      <c r="EK98">
        <v>2033.7</v>
      </c>
      <c r="EL98">
        <v>5591.22</v>
      </c>
      <c r="EM98">
        <v>12062</v>
      </c>
      <c r="EN98">
        <v>433.91399999999999</v>
      </c>
      <c r="EO98">
        <v>-1.69629E-3</v>
      </c>
      <c r="EP98">
        <v>673.00599999999997</v>
      </c>
      <c r="EQ98">
        <v>820.92</v>
      </c>
      <c r="ER98">
        <v>0</v>
      </c>
      <c r="ES98">
        <v>299.60500000000002</v>
      </c>
      <c r="ET98">
        <v>1793.53</v>
      </c>
      <c r="EU98">
        <v>22.89</v>
      </c>
      <c r="EV98">
        <v>9.61</v>
      </c>
      <c r="EW98">
        <v>4.4000000000000004</v>
      </c>
      <c r="EX98">
        <v>26.04</v>
      </c>
      <c r="EY98">
        <v>0</v>
      </c>
      <c r="EZ98">
        <v>-74.7</v>
      </c>
      <c r="FA98">
        <v>0</v>
      </c>
      <c r="FB98">
        <v>0</v>
      </c>
      <c r="FC98">
        <v>9.49</v>
      </c>
      <c r="FD98">
        <v>31.61</v>
      </c>
      <c r="FE98">
        <v>50.4</v>
      </c>
      <c r="FF98">
        <v>1.89</v>
      </c>
      <c r="FG98">
        <v>81.63</v>
      </c>
      <c r="FT98">
        <v>0</v>
      </c>
      <c r="FU98">
        <v>2.9544800000000002</v>
      </c>
      <c r="FV98">
        <v>0.12561700000000001</v>
      </c>
      <c r="FW98">
        <v>7.7370900000000006E-2</v>
      </c>
      <c r="FX98">
        <v>0</v>
      </c>
      <c r="FY98">
        <v>-0.42779899999999998</v>
      </c>
      <c r="FZ98">
        <v>0</v>
      </c>
      <c r="GA98">
        <v>0</v>
      </c>
      <c r="GB98">
        <v>0.53989299999999996</v>
      </c>
      <c r="GC98">
        <v>0.88484799999999997</v>
      </c>
      <c r="GD98">
        <v>1.82348</v>
      </c>
      <c r="GE98">
        <v>7.39533E-2</v>
      </c>
      <c r="GF98">
        <v>6.0518400000000003</v>
      </c>
      <c r="GG98">
        <v>1285.6300000000001</v>
      </c>
      <c r="GH98">
        <v>2677.01</v>
      </c>
      <c r="GI98">
        <v>1100.08</v>
      </c>
      <c r="GJ98">
        <v>0</v>
      </c>
      <c r="GK98">
        <v>5894.96</v>
      </c>
      <c r="GL98">
        <v>6547.69</v>
      </c>
      <c r="GM98">
        <v>10697.7</v>
      </c>
      <c r="GN98">
        <v>540.49900000000002</v>
      </c>
      <c r="GO98">
        <v>28743.599999999999</v>
      </c>
      <c r="GP98">
        <v>1073.1300000000001</v>
      </c>
      <c r="GQ98">
        <v>1244.45</v>
      </c>
      <c r="GR98">
        <v>291.12400000000002</v>
      </c>
      <c r="GS98">
        <v>2608.6999999999998</v>
      </c>
      <c r="GT98">
        <v>56.091200000000001</v>
      </c>
      <c r="GU98">
        <v>14.93</v>
      </c>
      <c r="GV98">
        <v>4.4000000000000004</v>
      </c>
      <c r="GW98">
        <v>79.866699999999994</v>
      </c>
      <c r="GX98">
        <v>27.55</v>
      </c>
      <c r="GY98">
        <v>41.281399999999998</v>
      </c>
      <c r="GZ98">
        <v>45.01</v>
      </c>
      <c r="HA98">
        <v>2.59</v>
      </c>
      <c r="HB98">
        <v>271.71899999999999</v>
      </c>
      <c r="HC98">
        <v>38.880000000000003</v>
      </c>
      <c r="HD98">
        <v>14.93</v>
      </c>
      <c r="HE98">
        <v>4.4000000000000004</v>
      </c>
      <c r="HF98">
        <v>35.94</v>
      </c>
      <c r="HG98">
        <v>27.55</v>
      </c>
      <c r="HH98">
        <v>34.76</v>
      </c>
      <c r="HI98">
        <v>45.01</v>
      </c>
      <c r="HJ98">
        <v>2.59</v>
      </c>
      <c r="HK98">
        <v>204.06</v>
      </c>
      <c r="ID98">
        <v>0</v>
      </c>
      <c r="IE98">
        <v>3.4849999999999999</v>
      </c>
      <c r="IF98">
        <v>0.12561700000000001</v>
      </c>
      <c r="IG98">
        <v>0</v>
      </c>
      <c r="IH98">
        <v>1.7213499999999999</v>
      </c>
      <c r="II98">
        <v>0.80892399999999998</v>
      </c>
      <c r="IJ98">
        <v>1.7518499999999999</v>
      </c>
      <c r="IK98">
        <v>0.114331</v>
      </c>
      <c r="IL98">
        <v>8.0070599999999992</v>
      </c>
      <c r="IM98">
        <v>57.5</v>
      </c>
      <c r="IN98">
        <v>27.5</v>
      </c>
      <c r="IO98">
        <v>30</v>
      </c>
      <c r="IP98">
        <v>57.5</v>
      </c>
      <c r="IQ98">
        <v>27.5</v>
      </c>
      <c r="IR98">
        <v>30</v>
      </c>
      <c r="IU98">
        <v>18.38</v>
      </c>
      <c r="IV98">
        <v>44.56</v>
      </c>
      <c r="IW98">
        <v>18.38</v>
      </c>
      <c r="IX98">
        <v>44.56</v>
      </c>
      <c r="IY98">
        <v>18.38</v>
      </c>
      <c r="IZ98">
        <v>44.56</v>
      </c>
      <c r="JA98">
        <v>24.8</v>
      </c>
      <c r="JB98">
        <v>130.488</v>
      </c>
      <c r="JK98">
        <v>1</v>
      </c>
      <c r="JL98">
        <v>14.408099999999999</v>
      </c>
      <c r="JM98">
        <v>14.408099999999999</v>
      </c>
      <c r="JP98">
        <v>23685.200000000001</v>
      </c>
      <c r="JQ98">
        <v>14.408099999999999</v>
      </c>
      <c r="JR98">
        <v>1.1299999999999999</v>
      </c>
      <c r="JS98">
        <v>1.34</v>
      </c>
      <c r="JT98">
        <v>11.75</v>
      </c>
      <c r="JU98">
        <v>1.1299999999999999</v>
      </c>
      <c r="JV98">
        <v>1.34</v>
      </c>
      <c r="JW98">
        <v>11.75</v>
      </c>
      <c r="JZ98">
        <v>2</v>
      </c>
      <c r="KA98">
        <v>8</v>
      </c>
      <c r="KB98">
        <v>108.188</v>
      </c>
      <c r="KC98">
        <v>57.921999999999997</v>
      </c>
      <c r="KD98">
        <v>108.188</v>
      </c>
      <c r="KE98">
        <v>57.921999999999997</v>
      </c>
      <c r="KF98">
        <v>143.07499999999999</v>
      </c>
      <c r="KG98">
        <v>79.299099999999996</v>
      </c>
      <c r="KJ98">
        <v>82.742000000000004</v>
      </c>
      <c r="KK98">
        <v>379.35500000000002</v>
      </c>
      <c r="KL98">
        <v>203.99799999999999</v>
      </c>
      <c r="KM98">
        <v>105.238</v>
      </c>
      <c r="KN98">
        <v>0</v>
      </c>
      <c r="KO98">
        <v>-2462.67</v>
      </c>
      <c r="KP98">
        <v>0</v>
      </c>
      <c r="KQ98">
        <v>0</v>
      </c>
      <c r="KR98">
        <v>444.32499999999999</v>
      </c>
      <c r="KS98">
        <v>1024.17</v>
      </c>
      <c r="KT98">
        <v>2355.87</v>
      </c>
      <c r="KU98">
        <v>95.474199999999996</v>
      </c>
      <c r="KV98">
        <v>2228.5100000000002</v>
      </c>
      <c r="KW98">
        <v>3571.66</v>
      </c>
      <c r="KX98">
        <v>4356.6499999999996</v>
      </c>
      <c r="KY98">
        <v>0</v>
      </c>
      <c r="KZ98">
        <v>1590.01</v>
      </c>
      <c r="LA98">
        <v>9518.33</v>
      </c>
      <c r="LB98">
        <v>82.742000000000004</v>
      </c>
      <c r="LC98">
        <v>379.35500000000002</v>
      </c>
      <c r="LD98">
        <v>203.99799999999999</v>
      </c>
      <c r="LE98">
        <v>105.238</v>
      </c>
      <c r="LF98">
        <v>-2462.67</v>
      </c>
      <c r="LG98">
        <v>444.32499999999999</v>
      </c>
      <c r="LH98">
        <v>1024.17</v>
      </c>
      <c r="LI98">
        <v>2355.87</v>
      </c>
      <c r="LJ98">
        <v>95.474199999999996</v>
      </c>
      <c r="LK98">
        <v>2228.5100000000002</v>
      </c>
      <c r="LL98">
        <v>3571.66</v>
      </c>
      <c r="LM98">
        <v>4356.6499999999996</v>
      </c>
      <c r="LN98">
        <v>1590.01</v>
      </c>
      <c r="LO98">
        <v>9518.33</v>
      </c>
      <c r="LP98">
        <v>249.81800000000001</v>
      </c>
      <c r="LQ98">
        <v>616.19100000000003</v>
      </c>
      <c r="LR98">
        <v>203.99799999999999</v>
      </c>
      <c r="LS98">
        <v>0</v>
      </c>
      <c r="LT98">
        <v>1286.71</v>
      </c>
      <c r="LU98">
        <v>1230.25</v>
      </c>
      <c r="LV98">
        <v>2122.71</v>
      </c>
      <c r="LW98">
        <v>142.83199999999999</v>
      </c>
      <c r="LX98">
        <v>5852.5</v>
      </c>
      <c r="LY98">
        <v>5695.12</v>
      </c>
      <c r="LZ98">
        <v>6604.36</v>
      </c>
      <c r="MA98">
        <v>1545</v>
      </c>
      <c r="MB98">
        <v>13844.5</v>
      </c>
    </row>
    <row r="99" spans="1:340" x14ac:dyDescent="0.25">
      <c r="A99" s="26">
        <v>44497.794594907406</v>
      </c>
      <c r="B99" t="s">
        <v>862</v>
      </c>
      <c r="C99" t="s">
        <v>863</v>
      </c>
      <c r="D99">
        <v>16</v>
      </c>
      <c r="E99">
        <v>8</v>
      </c>
      <c r="F99">
        <v>6960</v>
      </c>
      <c r="G99" t="s">
        <v>87</v>
      </c>
      <c r="H99" t="s">
        <v>112</v>
      </c>
      <c r="I99">
        <v>-5.82</v>
      </c>
      <c r="J99">
        <v>-2.1</v>
      </c>
      <c r="K99">
        <v>-2.2000000000000002</v>
      </c>
      <c r="L99">
        <v>32.200000000000003</v>
      </c>
      <c r="O99">
        <v>574.55499999999995</v>
      </c>
      <c r="P99">
        <v>1381.11</v>
      </c>
      <c r="Q99">
        <v>1100.08</v>
      </c>
      <c r="R99">
        <v>581.77700000000004</v>
      </c>
      <c r="S99">
        <v>0</v>
      </c>
      <c r="T99">
        <v>-23678.3</v>
      </c>
      <c r="U99">
        <v>0</v>
      </c>
      <c r="V99">
        <v>0</v>
      </c>
      <c r="W99">
        <v>2033.7</v>
      </c>
      <c r="X99">
        <v>5573.17</v>
      </c>
      <c r="Y99">
        <v>12062</v>
      </c>
      <c r="Z99">
        <v>433.91399999999999</v>
      </c>
      <c r="AA99">
        <v>62.010899999999999</v>
      </c>
      <c r="AB99">
        <v>3637.52</v>
      </c>
      <c r="AC99">
        <v>850.34699999999998</v>
      </c>
      <c r="AD99">
        <v>820.92</v>
      </c>
      <c r="AE99">
        <v>0</v>
      </c>
      <c r="AF99">
        <v>299.60500000000002</v>
      </c>
      <c r="AG99">
        <v>1970.87</v>
      </c>
      <c r="AH99">
        <v>1671.27</v>
      </c>
      <c r="AI99">
        <v>28.9</v>
      </c>
      <c r="AJ99">
        <v>9.42</v>
      </c>
      <c r="AK99">
        <v>4.4000000000000004</v>
      </c>
      <c r="AL99">
        <v>26.04</v>
      </c>
      <c r="AM99">
        <v>0</v>
      </c>
      <c r="AN99">
        <v>-74.709999999999994</v>
      </c>
      <c r="AO99">
        <v>0</v>
      </c>
      <c r="AP99">
        <v>0</v>
      </c>
      <c r="AQ99">
        <v>9.49</v>
      </c>
      <c r="AR99">
        <v>31.54</v>
      </c>
      <c r="AS99">
        <v>50.4</v>
      </c>
      <c r="AT99">
        <v>1.89</v>
      </c>
      <c r="AU99">
        <v>87.37</v>
      </c>
      <c r="AV99">
        <v>68.760000000000005</v>
      </c>
      <c r="BI99">
        <v>0</v>
      </c>
      <c r="BJ99">
        <v>2.9310200000000002</v>
      </c>
      <c r="BK99">
        <v>0.12561700000000001</v>
      </c>
      <c r="BL99">
        <v>7.7370900000000006E-2</v>
      </c>
      <c r="BM99">
        <v>0</v>
      </c>
      <c r="BN99">
        <v>-0.42779899999999998</v>
      </c>
      <c r="BO99">
        <v>0</v>
      </c>
      <c r="BP99">
        <v>0</v>
      </c>
      <c r="BQ99">
        <v>0.53989299999999996</v>
      </c>
      <c r="BR99">
        <v>0.88452299999999995</v>
      </c>
      <c r="BS99">
        <v>1.82348</v>
      </c>
      <c r="BT99">
        <v>7.39533E-2</v>
      </c>
      <c r="BU99">
        <v>6.0280500000000004</v>
      </c>
      <c r="BV99">
        <v>3.1339999999999999</v>
      </c>
      <c r="BW99">
        <v>454.73099999999999</v>
      </c>
      <c r="BX99">
        <v>1420.86</v>
      </c>
      <c r="BY99">
        <v>1100.08</v>
      </c>
      <c r="BZ99">
        <v>581.77700000000004</v>
      </c>
      <c r="CA99">
        <v>-23678.3</v>
      </c>
      <c r="CB99">
        <v>2033.7</v>
      </c>
      <c r="CC99">
        <v>5591.22</v>
      </c>
      <c r="CD99">
        <v>12062</v>
      </c>
      <c r="CE99">
        <v>433.91399999999999</v>
      </c>
      <c r="CF99">
        <v>-1.69629E-3</v>
      </c>
      <c r="CG99">
        <v>3557.45</v>
      </c>
      <c r="CH99">
        <v>673.00599999999997</v>
      </c>
      <c r="CI99">
        <v>820.92</v>
      </c>
      <c r="CJ99">
        <v>299.60500000000002</v>
      </c>
      <c r="CK99">
        <v>1793.53</v>
      </c>
      <c r="CL99">
        <v>1493.93</v>
      </c>
      <c r="CM99">
        <v>22.89</v>
      </c>
      <c r="CN99">
        <v>9.61</v>
      </c>
      <c r="CO99">
        <v>4.4000000000000004</v>
      </c>
      <c r="CP99">
        <v>26.04</v>
      </c>
      <c r="CQ99">
        <v>-74.7</v>
      </c>
      <c r="CR99">
        <v>9.49</v>
      </c>
      <c r="CS99">
        <v>31.61</v>
      </c>
      <c r="CT99">
        <v>50.4</v>
      </c>
      <c r="CU99">
        <v>1.89</v>
      </c>
      <c r="CV99">
        <v>81.63</v>
      </c>
      <c r="CW99">
        <v>62.94</v>
      </c>
      <c r="DH99">
        <v>0</v>
      </c>
      <c r="DI99">
        <v>2.9544800000000002</v>
      </c>
      <c r="DJ99">
        <v>0.12561700000000001</v>
      </c>
      <c r="DK99">
        <v>7.7370900000000006E-2</v>
      </c>
      <c r="DL99">
        <v>-0.42779899999999998</v>
      </c>
      <c r="DM99">
        <v>0.53989299999999996</v>
      </c>
      <c r="DN99">
        <v>0.88484799999999997</v>
      </c>
      <c r="DO99">
        <v>1.82348</v>
      </c>
      <c r="DP99">
        <v>7.39533E-2</v>
      </c>
      <c r="DQ99">
        <v>6.0518400000000003</v>
      </c>
      <c r="DR99">
        <v>3.15747</v>
      </c>
      <c r="DS99" t="s">
        <v>673</v>
      </c>
      <c r="DT99" t="s">
        <v>670</v>
      </c>
      <c r="DU99" t="s">
        <v>665</v>
      </c>
      <c r="DV99" t="s">
        <v>501</v>
      </c>
      <c r="DW99">
        <v>2.3788E-2</v>
      </c>
      <c r="DX99">
        <v>2.34627E-2</v>
      </c>
      <c r="DY99">
        <v>-7</v>
      </c>
      <c r="DZ99">
        <v>-9.1999999999999993</v>
      </c>
      <c r="EC99">
        <v>574.55499999999995</v>
      </c>
      <c r="ED99">
        <v>1381.11</v>
      </c>
      <c r="EE99">
        <v>1100.08</v>
      </c>
      <c r="EF99">
        <v>581.77700000000004</v>
      </c>
      <c r="EG99">
        <v>0</v>
      </c>
      <c r="EH99">
        <v>-23678.3</v>
      </c>
      <c r="EI99">
        <v>0</v>
      </c>
      <c r="EJ99">
        <v>0</v>
      </c>
      <c r="EK99">
        <v>2033.7</v>
      </c>
      <c r="EL99">
        <v>5573.17</v>
      </c>
      <c r="EM99">
        <v>12062</v>
      </c>
      <c r="EN99">
        <v>433.91399999999999</v>
      </c>
      <c r="EO99">
        <v>62.010899999999999</v>
      </c>
      <c r="EP99">
        <v>850.34699999999998</v>
      </c>
      <c r="EQ99">
        <v>820.92</v>
      </c>
      <c r="ER99">
        <v>0</v>
      </c>
      <c r="ES99">
        <v>299.60500000000002</v>
      </c>
      <c r="ET99">
        <v>1970.87</v>
      </c>
      <c r="EU99">
        <v>28.9</v>
      </c>
      <c r="EV99">
        <v>9.42</v>
      </c>
      <c r="EW99">
        <v>4.4000000000000004</v>
      </c>
      <c r="EX99">
        <v>26.04</v>
      </c>
      <c r="EY99">
        <v>0</v>
      </c>
      <c r="EZ99">
        <v>-74.709999999999994</v>
      </c>
      <c r="FA99">
        <v>0</v>
      </c>
      <c r="FB99">
        <v>0</v>
      </c>
      <c r="FC99">
        <v>9.49</v>
      </c>
      <c r="FD99">
        <v>31.54</v>
      </c>
      <c r="FE99">
        <v>50.4</v>
      </c>
      <c r="FF99">
        <v>1.89</v>
      </c>
      <c r="FG99">
        <v>87.37</v>
      </c>
      <c r="FT99">
        <v>0</v>
      </c>
      <c r="FU99">
        <v>2.9310200000000002</v>
      </c>
      <c r="FV99">
        <v>0.12561700000000001</v>
      </c>
      <c r="FW99">
        <v>7.7370900000000006E-2</v>
      </c>
      <c r="FX99">
        <v>0</v>
      </c>
      <c r="FY99">
        <v>-0.42779899999999998</v>
      </c>
      <c r="FZ99">
        <v>0</v>
      </c>
      <c r="GA99">
        <v>0</v>
      </c>
      <c r="GB99">
        <v>0.53989299999999996</v>
      </c>
      <c r="GC99">
        <v>0.88452299999999995</v>
      </c>
      <c r="GD99">
        <v>1.82348</v>
      </c>
      <c r="GE99">
        <v>7.39533E-2</v>
      </c>
      <c r="GF99">
        <v>6.0280500000000004</v>
      </c>
      <c r="GG99">
        <v>1285.6300000000001</v>
      </c>
      <c r="GH99">
        <v>2677.01</v>
      </c>
      <c r="GI99">
        <v>1100.08</v>
      </c>
      <c r="GJ99">
        <v>0</v>
      </c>
      <c r="GK99">
        <v>5894.96</v>
      </c>
      <c r="GL99">
        <v>6547.69</v>
      </c>
      <c r="GM99">
        <v>10697.7</v>
      </c>
      <c r="GN99">
        <v>540.49900000000002</v>
      </c>
      <c r="GO99">
        <v>28743.599999999999</v>
      </c>
      <c r="GP99">
        <v>1073.1300000000001</v>
      </c>
      <c r="GQ99">
        <v>1244.45</v>
      </c>
      <c r="GR99">
        <v>291.12400000000002</v>
      </c>
      <c r="GS99">
        <v>2608.6999999999998</v>
      </c>
      <c r="GT99">
        <v>56.091200000000001</v>
      </c>
      <c r="GU99">
        <v>14.93</v>
      </c>
      <c r="GV99">
        <v>4.4000000000000004</v>
      </c>
      <c r="GW99">
        <v>79.866699999999994</v>
      </c>
      <c r="GX99">
        <v>27.55</v>
      </c>
      <c r="GY99">
        <v>41.281399999999998</v>
      </c>
      <c r="GZ99">
        <v>45.01</v>
      </c>
      <c r="HA99">
        <v>2.59</v>
      </c>
      <c r="HB99">
        <v>271.71899999999999</v>
      </c>
      <c r="HC99">
        <v>38.880000000000003</v>
      </c>
      <c r="HD99">
        <v>14.93</v>
      </c>
      <c r="HE99">
        <v>4.4000000000000004</v>
      </c>
      <c r="HF99">
        <v>35.94</v>
      </c>
      <c r="HG99">
        <v>27.55</v>
      </c>
      <c r="HH99">
        <v>34.76</v>
      </c>
      <c r="HI99">
        <v>45.01</v>
      </c>
      <c r="HJ99">
        <v>2.59</v>
      </c>
      <c r="HK99">
        <v>204.06</v>
      </c>
      <c r="ID99">
        <v>0</v>
      </c>
      <c r="IE99">
        <v>3.4849999999999999</v>
      </c>
      <c r="IF99">
        <v>0.12561700000000001</v>
      </c>
      <c r="IG99">
        <v>0</v>
      </c>
      <c r="IH99">
        <v>1.7213499999999999</v>
      </c>
      <c r="II99">
        <v>0.80892399999999998</v>
      </c>
      <c r="IJ99">
        <v>1.7518499999999999</v>
      </c>
      <c r="IK99">
        <v>0.114331</v>
      </c>
      <c r="IL99">
        <v>8.0070599999999992</v>
      </c>
      <c r="IM99">
        <v>59.6</v>
      </c>
      <c r="IN99">
        <v>27.4</v>
      </c>
      <c r="IO99">
        <v>32.200000000000003</v>
      </c>
      <c r="IP99">
        <v>57.5</v>
      </c>
      <c r="IQ99">
        <v>27.5</v>
      </c>
      <c r="IR99">
        <v>30</v>
      </c>
      <c r="IU99">
        <v>18.690000000000001</v>
      </c>
      <c r="IV99">
        <v>50.07</v>
      </c>
      <c r="IW99">
        <v>18.38</v>
      </c>
      <c r="IX99">
        <v>44.56</v>
      </c>
      <c r="IY99">
        <v>18.690000000000001</v>
      </c>
      <c r="IZ99">
        <v>50.07</v>
      </c>
      <c r="JA99">
        <v>24.8</v>
      </c>
      <c r="JB99">
        <v>130.488</v>
      </c>
      <c r="JK99">
        <v>1</v>
      </c>
      <c r="JL99">
        <v>14.408099999999999</v>
      </c>
      <c r="JM99">
        <v>14.408099999999999</v>
      </c>
      <c r="JP99">
        <v>23685.200000000001</v>
      </c>
      <c r="JQ99">
        <v>14.408099999999999</v>
      </c>
      <c r="JR99">
        <v>1.1299999999999999</v>
      </c>
      <c r="JS99">
        <v>1.34</v>
      </c>
      <c r="JT99">
        <v>12.7</v>
      </c>
      <c r="JU99">
        <v>1.1299999999999999</v>
      </c>
      <c r="JV99">
        <v>1.34</v>
      </c>
      <c r="JW99">
        <v>11.75</v>
      </c>
      <c r="JZ99">
        <v>2</v>
      </c>
      <c r="KA99">
        <v>8</v>
      </c>
      <c r="KB99">
        <v>121.29600000000001</v>
      </c>
      <c r="KC99">
        <v>60.025300000000001</v>
      </c>
      <c r="KD99">
        <v>108.188</v>
      </c>
      <c r="KE99">
        <v>57.921999999999997</v>
      </c>
      <c r="KF99">
        <v>143.07499999999999</v>
      </c>
      <c r="KG99">
        <v>79.299099999999996</v>
      </c>
      <c r="KJ99">
        <v>105.13</v>
      </c>
      <c r="KK99">
        <v>369.185</v>
      </c>
      <c r="KL99">
        <v>203.99799999999999</v>
      </c>
      <c r="KM99">
        <v>105.238</v>
      </c>
      <c r="KN99">
        <v>0</v>
      </c>
      <c r="KO99">
        <v>-2462.67</v>
      </c>
      <c r="KP99">
        <v>0</v>
      </c>
      <c r="KQ99">
        <v>0</v>
      </c>
      <c r="KR99">
        <v>444.32499999999999</v>
      </c>
      <c r="KS99">
        <v>1020.81</v>
      </c>
      <c r="KT99">
        <v>2355.87</v>
      </c>
      <c r="KU99">
        <v>95.474199999999996</v>
      </c>
      <c r="KV99">
        <v>2237.37</v>
      </c>
      <c r="KW99">
        <v>4512.82</v>
      </c>
      <c r="KX99">
        <v>4356.6499999999996</v>
      </c>
      <c r="KY99">
        <v>0</v>
      </c>
      <c r="KZ99">
        <v>1590.01</v>
      </c>
      <c r="LA99">
        <v>10459.5</v>
      </c>
      <c r="LB99">
        <v>82.742000000000004</v>
      </c>
      <c r="LC99">
        <v>379.35500000000002</v>
      </c>
      <c r="LD99">
        <v>203.99799999999999</v>
      </c>
      <c r="LE99">
        <v>105.238</v>
      </c>
      <c r="LF99">
        <v>-2462.67</v>
      </c>
      <c r="LG99">
        <v>444.32499999999999</v>
      </c>
      <c r="LH99">
        <v>1024.17</v>
      </c>
      <c r="LI99">
        <v>2355.87</v>
      </c>
      <c r="LJ99">
        <v>95.474199999999996</v>
      </c>
      <c r="LK99">
        <v>2228.5100000000002</v>
      </c>
      <c r="LL99">
        <v>3571.66</v>
      </c>
      <c r="LM99">
        <v>4356.6499999999996</v>
      </c>
      <c r="LN99">
        <v>1590.01</v>
      </c>
      <c r="LO99">
        <v>9518.33</v>
      </c>
      <c r="LP99">
        <v>249.81800000000001</v>
      </c>
      <c r="LQ99">
        <v>616.19100000000003</v>
      </c>
      <c r="LR99">
        <v>203.99799999999999</v>
      </c>
      <c r="LS99">
        <v>0</v>
      </c>
      <c r="LT99">
        <v>1286.71</v>
      </c>
      <c r="LU99">
        <v>1230.25</v>
      </c>
      <c r="LV99">
        <v>2122.71</v>
      </c>
      <c r="LW99">
        <v>142.83199999999999</v>
      </c>
      <c r="LX99">
        <v>5852.5</v>
      </c>
      <c r="LY99">
        <v>5695.12</v>
      </c>
      <c r="LZ99">
        <v>6604.36</v>
      </c>
      <c r="MA99">
        <v>1545</v>
      </c>
      <c r="MB99">
        <v>13844.5</v>
      </c>
    </row>
    <row r="100" spans="1:340" x14ac:dyDescent="0.25">
      <c r="A100" s="26">
        <v>44497.794930555552</v>
      </c>
      <c r="B100" t="s">
        <v>864</v>
      </c>
      <c r="C100" t="s">
        <v>865</v>
      </c>
      <c r="D100">
        <v>1</v>
      </c>
      <c r="E100">
        <v>1</v>
      </c>
      <c r="F100">
        <v>2100</v>
      </c>
      <c r="G100" t="s">
        <v>87</v>
      </c>
      <c r="H100" t="s">
        <v>393</v>
      </c>
      <c r="I100">
        <v>1.1499999999999999</v>
      </c>
      <c r="J100">
        <v>0.6</v>
      </c>
      <c r="K100">
        <v>0.6</v>
      </c>
      <c r="L100">
        <v>34.1</v>
      </c>
      <c r="O100">
        <v>271.04399999999998</v>
      </c>
      <c r="P100">
        <v>0</v>
      </c>
      <c r="Q100">
        <v>273.185</v>
      </c>
      <c r="R100">
        <v>81.146799999999999</v>
      </c>
      <c r="S100">
        <v>0</v>
      </c>
      <c r="T100">
        <v>-4161.55</v>
      </c>
      <c r="U100">
        <v>0</v>
      </c>
      <c r="V100">
        <v>0</v>
      </c>
      <c r="W100">
        <v>505.55700000000002</v>
      </c>
      <c r="X100">
        <v>877.33199999999999</v>
      </c>
      <c r="Y100">
        <v>2025.88</v>
      </c>
      <c r="Z100">
        <v>119.621</v>
      </c>
      <c r="AA100">
        <v>-7.7806600000000001</v>
      </c>
      <c r="AB100">
        <v>625.37599999999998</v>
      </c>
      <c r="AC100">
        <v>400.10700000000003</v>
      </c>
      <c r="AD100">
        <v>132.839</v>
      </c>
      <c r="AE100">
        <v>0</v>
      </c>
      <c r="AF100">
        <v>43.1646</v>
      </c>
      <c r="AG100">
        <v>576.11</v>
      </c>
      <c r="AH100">
        <v>532.94600000000003</v>
      </c>
      <c r="AI100">
        <v>43.04</v>
      </c>
      <c r="AJ100">
        <v>0</v>
      </c>
      <c r="AK100">
        <v>3.64</v>
      </c>
      <c r="AL100">
        <v>13.72</v>
      </c>
      <c r="AM100">
        <v>0</v>
      </c>
      <c r="AN100">
        <v>-45.04</v>
      </c>
      <c r="AO100">
        <v>0</v>
      </c>
      <c r="AP100">
        <v>0</v>
      </c>
      <c r="AQ100">
        <v>7.96</v>
      </c>
      <c r="AR100">
        <v>16.21</v>
      </c>
      <c r="AS100">
        <v>28.26</v>
      </c>
      <c r="AT100">
        <v>1.74</v>
      </c>
      <c r="AU100">
        <v>69.53</v>
      </c>
      <c r="AV100">
        <v>60.4</v>
      </c>
      <c r="BI100" s="27">
        <v>2.3363700000000001E-12</v>
      </c>
      <c r="BJ100">
        <v>0</v>
      </c>
      <c r="BK100">
        <v>3.1194599999999999E-2</v>
      </c>
      <c r="BL100">
        <v>1.40705E-2</v>
      </c>
      <c r="BM100">
        <v>0</v>
      </c>
      <c r="BN100">
        <v>-0.12180000000000001</v>
      </c>
      <c r="BO100">
        <v>0</v>
      </c>
      <c r="BP100">
        <v>0</v>
      </c>
      <c r="BQ100">
        <v>0.134212</v>
      </c>
      <c r="BR100">
        <v>0.15631999999999999</v>
      </c>
      <c r="BS100">
        <v>0.30364400000000002</v>
      </c>
      <c r="BT100">
        <v>2.03874E-2</v>
      </c>
      <c r="BU100">
        <v>0.53802799999999995</v>
      </c>
      <c r="BV100">
        <v>4.5265100000000003E-2</v>
      </c>
      <c r="BW100">
        <v>275.584</v>
      </c>
      <c r="BX100">
        <v>0</v>
      </c>
      <c r="BY100">
        <v>273.185</v>
      </c>
      <c r="BZ100">
        <v>81.146799999999999</v>
      </c>
      <c r="CA100">
        <v>-4161.55</v>
      </c>
      <c r="CB100">
        <v>505.55700000000002</v>
      </c>
      <c r="CC100">
        <v>880.57299999999998</v>
      </c>
      <c r="CD100">
        <v>2025.88</v>
      </c>
      <c r="CE100">
        <v>119.621</v>
      </c>
      <c r="CF100" s="27">
        <v>9.1735200000000002E-5</v>
      </c>
      <c r="CG100">
        <v>629.91600000000005</v>
      </c>
      <c r="CH100">
        <v>406.80900000000003</v>
      </c>
      <c r="CI100">
        <v>132.839</v>
      </c>
      <c r="CJ100">
        <v>43.1646</v>
      </c>
      <c r="CK100">
        <v>582.81200000000001</v>
      </c>
      <c r="CL100">
        <v>539.64700000000005</v>
      </c>
      <c r="CM100">
        <v>44.19</v>
      </c>
      <c r="CN100">
        <v>0</v>
      </c>
      <c r="CO100">
        <v>3.64</v>
      </c>
      <c r="CP100">
        <v>13.72</v>
      </c>
      <c r="CQ100">
        <v>-45.05</v>
      </c>
      <c r="CR100">
        <v>7.96</v>
      </c>
      <c r="CS100">
        <v>16.25</v>
      </c>
      <c r="CT100">
        <v>28.26</v>
      </c>
      <c r="CU100">
        <v>1.74</v>
      </c>
      <c r="CV100">
        <v>70.709999999999994</v>
      </c>
      <c r="CW100">
        <v>61.55</v>
      </c>
      <c r="DH100" s="27">
        <v>4.04337E-11</v>
      </c>
      <c r="DI100">
        <v>0</v>
      </c>
      <c r="DJ100">
        <v>3.1194599999999999E-2</v>
      </c>
      <c r="DK100">
        <v>1.40705E-2</v>
      </c>
      <c r="DL100">
        <v>-0.12180000000000001</v>
      </c>
      <c r="DM100">
        <v>0.134212</v>
      </c>
      <c r="DN100">
        <v>0.15712599999999999</v>
      </c>
      <c r="DO100">
        <v>0.30364400000000002</v>
      </c>
      <c r="DP100">
        <v>2.03874E-2</v>
      </c>
      <c r="DQ100">
        <v>0.53883400000000004</v>
      </c>
      <c r="DR100">
        <v>4.5265100000000003E-2</v>
      </c>
      <c r="DS100" t="s">
        <v>673</v>
      </c>
      <c r="DT100" t="s">
        <v>670</v>
      </c>
      <c r="DU100" t="s">
        <v>665</v>
      </c>
      <c r="DV100" t="s">
        <v>501</v>
      </c>
      <c r="DW100">
        <v>8.0631300000000002E-4</v>
      </c>
      <c r="DX100" s="27">
        <v>3.8097300000000002E-11</v>
      </c>
      <c r="DY100">
        <v>1.7</v>
      </c>
      <c r="DZ100">
        <v>1.9</v>
      </c>
      <c r="EC100">
        <v>271.04399999999998</v>
      </c>
      <c r="ED100">
        <v>0</v>
      </c>
      <c r="EE100">
        <v>273.185</v>
      </c>
      <c r="EF100">
        <v>81.146799999999999</v>
      </c>
      <c r="EG100">
        <v>0</v>
      </c>
      <c r="EH100">
        <v>-4161.55</v>
      </c>
      <c r="EI100">
        <v>0</v>
      </c>
      <c r="EJ100">
        <v>0</v>
      </c>
      <c r="EK100">
        <v>505.55700000000002</v>
      </c>
      <c r="EL100">
        <v>877.33199999999999</v>
      </c>
      <c r="EM100">
        <v>2025.88</v>
      </c>
      <c r="EN100">
        <v>119.621</v>
      </c>
      <c r="EO100">
        <v>-7.7806600000000001</v>
      </c>
      <c r="EP100">
        <v>400.10700000000003</v>
      </c>
      <c r="EQ100">
        <v>132.839</v>
      </c>
      <c r="ER100">
        <v>0</v>
      </c>
      <c r="ES100">
        <v>43.1646</v>
      </c>
      <c r="ET100">
        <v>576.11</v>
      </c>
      <c r="EU100">
        <v>43.04</v>
      </c>
      <c r="EV100">
        <v>0</v>
      </c>
      <c r="EW100">
        <v>3.64</v>
      </c>
      <c r="EX100">
        <v>13.72</v>
      </c>
      <c r="EY100">
        <v>0</v>
      </c>
      <c r="EZ100">
        <v>-45.04</v>
      </c>
      <c r="FA100">
        <v>0</v>
      </c>
      <c r="FB100">
        <v>0</v>
      </c>
      <c r="FC100">
        <v>7.96</v>
      </c>
      <c r="FD100">
        <v>16.21</v>
      </c>
      <c r="FE100">
        <v>28.26</v>
      </c>
      <c r="FF100">
        <v>1.74</v>
      </c>
      <c r="FG100">
        <v>69.53</v>
      </c>
      <c r="FT100" s="27">
        <v>2.3363700000000001E-12</v>
      </c>
      <c r="FU100">
        <v>0</v>
      </c>
      <c r="FV100">
        <v>3.1194599999999999E-2</v>
      </c>
      <c r="FW100">
        <v>1.40705E-2</v>
      </c>
      <c r="FX100">
        <v>0</v>
      </c>
      <c r="FY100">
        <v>-0.12180000000000001</v>
      </c>
      <c r="FZ100">
        <v>0</v>
      </c>
      <c r="GA100">
        <v>0</v>
      </c>
      <c r="GB100">
        <v>0.134212</v>
      </c>
      <c r="GC100">
        <v>0.15631999999999999</v>
      </c>
      <c r="GD100">
        <v>0.30364400000000002</v>
      </c>
      <c r="GE100">
        <v>2.03874E-2</v>
      </c>
      <c r="GF100">
        <v>0.53802799999999995</v>
      </c>
      <c r="GG100">
        <v>496.30200000000002</v>
      </c>
      <c r="GH100">
        <v>0</v>
      </c>
      <c r="GI100">
        <v>273.185</v>
      </c>
      <c r="GJ100">
        <v>0</v>
      </c>
      <c r="GK100">
        <v>2135</v>
      </c>
      <c r="GL100">
        <v>930.00099999999998</v>
      </c>
      <c r="GM100">
        <v>2637.81</v>
      </c>
      <c r="GN100">
        <v>297.5</v>
      </c>
      <c r="GO100">
        <v>6769.8</v>
      </c>
      <c r="GP100">
        <v>413.16800000000001</v>
      </c>
      <c r="GQ100">
        <v>188.28</v>
      </c>
      <c r="GR100">
        <v>65.400000000000006</v>
      </c>
      <c r="GS100">
        <v>666.84799999999996</v>
      </c>
      <c r="GT100">
        <v>55.1541</v>
      </c>
      <c r="GU100">
        <v>0</v>
      </c>
      <c r="GV100">
        <v>3.64</v>
      </c>
      <c r="GW100">
        <v>47.026299999999999</v>
      </c>
      <c r="GX100">
        <v>33.22</v>
      </c>
      <c r="GY100">
        <v>23.339500000000001</v>
      </c>
      <c r="GZ100">
        <v>36.86</v>
      </c>
      <c r="HA100">
        <v>4.59</v>
      </c>
      <c r="HB100">
        <v>203.83</v>
      </c>
      <c r="HC100">
        <v>47.85</v>
      </c>
      <c r="HD100">
        <v>0</v>
      </c>
      <c r="HE100">
        <v>3.64</v>
      </c>
      <c r="HF100">
        <v>17.87</v>
      </c>
      <c r="HG100">
        <v>33.22</v>
      </c>
      <c r="HH100">
        <v>18.7</v>
      </c>
      <c r="HI100">
        <v>36.86</v>
      </c>
      <c r="HJ100">
        <v>4.59</v>
      </c>
      <c r="HK100">
        <v>162.72999999999999</v>
      </c>
      <c r="ID100" s="27">
        <v>1.6671299999999999E-13</v>
      </c>
      <c r="IE100">
        <v>0</v>
      </c>
      <c r="IF100">
        <v>3.1194599999999999E-2</v>
      </c>
      <c r="IG100">
        <v>0</v>
      </c>
      <c r="IH100">
        <v>0.62342900000000001</v>
      </c>
      <c r="II100">
        <v>0.118043</v>
      </c>
      <c r="IJ100">
        <v>0.43196400000000001</v>
      </c>
      <c r="IK100">
        <v>6.2929700000000005E-2</v>
      </c>
      <c r="IL100">
        <v>1.26756</v>
      </c>
      <c r="IM100">
        <v>56.2</v>
      </c>
      <c r="IN100">
        <v>22.1</v>
      </c>
      <c r="IO100">
        <v>34.1</v>
      </c>
      <c r="IP100">
        <v>56.8</v>
      </c>
      <c r="IQ100">
        <v>22.1</v>
      </c>
      <c r="IR100">
        <v>34.700000000000003</v>
      </c>
      <c r="IU100">
        <v>8.32</v>
      </c>
      <c r="IV100">
        <v>52.08</v>
      </c>
      <c r="IW100">
        <v>8.4499999999999993</v>
      </c>
      <c r="IX100">
        <v>53.1</v>
      </c>
      <c r="IY100">
        <v>8.32</v>
      </c>
      <c r="IZ100">
        <v>52.08</v>
      </c>
      <c r="JA100">
        <v>10.1</v>
      </c>
      <c r="JB100">
        <v>95.720399999999998</v>
      </c>
      <c r="JK100">
        <v>1</v>
      </c>
      <c r="JL100">
        <v>3.2526099999999998</v>
      </c>
      <c r="JM100">
        <v>3.2526099999999998</v>
      </c>
      <c r="JP100">
        <v>4162.7700000000004</v>
      </c>
      <c r="JQ100">
        <v>3.2526099999999998</v>
      </c>
      <c r="JR100">
        <v>0.25</v>
      </c>
      <c r="JS100">
        <v>0.39</v>
      </c>
      <c r="JT100">
        <v>3.27</v>
      </c>
      <c r="JU100">
        <v>0.25</v>
      </c>
      <c r="JV100">
        <v>0.39</v>
      </c>
      <c r="JW100">
        <v>3.3</v>
      </c>
      <c r="JZ100">
        <v>1</v>
      </c>
      <c r="KA100">
        <v>1</v>
      </c>
      <c r="KB100">
        <v>43.746499999999997</v>
      </c>
      <c r="KC100">
        <v>1.1000000000000001</v>
      </c>
      <c r="KD100">
        <v>43.745199999999997</v>
      </c>
      <c r="KE100">
        <v>1.1000000000000001</v>
      </c>
      <c r="KF100">
        <v>42.110799999999998</v>
      </c>
      <c r="KG100">
        <v>1.1000000000000001</v>
      </c>
      <c r="KJ100">
        <v>54.720100000000002</v>
      </c>
      <c r="KK100">
        <v>0</v>
      </c>
      <c r="KL100">
        <v>54.508200000000002</v>
      </c>
      <c r="KM100">
        <v>16.014299999999999</v>
      </c>
      <c r="KN100">
        <v>0</v>
      </c>
      <c r="KO100">
        <v>-641.39200000000005</v>
      </c>
      <c r="KP100">
        <v>0</v>
      </c>
      <c r="KQ100">
        <v>0</v>
      </c>
      <c r="KR100">
        <v>109.703</v>
      </c>
      <c r="KS100">
        <v>174.05</v>
      </c>
      <c r="KT100">
        <v>413.96499999999997</v>
      </c>
      <c r="KU100">
        <v>26.198699999999999</v>
      </c>
      <c r="KV100">
        <v>207.768</v>
      </c>
      <c r="KW100">
        <v>2123.38</v>
      </c>
      <c r="KX100">
        <v>704.97900000000004</v>
      </c>
      <c r="KY100">
        <v>0</v>
      </c>
      <c r="KZ100">
        <v>229.07599999999999</v>
      </c>
      <c r="LA100">
        <v>3057.44</v>
      </c>
      <c r="LB100">
        <v>55.371699999999997</v>
      </c>
      <c r="LC100">
        <v>0</v>
      </c>
      <c r="LD100">
        <v>54.508200000000002</v>
      </c>
      <c r="LE100">
        <v>16.014299999999999</v>
      </c>
      <c r="LF100">
        <v>-641.39200000000005</v>
      </c>
      <c r="LG100">
        <v>109.703</v>
      </c>
      <c r="LH100">
        <v>174.685</v>
      </c>
      <c r="LI100">
        <v>413.96499999999997</v>
      </c>
      <c r="LJ100">
        <v>26.198699999999999</v>
      </c>
      <c r="LK100">
        <v>209.054</v>
      </c>
      <c r="LL100">
        <v>2158.9499999999998</v>
      </c>
      <c r="LM100">
        <v>704.97900000000004</v>
      </c>
      <c r="LN100">
        <v>229.07599999999999</v>
      </c>
      <c r="LO100">
        <v>3093</v>
      </c>
      <c r="LP100">
        <v>102.56699999999999</v>
      </c>
      <c r="LQ100">
        <v>0</v>
      </c>
      <c r="LR100">
        <v>54.508200000000002</v>
      </c>
      <c r="LS100">
        <v>0</v>
      </c>
      <c r="LT100">
        <v>463.08</v>
      </c>
      <c r="LU100">
        <v>187.226</v>
      </c>
      <c r="LV100">
        <v>544.68899999999996</v>
      </c>
      <c r="LW100">
        <v>71.471400000000003</v>
      </c>
      <c r="LX100">
        <v>1423.54</v>
      </c>
      <c r="LY100">
        <v>2192.69</v>
      </c>
      <c r="LZ100">
        <v>999.20799999999997</v>
      </c>
      <c r="MA100">
        <v>347.08</v>
      </c>
      <c r="MB100">
        <v>3538.98</v>
      </c>
    </row>
    <row r="101" spans="1:340" x14ac:dyDescent="0.25">
      <c r="A101" s="26">
        <v>44497.795289351852</v>
      </c>
      <c r="B101" t="s">
        <v>866</v>
      </c>
      <c r="C101" t="s">
        <v>867</v>
      </c>
      <c r="D101">
        <v>2</v>
      </c>
      <c r="E101">
        <v>1</v>
      </c>
      <c r="F101">
        <v>2100</v>
      </c>
      <c r="G101" t="s">
        <v>87</v>
      </c>
      <c r="H101" t="s">
        <v>393</v>
      </c>
      <c r="I101">
        <v>2.0099999999999998</v>
      </c>
      <c r="J101">
        <v>1</v>
      </c>
      <c r="K101">
        <v>1.1000000000000001</v>
      </c>
      <c r="L101">
        <v>24.8</v>
      </c>
      <c r="O101">
        <v>154.02799999999999</v>
      </c>
      <c r="P101">
        <v>0</v>
      </c>
      <c r="Q101">
        <v>276.71899999999999</v>
      </c>
      <c r="R101">
        <v>81.139700000000005</v>
      </c>
      <c r="S101">
        <v>0</v>
      </c>
      <c r="T101">
        <v>-4093.7</v>
      </c>
      <c r="U101">
        <v>0</v>
      </c>
      <c r="V101">
        <v>0</v>
      </c>
      <c r="W101">
        <v>505.55700000000002</v>
      </c>
      <c r="X101">
        <v>914.923</v>
      </c>
      <c r="Y101">
        <v>2025.88</v>
      </c>
      <c r="Z101">
        <v>119.621</v>
      </c>
      <c r="AA101">
        <v>-15.8315</v>
      </c>
      <c r="AB101">
        <v>511.887</v>
      </c>
      <c r="AC101">
        <v>227.364</v>
      </c>
      <c r="AD101">
        <v>121.44</v>
      </c>
      <c r="AE101">
        <v>0</v>
      </c>
      <c r="AF101">
        <v>43.1646</v>
      </c>
      <c r="AG101">
        <v>391.96800000000002</v>
      </c>
      <c r="AH101">
        <v>348.80399999999997</v>
      </c>
      <c r="AI101">
        <v>25.41</v>
      </c>
      <c r="AJ101">
        <v>0</v>
      </c>
      <c r="AK101">
        <v>3.66</v>
      </c>
      <c r="AL101">
        <v>12.68</v>
      </c>
      <c r="AM101">
        <v>0</v>
      </c>
      <c r="AN101">
        <v>-44.86</v>
      </c>
      <c r="AO101">
        <v>0</v>
      </c>
      <c r="AP101">
        <v>0</v>
      </c>
      <c r="AQ101">
        <v>7.54</v>
      </c>
      <c r="AR101">
        <v>16.93</v>
      </c>
      <c r="AS101">
        <v>27.64</v>
      </c>
      <c r="AT101">
        <v>1.67</v>
      </c>
      <c r="AU101">
        <v>50.67</v>
      </c>
      <c r="AV101">
        <v>41.75</v>
      </c>
      <c r="BI101">
        <v>0</v>
      </c>
      <c r="BJ101">
        <v>0</v>
      </c>
      <c r="BK101">
        <v>3.15982E-2</v>
      </c>
      <c r="BL101">
        <v>1.40705E-2</v>
      </c>
      <c r="BM101">
        <v>0</v>
      </c>
      <c r="BN101">
        <v>-8.3676399999999998E-2</v>
      </c>
      <c r="BO101">
        <v>0</v>
      </c>
      <c r="BP101">
        <v>0</v>
      </c>
      <c r="BQ101">
        <v>0.134212</v>
      </c>
      <c r="BR101">
        <v>0.168375</v>
      </c>
      <c r="BS101">
        <v>0.30364400000000002</v>
      </c>
      <c r="BT101">
        <v>2.03874E-2</v>
      </c>
      <c r="BU101">
        <v>0.58860999999999997</v>
      </c>
      <c r="BV101">
        <v>4.56687E-2</v>
      </c>
      <c r="BW101">
        <v>161.76</v>
      </c>
      <c r="BX101">
        <v>2.8762500000000002</v>
      </c>
      <c r="BY101">
        <v>276.71899999999999</v>
      </c>
      <c r="BZ101">
        <v>81.139700000000005</v>
      </c>
      <c r="CA101">
        <v>-4093.7</v>
      </c>
      <c r="CB101">
        <v>505.55700000000002</v>
      </c>
      <c r="CC101">
        <v>920.14599999999996</v>
      </c>
      <c r="CD101">
        <v>2025.88</v>
      </c>
      <c r="CE101">
        <v>119.621</v>
      </c>
      <c r="CF101">
        <v>-4.5374E-4</v>
      </c>
      <c r="CG101">
        <v>522.495</v>
      </c>
      <c r="CH101">
        <v>238.77699999999999</v>
      </c>
      <c r="CI101">
        <v>121.44</v>
      </c>
      <c r="CJ101">
        <v>43.1646</v>
      </c>
      <c r="CK101">
        <v>403.38099999999997</v>
      </c>
      <c r="CL101">
        <v>360.21699999999998</v>
      </c>
      <c r="CM101">
        <v>26.78</v>
      </c>
      <c r="CN101">
        <v>0.64</v>
      </c>
      <c r="CO101">
        <v>3.66</v>
      </c>
      <c r="CP101">
        <v>12.68</v>
      </c>
      <c r="CQ101">
        <v>-44.87</v>
      </c>
      <c r="CR101">
        <v>7.54</v>
      </c>
      <c r="CS101">
        <v>17.010000000000002</v>
      </c>
      <c r="CT101">
        <v>27.64</v>
      </c>
      <c r="CU101">
        <v>1.67</v>
      </c>
      <c r="CV101">
        <v>52.75</v>
      </c>
      <c r="CW101">
        <v>43.76</v>
      </c>
      <c r="DH101">
        <v>0</v>
      </c>
      <c r="DI101">
        <v>4.1896700000000002E-2</v>
      </c>
      <c r="DJ101">
        <v>3.15982E-2</v>
      </c>
      <c r="DK101">
        <v>1.40705E-2</v>
      </c>
      <c r="DL101">
        <v>-8.3676399999999998E-2</v>
      </c>
      <c r="DM101">
        <v>0.134212</v>
      </c>
      <c r="DN101">
        <v>0.169458</v>
      </c>
      <c r="DO101">
        <v>0.30364400000000002</v>
      </c>
      <c r="DP101">
        <v>2.03874E-2</v>
      </c>
      <c r="DQ101">
        <v>0.63159100000000001</v>
      </c>
      <c r="DR101">
        <v>8.7565400000000002E-2</v>
      </c>
      <c r="DS101" t="s">
        <v>673</v>
      </c>
      <c r="DT101" t="s">
        <v>670</v>
      </c>
      <c r="DU101" t="s">
        <v>665</v>
      </c>
      <c r="DV101" t="s">
        <v>501</v>
      </c>
      <c r="DW101">
        <v>4.2980299999999999E-2</v>
      </c>
      <c r="DX101">
        <v>4.1896700000000002E-2</v>
      </c>
      <c r="DY101">
        <v>3.9</v>
      </c>
      <c r="DZ101">
        <v>4.5999999999999996</v>
      </c>
      <c r="EC101">
        <v>154.02799999999999</v>
      </c>
      <c r="ED101">
        <v>0</v>
      </c>
      <c r="EE101">
        <v>276.71899999999999</v>
      </c>
      <c r="EF101">
        <v>81.139700000000005</v>
      </c>
      <c r="EG101">
        <v>0</v>
      </c>
      <c r="EH101">
        <v>-4093.7</v>
      </c>
      <c r="EI101">
        <v>0</v>
      </c>
      <c r="EJ101">
        <v>0</v>
      </c>
      <c r="EK101">
        <v>505.55700000000002</v>
      </c>
      <c r="EL101">
        <v>914.923</v>
      </c>
      <c r="EM101">
        <v>2025.88</v>
      </c>
      <c r="EN101">
        <v>119.621</v>
      </c>
      <c r="EO101">
        <v>-15.8315</v>
      </c>
      <c r="EP101">
        <v>227.364</v>
      </c>
      <c r="EQ101">
        <v>121.44</v>
      </c>
      <c r="ER101">
        <v>0</v>
      </c>
      <c r="ES101">
        <v>43.1646</v>
      </c>
      <c r="ET101">
        <v>391.96800000000002</v>
      </c>
      <c r="EU101">
        <v>25.41</v>
      </c>
      <c r="EV101">
        <v>0</v>
      </c>
      <c r="EW101">
        <v>3.66</v>
      </c>
      <c r="EX101">
        <v>12.68</v>
      </c>
      <c r="EY101">
        <v>0</v>
      </c>
      <c r="EZ101">
        <v>-44.86</v>
      </c>
      <c r="FA101">
        <v>0</v>
      </c>
      <c r="FB101">
        <v>0</v>
      </c>
      <c r="FC101">
        <v>7.54</v>
      </c>
      <c r="FD101">
        <v>16.93</v>
      </c>
      <c r="FE101">
        <v>27.64</v>
      </c>
      <c r="FF101">
        <v>1.67</v>
      </c>
      <c r="FG101">
        <v>50.67</v>
      </c>
      <c r="FT101">
        <v>0</v>
      </c>
      <c r="FU101">
        <v>0</v>
      </c>
      <c r="FV101">
        <v>3.15982E-2</v>
      </c>
      <c r="FW101">
        <v>1.40705E-2</v>
      </c>
      <c r="FX101">
        <v>0</v>
      </c>
      <c r="FY101">
        <v>-8.3676399999999998E-2</v>
      </c>
      <c r="FZ101">
        <v>0</v>
      </c>
      <c r="GA101">
        <v>0</v>
      </c>
      <c r="GB101">
        <v>0.134212</v>
      </c>
      <c r="GC101">
        <v>0.168375</v>
      </c>
      <c r="GD101">
        <v>0.30364400000000002</v>
      </c>
      <c r="GE101">
        <v>2.03874E-2</v>
      </c>
      <c r="GF101">
        <v>0.58860999999999997</v>
      </c>
      <c r="GG101">
        <v>503.22800000000001</v>
      </c>
      <c r="GH101">
        <v>75.046599999999998</v>
      </c>
      <c r="GI101">
        <v>276.71899999999999</v>
      </c>
      <c r="GJ101">
        <v>0</v>
      </c>
      <c r="GK101">
        <v>2135</v>
      </c>
      <c r="GL101">
        <v>930.00099999999998</v>
      </c>
      <c r="GM101">
        <v>2637.81</v>
      </c>
      <c r="GN101">
        <v>297.5</v>
      </c>
      <c r="GO101">
        <v>6855.31</v>
      </c>
      <c r="GP101">
        <v>418.91800000000001</v>
      </c>
      <c r="GQ101">
        <v>175.809</v>
      </c>
      <c r="GR101">
        <v>65.400000000000006</v>
      </c>
      <c r="GS101">
        <v>660.12699999999995</v>
      </c>
      <c r="GT101">
        <v>53.785299999999999</v>
      </c>
      <c r="GU101">
        <v>9.09</v>
      </c>
      <c r="GV101">
        <v>3.66</v>
      </c>
      <c r="GW101">
        <v>40.878</v>
      </c>
      <c r="GX101">
        <v>32.51</v>
      </c>
      <c r="GY101">
        <v>23.2195</v>
      </c>
      <c r="GZ101">
        <v>36.49</v>
      </c>
      <c r="HA101">
        <v>4.4000000000000004</v>
      </c>
      <c r="HB101">
        <v>204.03299999999999</v>
      </c>
      <c r="HC101">
        <v>49.49</v>
      </c>
      <c r="HD101">
        <v>9.09</v>
      </c>
      <c r="HE101">
        <v>3.66</v>
      </c>
      <c r="HF101">
        <v>16.760000000000002</v>
      </c>
      <c r="HG101">
        <v>32.51</v>
      </c>
      <c r="HH101">
        <v>18.579999999999998</v>
      </c>
      <c r="HI101">
        <v>36.49</v>
      </c>
      <c r="HJ101">
        <v>4.4000000000000004</v>
      </c>
      <c r="HK101">
        <v>170.98</v>
      </c>
      <c r="ID101">
        <v>0</v>
      </c>
      <c r="IE101">
        <v>0.39204</v>
      </c>
      <c r="IF101">
        <v>3.15982E-2</v>
      </c>
      <c r="IG101">
        <v>0</v>
      </c>
      <c r="IH101">
        <v>0.62342900000000001</v>
      </c>
      <c r="II101">
        <v>0.118043</v>
      </c>
      <c r="IJ101">
        <v>0.43196400000000001</v>
      </c>
      <c r="IK101">
        <v>6.2929700000000005E-2</v>
      </c>
      <c r="IL101">
        <v>1.66</v>
      </c>
      <c r="IM101">
        <v>46.8</v>
      </c>
      <c r="IN101">
        <v>22</v>
      </c>
      <c r="IO101">
        <v>24.8</v>
      </c>
      <c r="IP101">
        <v>47.8</v>
      </c>
      <c r="IQ101">
        <v>21.9</v>
      </c>
      <c r="IR101">
        <v>25.9</v>
      </c>
      <c r="IU101">
        <v>6.64</v>
      </c>
      <c r="IV101">
        <v>35.11</v>
      </c>
      <c r="IW101">
        <v>7.37</v>
      </c>
      <c r="IX101">
        <v>36.39</v>
      </c>
      <c r="IY101">
        <v>6.64</v>
      </c>
      <c r="IZ101">
        <v>35.11</v>
      </c>
      <c r="JA101">
        <v>18.809999999999999</v>
      </c>
      <c r="JB101">
        <v>88.603300000000004</v>
      </c>
      <c r="JK101">
        <v>1</v>
      </c>
      <c r="JL101">
        <v>2.6929500000000002</v>
      </c>
      <c r="JM101">
        <v>2.6929500000000002</v>
      </c>
      <c r="JP101">
        <v>4094.9</v>
      </c>
      <c r="JQ101">
        <v>2.6929500000000002</v>
      </c>
      <c r="JR101">
        <v>0.24</v>
      </c>
      <c r="JS101">
        <v>0.39</v>
      </c>
      <c r="JT101">
        <v>2.29</v>
      </c>
      <c r="JU101">
        <v>0.24</v>
      </c>
      <c r="JV101">
        <v>0.38</v>
      </c>
      <c r="JW101">
        <v>2.35</v>
      </c>
      <c r="JZ101">
        <v>1</v>
      </c>
      <c r="KA101">
        <v>1</v>
      </c>
      <c r="KB101">
        <v>44.5261</v>
      </c>
      <c r="KC101">
        <v>23.472799999999999</v>
      </c>
      <c r="KD101">
        <v>44.645699999999998</v>
      </c>
      <c r="KE101">
        <v>26.151399999999999</v>
      </c>
      <c r="KF101">
        <v>61.017400000000002</v>
      </c>
      <c r="KG101">
        <v>40.665700000000001</v>
      </c>
      <c r="KJ101">
        <v>31.1631</v>
      </c>
      <c r="KK101">
        <v>0</v>
      </c>
      <c r="KL101">
        <v>55.2134</v>
      </c>
      <c r="KM101">
        <v>16.013000000000002</v>
      </c>
      <c r="KN101">
        <v>0</v>
      </c>
      <c r="KO101">
        <v>-628.32500000000005</v>
      </c>
      <c r="KP101">
        <v>0</v>
      </c>
      <c r="KQ101">
        <v>0</v>
      </c>
      <c r="KR101">
        <v>109.703</v>
      </c>
      <c r="KS101">
        <v>181.97800000000001</v>
      </c>
      <c r="KT101">
        <v>413.96499999999997</v>
      </c>
      <c r="KU101">
        <v>26.198699999999999</v>
      </c>
      <c r="KV101">
        <v>205.90899999999999</v>
      </c>
      <c r="KW101">
        <v>1206.6300000000001</v>
      </c>
      <c r="KX101">
        <v>644.48699999999997</v>
      </c>
      <c r="KY101">
        <v>0</v>
      </c>
      <c r="KZ101">
        <v>229.07599999999999</v>
      </c>
      <c r="LA101">
        <v>2080.19</v>
      </c>
      <c r="LB101">
        <v>32.478400000000001</v>
      </c>
      <c r="LC101">
        <v>0.80278799999999995</v>
      </c>
      <c r="LD101">
        <v>55.2134</v>
      </c>
      <c r="LE101">
        <v>16.013000000000002</v>
      </c>
      <c r="LF101">
        <v>-628.32500000000005</v>
      </c>
      <c r="LG101">
        <v>109.703</v>
      </c>
      <c r="LH101">
        <v>183</v>
      </c>
      <c r="LI101">
        <v>413.96499999999997</v>
      </c>
      <c r="LJ101">
        <v>26.198699999999999</v>
      </c>
      <c r="LK101">
        <v>209.04900000000001</v>
      </c>
      <c r="LL101">
        <v>1267.19</v>
      </c>
      <c r="LM101">
        <v>644.48699999999997</v>
      </c>
      <c r="LN101">
        <v>229.07599999999999</v>
      </c>
      <c r="LO101">
        <v>2140.7600000000002</v>
      </c>
      <c r="LP101">
        <v>104.03</v>
      </c>
      <c r="LQ101">
        <v>19.125299999999999</v>
      </c>
      <c r="LR101">
        <v>55.2134</v>
      </c>
      <c r="LS101">
        <v>0</v>
      </c>
      <c r="LT101">
        <v>463.08</v>
      </c>
      <c r="LU101">
        <v>187.226</v>
      </c>
      <c r="LV101">
        <v>544.68899999999996</v>
      </c>
      <c r="LW101">
        <v>71.471400000000003</v>
      </c>
      <c r="LX101">
        <v>1444.84</v>
      </c>
      <c r="LY101">
        <v>2223.21</v>
      </c>
      <c r="LZ101">
        <v>933.02599999999995</v>
      </c>
      <c r="MA101">
        <v>347.08</v>
      </c>
      <c r="MB101">
        <v>3503.32</v>
      </c>
    </row>
    <row r="102" spans="1:340" x14ac:dyDescent="0.25">
      <c r="A102" s="26">
        <v>44497.795636574076</v>
      </c>
      <c r="B102" t="s">
        <v>868</v>
      </c>
      <c r="C102" t="s">
        <v>869</v>
      </c>
      <c r="D102">
        <v>3</v>
      </c>
      <c r="E102">
        <v>1</v>
      </c>
      <c r="F102">
        <v>2100</v>
      </c>
      <c r="G102" t="s">
        <v>87</v>
      </c>
      <c r="H102" t="s">
        <v>393</v>
      </c>
      <c r="I102">
        <v>1.86</v>
      </c>
      <c r="J102">
        <v>1</v>
      </c>
      <c r="K102">
        <v>1</v>
      </c>
      <c r="L102">
        <v>24.1</v>
      </c>
      <c r="O102">
        <v>108.709</v>
      </c>
      <c r="P102">
        <v>0</v>
      </c>
      <c r="Q102">
        <v>276.71899999999999</v>
      </c>
      <c r="R102">
        <v>81.139700000000005</v>
      </c>
      <c r="S102">
        <v>0</v>
      </c>
      <c r="T102">
        <v>-4037.21</v>
      </c>
      <c r="U102">
        <v>0</v>
      </c>
      <c r="V102">
        <v>0</v>
      </c>
      <c r="W102">
        <v>505.55700000000002</v>
      </c>
      <c r="X102">
        <v>905.57399999999996</v>
      </c>
      <c r="Y102">
        <v>2025.88</v>
      </c>
      <c r="Z102">
        <v>119.621</v>
      </c>
      <c r="AA102">
        <v>-14.0062</v>
      </c>
      <c r="AB102">
        <v>466.56700000000001</v>
      </c>
      <c r="AC102">
        <v>160.458</v>
      </c>
      <c r="AD102">
        <v>121.726</v>
      </c>
      <c r="AE102">
        <v>0</v>
      </c>
      <c r="AF102">
        <v>43.1646</v>
      </c>
      <c r="AG102">
        <v>325.34899999999999</v>
      </c>
      <c r="AH102">
        <v>282.18400000000003</v>
      </c>
      <c r="AI102">
        <v>18.02</v>
      </c>
      <c r="AJ102">
        <v>0</v>
      </c>
      <c r="AK102">
        <v>3.68</v>
      </c>
      <c r="AL102">
        <v>12.68</v>
      </c>
      <c r="AM102">
        <v>0</v>
      </c>
      <c r="AN102">
        <v>-43.53</v>
      </c>
      <c r="AO102">
        <v>0</v>
      </c>
      <c r="AP102">
        <v>0</v>
      </c>
      <c r="AQ102">
        <v>7.74</v>
      </c>
      <c r="AR102">
        <v>16.649999999999999</v>
      </c>
      <c r="AS102">
        <v>27.98</v>
      </c>
      <c r="AT102">
        <v>1.72</v>
      </c>
      <c r="AU102">
        <v>44.94</v>
      </c>
      <c r="AV102">
        <v>34.380000000000003</v>
      </c>
      <c r="BI102">
        <v>0</v>
      </c>
      <c r="BJ102">
        <v>0</v>
      </c>
      <c r="BK102">
        <v>3.15982E-2</v>
      </c>
      <c r="BL102">
        <v>1.40705E-2</v>
      </c>
      <c r="BM102">
        <v>0</v>
      </c>
      <c r="BN102">
        <v>-8.3159200000000003E-2</v>
      </c>
      <c r="BO102">
        <v>0</v>
      </c>
      <c r="BP102">
        <v>0</v>
      </c>
      <c r="BQ102">
        <v>0.134212</v>
      </c>
      <c r="BR102">
        <v>0.162545</v>
      </c>
      <c r="BS102">
        <v>0.30364400000000002</v>
      </c>
      <c r="BT102">
        <v>2.03874E-2</v>
      </c>
      <c r="BU102">
        <v>0.58329799999999998</v>
      </c>
      <c r="BV102">
        <v>4.56687E-2</v>
      </c>
      <c r="BW102">
        <v>119.051</v>
      </c>
      <c r="BX102">
        <v>0</v>
      </c>
      <c r="BY102">
        <v>276.71899999999999</v>
      </c>
      <c r="BZ102">
        <v>81.139700000000005</v>
      </c>
      <c r="CA102">
        <v>-4037.21</v>
      </c>
      <c r="CB102">
        <v>505.55700000000002</v>
      </c>
      <c r="CC102">
        <v>909.23800000000006</v>
      </c>
      <c r="CD102">
        <v>2025.88</v>
      </c>
      <c r="CE102">
        <v>119.621</v>
      </c>
      <c r="CF102">
        <v>-6.8634700000000002E-4</v>
      </c>
      <c r="CG102">
        <v>476.91</v>
      </c>
      <c r="CH102">
        <v>175.72399999999999</v>
      </c>
      <c r="CI102">
        <v>121.726</v>
      </c>
      <c r="CJ102">
        <v>43.1646</v>
      </c>
      <c r="CK102">
        <v>340.61399999999998</v>
      </c>
      <c r="CL102">
        <v>297.45</v>
      </c>
      <c r="CM102">
        <v>19.88</v>
      </c>
      <c r="CN102">
        <v>0</v>
      </c>
      <c r="CO102">
        <v>3.68</v>
      </c>
      <c r="CP102">
        <v>12.68</v>
      </c>
      <c r="CQ102">
        <v>-43.54</v>
      </c>
      <c r="CR102">
        <v>7.74</v>
      </c>
      <c r="CS102">
        <v>16.7</v>
      </c>
      <c r="CT102">
        <v>27.98</v>
      </c>
      <c r="CU102">
        <v>1.72</v>
      </c>
      <c r="CV102">
        <v>46.84</v>
      </c>
      <c r="CW102">
        <v>36.24</v>
      </c>
      <c r="DH102">
        <v>0</v>
      </c>
      <c r="DI102">
        <v>0</v>
      </c>
      <c r="DJ102">
        <v>3.15982E-2</v>
      </c>
      <c r="DK102">
        <v>1.40705E-2</v>
      </c>
      <c r="DL102">
        <v>-8.3159200000000003E-2</v>
      </c>
      <c r="DM102">
        <v>0.134212</v>
      </c>
      <c r="DN102">
        <v>0.163464</v>
      </c>
      <c r="DO102">
        <v>0.30364400000000002</v>
      </c>
      <c r="DP102">
        <v>2.03874E-2</v>
      </c>
      <c r="DQ102">
        <v>0.58421699999999999</v>
      </c>
      <c r="DR102">
        <v>4.56687E-2</v>
      </c>
      <c r="DS102" t="s">
        <v>673</v>
      </c>
      <c r="DT102" t="s">
        <v>670</v>
      </c>
      <c r="DU102" t="s">
        <v>665</v>
      </c>
      <c r="DV102" t="s">
        <v>501</v>
      </c>
      <c r="DW102">
        <v>9.18566E-4</v>
      </c>
      <c r="DX102">
        <v>0</v>
      </c>
      <c r="DY102">
        <v>4.0999999999999996</v>
      </c>
      <c r="DZ102">
        <v>5.0999999999999996</v>
      </c>
      <c r="EC102">
        <v>108.709</v>
      </c>
      <c r="ED102">
        <v>0</v>
      </c>
      <c r="EE102">
        <v>276.71899999999999</v>
      </c>
      <c r="EF102">
        <v>81.139700000000005</v>
      </c>
      <c r="EG102">
        <v>0</v>
      </c>
      <c r="EH102">
        <v>-4037.21</v>
      </c>
      <c r="EI102">
        <v>0</v>
      </c>
      <c r="EJ102">
        <v>0</v>
      </c>
      <c r="EK102">
        <v>505.55700000000002</v>
      </c>
      <c r="EL102">
        <v>905.57399999999996</v>
      </c>
      <c r="EM102">
        <v>2025.88</v>
      </c>
      <c r="EN102">
        <v>119.621</v>
      </c>
      <c r="EO102">
        <v>-14.0062</v>
      </c>
      <c r="EP102">
        <v>160.458</v>
      </c>
      <c r="EQ102">
        <v>121.726</v>
      </c>
      <c r="ER102">
        <v>0</v>
      </c>
      <c r="ES102">
        <v>43.1646</v>
      </c>
      <c r="ET102">
        <v>325.34899999999999</v>
      </c>
      <c r="EU102">
        <v>18.02</v>
      </c>
      <c r="EV102">
        <v>0</v>
      </c>
      <c r="EW102">
        <v>3.68</v>
      </c>
      <c r="EX102">
        <v>12.68</v>
      </c>
      <c r="EY102">
        <v>0</v>
      </c>
      <c r="EZ102">
        <v>-43.53</v>
      </c>
      <c r="FA102">
        <v>0</v>
      </c>
      <c r="FB102">
        <v>0</v>
      </c>
      <c r="FC102">
        <v>7.74</v>
      </c>
      <c r="FD102">
        <v>16.649999999999999</v>
      </c>
      <c r="FE102">
        <v>27.98</v>
      </c>
      <c r="FF102">
        <v>1.72</v>
      </c>
      <c r="FG102">
        <v>44.94</v>
      </c>
      <c r="FT102">
        <v>0</v>
      </c>
      <c r="FU102">
        <v>0</v>
      </c>
      <c r="FV102">
        <v>3.15982E-2</v>
      </c>
      <c r="FW102">
        <v>1.40705E-2</v>
      </c>
      <c r="FX102">
        <v>0</v>
      </c>
      <c r="FY102">
        <v>-8.3159200000000003E-2</v>
      </c>
      <c r="FZ102">
        <v>0</v>
      </c>
      <c r="GA102">
        <v>0</v>
      </c>
      <c r="GB102">
        <v>0.134212</v>
      </c>
      <c r="GC102">
        <v>0.162545</v>
      </c>
      <c r="GD102">
        <v>0.30364400000000002</v>
      </c>
      <c r="GE102">
        <v>2.03874E-2</v>
      </c>
      <c r="GF102">
        <v>0.58329799999999998</v>
      </c>
      <c r="GG102">
        <v>435.77699999999999</v>
      </c>
      <c r="GH102">
        <v>0</v>
      </c>
      <c r="GI102">
        <v>276.71899999999999</v>
      </c>
      <c r="GJ102">
        <v>0</v>
      </c>
      <c r="GK102">
        <v>2135</v>
      </c>
      <c r="GL102">
        <v>930.00099999999998</v>
      </c>
      <c r="GM102">
        <v>2637.81</v>
      </c>
      <c r="GN102">
        <v>297.5</v>
      </c>
      <c r="GO102">
        <v>6712.81</v>
      </c>
      <c r="GP102">
        <v>362.74700000000001</v>
      </c>
      <c r="GQ102">
        <v>176.125</v>
      </c>
      <c r="GR102">
        <v>65.400000000000006</v>
      </c>
      <c r="GS102">
        <v>604.27200000000005</v>
      </c>
      <c r="GT102">
        <v>42.95</v>
      </c>
      <c r="GU102">
        <v>0</v>
      </c>
      <c r="GV102">
        <v>3.68</v>
      </c>
      <c r="GW102">
        <v>41.875</v>
      </c>
      <c r="GX102">
        <v>33.020000000000003</v>
      </c>
      <c r="GY102">
        <v>23.3095</v>
      </c>
      <c r="GZ102">
        <v>36.76</v>
      </c>
      <c r="HA102">
        <v>4.8099999999999996</v>
      </c>
      <c r="HB102">
        <v>186.404</v>
      </c>
      <c r="HC102">
        <v>42.95</v>
      </c>
      <c r="HD102">
        <v>0</v>
      </c>
      <c r="HE102">
        <v>3.68</v>
      </c>
      <c r="HF102">
        <v>16.75</v>
      </c>
      <c r="HG102">
        <v>33.020000000000003</v>
      </c>
      <c r="HH102">
        <v>18.670000000000002</v>
      </c>
      <c r="HI102">
        <v>36.76</v>
      </c>
      <c r="HJ102">
        <v>4.8099999999999996</v>
      </c>
      <c r="HK102">
        <v>156.63999999999999</v>
      </c>
      <c r="ID102">
        <v>0</v>
      </c>
      <c r="IE102">
        <v>0</v>
      </c>
      <c r="IF102">
        <v>3.15982E-2</v>
      </c>
      <c r="IG102">
        <v>0</v>
      </c>
      <c r="IH102">
        <v>0.62342900000000001</v>
      </c>
      <c r="II102">
        <v>0.118043</v>
      </c>
      <c r="IJ102">
        <v>0.43196400000000001</v>
      </c>
      <c r="IK102">
        <v>6.2929700000000005E-2</v>
      </c>
      <c r="IL102">
        <v>1.26796</v>
      </c>
      <c r="IM102">
        <v>47.5</v>
      </c>
      <c r="IN102">
        <v>23.4</v>
      </c>
      <c r="IO102">
        <v>24.1</v>
      </c>
      <c r="IP102">
        <v>48.5</v>
      </c>
      <c r="IQ102">
        <v>23.4</v>
      </c>
      <c r="IR102">
        <v>25.1</v>
      </c>
      <c r="IU102">
        <v>6.18</v>
      </c>
      <c r="IV102">
        <v>28.2</v>
      </c>
      <c r="IW102">
        <v>6.32</v>
      </c>
      <c r="IX102">
        <v>29.92</v>
      </c>
      <c r="IY102">
        <v>6.18</v>
      </c>
      <c r="IZ102">
        <v>28.2</v>
      </c>
      <c r="JA102">
        <v>9.1300000000000008</v>
      </c>
      <c r="JB102">
        <v>79.375</v>
      </c>
      <c r="JK102">
        <v>1</v>
      </c>
      <c r="JL102">
        <v>2.6579199999999998</v>
      </c>
      <c r="JM102">
        <v>2.6579199999999998</v>
      </c>
      <c r="JP102">
        <v>4038.39</v>
      </c>
      <c r="JQ102">
        <v>2.6579199999999998</v>
      </c>
      <c r="JR102">
        <v>0.24</v>
      </c>
      <c r="JS102">
        <v>0.38</v>
      </c>
      <c r="JT102">
        <v>1.93</v>
      </c>
      <c r="JU102">
        <v>0.24</v>
      </c>
      <c r="JV102">
        <v>0.38</v>
      </c>
      <c r="JW102">
        <v>2.02</v>
      </c>
      <c r="JZ102">
        <v>1</v>
      </c>
      <c r="KA102">
        <v>1</v>
      </c>
      <c r="KB102">
        <v>39.938800000000001</v>
      </c>
      <c r="KC102">
        <v>1.1000000000000001</v>
      </c>
      <c r="KD102">
        <v>40.051699999999997</v>
      </c>
      <c r="KE102">
        <v>1.1000000000000001</v>
      </c>
      <c r="KF102">
        <v>51.002000000000002</v>
      </c>
      <c r="KG102">
        <v>1.1000000000000001</v>
      </c>
      <c r="KJ102">
        <v>22.642900000000001</v>
      </c>
      <c r="KK102">
        <v>0</v>
      </c>
      <c r="KL102">
        <v>55.2134</v>
      </c>
      <c r="KM102">
        <v>16.013000000000002</v>
      </c>
      <c r="KN102">
        <v>0</v>
      </c>
      <c r="KO102">
        <v>-615.52800000000002</v>
      </c>
      <c r="KP102">
        <v>0</v>
      </c>
      <c r="KQ102">
        <v>0</v>
      </c>
      <c r="KR102">
        <v>109.703</v>
      </c>
      <c r="KS102">
        <v>179.77799999999999</v>
      </c>
      <c r="KT102">
        <v>413.96499999999997</v>
      </c>
      <c r="KU102">
        <v>26.198699999999999</v>
      </c>
      <c r="KV102">
        <v>207.98599999999999</v>
      </c>
      <c r="KW102">
        <v>851.55700000000002</v>
      </c>
      <c r="KX102">
        <v>646.00400000000002</v>
      </c>
      <c r="KY102">
        <v>0</v>
      </c>
      <c r="KZ102">
        <v>229.07599999999999</v>
      </c>
      <c r="LA102">
        <v>1726.64</v>
      </c>
      <c r="LB102">
        <v>24.809000000000001</v>
      </c>
      <c r="LC102">
        <v>0</v>
      </c>
      <c r="LD102">
        <v>55.2134</v>
      </c>
      <c r="LE102">
        <v>16.013000000000002</v>
      </c>
      <c r="LF102">
        <v>-615.52800000000002</v>
      </c>
      <c r="LG102">
        <v>109.703</v>
      </c>
      <c r="LH102">
        <v>180.48099999999999</v>
      </c>
      <c r="LI102">
        <v>413.96499999999997</v>
      </c>
      <c r="LJ102">
        <v>26.198699999999999</v>
      </c>
      <c r="LK102">
        <v>210.85599999999999</v>
      </c>
      <c r="LL102">
        <v>932.572</v>
      </c>
      <c r="LM102">
        <v>646.00400000000002</v>
      </c>
      <c r="LN102">
        <v>229.07599999999999</v>
      </c>
      <c r="LO102">
        <v>1807.65</v>
      </c>
      <c r="LP102">
        <v>91.265600000000006</v>
      </c>
      <c r="LQ102">
        <v>0</v>
      </c>
      <c r="LR102">
        <v>55.2134</v>
      </c>
      <c r="LS102">
        <v>0</v>
      </c>
      <c r="LT102">
        <v>463.08</v>
      </c>
      <c r="LU102">
        <v>187.226</v>
      </c>
      <c r="LV102">
        <v>544.68899999999996</v>
      </c>
      <c r="LW102">
        <v>71.471400000000003</v>
      </c>
      <c r="LX102">
        <v>1412.95</v>
      </c>
      <c r="LY102">
        <v>1925.11</v>
      </c>
      <c r="LZ102">
        <v>934.69899999999996</v>
      </c>
      <c r="MA102">
        <v>347.08</v>
      </c>
      <c r="MB102">
        <v>3206.89</v>
      </c>
    </row>
    <row r="103" spans="1:340" x14ac:dyDescent="0.25">
      <c r="A103" s="26">
        <v>44497.795983796299</v>
      </c>
      <c r="B103" t="s">
        <v>870</v>
      </c>
      <c r="C103" t="s">
        <v>871</v>
      </c>
      <c r="D103">
        <v>4</v>
      </c>
      <c r="E103">
        <v>1</v>
      </c>
      <c r="F103">
        <v>2100</v>
      </c>
      <c r="G103" t="s">
        <v>87</v>
      </c>
      <c r="H103" t="s">
        <v>393</v>
      </c>
      <c r="I103">
        <v>1.63</v>
      </c>
      <c r="J103">
        <v>0.9</v>
      </c>
      <c r="K103">
        <v>0.9</v>
      </c>
      <c r="L103">
        <v>22</v>
      </c>
      <c r="O103">
        <v>105.873</v>
      </c>
      <c r="P103">
        <v>2.9864899999999999</v>
      </c>
      <c r="Q103">
        <v>277.42</v>
      </c>
      <c r="R103">
        <v>81.136099999999999</v>
      </c>
      <c r="S103">
        <v>0</v>
      </c>
      <c r="T103">
        <v>-4059.82</v>
      </c>
      <c r="U103">
        <v>0</v>
      </c>
      <c r="V103">
        <v>0</v>
      </c>
      <c r="W103">
        <v>505.55700000000002</v>
      </c>
      <c r="X103">
        <v>926.46600000000001</v>
      </c>
      <c r="Y103">
        <v>2025.88</v>
      </c>
      <c r="Z103">
        <v>119.621</v>
      </c>
      <c r="AA103">
        <v>-14.8811</v>
      </c>
      <c r="AB103">
        <v>467.41500000000002</v>
      </c>
      <c r="AC103">
        <v>156.28200000000001</v>
      </c>
      <c r="AD103">
        <v>117.02200000000001</v>
      </c>
      <c r="AE103">
        <v>0</v>
      </c>
      <c r="AF103">
        <v>43.1646</v>
      </c>
      <c r="AG103">
        <v>316.46899999999999</v>
      </c>
      <c r="AH103">
        <v>273.30399999999997</v>
      </c>
      <c r="AI103">
        <v>17.5</v>
      </c>
      <c r="AJ103">
        <v>0.35</v>
      </c>
      <c r="AK103">
        <v>3.67</v>
      </c>
      <c r="AL103">
        <v>12.28</v>
      </c>
      <c r="AM103">
        <v>0</v>
      </c>
      <c r="AN103">
        <v>-44.49</v>
      </c>
      <c r="AO103">
        <v>0</v>
      </c>
      <c r="AP103">
        <v>0</v>
      </c>
      <c r="AQ103">
        <v>7.54</v>
      </c>
      <c r="AR103">
        <v>17.09</v>
      </c>
      <c r="AS103">
        <v>27.7</v>
      </c>
      <c r="AT103">
        <v>1.66</v>
      </c>
      <c r="AU103">
        <v>43.3</v>
      </c>
      <c r="AV103">
        <v>33.799999999999997</v>
      </c>
      <c r="BI103">
        <v>0</v>
      </c>
      <c r="BJ103">
        <v>2.1310900000000001E-2</v>
      </c>
      <c r="BK103">
        <v>3.1678199999999997E-2</v>
      </c>
      <c r="BL103">
        <v>1.40705E-2</v>
      </c>
      <c r="BM103">
        <v>0</v>
      </c>
      <c r="BN103">
        <v>-7.7118300000000001E-2</v>
      </c>
      <c r="BO103">
        <v>0</v>
      </c>
      <c r="BP103">
        <v>0</v>
      </c>
      <c r="BQ103">
        <v>0.134212</v>
      </c>
      <c r="BR103">
        <v>0.170262</v>
      </c>
      <c r="BS103">
        <v>0.30364400000000002</v>
      </c>
      <c r="BT103">
        <v>2.03874E-2</v>
      </c>
      <c r="BU103">
        <v>0.61844699999999997</v>
      </c>
      <c r="BV103">
        <v>6.7059599999999997E-2</v>
      </c>
      <c r="BW103">
        <v>114.44199999999999</v>
      </c>
      <c r="BX103">
        <v>3.8962400000000001</v>
      </c>
      <c r="BY103">
        <v>277.42</v>
      </c>
      <c r="BZ103">
        <v>81.136099999999999</v>
      </c>
      <c r="CA103">
        <v>-4059.82</v>
      </c>
      <c r="CB103">
        <v>505.55700000000002</v>
      </c>
      <c r="CC103">
        <v>931.86900000000003</v>
      </c>
      <c r="CD103">
        <v>2025.88</v>
      </c>
      <c r="CE103">
        <v>119.621</v>
      </c>
      <c r="CF103">
        <v>6.5856200000000001E-4</v>
      </c>
      <c r="CG103">
        <v>476.89400000000001</v>
      </c>
      <c r="CH103">
        <v>168.93</v>
      </c>
      <c r="CI103">
        <v>117.02200000000001</v>
      </c>
      <c r="CJ103">
        <v>43.1646</v>
      </c>
      <c r="CK103">
        <v>329.11700000000002</v>
      </c>
      <c r="CL103">
        <v>285.95299999999997</v>
      </c>
      <c r="CM103">
        <v>18.989999999999998</v>
      </c>
      <c r="CN103">
        <v>0.49</v>
      </c>
      <c r="CO103">
        <v>3.67</v>
      </c>
      <c r="CP103">
        <v>12.28</v>
      </c>
      <c r="CQ103">
        <v>-44.5</v>
      </c>
      <c r="CR103">
        <v>7.54</v>
      </c>
      <c r="CS103">
        <v>17.170000000000002</v>
      </c>
      <c r="CT103">
        <v>27.7</v>
      </c>
      <c r="CU103">
        <v>1.66</v>
      </c>
      <c r="CV103">
        <v>45</v>
      </c>
      <c r="CW103">
        <v>35.43</v>
      </c>
      <c r="DH103">
        <v>0</v>
      </c>
      <c r="DI103">
        <v>2.39855E-2</v>
      </c>
      <c r="DJ103">
        <v>3.1678199999999997E-2</v>
      </c>
      <c r="DK103">
        <v>1.40705E-2</v>
      </c>
      <c r="DL103">
        <v>-7.7118300000000001E-2</v>
      </c>
      <c r="DM103">
        <v>0.134212</v>
      </c>
      <c r="DN103">
        <v>0.17146900000000001</v>
      </c>
      <c r="DO103">
        <v>0.30364400000000002</v>
      </c>
      <c r="DP103">
        <v>2.03874E-2</v>
      </c>
      <c r="DQ103">
        <v>0.62232799999999999</v>
      </c>
      <c r="DR103">
        <v>6.9734299999999999E-2</v>
      </c>
      <c r="DS103" t="s">
        <v>673</v>
      </c>
      <c r="DT103" t="s">
        <v>670</v>
      </c>
      <c r="DU103" t="s">
        <v>665</v>
      </c>
      <c r="DV103" t="s">
        <v>501</v>
      </c>
      <c r="DW103">
        <v>3.8815400000000002E-3</v>
      </c>
      <c r="DX103">
        <v>2.67469E-3</v>
      </c>
      <c r="DY103">
        <v>3.8</v>
      </c>
      <c r="DZ103">
        <v>4.5999999999999996</v>
      </c>
      <c r="EC103">
        <v>105.873</v>
      </c>
      <c r="ED103">
        <v>2.9864899999999999</v>
      </c>
      <c r="EE103">
        <v>277.42</v>
      </c>
      <c r="EF103">
        <v>81.136099999999999</v>
      </c>
      <c r="EG103">
        <v>0</v>
      </c>
      <c r="EH103">
        <v>-4059.82</v>
      </c>
      <c r="EI103">
        <v>0</v>
      </c>
      <c r="EJ103">
        <v>0</v>
      </c>
      <c r="EK103">
        <v>505.55700000000002</v>
      </c>
      <c r="EL103">
        <v>926.46600000000001</v>
      </c>
      <c r="EM103">
        <v>2025.88</v>
      </c>
      <c r="EN103">
        <v>119.621</v>
      </c>
      <c r="EO103">
        <v>-14.8811</v>
      </c>
      <c r="EP103">
        <v>156.28200000000001</v>
      </c>
      <c r="EQ103">
        <v>117.02200000000001</v>
      </c>
      <c r="ER103">
        <v>0</v>
      </c>
      <c r="ES103">
        <v>43.1646</v>
      </c>
      <c r="ET103">
        <v>316.46899999999999</v>
      </c>
      <c r="EU103">
        <v>17.5</v>
      </c>
      <c r="EV103">
        <v>0.35</v>
      </c>
      <c r="EW103">
        <v>3.67</v>
      </c>
      <c r="EX103">
        <v>12.28</v>
      </c>
      <c r="EY103">
        <v>0</v>
      </c>
      <c r="EZ103">
        <v>-44.49</v>
      </c>
      <c r="FA103">
        <v>0</v>
      </c>
      <c r="FB103">
        <v>0</v>
      </c>
      <c r="FC103">
        <v>7.54</v>
      </c>
      <c r="FD103">
        <v>17.09</v>
      </c>
      <c r="FE103">
        <v>27.7</v>
      </c>
      <c r="FF103">
        <v>1.66</v>
      </c>
      <c r="FG103">
        <v>43.3</v>
      </c>
      <c r="FT103">
        <v>0</v>
      </c>
      <c r="FU103">
        <v>2.1310900000000001E-2</v>
      </c>
      <c r="FV103">
        <v>3.1678199999999997E-2</v>
      </c>
      <c r="FW103">
        <v>1.40705E-2</v>
      </c>
      <c r="FX103">
        <v>0</v>
      </c>
      <c r="FY103">
        <v>-7.7118300000000001E-2</v>
      </c>
      <c r="FZ103">
        <v>0</v>
      </c>
      <c r="GA103">
        <v>0</v>
      </c>
      <c r="GB103">
        <v>0.134212</v>
      </c>
      <c r="GC103">
        <v>0.170262</v>
      </c>
      <c r="GD103">
        <v>0.30364400000000002</v>
      </c>
      <c r="GE103">
        <v>2.03874E-2</v>
      </c>
      <c r="GF103">
        <v>0.61844699999999997</v>
      </c>
      <c r="GG103">
        <v>392.65499999999997</v>
      </c>
      <c r="GH103">
        <v>161.89099999999999</v>
      </c>
      <c r="GI103">
        <v>277.42</v>
      </c>
      <c r="GJ103">
        <v>0</v>
      </c>
      <c r="GK103">
        <v>2135</v>
      </c>
      <c r="GL103">
        <v>930.00099999999998</v>
      </c>
      <c r="GM103">
        <v>2637.81</v>
      </c>
      <c r="GN103">
        <v>297.5</v>
      </c>
      <c r="GO103">
        <v>6832.28</v>
      </c>
      <c r="GP103">
        <v>326.87200000000001</v>
      </c>
      <c r="GQ103">
        <v>170.917</v>
      </c>
      <c r="GR103">
        <v>65.400000000000006</v>
      </c>
      <c r="GS103">
        <v>563.18899999999996</v>
      </c>
      <c r="GT103">
        <v>41.786099999999998</v>
      </c>
      <c r="GU103">
        <v>17.170000000000002</v>
      </c>
      <c r="GV103">
        <v>3.67</v>
      </c>
      <c r="GW103">
        <v>37.930199999999999</v>
      </c>
      <c r="GX103">
        <v>32.299999999999997</v>
      </c>
      <c r="GY103">
        <v>23.229500000000002</v>
      </c>
      <c r="GZ103">
        <v>36.479999999999997</v>
      </c>
      <c r="HA103">
        <v>4.18</v>
      </c>
      <c r="HB103">
        <v>196.74600000000001</v>
      </c>
      <c r="HC103">
        <v>38.82</v>
      </c>
      <c r="HD103">
        <v>17.170000000000002</v>
      </c>
      <c r="HE103">
        <v>3.67</v>
      </c>
      <c r="HF103">
        <v>16.309999999999999</v>
      </c>
      <c r="HG103">
        <v>32.299999999999997</v>
      </c>
      <c r="HH103">
        <v>18.59</v>
      </c>
      <c r="HI103">
        <v>36.479999999999997</v>
      </c>
      <c r="HJ103">
        <v>4.18</v>
      </c>
      <c r="HK103">
        <v>167.52</v>
      </c>
      <c r="ID103">
        <v>0</v>
      </c>
      <c r="IE103">
        <v>0.86909199999999998</v>
      </c>
      <c r="IF103">
        <v>3.1678199999999997E-2</v>
      </c>
      <c r="IG103">
        <v>0</v>
      </c>
      <c r="IH103">
        <v>0.62342900000000001</v>
      </c>
      <c r="II103">
        <v>0.118043</v>
      </c>
      <c r="IJ103">
        <v>0.43196400000000001</v>
      </c>
      <c r="IK103">
        <v>6.2929700000000005E-2</v>
      </c>
      <c r="IL103">
        <v>2.13714</v>
      </c>
      <c r="IM103">
        <v>44.6</v>
      </c>
      <c r="IN103">
        <v>22.6</v>
      </c>
      <c r="IO103">
        <v>22</v>
      </c>
      <c r="IP103">
        <v>45.5</v>
      </c>
      <c r="IQ103">
        <v>22.6</v>
      </c>
      <c r="IR103">
        <v>22.9</v>
      </c>
      <c r="IU103">
        <v>6.44</v>
      </c>
      <c r="IV103">
        <v>27.36</v>
      </c>
      <c r="IW103">
        <v>6.68</v>
      </c>
      <c r="IX103">
        <v>28.75</v>
      </c>
      <c r="IY103">
        <v>6.44</v>
      </c>
      <c r="IZ103">
        <v>27.36</v>
      </c>
      <c r="JA103">
        <v>25.55</v>
      </c>
      <c r="JB103">
        <v>75.006299999999996</v>
      </c>
      <c r="JK103">
        <v>1</v>
      </c>
      <c r="JL103">
        <v>2.5962399999999999</v>
      </c>
      <c r="JM103">
        <v>2.5962399999999999</v>
      </c>
      <c r="JP103">
        <v>4061.01</v>
      </c>
      <c r="JQ103">
        <v>2.5962399999999999</v>
      </c>
      <c r="JR103">
        <v>0.24</v>
      </c>
      <c r="JS103">
        <v>0.38</v>
      </c>
      <c r="JT103">
        <v>1.89</v>
      </c>
      <c r="JU103">
        <v>0.24</v>
      </c>
      <c r="JV103">
        <v>0.38</v>
      </c>
      <c r="JW103">
        <v>1.96</v>
      </c>
      <c r="JZ103">
        <v>1</v>
      </c>
      <c r="KA103">
        <v>1</v>
      </c>
      <c r="KB103">
        <v>34.019199999999998</v>
      </c>
      <c r="KC103">
        <v>1.1000000000000001</v>
      </c>
      <c r="KD103">
        <v>34.017600000000002</v>
      </c>
      <c r="KE103">
        <v>1.1000000000000001</v>
      </c>
      <c r="KF103">
        <v>51.4666</v>
      </c>
      <c r="KG103">
        <v>18.921500000000002</v>
      </c>
      <c r="KJ103">
        <v>21.8218</v>
      </c>
      <c r="KK103">
        <v>0.80713800000000002</v>
      </c>
      <c r="KL103">
        <v>55.353299999999997</v>
      </c>
      <c r="KM103">
        <v>16.0123</v>
      </c>
      <c r="KN103">
        <v>0</v>
      </c>
      <c r="KO103">
        <v>-621.89599999999996</v>
      </c>
      <c r="KP103">
        <v>0</v>
      </c>
      <c r="KQ103">
        <v>0</v>
      </c>
      <c r="KR103">
        <v>109.703</v>
      </c>
      <c r="KS103">
        <v>184.30500000000001</v>
      </c>
      <c r="KT103">
        <v>413.96499999999997</v>
      </c>
      <c r="KU103">
        <v>26.198699999999999</v>
      </c>
      <c r="KV103">
        <v>206.27</v>
      </c>
      <c r="KW103">
        <v>829.39200000000005</v>
      </c>
      <c r="KX103">
        <v>621.04200000000003</v>
      </c>
      <c r="KY103">
        <v>0</v>
      </c>
      <c r="KZ103">
        <v>229.07599999999999</v>
      </c>
      <c r="LA103">
        <v>1679.51</v>
      </c>
      <c r="LB103">
        <v>23.344799999999999</v>
      </c>
      <c r="LC103">
        <v>1.03948</v>
      </c>
      <c r="LD103">
        <v>55.353299999999997</v>
      </c>
      <c r="LE103">
        <v>16.0123</v>
      </c>
      <c r="LF103">
        <v>-621.89599999999996</v>
      </c>
      <c r="LG103">
        <v>109.703</v>
      </c>
      <c r="LH103">
        <v>185.363</v>
      </c>
      <c r="LI103">
        <v>413.96499999999997</v>
      </c>
      <c r="LJ103">
        <v>26.198699999999999</v>
      </c>
      <c r="LK103">
        <v>209.083</v>
      </c>
      <c r="LL103">
        <v>896.51800000000003</v>
      </c>
      <c r="LM103">
        <v>621.04200000000003</v>
      </c>
      <c r="LN103">
        <v>229.07599999999999</v>
      </c>
      <c r="LO103">
        <v>1746.64</v>
      </c>
      <c r="LP103">
        <v>82.212500000000006</v>
      </c>
      <c r="LQ103">
        <v>41.488700000000001</v>
      </c>
      <c r="LR103">
        <v>55.353299999999997</v>
      </c>
      <c r="LS103">
        <v>0</v>
      </c>
      <c r="LT103">
        <v>463.08</v>
      </c>
      <c r="LU103">
        <v>187.226</v>
      </c>
      <c r="LV103">
        <v>544.68899999999996</v>
      </c>
      <c r="LW103">
        <v>71.471400000000003</v>
      </c>
      <c r="LX103">
        <v>1445.52</v>
      </c>
      <c r="LY103">
        <v>1734.72</v>
      </c>
      <c r="LZ103">
        <v>907.06200000000001</v>
      </c>
      <c r="MA103">
        <v>347.08</v>
      </c>
      <c r="MB103">
        <v>2988.86</v>
      </c>
    </row>
    <row r="104" spans="1:340" x14ac:dyDescent="0.25">
      <c r="A104" s="26">
        <v>44497.796319444446</v>
      </c>
      <c r="B104" t="s">
        <v>872</v>
      </c>
      <c r="C104" t="s">
        <v>873</v>
      </c>
      <c r="D104">
        <v>5</v>
      </c>
      <c r="E104">
        <v>1</v>
      </c>
      <c r="F104">
        <v>2100</v>
      </c>
      <c r="G104" t="s">
        <v>87</v>
      </c>
      <c r="H104" t="s">
        <v>393</v>
      </c>
      <c r="I104">
        <v>1.96</v>
      </c>
      <c r="J104">
        <v>1.1000000000000001</v>
      </c>
      <c r="K104">
        <v>1.1000000000000001</v>
      </c>
      <c r="L104">
        <v>22.4</v>
      </c>
      <c r="O104">
        <v>99.343500000000006</v>
      </c>
      <c r="P104">
        <v>0</v>
      </c>
      <c r="Q104">
        <v>275.22300000000001</v>
      </c>
      <c r="R104">
        <v>81.144400000000005</v>
      </c>
      <c r="S104">
        <v>0</v>
      </c>
      <c r="T104">
        <v>-4024.7</v>
      </c>
      <c r="U104">
        <v>0</v>
      </c>
      <c r="V104">
        <v>0</v>
      </c>
      <c r="W104">
        <v>505.55700000000002</v>
      </c>
      <c r="X104">
        <v>903.07</v>
      </c>
      <c r="Y104">
        <v>2025.88</v>
      </c>
      <c r="Z104">
        <v>119.621</v>
      </c>
      <c r="AA104">
        <v>-14.8569</v>
      </c>
      <c r="AB104">
        <v>455.71100000000001</v>
      </c>
      <c r="AC104">
        <v>146.65100000000001</v>
      </c>
      <c r="AD104">
        <v>124.105</v>
      </c>
      <c r="AE104">
        <v>0</v>
      </c>
      <c r="AF104">
        <v>43.1646</v>
      </c>
      <c r="AG104">
        <v>313.92099999999999</v>
      </c>
      <c r="AH104">
        <v>270.75700000000001</v>
      </c>
      <c r="AI104">
        <v>16.05</v>
      </c>
      <c r="AJ104">
        <v>0</v>
      </c>
      <c r="AK104">
        <v>3.66</v>
      </c>
      <c r="AL104">
        <v>12.9</v>
      </c>
      <c r="AM104">
        <v>0</v>
      </c>
      <c r="AN104">
        <v>-43.51</v>
      </c>
      <c r="AO104">
        <v>0</v>
      </c>
      <c r="AP104">
        <v>0</v>
      </c>
      <c r="AQ104">
        <v>7.75</v>
      </c>
      <c r="AR104">
        <v>16.579999999999998</v>
      </c>
      <c r="AS104">
        <v>28</v>
      </c>
      <c r="AT104">
        <v>1.71</v>
      </c>
      <c r="AU104">
        <v>43.14</v>
      </c>
      <c r="AV104">
        <v>32.61</v>
      </c>
      <c r="BI104">
        <v>0</v>
      </c>
      <c r="BJ104">
        <v>0</v>
      </c>
      <c r="BK104">
        <v>3.1427299999999998E-2</v>
      </c>
      <c r="BL104">
        <v>1.40705E-2</v>
      </c>
      <c r="BM104">
        <v>0</v>
      </c>
      <c r="BN104">
        <v>-5.5876799999999997E-2</v>
      </c>
      <c r="BO104">
        <v>0</v>
      </c>
      <c r="BP104">
        <v>0</v>
      </c>
      <c r="BQ104">
        <v>0.134212</v>
      </c>
      <c r="BR104">
        <v>0.161437</v>
      </c>
      <c r="BS104">
        <v>0.30364400000000002</v>
      </c>
      <c r="BT104">
        <v>2.03874E-2</v>
      </c>
      <c r="BU104">
        <v>0.60930099999999998</v>
      </c>
      <c r="BV104">
        <v>4.5497799999999998E-2</v>
      </c>
      <c r="BW104">
        <v>109.556</v>
      </c>
      <c r="BX104">
        <v>0</v>
      </c>
      <c r="BY104">
        <v>275.22300000000001</v>
      </c>
      <c r="BZ104">
        <v>81.144400000000005</v>
      </c>
      <c r="CA104">
        <v>-4024.7</v>
      </c>
      <c r="CB104">
        <v>505.55700000000002</v>
      </c>
      <c r="CC104">
        <v>907.71500000000003</v>
      </c>
      <c r="CD104">
        <v>2025.88</v>
      </c>
      <c r="CE104">
        <v>119.621</v>
      </c>
      <c r="CF104">
        <v>-7.8992199999999998E-4</v>
      </c>
      <c r="CG104">
        <v>465.923</v>
      </c>
      <c r="CH104">
        <v>161.726</v>
      </c>
      <c r="CI104">
        <v>124.105</v>
      </c>
      <c r="CJ104">
        <v>43.1646</v>
      </c>
      <c r="CK104">
        <v>328.99599999999998</v>
      </c>
      <c r="CL104">
        <v>285.83199999999999</v>
      </c>
      <c r="CM104">
        <v>18.010000000000002</v>
      </c>
      <c r="CN104">
        <v>0</v>
      </c>
      <c r="CO104">
        <v>3.66</v>
      </c>
      <c r="CP104">
        <v>12.9</v>
      </c>
      <c r="CQ104">
        <v>-43.52</v>
      </c>
      <c r="CR104">
        <v>7.75</v>
      </c>
      <c r="CS104">
        <v>16.649999999999999</v>
      </c>
      <c r="CT104">
        <v>28</v>
      </c>
      <c r="CU104">
        <v>1.71</v>
      </c>
      <c r="CV104">
        <v>45.16</v>
      </c>
      <c r="CW104">
        <v>34.57</v>
      </c>
      <c r="DH104">
        <v>0</v>
      </c>
      <c r="DI104">
        <v>0</v>
      </c>
      <c r="DJ104">
        <v>3.1427299999999998E-2</v>
      </c>
      <c r="DK104">
        <v>1.40705E-2</v>
      </c>
      <c r="DL104">
        <v>-5.5876799999999997E-2</v>
      </c>
      <c r="DM104">
        <v>0.134212</v>
      </c>
      <c r="DN104">
        <v>0.16280800000000001</v>
      </c>
      <c r="DO104">
        <v>0.30364400000000002</v>
      </c>
      <c r="DP104">
        <v>2.03874E-2</v>
      </c>
      <c r="DQ104">
        <v>0.61067199999999999</v>
      </c>
      <c r="DR104">
        <v>4.5497799999999998E-2</v>
      </c>
      <c r="DS104" t="s">
        <v>673</v>
      </c>
      <c r="DT104" t="s">
        <v>670</v>
      </c>
      <c r="DU104" t="s">
        <v>665</v>
      </c>
      <c r="DV104" t="s">
        <v>501</v>
      </c>
      <c r="DW104">
        <v>1.3708100000000001E-3</v>
      </c>
      <c r="DX104">
        <v>0</v>
      </c>
      <c r="DY104">
        <v>4.5</v>
      </c>
      <c r="DZ104">
        <v>5.7</v>
      </c>
      <c r="EC104">
        <v>99.343500000000006</v>
      </c>
      <c r="ED104">
        <v>0</v>
      </c>
      <c r="EE104">
        <v>275.22300000000001</v>
      </c>
      <c r="EF104">
        <v>81.144400000000005</v>
      </c>
      <c r="EG104">
        <v>0</v>
      </c>
      <c r="EH104">
        <v>-4024.7</v>
      </c>
      <c r="EI104">
        <v>0</v>
      </c>
      <c r="EJ104">
        <v>0</v>
      </c>
      <c r="EK104">
        <v>505.55700000000002</v>
      </c>
      <c r="EL104">
        <v>903.07</v>
      </c>
      <c r="EM104">
        <v>2025.88</v>
      </c>
      <c r="EN104">
        <v>119.621</v>
      </c>
      <c r="EO104">
        <v>-14.8569</v>
      </c>
      <c r="EP104">
        <v>146.65100000000001</v>
      </c>
      <c r="EQ104">
        <v>124.105</v>
      </c>
      <c r="ER104">
        <v>0</v>
      </c>
      <c r="ES104">
        <v>43.1646</v>
      </c>
      <c r="ET104">
        <v>313.92099999999999</v>
      </c>
      <c r="EU104">
        <v>16.05</v>
      </c>
      <c r="EV104">
        <v>0</v>
      </c>
      <c r="EW104">
        <v>3.66</v>
      </c>
      <c r="EX104">
        <v>12.9</v>
      </c>
      <c r="EY104">
        <v>0</v>
      </c>
      <c r="EZ104">
        <v>-43.51</v>
      </c>
      <c r="FA104">
        <v>0</v>
      </c>
      <c r="FB104">
        <v>0</v>
      </c>
      <c r="FC104">
        <v>7.75</v>
      </c>
      <c r="FD104">
        <v>16.579999999999998</v>
      </c>
      <c r="FE104">
        <v>28</v>
      </c>
      <c r="FF104">
        <v>1.71</v>
      </c>
      <c r="FG104">
        <v>43.14</v>
      </c>
      <c r="FT104">
        <v>0</v>
      </c>
      <c r="FU104">
        <v>0</v>
      </c>
      <c r="FV104">
        <v>3.1427299999999998E-2</v>
      </c>
      <c r="FW104">
        <v>1.40705E-2</v>
      </c>
      <c r="FX104">
        <v>0</v>
      </c>
      <c r="FY104">
        <v>-5.5876799999999997E-2</v>
      </c>
      <c r="FZ104">
        <v>0</v>
      </c>
      <c r="GA104">
        <v>0</v>
      </c>
      <c r="GB104">
        <v>0.134212</v>
      </c>
      <c r="GC104">
        <v>0.161437</v>
      </c>
      <c r="GD104">
        <v>0.30364400000000002</v>
      </c>
      <c r="GE104">
        <v>2.03874E-2</v>
      </c>
      <c r="GF104">
        <v>0.60930099999999998</v>
      </c>
      <c r="GG104">
        <v>453.62599999999998</v>
      </c>
      <c r="GH104">
        <v>0</v>
      </c>
      <c r="GI104">
        <v>275.22300000000001</v>
      </c>
      <c r="GJ104">
        <v>0</v>
      </c>
      <c r="GK104">
        <v>2135</v>
      </c>
      <c r="GL104">
        <v>930.00099999999998</v>
      </c>
      <c r="GM104">
        <v>2637.81</v>
      </c>
      <c r="GN104">
        <v>297.5</v>
      </c>
      <c r="GO104">
        <v>6729.16</v>
      </c>
      <c r="GP104">
        <v>377.649</v>
      </c>
      <c r="GQ104">
        <v>178.745</v>
      </c>
      <c r="GR104">
        <v>65.400000000000006</v>
      </c>
      <c r="GS104">
        <v>621.79399999999998</v>
      </c>
      <c r="GT104">
        <v>47.750900000000001</v>
      </c>
      <c r="GU104">
        <v>0</v>
      </c>
      <c r="GV104">
        <v>3.66</v>
      </c>
      <c r="GW104">
        <v>43.538499999999999</v>
      </c>
      <c r="GX104">
        <v>32.869999999999997</v>
      </c>
      <c r="GY104">
        <v>23.299499999999998</v>
      </c>
      <c r="GZ104">
        <v>36.72</v>
      </c>
      <c r="HA104">
        <v>4.54</v>
      </c>
      <c r="HB104">
        <v>192.37899999999999</v>
      </c>
      <c r="HC104">
        <v>43.96</v>
      </c>
      <c r="HD104">
        <v>0</v>
      </c>
      <c r="HE104">
        <v>3.66</v>
      </c>
      <c r="HF104">
        <v>16.98</v>
      </c>
      <c r="HG104">
        <v>32.869999999999997</v>
      </c>
      <c r="HH104">
        <v>18.66</v>
      </c>
      <c r="HI104">
        <v>36.72</v>
      </c>
      <c r="HJ104">
        <v>4.54</v>
      </c>
      <c r="HK104">
        <v>157.38999999999999</v>
      </c>
      <c r="ID104" s="27">
        <v>6.9263800000000001E-16</v>
      </c>
      <c r="IE104">
        <v>0</v>
      </c>
      <c r="IF104">
        <v>3.1427299999999998E-2</v>
      </c>
      <c r="IG104">
        <v>0</v>
      </c>
      <c r="IH104">
        <v>0.62342900000000001</v>
      </c>
      <c r="II104">
        <v>0.118043</v>
      </c>
      <c r="IJ104">
        <v>0.43196400000000001</v>
      </c>
      <c r="IK104">
        <v>6.2929700000000005E-2</v>
      </c>
      <c r="IL104">
        <v>1.26779</v>
      </c>
      <c r="IM104">
        <v>45</v>
      </c>
      <c r="IN104">
        <v>22.6</v>
      </c>
      <c r="IO104">
        <v>22.4</v>
      </c>
      <c r="IP104">
        <v>46.1</v>
      </c>
      <c r="IQ104">
        <v>22.6</v>
      </c>
      <c r="IR104">
        <v>23.5</v>
      </c>
      <c r="IU104">
        <v>6.01</v>
      </c>
      <c r="IV104">
        <v>26.6</v>
      </c>
      <c r="IW104">
        <v>6.17</v>
      </c>
      <c r="IX104">
        <v>28.4</v>
      </c>
      <c r="IY104">
        <v>6.01</v>
      </c>
      <c r="IZ104">
        <v>26.6</v>
      </c>
      <c r="JA104">
        <v>9.2899999999999991</v>
      </c>
      <c r="JB104">
        <v>85.659300000000002</v>
      </c>
      <c r="JK104">
        <v>1</v>
      </c>
      <c r="JL104">
        <v>2.47146</v>
      </c>
      <c r="JM104">
        <v>2.47146</v>
      </c>
      <c r="JP104">
        <v>4025.88</v>
      </c>
      <c r="JQ104">
        <v>2.47146</v>
      </c>
      <c r="JR104">
        <v>0.24</v>
      </c>
      <c r="JS104">
        <v>0.37</v>
      </c>
      <c r="JT104">
        <v>1.87</v>
      </c>
      <c r="JU104">
        <v>0.24</v>
      </c>
      <c r="JV104">
        <v>0.37</v>
      </c>
      <c r="JW104">
        <v>1.95</v>
      </c>
      <c r="JZ104">
        <v>1</v>
      </c>
      <c r="KA104">
        <v>1</v>
      </c>
      <c r="KB104">
        <v>43.495600000000003</v>
      </c>
      <c r="KC104">
        <v>1.1000000000000001</v>
      </c>
      <c r="KD104">
        <v>43.494199999999999</v>
      </c>
      <c r="KE104">
        <v>1.1000000000000001</v>
      </c>
      <c r="KF104">
        <v>56.136200000000002</v>
      </c>
      <c r="KG104">
        <v>1.1000000000000001</v>
      </c>
      <c r="KJ104">
        <v>20.739799999999999</v>
      </c>
      <c r="KK104">
        <v>0</v>
      </c>
      <c r="KL104">
        <v>54.914900000000003</v>
      </c>
      <c r="KM104">
        <v>16.0137</v>
      </c>
      <c r="KN104">
        <v>0</v>
      </c>
      <c r="KO104">
        <v>-615.69000000000005</v>
      </c>
      <c r="KP104">
        <v>0</v>
      </c>
      <c r="KQ104">
        <v>0</v>
      </c>
      <c r="KR104">
        <v>109.703</v>
      </c>
      <c r="KS104">
        <v>179.244</v>
      </c>
      <c r="KT104">
        <v>413.96499999999997</v>
      </c>
      <c r="KU104">
        <v>26.198699999999999</v>
      </c>
      <c r="KV104">
        <v>205.09</v>
      </c>
      <c r="KW104">
        <v>778.28200000000004</v>
      </c>
      <c r="KX104">
        <v>658.63199999999995</v>
      </c>
      <c r="KY104">
        <v>0</v>
      </c>
      <c r="KZ104">
        <v>229.07599999999999</v>
      </c>
      <c r="LA104">
        <v>1665.99</v>
      </c>
      <c r="LB104">
        <v>23.0472</v>
      </c>
      <c r="LC104">
        <v>0</v>
      </c>
      <c r="LD104">
        <v>54.914900000000003</v>
      </c>
      <c r="LE104">
        <v>16.0137</v>
      </c>
      <c r="LF104">
        <v>-615.69000000000005</v>
      </c>
      <c r="LG104">
        <v>109.703</v>
      </c>
      <c r="LH104">
        <v>180.142</v>
      </c>
      <c r="LI104">
        <v>413.96499999999997</v>
      </c>
      <c r="LJ104">
        <v>26.198699999999999</v>
      </c>
      <c r="LK104">
        <v>208.29599999999999</v>
      </c>
      <c r="LL104">
        <v>858.28599999999994</v>
      </c>
      <c r="LM104">
        <v>658.63199999999995</v>
      </c>
      <c r="LN104">
        <v>229.07599999999999</v>
      </c>
      <c r="LO104">
        <v>1745.99</v>
      </c>
      <c r="LP104">
        <v>95.616500000000002</v>
      </c>
      <c r="LQ104">
        <v>0</v>
      </c>
      <c r="LR104">
        <v>54.914900000000003</v>
      </c>
      <c r="LS104">
        <v>0</v>
      </c>
      <c r="LT104">
        <v>463.08</v>
      </c>
      <c r="LU104">
        <v>187.226</v>
      </c>
      <c r="LV104">
        <v>544.68899999999996</v>
      </c>
      <c r="LW104">
        <v>71.471400000000003</v>
      </c>
      <c r="LX104">
        <v>1417</v>
      </c>
      <c r="LY104">
        <v>2004.2</v>
      </c>
      <c r="LZ104">
        <v>948.60400000000004</v>
      </c>
      <c r="MA104">
        <v>347.08</v>
      </c>
      <c r="MB104">
        <v>3299.88</v>
      </c>
    </row>
    <row r="105" spans="1:340" x14ac:dyDescent="0.25">
      <c r="A105" s="26">
        <v>44497.796655092592</v>
      </c>
      <c r="B105" t="s">
        <v>874</v>
      </c>
      <c r="C105" t="s">
        <v>875</v>
      </c>
      <c r="D105">
        <v>6</v>
      </c>
      <c r="E105">
        <v>1</v>
      </c>
      <c r="F105">
        <v>2100</v>
      </c>
      <c r="G105" t="s">
        <v>87</v>
      </c>
      <c r="H105" t="s">
        <v>393</v>
      </c>
      <c r="I105">
        <v>2.02</v>
      </c>
      <c r="J105">
        <v>1.4</v>
      </c>
      <c r="K105">
        <v>1.4</v>
      </c>
      <c r="L105">
        <v>22.1</v>
      </c>
      <c r="O105">
        <v>46.738100000000003</v>
      </c>
      <c r="P105">
        <v>11.790699999999999</v>
      </c>
      <c r="Q105">
        <v>280.19900000000001</v>
      </c>
      <c r="R105">
        <v>81.132599999999996</v>
      </c>
      <c r="S105">
        <v>0</v>
      </c>
      <c r="T105">
        <v>-4035.32</v>
      </c>
      <c r="U105">
        <v>0</v>
      </c>
      <c r="V105">
        <v>0</v>
      </c>
      <c r="W105">
        <v>505.55700000000002</v>
      </c>
      <c r="X105">
        <v>943.625</v>
      </c>
      <c r="Y105">
        <v>2025.88</v>
      </c>
      <c r="Z105">
        <v>119.621</v>
      </c>
      <c r="AA105">
        <v>-20.770800000000001</v>
      </c>
      <c r="AB105">
        <v>419.86099999999999</v>
      </c>
      <c r="AC105">
        <v>68.989699999999999</v>
      </c>
      <c r="AD105">
        <v>112.48699999999999</v>
      </c>
      <c r="AE105">
        <v>0</v>
      </c>
      <c r="AF105">
        <v>43.1646</v>
      </c>
      <c r="AG105">
        <v>224.64099999999999</v>
      </c>
      <c r="AH105">
        <v>181.476</v>
      </c>
      <c r="AI105">
        <v>7.81</v>
      </c>
      <c r="AJ105">
        <v>1.64</v>
      </c>
      <c r="AK105">
        <v>3.61</v>
      </c>
      <c r="AL105">
        <v>11.82</v>
      </c>
      <c r="AM105">
        <v>0</v>
      </c>
      <c r="AN105">
        <v>-42.84</v>
      </c>
      <c r="AO105">
        <v>0</v>
      </c>
      <c r="AP105">
        <v>0</v>
      </c>
      <c r="AQ105">
        <v>7.31</v>
      </c>
      <c r="AR105">
        <v>16.7</v>
      </c>
      <c r="AS105">
        <v>27.03</v>
      </c>
      <c r="AT105">
        <v>1.63</v>
      </c>
      <c r="AU105">
        <v>34.71</v>
      </c>
      <c r="AV105">
        <v>24.88</v>
      </c>
      <c r="BI105">
        <v>0</v>
      </c>
      <c r="BJ105">
        <v>0.130745</v>
      </c>
      <c r="BK105">
        <v>3.1995599999999999E-2</v>
      </c>
      <c r="BL105">
        <v>1.40705E-2</v>
      </c>
      <c r="BM105">
        <v>0</v>
      </c>
      <c r="BN105">
        <v>-4.8102399999999997E-2</v>
      </c>
      <c r="BO105">
        <v>0</v>
      </c>
      <c r="BP105">
        <v>0</v>
      </c>
      <c r="BQ105">
        <v>0.134212</v>
      </c>
      <c r="BR105">
        <v>0.168513</v>
      </c>
      <c r="BS105">
        <v>0.30364400000000002</v>
      </c>
      <c r="BT105">
        <v>2.03874E-2</v>
      </c>
      <c r="BU105">
        <v>0.75546500000000005</v>
      </c>
      <c r="BV105">
        <v>0.176811</v>
      </c>
      <c r="BW105">
        <v>53.452399999999997</v>
      </c>
      <c r="BX105">
        <v>21.9557</v>
      </c>
      <c r="BY105">
        <v>280.19900000000001</v>
      </c>
      <c r="BZ105">
        <v>81.132599999999996</v>
      </c>
      <c r="CA105">
        <v>-4035.32</v>
      </c>
      <c r="CB105">
        <v>505.55700000000002</v>
      </c>
      <c r="CC105">
        <v>947.51700000000005</v>
      </c>
      <c r="CD105">
        <v>2025.88</v>
      </c>
      <c r="CE105">
        <v>119.621</v>
      </c>
      <c r="CF105">
        <v>6.0219699999999995E-4</v>
      </c>
      <c r="CG105">
        <v>436.74</v>
      </c>
      <c r="CH105">
        <v>78.900700000000001</v>
      </c>
      <c r="CI105">
        <v>112.48699999999999</v>
      </c>
      <c r="CJ105">
        <v>43.1646</v>
      </c>
      <c r="CK105">
        <v>234.55199999999999</v>
      </c>
      <c r="CL105">
        <v>191.387</v>
      </c>
      <c r="CM105">
        <v>8.99</v>
      </c>
      <c r="CN105">
        <v>2.48</v>
      </c>
      <c r="CO105">
        <v>3.61</v>
      </c>
      <c r="CP105">
        <v>11.82</v>
      </c>
      <c r="CQ105">
        <v>-42.84</v>
      </c>
      <c r="CR105">
        <v>7.31</v>
      </c>
      <c r="CS105">
        <v>16.760000000000002</v>
      </c>
      <c r="CT105">
        <v>27.03</v>
      </c>
      <c r="CU105">
        <v>1.63</v>
      </c>
      <c r="CV105">
        <v>36.79</v>
      </c>
      <c r="CW105">
        <v>26.9</v>
      </c>
      <c r="DH105">
        <v>0</v>
      </c>
      <c r="DI105">
        <v>0.169514</v>
      </c>
      <c r="DJ105">
        <v>3.1995599999999999E-2</v>
      </c>
      <c r="DK105">
        <v>1.40705E-2</v>
      </c>
      <c r="DL105">
        <v>-4.8102399999999997E-2</v>
      </c>
      <c r="DM105">
        <v>0.134212</v>
      </c>
      <c r="DN105">
        <v>0.16922699999999999</v>
      </c>
      <c r="DO105">
        <v>0.30364400000000002</v>
      </c>
      <c r="DP105">
        <v>2.03874E-2</v>
      </c>
      <c r="DQ105">
        <v>0.79494799999999999</v>
      </c>
      <c r="DR105">
        <v>0.21557999999999999</v>
      </c>
      <c r="DS105" t="s">
        <v>673</v>
      </c>
      <c r="DT105" t="s">
        <v>670</v>
      </c>
      <c r="DU105" t="s">
        <v>665</v>
      </c>
      <c r="DV105" t="s">
        <v>501</v>
      </c>
      <c r="DW105">
        <v>3.9482999999999997E-2</v>
      </c>
      <c r="DX105">
        <v>3.87693E-2</v>
      </c>
      <c r="DY105">
        <v>5.7</v>
      </c>
      <c r="DZ105">
        <v>7.5</v>
      </c>
      <c r="EC105">
        <v>46.738100000000003</v>
      </c>
      <c r="ED105">
        <v>11.790699999999999</v>
      </c>
      <c r="EE105">
        <v>280.19900000000001</v>
      </c>
      <c r="EF105">
        <v>81.132599999999996</v>
      </c>
      <c r="EG105">
        <v>0</v>
      </c>
      <c r="EH105">
        <v>-4035.32</v>
      </c>
      <c r="EI105">
        <v>0</v>
      </c>
      <c r="EJ105">
        <v>0</v>
      </c>
      <c r="EK105">
        <v>505.55700000000002</v>
      </c>
      <c r="EL105">
        <v>943.625</v>
      </c>
      <c r="EM105">
        <v>2025.88</v>
      </c>
      <c r="EN105">
        <v>119.621</v>
      </c>
      <c r="EO105">
        <v>-20.770800000000001</v>
      </c>
      <c r="EP105">
        <v>68.989699999999999</v>
      </c>
      <c r="EQ105">
        <v>112.48699999999999</v>
      </c>
      <c r="ER105">
        <v>0</v>
      </c>
      <c r="ES105">
        <v>43.1646</v>
      </c>
      <c r="ET105">
        <v>224.64099999999999</v>
      </c>
      <c r="EU105">
        <v>7.81</v>
      </c>
      <c r="EV105">
        <v>1.64</v>
      </c>
      <c r="EW105">
        <v>3.61</v>
      </c>
      <c r="EX105">
        <v>11.82</v>
      </c>
      <c r="EY105">
        <v>0</v>
      </c>
      <c r="EZ105">
        <v>-42.84</v>
      </c>
      <c r="FA105">
        <v>0</v>
      </c>
      <c r="FB105">
        <v>0</v>
      </c>
      <c r="FC105">
        <v>7.31</v>
      </c>
      <c r="FD105">
        <v>16.7</v>
      </c>
      <c r="FE105">
        <v>27.03</v>
      </c>
      <c r="FF105">
        <v>1.63</v>
      </c>
      <c r="FG105">
        <v>34.71</v>
      </c>
      <c r="FT105">
        <v>0</v>
      </c>
      <c r="FU105">
        <v>0.130745</v>
      </c>
      <c r="FV105">
        <v>3.1995599999999999E-2</v>
      </c>
      <c r="FW105">
        <v>1.40705E-2</v>
      </c>
      <c r="FX105">
        <v>0</v>
      </c>
      <c r="FY105">
        <v>-4.8102399999999997E-2</v>
      </c>
      <c r="FZ105">
        <v>0</v>
      </c>
      <c r="GA105">
        <v>0</v>
      </c>
      <c r="GB105">
        <v>0.134212</v>
      </c>
      <c r="GC105">
        <v>0.168513</v>
      </c>
      <c r="GD105">
        <v>0.30364400000000002</v>
      </c>
      <c r="GE105">
        <v>2.03874E-2</v>
      </c>
      <c r="GF105">
        <v>0.75546500000000005</v>
      </c>
      <c r="GG105">
        <v>177.899</v>
      </c>
      <c r="GH105">
        <v>92.230500000000006</v>
      </c>
      <c r="GI105">
        <v>280.19900000000001</v>
      </c>
      <c r="GJ105">
        <v>0</v>
      </c>
      <c r="GK105">
        <v>2135</v>
      </c>
      <c r="GL105">
        <v>930.00099999999998</v>
      </c>
      <c r="GM105">
        <v>2637.81</v>
      </c>
      <c r="GN105">
        <v>297.5</v>
      </c>
      <c r="GO105">
        <v>6550.64</v>
      </c>
      <c r="GP105">
        <v>148.09200000000001</v>
      </c>
      <c r="GQ105">
        <v>165.858</v>
      </c>
      <c r="GR105">
        <v>65.400000000000006</v>
      </c>
      <c r="GS105">
        <v>379.35</v>
      </c>
      <c r="GT105">
        <v>17.4329</v>
      </c>
      <c r="GU105">
        <v>6.67</v>
      </c>
      <c r="GV105">
        <v>3.61</v>
      </c>
      <c r="GW105">
        <v>35.288899999999998</v>
      </c>
      <c r="GX105">
        <v>31.2</v>
      </c>
      <c r="GY105">
        <v>22.775200000000002</v>
      </c>
      <c r="GZ105">
        <v>35.53</v>
      </c>
      <c r="HA105">
        <v>4.33</v>
      </c>
      <c r="HB105">
        <v>156.83699999999999</v>
      </c>
      <c r="HC105">
        <v>17.739999999999998</v>
      </c>
      <c r="HD105">
        <v>6.67</v>
      </c>
      <c r="HE105">
        <v>3.61</v>
      </c>
      <c r="HF105">
        <v>15.88</v>
      </c>
      <c r="HG105">
        <v>31.2</v>
      </c>
      <c r="HH105">
        <v>18.3</v>
      </c>
      <c r="HI105">
        <v>35.53</v>
      </c>
      <c r="HJ105">
        <v>4.33</v>
      </c>
      <c r="HK105">
        <v>133.26</v>
      </c>
      <c r="ID105">
        <v>0</v>
      </c>
      <c r="IE105">
        <v>0.309834</v>
      </c>
      <c r="IF105">
        <v>3.1995599999999999E-2</v>
      </c>
      <c r="IG105">
        <v>0</v>
      </c>
      <c r="IH105">
        <v>0.62342900000000001</v>
      </c>
      <c r="II105">
        <v>0.118043</v>
      </c>
      <c r="IJ105">
        <v>0.43196400000000001</v>
      </c>
      <c r="IK105">
        <v>6.2929700000000005E-2</v>
      </c>
      <c r="IL105">
        <v>1.57819</v>
      </c>
      <c r="IM105">
        <v>49.4</v>
      </c>
      <c r="IN105">
        <v>27.3</v>
      </c>
      <c r="IO105">
        <v>22.1</v>
      </c>
      <c r="IP105">
        <v>50.8</v>
      </c>
      <c r="IQ105">
        <v>27.3</v>
      </c>
      <c r="IR105">
        <v>23.5</v>
      </c>
      <c r="IU105">
        <v>6.87</v>
      </c>
      <c r="IV105">
        <v>18.010000000000002</v>
      </c>
      <c r="IW105">
        <v>7.79</v>
      </c>
      <c r="IX105">
        <v>19.11</v>
      </c>
      <c r="IY105">
        <v>6.87</v>
      </c>
      <c r="IZ105">
        <v>18.010000000000002</v>
      </c>
      <c r="JA105">
        <v>12.36</v>
      </c>
      <c r="JB105">
        <v>50.641800000000003</v>
      </c>
      <c r="JK105">
        <v>1</v>
      </c>
      <c r="JL105">
        <v>2.6439400000000002</v>
      </c>
      <c r="JM105">
        <v>2.6439400000000002</v>
      </c>
      <c r="JP105">
        <v>4036.5</v>
      </c>
      <c r="JQ105">
        <v>2.6439400000000002</v>
      </c>
      <c r="JR105">
        <v>0.18</v>
      </c>
      <c r="JS105">
        <v>0.23</v>
      </c>
      <c r="JT105">
        <v>1.56</v>
      </c>
      <c r="JU105">
        <v>0.18</v>
      </c>
      <c r="JV105">
        <v>0.23</v>
      </c>
      <c r="JW105">
        <v>1.62</v>
      </c>
      <c r="JZ105">
        <v>1</v>
      </c>
      <c r="KA105">
        <v>1</v>
      </c>
      <c r="KB105">
        <v>37.583300000000001</v>
      </c>
      <c r="KC105">
        <v>18.679400000000001</v>
      </c>
      <c r="KD105">
        <v>37.581600000000002</v>
      </c>
      <c r="KE105">
        <v>21.210899999999999</v>
      </c>
      <c r="KF105">
        <v>46.279499999999999</v>
      </c>
      <c r="KG105">
        <v>25.5639</v>
      </c>
      <c r="KJ105">
        <v>9.3232999999999997</v>
      </c>
      <c r="KK105">
        <v>3.4763799999999998</v>
      </c>
      <c r="KL105">
        <v>51.96</v>
      </c>
      <c r="KM105">
        <v>14.776</v>
      </c>
      <c r="KN105">
        <v>0</v>
      </c>
      <c r="KO105">
        <v>-417.077</v>
      </c>
      <c r="KP105">
        <v>0</v>
      </c>
      <c r="KQ105">
        <v>0</v>
      </c>
      <c r="KR105">
        <v>110.455</v>
      </c>
      <c r="KS105">
        <v>173.37700000000001</v>
      </c>
      <c r="KT105">
        <v>395.209</v>
      </c>
      <c r="KU105">
        <v>26.3203</v>
      </c>
      <c r="KV105">
        <v>367.82</v>
      </c>
      <c r="KW105">
        <v>366.13</v>
      </c>
      <c r="KX105">
        <v>596.971</v>
      </c>
      <c r="KY105">
        <v>0</v>
      </c>
      <c r="KZ105">
        <v>229.07599999999999</v>
      </c>
      <c r="LA105">
        <v>1192.18</v>
      </c>
      <c r="LB105">
        <v>10.617000000000001</v>
      </c>
      <c r="LC105">
        <v>6.1930500000000004</v>
      </c>
      <c r="LD105">
        <v>51.96</v>
      </c>
      <c r="LE105">
        <v>14.776</v>
      </c>
      <c r="LF105">
        <v>-417.077</v>
      </c>
      <c r="LG105">
        <v>110.455</v>
      </c>
      <c r="LH105">
        <v>174.04400000000001</v>
      </c>
      <c r="LI105">
        <v>395.209</v>
      </c>
      <c r="LJ105">
        <v>26.3203</v>
      </c>
      <c r="LK105">
        <v>372.49700000000001</v>
      </c>
      <c r="LL105">
        <v>418.72800000000001</v>
      </c>
      <c r="LM105">
        <v>596.971</v>
      </c>
      <c r="LN105">
        <v>229.07599999999999</v>
      </c>
      <c r="LO105">
        <v>1244.77</v>
      </c>
      <c r="LP105">
        <v>36.5242</v>
      </c>
      <c r="LQ105">
        <v>24.0489</v>
      </c>
      <c r="LR105">
        <v>51.96</v>
      </c>
      <c r="LS105">
        <v>0</v>
      </c>
      <c r="LT105">
        <v>466.012</v>
      </c>
      <c r="LU105">
        <v>175.56200000000001</v>
      </c>
      <c r="LV105">
        <v>523.41</v>
      </c>
      <c r="LW105">
        <v>78.617400000000004</v>
      </c>
      <c r="LX105">
        <v>1356.13</v>
      </c>
      <c r="LY105">
        <v>785.92899999999997</v>
      </c>
      <c r="LZ105">
        <v>880.21199999999999</v>
      </c>
      <c r="MA105">
        <v>347.08</v>
      </c>
      <c r="MB105">
        <v>2013.22</v>
      </c>
    </row>
    <row r="106" spans="1:340" x14ac:dyDescent="0.25">
      <c r="A106" s="26">
        <v>44497.797013888892</v>
      </c>
      <c r="B106" t="s">
        <v>876</v>
      </c>
      <c r="C106" t="s">
        <v>877</v>
      </c>
      <c r="D106">
        <v>7</v>
      </c>
      <c r="E106">
        <v>1</v>
      </c>
      <c r="F106">
        <v>2100</v>
      </c>
      <c r="G106" t="s">
        <v>87</v>
      </c>
      <c r="H106" t="s">
        <v>393</v>
      </c>
      <c r="I106">
        <v>0.9</v>
      </c>
      <c r="J106">
        <v>0.7</v>
      </c>
      <c r="K106">
        <v>0.7</v>
      </c>
      <c r="L106">
        <v>19.899999999999999</v>
      </c>
      <c r="O106">
        <v>16.523499999999999</v>
      </c>
      <c r="P106">
        <v>0</v>
      </c>
      <c r="Q106">
        <v>279.63499999999999</v>
      </c>
      <c r="R106">
        <v>81.129000000000005</v>
      </c>
      <c r="S106">
        <v>0</v>
      </c>
      <c r="T106">
        <v>-3982.4</v>
      </c>
      <c r="U106">
        <v>0</v>
      </c>
      <c r="V106">
        <v>0</v>
      </c>
      <c r="W106">
        <v>505.55700000000002</v>
      </c>
      <c r="X106">
        <v>944.79700000000003</v>
      </c>
      <c r="Y106">
        <v>2025.88</v>
      </c>
      <c r="Z106">
        <v>119.621</v>
      </c>
      <c r="AA106">
        <v>-9.2597799999999992</v>
      </c>
      <c r="AB106">
        <v>377.28699999999998</v>
      </c>
      <c r="AC106">
        <v>24.389399999999998</v>
      </c>
      <c r="AD106">
        <v>110.884</v>
      </c>
      <c r="AE106">
        <v>0</v>
      </c>
      <c r="AF106">
        <v>43.1646</v>
      </c>
      <c r="AG106">
        <v>178.43799999999999</v>
      </c>
      <c r="AH106">
        <v>135.273</v>
      </c>
      <c r="AI106">
        <v>2.65</v>
      </c>
      <c r="AJ106">
        <v>0</v>
      </c>
      <c r="AK106">
        <v>3.67</v>
      </c>
      <c r="AL106">
        <v>11.51</v>
      </c>
      <c r="AM106">
        <v>0</v>
      </c>
      <c r="AN106">
        <v>-42.64</v>
      </c>
      <c r="AO106">
        <v>0</v>
      </c>
      <c r="AP106">
        <v>0</v>
      </c>
      <c r="AQ106">
        <v>7.45</v>
      </c>
      <c r="AR106">
        <v>16.86</v>
      </c>
      <c r="AS106">
        <v>27.54</v>
      </c>
      <c r="AT106">
        <v>1.66</v>
      </c>
      <c r="AU106">
        <v>28.7</v>
      </c>
      <c r="AV106">
        <v>17.829999999999998</v>
      </c>
      <c r="BI106">
        <v>0</v>
      </c>
      <c r="BJ106">
        <v>0</v>
      </c>
      <c r="BK106">
        <v>3.1931099999999997E-2</v>
      </c>
      <c r="BL106">
        <v>1.40705E-2</v>
      </c>
      <c r="BM106">
        <v>0</v>
      </c>
      <c r="BN106">
        <v>-3.35921E-2</v>
      </c>
      <c r="BO106">
        <v>0</v>
      </c>
      <c r="BP106">
        <v>0</v>
      </c>
      <c r="BQ106">
        <v>0.134212</v>
      </c>
      <c r="BR106">
        <v>0.16753199999999999</v>
      </c>
      <c r="BS106">
        <v>0.30364400000000002</v>
      </c>
      <c r="BT106">
        <v>2.03874E-2</v>
      </c>
      <c r="BU106">
        <v>0.63818399999999997</v>
      </c>
      <c r="BV106">
        <v>4.6001599999999997E-2</v>
      </c>
      <c r="BW106">
        <v>20.715199999999999</v>
      </c>
      <c r="BX106">
        <v>1.2093100000000001</v>
      </c>
      <c r="BY106">
        <v>279.63499999999999</v>
      </c>
      <c r="BZ106">
        <v>81.129000000000005</v>
      </c>
      <c r="CA106">
        <v>-3982.4</v>
      </c>
      <c r="CB106">
        <v>505.55700000000002</v>
      </c>
      <c r="CC106">
        <v>948.65700000000004</v>
      </c>
      <c r="CD106">
        <v>2025.88</v>
      </c>
      <c r="CE106">
        <v>119.621</v>
      </c>
      <c r="CF106">
        <v>7.9168299999999995E-4</v>
      </c>
      <c r="CG106">
        <v>382.68799999999999</v>
      </c>
      <c r="CH106">
        <v>30.576499999999999</v>
      </c>
      <c r="CI106">
        <v>110.884</v>
      </c>
      <c r="CJ106">
        <v>43.1646</v>
      </c>
      <c r="CK106">
        <v>184.625</v>
      </c>
      <c r="CL106">
        <v>141.46100000000001</v>
      </c>
      <c r="CM106">
        <v>3.38</v>
      </c>
      <c r="CN106">
        <v>0.17</v>
      </c>
      <c r="CO106">
        <v>3.67</v>
      </c>
      <c r="CP106">
        <v>11.51</v>
      </c>
      <c r="CQ106">
        <v>-42.64</v>
      </c>
      <c r="CR106">
        <v>7.45</v>
      </c>
      <c r="CS106">
        <v>16.91</v>
      </c>
      <c r="CT106">
        <v>27.54</v>
      </c>
      <c r="CU106">
        <v>1.66</v>
      </c>
      <c r="CV106">
        <v>29.65</v>
      </c>
      <c r="CW106">
        <v>18.73</v>
      </c>
      <c r="DH106">
        <v>0</v>
      </c>
      <c r="DI106">
        <v>1.35895E-3</v>
      </c>
      <c r="DJ106">
        <v>3.1931099999999997E-2</v>
      </c>
      <c r="DK106">
        <v>1.40705E-2</v>
      </c>
      <c r="DL106">
        <v>-3.35921E-2</v>
      </c>
      <c r="DM106">
        <v>0.134212</v>
      </c>
      <c r="DN106">
        <v>0.16842499999999999</v>
      </c>
      <c r="DO106">
        <v>0.30364400000000002</v>
      </c>
      <c r="DP106">
        <v>2.03874E-2</v>
      </c>
      <c r="DQ106">
        <v>0.64043600000000001</v>
      </c>
      <c r="DR106">
        <v>4.7360600000000003E-2</v>
      </c>
      <c r="DS106" t="s">
        <v>673</v>
      </c>
      <c r="DT106" t="s">
        <v>670</v>
      </c>
      <c r="DU106" t="s">
        <v>665</v>
      </c>
      <c r="DV106" t="s">
        <v>501</v>
      </c>
      <c r="DW106">
        <v>2.2520499999999998E-3</v>
      </c>
      <c r="DX106">
        <v>1.35895E-3</v>
      </c>
      <c r="DY106">
        <v>3.2</v>
      </c>
      <c r="DZ106">
        <v>4.8</v>
      </c>
      <c r="EC106">
        <v>16.523499999999999</v>
      </c>
      <c r="ED106">
        <v>0</v>
      </c>
      <c r="EE106">
        <v>279.63499999999999</v>
      </c>
      <c r="EF106">
        <v>81.129000000000005</v>
      </c>
      <c r="EG106">
        <v>0</v>
      </c>
      <c r="EH106">
        <v>-3982.4</v>
      </c>
      <c r="EI106">
        <v>0</v>
      </c>
      <c r="EJ106">
        <v>0</v>
      </c>
      <c r="EK106">
        <v>505.55700000000002</v>
      </c>
      <c r="EL106">
        <v>944.79700000000003</v>
      </c>
      <c r="EM106">
        <v>2025.88</v>
      </c>
      <c r="EN106">
        <v>119.621</v>
      </c>
      <c r="EO106">
        <v>-9.2597799999999992</v>
      </c>
      <c r="EP106">
        <v>24.389399999999998</v>
      </c>
      <c r="EQ106">
        <v>110.884</v>
      </c>
      <c r="ER106">
        <v>0</v>
      </c>
      <c r="ES106">
        <v>43.1646</v>
      </c>
      <c r="ET106">
        <v>178.43799999999999</v>
      </c>
      <c r="EU106">
        <v>2.65</v>
      </c>
      <c r="EV106">
        <v>0</v>
      </c>
      <c r="EW106">
        <v>3.67</v>
      </c>
      <c r="EX106">
        <v>11.51</v>
      </c>
      <c r="EY106">
        <v>0</v>
      </c>
      <c r="EZ106">
        <v>-42.64</v>
      </c>
      <c r="FA106">
        <v>0</v>
      </c>
      <c r="FB106">
        <v>0</v>
      </c>
      <c r="FC106">
        <v>7.45</v>
      </c>
      <c r="FD106">
        <v>16.86</v>
      </c>
      <c r="FE106">
        <v>27.54</v>
      </c>
      <c r="FF106">
        <v>1.66</v>
      </c>
      <c r="FG106">
        <v>28.7</v>
      </c>
      <c r="FT106">
        <v>0</v>
      </c>
      <c r="FU106">
        <v>0</v>
      </c>
      <c r="FV106">
        <v>3.1931099999999997E-2</v>
      </c>
      <c r="FW106">
        <v>1.40705E-2</v>
      </c>
      <c r="FX106">
        <v>0</v>
      </c>
      <c r="FY106">
        <v>-3.35921E-2</v>
      </c>
      <c r="FZ106">
        <v>0</v>
      </c>
      <c r="GA106">
        <v>0</v>
      </c>
      <c r="GB106">
        <v>0.134212</v>
      </c>
      <c r="GC106">
        <v>0.16753199999999999</v>
      </c>
      <c r="GD106">
        <v>0.30364400000000002</v>
      </c>
      <c r="GE106">
        <v>2.03874E-2</v>
      </c>
      <c r="GF106">
        <v>0.63818399999999997</v>
      </c>
      <c r="GG106">
        <v>80.379099999999994</v>
      </c>
      <c r="GH106">
        <v>27.147099999999998</v>
      </c>
      <c r="GI106">
        <v>279.63499999999999</v>
      </c>
      <c r="GJ106">
        <v>0</v>
      </c>
      <c r="GK106">
        <v>2135</v>
      </c>
      <c r="GL106">
        <v>930.00099999999998</v>
      </c>
      <c r="GM106">
        <v>2637.81</v>
      </c>
      <c r="GN106">
        <v>297.5</v>
      </c>
      <c r="GO106">
        <v>6387.47</v>
      </c>
      <c r="GP106">
        <v>66.909099999999995</v>
      </c>
      <c r="GQ106">
        <v>164.06100000000001</v>
      </c>
      <c r="GR106">
        <v>65.400000000000006</v>
      </c>
      <c r="GS106">
        <v>296.37</v>
      </c>
      <c r="GT106">
        <v>7.2352299999999996</v>
      </c>
      <c r="GU106">
        <v>2.66</v>
      </c>
      <c r="GV106">
        <v>3.67</v>
      </c>
      <c r="GW106">
        <v>35.068199999999997</v>
      </c>
      <c r="GX106">
        <v>31.8</v>
      </c>
      <c r="GY106">
        <v>23.0242</v>
      </c>
      <c r="GZ106">
        <v>36.19</v>
      </c>
      <c r="HA106">
        <v>4.42</v>
      </c>
      <c r="HB106">
        <v>144.06800000000001</v>
      </c>
      <c r="HC106">
        <v>7.8</v>
      </c>
      <c r="HD106">
        <v>2.66</v>
      </c>
      <c r="HE106">
        <v>3.67</v>
      </c>
      <c r="HF106">
        <v>15.43</v>
      </c>
      <c r="HG106">
        <v>31.8</v>
      </c>
      <c r="HH106">
        <v>18.43</v>
      </c>
      <c r="HI106">
        <v>36.19</v>
      </c>
      <c r="HJ106">
        <v>4.42</v>
      </c>
      <c r="HK106">
        <v>120.4</v>
      </c>
      <c r="ID106">
        <v>0</v>
      </c>
      <c r="IE106">
        <v>0.153166</v>
      </c>
      <c r="IF106">
        <v>3.1931099999999997E-2</v>
      </c>
      <c r="IG106">
        <v>0</v>
      </c>
      <c r="IH106">
        <v>0.62342900000000001</v>
      </c>
      <c r="II106">
        <v>0.118043</v>
      </c>
      <c r="IJ106">
        <v>0.43196400000000001</v>
      </c>
      <c r="IK106">
        <v>6.2929700000000005E-2</v>
      </c>
      <c r="IL106">
        <v>1.4214599999999999</v>
      </c>
      <c r="IM106">
        <v>49.5</v>
      </c>
      <c r="IN106">
        <v>29.6</v>
      </c>
      <c r="IO106">
        <v>19.899999999999999</v>
      </c>
      <c r="IP106">
        <v>50.2</v>
      </c>
      <c r="IQ106">
        <v>29.6</v>
      </c>
      <c r="IR106">
        <v>20.6</v>
      </c>
      <c r="IU106">
        <v>4.96</v>
      </c>
      <c r="IV106">
        <v>12.87</v>
      </c>
      <c r="IW106">
        <v>5.18</v>
      </c>
      <c r="IX106">
        <v>13.55</v>
      </c>
      <c r="IY106">
        <v>4.96</v>
      </c>
      <c r="IZ106">
        <v>12.87</v>
      </c>
      <c r="JA106">
        <v>7.29</v>
      </c>
      <c r="JB106">
        <v>41.343400000000003</v>
      </c>
      <c r="JK106">
        <v>1</v>
      </c>
      <c r="JL106">
        <v>2.5094099999999999</v>
      </c>
      <c r="JM106">
        <v>2.5094099999999999</v>
      </c>
      <c r="JP106">
        <v>3983.57</v>
      </c>
      <c r="JQ106">
        <v>2.5094099999999999</v>
      </c>
      <c r="JR106">
        <v>0.18</v>
      </c>
      <c r="JS106">
        <v>0.23</v>
      </c>
      <c r="JT106">
        <v>1.31</v>
      </c>
      <c r="JU106">
        <v>0.18</v>
      </c>
      <c r="JV106">
        <v>0.23</v>
      </c>
      <c r="JW106">
        <v>1.35</v>
      </c>
      <c r="JZ106">
        <v>1</v>
      </c>
      <c r="KA106">
        <v>1</v>
      </c>
      <c r="KB106">
        <v>32.974400000000003</v>
      </c>
      <c r="KC106">
        <v>14.2539</v>
      </c>
      <c r="KD106">
        <v>33.0015</v>
      </c>
      <c r="KE106">
        <v>16.0486</v>
      </c>
      <c r="KF106">
        <v>39.565300000000001</v>
      </c>
      <c r="KG106">
        <v>19.262799999999999</v>
      </c>
      <c r="KJ106">
        <v>3.2527900000000001</v>
      </c>
      <c r="KK106">
        <v>0</v>
      </c>
      <c r="KL106">
        <v>51.8553</v>
      </c>
      <c r="KM106">
        <v>14.7753</v>
      </c>
      <c r="KN106">
        <v>0</v>
      </c>
      <c r="KO106">
        <v>-409.38</v>
      </c>
      <c r="KP106">
        <v>0</v>
      </c>
      <c r="KQ106">
        <v>0</v>
      </c>
      <c r="KR106">
        <v>110.455</v>
      </c>
      <c r="KS106">
        <v>173.58600000000001</v>
      </c>
      <c r="KT106">
        <v>395.209</v>
      </c>
      <c r="KU106">
        <v>26.3203</v>
      </c>
      <c r="KV106">
        <v>366.07400000000001</v>
      </c>
      <c r="KW106">
        <v>129.435</v>
      </c>
      <c r="KX106">
        <v>588.46500000000003</v>
      </c>
      <c r="KY106">
        <v>0</v>
      </c>
      <c r="KZ106">
        <v>229.07599999999999</v>
      </c>
      <c r="LA106">
        <v>946.976</v>
      </c>
      <c r="LB106">
        <v>4.1377199999999998</v>
      </c>
      <c r="LC106">
        <v>0.317969</v>
      </c>
      <c r="LD106">
        <v>51.8553</v>
      </c>
      <c r="LE106">
        <v>14.7753</v>
      </c>
      <c r="LF106">
        <v>-409.38</v>
      </c>
      <c r="LG106">
        <v>110.455</v>
      </c>
      <c r="LH106">
        <v>174.25700000000001</v>
      </c>
      <c r="LI106">
        <v>395.209</v>
      </c>
      <c r="LJ106">
        <v>26.3203</v>
      </c>
      <c r="LK106">
        <v>367.94799999999998</v>
      </c>
      <c r="LL106">
        <v>162.27099999999999</v>
      </c>
      <c r="LM106">
        <v>588.46500000000003</v>
      </c>
      <c r="LN106">
        <v>229.07599999999999</v>
      </c>
      <c r="LO106">
        <v>979.81100000000004</v>
      </c>
      <c r="LP106">
        <v>16.387499999999999</v>
      </c>
      <c r="LQ106">
        <v>7.4477000000000002</v>
      </c>
      <c r="LR106">
        <v>51.8553</v>
      </c>
      <c r="LS106">
        <v>0</v>
      </c>
      <c r="LT106">
        <v>466.012</v>
      </c>
      <c r="LU106">
        <v>175.56200000000001</v>
      </c>
      <c r="LV106">
        <v>523.41</v>
      </c>
      <c r="LW106">
        <v>78.617400000000004</v>
      </c>
      <c r="LX106">
        <v>1319.29</v>
      </c>
      <c r="LY106">
        <v>355.089</v>
      </c>
      <c r="LZ106">
        <v>870.67600000000004</v>
      </c>
      <c r="MA106">
        <v>347.08</v>
      </c>
      <c r="MB106">
        <v>1572.84</v>
      </c>
    </row>
    <row r="107" spans="1:340" x14ac:dyDescent="0.25">
      <c r="A107" s="26">
        <v>44497.797361111108</v>
      </c>
      <c r="B107" t="s">
        <v>878</v>
      </c>
      <c r="C107" t="s">
        <v>879</v>
      </c>
      <c r="D107">
        <v>8</v>
      </c>
      <c r="E107">
        <v>1</v>
      </c>
      <c r="F107">
        <v>2100</v>
      </c>
      <c r="G107" t="s">
        <v>87</v>
      </c>
      <c r="H107" t="s">
        <v>393</v>
      </c>
      <c r="I107">
        <v>2.76</v>
      </c>
      <c r="J107">
        <v>1.6</v>
      </c>
      <c r="K107">
        <v>1.7</v>
      </c>
      <c r="L107">
        <v>19</v>
      </c>
      <c r="O107">
        <v>23.0671</v>
      </c>
      <c r="P107">
        <v>126.83499999999999</v>
      </c>
      <c r="Q107">
        <v>280.73099999999999</v>
      </c>
      <c r="R107">
        <v>81.129000000000005</v>
      </c>
      <c r="S107">
        <v>0</v>
      </c>
      <c r="T107">
        <v>-4166.37</v>
      </c>
      <c r="U107">
        <v>0</v>
      </c>
      <c r="V107">
        <v>0</v>
      </c>
      <c r="W107">
        <v>505.55700000000002</v>
      </c>
      <c r="X107">
        <v>959.93700000000001</v>
      </c>
      <c r="Y107">
        <v>2025.88</v>
      </c>
      <c r="Z107">
        <v>119.621</v>
      </c>
      <c r="AA107">
        <v>-43.607799999999997</v>
      </c>
      <c r="AB107">
        <v>511.762</v>
      </c>
      <c r="AC107">
        <v>34.049199999999999</v>
      </c>
      <c r="AD107">
        <v>108.601</v>
      </c>
      <c r="AE107">
        <v>0</v>
      </c>
      <c r="AF107">
        <v>43.1646</v>
      </c>
      <c r="AG107">
        <v>185.815</v>
      </c>
      <c r="AH107">
        <v>142.65</v>
      </c>
      <c r="AI107">
        <v>3.85</v>
      </c>
      <c r="AJ107">
        <v>6.93</v>
      </c>
      <c r="AK107">
        <v>3.57</v>
      </c>
      <c r="AL107">
        <v>11.44</v>
      </c>
      <c r="AM107">
        <v>0</v>
      </c>
      <c r="AN107">
        <v>-45.09</v>
      </c>
      <c r="AO107">
        <v>0</v>
      </c>
      <c r="AP107">
        <v>0</v>
      </c>
      <c r="AQ107">
        <v>7.04</v>
      </c>
      <c r="AR107">
        <v>16.68</v>
      </c>
      <c r="AS107">
        <v>26.6</v>
      </c>
      <c r="AT107">
        <v>1.57</v>
      </c>
      <c r="AU107">
        <v>32.590000000000003</v>
      </c>
      <c r="AV107">
        <v>25.79</v>
      </c>
      <c r="BI107">
        <v>0</v>
      </c>
      <c r="BJ107">
        <v>0.31963999999999998</v>
      </c>
      <c r="BK107">
        <v>3.2056300000000003E-2</v>
      </c>
      <c r="BL107">
        <v>1.40705E-2</v>
      </c>
      <c r="BM107">
        <v>0</v>
      </c>
      <c r="BN107">
        <v>-3.5988300000000001E-2</v>
      </c>
      <c r="BO107">
        <v>0</v>
      </c>
      <c r="BP107">
        <v>0</v>
      </c>
      <c r="BQ107">
        <v>0.134212</v>
      </c>
      <c r="BR107">
        <v>0.17252799999999999</v>
      </c>
      <c r="BS107">
        <v>0.30364400000000002</v>
      </c>
      <c r="BT107">
        <v>2.03874E-2</v>
      </c>
      <c r="BU107">
        <v>0.96054899999999999</v>
      </c>
      <c r="BV107">
        <v>0.36576599999999998</v>
      </c>
      <c r="BW107">
        <v>27.962599999999998</v>
      </c>
      <c r="BX107">
        <v>161.20599999999999</v>
      </c>
      <c r="BY107">
        <v>280.73099999999999</v>
      </c>
      <c r="BZ107">
        <v>81.129000000000005</v>
      </c>
      <c r="CA107">
        <v>-4166.37</v>
      </c>
      <c r="CB107">
        <v>505.55700000000002</v>
      </c>
      <c r="CC107">
        <v>964.27800000000002</v>
      </c>
      <c r="CD107">
        <v>2025.88</v>
      </c>
      <c r="CE107">
        <v>119.621</v>
      </c>
      <c r="CF107">
        <v>3.4047800000000002E-4</v>
      </c>
      <c r="CG107">
        <v>551.02800000000002</v>
      </c>
      <c r="CH107">
        <v>41.275500000000001</v>
      </c>
      <c r="CI107">
        <v>108.601</v>
      </c>
      <c r="CJ107">
        <v>43.1646</v>
      </c>
      <c r="CK107">
        <v>193.041</v>
      </c>
      <c r="CL107">
        <v>149.87700000000001</v>
      </c>
      <c r="CM107">
        <v>4.7</v>
      </c>
      <c r="CN107">
        <v>8.84</v>
      </c>
      <c r="CO107">
        <v>3.57</v>
      </c>
      <c r="CP107">
        <v>11.44</v>
      </c>
      <c r="CQ107">
        <v>-45.1</v>
      </c>
      <c r="CR107">
        <v>7.04</v>
      </c>
      <c r="CS107">
        <v>16.739999999999998</v>
      </c>
      <c r="CT107">
        <v>26.6</v>
      </c>
      <c r="CU107">
        <v>1.57</v>
      </c>
      <c r="CV107">
        <v>35.4</v>
      </c>
      <c r="CW107">
        <v>28.55</v>
      </c>
      <c r="DH107">
        <v>0</v>
      </c>
      <c r="DI107">
        <v>0.44389800000000001</v>
      </c>
      <c r="DJ107">
        <v>3.2056300000000003E-2</v>
      </c>
      <c r="DK107">
        <v>1.40705E-2</v>
      </c>
      <c r="DL107">
        <v>-3.5988300000000001E-2</v>
      </c>
      <c r="DM107">
        <v>0.134212</v>
      </c>
      <c r="DN107">
        <v>0.17322399999999999</v>
      </c>
      <c r="DO107">
        <v>0.30364400000000002</v>
      </c>
      <c r="DP107">
        <v>2.03874E-2</v>
      </c>
      <c r="DQ107">
        <v>1.0854999999999999</v>
      </c>
      <c r="DR107">
        <v>0.49002499999999999</v>
      </c>
      <c r="DS107" t="s">
        <v>673</v>
      </c>
      <c r="DT107" t="s">
        <v>670</v>
      </c>
      <c r="DU107" t="s">
        <v>665</v>
      </c>
      <c r="DV107" t="s">
        <v>501</v>
      </c>
      <c r="DW107">
        <v>0.124954</v>
      </c>
      <c r="DX107">
        <v>0.12425799999999999</v>
      </c>
      <c r="DY107">
        <v>7.9</v>
      </c>
      <c r="DZ107">
        <v>9.6999999999999993</v>
      </c>
      <c r="EC107">
        <v>23.0671</v>
      </c>
      <c r="ED107">
        <v>126.83499999999999</v>
      </c>
      <c r="EE107">
        <v>280.73099999999999</v>
      </c>
      <c r="EF107">
        <v>81.129000000000005</v>
      </c>
      <c r="EG107">
        <v>0</v>
      </c>
      <c r="EH107">
        <v>-4166.37</v>
      </c>
      <c r="EI107">
        <v>0</v>
      </c>
      <c r="EJ107">
        <v>0</v>
      </c>
      <c r="EK107">
        <v>505.55700000000002</v>
      </c>
      <c r="EL107">
        <v>959.93700000000001</v>
      </c>
      <c r="EM107">
        <v>2025.88</v>
      </c>
      <c r="EN107">
        <v>119.621</v>
      </c>
      <c r="EO107">
        <v>-43.607799999999997</v>
      </c>
      <c r="EP107">
        <v>34.049199999999999</v>
      </c>
      <c r="EQ107">
        <v>108.601</v>
      </c>
      <c r="ER107">
        <v>0</v>
      </c>
      <c r="ES107">
        <v>43.1646</v>
      </c>
      <c r="ET107">
        <v>185.815</v>
      </c>
      <c r="EU107">
        <v>3.85</v>
      </c>
      <c r="EV107">
        <v>6.93</v>
      </c>
      <c r="EW107">
        <v>3.57</v>
      </c>
      <c r="EX107">
        <v>11.44</v>
      </c>
      <c r="EY107">
        <v>0</v>
      </c>
      <c r="EZ107">
        <v>-45.09</v>
      </c>
      <c r="FA107">
        <v>0</v>
      </c>
      <c r="FB107">
        <v>0</v>
      </c>
      <c r="FC107">
        <v>7.04</v>
      </c>
      <c r="FD107">
        <v>16.68</v>
      </c>
      <c r="FE107">
        <v>26.6</v>
      </c>
      <c r="FF107">
        <v>1.57</v>
      </c>
      <c r="FG107">
        <v>32.590000000000003</v>
      </c>
      <c r="FT107">
        <v>0</v>
      </c>
      <c r="FU107">
        <v>0.31963999999999998</v>
      </c>
      <c r="FV107">
        <v>3.2056300000000003E-2</v>
      </c>
      <c r="FW107">
        <v>1.40705E-2</v>
      </c>
      <c r="FX107">
        <v>0</v>
      </c>
      <c r="FY107">
        <v>-3.5988300000000001E-2</v>
      </c>
      <c r="FZ107">
        <v>0</v>
      </c>
      <c r="GA107">
        <v>0</v>
      </c>
      <c r="GB107">
        <v>0.134212</v>
      </c>
      <c r="GC107">
        <v>0.17252799999999999</v>
      </c>
      <c r="GD107">
        <v>0.30364400000000002</v>
      </c>
      <c r="GE107">
        <v>2.03874E-2</v>
      </c>
      <c r="GF107">
        <v>0.96054899999999999</v>
      </c>
      <c r="GG107">
        <v>132.392</v>
      </c>
      <c r="GH107">
        <v>683.88300000000004</v>
      </c>
      <c r="GI107">
        <v>280.73099999999999</v>
      </c>
      <c r="GJ107">
        <v>0</v>
      </c>
      <c r="GK107">
        <v>2135</v>
      </c>
      <c r="GL107">
        <v>930.00099999999998</v>
      </c>
      <c r="GM107">
        <v>2637.81</v>
      </c>
      <c r="GN107">
        <v>297.5</v>
      </c>
      <c r="GO107">
        <v>7097.32</v>
      </c>
      <c r="GP107">
        <v>110.21</v>
      </c>
      <c r="GQ107">
        <v>161.49299999999999</v>
      </c>
      <c r="GR107">
        <v>65.400000000000006</v>
      </c>
      <c r="GS107">
        <v>337.10300000000001</v>
      </c>
      <c r="GT107">
        <v>12.558299999999999</v>
      </c>
      <c r="GU107">
        <v>30.57</v>
      </c>
      <c r="GV107">
        <v>3.57</v>
      </c>
      <c r="GW107">
        <v>32.914900000000003</v>
      </c>
      <c r="GX107">
        <v>30.04</v>
      </c>
      <c r="GY107">
        <v>22.615200000000002</v>
      </c>
      <c r="GZ107">
        <v>34.93</v>
      </c>
      <c r="HA107">
        <v>4</v>
      </c>
      <c r="HB107">
        <v>171.19800000000001</v>
      </c>
      <c r="HC107">
        <v>13.22</v>
      </c>
      <c r="HD107">
        <v>30.57</v>
      </c>
      <c r="HE107">
        <v>3.57</v>
      </c>
      <c r="HF107">
        <v>15.47</v>
      </c>
      <c r="HG107">
        <v>30.04</v>
      </c>
      <c r="HH107">
        <v>18.14</v>
      </c>
      <c r="HI107">
        <v>34.93</v>
      </c>
      <c r="HJ107">
        <v>4</v>
      </c>
      <c r="HK107">
        <v>149.94</v>
      </c>
      <c r="ID107">
        <v>0</v>
      </c>
      <c r="IE107">
        <v>1.24204</v>
      </c>
      <c r="IF107">
        <v>3.2056300000000003E-2</v>
      </c>
      <c r="IG107">
        <v>0</v>
      </c>
      <c r="IH107">
        <v>0.62342900000000001</v>
      </c>
      <c r="II107">
        <v>0.118043</v>
      </c>
      <c r="IJ107">
        <v>0.43196400000000001</v>
      </c>
      <c r="IK107">
        <v>6.2929700000000005E-2</v>
      </c>
      <c r="IL107">
        <v>2.5104700000000002</v>
      </c>
      <c r="IM107">
        <v>45.4</v>
      </c>
      <c r="IN107">
        <v>26.4</v>
      </c>
      <c r="IO107">
        <v>19</v>
      </c>
      <c r="IP107">
        <v>47</v>
      </c>
      <c r="IQ107">
        <v>26.3</v>
      </c>
      <c r="IR107">
        <v>20.7</v>
      </c>
      <c r="IU107">
        <v>11.82</v>
      </c>
      <c r="IV107">
        <v>13.97</v>
      </c>
      <c r="IW107">
        <v>13.78</v>
      </c>
      <c r="IX107">
        <v>14.77</v>
      </c>
      <c r="IY107">
        <v>11.82</v>
      </c>
      <c r="IZ107">
        <v>13.97</v>
      </c>
      <c r="JA107">
        <v>35.67</v>
      </c>
      <c r="JB107">
        <v>43.943199999999997</v>
      </c>
      <c r="JK107">
        <v>1</v>
      </c>
      <c r="JL107">
        <v>2.7063100000000002</v>
      </c>
      <c r="JM107">
        <v>2.7063100000000002</v>
      </c>
      <c r="JP107">
        <v>4167.59</v>
      </c>
      <c r="JQ107">
        <v>2.7063100000000002</v>
      </c>
      <c r="JR107">
        <v>0.19</v>
      </c>
      <c r="JS107">
        <v>0.24</v>
      </c>
      <c r="JT107">
        <v>1.37</v>
      </c>
      <c r="JU107">
        <v>0.19</v>
      </c>
      <c r="JV107">
        <v>0.24</v>
      </c>
      <c r="JW107">
        <v>1.42</v>
      </c>
      <c r="JZ107">
        <v>1</v>
      </c>
      <c r="KA107">
        <v>1</v>
      </c>
      <c r="KB107">
        <v>31.357800000000001</v>
      </c>
      <c r="KC107">
        <v>15.888999999999999</v>
      </c>
      <c r="KD107">
        <v>31.356200000000001</v>
      </c>
      <c r="KE107">
        <v>15.83</v>
      </c>
      <c r="KF107">
        <v>48.001199999999997</v>
      </c>
      <c r="KG107">
        <v>32.704999999999998</v>
      </c>
      <c r="KJ107">
        <v>4.5072000000000001</v>
      </c>
      <c r="KK107">
        <v>28.6312</v>
      </c>
      <c r="KL107">
        <v>52.058500000000002</v>
      </c>
      <c r="KM107">
        <v>14.7753</v>
      </c>
      <c r="KN107">
        <v>0</v>
      </c>
      <c r="KO107">
        <v>-429.17599999999999</v>
      </c>
      <c r="KP107">
        <v>0</v>
      </c>
      <c r="KQ107">
        <v>0</v>
      </c>
      <c r="KR107">
        <v>110.455</v>
      </c>
      <c r="KS107">
        <v>176.73699999999999</v>
      </c>
      <c r="KT107">
        <v>395.209</v>
      </c>
      <c r="KU107">
        <v>26.3203</v>
      </c>
      <c r="KV107">
        <v>379.517</v>
      </c>
      <c r="KW107">
        <v>180.7</v>
      </c>
      <c r="KX107">
        <v>576.34900000000005</v>
      </c>
      <c r="KY107">
        <v>0</v>
      </c>
      <c r="KZ107">
        <v>229.07599999999999</v>
      </c>
      <c r="LA107">
        <v>986.125</v>
      </c>
      <c r="LB107">
        <v>5.4873000000000003</v>
      </c>
      <c r="LC107">
        <v>38.0062</v>
      </c>
      <c r="LD107">
        <v>52.058500000000002</v>
      </c>
      <c r="LE107">
        <v>14.7753</v>
      </c>
      <c r="LF107">
        <v>-429.17599999999999</v>
      </c>
      <c r="LG107">
        <v>110.455</v>
      </c>
      <c r="LH107">
        <v>177.48599999999999</v>
      </c>
      <c r="LI107">
        <v>395.209</v>
      </c>
      <c r="LJ107">
        <v>26.3203</v>
      </c>
      <c r="LK107">
        <v>390.62200000000001</v>
      </c>
      <c r="LL107">
        <v>219.05099999999999</v>
      </c>
      <c r="LM107">
        <v>576.34900000000005</v>
      </c>
      <c r="LN107">
        <v>229.07599999999999</v>
      </c>
      <c r="LO107">
        <v>1024.48</v>
      </c>
      <c r="LP107">
        <v>26.6648</v>
      </c>
      <c r="LQ107">
        <v>176.447</v>
      </c>
      <c r="LR107">
        <v>52.058500000000002</v>
      </c>
      <c r="LS107">
        <v>0</v>
      </c>
      <c r="LT107">
        <v>466.012</v>
      </c>
      <c r="LU107">
        <v>175.56200000000001</v>
      </c>
      <c r="LV107">
        <v>523.41</v>
      </c>
      <c r="LW107">
        <v>78.617400000000004</v>
      </c>
      <c r="LX107">
        <v>1498.77</v>
      </c>
      <c r="LY107">
        <v>584.88599999999997</v>
      </c>
      <c r="LZ107">
        <v>857.04899999999998</v>
      </c>
      <c r="MA107">
        <v>347.08</v>
      </c>
      <c r="MB107">
        <v>1789.02</v>
      </c>
    </row>
    <row r="108" spans="1:340" x14ac:dyDescent="0.25">
      <c r="A108" s="26">
        <v>44497.797719907408</v>
      </c>
      <c r="B108" t="s">
        <v>880</v>
      </c>
      <c r="C108" t="s">
        <v>881</v>
      </c>
      <c r="D108">
        <v>9</v>
      </c>
      <c r="E108">
        <v>1</v>
      </c>
      <c r="F108">
        <v>2100</v>
      </c>
      <c r="G108" t="s">
        <v>87</v>
      </c>
      <c r="H108" t="s">
        <v>393</v>
      </c>
      <c r="I108">
        <v>3.83</v>
      </c>
      <c r="J108">
        <v>2</v>
      </c>
      <c r="K108">
        <v>2</v>
      </c>
      <c r="L108">
        <v>22.3</v>
      </c>
      <c r="O108">
        <v>36.0276</v>
      </c>
      <c r="P108">
        <v>300.66199999999998</v>
      </c>
      <c r="Q108">
        <v>279.33999999999997</v>
      </c>
      <c r="R108">
        <v>81.129000000000005</v>
      </c>
      <c r="S108">
        <v>0</v>
      </c>
      <c r="T108">
        <v>-4383.76</v>
      </c>
      <c r="U108">
        <v>0</v>
      </c>
      <c r="V108">
        <v>0</v>
      </c>
      <c r="W108">
        <v>505.55700000000002</v>
      </c>
      <c r="X108">
        <v>959.947</v>
      </c>
      <c r="Y108">
        <v>2025.88</v>
      </c>
      <c r="Z108">
        <v>119.621</v>
      </c>
      <c r="AA108">
        <v>-75.593400000000003</v>
      </c>
      <c r="AB108">
        <v>697.15800000000002</v>
      </c>
      <c r="AC108">
        <v>53.196100000000001</v>
      </c>
      <c r="AD108">
        <v>108.51600000000001</v>
      </c>
      <c r="AE108">
        <v>0</v>
      </c>
      <c r="AF108">
        <v>43.1646</v>
      </c>
      <c r="AG108">
        <v>204.87700000000001</v>
      </c>
      <c r="AH108">
        <v>161.71199999999999</v>
      </c>
      <c r="AI108">
        <v>5.97</v>
      </c>
      <c r="AJ108">
        <v>17.61</v>
      </c>
      <c r="AK108">
        <v>3.54</v>
      </c>
      <c r="AL108">
        <v>11.44</v>
      </c>
      <c r="AM108">
        <v>0</v>
      </c>
      <c r="AN108">
        <v>-46.72</v>
      </c>
      <c r="AO108">
        <v>0</v>
      </c>
      <c r="AP108">
        <v>0</v>
      </c>
      <c r="AQ108">
        <v>7.06</v>
      </c>
      <c r="AR108">
        <v>16.68</v>
      </c>
      <c r="AS108">
        <v>26.52</v>
      </c>
      <c r="AT108">
        <v>1.57</v>
      </c>
      <c r="AU108">
        <v>43.67</v>
      </c>
      <c r="AV108">
        <v>38.56</v>
      </c>
      <c r="BI108">
        <v>0</v>
      </c>
      <c r="BJ108">
        <v>0.97789000000000004</v>
      </c>
      <c r="BK108">
        <v>3.1897399999999999E-2</v>
      </c>
      <c r="BL108">
        <v>1.40705E-2</v>
      </c>
      <c r="BM108">
        <v>0</v>
      </c>
      <c r="BN108">
        <v>-4.7460700000000001E-2</v>
      </c>
      <c r="BO108">
        <v>0</v>
      </c>
      <c r="BP108">
        <v>0</v>
      </c>
      <c r="BQ108">
        <v>0.134212</v>
      </c>
      <c r="BR108">
        <v>0.17501</v>
      </c>
      <c r="BS108">
        <v>0.30364400000000002</v>
      </c>
      <c r="BT108">
        <v>2.03874E-2</v>
      </c>
      <c r="BU108">
        <v>1.60965</v>
      </c>
      <c r="BV108">
        <v>1.02386</v>
      </c>
      <c r="BW108">
        <v>41.575000000000003</v>
      </c>
      <c r="BX108">
        <v>366.238</v>
      </c>
      <c r="BY108">
        <v>279.33999999999997</v>
      </c>
      <c r="BZ108">
        <v>81.129000000000005</v>
      </c>
      <c r="CA108">
        <v>-4383.76</v>
      </c>
      <c r="CB108">
        <v>505.55700000000002</v>
      </c>
      <c r="CC108">
        <v>964.41499999999996</v>
      </c>
      <c r="CD108">
        <v>2025.88</v>
      </c>
      <c r="CE108">
        <v>119.621</v>
      </c>
      <c r="CF108">
        <v>-2.2550200000000001E-4</v>
      </c>
      <c r="CG108">
        <v>768.28200000000004</v>
      </c>
      <c r="CH108">
        <v>61.387</v>
      </c>
      <c r="CI108">
        <v>108.51600000000001</v>
      </c>
      <c r="CJ108">
        <v>43.1646</v>
      </c>
      <c r="CK108">
        <v>213.06800000000001</v>
      </c>
      <c r="CL108">
        <v>169.90299999999999</v>
      </c>
      <c r="CM108">
        <v>6.95</v>
      </c>
      <c r="CN108">
        <v>20.46</v>
      </c>
      <c r="CO108">
        <v>3.54</v>
      </c>
      <c r="CP108">
        <v>11.44</v>
      </c>
      <c r="CQ108">
        <v>-46.74</v>
      </c>
      <c r="CR108">
        <v>7.06</v>
      </c>
      <c r="CS108">
        <v>16.739999999999998</v>
      </c>
      <c r="CT108">
        <v>26.52</v>
      </c>
      <c r="CU108">
        <v>1.57</v>
      </c>
      <c r="CV108">
        <v>47.54</v>
      </c>
      <c r="CW108">
        <v>42.39</v>
      </c>
      <c r="DH108">
        <v>0</v>
      </c>
      <c r="DI108">
        <v>1.1324099999999999</v>
      </c>
      <c r="DJ108">
        <v>3.1897399999999999E-2</v>
      </c>
      <c r="DK108">
        <v>1.40705E-2</v>
      </c>
      <c r="DL108">
        <v>-4.7460700000000001E-2</v>
      </c>
      <c r="DM108">
        <v>0.134212</v>
      </c>
      <c r="DN108">
        <v>0.17555899999999999</v>
      </c>
      <c r="DO108">
        <v>0.30364400000000002</v>
      </c>
      <c r="DP108">
        <v>2.03874E-2</v>
      </c>
      <c r="DQ108">
        <v>1.7647200000000001</v>
      </c>
      <c r="DR108">
        <v>1.17838</v>
      </c>
      <c r="DS108" t="s">
        <v>673</v>
      </c>
      <c r="DT108" t="s">
        <v>670</v>
      </c>
      <c r="DU108" t="s">
        <v>665</v>
      </c>
      <c r="DV108" t="s">
        <v>501</v>
      </c>
      <c r="DW108">
        <v>0.15507000000000001</v>
      </c>
      <c r="DX108">
        <v>0.15452099999999999</v>
      </c>
      <c r="DY108">
        <v>8.1</v>
      </c>
      <c r="DZ108">
        <v>9</v>
      </c>
      <c r="EC108">
        <v>36.0276</v>
      </c>
      <c r="ED108">
        <v>300.66199999999998</v>
      </c>
      <c r="EE108">
        <v>279.33999999999997</v>
      </c>
      <c r="EF108">
        <v>81.129000000000005</v>
      </c>
      <c r="EG108">
        <v>0</v>
      </c>
      <c r="EH108">
        <v>-4383.76</v>
      </c>
      <c r="EI108">
        <v>0</v>
      </c>
      <c r="EJ108">
        <v>0</v>
      </c>
      <c r="EK108">
        <v>505.55700000000002</v>
      </c>
      <c r="EL108">
        <v>959.947</v>
      </c>
      <c r="EM108">
        <v>2025.88</v>
      </c>
      <c r="EN108">
        <v>119.621</v>
      </c>
      <c r="EO108">
        <v>-75.593400000000003</v>
      </c>
      <c r="EP108">
        <v>53.196100000000001</v>
      </c>
      <c r="EQ108">
        <v>108.51600000000001</v>
      </c>
      <c r="ER108">
        <v>0</v>
      </c>
      <c r="ES108">
        <v>43.1646</v>
      </c>
      <c r="ET108">
        <v>204.87700000000001</v>
      </c>
      <c r="EU108">
        <v>5.97</v>
      </c>
      <c r="EV108">
        <v>17.61</v>
      </c>
      <c r="EW108">
        <v>3.54</v>
      </c>
      <c r="EX108">
        <v>11.44</v>
      </c>
      <c r="EY108">
        <v>0</v>
      </c>
      <c r="EZ108">
        <v>-46.72</v>
      </c>
      <c r="FA108">
        <v>0</v>
      </c>
      <c r="FB108">
        <v>0</v>
      </c>
      <c r="FC108">
        <v>7.06</v>
      </c>
      <c r="FD108">
        <v>16.68</v>
      </c>
      <c r="FE108">
        <v>26.52</v>
      </c>
      <c r="FF108">
        <v>1.57</v>
      </c>
      <c r="FG108">
        <v>43.67</v>
      </c>
      <c r="FT108">
        <v>0</v>
      </c>
      <c r="FU108">
        <v>0.97789000000000004</v>
      </c>
      <c r="FV108">
        <v>3.1897399999999999E-2</v>
      </c>
      <c r="FW108">
        <v>1.40705E-2</v>
      </c>
      <c r="FX108">
        <v>0</v>
      </c>
      <c r="FY108">
        <v>-4.7460700000000001E-2</v>
      </c>
      <c r="FZ108">
        <v>0</v>
      </c>
      <c r="GA108">
        <v>0</v>
      </c>
      <c r="GB108">
        <v>0.134212</v>
      </c>
      <c r="GC108">
        <v>0.17501</v>
      </c>
      <c r="GD108">
        <v>0.30364400000000002</v>
      </c>
      <c r="GE108">
        <v>2.03874E-2</v>
      </c>
      <c r="GF108">
        <v>1.60965</v>
      </c>
      <c r="GG108">
        <v>180.07300000000001</v>
      </c>
      <c r="GH108">
        <v>1274.1099999999999</v>
      </c>
      <c r="GI108">
        <v>279.33999999999997</v>
      </c>
      <c r="GJ108">
        <v>0</v>
      </c>
      <c r="GK108">
        <v>2135</v>
      </c>
      <c r="GL108">
        <v>930.00099999999998</v>
      </c>
      <c r="GM108">
        <v>2637.81</v>
      </c>
      <c r="GN108">
        <v>297.5</v>
      </c>
      <c r="GO108">
        <v>7733.84</v>
      </c>
      <c r="GP108">
        <v>149.94800000000001</v>
      </c>
      <c r="GQ108">
        <v>161.398</v>
      </c>
      <c r="GR108">
        <v>65.400000000000006</v>
      </c>
      <c r="GS108">
        <v>376.74599999999998</v>
      </c>
      <c r="GT108">
        <v>17.4192</v>
      </c>
      <c r="GU108">
        <v>50.03</v>
      </c>
      <c r="GV108">
        <v>3.54</v>
      </c>
      <c r="GW108">
        <v>32.9574</v>
      </c>
      <c r="GX108">
        <v>30.1</v>
      </c>
      <c r="GY108">
        <v>22.575199999999999</v>
      </c>
      <c r="GZ108">
        <v>34.86</v>
      </c>
      <c r="HA108">
        <v>3.98</v>
      </c>
      <c r="HB108">
        <v>195.46199999999999</v>
      </c>
      <c r="HC108">
        <v>17.88</v>
      </c>
      <c r="HD108">
        <v>50.03</v>
      </c>
      <c r="HE108">
        <v>3.54</v>
      </c>
      <c r="HF108">
        <v>15.49</v>
      </c>
      <c r="HG108">
        <v>30.1</v>
      </c>
      <c r="HH108">
        <v>18.100000000000001</v>
      </c>
      <c r="HI108">
        <v>34.86</v>
      </c>
      <c r="HJ108">
        <v>3.98</v>
      </c>
      <c r="HK108">
        <v>173.98</v>
      </c>
      <c r="ID108">
        <v>0</v>
      </c>
      <c r="IE108">
        <v>2.14581</v>
      </c>
      <c r="IF108">
        <v>3.1897399999999999E-2</v>
      </c>
      <c r="IG108">
        <v>0</v>
      </c>
      <c r="IH108">
        <v>0.62342900000000001</v>
      </c>
      <c r="II108">
        <v>0.118043</v>
      </c>
      <c r="IJ108">
        <v>0.43196400000000001</v>
      </c>
      <c r="IK108">
        <v>6.2929700000000005E-2</v>
      </c>
      <c r="IL108">
        <v>3.4140700000000002</v>
      </c>
      <c r="IM108">
        <v>46.2</v>
      </c>
      <c r="IN108">
        <v>23.9</v>
      </c>
      <c r="IO108">
        <v>22.3</v>
      </c>
      <c r="IP108">
        <v>48.2</v>
      </c>
      <c r="IQ108">
        <v>23.9</v>
      </c>
      <c r="IR108">
        <v>24.3</v>
      </c>
      <c r="IU108">
        <v>22.61</v>
      </c>
      <c r="IV108">
        <v>15.95</v>
      </c>
      <c r="IW108">
        <v>25.53</v>
      </c>
      <c r="IX108">
        <v>16.86</v>
      </c>
      <c r="IY108">
        <v>22.61</v>
      </c>
      <c r="IZ108">
        <v>15.95</v>
      </c>
      <c r="JA108">
        <v>55.63</v>
      </c>
      <c r="JB108">
        <v>48.316699999999997</v>
      </c>
      <c r="JK108">
        <v>1</v>
      </c>
      <c r="JL108">
        <v>2.7537199999999999</v>
      </c>
      <c r="JM108">
        <v>2.7537199999999999</v>
      </c>
      <c r="JP108">
        <v>4385.04</v>
      </c>
      <c r="JQ108">
        <v>2.7537199999999999</v>
      </c>
      <c r="JR108">
        <v>0.2</v>
      </c>
      <c r="JS108">
        <v>0.26</v>
      </c>
      <c r="JT108">
        <v>1.49</v>
      </c>
      <c r="JU108">
        <v>0.2</v>
      </c>
      <c r="JV108">
        <v>0.26</v>
      </c>
      <c r="JW108">
        <v>1.55</v>
      </c>
      <c r="JZ108">
        <v>1</v>
      </c>
      <c r="KA108">
        <v>1</v>
      </c>
      <c r="KB108">
        <v>32.023000000000003</v>
      </c>
      <c r="KC108">
        <v>16.9527</v>
      </c>
      <c r="KD108">
        <v>32.021500000000003</v>
      </c>
      <c r="KE108">
        <v>19.3659</v>
      </c>
      <c r="KF108">
        <v>49.008099999999999</v>
      </c>
      <c r="KG108">
        <v>41.5015</v>
      </c>
      <c r="KJ108">
        <v>6.8750900000000001</v>
      </c>
      <c r="KK108">
        <v>76.354500000000002</v>
      </c>
      <c r="KL108">
        <v>51.8005</v>
      </c>
      <c r="KM108">
        <v>14.7753</v>
      </c>
      <c r="KN108">
        <v>0</v>
      </c>
      <c r="KO108">
        <v>-454.96</v>
      </c>
      <c r="KP108">
        <v>0</v>
      </c>
      <c r="KQ108">
        <v>0</v>
      </c>
      <c r="KR108">
        <v>110.455</v>
      </c>
      <c r="KS108">
        <v>176.93199999999999</v>
      </c>
      <c r="KT108">
        <v>395.209</v>
      </c>
      <c r="KU108">
        <v>26.3203</v>
      </c>
      <c r="KV108">
        <v>403.762</v>
      </c>
      <c r="KW108">
        <v>282.31299999999999</v>
      </c>
      <c r="KX108">
        <v>575.9</v>
      </c>
      <c r="KY108">
        <v>0</v>
      </c>
      <c r="KZ108">
        <v>229.07599999999999</v>
      </c>
      <c r="LA108">
        <v>1087.29</v>
      </c>
      <c r="LB108">
        <v>7.9596499999999999</v>
      </c>
      <c r="LC108">
        <v>93.712500000000006</v>
      </c>
      <c r="LD108">
        <v>51.8005</v>
      </c>
      <c r="LE108">
        <v>14.7753</v>
      </c>
      <c r="LF108">
        <v>-454.96</v>
      </c>
      <c r="LG108">
        <v>110.455</v>
      </c>
      <c r="LH108">
        <v>177.69399999999999</v>
      </c>
      <c r="LI108">
        <v>395.209</v>
      </c>
      <c r="LJ108">
        <v>26.3203</v>
      </c>
      <c r="LK108">
        <v>422.96600000000001</v>
      </c>
      <c r="LL108">
        <v>325.78300000000002</v>
      </c>
      <c r="LM108">
        <v>575.9</v>
      </c>
      <c r="LN108">
        <v>229.07599999999999</v>
      </c>
      <c r="LO108">
        <v>1130.76</v>
      </c>
      <c r="LP108">
        <v>35.903399999999998</v>
      </c>
      <c r="LQ108">
        <v>323.44299999999998</v>
      </c>
      <c r="LR108">
        <v>51.8005</v>
      </c>
      <c r="LS108">
        <v>0</v>
      </c>
      <c r="LT108">
        <v>466.012</v>
      </c>
      <c r="LU108">
        <v>175.56200000000001</v>
      </c>
      <c r="LV108">
        <v>523.41</v>
      </c>
      <c r="LW108">
        <v>78.617400000000004</v>
      </c>
      <c r="LX108">
        <v>1654.75</v>
      </c>
      <c r="LY108">
        <v>795.77800000000002</v>
      </c>
      <c r="LZ108">
        <v>856.54300000000001</v>
      </c>
      <c r="MA108">
        <v>347.08</v>
      </c>
      <c r="MB108">
        <v>1999.4</v>
      </c>
    </row>
    <row r="109" spans="1:340" x14ac:dyDescent="0.25">
      <c r="A109" s="26">
        <v>44497.798078703701</v>
      </c>
      <c r="B109" t="s">
        <v>882</v>
      </c>
      <c r="C109" t="s">
        <v>883</v>
      </c>
      <c r="D109">
        <v>10</v>
      </c>
      <c r="E109">
        <v>1</v>
      </c>
      <c r="F109">
        <v>2100</v>
      </c>
      <c r="G109" t="s">
        <v>87</v>
      </c>
      <c r="H109" t="s">
        <v>393</v>
      </c>
      <c r="I109">
        <v>3.94</v>
      </c>
      <c r="J109">
        <v>2</v>
      </c>
      <c r="K109">
        <v>2</v>
      </c>
      <c r="L109">
        <v>23.2</v>
      </c>
      <c r="O109">
        <v>41.975099999999998</v>
      </c>
      <c r="P109">
        <v>394.572</v>
      </c>
      <c r="Q109">
        <v>278.41300000000001</v>
      </c>
      <c r="R109">
        <v>81.132599999999996</v>
      </c>
      <c r="S109">
        <v>0</v>
      </c>
      <c r="T109">
        <v>-4505.78</v>
      </c>
      <c r="U109">
        <v>0</v>
      </c>
      <c r="V109">
        <v>0</v>
      </c>
      <c r="W109">
        <v>505.55700000000002</v>
      </c>
      <c r="X109">
        <v>962.41700000000003</v>
      </c>
      <c r="Y109">
        <v>2025.88</v>
      </c>
      <c r="Z109">
        <v>119.621</v>
      </c>
      <c r="AA109">
        <v>-96.211100000000002</v>
      </c>
      <c r="AB109">
        <v>796.09199999999998</v>
      </c>
      <c r="AC109">
        <v>61.980600000000003</v>
      </c>
      <c r="AD109">
        <v>107.932</v>
      </c>
      <c r="AE109">
        <v>0</v>
      </c>
      <c r="AF109">
        <v>43.1646</v>
      </c>
      <c r="AG109">
        <v>213.077</v>
      </c>
      <c r="AH109">
        <v>169.91200000000001</v>
      </c>
      <c r="AI109">
        <v>6.94</v>
      </c>
      <c r="AJ109">
        <v>19.760000000000002</v>
      </c>
      <c r="AK109">
        <v>3.53</v>
      </c>
      <c r="AL109">
        <v>11.42</v>
      </c>
      <c r="AM109">
        <v>0</v>
      </c>
      <c r="AN109">
        <v>-46.33</v>
      </c>
      <c r="AO109">
        <v>0</v>
      </c>
      <c r="AP109">
        <v>0</v>
      </c>
      <c r="AQ109">
        <v>7.16</v>
      </c>
      <c r="AR109">
        <v>16.8</v>
      </c>
      <c r="AS109">
        <v>26.62</v>
      </c>
      <c r="AT109">
        <v>1.59</v>
      </c>
      <c r="AU109">
        <v>47.49</v>
      </c>
      <c r="AV109">
        <v>41.65</v>
      </c>
      <c r="BI109">
        <v>0</v>
      </c>
      <c r="BJ109">
        <v>1.10388</v>
      </c>
      <c r="BK109">
        <v>3.1791600000000003E-2</v>
      </c>
      <c r="BL109">
        <v>1.40705E-2</v>
      </c>
      <c r="BM109">
        <v>0</v>
      </c>
      <c r="BN109">
        <v>-3.65032E-2</v>
      </c>
      <c r="BO109">
        <v>0</v>
      </c>
      <c r="BP109">
        <v>0</v>
      </c>
      <c r="BQ109">
        <v>0.134212</v>
      </c>
      <c r="BR109">
        <v>0.17544999999999999</v>
      </c>
      <c r="BS109">
        <v>0.30364400000000002</v>
      </c>
      <c r="BT109">
        <v>2.03874E-2</v>
      </c>
      <c r="BU109">
        <v>1.7469399999999999</v>
      </c>
      <c r="BV109">
        <v>1.14975</v>
      </c>
      <c r="BW109">
        <v>48.507899999999999</v>
      </c>
      <c r="BX109">
        <v>479.99200000000002</v>
      </c>
      <c r="BY109">
        <v>278.41300000000001</v>
      </c>
      <c r="BZ109">
        <v>81.132599999999996</v>
      </c>
      <c r="CA109">
        <v>-4505.78</v>
      </c>
      <c r="CB109">
        <v>505.55700000000002</v>
      </c>
      <c r="CC109">
        <v>966.67499999999995</v>
      </c>
      <c r="CD109">
        <v>2025.88</v>
      </c>
      <c r="CE109">
        <v>119.621</v>
      </c>
      <c r="CF109">
        <v>-1.3983999999999999E-4</v>
      </c>
      <c r="CG109">
        <v>888.04600000000005</v>
      </c>
      <c r="CH109">
        <v>71.626999999999995</v>
      </c>
      <c r="CI109">
        <v>107.932</v>
      </c>
      <c r="CJ109">
        <v>43.1646</v>
      </c>
      <c r="CK109">
        <v>222.72300000000001</v>
      </c>
      <c r="CL109">
        <v>179.559</v>
      </c>
      <c r="CM109">
        <v>8.09</v>
      </c>
      <c r="CN109">
        <v>22.55</v>
      </c>
      <c r="CO109">
        <v>3.53</v>
      </c>
      <c r="CP109">
        <v>11.42</v>
      </c>
      <c r="CQ109">
        <v>-46.36</v>
      </c>
      <c r="CR109">
        <v>7.16</v>
      </c>
      <c r="CS109">
        <v>16.86</v>
      </c>
      <c r="CT109">
        <v>26.62</v>
      </c>
      <c r="CU109">
        <v>1.59</v>
      </c>
      <c r="CV109">
        <v>51.46</v>
      </c>
      <c r="CW109">
        <v>45.59</v>
      </c>
      <c r="DH109">
        <v>0</v>
      </c>
      <c r="DI109">
        <v>1.2481100000000001</v>
      </c>
      <c r="DJ109">
        <v>3.1791600000000003E-2</v>
      </c>
      <c r="DK109">
        <v>1.40705E-2</v>
      </c>
      <c r="DL109">
        <v>-3.65032E-2</v>
      </c>
      <c r="DM109">
        <v>0.134212</v>
      </c>
      <c r="DN109">
        <v>0.17593200000000001</v>
      </c>
      <c r="DO109">
        <v>0.30364400000000002</v>
      </c>
      <c r="DP109">
        <v>2.03874E-2</v>
      </c>
      <c r="DQ109">
        <v>1.8916500000000001</v>
      </c>
      <c r="DR109">
        <v>1.2939700000000001</v>
      </c>
      <c r="DS109" t="s">
        <v>673</v>
      </c>
      <c r="DT109" t="s">
        <v>670</v>
      </c>
      <c r="DU109" t="s">
        <v>665</v>
      </c>
      <c r="DV109" t="s">
        <v>501</v>
      </c>
      <c r="DW109">
        <v>0.14471100000000001</v>
      </c>
      <c r="DX109">
        <v>0.144229</v>
      </c>
      <c r="DY109">
        <v>7.7</v>
      </c>
      <c r="DZ109">
        <v>8.6</v>
      </c>
      <c r="EC109">
        <v>41.975099999999998</v>
      </c>
      <c r="ED109">
        <v>394.572</v>
      </c>
      <c r="EE109">
        <v>278.41300000000001</v>
      </c>
      <c r="EF109">
        <v>81.132599999999996</v>
      </c>
      <c r="EG109">
        <v>0</v>
      </c>
      <c r="EH109">
        <v>-4505.78</v>
      </c>
      <c r="EI109">
        <v>0</v>
      </c>
      <c r="EJ109">
        <v>0</v>
      </c>
      <c r="EK109">
        <v>505.55700000000002</v>
      </c>
      <c r="EL109">
        <v>962.41700000000003</v>
      </c>
      <c r="EM109">
        <v>2025.88</v>
      </c>
      <c r="EN109">
        <v>119.621</v>
      </c>
      <c r="EO109">
        <v>-96.211100000000002</v>
      </c>
      <c r="EP109">
        <v>61.980600000000003</v>
      </c>
      <c r="EQ109">
        <v>107.932</v>
      </c>
      <c r="ER109">
        <v>0</v>
      </c>
      <c r="ES109">
        <v>43.1646</v>
      </c>
      <c r="ET109">
        <v>213.077</v>
      </c>
      <c r="EU109">
        <v>6.94</v>
      </c>
      <c r="EV109">
        <v>19.760000000000002</v>
      </c>
      <c r="EW109">
        <v>3.53</v>
      </c>
      <c r="EX109">
        <v>11.42</v>
      </c>
      <c r="EY109">
        <v>0</v>
      </c>
      <c r="EZ109">
        <v>-46.33</v>
      </c>
      <c r="FA109">
        <v>0</v>
      </c>
      <c r="FB109">
        <v>0</v>
      </c>
      <c r="FC109">
        <v>7.16</v>
      </c>
      <c r="FD109">
        <v>16.8</v>
      </c>
      <c r="FE109">
        <v>26.62</v>
      </c>
      <c r="FF109">
        <v>1.59</v>
      </c>
      <c r="FG109">
        <v>47.49</v>
      </c>
      <c r="FT109">
        <v>0</v>
      </c>
      <c r="FU109">
        <v>1.10388</v>
      </c>
      <c r="FV109">
        <v>3.1791600000000003E-2</v>
      </c>
      <c r="FW109">
        <v>1.40705E-2</v>
      </c>
      <c r="FX109">
        <v>0</v>
      </c>
      <c r="FY109">
        <v>-3.65032E-2</v>
      </c>
      <c r="FZ109">
        <v>0</v>
      </c>
      <c r="GA109">
        <v>0</v>
      </c>
      <c r="GB109">
        <v>0.134212</v>
      </c>
      <c r="GC109">
        <v>0.17544999999999999</v>
      </c>
      <c r="GD109">
        <v>0.30364400000000002</v>
      </c>
      <c r="GE109">
        <v>2.03874E-2</v>
      </c>
      <c r="GF109">
        <v>1.7469399999999999</v>
      </c>
      <c r="GG109">
        <v>199.97800000000001</v>
      </c>
      <c r="GH109">
        <v>1767.22</v>
      </c>
      <c r="GI109">
        <v>278.41300000000001</v>
      </c>
      <c r="GJ109">
        <v>0</v>
      </c>
      <c r="GK109">
        <v>2135</v>
      </c>
      <c r="GL109">
        <v>930.00099999999998</v>
      </c>
      <c r="GM109">
        <v>2637.81</v>
      </c>
      <c r="GN109">
        <v>297.5</v>
      </c>
      <c r="GO109">
        <v>8245.92</v>
      </c>
      <c r="GP109">
        <v>166.53100000000001</v>
      </c>
      <c r="GQ109">
        <v>160.739</v>
      </c>
      <c r="GR109">
        <v>65.400000000000006</v>
      </c>
      <c r="GS109">
        <v>392.66899999999998</v>
      </c>
      <c r="GT109">
        <v>20.187999999999999</v>
      </c>
      <c r="GU109">
        <v>55.52</v>
      </c>
      <c r="GV109">
        <v>3.53</v>
      </c>
      <c r="GW109">
        <v>32.872300000000003</v>
      </c>
      <c r="GX109">
        <v>30.55</v>
      </c>
      <c r="GY109">
        <v>22.595199999999998</v>
      </c>
      <c r="GZ109">
        <v>35.020000000000003</v>
      </c>
      <c r="HA109">
        <v>4.0199999999999996</v>
      </c>
      <c r="HB109">
        <v>204.29499999999999</v>
      </c>
      <c r="HC109">
        <v>19.829999999999998</v>
      </c>
      <c r="HD109">
        <v>55.52</v>
      </c>
      <c r="HE109">
        <v>3.53</v>
      </c>
      <c r="HF109">
        <v>15.45</v>
      </c>
      <c r="HG109">
        <v>30.55</v>
      </c>
      <c r="HH109">
        <v>18.12</v>
      </c>
      <c r="HI109">
        <v>35.020000000000003</v>
      </c>
      <c r="HJ109">
        <v>4.0199999999999996</v>
      </c>
      <c r="HK109">
        <v>182.04</v>
      </c>
      <c r="ID109">
        <v>0</v>
      </c>
      <c r="IE109">
        <v>2.3673299999999999</v>
      </c>
      <c r="IF109">
        <v>3.1791600000000003E-2</v>
      </c>
      <c r="IG109">
        <v>0</v>
      </c>
      <c r="IH109">
        <v>0.62342900000000001</v>
      </c>
      <c r="II109">
        <v>0.118043</v>
      </c>
      <c r="IJ109">
        <v>0.43196400000000001</v>
      </c>
      <c r="IK109">
        <v>6.2929700000000005E-2</v>
      </c>
      <c r="IL109">
        <v>3.6354899999999999</v>
      </c>
      <c r="IM109">
        <v>45.9</v>
      </c>
      <c r="IN109">
        <v>22.7</v>
      </c>
      <c r="IO109">
        <v>23.2</v>
      </c>
      <c r="IP109">
        <v>47.9</v>
      </c>
      <c r="IQ109">
        <v>22.7</v>
      </c>
      <c r="IR109">
        <v>25.2</v>
      </c>
      <c r="IU109">
        <v>24.84</v>
      </c>
      <c r="IV109">
        <v>16.809999999999999</v>
      </c>
      <c r="IW109">
        <v>27.71</v>
      </c>
      <c r="IX109">
        <v>17.88</v>
      </c>
      <c r="IY109">
        <v>24.84</v>
      </c>
      <c r="IZ109">
        <v>16.809999999999999</v>
      </c>
      <c r="JA109">
        <v>61.34</v>
      </c>
      <c r="JB109">
        <v>50.770299999999999</v>
      </c>
      <c r="JK109">
        <v>1</v>
      </c>
      <c r="JL109">
        <v>2.83324</v>
      </c>
      <c r="JM109">
        <v>2.83324</v>
      </c>
      <c r="JP109">
        <v>4507.1000000000004</v>
      </c>
      <c r="JQ109">
        <v>2.83324</v>
      </c>
      <c r="JR109">
        <v>0.2</v>
      </c>
      <c r="JS109">
        <v>0.26</v>
      </c>
      <c r="JT109">
        <v>1.56</v>
      </c>
      <c r="JU109">
        <v>0.2</v>
      </c>
      <c r="JV109">
        <v>0.26</v>
      </c>
      <c r="JW109">
        <v>1.63</v>
      </c>
      <c r="JZ109">
        <v>1</v>
      </c>
      <c r="KA109">
        <v>1</v>
      </c>
      <c r="KB109">
        <v>32.746899999999997</v>
      </c>
      <c r="KC109">
        <v>17.154800000000002</v>
      </c>
      <c r="KD109">
        <v>32.7453</v>
      </c>
      <c r="KE109">
        <v>19.063099999999999</v>
      </c>
      <c r="KF109">
        <v>50.044899999999998</v>
      </c>
      <c r="KG109">
        <v>37.313899999999997</v>
      </c>
      <c r="KJ109">
        <v>8.0961300000000005</v>
      </c>
      <c r="KK109">
        <v>103.00700000000001</v>
      </c>
      <c r="KL109">
        <v>51.628700000000002</v>
      </c>
      <c r="KM109">
        <v>14.776</v>
      </c>
      <c r="KN109">
        <v>0</v>
      </c>
      <c r="KO109">
        <v>-461.76400000000001</v>
      </c>
      <c r="KP109">
        <v>0</v>
      </c>
      <c r="KQ109">
        <v>0</v>
      </c>
      <c r="KR109">
        <v>110.455</v>
      </c>
      <c r="KS109">
        <v>177.49100000000001</v>
      </c>
      <c r="KT109">
        <v>395.209</v>
      </c>
      <c r="KU109">
        <v>26.3203</v>
      </c>
      <c r="KV109">
        <v>425.21899999999999</v>
      </c>
      <c r="KW109">
        <v>328.93299999999999</v>
      </c>
      <c r="KX109">
        <v>572.79700000000003</v>
      </c>
      <c r="KY109">
        <v>0</v>
      </c>
      <c r="KZ109">
        <v>229.07599999999999</v>
      </c>
      <c r="LA109">
        <v>1130.81</v>
      </c>
      <c r="LB109">
        <v>9.3800399999999993</v>
      </c>
      <c r="LC109">
        <v>125.623</v>
      </c>
      <c r="LD109">
        <v>51.628700000000002</v>
      </c>
      <c r="LE109">
        <v>14.776</v>
      </c>
      <c r="LF109">
        <v>-461.76400000000001</v>
      </c>
      <c r="LG109">
        <v>110.455</v>
      </c>
      <c r="LH109">
        <v>178.196</v>
      </c>
      <c r="LI109">
        <v>395.209</v>
      </c>
      <c r="LJ109">
        <v>26.3203</v>
      </c>
      <c r="LK109">
        <v>449.82299999999998</v>
      </c>
      <c r="LL109">
        <v>380.12700000000001</v>
      </c>
      <c r="LM109">
        <v>572.79700000000003</v>
      </c>
      <c r="LN109">
        <v>229.07599999999999</v>
      </c>
      <c r="LO109">
        <v>1182</v>
      </c>
      <c r="LP109">
        <v>40.0702</v>
      </c>
      <c r="LQ109">
        <v>440.87099999999998</v>
      </c>
      <c r="LR109">
        <v>51.628700000000002</v>
      </c>
      <c r="LS109">
        <v>0</v>
      </c>
      <c r="LT109">
        <v>466.012</v>
      </c>
      <c r="LU109">
        <v>175.56200000000001</v>
      </c>
      <c r="LV109">
        <v>523.41</v>
      </c>
      <c r="LW109">
        <v>78.617400000000004</v>
      </c>
      <c r="LX109">
        <v>1776.17</v>
      </c>
      <c r="LY109">
        <v>883.78300000000002</v>
      </c>
      <c r="LZ109">
        <v>853.04499999999996</v>
      </c>
      <c r="MA109">
        <v>347.08</v>
      </c>
      <c r="MB109">
        <v>2083.91</v>
      </c>
    </row>
    <row r="110" spans="1:340" x14ac:dyDescent="0.25">
      <c r="A110" s="26">
        <v>44497.798437500001</v>
      </c>
      <c r="B110" t="s">
        <v>884</v>
      </c>
      <c r="C110" t="s">
        <v>885</v>
      </c>
      <c r="D110">
        <v>11</v>
      </c>
      <c r="E110">
        <v>1</v>
      </c>
      <c r="F110">
        <v>2100</v>
      </c>
      <c r="G110" t="s">
        <v>87</v>
      </c>
      <c r="H110" t="s">
        <v>393</v>
      </c>
      <c r="I110">
        <v>5.88</v>
      </c>
      <c r="J110">
        <v>2.1</v>
      </c>
      <c r="K110">
        <v>2.1</v>
      </c>
      <c r="L110">
        <v>22.7</v>
      </c>
      <c r="O110">
        <v>123.982</v>
      </c>
      <c r="P110">
        <v>960.78200000000004</v>
      </c>
      <c r="Q110">
        <v>277.42</v>
      </c>
      <c r="R110">
        <v>81.133799999999994</v>
      </c>
      <c r="S110">
        <v>0</v>
      </c>
      <c r="T110">
        <v>-5204.37</v>
      </c>
      <c r="U110">
        <v>0</v>
      </c>
      <c r="V110">
        <v>0</v>
      </c>
      <c r="W110">
        <v>505.55700000000002</v>
      </c>
      <c r="X110">
        <v>957.61199999999997</v>
      </c>
      <c r="Y110">
        <v>2025.88</v>
      </c>
      <c r="Z110">
        <v>119.621</v>
      </c>
      <c r="AA110">
        <v>-152.37799999999999</v>
      </c>
      <c r="AB110">
        <v>1443.32</v>
      </c>
      <c r="AC110">
        <v>183.03</v>
      </c>
      <c r="AD110">
        <v>110.172</v>
      </c>
      <c r="AE110">
        <v>0</v>
      </c>
      <c r="AF110">
        <v>43.1646</v>
      </c>
      <c r="AG110">
        <v>336.36700000000002</v>
      </c>
      <c r="AH110">
        <v>293.20299999999997</v>
      </c>
      <c r="AI110">
        <v>20.57</v>
      </c>
      <c r="AJ110">
        <v>31.28</v>
      </c>
      <c r="AK110">
        <v>3.66</v>
      </c>
      <c r="AL110">
        <v>11.69</v>
      </c>
      <c r="AM110">
        <v>0</v>
      </c>
      <c r="AN110">
        <v>-58.47</v>
      </c>
      <c r="AO110">
        <v>0</v>
      </c>
      <c r="AP110">
        <v>0</v>
      </c>
      <c r="AQ110">
        <v>7.35</v>
      </c>
      <c r="AR110">
        <v>17.55</v>
      </c>
      <c r="AS110">
        <v>27.48</v>
      </c>
      <c r="AT110">
        <v>1.63</v>
      </c>
      <c r="AU110">
        <v>62.74</v>
      </c>
      <c r="AV110">
        <v>67.2</v>
      </c>
      <c r="BI110">
        <v>0</v>
      </c>
      <c r="BJ110">
        <v>1.4849000000000001</v>
      </c>
      <c r="BK110">
        <v>3.1678199999999997E-2</v>
      </c>
      <c r="BL110">
        <v>1.40705E-2</v>
      </c>
      <c r="BM110">
        <v>0</v>
      </c>
      <c r="BN110">
        <v>-9.7813700000000003E-2</v>
      </c>
      <c r="BO110">
        <v>0</v>
      </c>
      <c r="BP110">
        <v>0</v>
      </c>
      <c r="BQ110">
        <v>0.134212</v>
      </c>
      <c r="BR110">
        <v>0.17657200000000001</v>
      </c>
      <c r="BS110">
        <v>0.30364400000000002</v>
      </c>
      <c r="BT110">
        <v>2.03874E-2</v>
      </c>
      <c r="BU110">
        <v>2.06765</v>
      </c>
      <c r="BV110">
        <v>1.53064</v>
      </c>
      <c r="BW110">
        <v>133.73500000000001</v>
      </c>
      <c r="BX110">
        <v>1099.6099999999999</v>
      </c>
      <c r="BY110">
        <v>277.42</v>
      </c>
      <c r="BZ110">
        <v>81.133799999999994</v>
      </c>
      <c r="CA110">
        <v>-5204.37</v>
      </c>
      <c r="CB110">
        <v>505.55700000000002</v>
      </c>
      <c r="CC110">
        <v>961.41200000000003</v>
      </c>
      <c r="CD110">
        <v>2025.88</v>
      </c>
      <c r="CE110">
        <v>119.621</v>
      </c>
      <c r="CF110">
        <v>-7.0210300000000004E-4</v>
      </c>
      <c r="CG110">
        <v>1591.9</v>
      </c>
      <c r="CH110">
        <v>197.429</v>
      </c>
      <c r="CI110">
        <v>110.172</v>
      </c>
      <c r="CJ110">
        <v>43.1646</v>
      </c>
      <c r="CK110">
        <v>350.76600000000002</v>
      </c>
      <c r="CL110">
        <v>307.601</v>
      </c>
      <c r="CM110">
        <v>22.26</v>
      </c>
      <c r="CN110">
        <v>35.47</v>
      </c>
      <c r="CO110">
        <v>3.66</v>
      </c>
      <c r="CP110">
        <v>11.69</v>
      </c>
      <c r="CQ110">
        <v>-58.52</v>
      </c>
      <c r="CR110">
        <v>7.35</v>
      </c>
      <c r="CS110">
        <v>17.600000000000001</v>
      </c>
      <c r="CT110">
        <v>27.48</v>
      </c>
      <c r="CU110">
        <v>1.63</v>
      </c>
      <c r="CV110">
        <v>68.62</v>
      </c>
      <c r="CW110">
        <v>73.08</v>
      </c>
      <c r="DH110">
        <v>0</v>
      </c>
      <c r="DI110">
        <v>1.6172500000000001</v>
      </c>
      <c r="DJ110">
        <v>3.1678199999999997E-2</v>
      </c>
      <c r="DK110">
        <v>1.40705E-2</v>
      </c>
      <c r="DL110">
        <v>-9.7813700000000003E-2</v>
      </c>
      <c r="DM110">
        <v>0.134212</v>
      </c>
      <c r="DN110">
        <v>0.177205</v>
      </c>
      <c r="DO110">
        <v>0.30364400000000002</v>
      </c>
      <c r="DP110">
        <v>2.03874E-2</v>
      </c>
      <c r="DQ110">
        <v>2.2006399999999999</v>
      </c>
      <c r="DR110">
        <v>1.663</v>
      </c>
      <c r="DS110" t="s">
        <v>673</v>
      </c>
      <c r="DT110" t="s">
        <v>670</v>
      </c>
      <c r="DU110" t="s">
        <v>665</v>
      </c>
      <c r="DV110" t="s">
        <v>501</v>
      </c>
      <c r="DW110">
        <v>0.13299</v>
      </c>
      <c r="DX110">
        <v>0.132356</v>
      </c>
      <c r="DY110">
        <v>8.6</v>
      </c>
      <c r="DZ110">
        <v>8</v>
      </c>
      <c r="EC110">
        <v>123.982</v>
      </c>
      <c r="ED110">
        <v>960.78200000000004</v>
      </c>
      <c r="EE110">
        <v>277.42</v>
      </c>
      <c r="EF110">
        <v>81.133799999999994</v>
      </c>
      <c r="EG110">
        <v>0</v>
      </c>
      <c r="EH110">
        <v>-5204.37</v>
      </c>
      <c r="EI110">
        <v>0</v>
      </c>
      <c r="EJ110">
        <v>0</v>
      </c>
      <c r="EK110">
        <v>505.55700000000002</v>
      </c>
      <c r="EL110">
        <v>957.61199999999997</v>
      </c>
      <c r="EM110">
        <v>2025.88</v>
      </c>
      <c r="EN110">
        <v>119.621</v>
      </c>
      <c r="EO110">
        <v>-152.37799999999999</v>
      </c>
      <c r="EP110">
        <v>183.03</v>
      </c>
      <c r="EQ110">
        <v>110.172</v>
      </c>
      <c r="ER110">
        <v>0</v>
      </c>
      <c r="ES110">
        <v>43.1646</v>
      </c>
      <c r="ET110">
        <v>336.36700000000002</v>
      </c>
      <c r="EU110">
        <v>20.57</v>
      </c>
      <c r="EV110">
        <v>31.28</v>
      </c>
      <c r="EW110">
        <v>3.66</v>
      </c>
      <c r="EX110">
        <v>11.69</v>
      </c>
      <c r="EY110">
        <v>0</v>
      </c>
      <c r="EZ110">
        <v>-58.47</v>
      </c>
      <c r="FA110">
        <v>0</v>
      </c>
      <c r="FB110">
        <v>0</v>
      </c>
      <c r="FC110">
        <v>7.35</v>
      </c>
      <c r="FD110">
        <v>17.55</v>
      </c>
      <c r="FE110">
        <v>27.48</v>
      </c>
      <c r="FF110">
        <v>1.63</v>
      </c>
      <c r="FG110">
        <v>62.74</v>
      </c>
      <c r="FT110">
        <v>0</v>
      </c>
      <c r="FU110">
        <v>1.4849000000000001</v>
      </c>
      <c r="FV110">
        <v>3.1678199999999997E-2</v>
      </c>
      <c r="FW110">
        <v>1.40705E-2</v>
      </c>
      <c r="FX110">
        <v>0</v>
      </c>
      <c r="FY110">
        <v>-9.7813700000000003E-2</v>
      </c>
      <c r="FZ110">
        <v>0</v>
      </c>
      <c r="GA110">
        <v>0</v>
      </c>
      <c r="GB110">
        <v>0.134212</v>
      </c>
      <c r="GC110">
        <v>0.17657200000000001</v>
      </c>
      <c r="GD110">
        <v>0.30364400000000002</v>
      </c>
      <c r="GE110">
        <v>2.03874E-2</v>
      </c>
      <c r="GF110">
        <v>2.06765</v>
      </c>
      <c r="GG110">
        <v>460.28899999999999</v>
      </c>
      <c r="GH110">
        <v>3258.33</v>
      </c>
      <c r="GI110">
        <v>277.42</v>
      </c>
      <c r="GJ110">
        <v>0</v>
      </c>
      <c r="GK110">
        <v>2135</v>
      </c>
      <c r="GL110">
        <v>930.00099999999998</v>
      </c>
      <c r="GM110">
        <v>2637.81</v>
      </c>
      <c r="GN110">
        <v>297.5</v>
      </c>
      <c r="GO110">
        <v>9996.35</v>
      </c>
      <c r="GP110">
        <v>383.21300000000002</v>
      </c>
      <c r="GQ110">
        <v>163.262</v>
      </c>
      <c r="GR110">
        <v>65.400000000000006</v>
      </c>
      <c r="GS110">
        <v>611.875</v>
      </c>
      <c r="GT110">
        <v>50.564900000000002</v>
      </c>
      <c r="GU110">
        <v>90.81</v>
      </c>
      <c r="GV110">
        <v>3.66</v>
      </c>
      <c r="GW110">
        <v>36.511600000000001</v>
      </c>
      <c r="GX110">
        <v>31.81</v>
      </c>
      <c r="GY110">
        <v>23.1995</v>
      </c>
      <c r="GZ110">
        <v>36.35</v>
      </c>
      <c r="HA110">
        <v>4.03</v>
      </c>
      <c r="HB110">
        <v>276.93599999999998</v>
      </c>
      <c r="HC110">
        <v>45.61</v>
      </c>
      <c r="HD110">
        <v>90.81</v>
      </c>
      <c r="HE110">
        <v>3.66</v>
      </c>
      <c r="HF110">
        <v>15.7</v>
      </c>
      <c r="HG110">
        <v>31.81</v>
      </c>
      <c r="HH110">
        <v>18.559999999999999</v>
      </c>
      <c r="HI110">
        <v>36.35</v>
      </c>
      <c r="HJ110">
        <v>4.03</v>
      </c>
      <c r="HK110">
        <v>246.53</v>
      </c>
      <c r="ID110">
        <v>0</v>
      </c>
      <c r="IE110">
        <v>3.2263500000000001</v>
      </c>
      <c r="IF110">
        <v>3.1678199999999997E-2</v>
      </c>
      <c r="IG110">
        <v>0</v>
      </c>
      <c r="IH110">
        <v>0.62342900000000001</v>
      </c>
      <c r="II110">
        <v>0.118043</v>
      </c>
      <c r="IJ110">
        <v>0.43196400000000001</v>
      </c>
      <c r="IK110">
        <v>6.2929700000000005E-2</v>
      </c>
      <c r="IL110">
        <v>4.4943900000000001</v>
      </c>
      <c r="IM110">
        <v>43.8</v>
      </c>
      <c r="IN110">
        <v>21.1</v>
      </c>
      <c r="IO110">
        <v>22.7</v>
      </c>
      <c r="IP110">
        <v>45.9</v>
      </c>
      <c r="IQ110">
        <v>21.1</v>
      </c>
      <c r="IR110">
        <v>24.8</v>
      </c>
      <c r="IU110">
        <v>37.56</v>
      </c>
      <c r="IV110">
        <v>29.64</v>
      </c>
      <c r="IW110">
        <v>41.87</v>
      </c>
      <c r="IX110">
        <v>31.21</v>
      </c>
      <c r="IY110">
        <v>37.56</v>
      </c>
      <c r="IZ110">
        <v>29.64</v>
      </c>
      <c r="JA110">
        <v>99.99</v>
      </c>
      <c r="JB110">
        <v>81.556600000000003</v>
      </c>
      <c r="JK110">
        <v>1</v>
      </c>
      <c r="JL110">
        <v>3.35887</v>
      </c>
      <c r="JM110">
        <v>3.35887</v>
      </c>
      <c r="JP110">
        <v>5205.8900000000003</v>
      </c>
      <c r="JQ110">
        <v>3.35887</v>
      </c>
      <c r="JR110">
        <v>0.28999999999999998</v>
      </c>
      <c r="JS110">
        <v>0.51</v>
      </c>
      <c r="JT110">
        <v>2.06</v>
      </c>
      <c r="JU110">
        <v>0.3</v>
      </c>
      <c r="JV110">
        <v>0.5</v>
      </c>
      <c r="JW110">
        <v>2.17</v>
      </c>
      <c r="JZ110">
        <v>1</v>
      </c>
      <c r="KA110">
        <v>1</v>
      </c>
      <c r="KB110">
        <v>44.163200000000003</v>
      </c>
      <c r="KC110">
        <v>19.918600000000001</v>
      </c>
      <c r="KD110">
        <v>44.160899999999998</v>
      </c>
      <c r="KE110">
        <v>22.9041</v>
      </c>
      <c r="KF110">
        <v>68.540099999999995</v>
      </c>
      <c r="KG110">
        <v>53.583199999999998</v>
      </c>
      <c r="KJ110">
        <v>25.369800000000001</v>
      </c>
      <c r="KK110">
        <v>232.482</v>
      </c>
      <c r="KL110">
        <v>55.353299999999997</v>
      </c>
      <c r="KM110">
        <v>16.011700000000001</v>
      </c>
      <c r="KN110">
        <v>0</v>
      </c>
      <c r="KO110">
        <v>-797.71199999999999</v>
      </c>
      <c r="KP110">
        <v>0</v>
      </c>
      <c r="KQ110">
        <v>0</v>
      </c>
      <c r="KR110">
        <v>109.703</v>
      </c>
      <c r="KS110">
        <v>191.011</v>
      </c>
      <c r="KT110">
        <v>413.96499999999997</v>
      </c>
      <c r="KU110">
        <v>26.198699999999999</v>
      </c>
      <c r="KV110">
        <v>272.38299999999998</v>
      </c>
      <c r="KW110">
        <v>971.34699999999998</v>
      </c>
      <c r="KX110">
        <v>584.68899999999996</v>
      </c>
      <c r="KY110">
        <v>0</v>
      </c>
      <c r="KZ110">
        <v>229.07599999999999</v>
      </c>
      <c r="LA110">
        <v>1785.11</v>
      </c>
      <c r="LB110">
        <v>27.085699999999999</v>
      </c>
      <c r="LC110">
        <v>264.92899999999997</v>
      </c>
      <c r="LD110">
        <v>55.353299999999997</v>
      </c>
      <c r="LE110">
        <v>16.011700000000001</v>
      </c>
      <c r="LF110">
        <v>-797.71199999999999</v>
      </c>
      <c r="LG110">
        <v>109.703</v>
      </c>
      <c r="LH110">
        <v>191.721</v>
      </c>
      <c r="LI110">
        <v>413.96499999999997</v>
      </c>
      <c r="LJ110">
        <v>26.198699999999999</v>
      </c>
      <c r="LK110">
        <v>307.25599999999997</v>
      </c>
      <c r="LL110">
        <v>1047.76</v>
      </c>
      <c r="LM110">
        <v>584.68899999999996</v>
      </c>
      <c r="LN110">
        <v>229.07599999999999</v>
      </c>
      <c r="LO110">
        <v>1861.52</v>
      </c>
      <c r="LP110">
        <v>95.694900000000004</v>
      </c>
      <c r="LQ110">
        <v>755.505</v>
      </c>
      <c r="LR110">
        <v>55.353299999999997</v>
      </c>
      <c r="LS110">
        <v>0</v>
      </c>
      <c r="LT110">
        <v>463.08</v>
      </c>
      <c r="LU110">
        <v>187.226</v>
      </c>
      <c r="LV110">
        <v>544.68899999999996</v>
      </c>
      <c r="LW110">
        <v>71.471400000000003</v>
      </c>
      <c r="LX110">
        <v>2173.02</v>
      </c>
      <c r="LY110">
        <v>2033.72</v>
      </c>
      <c r="LZ110">
        <v>866.43600000000004</v>
      </c>
      <c r="MA110">
        <v>347.08</v>
      </c>
      <c r="MB110">
        <v>3247.24</v>
      </c>
    </row>
    <row r="111" spans="1:340" x14ac:dyDescent="0.25">
      <c r="A111" s="26">
        <v>44497.798784722225</v>
      </c>
      <c r="B111" t="s">
        <v>886</v>
      </c>
      <c r="C111" t="s">
        <v>887</v>
      </c>
      <c r="D111">
        <v>12</v>
      </c>
      <c r="E111">
        <v>1</v>
      </c>
      <c r="F111">
        <v>2100</v>
      </c>
      <c r="G111" t="s">
        <v>87</v>
      </c>
      <c r="H111" t="s">
        <v>393</v>
      </c>
      <c r="I111">
        <v>4.8499999999999996</v>
      </c>
      <c r="J111">
        <v>2</v>
      </c>
      <c r="K111">
        <v>2</v>
      </c>
      <c r="L111">
        <v>24.1</v>
      </c>
      <c r="O111">
        <v>133.65600000000001</v>
      </c>
      <c r="P111">
        <v>159.15100000000001</v>
      </c>
      <c r="Q111">
        <v>277.07299999999998</v>
      </c>
      <c r="R111">
        <v>81.134900000000002</v>
      </c>
      <c r="S111">
        <v>0</v>
      </c>
      <c r="T111">
        <v>-4302.38</v>
      </c>
      <c r="U111">
        <v>0</v>
      </c>
      <c r="V111">
        <v>0</v>
      </c>
      <c r="W111">
        <v>505.55700000000002</v>
      </c>
      <c r="X111">
        <v>938.41600000000005</v>
      </c>
      <c r="Y111">
        <v>2025.88</v>
      </c>
      <c r="Z111">
        <v>119.621</v>
      </c>
      <c r="AA111">
        <v>-61.891100000000002</v>
      </c>
      <c r="AB111">
        <v>651.01499999999999</v>
      </c>
      <c r="AC111">
        <v>197.28100000000001</v>
      </c>
      <c r="AD111">
        <v>114.539</v>
      </c>
      <c r="AE111">
        <v>0</v>
      </c>
      <c r="AF111">
        <v>43.1646</v>
      </c>
      <c r="AG111">
        <v>354.98500000000001</v>
      </c>
      <c r="AH111">
        <v>311.82</v>
      </c>
      <c r="AI111">
        <v>22.24</v>
      </c>
      <c r="AJ111">
        <v>14.7</v>
      </c>
      <c r="AK111">
        <v>3.66</v>
      </c>
      <c r="AL111">
        <v>12.08</v>
      </c>
      <c r="AM111">
        <v>0</v>
      </c>
      <c r="AN111">
        <v>-48.35</v>
      </c>
      <c r="AO111">
        <v>0</v>
      </c>
      <c r="AP111">
        <v>0</v>
      </c>
      <c r="AQ111">
        <v>7.37</v>
      </c>
      <c r="AR111">
        <v>17.37</v>
      </c>
      <c r="AS111">
        <v>27.51</v>
      </c>
      <c r="AT111">
        <v>1.64</v>
      </c>
      <c r="AU111">
        <v>58.22</v>
      </c>
      <c r="AV111">
        <v>52.68</v>
      </c>
      <c r="BI111">
        <v>0</v>
      </c>
      <c r="BJ111">
        <v>0.56546600000000002</v>
      </c>
      <c r="BK111">
        <v>3.1638600000000003E-2</v>
      </c>
      <c r="BL111">
        <v>1.40705E-2</v>
      </c>
      <c r="BM111">
        <v>0</v>
      </c>
      <c r="BN111">
        <v>-8.0562099999999998E-2</v>
      </c>
      <c r="BO111">
        <v>0</v>
      </c>
      <c r="BP111">
        <v>0</v>
      </c>
      <c r="BQ111">
        <v>0.134212</v>
      </c>
      <c r="BR111">
        <v>0.17436199999999999</v>
      </c>
      <c r="BS111">
        <v>0.30364400000000002</v>
      </c>
      <c r="BT111">
        <v>2.03874E-2</v>
      </c>
      <c r="BU111">
        <v>1.1632199999999999</v>
      </c>
      <c r="BV111">
        <v>0.61117500000000002</v>
      </c>
      <c r="BW111">
        <v>140.49700000000001</v>
      </c>
      <c r="BX111">
        <v>209.15</v>
      </c>
      <c r="BY111">
        <v>277.07299999999998</v>
      </c>
      <c r="BZ111">
        <v>81.134900000000002</v>
      </c>
      <c r="CA111">
        <v>-4302.38</v>
      </c>
      <c r="CB111">
        <v>505.55700000000002</v>
      </c>
      <c r="CC111">
        <v>943.46699999999998</v>
      </c>
      <c r="CD111">
        <v>2025.88</v>
      </c>
      <c r="CE111">
        <v>119.621</v>
      </c>
      <c r="CF111" s="27">
        <v>6.0639E-5</v>
      </c>
      <c r="CG111">
        <v>707.85500000000002</v>
      </c>
      <c r="CH111">
        <v>207.37899999999999</v>
      </c>
      <c r="CI111">
        <v>114.539</v>
      </c>
      <c r="CJ111">
        <v>43.1646</v>
      </c>
      <c r="CK111">
        <v>365.08300000000003</v>
      </c>
      <c r="CL111">
        <v>321.91800000000001</v>
      </c>
      <c r="CM111">
        <v>23.44</v>
      </c>
      <c r="CN111">
        <v>18.350000000000001</v>
      </c>
      <c r="CO111">
        <v>3.66</v>
      </c>
      <c r="CP111">
        <v>12.08</v>
      </c>
      <c r="CQ111">
        <v>-48.37</v>
      </c>
      <c r="CR111">
        <v>7.37</v>
      </c>
      <c r="CS111">
        <v>17.440000000000001</v>
      </c>
      <c r="CT111">
        <v>27.51</v>
      </c>
      <c r="CU111">
        <v>1.64</v>
      </c>
      <c r="CV111">
        <v>63.12</v>
      </c>
      <c r="CW111">
        <v>57.53</v>
      </c>
      <c r="DH111">
        <v>0</v>
      </c>
      <c r="DI111">
        <v>0.73802199999999996</v>
      </c>
      <c r="DJ111">
        <v>3.1638600000000003E-2</v>
      </c>
      <c r="DK111">
        <v>1.40705E-2</v>
      </c>
      <c r="DL111">
        <v>-8.0562099999999998E-2</v>
      </c>
      <c r="DM111">
        <v>0.134212</v>
      </c>
      <c r="DN111">
        <v>0.17513200000000001</v>
      </c>
      <c r="DO111">
        <v>0.30364400000000002</v>
      </c>
      <c r="DP111">
        <v>2.03874E-2</v>
      </c>
      <c r="DQ111">
        <v>1.3365400000000001</v>
      </c>
      <c r="DR111">
        <v>0.78373099999999996</v>
      </c>
      <c r="DS111" t="s">
        <v>673</v>
      </c>
      <c r="DT111" t="s">
        <v>670</v>
      </c>
      <c r="DU111" t="s">
        <v>665</v>
      </c>
      <c r="DV111" t="s">
        <v>501</v>
      </c>
      <c r="DW111">
        <v>0.17332600000000001</v>
      </c>
      <c r="DX111">
        <v>0.17255599999999999</v>
      </c>
      <c r="DY111">
        <v>7.8</v>
      </c>
      <c r="DZ111">
        <v>8.4</v>
      </c>
      <c r="EC111">
        <v>133.65600000000001</v>
      </c>
      <c r="ED111">
        <v>159.15100000000001</v>
      </c>
      <c r="EE111">
        <v>277.07299999999998</v>
      </c>
      <c r="EF111">
        <v>81.134900000000002</v>
      </c>
      <c r="EG111">
        <v>0</v>
      </c>
      <c r="EH111">
        <v>-4302.38</v>
      </c>
      <c r="EI111">
        <v>0</v>
      </c>
      <c r="EJ111">
        <v>0</v>
      </c>
      <c r="EK111">
        <v>505.55700000000002</v>
      </c>
      <c r="EL111">
        <v>938.41600000000005</v>
      </c>
      <c r="EM111">
        <v>2025.88</v>
      </c>
      <c r="EN111">
        <v>119.621</v>
      </c>
      <c r="EO111">
        <v>-61.891100000000002</v>
      </c>
      <c r="EP111">
        <v>197.28100000000001</v>
      </c>
      <c r="EQ111">
        <v>114.539</v>
      </c>
      <c r="ER111">
        <v>0</v>
      </c>
      <c r="ES111">
        <v>43.1646</v>
      </c>
      <c r="ET111">
        <v>354.98500000000001</v>
      </c>
      <c r="EU111">
        <v>22.24</v>
      </c>
      <c r="EV111">
        <v>14.7</v>
      </c>
      <c r="EW111">
        <v>3.66</v>
      </c>
      <c r="EX111">
        <v>12.08</v>
      </c>
      <c r="EY111">
        <v>0</v>
      </c>
      <c r="EZ111">
        <v>-48.35</v>
      </c>
      <c r="FA111">
        <v>0</v>
      </c>
      <c r="FB111">
        <v>0</v>
      </c>
      <c r="FC111">
        <v>7.37</v>
      </c>
      <c r="FD111">
        <v>17.37</v>
      </c>
      <c r="FE111">
        <v>27.51</v>
      </c>
      <c r="FF111">
        <v>1.64</v>
      </c>
      <c r="FG111">
        <v>58.22</v>
      </c>
      <c r="FT111">
        <v>0</v>
      </c>
      <c r="FU111">
        <v>0.56546600000000002</v>
      </c>
      <c r="FV111">
        <v>3.1638600000000003E-2</v>
      </c>
      <c r="FW111">
        <v>1.40705E-2</v>
      </c>
      <c r="FX111">
        <v>0</v>
      </c>
      <c r="FY111">
        <v>-8.0562099999999998E-2</v>
      </c>
      <c r="FZ111">
        <v>0</v>
      </c>
      <c r="GA111">
        <v>0</v>
      </c>
      <c r="GB111">
        <v>0.134212</v>
      </c>
      <c r="GC111">
        <v>0.17436199999999999</v>
      </c>
      <c r="GD111">
        <v>0.30364400000000002</v>
      </c>
      <c r="GE111">
        <v>2.03874E-2</v>
      </c>
      <c r="GF111">
        <v>1.1632199999999999</v>
      </c>
      <c r="GG111">
        <v>467.20299999999997</v>
      </c>
      <c r="GH111">
        <v>1161.6600000000001</v>
      </c>
      <c r="GI111">
        <v>277.07299999999998</v>
      </c>
      <c r="GJ111">
        <v>0</v>
      </c>
      <c r="GK111">
        <v>2135</v>
      </c>
      <c r="GL111">
        <v>930.00099999999998</v>
      </c>
      <c r="GM111">
        <v>2637.81</v>
      </c>
      <c r="GN111">
        <v>297.5</v>
      </c>
      <c r="GO111">
        <v>7906.25</v>
      </c>
      <c r="GP111">
        <v>388.90899999999999</v>
      </c>
      <c r="GQ111">
        <v>168.15199999999999</v>
      </c>
      <c r="GR111">
        <v>65.400000000000006</v>
      </c>
      <c r="GS111">
        <v>622.46100000000001</v>
      </c>
      <c r="GT111">
        <v>49.003599999999999</v>
      </c>
      <c r="GU111">
        <v>54.21</v>
      </c>
      <c r="GV111">
        <v>3.66</v>
      </c>
      <c r="GW111">
        <v>39.268300000000004</v>
      </c>
      <c r="GX111">
        <v>31.93</v>
      </c>
      <c r="GY111">
        <v>23.209499999999998</v>
      </c>
      <c r="GZ111">
        <v>36.39</v>
      </c>
      <c r="HA111">
        <v>4.13</v>
      </c>
      <c r="HB111">
        <v>241.80099999999999</v>
      </c>
      <c r="HC111">
        <v>46.4</v>
      </c>
      <c r="HD111">
        <v>54.21</v>
      </c>
      <c r="HE111">
        <v>3.66</v>
      </c>
      <c r="HF111">
        <v>16.100000000000001</v>
      </c>
      <c r="HG111">
        <v>31.93</v>
      </c>
      <c r="HH111">
        <v>18.57</v>
      </c>
      <c r="HI111">
        <v>36.39</v>
      </c>
      <c r="HJ111">
        <v>4.13</v>
      </c>
      <c r="HK111">
        <v>211.39</v>
      </c>
      <c r="ID111">
        <v>0</v>
      </c>
      <c r="IE111">
        <v>2.4539200000000001</v>
      </c>
      <c r="IF111">
        <v>3.1638600000000003E-2</v>
      </c>
      <c r="IG111">
        <v>0</v>
      </c>
      <c r="IH111">
        <v>0.62342900000000001</v>
      </c>
      <c r="II111">
        <v>0.118043</v>
      </c>
      <c r="IJ111">
        <v>0.43196400000000001</v>
      </c>
      <c r="IK111">
        <v>6.2929700000000005E-2</v>
      </c>
      <c r="IL111">
        <v>3.72193</v>
      </c>
      <c r="IM111">
        <v>44.1</v>
      </c>
      <c r="IN111">
        <v>20</v>
      </c>
      <c r="IO111">
        <v>24.1</v>
      </c>
      <c r="IP111">
        <v>46.1</v>
      </c>
      <c r="IQ111">
        <v>20</v>
      </c>
      <c r="IR111">
        <v>26.1</v>
      </c>
      <c r="IU111">
        <v>21.11</v>
      </c>
      <c r="IV111">
        <v>31.57</v>
      </c>
      <c r="IW111">
        <v>24.84</v>
      </c>
      <c r="IX111">
        <v>32.69</v>
      </c>
      <c r="IY111">
        <v>21.11</v>
      </c>
      <c r="IZ111">
        <v>31.57</v>
      </c>
      <c r="JA111">
        <v>63.48</v>
      </c>
      <c r="JB111">
        <v>82.661900000000003</v>
      </c>
      <c r="JK111">
        <v>1</v>
      </c>
      <c r="JL111">
        <v>2.8233299999999999</v>
      </c>
      <c r="JM111">
        <v>2.8233299999999999</v>
      </c>
      <c r="JP111">
        <v>4303.6400000000003</v>
      </c>
      <c r="JQ111">
        <v>2.8233299999999999</v>
      </c>
      <c r="JR111">
        <v>0.25</v>
      </c>
      <c r="JS111">
        <v>0.41</v>
      </c>
      <c r="JT111">
        <v>2.1</v>
      </c>
      <c r="JU111">
        <v>0.26</v>
      </c>
      <c r="JV111">
        <v>0.4</v>
      </c>
      <c r="JW111">
        <v>2.17</v>
      </c>
      <c r="JZ111">
        <v>1</v>
      </c>
      <c r="KA111">
        <v>1</v>
      </c>
      <c r="KB111">
        <v>33.214100000000002</v>
      </c>
      <c r="KC111">
        <v>18.940100000000001</v>
      </c>
      <c r="KD111">
        <v>33.212800000000001</v>
      </c>
      <c r="KE111">
        <v>21.256</v>
      </c>
      <c r="KF111">
        <v>50.195</v>
      </c>
      <c r="KG111">
        <v>45.932200000000002</v>
      </c>
      <c r="KJ111">
        <v>27.395099999999999</v>
      </c>
      <c r="KK111">
        <v>37.264899999999997</v>
      </c>
      <c r="KL111">
        <v>55.284100000000002</v>
      </c>
      <c r="KM111">
        <v>16.012</v>
      </c>
      <c r="KN111">
        <v>0</v>
      </c>
      <c r="KO111">
        <v>-658.89300000000003</v>
      </c>
      <c r="KP111">
        <v>0</v>
      </c>
      <c r="KQ111">
        <v>0</v>
      </c>
      <c r="KR111">
        <v>109.703</v>
      </c>
      <c r="KS111">
        <v>186.93700000000001</v>
      </c>
      <c r="KT111">
        <v>413.96499999999997</v>
      </c>
      <c r="KU111">
        <v>26.198699999999999</v>
      </c>
      <c r="KV111">
        <v>213.86799999999999</v>
      </c>
      <c r="KW111">
        <v>1046.98</v>
      </c>
      <c r="KX111">
        <v>607.86199999999997</v>
      </c>
      <c r="KY111">
        <v>0</v>
      </c>
      <c r="KZ111">
        <v>229.07599999999999</v>
      </c>
      <c r="LA111">
        <v>1883.92</v>
      </c>
      <c r="LB111">
        <v>28.4787</v>
      </c>
      <c r="LC111">
        <v>49.5916</v>
      </c>
      <c r="LD111">
        <v>55.284100000000002</v>
      </c>
      <c r="LE111">
        <v>16.012</v>
      </c>
      <c r="LF111">
        <v>-658.89300000000003</v>
      </c>
      <c r="LG111">
        <v>109.703</v>
      </c>
      <c r="LH111">
        <v>187.92699999999999</v>
      </c>
      <c r="LI111">
        <v>413.96499999999997</v>
      </c>
      <c r="LJ111">
        <v>26.198699999999999</v>
      </c>
      <c r="LK111">
        <v>228.267</v>
      </c>
      <c r="LL111">
        <v>1100.57</v>
      </c>
      <c r="LM111">
        <v>607.86199999999997</v>
      </c>
      <c r="LN111">
        <v>229.07599999999999</v>
      </c>
      <c r="LO111">
        <v>1937.51</v>
      </c>
      <c r="LP111">
        <v>97.323899999999995</v>
      </c>
      <c r="LQ111">
        <v>281.65800000000002</v>
      </c>
      <c r="LR111">
        <v>55.284100000000002</v>
      </c>
      <c r="LS111">
        <v>0</v>
      </c>
      <c r="LT111">
        <v>463.08</v>
      </c>
      <c r="LU111">
        <v>187.226</v>
      </c>
      <c r="LV111">
        <v>544.68899999999996</v>
      </c>
      <c r="LW111">
        <v>71.471400000000003</v>
      </c>
      <c r="LX111">
        <v>1700.73</v>
      </c>
      <c r="LY111">
        <v>2063.9499999999998</v>
      </c>
      <c r="LZ111">
        <v>892.38499999999999</v>
      </c>
      <c r="MA111">
        <v>347.08</v>
      </c>
      <c r="MB111">
        <v>3303.42</v>
      </c>
    </row>
    <row r="112" spans="1:340" x14ac:dyDescent="0.25">
      <c r="A112" s="26">
        <v>44497.799143518518</v>
      </c>
      <c r="B112" t="s">
        <v>888</v>
      </c>
      <c r="C112" t="s">
        <v>889</v>
      </c>
      <c r="D112">
        <v>13</v>
      </c>
      <c r="E112">
        <v>1</v>
      </c>
      <c r="F112">
        <v>2100</v>
      </c>
      <c r="G112" t="s">
        <v>87</v>
      </c>
      <c r="H112" t="s">
        <v>393</v>
      </c>
      <c r="I112">
        <v>5.52</v>
      </c>
      <c r="J112">
        <v>2.1</v>
      </c>
      <c r="K112">
        <v>2</v>
      </c>
      <c r="L112">
        <v>24.3</v>
      </c>
      <c r="O112">
        <v>111.05</v>
      </c>
      <c r="P112">
        <v>1089.3499999999999</v>
      </c>
      <c r="Q112">
        <v>278.41300000000001</v>
      </c>
      <c r="R112">
        <v>81.132599999999996</v>
      </c>
      <c r="S112">
        <v>0</v>
      </c>
      <c r="T112">
        <v>-5343.73</v>
      </c>
      <c r="U112">
        <v>0</v>
      </c>
      <c r="V112">
        <v>0</v>
      </c>
      <c r="W112">
        <v>505.55700000000002</v>
      </c>
      <c r="X112">
        <v>966.74900000000002</v>
      </c>
      <c r="Y112">
        <v>2025.88</v>
      </c>
      <c r="Z112">
        <v>119.621</v>
      </c>
      <c r="AA112">
        <v>-165.971</v>
      </c>
      <c r="AB112">
        <v>1559.95</v>
      </c>
      <c r="AC112">
        <v>163.93799999999999</v>
      </c>
      <c r="AD112">
        <v>108.419</v>
      </c>
      <c r="AE112">
        <v>0</v>
      </c>
      <c r="AF112">
        <v>43.1646</v>
      </c>
      <c r="AG112">
        <v>315.52100000000002</v>
      </c>
      <c r="AH112">
        <v>272.35599999999999</v>
      </c>
      <c r="AI112">
        <v>18.579999999999998</v>
      </c>
      <c r="AJ112">
        <v>35.25</v>
      </c>
      <c r="AK112">
        <v>3.69</v>
      </c>
      <c r="AL112">
        <v>11.55</v>
      </c>
      <c r="AM112">
        <v>0</v>
      </c>
      <c r="AN112">
        <v>-58.19</v>
      </c>
      <c r="AO112">
        <v>0</v>
      </c>
      <c r="AP112">
        <v>0</v>
      </c>
      <c r="AQ112">
        <v>7.52</v>
      </c>
      <c r="AR112">
        <v>18.09</v>
      </c>
      <c r="AS112">
        <v>27.67</v>
      </c>
      <c r="AT112">
        <v>1.65</v>
      </c>
      <c r="AU112">
        <v>65.81</v>
      </c>
      <c r="AV112">
        <v>69.069999999999993</v>
      </c>
      <c r="BI112">
        <v>0</v>
      </c>
      <c r="BJ112">
        <v>1.74028</v>
      </c>
      <c r="BK112">
        <v>3.1791600000000003E-2</v>
      </c>
      <c r="BL112">
        <v>1.40705E-2</v>
      </c>
      <c r="BM112">
        <v>0</v>
      </c>
      <c r="BN112">
        <v>-7.9702200000000001E-2</v>
      </c>
      <c r="BO112">
        <v>0</v>
      </c>
      <c r="BP112">
        <v>0</v>
      </c>
      <c r="BQ112">
        <v>0.134212</v>
      </c>
      <c r="BR112">
        <v>0.17735400000000001</v>
      </c>
      <c r="BS112">
        <v>0.30364400000000002</v>
      </c>
      <c r="BT112">
        <v>2.03874E-2</v>
      </c>
      <c r="BU112">
        <v>2.3420399999999999</v>
      </c>
      <c r="BV112">
        <v>1.7861400000000001</v>
      </c>
      <c r="BW112">
        <v>116.839</v>
      </c>
      <c r="BX112">
        <v>1245.5999999999999</v>
      </c>
      <c r="BY112">
        <v>278.41300000000001</v>
      </c>
      <c r="BZ112">
        <v>81.132599999999996</v>
      </c>
      <c r="CA112">
        <v>-5343.73</v>
      </c>
      <c r="CB112">
        <v>505.55700000000002</v>
      </c>
      <c r="CC112">
        <v>970.68600000000004</v>
      </c>
      <c r="CD112">
        <v>2025.88</v>
      </c>
      <c r="CE112">
        <v>119.621</v>
      </c>
      <c r="CF112">
        <v>-3.6557899999999999E-4</v>
      </c>
      <c r="CG112">
        <v>1721.98</v>
      </c>
      <c r="CH112">
        <v>172.48400000000001</v>
      </c>
      <c r="CI112">
        <v>108.419</v>
      </c>
      <c r="CJ112">
        <v>43.1646</v>
      </c>
      <c r="CK112">
        <v>324.06700000000001</v>
      </c>
      <c r="CL112">
        <v>280.90199999999999</v>
      </c>
      <c r="CM112">
        <v>19.59</v>
      </c>
      <c r="CN112">
        <v>39.76</v>
      </c>
      <c r="CO112">
        <v>3.69</v>
      </c>
      <c r="CP112">
        <v>11.55</v>
      </c>
      <c r="CQ112">
        <v>-58.25</v>
      </c>
      <c r="CR112">
        <v>7.52</v>
      </c>
      <c r="CS112">
        <v>18.14</v>
      </c>
      <c r="CT112">
        <v>27.67</v>
      </c>
      <c r="CU112">
        <v>1.65</v>
      </c>
      <c r="CV112">
        <v>71.319999999999993</v>
      </c>
      <c r="CW112">
        <v>74.59</v>
      </c>
      <c r="DH112">
        <v>0</v>
      </c>
      <c r="DI112">
        <v>1.90547</v>
      </c>
      <c r="DJ112">
        <v>3.1791600000000003E-2</v>
      </c>
      <c r="DK112">
        <v>1.40705E-2</v>
      </c>
      <c r="DL112">
        <v>-7.9702200000000001E-2</v>
      </c>
      <c r="DM112">
        <v>0.134212</v>
      </c>
      <c r="DN112">
        <v>0.17784800000000001</v>
      </c>
      <c r="DO112">
        <v>0.30364400000000002</v>
      </c>
      <c r="DP112">
        <v>2.03874E-2</v>
      </c>
      <c r="DQ112">
        <v>2.5077199999999999</v>
      </c>
      <c r="DR112">
        <v>1.95133</v>
      </c>
      <c r="DS112" t="s">
        <v>673</v>
      </c>
      <c r="DT112" t="s">
        <v>670</v>
      </c>
      <c r="DU112" t="s">
        <v>665</v>
      </c>
      <c r="DV112" t="s">
        <v>501</v>
      </c>
      <c r="DW112">
        <v>0.165687</v>
      </c>
      <c r="DX112">
        <v>0.16519200000000001</v>
      </c>
      <c r="DY112">
        <v>7.7</v>
      </c>
      <c r="DZ112">
        <v>7.4</v>
      </c>
      <c r="EC112">
        <v>111.05</v>
      </c>
      <c r="ED112">
        <v>1089.3499999999999</v>
      </c>
      <c r="EE112">
        <v>278.41300000000001</v>
      </c>
      <c r="EF112">
        <v>81.132599999999996</v>
      </c>
      <c r="EG112">
        <v>0</v>
      </c>
      <c r="EH112">
        <v>-5343.73</v>
      </c>
      <c r="EI112">
        <v>0</v>
      </c>
      <c r="EJ112">
        <v>0</v>
      </c>
      <c r="EK112">
        <v>505.55700000000002</v>
      </c>
      <c r="EL112">
        <v>966.74900000000002</v>
      </c>
      <c r="EM112">
        <v>2025.88</v>
      </c>
      <c r="EN112">
        <v>119.621</v>
      </c>
      <c r="EO112">
        <v>-165.971</v>
      </c>
      <c r="EP112">
        <v>163.93799999999999</v>
      </c>
      <c r="EQ112">
        <v>108.419</v>
      </c>
      <c r="ER112">
        <v>0</v>
      </c>
      <c r="ES112">
        <v>43.1646</v>
      </c>
      <c r="ET112">
        <v>315.52100000000002</v>
      </c>
      <c r="EU112">
        <v>18.579999999999998</v>
      </c>
      <c r="EV112">
        <v>35.25</v>
      </c>
      <c r="EW112">
        <v>3.69</v>
      </c>
      <c r="EX112">
        <v>11.55</v>
      </c>
      <c r="EY112">
        <v>0</v>
      </c>
      <c r="EZ112">
        <v>-58.19</v>
      </c>
      <c r="FA112">
        <v>0</v>
      </c>
      <c r="FB112">
        <v>0</v>
      </c>
      <c r="FC112">
        <v>7.52</v>
      </c>
      <c r="FD112">
        <v>18.09</v>
      </c>
      <c r="FE112">
        <v>27.67</v>
      </c>
      <c r="FF112">
        <v>1.65</v>
      </c>
      <c r="FG112">
        <v>65.81</v>
      </c>
      <c r="FT112">
        <v>0</v>
      </c>
      <c r="FU112">
        <v>1.74028</v>
      </c>
      <c r="FV112">
        <v>3.1791600000000003E-2</v>
      </c>
      <c r="FW112">
        <v>1.40705E-2</v>
      </c>
      <c r="FX112">
        <v>0</v>
      </c>
      <c r="FY112">
        <v>-7.9702200000000001E-2</v>
      </c>
      <c r="FZ112">
        <v>0</v>
      </c>
      <c r="GA112">
        <v>0</v>
      </c>
      <c r="GB112">
        <v>0.134212</v>
      </c>
      <c r="GC112">
        <v>0.17735400000000001</v>
      </c>
      <c r="GD112">
        <v>0.30364400000000002</v>
      </c>
      <c r="GE112">
        <v>2.03874E-2</v>
      </c>
      <c r="GF112">
        <v>2.3420399999999999</v>
      </c>
      <c r="GG112">
        <v>407.78</v>
      </c>
      <c r="GH112">
        <v>3596.71</v>
      </c>
      <c r="GI112">
        <v>278.41300000000001</v>
      </c>
      <c r="GJ112">
        <v>0</v>
      </c>
      <c r="GK112">
        <v>2135</v>
      </c>
      <c r="GL112">
        <v>930.00099999999998</v>
      </c>
      <c r="GM112">
        <v>2637.81</v>
      </c>
      <c r="GN112">
        <v>297.5</v>
      </c>
      <c r="GO112">
        <v>10283.200000000001</v>
      </c>
      <c r="GP112">
        <v>339.495</v>
      </c>
      <c r="GQ112">
        <v>161.28800000000001</v>
      </c>
      <c r="GR112">
        <v>65.400000000000006</v>
      </c>
      <c r="GS112">
        <v>566.18200000000002</v>
      </c>
      <c r="GT112">
        <v>43.799599999999998</v>
      </c>
      <c r="GU112">
        <v>91.93</v>
      </c>
      <c r="GV112">
        <v>3.69</v>
      </c>
      <c r="GW112">
        <v>34.488900000000001</v>
      </c>
      <c r="GX112">
        <v>32.729999999999997</v>
      </c>
      <c r="GY112">
        <v>23.279499999999999</v>
      </c>
      <c r="GZ112">
        <v>36.64</v>
      </c>
      <c r="HA112">
        <v>4.22</v>
      </c>
      <c r="HB112">
        <v>270.77800000000002</v>
      </c>
      <c r="HC112">
        <v>40.69</v>
      </c>
      <c r="HD112">
        <v>91.93</v>
      </c>
      <c r="HE112">
        <v>3.69</v>
      </c>
      <c r="HF112">
        <v>15.52</v>
      </c>
      <c r="HG112">
        <v>32.729999999999997</v>
      </c>
      <c r="HH112">
        <v>18.64</v>
      </c>
      <c r="HI112">
        <v>36.64</v>
      </c>
      <c r="HJ112">
        <v>4.22</v>
      </c>
      <c r="HK112">
        <v>244.06</v>
      </c>
      <c r="ID112">
        <v>0</v>
      </c>
      <c r="IE112">
        <v>3.3230300000000002</v>
      </c>
      <c r="IF112">
        <v>3.1791600000000003E-2</v>
      </c>
      <c r="IG112">
        <v>0</v>
      </c>
      <c r="IH112">
        <v>0.62342900000000001</v>
      </c>
      <c r="II112">
        <v>0.118043</v>
      </c>
      <c r="IJ112">
        <v>0.43196400000000001</v>
      </c>
      <c r="IK112">
        <v>6.2929700000000005E-2</v>
      </c>
      <c r="IL112">
        <v>4.5911799999999996</v>
      </c>
      <c r="IM112">
        <v>45.8</v>
      </c>
      <c r="IN112">
        <v>21.5</v>
      </c>
      <c r="IO112">
        <v>24.3</v>
      </c>
      <c r="IP112">
        <v>47.9</v>
      </c>
      <c r="IQ112">
        <v>21.6</v>
      </c>
      <c r="IR112">
        <v>26.3</v>
      </c>
      <c r="IU112">
        <v>41.44</v>
      </c>
      <c r="IV112">
        <v>27.63</v>
      </c>
      <c r="IW112">
        <v>46.02</v>
      </c>
      <c r="IX112">
        <v>28.57</v>
      </c>
      <c r="IY112">
        <v>41.44</v>
      </c>
      <c r="IZ112">
        <v>27.63</v>
      </c>
      <c r="JA112">
        <v>100.55</v>
      </c>
      <c r="JB112">
        <v>73.358500000000006</v>
      </c>
      <c r="JK112">
        <v>1</v>
      </c>
      <c r="JL112">
        <v>3.5448400000000002</v>
      </c>
      <c r="JM112">
        <v>3.5448400000000002</v>
      </c>
      <c r="JP112">
        <v>5345.3</v>
      </c>
      <c r="JQ112">
        <v>3.5448400000000002</v>
      </c>
      <c r="JR112">
        <v>0.28999999999999998</v>
      </c>
      <c r="JS112">
        <v>0.53</v>
      </c>
      <c r="JT112">
        <v>1.95</v>
      </c>
      <c r="JU112">
        <v>0.3</v>
      </c>
      <c r="JV112">
        <v>0.53</v>
      </c>
      <c r="JW112">
        <v>2.0299999999999998</v>
      </c>
      <c r="JZ112">
        <v>1</v>
      </c>
      <c r="KA112">
        <v>1</v>
      </c>
      <c r="KB112">
        <v>37.607900000000001</v>
      </c>
      <c r="KC112">
        <v>21.955300000000001</v>
      </c>
      <c r="KD112">
        <v>37.607399999999998</v>
      </c>
      <c r="KE112">
        <v>24.9071</v>
      </c>
      <c r="KF112">
        <v>57.977899999999998</v>
      </c>
      <c r="KG112">
        <v>55.651400000000002</v>
      </c>
      <c r="KJ112">
        <v>22.720099999999999</v>
      </c>
      <c r="KK112">
        <v>263.154</v>
      </c>
      <c r="KL112">
        <v>55.551400000000001</v>
      </c>
      <c r="KM112">
        <v>16.011500000000002</v>
      </c>
      <c r="KN112">
        <v>0</v>
      </c>
      <c r="KO112">
        <v>-825.54300000000001</v>
      </c>
      <c r="KP112">
        <v>0</v>
      </c>
      <c r="KQ112">
        <v>0</v>
      </c>
      <c r="KR112">
        <v>109.703</v>
      </c>
      <c r="KS112">
        <v>192.74</v>
      </c>
      <c r="KT112">
        <v>413.96499999999997</v>
      </c>
      <c r="KU112">
        <v>26.198699999999999</v>
      </c>
      <c r="KV112">
        <v>274.50200000000001</v>
      </c>
      <c r="KW112">
        <v>870.02300000000002</v>
      </c>
      <c r="KX112">
        <v>575.38099999999997</v>
      </c>
      <c r="KY112">
        <v>0</v>
      </c>
      <c r="KZ112">
        <v>229.07599999999999</v>
      </c>
      <c r="LA112">
        <v>1674.48</v>
      </c>
      <c r="LB112">
        <v>23.658999999999999</v>
      </c>
      <c r="LC112">
        <v>299.00099999999998</v>
      </c>
      <c r="LD112">
        <v>55.551400000000001</v>
      </c>
      <c r="LE112">
        <v>16.011500000000002</v>
      </c>
      <c r="LF112">
        <v>-825.54300000000001</v>
      </c>
      <c r="LG112">
        <v>109.703</v>
      </c>
      <c r="LH112">
        <v>193.477</v>
      </c>
      <c r="LI112">
        <v>413.96499999999997</v>
      </c>
      <c r="LJ112">
        <v>26.198699999999999</v>
      </c>
      <c r="LK112">
        <v>312.024</v>
      </c>
      <c r="LL112">
        <v>915.37800000000004</v>
      </c>
      <c r="LM112">
        <v>575.38099999999997</v>
      </c>
      <c r="LN112">
        <v>229.07599999999999</v>
      </c>
      <c r="LO112">
        <v>1719.83</v>
      </c>
      <c r="LP112">
        <v>84.872100000000003</v>
      </c>
      <c r="LQ112">
        <v>823.11599999999999</v>
      </c>
      <c r="LR112">
        <v>55.551400000000001</v>
      </c>
      <c r="LS112">
        <v>0</v>
      </c>
      <c r="LT112">
        <v>463.08</v>
      </c>
      <c r="LU112">
        <v>187.226</v>
      </c>
      <c r="LV112">
        <v>544.68899999999996</v>
      </c>
      <c r="LW112">
        <v>71.471400000000003</v>
      </c>
      <c r="LX112">
        <v>2230.0100000000002</v>
      </c>
      <c r="LY112">
        <v>1801.71</v>
      </c>
      <c r="LZ112">
        <v>855.95899999999995</v>
      </c>
      <c r="MA112">
        <v>347.08</v>
      </c>
      <c r="MB112">
        <v>3004.75</v>
      </c>
    </row>
    <row r="113" spans="1:340" x14ac:dyDescent="0.25">
      <c r="A113" s="26">
        <v>44497.799490740741</v>
      </c>
      <c r="B113" t="s">
        <v>890</v>
      </c>
      <c r="C113" t="s">
        <v>891</v>
      </c>
      <c r="D113">
        <v>14</v>
      </c>
      <c r="E113">
        <v>1</v>
      </c>
      <c r="F113">
        <v>2100</v>
      </c>
      <c r="G113" t="s">
        <v>87</v>
      </c>
      <c r="H113" t="s">
        <v>393</v>
      </c>
      <c r="I113">
        <v>6.79</v>
      </c>
      <c r="J113">
        <v>2.6</v>
      </c>
      <c r="K113">
        <v>2.6</v>
      </c>
      <c r="L113">
        <v>23.3</v>
      </c>
      <c r="O113">
        <v>117.246</v>
      </c>
      <c r="P113">
        <v>894.28700000000003</v>
      </c>
      <c r="Q113">
        <v>275.608</v>
      </c>
      <c r="R113">
        <v>81.133799999999994</v>
      </c>
      <c r="S113">
        <v>0</v>
      </c>
      <c r="T113">
        <v>-5152.57</v>
      </c>
      <c r="U113">
        <v>0</v>
      </c>
      <c r="V113">
        <v>0</v>
      </c>
      <c r="W113">
        <v>505.55700000000002</v>
      </c>
      <c r="X113">
        <v>954.49900000000002</v>
      </c>
      <c r="Y113">
        <v>2025.88</v>
      </c>
      <c r="Z113">
        <v>119.621</v>
      </c>
      <c r="AA113">
        <v>-178.73400000000001</v>
      </c>
      <c r="AB113">
        <v>1368.27</v>
      </c>
      <c r="AC113">
        <v>173.267</v>
      </c>
      <c r="AD113">
        <v>111.23</v>
      </c>
      <c r="AE113">
        <v>0</v>
      </c>
      <c r="AF113">
        <v>43.1646</v>
      </c>
      <c r="AG113">
        <v>327.66199999999998</v>
      </c>
      <c r="AH113">
        <v>284.49799999999999</v>
      </c>
      <c r="AI113">
        <v>19.53</v>
      </c>
      <c r="AJ113">
        <v>28.49</v>
      </c>
      <c r="AK113">
        <v>3.52</v>
      </c>
      <c r="AL113">
        <v>11.8</v>
      </c>
      <c r="AM113">
        <v>0</v>
      </c>
      <c r="AN113">
        <v>-55.51</v>
      </c>
      <c r="AO113">
        <v>0</v>
      </c>
      <c r="AP113">
        <v>0</v>
      </c>
      <c r="AQ113">
        <v>7.03</v>
      </c>
      <c r="AR113">
        <v>16.989999999999998</v>
      </c>
      <c r="AS113">
        <v>26.55</v>
      </c>
      <c r="AT113">
        <v>1.57</v>
      </c>
      <c r="AU113">
        <v>59.97</v>
      </c>
      <c r="AV113">
        <v>63.34</v>
      </c>
      <c r="BI113">
        <v>0</v>
      </c>
      <c r="BJ113">
        <v>1.4373</v>
      </c>
      <c r="BK113">
        <v>3.1471300000000001E-2</v>
      </c>
      <c r="BL113">
        <v>1.40705E-2</v>
      </c>
      <c r="BM113">
        <v>0</v>
      </c>
      <c r="BN113">
        <v>-4.5045000000000002E-2</v>
      </c>
      <c r="BO113">
        <v>0</v>
      </c>
      <c r="BP113">
        <v>0</v>
      </c>
      <c r="BQ113">
        <v>0.134212</v>
      </c>
      <c r="BR113">
        <v>0.17655299999999999</v>
      </c>
      <c r="BS113">
        <v>0.30364400000000002</v>
      </c>
      <c r="BT113">
        <v>2.03874E-2</v>
      </c>
      <c r="BU113">
        <v>2.0725899999999999</v>
      </c>
      <c r="BV113">
        <v>1.4828399999999999</v>
      </c>
      <c r="BW113">
        <v>128.94</v>
      </c>
      <c r="BX113">
        <v>1056.3699999999999</v>
      </c>
      <c r="BY113">
        <v>275.608</v>
      </c>
      <c r="BZ113">
        <v>81.133799999999994</v>
      </c>
      <c r="CA113">
        <v>-5152.57</v>
      </c>
      <c r="CB113">
        <v>505.55700000000002</v>
      </c>
      <c r="CC113">
        <v>959.45799999999997</v>
      </c>
      <c r="CD113">
        <v>2025.88</v>
      </c>
      <c r="CE113">
        <v>119.621</v>
      </c>
      <c r="CF113">
        <v>-1.2783E-4</v>
      </c>
      <c r="CG113">
        <v>1542.05</v>
      </c>
      <c r="CH113">
        <v>190.55</v>
      </c>
      <c r="CI113">
        <v>111.23</v>
      </c>
      <c r="CJ113">
        <v>43.1646</v>
      </c>
      <c r="CK113">
        <v>344.94499999999999</v>
      </c>
      <c r="CL113">
        <v>301.78100000000001</v>
      </c>
      <c r="CM113">
        <v>21.6</v>
      </c>
      <c r="CN113">
        <v>33.21</v>
      </c>
      <c r="CO113">
        <v>3.52</v>
      </c>
      <c r="CP113">
        <v>11.8</v>
      </c>
      <c r="CQ113">
        <v>-55.57</v>
      </c>
      <c r="CR113">
        <v>7.03</v>
      </c>
      <c r="CS113">
        <v>17.059999999999999</v>
      </c>
      <c r="CT113">
        <v>26.55</v>
      </c>
      <c r="CU113">
        <v>1.57</v>
      </c>
      <c r="CV113">
        <v>66.77</v>
      </c>
      <c r="CW113">
        <v>70.13</v>
      </c>
      <c r="DH113">
        <v>0</v>
      </c>
      <c r="DI113">
        <v>1.6184499999999999</v>
      </c>
      <c r="DJ113">
        <v>3.1471300000000001E-2</v>
      </c>
      <c r="DK113">
        <v>1.40705E-2</v>
      </c>
      <c r="DL113">
        <v>-4.5045000000000002E-2</v>
      </c>
      <c r="DM113">
        <v>0.134212</v>
      </c>
      <c r="DN113">
        <v>0.17699200000000001</v>
      </c>
      <c r="DO113">
        <v>0.30364400000000002</v>
      </c>
      <c r="DP113">
        <v>2.03874E-2</v>
      </c>
      <c r="DQ113">
        <v>2.2541799999999999</v>
      </c>
      <c r="DR113">
        <v>1.6639900000000001</v>
      </c>
      <c r="DS113" t="s">
        <v>673</v>
      </c>
      <c r="DT113" t="s">
        <v>670</v>
      </c>
      <c r="DU113" t="s">
        <v>665</v>
      </c>
      <c r="DV113" t="s">
        <v>501</v>
      </c>
      <c r="DW113">
        <v>0.18159500000000001</v>
      </c>
      <c r="DX113">
        <v>0.18115600000000001</v>
      </c>
      <c r="DY113">
        <v>10.199999999999999</v>
      </c>
      <c r="DZ113">
        <v>9.6999999999999993</v>
      </c>
      <c r="EC113">
        <v>117.246</v>
      </c>
      <c r="ED113">
        <v>894.28700000000003</v>
      </c>
      <c r="EE113">
        <v>275.608</v>
      </c>
      <c r="EF113">
        <v>81.133799999999994</v>
      </c>
      <c r="EG113">
        <v>0</v>
      </c>
      <c r="EH113">
        <v>-5152.57</v>
      </c>
      <c r="EI113">
        <v>0</v>
      </c>
      <c r="EJ113">
        <v>0</v>
      </c>
      <c r="EK113">
        <v>505.55700000000002</v>
      </c>
      <c r="EL113">
        <v>954.49900000000002</v>
      </c>
      <c r="EM113">
        <v>2025.88</v>
      </c>
      <c r="EN113">
        <v>119.621</v>
      </c>
      <c r="EO113">
        <v>-178.73400000000001</v>
      </c>
      <c r="EP113">
        <v>173.267</v>
      </c>
      <c r="EQ113">
        <v>111.23</v>
      </c>
      <c r="ER113">
        <v>0</v>
      </c>
      <c r="ES113">
        <v>43.1646</v>
      </c>
      <c r="ET113">
        <v>327.66199999999998</v>
      </c>
      <c r="EU113">
        <v>19.53</v>
      </c>
      <c r="EV113">
        <v>28.49</v>
      </c>
      <c r="EW113">
        <v>3.52</v>
      </c>
      <c r="EX113">
        <v>11.8</v>
      </c>
      <c r="EY113">
        <v>0</v>
      </c>
      <c r="EZ113">
        <v>-55.51</v>
      </c>
      <c r="FA113">
        <v>0</v>
      </c>
      <c r="FB113">
        <v>0</v>
      </c>
      <c r="FC113">
        <v>7.03</v>
      </c>
      <c r="FD113">
        <v>16.989999999999998</v>
      </c>
      <c r="FE113">
        <v>26.55</v>
      </c>
      <c r="FF113">
        <v>1.57</v>
      </c>
      <c r="FG113">
        <v>59.97</v>
      </c>
      <c r="FT113">
        <v>0</v>
      </c>
      <c r="FU113">
        <v>1.4373</v>
      </c>
      <c r="FV113">
        <v>3.1471300000000001E-2</v>
      </c>
      <c r="FW113">
        <v>1.40705E-2</v>
      </c>
      <c r="FX113">
        <v>0</v>
      </c>
      <c r="FY113">
        <v>-4.5045000000000002E-2</v>
      </c>
      <c r="FZ113">
        <v>0</v>
      </c>
      <c r="GA113">
        <v>0</v>
      </c>
      <c r="GB113">
        <v>0.134212</v>
      </c>
      <c r="GC113">
        <v>0.17655299999999999</v>
      </c>
      <c r="GD113">
        <v>0.30364400000000002</v>
      </c>
      <c r="GE113">
        <v>2.03874E-2</v>
      </c>
      <c r="GF113">
        <v>2.0725899999999999</v>
      </c>
      <c r="GG113">
        <v>453.08199999999999</v>
      </c>
      <c r="GH113">
        <v>3083</v>
      </c>
      <c r="GI113">
        <v>275.608</v>
      </c>
      <c r="GJ113">
        <v>0</v>
      </c>
      <c r="GK113">
        <v>2135</v>
      </c>
      <c r="GL113">
        <v>930.00099999999998</v>
      </c>
      <c r="GM113">
        <v>2637.81</v>
      </c>
      <c r="GN113">
        <v>297.5</v>
      </c>
      <c r="GO113">
        <v>9812</v>
      </c>
      <c r="GP113">
        <v>377.61799999999999</v>
      </c>
      <c r="GQ113">
        <v>164.45</v>
      </c>
      <c r="GR113">
        <v>65.400000000000006</v>
      </c>
      <c r="GS113">
        <v>607.46799999999996</v>
      </c>
      <c r="GT113">
        <v>51.089100000000002</v>
      </c>
      <c r="GU113">
        <v>77.03</v>
      </c>
      <c r="GV113">
        <v>3.52</v>
      </c>
      <c r="GW113">
        <v>33.872300000000003</v>
      </c>
      <c r="GX113">
        <v>30.24</v>
      </c>
      <c r="GY113">
        <v>22.645199999999999</v>
      </c>
      <c r="GZ113">
        <v>35.049999999999997</v>
      </c>
      <c r="HA113">
        <v>3.96</v>
      </c>
      <c r="HB113">
        <v>257.40699999999998</v>
      </c>
      <c r="HC113">
        <v>45.13</v>
      </c>
      <c r="HD113">
        <v>77.03</v>
      </c>
      <c r="HE113">
        <v>3.52</v>
      </c>
      <c r="HF113">
        <v>15.92</v>
      </c>
      <c r="HG113">
        <v>30.24</v>
      </c>
      <c r="HH113">
        <v>18.170000000000002</v>
      </c>
      <c r="HI113">
        <v>35.049999999999997</v>
      </c>
      <c r="HJ113">
        <v>3.96</v>
      </c>
      <c r="HK113">
        <v>229.02</v>
      </c>
      <c r="ID113">
        <v>0</v>
      </c>
      <c r="IE113">
        <v>2.7159</v>
      </c>
      <c r="IF113">
        <v>3.1471300000000001E-2</v>
      </c>
      <c r="IG113">
        <v>0</v>
      </c>
      <c r="IH113">
        <v>0.62342900000000001</v>
      </c>
      <c r="II113">
        <v>0.118043</v>
      </c>
      <c r="IJ113">
        <v>0.43196400000000001</v>
      </c>
      <c r="IK113">
        <v>6.2929700000000005E-2</v>
      </c>
      <c r="IL113">
        <v>3.9837400000000001</v>
      </c>
      <c r="IM113">
        <v>44.9</v>
      </c>
      <c r="IN113">
        <v>21.6</v>
      </c>
      <c r="IO113">
        <v>23.3</v>
      </c>
      <c r="IP113">
        <v>47.5</v>
      </c>
      <c r="IQ113">
        <v>21.6</v>
      </c>
      <c r="IR113">
        <v>25.9</v>
      </c>
      <c r="IU113">
        <v>34.44</v>
      </c>
      <c r="IV113">
        <v>28.9</v>
      </c>
      <c r="IW113">
        <v>39.299999999999997</v>
      </c>
      <c r="IX113">
        <v>30.83</v>
      </c>
      <c r="IY113">
        <v>34.44</v>
      </c>
      <c r="IZ113">
        <v>28.9</v>
      </c>
      <c r="JA113">
        <v>85.8</v>
      </c>
      <c r="JB113">
        <v>79.711399999999998</v>
      </c>
      <c r="JK113">
        <v>1</v>
      </c>
      <c r="JL113">
        <v>2.9386700000000001</v>
      </c>
      <c r="JM113">
        <v>2.9386700000000001</v>
      </c>
      <c r="JP113">
        <v>5154.08</v>
      </c>
      <c r="JQ113">
        <v>2.9386700000000001</v>
      </c>
      <c r="JR113">
        <v>0.23</v>
      </c>
      <c r="JS113">
        <v>0.3</v>
      </c>
      <c r="JT113">
        <v>2.25</v>
      </c>
      <c r="JU113">
        <v>0.23</v>
      </c>
      <c r="JV113">
        <v>0.28999999999999998</v>
      </c>
      <c r="JW113">
        <v>2.38</v>
      </c>
      <c r="JZ113">
        <v>1</v>
      </c>
      <c r="KA113">
        <v>1</v>
      </c>
      <c r="KB113">
        <v>41.762</v>
      </c>
      <c r="KC113">
        <v>20.086600000000001</v>
      </c>
      <c r="KD113">
        <v>41.76</v>
      </c>
      <c r="KE113">
        <v>23.329599999999999</v>
      </c>
      <c r="KF113">
        <v>64.561599999999999</v>
      </c>
      <c r="KG113">
        <v>52.9069</v>
      </c>
      <c r="KJ113">
        <v>23.3965</v>
      </c>
      <c r="KK113">
        <v>238.45599999999999</v>
      </c>
      <c r="KL113">
        <v>51.108499999999999</v>
      </c>
      <c r="KM113">
        <v>14.776300000000001</v>
      </c>
      <c r="KN113">
        <v>0</v>
      </c>
      <c r="KO113">
        <v>-524.346</v>
      </c>
      <c r="KP113">
        <v>0</v>
      </c>
      <c r="KQ113">
        <v>0</v>
      </c>
      <c r="KR113">
        <v>110.455</v>
      </c>
      <c r="KS113">
        <v>175.88800000000001</v>
      </c>
      <c r="KT113">
        <v>395.209</v>
      </c>
      <c r="KU113">
        <v>26.3203</v>
      </c>
      <c r="KV113">
        <v>511.26400000000001</v>
      </c>
      <c r="KW113">
        <v>919.53599999999994</v>
      </c>
      <c r="KX113">
        <v>590.30200000000002</v>
      </c>
      <c r="KY113">
        <v>0</v>
      </c>
      <c r="KZ113">
        <v>229.07599999999999</v>
      </c>
      <c r="LA113">
        <v>1738.91</v>
      </c>
      <c r="LB113">
        <v>25.162800000000001</v>
      </c>
      <c r="LC113">
        <v>278.27800000000002</v>
      </c>
      <c r="LD113">
        <v>51.108499999999999</v>
      </c>
      <c r="LE113">
        <v>14.776300000000001</v>
      </c>
      <c r="LF113">
        <v>-524.346</v>
      </c>
      <c r="LG113">
        <v>110.455</v>
      </c>
      <c r="LH113">
        <v>176.71100000000001</v>
      </c>
      <c r="LI113">
        <v>395.209</v>
      </c>
      <c r="LJ113">
        <v>26.3203</v>
      </c>
      <c r="LK113">
        <v>553.67499999999995</v>
      </c>
      <c r="LL113">
        <v>1011.26</v>
      </c>
      <c r="LM113">
        <v>590.30200000000002</v>
      </c>
      <c r="LN113">
        <v>229.07599999999999</v>
      </c>
      <c r="LO113">
        <v>1830.63</v>
      </c>
      <c r="LP113">
        <v>91.606099999999998</v>
      </c>
      <c r="LQ113">
        <v>698.71699999999998</v>
      </c>
      <c r="LR113">
        <v>51.108499999999999</v>
      </c>
      <c r="LS113">
        <v>0</v>
      </c>
      <c r="LT113">
        <v>466.012</v>
      </c>
      <c r="LU113">
        <v>175.56200000000001</v>
      </c>
      <c r="LV113">
        <v>523.41</v>
      </c>
      <c r="LW113">
        <v>78.617400000000004</v>
      </c>
      <c r="LX113">
        <v>2085.0300000000002</v>
      </c>
      <c r="LY113">
        <v>2004.03</v>
      </c>
      <c r="LZ113">
        <v>872.73900000000003</v>
      </c>
      <c r="MA113">
        <v>347.08</v>
      </c>
      <c r="MB113">
        <v>3223.85</v>
      </c>
    </row>
    <row r="114" spans="1:340" x14ac:dyDescent="0.25">
      <c r="A114" s="26">
        <v>44497.799837962964</v>
      </c>
      <c r="B114" t="s">
        <v>892</v>
      </c>
      <c r="C114" t="s">
        <v>893</v>
      </c>
      <c r="D114">
        <v>15</v>
      </c>
      <c r="E114">
        <v>1</v>
      </c>
      <c r="F114">
        <v>2100</v>
      </c>
      <c r="G114" t="s">
        <v>87</v>
      </c>
      <c r="H114" t="s">
        <v>393</v>
      </c>
      <c r="I114">
        <v>5.69</v>
      </c>
      <c r="J114">
        <v>1.9</v>
      </c>
      <c r="K114">
        <v>1.8</v>
      </c>
      <c r="L114">
        <v>21.5</v>
      </c>
      <c r="O114">
        <v>2.3755500000000001</v>
      </c>
      <c r="P114">
        <v>4024.06</v>
      </c>
      <c r="Q114">
        <v>277.42</v>
      </c>
      <c r="R114">
        <v>81.125500000000002</v>
      </c>
      <c r="S114">
        <v>0</v>
      </c>
      <c r="T114">
        <v>-8301.26</v>
      </c>
      <c r="U114">
        <v>0</v>
      </c>
      <c r="V114">
        <v>0</v>
      </c>
      <c r="W114">
        <v>505.55700000000002</v>
      </c>
      <c r="X114">
        <v>1036.31</v>
      </c>
      <c r="Y114">
        <v>2025.88</v>
      </c>
      <c r="Z114">
        <v>119.621</v>
      </c>
      <c r="AA114">
        <v>-228.917</v>
      </c>
      <c r="AB114">
        <v>4384.9799999999996</v>
      </c>
      <c r="AC114">
        <v>3.5071500000000002</v>
      </c>
      <c r="AD114">
        <v>86.003200000000007</v>
      </c>
      <c r="AE114">
        <v>0</v>
      </c>
      <c r="AF114">
        <v>43.1646</v>
      </c>
      <c r="AG114">
        <v>132.67500000000001</v>
      </c>
      <c r="AH114">
        <v>89.510300000000001</v>
      </c>
      <c r="AI114">
        <v>0.4</v>
      </c>
      <c r="AJ114">
        <v>85.66</v>
      </c>
      <c r="AK114">
        <v>3.55</v>
      </c>
      <c r="AL114">
        <v>9.41</v>
      </c>
      <c r="AM114">
        <v>0</v>
      </c>
      <c r="AN114">
        <v>-86.17</v>
      </c>
      <c r="AO114">
        <v>0</v>
      </c>
      <c r="AP114">
        <v>0</v>
      </c>
      <c r="AQ114">
        <v>7.12</v>
      </c>
      <c r="AR114">
        <v>17.989999999999998</v>
      </c>
      <c r="AS114">
        <v>26.69</v>
      </c>
      <c r="AT114">
        <v>1.59</v>
      </c>
      <c r="AU114">
        <v>66.239999999999995</v>
      </c>
      <c r="AV114">
        <v>99.02</v>
      </c>
      <c r="BI114">
        <v>0</v>
      </c>
      <c r="BJ114">
        <v>3.18737</v>
      </c>
      <c r="BK114">
        <v>3.1678199999999997E-2</v>
      </c>
      <c r="BL114">
        <v>1.40705E-2</v>
      </c>
      <c r="BM114">
        <v>0</v>
      </c>
      <c r="BN114">
        <v>-6.03893E-2</v>
      </c>
      <c r="BO114">
        <v>0</v>
      </c>
      <c r="BP114">
        <v>0</v>
      </c>
      <c r="BQ114">
        <v>0.134212</v>
      </c>
      <c r="BR114">
        <v>0.18082999999999999</v>
      </c>
      <c r="BS114">
        <v>0.30364400000000002</v>
      </c>
      <c r="BT114">
        <v>2.03874E-2</v>
      </c>
      <c r="BU114">
        <v>3.8117999999999999</v>
      </c>
      <c r="BV114">
        <v>3.23312</v>
      </c>
      <c r="BW114">
        <v>3.85161</v>
      </c>
      <c r="BX114">
        <v>4248.83</v>
      </c>
      <c r="BY114">
        <v>277.42</v>
      </c>
      <c r="BZ114">
        <v>81.125500000000002</v>
      </c>
      <c r="CA114">
        <v>-8301.26</v>
      </c>
      <c r="CB114">
        <v>505.55700000000002</v>
      </c>
      <c r="CC114">
        <v>1038.98</v>
      </c>
      <c r="CD114">
        <v>2025.88</v>
      </c>
      <c r="CE114">
        <v>119.621</v>
      </c>
      <c r="CF114">
        <v>-7.7302299999999996E-4</v>
      </c>
      <c r="CG114">
        <v>4611.22</v>
      </c>
      <c r="CH114">
        <v>5.6863299999999999</v>
      </c>
      <c r="CI114">
        <v>86.003200000000007</v>
      </c>
      <c r="CJ114">
        <v>43.1646</v>
      </c>
      <c r="CK114">
        <v>134.85400000000001</v>
      </c>
      <c r="CL114">
        <v>91.689499999999995</v>
      </c>
      <c r="CM114">
        <v>0.66</v>
      </c>
      <c r="CN114">
        <v>91.09</v>
      </c>
      <c r="CO114">
        <v>3.55</v>
      </c>
      <c r="CP114">
        <v>9.41</v>
      </c>
      <c r="CQ114">
        <v>-86.26</v>
      </c>
      <c r="CR114">
        <v>7.12</v>
      </c>
      <c r="CS114">
        <v>18.02</v>
      </c>
      <c r="CT114">
        <v>26.69</v>
      </c>
      <c r="CU114">
        <v>1.59</v>
      </c>
      <c r="CV114">
        <v>71.87</v>
      </c>
      <c r="CW114">
        <v>104.71</v>
      </c>
      <c r="DH114">
        <v>0</v>
      </c>
      <c r="DI114">
        <v>3.3698399999999999</v>
      </c>
      <c r="DJ114">
        <v>3.1678199999999997E-2</v>
      </c>
      <c r="DK114">
        <v>1.40705E-2</v>
      </c>
      <c r="DL114">
        <v>-6.03893E-2</v>
      </c>
      <c r="DM114">
        <v>0.134212</v>
      </c>
      <c r="DN114">
        <v>0.181141</v>
      </c>
      <c r="DO114">
        <v>0.30364400000000002</v>
      </c>
      <c r="DP114">
        <v>2.03874E-2</v>
      </c>
      <c r="DQ114">
        <v>3.99458</v>
      </c>
      <c r="DR114">
        <v>3.4155899999999999</v>
      </c>
      <c r="DS114" t="s">
        <v>673</v>
      </c>
      <c r="DT114" t="s">
        <v>670</v>
      </c>
      <c r="DU114" t="s">
        <v>665</v>
      </c>
      <c r="DV114" t="s">
        <v>501</v>
      </c>
      <c r="DW114">
        <v>0.182785</v>
      </c>
      <c r="DX114">
        <v>0.182473</v>
      </c>
      <c r="DY114">
        <v>7.8</v>
      </c>
      <c r="DZ114">
        <v>5.4</v>
      </c>
      <c r="EC114">
        <v>2.3755500000000001</v>
      </c>
      <c r="ED114">
        <v>4024.06</v>
      </c>
      <c r="EE114">
        <v>277.42</v>
      </c>
      <c r="EF114">
        <v>81.125500000000002</v>
      </c>
      <c r="EG114">
        <v>0</v>
      </c>
      <c r="EH114">
        <v>-8301.26</v>
      </c>
      <c r="EI114">
        <v>0</v>
      </c>
      <c r="EJ114">
        <v>0</v>
      </c>
      <c r="EK114">
        <v>505.55700000000002</v>
      </c>
      <c r="EL114">
        <v>1036.31</v>
      </c>
      <c r="EM114">
        <v>2025.88</v>
      </c>
      <c r="EN114">
        <v>119.621</v>
      </c>
      <c r="EO114">
        <v>-228.917</v>
      </c>
      <c r="EP114">
        <v>3.5071500000000002</v>
      </c>
      <c r="EQ114">
        <v>86.003200000000007</v>
      </c>
      <c r="ER114">
        <v>0</v>
      </c>
      <c r="ES114">
        <v>43.1646</v>
      </c>
      <c r="ET114">
        <v>132.67500000000001</v>
      </c>
      <c r="EU114">
        <v>0.4</v>
      </c>
      <c r="EV114">
        <v>85.66</v>
      </c>
      <c r="EW114">
        <v>3.55</v>
      </c>
      <c r="EX114">
        <v>9.41</v>
      </c>
      <c r="EY114">
        <v>0</v>
      </c>
      <c r="EZ114">
        <v>-86.17</v>
      </c>
      <c r="FA114">
        <v>0</v>
      </c>
      <c r="FB114">
        <v>0</v>
      </c>
      <c r="FC114">
        <v>7.12</v>
      </c>
      <c r="FD114">
        <v>17.989999999999998</v>
      </c>
      <c r="FE114">
        <v>26.69</v>
      </c>
      <c r="FF114">
        <v>1.59</v>
      </c>
      <c r="FG114">
        <v>66.239999999999995</v>
      </c>
      <c r="FT114">
        <v>0</v>
      </c>
      <c r="FU114">
        <v>3.18737</v>
      </c>
      <c r="FV114">
        <v>3.1678199999999997E-2</v>
      </c>
      <c r="FW114">
        <v>1.40705E-2</v>
      </c>
      <c r="FX114">
        <v>0</v>
      </c>
      <c r="FY114">
        <v>-6.03893E-2</v>
      </c>
      <c r="FZ114">
        <v>0</v>
      </c>
      <c r="GA114">
        <v>0</v>
      </c>
      <c r="GB114">
        <v>0.134212</v>
      </c>
      <c r="GC114">
        <v>0.18082999999999999</v>
      </c>
      <c r="GD114">
        <v>0.30364400000000002</v>
      </c>
      <c r="GE114">
        <v>2.03874E-2</v>
      </c>
      <c r="GF114">
        <v>3.8117999999999999</v>
      </c>
      <c r="GG114">
        <v>45.206800000000001</v>
      </c>
      <c r="GH114">
        <v>9972.2000000000007</v>
      </c>
      <c r="GI114">
        <v>277.42</v>
      </c>
      <c r="GJ114">
        <v>0</v>
      </c>
      <c r="GK114">
        <v>2135</v>
      </c>
      <c r="GL114">
        <v>930.00099999999998</v>
      </c>
      <c r="GM114">
        <v>2637.81</v>
      </c>
      <c r="GN114">
        <v>297.5</v>
      </c>
      <c r="GO114">
        <v>16295.1</v>
      </c>
      <c r="GP114">
        <v>37.639099999999999</v>
      </c>
      <c r="GQ114">
        <v>135.51400000000001</v>
      </c>
      <c r="GR114">
        <v>65.400000000000006</v>
      </c>
      <c r="GS114">
        <v>238.553</v>
      </c>
      <c r="GT114">
        <v>4.6108099999999999</v>
      </c>
      <c r="GU114">
        <v>182.6</v>
      </c>
      <c r="GV114">
        <v>3.55</v>
      </c>
      <c r="GW114">
        <v>24.444400000000002</v>
      </c>
      <c r="GX114">
        <v>30.71</v>
      </c>
      <c r="GY114">
        <v>22.6952</v>
      </c>
      <c r="GZ114">
        <v>35.299999999999997</v>
      </c>
      <c r="HA114">
        <v>4</v>
      </c>
      <c r="HB114">
        <v>307.91000000000003</v>
      </c>
      <c r="HC114">
        <v>4.57</v>
      </c>
      <c r="HD114">
        <v>182.6</v>
      </c>
      <c r="HE114">
        <v>3.55</v>
      </c>
      <c r="HF114">
        <v>13.2</v>
      </c>
      <c r="HG114">
        <v>30.71</v>
      </c>
      <c r="HH114">
        <v>18.22</v>
      </c>
      <c r="HI114">
        <v>35.299999999999997</v>
      </c>
      <c r="HJ114">
        <v>4</v>
      </c>
      <c r="HK114">
        <v>292.14999999999998</v>
      </c>
      <c r="ID114">
        <v>0</v>
      </c>
      <c r="IE114">
        <v>4.9330400000000001</v>
      </c>
      <c r="IF114">
        <v>3.1678199999999997E-2</v>
      </c>
      <c r="IG114">
        <v>0</v>
      </c>
      <c r="IH114">
        <v>0.62342900000000001</v>
      </c>
      <c r="II114">
        <v>0.118043</v>
      </c>
      <c r="IJ114">
        <v>0.43196400000000001</v>
      </c>
      <c r="IK114">
        <v>6.2929700000000005E-2</v>
      </c>
      <c r="IL114">
        <v>6.2010899999999998</v>
      </c>
      <c r="IM114">
        <v>49.5</v>
      </c>
      <c r="IN114">
        <v>28</v>
      </c>
      <c r="IO114">
        <v>21.5</v>
      </c>
      <c r="IP114">
        <v>51.4</v>
      </c>
      <c r="IQ114">
        <v>28.1</v>
      </c>
      <c r="IR114">
        <v>23.3</v>
      </c>
      <c r="IU114">
        <v>90.32</v>
      </c>
      <c r="IV114">
        <v>8.6999999999999993</v>
      </c>
      <c r="IW114">
        <v>95.77</v>
      </c>
      <c r="IX114">
        <v>8.94</v>
      </c>
      <c r="IY114">
        <v>90.32</v>
      </c>
      <c r="IZ114">
        <v>8.6999999999999993</v>
      </c>
      <c r="JA114">
        <v>186.68</v>
      </c>
      <c r="JB114">
        <v>28.525300000000001</v>
      </c>
      <c r="JK114">
        <v>1</v>
      </c>
      <c r="JL114">
        <v>5.0501500000000004</v>
      </c>
      <c r="JM114">
        <v>5.0501500000000004</v>
      </c>
      <c r="JP114">
        <v>8303.69</v>
      </c>
      <c r="JQ114">
        <v>5.0501500000000004</v>
      </c>
      <c r="JR114">
        <v>0.34</v>
      </c>
      <c r="JS114">
        <v>0.5</v>
      </c>
      <c r="JT114">
        <v>1.63</v>
      </c>
      <c r="JU114">
        <v>0.35</v>
      </c>
      <c r="JV114">
        <v>0.49</v>
      </c>
      <c r="JW114">
        <v>1.69</v>
      </c>
      <c r="JZ114">
        <v>1</v>
      </c>
      <c r="KA114">
        <v>1</v>
      </c>
      <c r="KB114">
        <v>30.325099999999999</v>
      </c>
      <c r="KC114">
        <v>36.302</v>
      </c>
      <c r="KD114">
        <v>30.351900000000001</v>
      </c>
      <c r="KE114">
        <v>39.507100000000001</v>
      </c>
      <c r="KF114">
        <v>46.847099999999998</v>
      </c>
      <c r="KG114">
        <v>80.116500000000002</v>
      </c>
      <c r="KJ114">
        <v>0.50497099999999995</v>
      </c>
      <c r="KK114">
        <v>977.84799999999996</v>
      </c>
      <c r="KL114">
        <v>51.444499999999998</v>
      </c>
      <c r="KM114">
        <v>14.775</v>
      </c>
      <c r="KN114">
        <v>0</v>
      </c>
      <c r="KO114">
        <v>-839.86500000000001</v>
      </c>
      <c r="KP114">
        <v>0</v>
      </c>
      <c r="KQ114">
        <v>0</v>
      </c>
      <c r="KR114">
        <v>110.455</v>
      </c>
      <c r="KS114">
        <v>190.61600000000001</v>
      </c>
      <c r="KT114">
        <v>395.209</v>
      </c>
      <c r="KU114">
        <v>26.3203</v>
      </c>
      <c r="KV114">
        <v>927.30799999999999</v>
      </c>
      <c r="KW114">
        <v>18.6126</v>
      </c>
      <c r="KX114">
        <v>456.42200000000003</v>
      </c>
      <c r="KY114">
        <v>0</v>
      </c>
      <c r="KZ114">
        <v>229.07599999999999</v>
      </c>
      <c r="LA114">
        <v>704.11</v>
      </c>
      <c r="LB114">
        <v>0.80000199999999999</v>
      </c>
      <c r="LC114">
        <v>1021.77</v>
      </c>
      <c r="LD114">
        <v>51.444499999999998</v>
      </c>
      <c r="LE114">
        <v>14.775</v>
      </c>
      <c r="LF114">
        <v>-839.86500000000001</v>
      </c>
      <c r="LG114">
        <v>110.455</v>
      </c>
      <c r="LH114">
        <v>191.012</v>
      </c>
      <c r="LI114">
        <v>395.209</v>
      </c>
      <c r="LJ114">
        <v>26.3203</v>
      </c>
      <c r="LK114">
        <v>971.91800000000001</v>
      </c>
      <c r="LL114">
        <v>30.177499999999998</v>
      </c>
      <c r="LM114">
        <v>456.42200000000003</v>
      </c>
      <c r="LN114">
        <v>229.07599999999999</v>
      </c>
      <c r="LO114">
        <v>715.67499999999995</v>
      </c>
      <c r="LP114">
        <v>9.1771200000000004</v>
      </c>
      <c r="LQ114">
        <v>2031.98</v>
      </c>
      <c r="LR114">
        <v>51.444499999999998</v>
      </c>
      <c r="LS114">
        <v>0</v>
      </c>
      <c r="LT114">
        <v>466.012</v>
      </c>
      <c r="LU114">
        <v>175.56200000000001</v>
      </c>
      <c r="LV114">
        <v>523.41</v>
      </c>
      <c r="LW114">
        <v>78.617400000000004</v>
      </c>
      <c r="LX114">
        <v>3336.21</v>
      </c>
      <c r="LY114">
        <v>199.75200000000001</v>
      </c>
      <c r="LZ114">
        <v>719.17700000000002</v>
      </c>
      <c r="MA114">
        <v>347.08</v>
      </c>
      <c r="MB114">
        <v>1266.01</v>
      </c>
    </row>
    <row r="115" spans="1:340" x14ac:dyDescent="0.25">
      <c r="A115" s="26">
        <v>44497.800173611111</v>
      </c>
      <c r="B115" t="s">
        <v>894</v>
      </c>
      <c r="C115" t="s">
        <v>895</v>
      </c>
      <c r="D115">
        <v>16</v>
      </c>
      <c r="E115">
        <v>1</v>
      </c>
      <c r="F115">
        <v>2100</v>
      </c>
      <c r="G115" t="s">
        <v>87</v>
      </c>
      <c r="H115" t="s">
        <v>393</v>
      </c>
      <c r="I115">
        <v>4.41</v>
      </c>
      <c r="J115">
        <v>2</v>
      </c>
      <c r="K115">
        <v>1.9</v>
      </c>
      <c r="L115">
        <v>29.4</v>
      </c>
      <c r="O115">
        <v>248.983</v>
      </c>
      <c r="P115">
        <v>20.3551</v>
      </c>
      <c r="Q115">
        <v>277.75799999999998</v>
      </c>
      <c r="R115">
        <v>81.143199999999993</v>
      </c>
      <c r="S115">
        <v>0</v>
      </c>
      <c r="T115">
        <v>-4256.2299999999996</v>
      </c>
      <c r="U115">
        <v>0</v>
      </c>
      <c r="V115">
        <v>0</v>
      </c>
      <c r="W115">
        <v>505.55700000000002</v>
      </c>
      <c r="X115">
        <v>898.322</v>
      </c>
      <c r="Y115">
        <v>2025.88</v>
      </c>
      <c r="Z115">
        <v>119.621</v>
      </c>
      <c r="AA115">
        <v>-78.604900000000001</v>
      </c>
      <c r="AB115">
        <v>628.24</v>
      </c>
      <c r="AC115">
        <v>368.49700000000001</v>
      </c>
      <c r="AD115">
        <v>132.62299999999999</v>
      </c>
      <c r="AE115">
        <v>0</v>
      </c>
      <c r="AF115">
        <v>43.1646</v>
      </c>
      <c r="AG115">
        <v>544.28499999999997</v>
      </c>
      <c r="AH115">
        <v>501.12099999999998</v>
      </c>
      <c r="AI115">
        <v>41.27</v>
      </c>
      <c r="AJ115">
        <v>0.67</v>
      </c>
      <c r="AK115">
        <v>3.68</v>
      </c>
      <c r="AL115">
        <v>13.85</v>
      </c>
      <c r="AM115">
        <v>0</v>
      </c>
      <c r="AN115">
        <v>-44.4</v>
      </c>
      <c r="AO115">
        <v>0</v>
      </c>
      <c r="AP115">
        <v>0</v>
      </c>
      <c r="AQ115">
        <v>7.82</v>
      </c>
      <c r="AR115">
        <v>16.48</v>
      </c>
      <c r="AS115">
        <v>28.02</v>
      </c>
      <c r="AT115">
        <v>1.73</v>
      </c>
      <c r="AU115">
        <v>69.12</v>
      </c>
      <c r="AV115">
        <v>59.47</v>
      </c>
      <c r="BI115">
        <v>0</v>
      </c>
      <c r="BJ115">
        <v>8.8771699999999995E-2</v>
      </c>
      <c r="BK115">
        <v>3.1716899999999999E-2</v>
      </c>
      <c r="BL115">
        <v>1.40705E-2</v>
      </c>
      <c r="BM115">
        <v>0</v>
      </c>
      <c r="BN115">
        <v>-7.6897999999999994E-2</v>
      </c>
      <c r="BO115">
        <v>0</v>
      </c>
      <c r="BP115">
        <v>0</v>
      </c>
      <c r="BQ115">
        <v>0.134212</v>
      </c>
      <c r="BR115">
        <v>0.17011399999999999</v>
      </c>
      <c r="BS115">
        <v>0.30364400000000002</v>
      </c>
      <c r="BT115">
        <v>2.03874E-2</v>
      </c>
      <c r="BU115">
        <v>0.68601900000000005</v>
      </c>
      <c r="BV115">
        <v>0.13455900000000001</v>
      </c>
      <c r="BW115">
        <v>266.07799999999997</v>
      </c>
      <c r="BX115">
        <v>74.953299999999999</v>
      </c>
      <c r="BY115">
        <v>277.75799999999998</v>
      </c>
      <c r="BZ115">
        <v>81.143199999999993</v>
      </c>
      <c r="CA115">
        <v>-4256.2299999999996</v>
      </c>
      <c r="CB115">
        <v>505.55700000000002</v>
      </c>
      <c r="CC115">
        <v>905.23299999999995</v>
      </c>
      <c r="CD115">
        <v>2025.88</v>
      </c>
      <c r="CE115">
        <v>119.621</v>
      </c>
      <c r="CF115">
        <v>-1.0386499999999999E-3</v>
      </c>
      <c r="CG115">
        <v>699.93299999999999</v>
      </c>
      <c r="CH115">
        <v>393.798</v>
      </c>
      <c r="CI115">
        <v>132.62299999999999</v>
      </c>
      <c r="CJ115">
        <v>43.1646</v>
      </c>
      <c r="CK115">
        <v>569.58600000000001</v>
      </c>
      <c r="CL115">
        <v>526.42200000000003</v>
      </c>
      <c r="CM115">
        <v>44.32</v>
      </c>
      <c r="CN115">
        <v>2.0299999999999998</v>
      </c>
      <c r="CO115">
        <v>3.68</v>
      </c>
      <c r="CP115">
        <v>13.85</v>
      </c>
      <c r="CQ115">
        <v>-44.43</v>
      </c>
      <c r="CR115">
        <v>7.82</v>
      </c>
      <c r="CS115">
        <v>16.57</v>
      </c>
      <c r="CT115">
        <v>28.02</v>
      </c>
      <c r="CU115">
        <v>1.73</v>
      </c>
      <c r="CV115">
        <v>73.59</v>
      </c>
      <c r="CW115">
        <v>63.88</v>
      </c>
      <c r="DH115">
        <v>0</v>
      </c>
      <c r="DI115">
        <v>0.23231599999999999</v>
      </c>
      <c r="DJ115">
        <v>3.1716899999999999E-2</v>
      </c>
      <c r="DK115">
        <v>1.40705E-2</v>
      </c>
      <c r="DL115">
        <v>-7.6897999999999994E-2</v>
      </c>
      <c r="DM115">
        <v>0.134212</v>
      </c>
      <c r="DN115">
        <v>0.17135900000000001</v>
      </c>
      <c r="DO115">
        <v>0.30364400000000002</v>
      </c>
      <c r="DP115">
        <v>2.03874E-2</v>
      </c>
      <c r="DQ115">
        <v>0.83080799999999999</v>
      </c>
      <c r="DR115">
        <v>0.27810400000000002</v>
      </c>
      <c r="DS115" t="s">
        <v>673</v>
      </c>
      <c r="DT115" t="s">
        <v>670</v>
      </c>
      <c r="DU115" t="s">
        <v>665</v>
      </c>
      <c r="DV115" t="s">
        <v>501</v>
      </c>
      <c r="DW115">
        <v>0.144789</v>
      </c>
      <c r="DX115">
        <v>0.14354500000000001</v>
      </c>
      <c r="DY115">
        <v>6.1</v>
      </c>
      <c r="DZ115">
        <v>6.9</v>
      </c>
      <c r="EC115">
        <v>248.983</v>
      </c>
      <c r="ED115">
        <v>20.3551</v>
      </c>
      <c r="EE115">
        <v>277.75799999999998</v>
      </c>
      <c r="EF115">
        <v>81.143199999999993</v>
      </c>
      <c r="EG115">
        <v>0</v>
      </c>
      <c r="EH115">
        <v>-4256.2299999999996</v>
      </c>
      <c r="EI115">
        <v>0</v>
      </c>
      <c r="EJ115">
        <v>0</v>
      </c>
      <c r="EK115">
        <v>505.55700000000002</v>
      </c>
      <c r="EL115">
        <v>898.322</v>
      </c>
      <c r="EM115">
        <v>2025.88</v>
      </c>
      <c r="EN115">
        <v>119.621</v>
      </c>
      <c r="EO115">
        <v>-78.604900000000001</v>
      </c>
      <c r="EP115">
        <v>368.49700000000001</v>
      </c>
      <c r="EQ115">
        <v>132.62299999999999</v>
      </c>
      <c r="ER115">
        <v>0</v>
      </c>
      <c r="ES115">
        <v>43.1646</v>
      </c>
      <c r="ET115">
        <v>544.28499999999997</v>
      </c>
      <c r="EU115">
        <v>41.27</v>
      </c>
      <c r="EV115">
        <v>0.67</v>
      </c>
      <c r="EW115">
        <v>3.68</v>
      </c>
      <c r="EX115">
        <v>13.85</v>
      </c>
      <c r="EY115">
        <v>0</v>
      </c>
      <c r="EZ115">
        <v>-44.4</v>
      </c>
      <c r="FA115">
        <v>0</v>
      </c>
      <c r="FB115">
        <v>0</v>
      </c>
      <c r="FC115">
        <v>7.82</v>
      </c>
      <c r="FD115">
        <v>16.48</v>
      </c>
      <c r="FE115">
        <v>28.02</v>
      </c>
      <c r="FF115">
        <v>1.73</v>
      </c>
      <c r="FG115">
        <v>69.12</v>
      </c>
      <c r="FT115">
        <v>0</v>
      </c>
      <c r="FU115">
        <v>8.8771699999999995E-2</v>
      </c>
      <c r="FV115">
        <v>3.1716899999999999E-2</v>
      </c>
      <c r="FW115">
        <v>1.40705E-2</v>
      </c>
      <c r="FX115">
        <v>0</v>
      </c>
      <c r="FY115">
        <v>-7.6897999999999994E-2</v>
      </c>
      <c r="FZ115">
        <v>0</v>
      </c>
      <c r="GA115">
        <v>0</v>
      </c>
      <c r="GB115">
        <v>0.134212</v>
      </c>
      <c r="GC115">
        <v>0.17011399999999999</v>
      </c>
      <c r="GD115">
        <v>0.30364400000000002</v>
      </c>
      <c r="GE115">
        <v>2.03874E-2</v>
      </c>
      <c r="GF115">
        <v>0.68601900000000005</v>
      </c>
      <c r="GG115">
        <v>592.53099999999995</v>
      </c>
      <c r="GH115">
        <v>253.38800000000001</v>
      </c>
      <c r="GI115">
        <v>277.75799999999998</v>
      </c>
      <c r="GJ115">
        <v>0</v>
      </c>
      <c r="GK115">
        <v>2135</v>
      </c>
      <c r="GL115">
        <v>930.00099999999998</v>
      </c>
      <c r="GM115">
        <v>2637.81</v>
      </c>
      <c r="GN115">
        <v>297.5</v>
      </c>
      <c r="GO115">
        <v>7123.99</v>
      </c>
      <c r="GP115">
        <v>494.59100000000001</v>
      </c>
      <c r="GQ115">
        <v>188.04599999999999</v>
      </c>
      <c r="GR115">
        <v>65.400000000000006</v>
      </c>
      <c r="GS115">
        <v>748.03700000000003</v>
      </c>
      <c r="GT115">
        <v>81.002899999999997</v>
      </c>
      <c r="GU115">
        <v>5.81</v>
      </c>
      <c r="GV115">
        <v>3.68</v>
      </c>
      <c r="GW115">
        <v>46.410299999999999</v>
      </c>
      <c r="GX115">
        <v>33.06</v>
      </c>
      <c r="GY115">
        <v>23.342099999999999</v>
      </c>
      <c r="GZ115">
        <v>36.78</v>
      </c>
      <c r="HA115">
        <v>4.72</v>
      </c>
      <c r="HB115">
        <v>234.80500000000001</v>
      </c>
      <c r="HC115">
        <v>59.18</v>
      </c>
      <c r="HD115">
        <v>5.81</v>
      </c>
      <c r="HE115">
        <v>3.68</v>
      </c>
      <c r="HF115">
        <v>18.100000000000001</v>
      </c>
      <c r="HG115">
        <v>33.06</v>
      </c>
      <c r="HH115">
        <v>18.68</v>
      </c>
      <c r="HI115">
        <v>36.78</v>
      </c>
      <c r="HJ115">
        <v>4.72</v>
      </c>
      <c r="HK115">
        <v>180.01</v>
      </c>
      <c r="ID115">
        <v>0</v>
      </c>
      <c r="IE115">
        <v>0.56401800000000002</v>
      </c>
      <c r="IF115">
        <v>3.1716899999999999E-2</v>
      </c>
      <c r="IG115">
        <v>0</v>
      </c>
      <c r="IH115">
        <v>0.62342900000000001</v>
      </c>
      <c r="II115">
        <v>0.118043</v>
      </c>
      <c r="IJ115">
        <v>0.43196400000000001</v>
      </c>
      <c r="IK115">
        <v>6.2929700000000005E-2</v>
      </c>
      <c r="IL115">
        <v>1.8321000000000001</v>
      </c>
      <c r="IM115">
        <v>48.3</v>
      </c>
      <c r="IN115">
        <v>18.899999999999999</v>
      </c>
      <c r="IO115">
        <v>29.4</v>
      </c>
      <c r="IP115">
        <v>50.3</v>
      </c>
      <c r="IQ115">
        <v>19</v>
      </c>
      <c r="IR115">
        <v>31.3</v>
      </c>
      <c r="IU115">
        <v>9.08</v>
      </c>
      <c r="IV115">
        <v>50.39</v>
      </c>
      <c r="IW115">
        <v>10.65</v>
      </c>
      <c r="IX115">
        <v>53.23</v>
      </c>
      <c r="IY115">
        <v>9.08</v>
      </c>
      <c r="IZ115">
        <v>50.39</v>
      </c>
      <c r="JA115">
        <v>17.75</v>
      </c>
      <c r="JB115">
        <v>119.15300000000001</v>
      </c>
      <c r="JK115">
        <v>1</v>
      </c>
      <c r="JL115">
        <v>2.5899000000000001</v>
      </c>
      <c r="JM115">
        <v>2.5899000000000001</v>
      </c>
      <c r="JP115">
        <v>4257.47</v>
      </c>
      <c r="JQ115">
        <v>2.5899000000000001</v>
      </c>
      <c r="JR115">
        <v>0.19</v>
      </c>
      <c r="JS115">
        <v>0.25</v>
      </c>
      <c r="JT115">
        <v>3.26</v>
      </c>
      <c r="JU115">
        <v>0.19</v>
      </c>
      <c r="JV115">
        <v>0.25</v>
      </c>
      <c r="JW115">
        <v>3.42</v>
      </c>
      <c r="JZ115">
        <v>1</v>
      </c>
      <c r="KA115">
        <v>1</v>
      </c>
      <c r="KB115">
        <v>42.636200000000002</v>
      </c>
      <c r="KC115">
        <v>10.202299999999999</v>
      </c>
      <c r="KD115">
        <v>42.634399999999999</v>
      </c>
      <c r="KE115">
        <v>14.1577</v>
      </c>
      <c r="KF115">
        <v>48.081600000000002</v>
      </c>
      <c r="KG115">
        <v>20.860099999999999</v>
      </c>
      <c r="KJ115">
        <v>47.713900000000002</v>
      </c>
      <c r="KK115">
        <v>5.5661500000000004</v>
      </c>
      <c r="KL115">
        <v>51.507300000000001</v>
      </c>
      <c r="KM115">
        <v>14.7776</v>
      </c>
      <c r="KN115">
        <v>0</v>
      </c>
      <c r="KO115">
        <v>-442.67099999999999</v>
      </c>
      <c r="KP115">
        <v>0</v>
      </c>
      <c r="KQ115">
        <v>0</v>
      </c>
      <c r="KR115">
        <v>110.455</v>
      </c>
      <c r="KS115">
        <v>165.191</v>
      </c>
      <c r="KT115">
        <v>395.209</v>
      </c>
      <c r="KU115">
        <v>26.3203</v>
      </c>
      <c r="KV115">
        <v>374.06900000000002</v>
      </c>
      <c r="KW115">
        <v>1955.63</v>
      </c>
      <c r="KX115">
        <v>703.83600000000001</v>
      </c>
      <c r="KY115">
        <v>0</v>
      </c>
      <c r="KZ115">
        <v>229.07599999999999</v>
      </c>
      <c r="LA115">
        <v>2888.54</v>
      </c>
      <c r="LB115">
        <v>50.444899999999997</v>
      </c>
      <c r="LC115">
        <v>20.208200000000001</v>
      </c>
      <c r="LD115">
        <v>51.507300000000001</v>
      </c>
      <c r="LE115">
        <v>14.7776</v>
      </c>
      <c r="LF115">
        <v>-442.67099999999999</v>
      </c>
      <c r="LG115">
        <v>110.455</v>
      </c>
      <c r="LH115">
        <v>166.43299999999999</v>
      </c>
      <c r="LI115">
        <v>395.209</v>
      </c>
      <c r="LJ115">
        <v>26.3203</v>
      </c>
      <c r="LK115">
        <v>392.68400000000003</v>
      </c>
      <c r="LL115">
        <v>2089.9</v>
      </c>
      <c r="LM115">
        <v>703.83600000000001</v>
      </c>
      <c r="LN115">
        <v>229.07599999999999</v>
      </c>
      <c r="LO115">
        <v>3022.81</v>
      </c>
      <c r="LP115">
        <v>115.92100000000001</v>
      </c>
      <c r="LQ115">
        <v>63.0672</v>
      </c>
      <c r="LR115">
        <v>51.507300000000001</v>
      </c>
      <c r="LS115">
        <v>0</v>
      </c>
      <c r="LT115">
        <v>466.012</v>
      </c>
      <c r="LU115">
        <v>175.56200000000001</v>
      </c>
      <c r="LV115">
        <v>523.41</v>
      </c>
      <c r="LW115">
        <v>78.617400000000004</v>
      </c>
      <c r="LX115">
        <v>1474.1</v>
      </c>
      <c r="LY115">
        <v>2624.81</v>
      </c>
      <c r="LZ115">
        <v>997.96799999999996</v>
      </c>
      <c r="MA115">
        <v>347.08</v>
      </c>
      <c r="MB115">
        <v>3969.86</v>
      </c>
    </row>
    <row r="116" spans="1:340" x14ac:dyDescent="0.25">
      <c r="A116" s="26">
        <v>44497.800532407404</v>
      </c>
      <c r="B116" t="s">
        <v>896</v>
      </c>
      <c r="C116" t="s">
        <v>897</v>
      </c>
      <c r="D116">
        <v>1</v>
      </c>
      <c r="E116">
        <v>1</v>
      </c>
      <c r="F116">
        <v>2700</v>
      </c>
      <c r="G116" t="s">
        <v>87</v>
      </c>
      <c r="H116" t="s">
        <v>393</v>
      </c>
      <c r="I116">
        <v>1.24</v>
      </c>
      <c r="J116">
        <v>0.7</v>
      </c>
      <c r="K116">
        <v>0.7</v>
      </c>
      <c r="L116">
        <v>30.1</v>
      </c>
      <c r="O116">
        <v>251.89400000000001</v>
      </c>
      <c r="P116">
        <v>0</v>
      </c>
      <c r="Q116">
        <v>335.12599999999998</v>
      </c>
      <c r="R116">
        <v>86.45</v>
      </c>
      <c r="S116">
        <v>0</v>
      </c>
      <c r="T116">
        <v>-4797.72</v>
      </c>
      <c r="U116">
        <v>0</v>
      </c>
      <c r="V116">
        <v>0</v>
      </c>
      <c r="W116">
        <v>615.745</v>
      </c>
      <c r="X116">
        <v>973.72400000000005</v>
      </c>
      <c r="Y116">
        <v>2371.31</v>
      </c>
      <c r="Z116">
        <v>151.51499999999999</v>
      </c>
      <c r="AA116">
        <v>-11.963100000000001</v>
      </c>
      <c r="AB116">
        <v>673.47</v>
      </c>
      <c r="AC116">
        <v>371.83800000000002</v>
      </c>
      <c r="AD116">
        <v>149.64400000000001</v>
      </c>
      <c r="AE116">
        <v>0</v>
      </c>
      <c r="AF116">
        <v>46.9285</v>
      </c>
      <c r="AG116">
        <v>568.41099999999994</v>
      </c>
      <c r="AH116">
        <v>521.48299999999995</v>
      </c>
      <c r="AI116">
        <v>31.27</v>
      </c>
      <c r="AJ116">
        <v>0</v>
      </c>
      <c r="AK116">
        <v>3.47</v>
      </c>
      <c r="AL116">
        <v>11.91</v>
      </c>
      <c r="AM116">
        <v>0</v>
      </c>
      <c r="AN116">
        <v>-40.4</v>
      </c>
      <c r="AO116">
        <v>0</v>
      </c>
      <c r="AP116">
        <v>0</v>
      </c>
      <c r="AQ116">
        <v>7.54</v>
      </c>
      <c r="AR116">
        <v>13.77</v>
      </c>
      <c r="AS116">
        <v>25.72</v>
      </c>
      <c r="AT116">
        <v>1.71</v>
      </c>
      <c r="AU116">
        <v>54.99</v>
      </c>
      <c r="AV116">
        <v>46.65</v>
      </c>
      <c r="BI116" s="27">
        <v>7.3271299999999996E-15</v>
      </c>
      <c r="BJ116">
        <v>0</v>
      </c>
      <c r="BK116">
        <v>3.8267599999999999E-2</v>
      </c>
      <c r="BL116">
        <v>1.1732899999999999E-2</v>
      </c>
      <c r="BM116">
        <v>0</v>
      </c>
      <c r="BN116">
        <v>-0.14041999999999999</v>
      </c>
      <c r="BO116">
        <v>0</v>
      </c>
      <c r="BP116">
        <v>0</v>
      </c>
      <c r="BQ116">
        <v>0.163464</v>
      </c>
      <c r="BR116">
        <v>0.139568</v>
      </c>
      <c r="BS116">
        <v>0.35411700000000002</v>
      </c>
      <c r="BT116">
        <v>2.5823200000000001E-2</v>
      </c>
      <c r="BU116">
        <v>0.59255199999999997</v>
      </c>
      <c r="BV116">
        <v>5.0000500000000003E-2</v>
      </c>
      <c r="BW116">
        <v>258.63</v>
      </c>
      <c r="BX116">
        <v>0</v>
      </c>
      <c r="BY116">
        <v>335.12599999999998</v>
      </c>
      <c r="BZ116">
        <v>86.45</v>
      </c>
      <c r="CA116">
        <v>-4797.72</v>
      </c>
      <c r="CB116">
        <v>615.745</v>
      </c>
      <c r="CC116">
        <v>978.952</v>
      </c>
      <c r="CD116">
        <v>2371.31</v>
      </c>
      <c r="CE116">
        <v>151.51499999999999</v>
      </c>
      <c r="CF116">
        <v>1.25652E-4</v>
      </c>
      <c r="CG116">
        <v>680.20500000000004</v>
      </c>
      <c r="CH116">
        <v>381.78100000000001</v>
      </c>
      <c r="CI116">
        <v>149.64400000000001</v>
      </c>
      <c r="CJ116">
        <v>46.9285</v>
      </c>
      <c r="CK116">
        <v>578.35400000000004</v>
      </c>
      <c r="CL116">
        <v>531.42499999999995</v>
      </c>
      <c r="CM116">
        <v>32.51</v>
      </c>
      <c r="CN116">
        <v>0</v>
      </c>
      <c r="CO116">
        <v>3.47</v>
      </c>
      <c r="CP116">
        <v>11.91</v>
      </c>
      <c r="CQ116">
        <v>-40.4</v>
      </c>
      <c r="CR116">
        <v>7.54</v>
      </c>
      <c r="CS116">
        <v>13.82</v>
      </c>
      <c r="CT116">
        <v>25.72</v>
      </c>
      <c r="CU116">
        <v>1.71</v>
      </c>
      <c r="CV116">
        <v>56.28</v>
      </c>
      <c r="CW116">
        <v>47.89</v>
      </c>
      <c r="DH116" s="27">
        <v>5.4955499999999999E-15</v>
      </c>
      <c r="DI116">
        <v>0</v>
      </c>
      <c r="DJ116">
        <v>3.8267599999999999E-2</v>
      </c>
      <c r="DK116">
        <v>1.1732899999999999E-2</v>
      </c>
      <c r="DL116">
        <v>-0.14041999999999999</v>
      </c>
      <c r="DM116">
        <v>0.163464</v>
      </c>
      <c r="DN116">
        <v>0.140511</v>
      </c>
      <c r="DO116">
        <v>0.35411700000000002</v>
      </c>
      <c r="DP116">
        <v>2.5823200000000001E-2</v>
      </c>
      <c r="DQ116">
        <v>0.59349600000000002</v>
      </c>
      <c r="DR116">
        <v>5.0000500000000003E-2</v>
      </c>
      <c r="DS116" t="s">
        <v>673</v>
      </c>
      <c r="DT116" t="s">
        <v>670</v>
      </c>
      <c r="DU116" t="s">
        <v>665</v>
      </c>
      <c r="DV116" t="s">
        <v>501</v>
      </c>
      <c r="DW116">
        <v>9.4317100000000003E-4</v>
      </c>
      <c r="DX116" s="27">
        <v>-1.8318699999999999E-15</v>
      </c>
      <c r="DY116">
        <v>2.2999999999999998</v>
      </c>
      <c r="DZ116">
        <v>2.6</v>
      </c>
      <c r="EC116">
        <v>251.89400000000001</v>
      </c>
      <c r="ED116">
        <v>0</v>
      </c>
      <c r="EE116">
        <v>335.12599999999998</v>
      </c>
      <c r="EF116">
        <v>86.45</v>
      </c>
      <c r="EG116">
        <v>0</v>
      </c>
      <c r="EH116">
        <v>-4797.72</v>
      </c>
      <c r="EI116">
        <v>0</v>
      </c>
      <c r="EJ116">
        <v>0</v>
      </c>
      <c r="EK116">
        <v>615.745</v>
      </c>
      <c r="EL116">
        <v>973.72400000000005</v>
      </c>
      <c r="EM116">
        <v>2371.31</v>
      </c>
      <c r="EN116">
        <v>151.51499999999999</v>
      </c>
      <c r="EO116">
        <v>-11.963100000000001</v>
      </c>
      <c r="EP116">
        <v>371.83800000000002</v>
      </c>
      <c r="EQ116">
        <v>149.64400000000001</v>
      </c>
      <c r="ER116">
        <v>0</v>
      </c>
      <c r="ES116">
        <v>46.9285</v>
      </c>
      <c r="ET116">
        <v>568.41099999999994</v>
      </c>
      <c r="EU116">
        <v>31.27</v>
      </c>
      <c r="EV116">
        <v>0</v>
      </c>
      <c r="EW116">
        <v>3.47</v>
      </c>
      <c r="EX116">
        <v>11.91</v>
      </c>
      <c r="EY116">
        <v>0</v>
      </c>
      <c r="EZ116">
        <v>-40.4</v>
      </c>
      <c r="FA116">
        <v>0</v>
      </c>
      <c r="FB116">
        <v>0</v>
      </c>
      <c r="FC116">
        <v>7.54</v>
      </c>
      <c r="FD116">
        <v>13.77</v>
      </c>
      <c r="FE116">
        <v>25.72</v>
      </c>
      <c r="FF116">
        <v>1.71</v>
      </c>
      <c r="FG116">
        <v>54.99</v>
      </c>
      <c r="FT116" s="27">
        <v>7.3271299999999996E-15</v>
      </c>
      <c r="FU116">
        <v>0</v>
      </c>
      <c r="FV116">
        <v>3.8267599999999999E-2</v>
      </c>
      <c r="FW116">
        <v>1.1732899999999999E-2</v>
      </c>
      <c r="FX116">
        <v>0</v>
      </c>
      <c r="FY116">
        <v>-0.14041999999999999</v>
      </c>
      <c r="FZ116">
        <v>0</v>
      </c>
      <c r="GA116">
        <v>0</v>
      </c>
      <c r="GB116">
        <v>0.163464</v>
      </c>
      <c r="GC116">
        <v>0.139568</v>
      </c>
      <c r="GD116">
        <v>0.35411700000000002</v>
      </c>
      <c r="GE116">
        <v>2.5823200000000001E-2</v>
      </c>
      <c r="GF116">
        <v>0.59255199999999997</v>
      </c>
      <c r="GG116">
        <v>556.98099999999999</v>
      </c>
      <c r="GH116">
        <v>0</v>
      </c>
      <c r="GI116">
        <v>335.12599999999998</v>
      </c>
      <c r="GJ116">
        <v>0</v>
      </c>
      <c r="GK116">
        <v>2615</v>
      </c>
      <c r="GL116">
        <v>989.00099999999998</v>
      </c>
      <c r="GM116">
        <v>3267.2</v>
      </c>
      <c r="GN116">
        <v>327.5</v>
      </c>
      <c r="GO116">
        <v>8090.8</v>
      </c>
      <c r="GP116">
        <v>463.68200000000002</v>
      </c>
      <c r="GQ116">
        <v>205.41900000000001</v>
      </c>
      <c r="GR116">
        <v>73.400000000000006</v>
      </c>
      <c r="GS116">
        <v>742.50099999999998</v>
      </c>
      <c r="GT116">
        <v>48.325899999999997</v>
      </c>
      <c r="GU116">
        <v>0</v>
      </c>
      <c r="GV116">
        <v>3.47</v>
      </c>
      <c r="GW116">
        <v>39.763199999999998</v>
      </c>
      <c r="GX116">
        <v>31.65</v>
      </c>
      <c r="GY116">
        <v>19.8111</v>
      </c>
      <c r="GZ116">
        <v>35.51</v>
      </c>
      <c r="HA116">
        <v>3.93</v>
      </c>
      <c r="HB116">
        <v>182.46</v>
      </c>
      <c r="HC116">
        <v>41.92</v>
      </c>
      <c r="HD116">
        <v>0</v>
      </c>
      <c r="HE116">
        <v>3.47</v>
      </c>
      <c r="HF116">
        <v>15.11</v>
      </c>
      <c r="HG116">
        <v>31.65</v>
      </c>
      <c r="HH116">
        <v>15.76</v>
      </c>
      <c r="HI116">
        <v>35.51</v>
      </c>
      <c r="HJ116">
        <v>3.93</v>
      </c>
      <c r="HK116">
        <v>147.35</v>
      </c>
      <c r="ID116" s="27">
        <v>4.5532399999999998E-15</v>
      </c>
      <c r="IE116">
        <v>0</v>
      </c>
      <c r="IF116">
        <v>3.8267599999999999E-2</v>
      </c>
      <c r="IG116">
        <v>0</v>
      </c>
      <c r="IH116">
        <v>0.76358999999999999</v>
      </c>
      <c r="II116">
        <v>0.12681200000000001</v>
      </c>
      <c r="IJ116">
        <v>0.53503100000000003</v>
      </c>
      <c r="IK116">
        <v>6.9275500000000004E-2</v>
      </c>
      <c r="IL116">
        <v>1.53298</v>
      </c>
      <c r="IM116">
        <v>52.3</v>
      </c>
      <c r="IN116">
        <v>22.2</v>
      </c>
      <c r="IO116">
        <v>30.1</v>
      </c>
      <c r="IP116">
        <v>53</v>
      </c>
      <c r="IQ116">
        <v>22.2</v>
      </c>
      <c r="IR116">
        <v>30.8</v>
      </c>
      <c r="IU116">
        <v>6.93</v>
      </c>
      <c r="IV116">
        <v>39.72</v>
      </c>
      <c r="IW116">
        <v>7.08</v>
      </c>
      <c r="IX116">
        <v>40.81</v>
      </c>
      <c r="IY116">
        <v>6.93</v>
      </c>
      <c r="IZ116">
        <v>39.72</v>
      </c>
      <c r="JA116">
        <v>9.09</v>
      </c>
      <c r="JB116">
        <v>82.468999999999994</v>
      </c>
      <c r="JK116">
        <v>1</v>
      </c>
      <c r="JL116">
        <v>3.7498399999999998</v>
      </c>
      <c r="JM116">
        <v>3.7498399999999998</v>
      </c>
      <c r="JP116">
        <v>4799.13</v>
      </c>
      <c r="JQ116">
        <v>3.7498399999999998</v>
      </c>
      <c r="JR116">
        <v>0.28000000000000003</v>
      </c>
      <c r="JS116">
        <v>0.45</v>
      </c>
      <c r="JT116">
        <v>3.25</v>
      </c>
      <c r="JU116">
        <v>0.28999999999999998</v>
      </c>
      <c r="JV116">
        <v>0.45</v>
      </c>
      <c r="JW116">
        <v>3.31</v>
      </c>
      <c r="JZ116">
        <v>1</v>
      </c>
      <c r="KA116">
        <v>1</v>
      </c>
      <c r="KB116">
        <v>48.334800000000001</v>
      </c>
      <c r="KC116">
        <v>1.1000000000000001</v>
      </c>
      <c r="KD116">
        <v>48.331600000000002</v>
      </c>
      <c r="KE116">
        <v>1.1000000000000001</v>
      </c>
      <c r="KF116">
        <v>55.6036</v>
      </c>
      <c r="KG116">
        <v>1.1000000000000001</v>
      </c>
      <c r="KJ116">
        <v>51.0959</v>
      </c>
      <c r="KK116">
        <v>0</v>
      </c>
      <c r="KL116">
        <v>66.8673</v>
      </c>
      <c r="KM116">
        <v>16.871300000000002</v>
      </c>
      <c r="KN116">
        <v>0</v>
      </c>
      <c r="KO116">
        <v>-739.44100000000003</v>
      </c>
      <c r="KP116">
        <v>0</v>
      </c>
      <c r="KQ116">
        <v>0</v>
      </c>
      <c r="KR116">
        <v>133.613</v>
      </c>
      <c r="KS116">
        <v>190.51900000000001</v>
      </c>
      <c r="KT116">
        <v>484.43799999999999</v>
      </c>
      <c r="KU116">
        <v>33.183900000000001</v>
      </c>
      <c r="KV116">
        <v>237.148</v>
      </c>
      <c r="KW116">
        <v>1973.36</v>
      </c>
      <c r="KX116">
        <v>794.16700000000003</v>
      </c>
      <c r="KY116">
        <v>0</v>
      </c>
      <c r="KZ116">
        <v>249.05099999999999</v>
      </c>
      <c r="LA116">
        <v>3016.58</v>
      </c>
      <c r="LB116">
        <v>52.542400000000001</v>
      </c>
      <c r="LC116">
        <v>0</v>
      </c>
      <c r="LD116">
        <v>66.8673</v>
      </c>
      <c r="LE116">
        <v>16.871300000000002</v>
      </c>
      <c r="LF116">
        <v>-739.44100000000003</v>
      </c>
      <c r="LG116">
        <v>133.613</v>
      </c>
      <c r="LH116">
        <v>191.501</v>
      </c>
      <c r="LI116">
        <v>484.43799999999999</v>
      </c>
      <c r="LJ116">
        <v>33.183900000000001</v>
      </c>
      <c r="LK116">
        <v>239.57499999999999</v>
      </c>
      <c r="LL116">
        <v>2026.12</v>
      </c>
      <c r="LM116">
        <v>794.16700000000003</v>
      </c>
      <c r="LN116">
        <v>249.05099999999999</v>
      </c>
      <c r="LO116">
        <v>3069.34</v>
      </c>
      <c r="LP116">
        <v>116.179</v>
      </c>
      <c r="LQ116">
        <v>0</v>
      </c>
      <c r="LR116">
        <v>66.8673</v>
      </c>
      <c r="LS116">
        <v>0</v>
      </c>
      <c r="LT116">
        <v>567.19200000000001</v>
      </c>
      <c r="LU116">
        <v>199.28399999999999</v>
      </c>
      <c r="LV116">
        <v>674.65200000000004</v>
      </c>
      <c r="LW116">
        <v>78.678600000000003</v>
      </c>
      <c r="LX116">
        <v>1702.85</v>
      </c>
      <c r="LY116">
        <v>2460.7800000000002</v>
      </c>
      <c r="LZ116">
        <v>1090.17</v>
      </c>
      <c r="MA116">
        <v>389.536</v>
      </c>
      <c r="MB116">
        <v>3940.48</v>
      </c>
    </row>
    <row r="117" spans="1:340" x14ac:dyDescent="0.25">
      <c r="A117" s="26">
        <v>44497.800891203704</v>
      </c>
      <c r="B117" t="s">
        <v>898</v>
      </c>
      <c r="C117" t="s">
        <v>899</v>
      </c>
      <c r="D117">
        <v>2</v>
      </c>
      <c r="E117">
        <v>1</v>
      </c>
      <c r="F117">
        <v>2700</v>
      </c>
      <c r="G117" t="s">
        <v>87</v>
      </c>
      <c r="H117" t="s">
        <v>393</v>
      </c>
      <c r="I117">
        <v>3.63</v>
      </c>
      <c r="J117">
        <v>1.9</v>
      </c>
      <c r="K117">
        <v>1.9</v>
      </c>
      <c r="L117">
        <v>22.2</v>
      </c>
      <c r="O117">
        <v>160.75</v>
      </c>
      <c r="P117">
        <v>5.4959199999999999</v>
      </c>
      <c r="Q117">
        <v>343.46199999999999</v>
      </c>
      <c r="R117">
        <v>86.436899999999994</v>
      </c>
      <c r="S117">
        <v>0</v>
      </c>
      <c r="T117">
        <v>-4792.59</v>
      </c>
      <c r="U117">
        <v>0</v>
      </c>
      <c r="V117">
        <v>0</v>
      </c>
      <c r="W117">
        <v>615.745</v>
      </c>
      <c r="X117">
        <v>1017.74</v>
      </c>
      <c r="Y117">
        <v>2371.31</v>
      </c>
      <c r="Z117">
        <v>151.51499999999999</v>
      </c>
      <c r="AA117">
        <v>-40.142899999999997</v>
      </c>
      <c r="AB117">
        <v>596.14499999999998</v>
      </c>
      <c r="AC117">
        <v>237.286</v>
      </c>
      <c r="AD117">
        <v>136.34800000000001</v>
      </c>
      <c r="AE117">
        <v>0</v>
      </c>
      <c r="AF117">
        <v>46.9285</v>
      </c>
      <c r="AG117">
        <v>420.56299999999999</v>
      </c>
      <c r="AH117">
        <v>373.63400000000001</v>
      </c>
      <c r="AI117">
        <v>20.65</v>
      </c>
      <c r="AJ117">
        <v>0.87</v>
      </c>
      <c r="AK117">
        <v>3.53</v>
      </c>
      <c r="AL117">
        <v>10.96</v>
      </c>
      <c r="AM117">
        <v>0</v>
      </c>
      <c r="AN117">
        <v>-40.840000000000003</v>
      </c>
      <c r="AO117">
        <v>0</v>
      </c>
      <c r="AP117">
        <v>0</v>
      </c>
      <c r="AQ117">
        <v>7.14</v>
      </c>
      <c r="AR117">
        <v>14.22</v>
      </c>
      <c r="AS117">
        <v>25.15</v>
      </c>
      <c r="AT117">
        <v>1.64</v>
      </c>
      <c r="AU117">
        <v>43.32</v>
      </c>
      <c r="AV117">
        <v>36.01</v>
      </c>
      <c r="BI117">
        <v>0</v>
      </c>
      <c r="BJ117">
        <v>6.2972500000000001E-2</v>
      </c>
      <c r="BK117">
        <v>3.9219499999999997E-2</v>
      </c>
      <c r="BL117">
        <v>1.1732899999999999E-2</v>
      </c>
      <c r="BM117">
        <v>0</v>
      </c>
      <c r="BN117">
        <v>-9.7961900000000005E-2</v>
      </c>
      <c r="BO117">
        <v>0</v>
      </c>
      <c r="BP117">
        <v>0</v>
      </c>
      <c r="BQ117">
        <v>0.163464</v>
      </c>
      <c r="BR117">
        <v>0.15392400000000001</v>
      </c>
      <c r="BS117">
        <v>0.35411700000000002</v>
      </c>
      <c r="BT117">
        <v>2.5823200000000001E-2</v>
      </c>
      <c r="BU117">
        <v>0.71329200000000004</v>
      </c>
      <c r="BV117">
        <v>0.113925</v>
      </c>
      <c r="BW117">
        <v>170.14400000000001</v>
      </c>
      <c r="BX117">
        <v>28.723400000000002</v>
      </c>
      <c r="BY117">
        <v>343.46199999999999</v>
      </c>
      <c r="BZ117">
        <v>86.436899999999994</v>
      </c>
      <c r="CA117">
        <v>-4792.59</v>
      </c>
      <c r="CB117">
        <v>615.745</v>
      </c>
      <c r="CC117">
        <v>1025.26</v>
      </c>
      <c r="CD117">
        <v>2371.31</v>
      </c>
      <c r="CE117">
        <v>151.51499999999999</v>
      </c>
      <c r="CF117">
        <v>-3.4280299999999998E-4</v>
      </c>
      <c r="CG117">
        <v>628.76599999999996</v>
      </c>
      <c r="CH117">
        <v>251.15199999999999</v>
      </c>
      <c r="CI117">
        <v>136.34800000000001</v>
      </c>
      <c r="CJ117">
        <v>46.9285</v>
      </c>
      <c r="CK117">
        <v>434.42899999999997</v>
      </c>
      <c r="CL117">
        <v>387.5</v>
      </c>
      <c r="CM117">
        <v>21.96</v>
      </c>
      <c r="CN117">
        <v>3.19</v>
      </c>
      <c r="CO117">
        <v>3.53</v>
      </c>
      <c r="CP117">
        <v>10.96</v>
      </c>
      <c r="CQ117">
        <v>-40.85</v>
      </c>
      <c r="CR117">
        <v>7.14</v>
      </c>
      <c r="CS117">
        <v>14.3</v>
      </c>
      <c r="CT117">
        <v>25.15</v>
      </c>
      <c r="CU117">
        <v>1.64</v>
      </c>
      <c r="CV117">
        <v>47.02</v>
      </c>
      <c r="CW117">
        <v>39.64</v>
      </c>
      <c r="DH117">
        <v>0</v>
      </c>
      <c r="DI117">
        <v>0.17924899999999999</v>
      </c>
      <c r="DJ117">
        <v>3.9219499999999997E-2</v>
      </c>
      <c r="DK117">
        <v>1.1732899999999999E-2</v>
      </c>
      <c r="DL117">
        <v>-9.7961900000000005E-2</v>
      </c>
      <c r="DM117">
        <v>0.163464</v>
      </c>
      <c r="DN117">
        <v>0.15486900000000001</v>
      </c>
      <c r="DO117">
        <v>0.35411700000000002</v>
      </c>
      <c r="DP117">
        <v>2.5823200000000001E-2</v>
      </c>
      <c r="DQ117">
        <v>0.83051200000000003</v>
      </c>
      <c r="DR117">
        <v>0.23020099999999999</v>
      </c>
      <c r="DS117" t="s">
        <v>673</v>
      </c>
      <c r="DT117" t="s">
        <v>670</v>
      </c>
      <c r="DU117" t="s">
        <v>665</v>
      </c>
      <c r="DV117" t="s">
        <v>501</v>
      </c>
      <c r="DW117">
        <v>0.11722100000000001</v>
      </c>
      <c r="DX117">
        <v>0.116276</v>
      </c>
      <c r="DY117">
        <v>7.9</v>
      </c>
      <c r="DZ117">
        <v>9.1999999999999993</v>
      </c>
      <c r="EC117">
        <v>160.75</v>
      </c>
      <c r="ED117">
        <v>5.4959199999999999</v>
      </c>
      <c r="EE117">
        <v>343.46199999999999</v>
      </c>
      <c r="EF117">
        <v>86.436899999999994</v>
      </c>
      <c r="EG117">
        <v>0</v>
      </c>
      <c r="EH117">
        <v>-4792.59</v>
      </c>
      <c r="EI117">
        <v>0</v>
      </c>
      <c r="EJ117">
        <v>0</v>
      </c>
      <c r="EK117">
        <v>615.745</v>
      </c>
      <c r="EL117">
        <v>1017.74</v>
      </c>
      <c r="EM117">
        <v>2371.31</v>
      </c>
      <c r="EN117">
        <v>151.51499999999999</v>
      </c>
      <c r="EO117">
        <v>-40.142899999999997</v>
      </c>
      <c r="EP117">
        <v>237.286</v>
      </c>
      <c r="EQ117">
        <v>136.34800000000001</v>
      </c>
      <c r="ER117">
        <v>0</v>
      </c>
      <c r="ES117">
        <v>46.9285</v>
      </c>
      <c r="ET117">
        <v>420.56299999999999</v>
      </c>
      <c r="EU117">
        <v>20.65</v>
      </c>
      <c r="EV117">
        <v>0.87</v>
      </c>
      <c r="EW117">
        <v>3.53</v>
      </c>
      <c r="EX117">
        <v>10.96</v>
      </c>
      <c r="EY117">
        <v>0</v>
      </c>
      <c r="EZ117">
        <v>-40.840000000000003</v>
      </c>
      <c r="FA117">
        <v>0</v>
      </c>
      <c r="FB117">
        <v>0</v>
      </c>
      <c r="FC117">
        <v>7.14</v>
      </c>
      <c r="FD117">
        <v>14.22</v>
      </c>
      <c r="FE117">
        <v>25.15</v>
      </c>
      <c r="FF117">
        <v>1.64</v>
      </c>
      <c r="FG117">
        <v>43.32</v>
      </c>
      <c r="FT117">
        <v>0</v>
      </c>
      <c r="FU117">
        <v>6.2972500000000001E-2</v>
      </c>
      <c r="FV117">
        <v>3.9219499999999997E-2</v>
      </c>
      <c r="FW117">
        <v>1.1732899999999999E-2</v>
      </c>
      <c r="FX117">
        <v>0</v>
      </c>
      <c r="FY117">
        <v>-9.7961900000000005E-2</v>
      </c>
      <c r="FZ117">
        <v>0</v>
      </c>
      <c r="GA117">
        <v>0</v>
      </c>
      <c r="GB117">
        <v>0.163464</v>
      </c>
      <c r="GC117">
        <v>0.15392400000000001</v>
      </c>
      <c r="GD117">
        <v>0.35411700000000002</v>
      </c>
      <c r="GE117">
        <v>2.5823200000000001E-2</v>
      </c>
      <c r="GF117">
        <v>0.71329200000000004</v>
      </c>
      <c r="GG117">
        <v>629.245</v>
      </c>
      <c r="GH117">
        <v>213.249</v>
      </c>
      <c r="GI117">
        <v>343.46199999999999</v>
      </c>
      <c r="GJ117">
        <v>0</v>
      </c>
      <c r="GK117">
        <v>2615</v>
      </c>
      <c r="GL117">
        <v>989.00099999999998</v>
      </c>
      <c r="GM117">
        <v>3267.2</v>
      </c>
      <c r="GN117">
        <v>327.5</v>
      </c>
      <c r="GO117">
        <v>8384.65</v>
      </c>
      <c r="GP117">
        <v>523.822</v>
      </c>
      <c r="GQ117">
        <v>191.18</v>
      </c>
      <c r="GR117">
        <v>73.400000000000006</v>
      </c>
      <c r="GS117">
        <v>788.40200000000004</v>
      </c>
      <c r="GT117">
        <v>52.307600000000001</v>
      </c>
      <c r="GU117">
        <v>15</v>
      </c>
      <c r="GV117">
        <v>3.53</v>
      </c>
      <c r="GW117">
        <v>34.439</v>
      </c>
      <c r="GX117">
        <v>30.97</v>
      </c>
      <c r="GY117">
        <v>19.7211</v>
      </c>
      <c r="GZ117">
        <v>35.15</v>
      </c>
      <c r="HA117">
        <v>3.77</v>
      </c>
      <c r="HB117">
        <v>194.88800000000001</v>
      </c>
      <c r="HC117">
        <v>48.13</v>
      </c>
      <c r="HD117">
        <v>15</v>
      </c>
      <c r="HE117">
        <v>3.53</v>
      </c>
      <c r="HF117">
        <v>14.12</v>
      </c>
      <c r="HG117">
        <v>30.97</v>
      </c>
      <c r="HH117">
        <v>15.67</v>
      </c>
      <c r="HI117">
        <v>35.15</v>
      </c>
      <c r="HJ117">
        <v>3.77</v>
      </c>
      <c r="HK117">
        <v>166.34</v>
      </c>
      <c r="ID117">
        <v>0</v>
      </c>
      <c r="IE117">
        <v>0.77473599999999998</v>
      </c>
      <c r="IF117">
        <v>3.9219499999999997E-2</v>
      </c>
      <c r="IG117">
        <v>0</v>
      </c>
      <c r="IH117">
        <v>0.76358999999999999</v>
      </c>
      <c r="II117">
        <v>0.12681200000000001</v>
      </c>
      <c r="IJ117">
        <v>0.53503100000000003</v>
      </c>
      <c r="IK117">
        <v>6.9275500000000004E-2</v>
      </c>
      <c r="IL117">
        <v>2.3086600000000002</v>
      </c>
      <c r="IM117">
        <v>43.2</v>
      </c>
      <c r="IN117">
        <v>21</v>
      </c>
      <c r="IO117">
        <v>22.2</v>
      </c>
      <c r="IP117">
        <v>45.1</v>
      </c>
      <c r="IQ117">
        <v>21</v>
      </c>
      <c r="IR117">
        <v>24.1</v>
      </c>
      <c r="IU117">
        <v>6.81</v>
      </c>
      <c r="IV117">
        <v>29.2</v>
      </c>
      <c r="IW117">
        <v>9.2200000000000006</v>
      </c>
      <c r="IX117">
        <v>30.42</v>
      </c>
      <c r="IY117">
        <v>6.81</v>
      </c>
      <c r="IZ117">
        <v>29.2</v>
      </c>
      <c r="JA117">
        <v>24.42</v>
      </c>
      <c r="JB117">
        <v>80.8566</v>
      </c>
      <c r="JK117">
        <v>1</v>
      </c>
      <c r="JL117">
        <v>3.1526900000000002</v>
      </c>
      <c r="JM117">
        <v>3.1526900000000002</v>
      </c>
      <c r="JP117">
        <v>4794</v>
      </c>
      <c r="JQ117">
        <v>3.1526900000000002</v>
      </c>
      <c r="JR117">
        <v>0.28000000000000003</v>
      </c>
      <c r="JS117">
        <v>0.45</v>
      </c>
      <c r="JT117">
        <v>2.4700000000000002</v>
      </c>
      <c r="JU117">
        <v>0.28000000000000003</v>
      </c>
      <c r="JV117">
        <v>0.45</v>
      </c>
      <c r="JW117">
        <v>2.5499999999999998</v>
      </c>
      <c r="JZ117">
        <v>1</v>
      </c>
      <c r="KA117">
        <v>1</v>
      </c>
      <c r="KB117">
        <v>51.484400000000001</v>
      </c>
      <c r="KC117">
        <v>27.552499999999998</v>
      </c>
      <c r="KD117">
        <v>51.488700000000001</v>
      </c>
      <c r="KE117">
        <v>32.288400000000003</v>
      </c>
      <c r="KF117">
        <v>83.023399999999995</v>
      </c>
      <c r="KG117">
        <v>58.777500000000003</v>
      </c>
      <c r="KJ117">
        <v>32.7151</v>
      </c>
      <c r="KK117">
        <v>1.5021100000000001</v>
      </c>
      <c r="KL117">
        <v>68.530699999999996</v>
      </c>
      <c r="KM117">
        <v>16.869700000000002</v>
      </c>
      <c r="KN117">
        <v>0</v>
      </c>
      <c r="KO117">
        <v>-735.59500000000003</v>
      </c>
      <c r="KP117">
        <v>0</v>
      </c>
      <c r="KQ117">
        <v>0</v>
      </c>
      <c r="KR117">
        <v>133.613</v>
      </c>
      <c r="KS117">
        <v>199.77600000000001</v>
      </c>
      <c r="KT117">
        <v>484.43799999999999</v>
      </c>
      <c r="KU117">
        <v>33.183900000000001</v>
      </c>
      <c r="KV117">
        <v>235.03399999999999</v>
      </c>
      <c r="KW117">
        <v>1259.28</v>
      </c>
      <c r="KX117">
        <v>723.60500000000002</v>
      </c>
      <c r="KY117">
        <v>0</v>
      </c>
      <c r="KZ117">
        <v>249.05099999999999</v>
      </c>
      <c r="LA117">
        <v>2231.94</v>
      </c>
      <c r="LB117">
        <v>34.4953</v>
      </c>
      <c r="LC117">
        <v>7.4300100000000002</v>
      </c>
      <c r="LD117">
        <v>68.530699999999996</v>
      </c>
      <c r="LE117">
        <v>16.869700000000002</v>
      </c>
      <c r="LF117">
        <v>-735.59500000000003</v>
      </c>
      <c r="LG117">
        <v>133.613</v>
      </c>
      <c r="LH117">
        <v>201.16200000000001</v>
      </c>
      <c r="LI117">
        <v>484.43799999999999</v>
      </c>
      <c r="LJ117">
        <v>33.183900000000001</v>
      </c>
      <c r="LK117">
        <v>244.12700000000001</v>
      </c>
      <c r="LL117">
        <v>1332.87</v>
      </c>
      <c r="LM117">
        <v>723.60500000000002</v>
      </c>
      <c r="LN117">
        <v>249.05099999999999</v>
      </c>
      <c r="LO117">
        <v>2305.5300000000002</v>
      </c>
      <c r="LP117">
        <v>130.82599999999999</v>
      </c>
      <c r="LQ117">
        <v>53.163499999999999</v>
      </c>
      <c r="LR117">
        <v>68.530699999999996</v>
      </c>
      <c r="LS117">
        <v>0</v>
      </c>
      <c r="LT117">
        <v>567.19200000000001</v>
      </c>
      <c r="LU117">
        <v>199.28399999999999</v>
      </c>
      <c r="LV117">
        <v>674.65200000000004</v>
      </c>
      <c r="LW117">
        <v>78.678600000000003</v>
      </c>
      <c r="LX117">
        <v>1772.33</v>
      </c>
      <c r="LY117">
        <v>2779.94</v>
      </c>
      <c r="LZ117">
        <v>1014.6</v>
      </c>
      <c r="MA117">
        <v>389.536</v>
      </c>
      <c r="MB117">
        <v>4184.07</v>
      </c>
    </row>
    <row r="118" spans="1:340" x14ac:dyDescent="0.25">
      <c r="A118" s="26">
        <v>44497.801249999997</v>
      </c>
      <c r="B118" t="s">
        <v>900</v>
      </c>
      <c r="C118" t="s">
        <v>901</v>
      </c>
      <c r="D118">
        <v>3</v>
      </c>
      <c r="E118">
        <v>1</v>
      </c>
      <c r="F118">
        <v>2700</v>
      </c>
      <c r="G118" t="s">
        <v>87</v>
      </c>
      <c r="H118" t="s">
        <v>393</v>
      </c>
      <c r="I118">
        <v>1.78</v>
      </c>
      <c r="J118">
        <v>1.1000000000000001</v>
      </c>
      <c r="K118">
        <v>1.1000000000000001</v>
      </c>
      <c r="L118">
        <v>21.7</v>
      </c>
      <c r="O118">
        <v>101.625</v>
      </c>
      <c r="P118">
        <v>0</v>
      </c>
      <c r="Q118">
        <v>343.46199999999999</v>
      </c>
      <c r="R118">
        <v>86.436899999999994</v>
      </c>
      <c r="S118">
        <v>0</v>
      </c>
      <c r="T118">
        <v>-4696.3599999999997</v>
      </c>
      <c r="U118">
        <v>0</v>
      </c>
      <c r="V118">
        <v>0</v>
      </c>
      <c r="W118">
        <v>615.745</v>
      </c>
      <c r="X118">
        <v>1008.13</v>
      </c>
      <c r="Y118">
        <v>2371.31</v>
      </c>
      <c r="Z118">
        <v>151.51499999999999</v>
      </c>
      <c r="AA118">
        <v>-18.148700000000002</v>
      </c>
      <c r="AB118">
        <v>531.524</v>
      </c>
      <c r="AC118">
        <v>150.001</v>
      </c>
      <c r="AD118">
        <v>136.785</v>
      </c>
      <c r="AE118">
        <v>0</v>
      </c>
      <c r="AF118">
        <v>46.9285</v>
      </c>
      <c r="AG118">
        <v>333.71499999999997</v>
      </c>
      <c r="AH118">
        <v>286.78699999999998</v>
      </c>
      <c r="AI118">
        <v>13.14</v>
      </c>
      <c r="AJ118">
        <v>0</v>
      </c>
      <c r="AK118">
        <v>3.55</v>
      </c>
      <c r="AL118">
        <v>10.98</v>
      </c>
      <c r="AM118">
        <v>0</v>
      </c>
      <c r="AN118">
        <v>-39.39</v>
      </c>
      <c r="AO118">
        <v>0</v>
      </c>
      <c r="AP118">
        <v>0</v>
      </c>
      <c r="AQ118">
        <v>7.34</v>
      </c>
      <c r="AR118">
        <v>14.16</v>
      </c>
      <c r="AS118">
        <v>25.46</v>
      </c>
      <c r="AT118">
        <v>1.7</v>
      </c>
      <c r="AU118">
        <v>36.94</v>
      </c>
      <c r="AV118">
        <v>27.67</v>
      </c>
      <c r="BI118">
        <v>0</v>
      </c>
      <c r="BJ118">
        <v>0</v>
      </c>
      <c r="BK118">
        <v>3.9219499999999997E-2</v>
      </c>
      <c r="BL118">
        <v>1.1732899999999999E-2</v>
      </c>
      <c r="BM118">
        <v>0</v>
      </c>
      <c r="BN118">
        <v>-9.6736600000000006E-2</v>
      </c>
      <c r="BO118">
        <v>0</v>
      </c>
      <c r="BP118">
        <v>0</v>
      </c>
      <c r="BQ118">
        <v>0.163464</v>
      </c>
      <c r="BR118">
        <v>0.14677899999999999</v>
      </c>
      <c r="BS118">
        <v>0.35411700000000002</v>
      </c>
      <c r="BT118">
        <v>2.5823200000000001E-2</v>
      </c>
      <c r="BU118">
        <v>0.64439900000000006</v>
      </c>
      <c r="BV118">
        <v>5.0952400000000002E-2</v>
      </c>
      <c r="BW118">
        <v>114.407</v>
      </c>
      <c r="BX118">
        <v>0</v>
      </c>
      <c r="BY118">
        <v>343.46199999999999</v>
      </c>
      <c r="BZ118">
        <v>86.436899999999994</v>
      </c>
      <c r="CA118">
        <v>-4696.3599999999997</v>
      </c>
      <c r="CB118">
        <v>615.745</v>
      </c>
      <c r="CC118">
        <v>1013.49</v>
      </c>
      <c r="CD118">
        <v>2371.31</v>
      </c>
      <c r="CE118">
        <v>151.51499999999999</v>
      </c>
      <c r="CF118">
        <v>-1.6943700000000001E-4</v>
      </c>
      <c r="CG118">
        <v>544.30600000000004</v>
      </c>
      <c r="CH118">
        <v>168.869</v>
      </c>
      <c r="CI118">
        <v>136.785</v>
      </c>
      <c r="CJ118">
        <v>46.9285</v>
      </c>
      <c r="CK118">
        <v>352.58199999999999</v>
      </c>
      <c r="CL118">
        <v>305.654</v>
      </c>
      <c r="CM118">
        <v>14.92</v>
      </c>
      <c r="CN118">
        <v>0</v>
      </c>
      <c r="CO118">
        <v>3.55</v>
      </c>
      <c r="CP118">
        <v>10.98</v>
      </c>
      <c r="CQ118">
        <v>-39.4</v>
      </c>
      <c r="CR118">
        <v>7.34</v>
      </c>
      <c r="CS118">
        <v>14.22</v>
      </c>
      <c r="CT118">
        <v>25.46</v>
      </c>
      <c r="CU118">
        <v>1.7</v>
      </c>
      <c r="CV118">
        <v>38.770000000000003</v>
      </c>
      <c r="CW118">
        <v>29.45</v>
      </c>
      <c r="DH118">
        <v>0</v>
      </c>
      <c r="DI118">
        <v>0</v>
      </c>
      <c r="DJ118">
        <v>3.9219499999999997E-2</v>
      </c>
      <c r="DK118">
        <v>1.1732899999999999E-2</v>
      </c>
      <c r="DL118">
        <v>-9.6736600000000006E-2</v>
      </c>
      <c r="DM118">
        <v>0.163464</v>
      </c>
      <c r="DN118">
        <v>0.14769199999999999</v>
      </c>
      <c r="DO118">
        <v>0.35411700000000002</v>
      </c>
      <c r="DP118">
        <v>2.5823200000000001E-2</v>
      </c>
      <c r="DQ118">
        <v>0.645312</v>
      </c>
      <c r="DR118">
        <v>5.0952400000000002E-2</v>
      </c>
      <c r="DS118" t="s">
        <v>673</v>
      </c>
      <c r="DT118" t="s">
        <v>670</v>
      </c>
      <c r="DU118" t="s">
        <v>665</v>
      </c>
      <c r="DV118" t="s">
        <v>501</v>
      </c>
      <c r="DW118">
        <v>9.1311099999999998E-4</v>
      </c>
      <c r="DX118">
        <v>0</v>
      </c>
      <c r="DY118">
        <v>4.7</v>
      </c>
      <c r="DZ118">
        <v>6</v>
      </c>
      <c r="EC118">
        <v>101.625</v>
      </c>
      <c r="ED118">
        <v>0</v>
      </c>
      <c r="EE118">
        <v>343.46199999999999</v>
      </c>
      <c r="EF118">
        <v>86.436899999999994</v>
      </c>
      <c r="EG118">
        <v>0</v>
      </c>
      <c r="EH118">
        <v>-4696.3599999999997</v>
      </c>
      <c r="EI118">
        <v>0</v>
      </c>
      <c r="EJ118">
        <v>0</v>
      </c>
      <c r="EK118">
        <v>615.745</v>
      </c>
      <c r="EL118">
        <v>1008.13</v>
      </c>
      <c r="EM118">
        <v>2371.31</v>
      </c>
      <c r="EN118">
        <v>151.51499999999999</v>
      </c>
      <c r="EO118">
        <v>-18.148700000000002</v>
      </c>
      <c r="EP118">
        <v>150.001</v>
      </c>
      <c r="EQ118">
        <v>136.785</v>
      </c>
      <c r="ER118">
        <v>0</v>
      </c>
      <c r="ES118">
        <v>46.9285</v>
      </c>
      <c r="ET118">
        <v>333.71499999999997</v>
      </c>
      <c r="EU118">
        <v>13.14</v>
      </c>
      <c r="EV118">
        <v>0</v>
      </c>
      <c r="EW118">
        <v>3.55</v>
      </c>
      <c r="EX118">
        <v>10.98</v>
      </c>
      <c r="EY118">
        <v>0</v>
      </c>
      <c r="EZ118">
        <v>-39.39</v>
      </c>
      <c r="FA118">
        <v>0</v>
      </c>
      <c r="FB118">
        <v>0</v>
      </c>
      <c r="FC118">
        <v>7.34</v>
      </c>
      <c r="FD118">
        <v>14.16</v>
      </c>
      <c r="FE118">
        <v>25.46</v>
      </c>
      <c r="FF118">
        <v>1.7</v>
      </c>
      <c r="FG118">
        <v>36.94</v>
      </c>
      <c r="FT118">
        <v>0</v>
      </c>
      <c r="FU118">
        <v>0</v>
      </c>
      <c r="FV118">
        <v>3.9219499999999997E-2</v>
      </c>
      <c r="FW118">
        <v>1.1732899999999999E-2</v>
      </c>
      <c r="FX118">
        <v>0</v>
      </c>
      <c r="FY118">
        <v>-9.6736600000000006E-2</v>
      </c>
      <c r="FZ118">
        <v>0</v>
      </c>
      <c r="GA118">
        <v>0</v>
      </c>
      <c r="GB118">
        <v>0.163464</v>
      </c>
      <c r="GC118">
        <v>0.14677899999999999</v>
      </c>
      <c r="GD118">
        <v>0.35411700000000002</v>
      </c>
      <c r="GE118">
        <v>2.5823200000000001E-2</v>
      </c>
      <c r="GF118">
        <v>0.64439900000000006</v>
      </c>
      <c r="GG118">
        <v>527.48299999999995</v>
      </c>
      <c r="GH118">
        <v>0</v>
      </c>
      <c r="GI118">
        <v>343.46199999999999</v>
      </c>
      <c r="GJ118">
        <v>0</v>
      </c>
      <c r="GK118">
        <v>2615</v>
      </c>
      <c r="GL118">
        <v>989.00099999999998</v>
      </c>
      <c r="GM118">
        <v>3267.2</v>
      </c>
      <c r="GN118">
        <v>327.5</v>
      </c>
      <c r="GO118">
        <v>8069.64</v>
      </c>
      <c r="GP118">
        <v>439.08499999999998</v>
      </c>
      <c r="GQ118">
        <v>191.65100000000001</v>
      </c>
      <c r="GR118">
        <v>73.400000000000006</v>
      </c>
      <c r="GS118">
        <v>704.13599999999997</v>
      </c>
      <c r="GT118">
        <v>40.46</v>
      </c>
      <c r="GU118">
        <v>0</v>
      </c>
      <c r="GV118">
        <v>3.55</v>
      </c>
      <c r="GW118">
        <v>35.299999999999997</v>
      </c>
      <c r="GX118">
        <v>31.45</v>
      </c>
      <c r="GY118">
        <v>19.781099999999999</v>
      </c>
      <c r="GZ118">
        <v>35.409999999999997</v>
      </c>
      <c r="HA118">
        <v>4.12</v>
      </c>
      <c r="HB118">
        <v>170.071</v>
      </c>
      <c r="HC118">
        <v>40.46</v>
      </c>
      <c r="HD118">
        <v>0</v>
      </c>
      <c r="HE118">
        <v>3.55</v>
      </c>
      <c r="HF118">
        <v>14.12</v>
      </c>
      <c r="HG118">
        <v>31.45</v>
      </c>
      <c r="HH118">
        <v>15.73</v>
      </c>
      <c r="HI118">
        <v>35.409999999999997</v>
      </c>
      <c r="HJ118">
        <v>4.12</v>
      </c>
      <c r="HK118">
        <v>144.84</v>
      </c>
      <c r="ID118">
        <v>0</v>
      </c>
      <c r="IE118">
        <v>0</v>
      </c>
      <c r="IF118">
        <v>3.9219499999999997E-2</v>
      </c>
      <c r="IG118">
        <v>0</v>
      </c>
      <c r="IH118">
        <v>0.76358999999999999</v>
      </c>
      <c r="II118">
        <v>0.12681200000000001</v>
      </c>
      <c r="IJ118">
        <v>0.53503100000000003</v>
      </c>
      <c r="IK118">
        <v>6.9275500000000004E-2</v>
      </c>
      <c r="IL118">
        <v>1.53393</v>
      </c>
      <c r="IM118">
        <v>44.9</v>
      </c>
      <c r="IN118">
        <v>23.2</v>
      </c>
      <c r="IO118">
        <v>21.7</v>
      </c>
      <c r="IP118">
        <v>46</v>
      </c>
      <c r="IQ118">
        <v>23.2</v>
      </c>
      <c r="IR118">
        <v>22.8</v>
      </c>
      <c r="IU118">
        <v>5.46</v>
      </c>
      <c r="IV118">
        <v>22.21</v>
      </c>
      <c r="IW118">
        <v>5.6</v>
      </c>
      <c r="IX118">
        <v>23.85</v>
      </c>
      <c r="IY118">
        <v>5.46</v>
      </c>
      <c r="IZ118">
        <v>22.21</v>
      </c>
      <c r="JA118">
        <v>8.68</v>
      </c>
      <c r="JB118">
        <v>70.63</v>
      </c>
      <c r="JK118">
        <v>1</v>
      </c>
      <c r="JL118">
        <v>3.0918800000000002</v>
      </c>
      <c r="JM118">
        <v>3.0918800000000002</v>
      </c>
      <c r="JP118">
        <v>4697.74</v>
      </c>
      <c r="JQ118">
        <v>3.0918800000000002</v>
      </c>
      <c r="JR118">
        <v>0.28000000000000003</v>
      </c>
      <c r="JS118">
        <v>0.44</v>
      </c>
      <c r="JT118">
        <v>2.0099999999999998</v>
      </c>
      <c r="JU118">
        <v>0.28000000000000003</v>
      </c>
      <c r="JV118">
        <v>0.44</v>
      </c>
      <c r="JW118">
        <v>2.11</v>
      </c>
      <c r="JZ118">
        <v>1</v>
      </c>
      <c r="KA118">
        <v>1</v>
      </c>
      <c r="KB118">
        <v>43.963099999999997</v>
      </c>
      <c r="KC118">
        <v>10.065099999999999</v>
      </c>
      <c r="KD118">
        <v>43.9602</v>
      </c>
      <c r="KE118">
        <v>12.503399999999999</v>
      </c>
      <c r="KF118">
        <v>67.352000000000004</v>
      </c>
      <c r="KG118">
        <v>1.1000000000000001</v>
      </c>
      <c r="KJ118">
        <v>21.2377</v>
      </c>
      <c r="KK118">
        <v>0</v>
      </c>
      <c r="KL118">
        <v>68.530699999999996</v>
      </c>
      <c r="KM118">
        <v>16.869700000000002</v>
      </c>
      <c r="KN118">
        <v>0</v>
      </c>
      <c r="KO118">
        <v>-716.02599999999995</v>
      </c>
      <c r="KP118">
        <v>0</v>
      </c>
      <c r="KQ118">
        <v>0</v>
      </c>
      <c r="KR118">
        <v>133.613</v>
      </c>
      <c r="KS118">
        <v>197.446</v>
      </c>
      <c r="KT118">
        <v>484.43799999999999</v>
      </c>
      <c r="KU118">
        <v>33.183900000000001</v>
      </c>
      <c r="KV118">
        <v>239.29300000000001</v>
      </c>
      <c r="KW118">
        <v>796.06299999999999</v>
      </c>
      <c r="KX118">
        <v>725.923</v>
      </c>
      <c r="KY118">
        <v>0</v>
      </c>
      <c r="KZ118">
        <v>249.05099999999999</v>
      </c>
      <c r="LA118">
        <v>1771.04</v>
      </c>
      <c r="LB118">
        <v>24.0154</v>
      </c>
      <c r="LC118">
        <v>0</v>
      </c>
      <c r="LD118">
        <v>68.530699999999996</v>
      </c>
      <c r="LE118">
        <v>16.869700000000002</v>
      </c>
      <c r="LF118">
        <v>-716.02599999999995</v>
      </c>
      <c r="LG118">
        <v>133.613</v>
      </c>
      <c r="LH118">
        <v>198.40299999999999</v>
      </c>
      <c r="LI118">
        <v>484.43799999999999</v>
      </c>
      <c r="LJ118">
        <v>33.183900000000001</v>
      </c>
      <c r="LK118">
        <v>243.029</v>
      </c>
      <c r="LL118">
        <v>896.19200000000001</v>
      </c>
      <c r="LM118">
        <v>725.923</v>
      </c>
      <c r="LN118">
        <v>249.05099999999999</v>
      </c>
      <c r="LO118">
        <v>1871.17</v>
      </c>
      <c r="LP118">
        <v>111.02800000000001</v>
      </c>
      <c r="LQ118">
        <v>0</v>
      </c>
      <c r="LR118">
        <v>68.530699999999996</v>
      </c>
      <c r="LS118">
        <v>0</v>
      </c>
      <c r="LT118">
        <v>567.19200000000001</v>
      </c>
      <c r="LU118">
        <v>199.28399999999999</v>
      </c>
      <c r="LV118">
        <v>674.65200000000004</v>
      </c>
      <c r="LW118">
        <v>78.678600000000003</v>
      </c>
      <c r="LX118">
        <v>1699.37</v>
      </c>
      <c r="LY118">
        <v>2330.2399999999998</v>
      </c>
      <c r="LZ118">
        <v>1017.1</v>
      </c>
      <c r="MA118">
        <v>389.536</v>
      </c>
      <c r="MB118">
        <v>3736.87</v>
      </c>
    </row>
    <row r="119" spans="1:340" x14ac:dyDescent="0.25">
      <c r="A119" s="26">
        <v>44497.801608796297</v>
      </c>
      <c r="B119" t="s">
        <v>902</v>
      </c>
      <c r="C119" t="s">
        <v>903</v>
      </c>
      <c r="D119">
        <v>4</v>
      </c>
      <c r="E119">
        <v>1</v>
      </c>
      <c r="F119">
        <v>2700</v>
      </c>
      <c r="G119" t="s">
        <v>87</v>
      </c>
      <c r="H119" t="s">
        <v>393</v>
      </c>
      <c r="I119">
        <v>3.06</v>
      </c>
      <c r="J119">
        <v>1.6</v>
      </c>
      <c r="K119">
        <v>1.6</v>
      </c>
      <c r="L119">
        <v>21.2</v>
      </c>
      <c r="O119">
        <v>113.78100000000001</v>
      </c>
      <c r="P119">
        <v>30.462599999999998</v>
      </c>
      <c r="Q119">
        <v>345.11500000000001</v>
      </c>
      <c r="R119">
        <v>86.436899999999994</v>
      </c>
      <c r="S119">
        <v>0</v>
      </c>
      <c r="T119">
        <v>-4772.03</v>
      </c>
      <c r="U119">
        <v>0</v>
      </c>
      <c r="V119">
        <v>0</v>
      </c>
      <c r="W119">
        <v>615.745</v>
      </c>
      <c r="X119">
        <v>1031.29</v>
      </c>
      <c r="Y119">
        <v>2371.31</v>
      </c>
      <c r="Z119">
        <v>151.51499999999999</v>
      </c>
      <c r="AA119">
        <v>-26.3767</v>
      </c>
      <c r="AB119">
        <v>575.79600000000005</v>
      </c>
      <c r="AC119">
        <v>167.95500000000001</v>
      </c>
      <c r="AD119">
        <v>131.245</v>
      </c>
      <c r="AE119">
        <v>0</v>
      </c>
      <c r="AF119">
        <v>46.9285</v>
      </c>
      <c r="AG119">
        <v>346.12900000000002</v>
      </c>
      <c r="AH119">
        <v>299.2</v>
      </c>
      <c r="AI119">
        <v>14.64</v>
      </c>
      <c r="AJ119">
        <v>3.33</v>
      </c>
      <c r="AK119">
        <v>3.55</v>
      </c>
      <c r="AL119">
        <v>10.59</v>
      </c>
      <c r="AM119">
        <v>0</v>
      </c>
      <c r="AN119">
        <v>-40.659999999999997</v>
      </c>
      <c r="AO119">
        <v>0</v>
      </c>
      <c r="AP119">
        <v>0</v>
      </c>
      <c r="AQ119">
        <v>7.14</v>
      </c>
      <c r="AR119">
        <v>14.38</v>
      </c>
      <c r="AS119">
        <v>25.21</v>
      </c>
      <c r="AT119">
        <v>1.64</v>
      </c>
      <c r="AU119">
        <v>39.82</v>
      </c>
      <c r="AV119">
        <v>32.11</v>
      </c>
      <c r="BI119">
        <v>0</v>
      </c>
      <c r="BJ119">
        <v>0.21614900000000001</v>
      </c>
      <c r="BK119">
        <v>3.94083E-2</v>
      </c>
      <c r="BL119">
        <v>1.1732899999999999E-2</v>
      </c>
      <c r="BM119">
        <v>0</v>
      </c>
      <c r="BN119">
        <v>-9.0647099999999994E-2</v>
      </c>
      <c r="BO119">
        <v>0</v>
      </c>
      <c r="BP119">
        <v>0</v>
      </c>
      <c r="BQ119">
        <v>0.163464</v>
      </c>
      <c r="BR119">
        <v>0.155809</v>
      </c>
      <c r="BS119">
        <v>0.35411700000000002</v>
      </c>
      <c r="BT119">
        <v>2.5823200000000001E-2</v>
      </c>
      <c r="BU119">
        <v>0.87585599999999997</v>
      </c>
      <c r="BV119">
        <v>0.26729000000000003</v>
      </c>
      <c r="BW119">
        <v>124.17100000000001</v>
      </c>
      <c r="BX119">
        <v>38.703000000000003</v>
      </c>
      <c r="BY119">
        <v>345.11500000000001</v>
      </c>
      <c r="BZ119">
        <v>86.436899999999994</v>
      </c>
      <c r="CA119">
        <v>-4772.03</v>
      </c>
      <c r="CB119">
        <v>615.745</v>
      </c>
      <c r="CC119">
        <v>1039.04</v>
      </c>
      <c r="CD119">
        <v>2371.31</v>
      </c>
      <c r="CE119">
        <v>151.51499999999999</v>
      </c>
      <c r="CF119">
        <v>-3.4784099999999999E-4</v>
      </c>
      <c r="CG119">
        <v>594.42600000000004</v>
      </c>
      <c r="CH119">
        <v>183.292</v>
      </c>
      <c r="CI119">
        <v>131.245</v>
      </c>
      <c r="CJ119">
        <v>46.9285</v>
      </c>
      <c r="CK119">
        <v>361.46499999999997</v>
      </c>
      <c r="CL119">
        <v>314.53699999999998</v>
      </c>
      <c r="CM119">
        <v>16.05</v>
      </c>
      <c r="CN119">
        <v>4.9800000000000004</v>
      </c>
      <c r="CO119">
        <v>3.55</v>
      </c>
      <c r="CP119">
        <v>10.59</v>
      </c>
      <c r="CQ119">
        <v>-40.67</v>
      </c>
      <c r="CR119">
        <v>7.14</v>
      </c>
      <c r="CS119">
        <v>14.46</v>
      </c>
      <c r="CT119">
        <v>25.21</v>
      </c>
      <c r="CU119">
        <v>1.64</v>
      </c>
      <c r="CV119">
        <v>42.95</v>
      </c>
      <c r="CW119">
        <v>35.17</v>
      </c>
      <c r="DH119">
        <v>0</v>
      </c>
      <c r="DI119">
        <v>0.29705100000000001</v>
      </c>
      <c r="DJ119">
        <v>3.94083E-2</v>
      </c>
      <c r="DK119">
        <v>1.1732899999999999E-2</v>
      </c>
      <c r="DL119">
        <v>-9.0647099999999994E-2</v>
      </c>
      <c r="DM119">
        <v>0.163464</v>
      </c>
      <c r="DN119">
        <v>0.15692500000000001</v>
      </c>
      <c r="DO119">
        <v>0.35411700000000002</v>
      </c>
      <c r="DP119">
        <v>2.5823200000000001E-2</v>
      </c>
      <c r="DQ119">
        <v>0.95787500000000003</v>
      </c>
      <c r="DR119">
        <v>0.348192</v>
      </c>
      <c r="DS119" t="s">
        <v>673</v>
      </c>
      <c r="DT119" t="s">
        <v>670</v>
      </c>
      <c r="DU119" t="s">
        <v>665</v>
      </c>
      <c r="DV119" t="s">
        <v>501</v>
      </c>
      <c r="DW119">
        <v>8.2018599999999997E-2</v>
      </c>
      <c r="DX119">
        <v>8.0902600000000005E-2</v>
      </c>
      <c r="DY119">
        <v>7.3</v>
      </c>
      <c r="DZ119">
        <v>8.6999999999999993</v>
      </c>
      <c r="EC119">
        <v>113.78100000000001</v>
      </c>
      <c r="ED119">
        <v>30.462599999999998</v>
      </c>
      <c r="EE119">
        <v>345.11500000000001</v>
      </c>
      <c r="EF119">
        <v>86.436899999999994</v>
      </c>
      <c r="EG119">
        <v>0</v>
      </c>
      <c r="EH119">
        <v>-4772.03</v>
      </c>
      <c r="EI119">
        <v>0</v>
      </c>
      <c r="EJ119">
        <v>0</v>
      </c>
      <c r="EK119">
        <v>615.745</v>
      </c>
      <c r="EL119">
        <v>1031.29</v>
      </c>
      <c r="EM119">
        <v>2371.31</v>
      </c>
      <c r="EN119">
        <v>151.51499999999999</v>
      </c>
      <c r="EO119">
        <v>-26.3767</v>
      </c>
      <c r="EP119">
        <v>167.95500000000001</v>
      </c>
      <c r="EQ119">
        <v>131.245</v>
      </c>
      <c r="ER119">
        <v>0</v>
      </c>
      <c r="ES119">
        <v>46.9285</v>
      </c>
      <c r="ET119">
        <v>346.12900000000002</v>
      </c>
      <c r="EU119">
        <v>14.64</v>
      </c>
      <c r="EV119">
        <v>3.33</v>
      </c>
      <c r="EW119">
        <v>3.55</v>
      </c>
      <c r="EX119">
        <v>10.59</v>
      </c>
      <c r="EY119">
        <v>0</v>
      </c>
      <c r="EZ119">
        <v>-40.659999999999997</v>
      </c>
      <c r="FA119">
        <v>0</v>
      </c>
      <c r="FB119">
        <v>0</v>
      </c>
      <c r="FC119">
        <v>7.14</v>
      </c>
      <c r="FD119">
        <v>14.38</v>
      </c>
      <c r="FE119">
        <v>25.21</v>
      </c>
      <c r="FF119">
        <v>1.64</v>
      </c>
      <c r="FG119">
        <v>39.82</v>
      </c>
      <c r="FT119">
        <v>0</v>
      </c>
      <c r="FU119">
        <v>0.21614900000000001</v>
      </c>
      <c r="FV119">
        <v>3.94083E-2</v>
      </c>
      <c r="FW119">
        <v>1.1732899999999999E-2</v>
      </c>
      <c r="FX119">
        <v>0</v>
      </c>
      <c r="FY119">
        <v>-9.0647099999999994E-2</v>
      </c>
      <c r="FZ119">
        <v>0</v>
      </c>
      <c r="GA119">
        <v>0</v>
      </c>
      <c r="GB119">
        <v>0.163464</v>
      </c>
      <c r="GC119">
        <v>0.155809</v>
      </c>
      <c r="GD119">
        <v>0.35411700000000002</v>
      </c>
      <c r="GE119">
        <v>2.5823200000000001E-2</v>
      </c>
      <c r="GF119">
        <v>0.87585599999999997</v>
      </c>
      <c r="GG119">
        <v>497.07400000000001</v>
      </c>
      <c r="GH119">
        <v>344.07799999999997</v>
      </c>
      <c r="GI119">
        <v>345.11500000000001</v>
      </c>
      <c r="GJ119">
        <v>0</v>
      </c>
      <c r="GK119">
        <v>2615</v>
      </c>
      <c r="GL119">
        <v>989.00099999999998</v>
      </c>
      <c r="GM119">
        <v>3267.2</v>
      </c>
      <c r="GN119">
        <v>327.5</v>
      </c>
      <c r="GO119">
        <v>8384.9699999999993</v>
      </c>
      <c r="GP119">
        <v>413.79700000000003</v>
      </c>
      <c r="GQ119">
        <v>185.64400000000001</v>
      </c>
      <c r="GR119">
        <v>73.400000000000006</v>
      </c>
      <c r="GS119">
        <v>672.84100000000001</v>
      </c>
      <c r="GT119">
        <v>41.14</v>
      </c>
      <c r="GU119">
        <v>22.34</v>
      </c>
      <c r="GV119">
        <v>3.55</v>
      </c>
      <c r="GW119">
        <v>31.907</v>
      </c>
      <c r="GX119">
        <v>30.77</v>
      </c>
      <c r="GY119">
        <v>19.7211</v>
      </c>
      <c r="GZ119">
        <v>35.14</v>
      </c>
      <c r="HA119">
        <v>3.58</v>
      </c>
      <c r="HB119">
        <v>188.148</v>
      </c>
      <c r="HC119">
        <v>38.22</v>
      </c>
      <c r="HD119">
        <v>22.34</v>
      </c>
      <c r="HE119">
        <v>3.55</v>
      </c>
      <c r="HF119">
        <v>13.72</v>
      </c>
      <c r="HG119">
        <v>30.77</v>
      </c>
      <c r="HH119">
        <v>15.67</v>
      </c>
      <c r="HI119">
        <v>35.14</v>
      </c>
      <c r="HJ119">
        <v>3.58</v>
      </c>
      <c r="HK119">
        <v>162.99</v>
      </c>
      <c r="ID119">
        <v>0</v>
      </c>
      <c r="IE119">
        <v>1.5530900000000001</v>
      </c>
      <c r="IF119">
        <v>3.94083E-2</v>
      </c>
      <c r="IG119">
        <v>0</v>
      </c>
      <c r="IH119">
        <v>0.76358999999999999</v>
      </c>
      <c r="II119">
        <v>0.12681200000000001</v>
      </c>
      <c r="IJ119">
        <v>0.53503100000000003</v>
      </c>
      <c r="IK119">
        <v>6.9275500000000004E-2</v>
      </c>
      <c r="IL119">
        <v>3.0872099999999998</v>
      </c>
      <c r="IM119">
        <v>42.8</v>
      </c>
      <c r="IN119">
        <v>21.6</v>
      </c>
      <c r="IO119">
        <v>21.2</v>
      </c>
      <c r="IP119">
        <v>44.4</v>
      </c>
      <c r="IQ119">
        <v>21.6</v>
      </c>
      <c r="IR119">
        <v>22.8</v>
      </c>
      <c r="IU119">
        <v>8.85</v>
      </c>
      <c r="IV119">
        <v>23.26</v>
      </c>
      <c r="IW119">
        <v>10.59</v>
      </c>
      <c r="IX119">
        <v>24.58</v>
      </c>
      <c r="IY119">
        <v>8.85</v>
      </c>
      <c r="IZ119">
        <v>23.26</v>
      </c>
      <c r="JA119">
        <v>30.53</v>
      </c>
      <c r="JB119">
        <v>68.406999999999996</v>
      </c>
      <c r="JK119">
        <v>1</v>
      </c>
      <c r="JL119">
        <v>3.0516999999999999</v>
      </c>
      <c r="JM119">
        <v>3.0516999999999999</v>
      </c>
      <c r="JP119">
        <v>4773.43</v>
      </c>
      <c r="JQ119">
        <v>3.0516999999999999</v>
      </c>
      <c r="JR119">
        <v>0.28000000000000003</v>
      </c>
      <c r="JS119">
        <v>0.45</v>
      </c>
      <c r="JT119">
        <v>2.08</v>
      </c>
      <c r="JU119">
        <v>0.28000000000000003</v>
      </c>
      <c r="JV119">
        <v>0.45</v>
      </c>
      <c r="JW119">
        <v>2.16</v>
      </c>
      <c r="JZ119">
        <v>1</v>
      </c>
      <c r="KA119">
        <v>1</v>
      </c>
      <c r="KB119">
        <v>39.977800000000002</v>
      </c>
      <c r="KC119">
        <v>8.7122899999999994</v>
      </c>
      <c r="KD119">
        <v>39.983600000000003</v>
      </c>
      <c r="KE119">
        <v>13.936199999999999</v>
      </c>
      <c r="KF119">
        <v>68.514600000000002</v>
      </c>
      <c r="KG119">
        <v>27.9406</v>
      </c>
      <c r="KJ119">
        <v>23.576000000000001</v>
      </c>
      <c r="KK119">
        <v>8.2139500000000005</v>
      </c>
      <c r="KL119">
        <v>68.860500000000002</v>
      </c>
      <c r="KM119">
        <v>16.869700000000002</v>
      </c>
      <c r="KN119">
        <v>0</v>
      </c>
      <c r="KO119">
        <v>-730.995</v>
      </c>
      <c r="KP119">
        <v>0</v>
      </c>
      <c r="KQ119">
        <v>0</v>
      </c>
      <c r="KR119">
        <v>133.613</v>
      </c>
      <c r="KS119">
        <v>202.49299999999999</v>
      </c>
      <c r="KT119">
        <v>484.43799999999999</v>
      </c>
      <c r="KU119">
        <v>33.183900000000001</v>
      </c>
      <c r="KV119">
        <v>240.25299999999999</v>
      </c>
      <c r="KW119">
        <v>891.34400000000005</v>
      </c>
      <c r="KX119">
        <v>696.52099999999996</v>
      </c>
      <c r="KY119">
        <v>0</v>
      </c>
      <c r="KZ119">
        <v>249.05099999999999</v>
      </c>
      <c r="LA119">
        <v>1836.92</v>
      </c>
      <c r="LB119">
        <v>25.547599999999999</v>
      </c>
      <c r="LC119">
        <v>10.401899999999999</v>
      </c>
      <c r="LD119">
        <v>68.860500000000002</v>
      </c>
      <c r="LE119">
        <v>16.869700000000002</v>
      </c>
      <c r="LF119">
        <v>-730.995</v>
      </c>
      <c r="LG119">
        <v>133.613</v>
      </c>
      <c r="LH119">
        <v>203.93</v>
      </c>
      <c r="LI119">
        <v>484.43799999999999</v>
      </c>
      <c r="LJ119">
        <v>33.183900000000001</v>
      </c>
      <c r="LK119">
        <v>245.85</v>
      </c>
      <c r="LL119">
        <v>972.73599999999999</v>
      </c>
      <c r="LM119">
        <v>696.52099999999996</v>
      </c>
      <c r="LN119">
        <v>249.05099999999999</v>
      </c>
      <c r="LO119">
        <v>1918.31</v>
      </c>
      <c r="LP119">
        <v>104.65</v>
      </c>
      <c r="LQ119">
        <v>86.347899999999996</v>
      </c>
      <c r="LR119">
        <v>68.860500000000002</v>
      </c>
      <c r="LS119">
        <v>0</v>
      </c>
      <c r="LT119">
        <v>567.19200000000001</v>
      </c>
      <c r="LU119">
        <v>199.28399999999999</v>
      </c>
      <c r="LV119">
        <v>674.65200000000004</v>
      </c>
      <c r="LW119">
        <v>78.678600000000003</v>
      </c>
      <c r="LX119">
        <v>1779.67</v>
      </c>
      <c r="LY119">
        <v>2196.04</v>
      </c>
      <c r="LZ119">
        <v>985.21799999999996</v>
      </c>
      <c r="MA119">
        <v>389.536</v>
      </c>
      <c r="MB119">
        <v>3570.79</v>
      </c>
    </row>
    <row r="120" spans="1:340" x14ac:dyDescent="0.25">
      <c r="A120" s="26">
        <v>44497.80195601852</v>
      </c>
      <c r="B120" t="s">
        <v>904</v>
      </c>
      <c r="C120" t="s">
        <v>905</v>
      </c>
      <c r="D120">
        <v>5</v>
      </c>
      <c r="E120">
        <v>1</v>
      </c>
      <c r="F120">
        <v>2700</v>
      </c>
      <c r="G120" t="s">
        <v>87</v>
      </c>
      <c r="H120" t="s">
        <v>393</v>
      </c>
      <c r="I120">
        <v>1.91</v>
      </c>
      <c r="J120">
        <v>1.1000000000000001</v>
      </c>
      <c r="K120">
        <v>1.1000000000000001</v>
      </c>
      <c r="L120">
        <v>19.8</v>
      </c>
      <c r="O120">
        <v>85.102400000000003</v>
      </c>
      <c r="P120">
        <v>0</v>
      </c>
      <c r="Q120">
        <v>339.93599999999998</v>
      </c>
      <c r="R120">
        <v>86.442899999999995</v>
      </c>
      <c r="S120">
        <v>0</v>
      </c>
      <c r="T120">
        <v>-4675.9799999999996</v>
      </c>
      <c r="U120">
        <v>0</v>
      </c>
      <c r="V120">
        <v>0</v>
      </c>
      <c r="W120">
        <v>615.745</v>
      </c>
      <c r="X120">
        <v>1005.67</v>
      </c>
      <c r="Y120">
        <v>2371.31</v>
      </c>
      <c r="Z120">
        <v>151.51499999999999</v>
      </c>
      <c r="AA120">
        <v>-20.266500000000001</v>
      </c>
      <c r="AB120">
        <v>511.48099999999999</v>
      </c>
      <c r="AC120">
        <v>125.628</v>
      </c>
      <c r="AD120">
        <v>139.54499999999999</v>
      </c>
      <c r="AE120">
        <v>0</v>
      </c>
      <c r="AF120">
        <v>46.9285</v>
      </c>
      <c r="AG120">
        <v>312.10199999999998</v>
      </c>
      <c r="AH120">
        <v>265.173</v>
      </c>
      <c r="AI120">
        <v>10.68</v>
      </c>
      <c r="AJ120">
        <v>0</v>
      </c>
      <c r="AK120">
        <v>3.51</v>
      </c>
      <c r="AL120">
        <v>11.18</v>
      </c>
      <c r="AM120">
        <v>0</v>
      </c>
      <c r="AN120">
        <v>-39.31</v>
      </c>
      <c r="AO120">
        <v>0</v>
      </c>
      <c r="AP120">
        <v>0</v>
      </c>
      <c r="AQ120">
        <v>7.34</v>
      </c>
      <c r="AR120">
        <v>14.08</v>
      </c>
      <c r="AS120">
        <v>25.48</v>
      </c>
      <c r="AT120">
        <v>1.68</v>
      </c>
      <c r="AU120">
        <v>34.64</v>
      </c>
      <c r="AV120">
        <v>25.37</v>
      </c>
      <c r="BI120">
        <v>0</v>
      </c>
      <c r="BJ120">
        <v>0</v>
      </c>
      <c r="BK120">
        <v>3.8816799999999999E-2</v>
      </c>
      <c r="BL120">
        <v>1.1732899999999999E-2</v>
      </c>
      <c r="BM120">
        <v>0</v>
      </c>
      <c r="BN120">
        <v>-6.4918900000000002E-2</v>
      </c>
      <c r="BO120">
        <v>0</v>
      </c>
      <c r="BP120">
        <v>0</v>
      </c>
      <c r="BQ120">
        <v>0.163464</v>
      </c>
      <c r="BR120">
        <v>0.14568900000000001</v>
      </c>
      <c r="BS120">
        <v>0.35411700000000002</v>
      </c>
      <c r="BT120">
        <v>2.5823200000000001E-2</v>
      </c>
      <c r="BU120">
        <v>0.67472399999999999</v>
      </c>
      <c r="BV120">
        <v>5.0549700000000003E-2</v>
      </c>
      <c r="BW120">
        <v>98.226699999999994</v>
      </c>
      <c r="BX120">
        <v>0</v>
      </c>
      <c r="BY120">
        <v>339.93599999999998</v>
      </c>
      <c r="BZ120">
        <v>86.442899999999995</v>
      </c>
      <c r="CA120">
        <v>-4675.9799999999996</v>
      </c>
      <c r="CB120">
        <v>615.745</v>
      </c>
      <c r="CC120">
        <v>1012.81</v>
      </c>
      <c r="CD120">
        <v>2371.31</v>
      </c>
      <c r="CE120">
        <v>151.51499999999999</v>
      </c>
      <c r="CF120">
        <v>2.22721E-4</v>
      </c>
      <c r="CG120">
        <v>524.60500000000002</v>
      </c>
      <c r="CH120">
        <v>145.00200000000001</v>
      </c>
      <c r="CI120">
        <v>139.54499999999999</v>
      </c>
      <c r="CJ120">
        <v>46.9285</v>
      </c>
      <c r="CK120">
        <v>331.47500000000002</v>
      </c>
      <c r="CL120">
        <v>284.54700000000003</v>
      </c>
      <c r="CM120">
        <v>12.59</v>
      </c>
      <c r="CN120">
        <v>0</v>
      </c>
      <c r="CO120">
        <v>3.51</v>
      </c>
      <c r="CP120">
        <v>11.18</v>
      </c>
      <c r="CQ120">
        <v>-39.32</v>
      </c>
      <c r="CR120">
        <v>7.34</v>
      </c>
      <c r="CS120">
        <v>14.16</v>
      </c>
      <c r="CT120">
        <v>25.48</v>
      </c>
      <c r="CU120">
        <v>1.68</v>
      </c>
      <c r="CV120">
        <v>36.619999999999997</v>
      </c>
      <c r="CW120">
        <v>27.28</v>
      </c>
      <c r="DH120">
        <v>0</v>
      </c>
      <c r="DI120">
        <v>0</v>
      </c>
      <c r="DJ120">
        <v>3.8816799999999999E-2</v>
      </c>
      <c r="DK120">
        <v>1.1732899999999999E-2</v>
      </c>
      <c r="DL120">
        <v>-6.4918900000000002E-2</v>
      </c>
      <c r="DM120">
        <v>0.163464</v>
      </c>
      <c r="DN120">
        <v>0.14718200000000001</v>
      </c>
      <c r="DO120">
        <v>0.35411700000000002</v>
      </c>
      <c r="DP120">
        <v>2.5823200000000001E-2</v>
      </c>
      <c r="DQ120">
        <v>0.67621699999999996</v>
      </c>
      <c r="DR120">
        <v>5.0549700000000003E-2</v>
      </c>
      <c r="DS120" t="s">
        <v>673</v>
      </c>
      <c r="DT120" t="s">
        <v>670</v>
      </c>
      <c r="DU120" t="s">
        <v>665</v>
      </c>
      <c r="DV120" t="s">
        <v>501</v>
      </c>
      <c r="DW120">
        <v>1.49314E-3</v>
      </c>
      <c r="DX120">
        <v>0</v>
      </c>
      <c r="DY120">
        <v>5.4</v>
      </c>
      <c r="DZ120">
        <v>7</v>
      </c>
      <c r="EC120">
        <v>85.102400000000003</v>
      </c>
      <c r="ED120">
        <v>0</v>
      </c>
      <c r="EE120">
        <v>339.93599999999998</v>
      </c>
      <c r="EF120">
        <v>86.442899999999995</v>
      </c>
      <c r="EG120">
        <v>0</v>
      </c>
      <c r="EH120">
        <v>-4675.9799999999996</v>
      </c>
      <c r="EI120">
        <v>0</v>
      </c>
      <c r="EJ120">
        <v>0</v>
      </c>
      <c r="EK120">
        <v>615.745</v>
      </c>
      <c r="EL120">
        <v>1005.67</v>
      </c>
      <c r="EM120">
        <v>2371.31</v>
      </c>
      <c r="EN120">
        <v>151.51499999999999</v>
      </c>
      <c r="EO120">
        <v>-20.266500000000001</v>
      </c>
      <c r="EP120">
        <v>125.628</v>
      </c>
      <c r="EQ120">
        <v>139.54499999999999</v>
      </c>
      <c r="ER120">
        <v>0</v>
      </c>
      <c r="ES120">
        <v>46.9285</v>
      </c>
      <c r="ET120">
        <v>312.10199999999998</v>
      </c>
      <c r="EU120">
        <v>10.68</v>
      </c>
      <c r="EV120">
        <v>0</v>
      </c>
      <c r="EW120">
        <v>3.51</v>
      </c>
      <c r="EX120">
        <v>11.18</v>
      </c>
      <c r="EY120">
        <v>0</v>
      </c>
      <c r="EZ120">
        <v>-39.31</v>
      </c>
      <c r="FA120">
        <v>0</v>
      </c>
      <c r="FB120">
        <v>0</v>
      </c>
      <c r="FC120">
        <v>7.34</v>
      </c>
      <c r="FD120">
        <v>14.08</v>
      </c>
      <c r="FE120">
        <v>25.48</v>
      </c>
      <c r="FF120">
        <v>1.68</v>
      </c>
      <c r="FG120">
        <v>34.64</v>
      </c>
      <c r="FT120">
        <v>0</v>
      </c>
      <c r="FU120">
        <v>0</v>
      </c>
      <c r="FV120">
        <v>3.8816799999999999E-2</v>
      </c>
      <c r="FW120">
        <v>1.1732899999999999E-2</v>
      </c>
      <c r="FX120">
        <v>0</v>
      </c>
      <c r="FY120">
        <v>-6.4918900000000002E-2</v>
      </c>
      <c r="FZ120">
        <v>0</v>
      </c>
      <c r="GA120">
        <v>0</v>
      </c>
      <c r="GB120">
        <v>0.163464</v>
      </c>
      <c r="GC120">
        <v>0.14568900000000001</v>
      </c>
      <c r="GD120">
        <v>0.35411700000000002</v>
      </c>
      <c r="GE120">
        <v>2.5823200000000001E-2</v>
      </c>
      <c r="GF120">
        <v>0.67472399999999999</v>
      </c>
      <c r="GG120">
        <v>545.40499999999997</v>
      </c>
      <c r="GH120">
        <v>0</v>
      </c>
      <c r="GI120">
        <v>339.93599999999998</v>
      </c>
      <c r="GJ120">
        <v>0</v>
      </c>
      <c r="GK120">
        <v>2615</v>
      </c>
      <c r="GL120">
        <v>989.00099999999998</v>
      </c>
      <c r="GM120">
        <v>3267.2</v>
      </c>
      <c r="GN120">
        <v>327.5</v>
      </c>
      <c r="GO120">
        <v>8084.04</v>
      </c>
      <c r="GP120">
        <v>454.05599999999998</v>
      </c>
      <c r="GQ120">
        <v>194.626</v>
      </c>
      <c r="GR120">
        <v>73.400000000000006</v>
      </c>
      <c r="GS120">
        <v>722.08199999999999</v>
      </c>
      <c r="GT120">
        <v>44.679600000000001</v>
      </c>
      <c r="GU120">
        <v>0</v>
      </c>
      <c r="GV120">
        <v>3.51</v>
      </c>
      <c r="GW120">
        <v>36.743600000000001</v>
      </c>
      <c r="GX120">
        <v>31.31</v>
      </c>
      <c r="GY120">
        <v>19.781099999999999</v>
      </c>
      <c r="GZ120">
        <v>35.369999999999997</v>
      </c>
      <c r="HA120">
        <v>3.88</v>
      </c>
      <c r="HB120">
        <v>175.274</v>
      </c>
      <c r="HC120">
        <v>41.13</v>
      </c>
      <c r="HD120">
        <v>0</v>
      </c>
      <c r="HE120">
        <v>3.51</v>
      </c>
      <c r="HF120">
        <v>14.33</v>
      </c>
      <c r="HG120">
        <v>31.31</v>
      </c>
      <c r="HH120">
        <v>15.73</v>
      </c>
      <c r="HI120">
        <v>35.369999999999997</v>
      </c>
      <c r="HJ120">
        <v>3.88</v>
      </c>
      <c r="HK120">
        <v>145.26</v>
      </c>
      <c r="ID120" s="27">
        <v>5.7321700000000002E-16</v>
      </c>
      <c r="IE120">
        <v>0</v>
      </c>
      <c r="IF120">
        <v>3.8816799999999999E-2</v>
      </c>
      <c r="IG120">
        <v>0</v>
      </c>
      <c r="IH120">
        <v>0.76358999999999999</v>
      </c>
      <c r="II120">
        <v>0.12681200000000001</v>
      </c>
      <c r="IJ120">
        <v>0.53503100000000003</v>
      </c>
      <c r="IK120">
        <v>6.9275500000000004E-2</v>
      </c>
      <c r="IL120">
        <v>1.5335300000000001</v>
      </c>
      <c r="IM120">
        <v>42.2</v>
      </c>
      <c r="IN120">
        <v>22.4</v>
      </c>
      <c r="IO120">
        <v>19.8</v>
      </c>
      <c r="IP120">
        <v>43.3</v>
      </c>
      <c r="IQ120">
        <v>22.4</v>
      </c>
      <c r="IR120">
        <v>20.9</v>
      </c>
      <c r="IU120">
        <v>5.23</v>
      </c>
      <c r="IV120">
        <v>20.14</v>
      </c>
      <c r="IW120">
        <v>5.38</v>
      </c>
      <c r="IX120">
        <v>21.9</v>
      </c>
      <c r="IY120">
        <v>5.23</v>
      </c>
      <c r="IZ120">
        <v>20.14</v>
      </c>
      <c r="JA120">
        <v>8.75</v>
      </c>
      <c r="JB120">
        <v>76.183199999999999</v>
      </c>
      <c r="JK120">
        <v>1</v>
      </c>
      <c r="JL120">
        <v>2.8714</v>
      </c>
      <c r="JM120">
        <v>2.8714</v>
      </c>
      <c r="JP120">
        <v>4677.3599999999997</v>
      </c>
      <c r="JQ120">
        <v>2.8714</v>
      </c>
      <c r="JR120">
        <v>0.28000000000000003</v>
      </c>
      <c r="JS120">
        <v>0.44</v>
      </c>
      <c r="JT120">
        <v>1.89</v>
      </c>
      <c r="JU120">
        <v>0.28000000000000003</v>
      </c>
      <c r="JV120">
        <v>0.44</v>
      </c>
      <c r="JW120">
        <v>2</v>
      </c>
      <c r="JZ120">
        <v>1</v>
      </c>
      <c r="KA120">
        <v>1</v>
      </c>
      <c r="KB120">
        <v>48.436799999999998</v>
      </c>
      <c r="KC120">
        <v>12.707000000000001</v>
      </c>
      <c r="KD120">
        <v>48.433300000000003</v>
      </c>
      <c r="KE120">
        <v>8.5452200000000005</v>
      </c>
      <c r="KF120">
        <v>74.916700000000006</v>
      </c>
      <c r="KG120">
        <v>1.1000000000000001</v>
      </c>
      <c r="KJ120">
        <v>17.860600000000002</v>
      </c>
      <c r="KK120">
        <v>0</v>
      </c>
      <c r="KL120">
        <v>67.826999999999998</v>
      </c>
      <c r="KM120">
        <v>16.870200000000001</v>
      </c>
      <c r="KN120">
        <v>0</v>
      </c>
      <c r="KO120">
        <v>-715.322</v>
      </c>
      <c r="KP120">
        <v>0</v>
      </c>
      <c r="KQ120">
        <v>0</v>
      </c>
      <c r="KR120">
        <v>133.613</v>
      </c>
      <c r="KS120">
        <v>196.935</v>
      </c>
      <c r="KT120">
        <v>484.43799999999999</v>
      </c>
      <c r="KU120">
        <v>33.183900000000001</v>
      </c>
      <c r="KV120">
        <v>235.40600000000001</v>
      </c>
      <c r="KW120">
        <v>666.71400000000006</v>
      </c>
      <c r="KX120">
        <v>740.56799999999998</v>
      </c>
      <c r="KY120">
        <v>0</v>
      </c>
      <c r="KZ120">
        <v>249.05099999999999</v>
      </c>
      <c r="LA120">
        <v>1656.33</v>
      </c>
      <c r="LB120">
        <v>20.888000000000002</v>
      </c>
      <c r="LC120">
        <v>0</v>
      </c>
      <c r="LD120">
        <v>67.826999999999998</v>
      </c>
      <c r="LE120">
        <v>16.870200000000001</v>
      </c>
      <c r="LF120">
        <v>-715.322</v>
      </c>
      <c r="LG120">
        <v>133.613</v>
      </c>
      <c r="LH120">
        <v>198.23699999999999</v>
      </c>
      <c r="LI120">
        <v>484.43799999999999</v>
      </c>
      <c r="LJ120">
        <v>33.183900000000001</v>
      </c>
      <c r="LK120">
        <v>239.73500000000001</v>
      </c>
      <c r="LL120">
        <v>769.53200000000004</v>
      </c>
      <c r="LM120">
        <v>740.56799999999998</v>
      </c>
      <c r="LN120">
        <v>249.05099999999999</v>
      </c>
      <c r="LO120">
        <v>1759.15</v>
      </c>
      <c r="LP120">
        <v>115.626</v>
      </c>
      <c r="LQ120">
        <v>0</v>
      </c>
      <c r="LR120">
        <v>67.826999999999998</v>
      </c>
      <c r="LS120">
        <v>0</v>
      </c>
      <c r="LT120">
        <v>567.19200000000001</v>
      </c>
      <c r="LU120">
        <v>199.28399999999999</v>
      </c>
      <c r="LV120">
        <v>674.65200000000004</v>
      </c>
      <c r="LW120">
        <v>78.678600000000003</v>
      </c>
      <c r="LX120">
        <v>1703.26</v>
      </c>
      <c r="LY120">
        <v>2409.69</v>
      </c>
      <c r="LZ120">
        <v>1032.8900000000001</v>
      </c>
      <c r="MA120">
        <v>389.536</v>
      </c>
      <c r="MB120">
        <v>3832.11</v>
      </c>
    </row>
    <row r="121" spans="1:340" x14ac:dyDescent="0.25">
      <c r="A121" s="26">
        <v>44497.802314814813</v>
      </c>
      <c r="B121" t="s">
        <v>906</v>
      </c>
      <c r="C121" t="s">
        <v>907</v>
      </c>
      <c r="D121">
        <v>6</v>
      </c>
      <c r="E121">
        <v>1</v>
      </c>
      <c r="F121">
        <v>2700</v>
      </c>
      <c r="G121" t="s">
        <v>87</v>
      </c>
      <c r="H121" t="s">
        <v>393</v>
      </c>
      <c r="I121">
        <v>1.96</v>
      </c>
      <c r="J121">
        <v>1.3</v>
      </c>
      <c r="K121">
        <v>1.4</v>
      </c>
      <c r="L121">
        <v>21.5</v>
      </c>
      <c r="O121">
        <v>51.264000000000003</v>
      </c>
      <c r="P121">
        <v>29.561499999999999</v>
      </c>
      <c r="Q121">
        <v>351.67</v>
      </c>
      <c r="R121">
        <v>86.436899999999994</v>
      </c>
      <c r="S121">
        <v>0</v>
      </c>
      <c r="T121">
        <v>-4740.84</v>
      </c>
      <c r="U121">
        <v>0</v>
      </c>
      <c r="V121">
        <v>0</v>
      </c>
      <c r="W121">
        <v>615.745</v>
      </c>
      <c r="X121">
        <v>1050.81</v>
      </c>
      <c r="Y121">
        <v>2371.31</v>
      </c>
      <c r="Z121">
        <v>151.51499999999999</v>
      </c>
      <c r="AA121">
        <v>-32.534799999999997</v>
      </c>
      <c r="AB121">
        <v>518.93299999999999</v>
      </c>
      <c r="AC121">
        <v>75.670299999999997</v>
      </c>
      <c r="AD121">
        <v>126.19199999999999</v>
      </c>
      <c r="AE121">
        <v>0</v>
      </c>
      <c r="AF121">
        <v>46.9285</v>
      </c>
      <c r="AG121">
        <v>248.791</v>
      </c>
      <c r="AH121">
        <v>201.863</v>
      </c>
      <c r="AI121">
        <v>6.65</v>
      </c>
      <c r="AJ121">
        <v>2.89</v>
      </c>
      <c r="AK121">
        <v>3.52</v>
      </c>
      <c r="AL121">
        <v>10.220000000000001</v>
      </c>
      <c r="AM121">
        <v>0</v>
      </c>
      <c r="AN121">
        <v>-39.130000000000003</v>
      </c>
      <c r="AO121">
        <v>0</v>
      </c>
      <c r="AP121">
        <v>0</v>
      </c>
      <c r="AQ121">
        <v>6.92</v>
      </c>
      <c r="AR121">
        <v>14.21</v>
      </c>
      <c r="AS121">
        <v>24.6</v>
      </c>
      <c r="AT121">
        <v>1.61</v>
      </c>
      <c r="AU121">
        <v>31.49</v>
      </c>
      <c r="AV121">
        <v>23.28</v>
      </c>
      <c r="BI121">
        <v>0</v>
      </c>
      <c r="BJ121">
        <v>0.25320799999999999</v>
      </c>
      <c r="BK121">
        <v>4.0156799999999999E-2</v>
      </c>
      <c r="BL121">
        <v>1.1732899999999999E-2</v>
      </c>
      <c r="BM121">
        <v>0</v>
      </c>
      <c r="BN121">
        <v>-5.65125E-2</v>
      </c>
      <c r="BO121">
        <v>0</v>
      </c>
      <c r="BP121">
        <v>0</v>
      </c>
      <c r="BQ121">
        <v>0.163464</v>
      </c>
      <c r="BR121">
        <v>0.15319199999999999</v>
      </c>
      <c r="BS121">
        <v>0.35411700000000002</v>
      </c>
      <c r="BT121">
        <v>2.5823200000000001E-2</v>
      </c>
      <c r="BU121">
        <v>0.94518100000000005</v>
      </c>
      <c r="BV121">
        <v>0.30509799999999998</v>
      </c>
      <c r="BW121">
        <v>59.0871</v>
      </c>
      <c r="BX121">
        <v>48.598799999999997</v>
      </c>
      <c r="BY121">
        <v>351.67</v>
      </c>
      <c r="BZ121">
        <v>86.436899999999994</v>
      </c>
      <c r="CA121">
        <v>-4740.84</v>
      </c>
      <c r="CB121">
        <v>615.745</v>
      </c>
      <c r="CC121">
        <v>1056.48</v>
      </c>
      <c r="CD121">
        <v>2371.31</v>
      </c>
      <c r="CE121">
        <v>151.51499999999999</v>
      </c>
      <c r="CF121">
        <v>3.98219E-4</v>
      </c>
      <c r="CG121">
        <v>545.79300000000001</v>
      </c>
      <c r="CH121">
        <v>87.218000000000004</v>
      </c>
      <c r="CI121">
        <v>126.19199999999999</v>
      </c>
      <c r="CJ121">
        <v>46.9285</v>
      </c>
      <c r="CK121">
        <v>260.339</v>
      </c>
      <c r="CL121">
        <v>213.41</v>
      </c>
      <c r="CM121">
        <v>7.73</v>
      </c>
      <c r="CN121">
        <v>3.77</v>
      </c>
      <c r="CO121">
        <v>3.52</v>
      </c>
      <c r="CP121">
        <v>10.220000000000001</v>
      </c>
      <c r="CQ121">
        <v>-39.14</v>
      </c>
      <c r="CR121">
        <v>6.92</v>
      </c>
      <c r="CS121">
        <v>14.26</v>
      </c>
      <c r="CT121">
        <v>24.6</v>
      </c>
      <c r="CU121">
        <v>1.61</v>
      </c>
      <c r="CV121">
        <v>33.49</v>
      </c>
      <c r="CW121">
        <v>25.24</v>
      </c>
      <c r="DH121">
        <v>0</v>
      </c>
      <c r="DI121">
        <v>0.30149100000000001</v>
      </c>
      <c r="DJ121">
        <v>4.0156799999999999E-2</v>
      </c>
      <c r="DK121">
        <v>1.1732899999999999E-2</v>
      </c>
      <c r="DL121">
        <v>-5.65125E-2</v>
      </c>
      <c r="DM121">
        <v>0.163464</v>
      </c>
      <c r="DN121">
        <v>0.15387400000000001</v>
      </c>
      <c r="DO121">
        <v>0.35411700000000002</v>
      </c>
      <c r="DP121">
        <v>2.5823200000000001E-2</v>
      </c>
      <c r="DQ121">
        <v>0.99414599999999997</v>
      </c>
      <c r="DR121">
        <v>0.35338000000000003</v>
      </c>
      <c r="DS121" t="s">
        <v>673</v>
      </c>
      <c r="DT121" t="s">
        <v>670</v>
      </c>
      <c r="DU121" t="s">
        <v>665</v>
      </c>
      <c r="DV121" t="s">
        <v>501</v>
      </c>
      <c r="DW121">
        <v>4.89647E-2</v>
      </c>
      <c r="DX121">
        <v>4.8282800000000001E-2</v>
      </c>
      <c r="DY121">
        <v>6</v>
      </c>
      <c r="DZ121">
        <v>7.8</v>
      </c>
      <c r="EC121">
        <v>51.264000000000003</v>
      </c>
      <c r="ED121">
        <v>29.561499999999999</v>
      </c>
      <c r="EE121">
        <v>351.67</v>
      </c>
      <c r="EF121">
        <v>86.436899999999994</v>
      </c>
      <c r="EG121">
        <v>0</v>
      </c>
      <c r="EH121">
        <v>-4740.84</v>
      </c>
      <c r="EI121">
        <v>0</v>
      </c>
      <c r="EJ121">
        <v>0</v>
      </c>
      <c r="EK121">
        <v>615.745</v>
      </c>
      <c r="EL121">
        <v>1050.81</v>
      </c>
      <c r="EM121">
        <v>2371.31</v>
      </c>
      <c r="EN121">
        <v>151.51499999999999</v>
      </c>
      <c r="EO121">
        <v>-32.534799999999997</v>
      </c>
      <c r="EP121">
        <v>75.670299999999997</v>
      </c>
      <c r="EQ121">
        <v>126.19199999999999</v>
      </c>
      <c r="ER121">
        <v>0</v>
      </c>
      <c r="ES121">
        <v>46.9285</v>
      </c>
      <c r="ET121">
        <v>248.791</v>
      </c>
      <c r="EU121">
        <v>6.65</v>
      </c>
      <c r="EV121">
        <v>2.89</v>
      </c>
      <c r="EW121">
        <v>3.52</v>
      </c>
      <c r="EX121">
        <v>10.220000000000001</v>
      </c>
      <c r="EY121">
        <v>0</v>
      </c>
      <c r="EZ121">
        <v>-39.130000000000003</v>
      </c>
      <c r="FA121">
        <v>0</v>
      </c>
      <c r="FB121">
        <v>0</v>
      </c>
      <c r="FC121">
        <v>6.92</v>
      </c>
      <c r="FD121">
        <v>14.21</v>
      </c>
      <c r="FE121">
        <v>24.6</v>
      </c>
      <c r="FF121">
        <v>1.61</v>
      </c>
      <c r="FG121">
        <v>31.49</v>
      </c>
      <c r="FT121">
        <v>0</v>
      </c>
      <c r="FU121">
        <v>0.25320799999999999</v>
      </c>
      <c r="FV121">
        <v>4.0156799999999999E-2</v>
      </c>
      <c r="FW121">
        <v>1.1732899999999999E-2</v>
      </c>
      <c r="FX121">
        <v>0</v>
      </c>
      <c r="FY121">
        <v>-5.65125E-2</v>
      </c>
      <c r="FZ121">
        <v>0</v>
      </c>
      <c r="GA121">
        <v>0</v>
      </c>
      <c r="GB121">
        <v>0.163464</v>
      </c>
      <c r="GC121">
        <v>0.15319199999999999</v>
      </c>
      <c r="GD121">
        <v>0.35411700000000002</v>
      </c>
      <c r="GE121">
        <v>2.5823200000000001E-2</v>
      </c>
      <c r="GF121">
        <v>0.94518100000000005</v>
      </c>
      <c r="GG121">
        <v>226.89699999999999</v>
      </c>
      <c r="GH121">
        <v>177.41800000000001</v>
      </c>
      <c r="GI121">
        <v>351.67</v>
      </c>
      <c r="GJ121">
        <v>0</v>
      </c>
      <c r="GK121">
        <v>2615</v>
      </c>
      <c r="GL121">
        <v>989.00099999999998</v>
      </c>
      <c r="GM121">
        <v>3267.2</v>
      </c>
      <c r="GN121">
        <v>327.5</v>
      </c>
      <c r="GO121">
        <v>7954.68</v>
      </c>
      <c r="GP121">
        <v>188.88</v>
      </c>
      <c r="GQ121">
        <v>180.12299999999999</v>
      </c>
      <c r="GR121">
        <v>73.400000000000006</v>
      </c>
      <c r="GS121">
        <v>442.40199999999999</v>
      </c>
      <c r="GT121">
        <v>17.275700000000001</v>
      </c>
      <c r="GU121">
        <v>8.89</v>
      </c>
      <c r="GV121">
        <v>3.52</v>
      </c>
      <c r="GW121">
        <v>29.6889</v>
      </c>
      <c r="GX121">
        <v>29.72</v>
      </c>
      <c r="GY121">
        <v>19.333100000000002</v>
      </c>
      <c r="GZ121">
        <v>34.22</v>
      </c>
      <c r="HA121">
        <v>3.7</v>
      </c>
      <c r="HB121">
        <v>146.34800000000001</v>
      </c>
      <c r="HC121">
        <v>17.579999999999998</v>
      </c>
      <c r="HD121">
        <v>8.89</v>
      </c>
      <c r="HE121">
        <v>3.52</v>
      </c>
      <c r="HF121">
        <v>13.36</v>
      </c>
      <c r="HG121">
        <v>29.72</v>
      </c>
      <c r="HH121">
        <v>15.43</v>
      </c>
      <c r="HI121">
        <v>34.22</v>
      </c>
      <c r="HJ121">
        <v>3.7</v>
      </c>
      <c r="HK121">
        <v>126.42</v>
      </c>
      <c r="ID121">
        <v>0</v>
      </c>
      <c r="IE121">
        <v>0.50280100000000005</v>
      </c>
      <c r="IF121">
        <v>4.0156799999999999E-2</v>
      </c>
      <c r="IG121">
        <v>0</v>
      </c>
      <c r="IH121">
        <v>0.76358999999999999</v>
      </c>
      <c r="II121">
        <v>0.12681200000000001</v>
      </c>
      <c r="IJ121">
        <v>0.53503100000000003</v>
      </c>
      <c r="IK121">
        <v>6.9275500000000004E-2</v>
      </c>
      <c r="IL121">
        <v>2.0376699999999999</v>
      </c>
      <c r="IM121">
        <v>48.3</v>
      </c>
      <c r="IN121">
        <v>26.8</v>
      </c>
      <c r="IO121">
        <v>21.5</v>
      </c>
      <c r="IP121">
        <v>49.6</v>
      </c>
      <c r="IQ121">
        <v>26.7</v>
      </c>
      <c r="IR121">
        <v>22.9</v>
      </c>
      <c r="IU121">
        <v>7.75</v>
      </c>
      <c r="IV121">
        <v>15.53</v>
      </c>
      <c r="IW121">
        <v>8.6999999999999993</v>
      </c>
      <c r="IX121">
        <v>16.54</v>
      </c>
      <c r="IY121">
        <v>7.75</v>
      </c>
      <c r="IZ121">
        <v>15.53</v>
      </c>
      <c r="JA121">
        <v>14.47</v>
      </c>
      <c r="JB121">
        <v>44.904600000000002</v>
      </c>
      <c r="JK121">
        <v>1</v>
      </c>
      <c r="JL121">
        <v>3.1061999999999999</v>
      </c>
      <c r="JM121">
        <v>3.1061999999999999</v>
      </c>
      <c r="JP121">
        <v>4742.2299999999996</v>
      </c>
      <c r="JQ121">
        <v>3.1061999999999999</v>
      </c>
      <c r="JR121">
        <v>0.21</v>
      </c>
      <c r="JS121">
        <v>0.28000000000000003</v>
      </c>
      <c r="JT121">
        <v>1.75</v>
      </c>
      <c r="JU121">
        <v>0.22</v>
      </c>
      <c r="JV121">
        <v>0.27</v>
      </c>
      <c r="JW121">
        <v>1.82</v>
      </c>
      <c r="JZ121">
        <v>1</v>
      </c>
      <c r="KA121">
        <v>1</v>
      </c>
      <c r="KB121">
        <v>43.411900000000003</v>
      </c>
      <c r="KC121">
        <v>21.711600000000001</v>
      </c>
      <c r="KD121">
        <v>43.407499999999999</v>
      </c>
      <c r="KE121">
        <v>25.417400000000001</v>
      </c>
      <c r="KF121">
        <v>62.005899999999997</v>
      </c>
      <c r="KG121">
        <v>34.9559</v>
      </c>
      <c r="KJ121">
        <v>10.2781</v>
      </c>
      <c r="KK121">
        <v>8.5221499999999999</v>
      </c>
      <c r="KL121">
        <v>65.213499999999996</v>
      </c>
      <c r="KM121">
        <v>15.600099999999999</v>
      </c>
      <c r="KN121">
        <v>0</v>
      </c>
      <c r="KO121">
        <v>-489.99799999999999</v>
      </c>
      <c r="KP121">
        <v>0</v>
      </c>
      <c r="KQ121">
        <v>0</v>
      </c>
      <c r="KR121">
        <v>134.529</v>
      </c>
      <c r="KS121">
        <v>191.018</v>
      </c>
      <c r="KT121">
        <v>462.36</v>
      </c>
      <c r="KU121">
        <v>33.337899999999998</v>
      </c>
      <c r="KV121">
        <v>430.86</v>
      </c>
      <c r="KW121">
        <v>401.58499999999998</v>
      </c>
      <c r="KX121">
        <v>669.70699999999999</v>
      </c>
      <c r="KY121">
        <v>0</v>
      </c>
      <c r="KZ121">
        <v>249.05099999999999</v>
      </c>
      <c r="LA121">
        <v>1320.34</v>
      </c>
      <c r="LB121">
        <v>11.820600000000001</v>
      </c>
      <c r="LC121">
        <v>13.574299999999999</v>
      </c>
      <c r="LD121">
        <v>65.213499999999996</v>
      </c>
      <c r="LE121">
        <v>15.600099999999999</v>
      </c>
      <c r="LF121">
        <v>-489.99799999999999</v>
      </c>
      <c r="LG121">
        <v>134.529</v>
      </c>
      <c r="LH121">
        <v>191.88499999999999</v>
      </c>
      <c r="LI121">
        <v>462.36</v>
      </c>
      <c r="LJ121">
        <v>33.337899999999998</v>
      </c>
      <c r="LK121">
        <v>438.322</v>
      </c>
      <c r="LL121">
        <v>462.86900000000003</v>
      </c>
      <c r="LM121">
        <v>669.70699999999999</v>
      </c>
      <c r="LN121">
        <v>249.05099999999999</v>
      </c>
      <c r="LO121">
        <v>1381.63</v>
      </c>
      <c r="LP121">
        <v>46.824599999999997</v>
      </c>
      <c r="LQ121">
        <v>45.142800000000001</v>
      </c>
      <c r="LR121">
        <v>65.213499999999996</v>
      </c>
      <c r="LS121">
        <v>0</v>
      </c>
      <c r="LT121">
        <v>570.78300000000002</v>
      </c>
      <c r="LU121">
        <v>187.036</v>
      </c>
      <c r="LV121">
        <v>648.29600000000005</v>
      </c>
      <c r="LW121">
        <v>86.545199999999994</v>
      </c>
      <c r="LX121">
        <v>1649.84</v>
      </c>
      <c r="LY121">
        <v>1002.39</v>
      </c>
      <c r="LZ121">
        <v>955.91700000000003</v>
      </c>
      <c r="MA121">
        <v>389.536</v>
      </c>
      <c r="MB121">
        <v>2347.84</v>
      </c>
    </row>
    <row r="122" spans="1:340" x14ac:dyDescent="0.25">
      <c r="A122" s="26">
        <v>44497.802673611113</v>
      </c>
      <c r="B122" t="s">
        <v>908</v>
      </c>
      <c r="C122" t="s">
        <v>909</v>
      </c>
      <c r="D122">
        <v>7</v>
      </c>
      <c r="E122">
        <v>1</v>
      </c>
      <c r="F122">
        <v>2700</v>
      </c>
      <c r="G122" t="s">
        <v>87</v>
      </c>
      <c r="H122" t="s">
        <v>393</v>
      </c>
      <c r="I122">
        <v>0.91</v>
      </c>
      <c r="J122">
        <v>0.7</v>
      </c>
      <c r="K122">
        <v>0.7</v>
      </c>
      <c r="L122">
        <v>19</v>
      </c>
      <c r="O122">
        <v>17.704999999999998</v>
      </c>
      <c r="P122">
        <v>1.90517</v>
      </c>
      <c r="Q122">
        <v>350.33800000000002</v>
      </c>
      <c r="R122">
        <v>86.433400000000006</v>
      </c>
      <c r="S122">
        <v>0</v>
      </c>
      <c r="T122">
        <v>-4659.32</v>
      </c>
      <c r="U122">
        <v>0</v>
      </c>
      <c r="V122">
        <v>0</v>
      </c>
      <c r="W122">
        <v>615.745</v>
      </c>
      <c r="X122">
        <v>1052.42</v>
      </c>
      <c r="Y122">
        <v>2371.31</v>
      </c>
      <c r="Z122">
        <v>151.51499999999999</v>
      </c>
      <c r="AA122">
        <v>-11.948600000000001</v>
      </c>
      <c r="AB122">
        <v>456.38200000000001</v>
      </c>
      <c r="AC122">
        <v>26.133299999999998</v>
      </c>
      <c r="AD122">
        <v>124.452</v>
      </c>
      <c r="AE122">
        <v>0</v>
      </c>
      <c r="AF122">
        <v>46.9285</v>
      </c>
      <c r="AG122">
        <v>197.51400000000001</v>
      </c>
      <c r="AH122">
        <v>150.58500000000001</v>
      </c>
      <c r="AI122">
        <v>2.19</v>
      </c>
      <c r="AJ122">
        <v>0.24</v>
      </c>
      <c r="AK122">
        <v>3.57</v>
      </c>
      <c r="AL122">
        <v>9.9600000000000009</v>
      </c>
      <c r="AM122">
        <v>0</v>
      </c>
      <c r="AN122">
        <v>-38.799999999999997</v>
      </c>
      <c r="AO122">
        <v>0</v>
      </c>
      <c r="AP122">
        <v>0</v>
      </c>
      <c r="AQ122">
        <v>7.06</v>
      </c>
      <c r="AR122">
        <v>14.34</v>
      </c>
      <c r="AS122">
        <v>25.06</v>
      </c>
      <c r="AT122">
        <v>1.64</v>
      </c>
      <c r="AU122">
        <v>25.26</v>
      </c>
      <c r="AV122">
        <v>15.96</v>
      </c>
      <c r="BI122">
        <v>0</v>
      </c>
      <c r="BJ122">
        <v>1.3495699999999999E-2</v>
      </c>
      <c r="BK122">
        <v>4.0004699999999997E-2</v>
      </c>
      <c r="BL122">
        <v>1.1732899999999999E-2</v>
      </c>
      <c r="BM122">
        <v>0</v>
      </c>
      <c r="BN122">
        <v>-3.9301999999999997E-2</v>
      </c>
      <c r="BO122">
        <v>0</v>
      </c>
      <c r="BP122">
        <v>0</v>
      </c>
      <c r="BQ122">
        <v>0.163464</v>
      </c>
      <c r="BR122">
        <v>0.152138</v>
      </c>
      <c r="BS122">
        <v>0.35411700000000002</v>
      </c>
      <c r="BT122">
        <v>2.5823200000000001E-2</v>
      </c>
      <c r="BU122">
        <v>0.72147300000000003</v>
      </c>
      <c r="BV122">
        <v>6.5233299999999994E-2</v>
      </c>
      <c r="BW122">
        <v>22.116599999999998</v>
      </c>
      <c r="BX122">
        <v>3.9975499999999999</v>
      </c>
      <c r="BY122">
        <v>350.33800000000002</v>
      </c>
      <c r="BZ122">
        <v>86.433400000000006</v>
      </c>
      <c r="CA122">
        <v>-4659.32</v>
      </c>
      <c r="CB122">
        <v>615.745</v>
      </c>
      <c r="CC122">
        <v>1057.8599999999999</v>
      </c>
      <c r="CD122">
        <v>2371.31</v>
      </c>
      <c r="CE122">
        <v>151.51499999999999</v>
      </c>
      <c r="CF122">
        <v>-2.6757400000000002E-4</v>
      </c>
      <c r="CG122">
        <v>462.88600000000002</v>
      </c>
      <c r="CH122">
        <v>32.645000000000003</v>
      </c>
      <c r="CI122">
        <v>124.452</v>
      </c>
      <c r="CJ122">
        <v>46.9285</v>
      </c>
      <c r="CK122">
        <v>204.02500000000001</v>
      </c>
      <c r="CL122">
        <v>157.09700000000001</v>
      </c>
      <c r="CM122">
        <v>2.8</v>
      </c>
      <c r="CN122">
        <v>0.54</v>
      </c>
      <c r="CO122">
        <v>3.57</v>
      </c>
      <c r="CP122">
        <v>9.9600000000000009</v>
      </c>
      <c r="CQ122">
        <v>-38.799999999999997</v>
      </c>
      <c r="CR122">
        <v>7.06</v>
      </c>
      <c r="CS122">
        <v>14.4</v>
      </c>
      <c r="CT122">
        <v>25.06</v>
      </c>
      <c r="CU122">
        <v>1.64</v>
      </c>
      <c r="CV122">
        <v>26.23</v>
      </c>
      <c r="CW122">
        <v>16.87</v>
      </c>
      <c r="DH122">
        <v>0</v>
      </c>
      <c r="DI122">
        <v>5.7479599999999999E-2</v>
      </c>
      <c r="DJ122">
        <v>4.0004699999999997E-2</v>
      </c>
      <c r="DK122">
        <v>1.1732899999999999E-2</v>
      </c>
      <c r="DL122">
        <v>-3.9301999999999997E-2</v>
      </c>
      <c r="DM122">
        <v>0.163464</v>
      </c>
      <c r="DN122">
        <v>0.15293000000000001</v>
      </c>
      <c r="DO122">
        <v>0.35411700000000002</v>
      </c>
      <c r="DP122">
        <v>2.5823200000000001E-2</v>
      </c>
      <c r="DQ122">
        <v>0.76624899999999996</v>
      </c>
      <c r="DR122">
        <v>0.10921699999999999</v>
      </c>
      <c r="DS122" t="s">
        <v>673</v>
      </c>
      <c r="DT122" t="s">
        <v>670</v>
      </c>
      <c r="DU122" t="s">
        <v>665</v>
      </c>
      <c r="DV122" t="s">
        <v>501</v>
      </c>
      <c r="DW122">
        <v>4.4776099999999999E-2</v>
      </c>
      <c r="DX122">
        <v>4.3983899999999999E-2</v>
      </c>
      <c r="DY122">
        <v>3.7</v>
      </c>
      <c r="DZ122">
        <v>5.4</v>
      </c>
      <c r="EC122">
        <v>17.704999999999998</v>
      </c>
      <c r="ED122">
        <v>1.90517</v>
      </c>
      <c r="EE122">
        <v>350.33800000000002</v>
      </c>
      <c r="EF122">
        <v>86.433400000000006</v>
      </c>
      <c r="EG122">
        <v>0</v>
      </c>
      <c r="EH122">
        <v>-4659.32</v>
      </c>
      <c r="EI122">
        <v>0</v>
      </c>
      <c r="EJ122">
        <v>0</v>
      </c>
      <c r="EK122">
        <v>615.745</v>
      </c>
      <c r="EL122">
        <v>1052.42</v>
      </c>
      <c r="EM122">
        <v>2371.31</v>
      </c>
      <c r="EN122">
        <v>151.51499999999999</v>
      </c>
      <c r="EO122">
        <v>-11.948600000000001</v>
      </c>
      <c r="EP122">
        <v>26.133299999999998</v>
      </c>
      <c r="EQ122">
        <v>124.452</v>
      </c>
      <c r="ER122">
        <v>0</v>
      </c>
      <c r="ES122">
        <v>46.9285</v>
      </c>
      <c r="ET122">
        <v>197.51400000000001</v>
      </c>
      <c r="EU122">
        <v>2.19</v>
      </c>
      <c r="EV122">
        <v>0.24</v>
      </c>
      <c r="EW122">
        <v>3.57</v>
      </c>
      <c r="EX122">
        <v>9.9600000000000009</v>
      </c>
      <c r="EY122">
        <v>0</v>
      </c>
      <c r="EZ122">
        <v>-38.799999999999997</v>
      </c>
      <c r="FA122">
        <v>0</v>
      </c>
      <c r="FB122">
        <v>0</v>
      </c>
      <c r="FC122">
        <v>7.06</v>
      </c>
      <c r="FD122">
        <v>14.34</v>
      </c>
      <c r="FE122">
        <v>25.06</v>
      </c>
      <c r="FF122">
        <v>1.64</v>
      </c>
      <c r="FG122">
        <v>25.26</v>
      </c>
      <c r="FT122">
        <v>0</v>
      </c>
      <c r="FU122">
        <v>1.3495699999999999E-2</v>
      </c>
      <c r="FV122">
        <v>4.0004699999999997E-2</v>
      </c>
      <c r="FW122">
        <v>1.1732899999999999E-2</v>
      </c>
      <c r="FX122">
        <v>0</v>
      </c>
      <c r="FY122">
        <v>-3.9301999999999997E-2</v>
      </c>
      <c r="FZ122">
        <v>0</v>
      </c>
      <c r="GA122">
        <v>0</v>
      </c>
      <c r="GB122">
        <v>0.163464</v>
      </c>
      <c r="GC122">
        <v>0.152138</v>
      </c>
      <c r="GD122">
        <v>0.35411700000000002</v>
      </c>
      <c r="GE122">
        <v>2.5823200000000001E-2</v>
      </c>
      <c r="GF122">
        <v>0.72147300000000003</v>
      </c>
      <c r="GG122">
        <v>100.265</v>
      </c>
      <c r="GH122">
        <v>73.875500000000002</v>
      </c>
      <c r="GI122">
        <v>350.33800000000002</v>
      </c>
      <c r="GJ122">
        <v>0</v>
      </c>
      <c r="GK122">
        <v>2615</v>
      </c>
      <c r="GL122">
        <v>989.00099999999998</v>
      </c>
      <c r="GM122">
        <v>3267.2</v>
      </c>
      <c r="GN122">
        <v>327.5</v>
      </c>
      <c r="GO122">
        <v>7723.18</v>
      </c>
      <c r="GP122">
        <v>83.462100000000007</v>
      </c>
      <c r="GQ122">
        <v>178.21100000000001</v>
      </c>
      <c r="GR122">
        <v>73.400000000000006</v>
      </c>
      <c r="GS122">
        <v>335.07299999999998</v>
      </c>
      <c r="GT122">
        <v>7.0033899999999996</v>
      </c>
      <c r="GU122">
        <v>4.5999999999999996</v>
      </c>
      <c r="GV122">
        <v>3.57</v>
      </c>
      <c r="GW122">
        <v>29.5227</v>
      </c>
      <c r="GX122">
        <v>30.29</v>
      </c>
      <c r="GY122">
        <v>19.5533</v>
      </c>
      <c r="GZ122">
        <v>34.86</v>
      </c>
      <c r="HA122">
        <v>3.79</v>
      </c>
      <c r="HB122">
        <v>133.18899999999999</v>
      </c>
      <c r="HC122">
        <v>7.55</v>
      </c>
      <c r="HD122">
        <v>4.5999999999999996</v>
      </c>
      <c r="HE122">
        <v>3.57</v>
      </c>
      <c r="HF122">
        <v>12.99</v>
      </c>
      <c r="HG122">
        <v>30.29</v>
      </c>
      <c r="HH122">
        <v>15.54</v>
      </c>
      <c r="HI122">
        <v>34.86</v>
      </c>
      <c r="HJ122">
        <v>3.79</v>
      </c>
      <c r="HK122">
        <v>113.19</v>
      </c>
      <c r="ID122">
        <v>0</v>
      </c>
      <c r="IE122">
        <v>0.29766900000000002</v>
      </c>
      <c r="IF122">
        <v>4.0004699999999997E-2</v>
      </c>
      <c r="IG122">
        <v>0</v>
      </c>
      <c r="IH122">
        <v>0.76358999999999999</v>
      </c>
      <c r="II122">
        <v>0.12681200000000001</v>
      </c>
      <c r="IJ122">
        <v>0.53503100000000003</v>
      </c>
      <c r="IK122">
        <v>6.9275500000000004E-2</v>
      </c>
      <c r="IL122">
        <v>1.8323799999999999</v>
      </c>
      <c r="IM122">
        <v>48.1</v>
      </c>
      <c r="IN122">
        <v>29.1</v>
      </c>
      <c r="IO122">
        <v>19</v>
      </c>
      <c r="IP122">
        <v>48.8</v>
      </c>
      <c r="IQ122">
        <v>29.1</v>
      </c>
      <c r="IR122">
        <v>19.7</v>
      </c>
      <c r="IU122">
        <v>4.8600000000000003</v>
      </c>
      <c r="IV122">
        <v>11.1</v>
      </c>
      <c r="IW122">
        <v>5.21</v>
      </c>
      <c r="IX122">
        <v>11.66</v>
      </c>
      <c r="IY122">
        <v>4.8600000000000003</v>
      </c>
      <c r="IZ122">
        <v>11.1</v>
      </c>
      <c r="JA122">
        <v>9.1</v>
      </c>
      <c r="JB122">
        <v>35.5961</v>
      </c>
      <c r="JK122">
        <v>1</v>
      </c>
      <c r="JL122">
        <v>2.9359500000000001</v>
      </c>
      <c r="JM122">
        <v>2.9359500000000001</v>
      </c>
      <c r="JP122">
        <v>4660.68</v>
      </c>
      <c r="JQ122">
        <v>2.9359500000000001</v>
      </c>
      <c r="JR122">
        <v>0.21</v>
      </c>
      <c r="JS122">
        <v>0.27</v>
      </c>
      <c r="JT122">
        <v>1.48</v>
      </c>
      <c r="JU122">
        <v>0.21</v>
      </c>
      <c r="JV122">
        <v>0.27</v>
      </c>
      <c r="JW122">
        <v>1.51</v>
      </c>
      <c r="JZ122">
        <v>1</v>
      </c>
      <c r="KA122">
        <v>1</v>
      </c>
      <c r="KB122">
        <v>37.508800000000001</v>
      </c>
      <c r="KC122">
        <v>18.385200000000001</v>
      </c>
      <c r="KD122">
        <v>37.5747</v>
      </c>
      <c r="KE122">
        <v>21.019100000000002</v>
      </c>
      <c r="KF122">
        <v>51.909199999999998</v>
      </c>
      <c r="KG122">
        <v>28.428599999999999</v>
      </c>
      <c r="KJ122">
        <v>3.4664700000000002</v>
      </c>
      <c r="KK122">
        <v>0.529505</v>
      </c>
      <c r="KL122">
        <v>64.966499999999996</v>
      </c>
      <c r="KM122">
        <v>15.599500000000001</v>
      </c>
      <c r="KN122">
        <v>0</v>
      </c>
      <c r="KO122">
        <v>-478.96499999999997</v>
      </c>
      <c r="KP122">
        <v>0</v>
      </c>
      <c r="KQ122">
        <v>0</v>
      </c>
      <c r="KR122">
        <v>134.529</v>
      </c>
      <c r="KS122">
        <v>191.32400000000001</v>
      </c>
      <c r="KT122">
        <v>462.36</v>
      </c>
      <c r="KU122">
        <v>33.337899999999998</v>
      </c>
      <c r="KV122">
        <v>427.14699999999999</v>
      </c>
      <c r="KW122">
        <v>138.69</v>
      </c>
      <c r="KX122">
        <v>660.47</v>
      </c>
      <c r="KY122">
        <v>0</v>
      </c>
      <c r="KZ122">
        <v>249.05099999999999</v>
      </c>
      <c r="LA122">
        <v>1048.21</v>
      </c>
      <c r="LB122">
        <v>4.4249900000000002</v>
      </c>
      <c r="LC122">
        <v>1.19536</v>
      </c>
      <c r="LD122">
        <v>64.966499999999996</v>
      </c>
      <c r="LE122">
        <v>15.599500000000001</v>
      </c>
      <c r="LF122">
        <v>-478.96499999999997</v>
      </c>
      <c r="LG122">
        <v>134.529</v>
      </c>
      <c r="LH122">
        <v>192.154</v>
      </c>
      <c r="LI122">
        <v>462.36</v>
      </c>
      <c r="LJ122">
        <v>33.337899999999998</v>
      </c>
      <c r="LK122">
        <v>429.60199999999998</v>
      </c>
      <c r="LL122">
        <v>173.24799999999999</v>
      </c>
      <c r="LM122">
        <v>660.47</v>
      </c>
      <c r="LN122">
        <v>249.05099999999999</v>
      </c>
      <c r="LO122">
        <v>1082.77</v>
      </c>
      <c r="LP122">
        <v>20.4969</v>
      </c>
      <c r="LQ122">
        <v>19.503799999999998</v>
      </c>
      <c r="LR122">
        <v>64.966499999999996</v>
      </c>
      <c r="LS122">
        <v>0</v>
      </c>
      <c r="LT122">
        <v>570.78300000000002</v>
      </c>
      <c r="LU122">
        <v>187.036</v>
      </c>
      <c r="LV122">
        <v>648.29600000000005</v>
      </c>
      <c r="LW122">
        <v>86.545199999999994</v>
      </c>
      <c r="LX122">
        <v>1597.63</v>
      </c>
      <c r="LY122">
        <v>442.93599999999998</v>
      </c>
      <c r="LZ122">
        <v>945.77099999999996</v>
      </c>
      <c r="MA122">
        <v>389.536</v>
      </c>
      <c r="MB122">
        <v>1778.24</v>
      </c>
    </row>
    <row r="123" spans="1:340" x14ac:dyDescent="0.25">
      <c r="A123" s="26">
        <v>44497.803043981483</v>
      </c>
      <c r="B123" t="s">
        <v>910</v>
      </c>
      <c r="C123" t="s">
        <v>911</v>
      </c>
      <c r="D123">
        <v>8</v>
      </c>
      <c r="E123">
        <v>1</v>
      </c>
      <c r="F123">
        <v>2700</v>
      </c>
      <c r="G123" t="s">
        <v>87</v>
      </c>
      <c r="H123" t="s">
        <v>393</v>
      </c>
      <c r="I123">
        <v>2.61</v>
      </c>
      <c r="J123">
        <v>1.6</v>
      </c>
      <c r="K123">
        <v>1.7</v>
      </c>
      <c r="L123">
        <v>19.2</v>
      </c>
      <c r="O123">
        <v>27.658300000000001</v>
      </c>
      <c r="P123">
        <v>209.51499999999999</v>
      </c>
      <c r="Q123">
        <v>352.928</v>
      </c>
      <c r="R123">
        <v>86.433400000000006</v>
      </c>
      <c r="S123">
        <v>0</v>
      </c>
      <c r="T123">
        <v>-4957.05</v>
      </c>
      <c r="U123">
        <v>0</v>
      </c>
      <c r="V123">
        <v>0</v>
      </c>
      <c r="W123">
        <v>615.745</v>
      </c>
      <c r="X123">
        <v>1070.5899999999999</v>
      </c>
      <c r="Y123">
        <v>2371.31</v>
      </c>
      <c r="Z123">
        <v>151.51499999999999</v>
      </c>
      <c r="AA123">
        <v>-71.361400000000003</v>
      </c>
      <c r="AB123">
        <v>676.53499999999997</v>
      </c>
      <c r="AC123">
        <v>40.8264</v>
      </c>
      <c r="AD123">
        <v>121.751</v>
      </c>
      <c r="AE123">
        <v>0</v>
      </c>
      <c r="AF123">
        <v>46.9285</v>
      </c>
      <c r="AG123">
        <v>209.506</v>
      </c>
      <c r="AH123">
        <v>162.578</v>
      </c>
      <c r="AI123">
        <v>3.59</v>
      </c>
      <c r="AJ123">
        <v>9.42</v>
      </c>
      <c r="AK123">
        <v>3.49</v>
      </c>
      <c r="AL123">
        <v>9.8800000000000008</v>
      </c>
      <c r="AM123">
        <v>0</v>
      </c>
      <c r="AN123">
        <v>-41.71</v>
      </c>
      <c r="AO123">
        <v>0</v>
      </c>
      <c r="AP123">
        <v>0</v>
      </c>
      <c r="AQ123">
        <v>6.67</v>
      </c>
      <c r="AR123">
        <v>14.28</v>
      </c>
      <c r="AS123">
        <v>24.21</v>
      </c>
      <c r="AT123">
        <v>1.55</v>
      </c>
      <c r="AU123">
        <v>31.38</v>
      </c>
      <c r="AV123">
        <v>26.38</v>
      </c>
      <c r="BI123">
        <v>0</v>
      </c>
      <c r="BJ123">
        <v>0.56838299999999997</v>
      </c>
      <c r="BK123">
        <v>4.03004E-2</v>
      </c>
      <c r="BL123">
        <v>1.1732899999999999E-2</v>
      </c>
      <c r="BM123">
        <v>0</v>
      </c>
      <c r="BN123">
        <v>-4.2818099999999998E-2</v>
      </c>
      <c r="BO123">
        <v>0</v>
      </c>
      <c r="BP123">
        <v>0</v>
      </c>
      <c r="BQ123">
        <v>0.163464</v>
      </c>
      <c r="BR123">
        <v>0.15798100000000001</v>
      </c>
      <c r="BS123">
        <v>0.35411700000000002</v>
      </c>
      <c r="BT123">
        <v>2.5823200000000001E-2</v>
      </c>
      <c r="BU123">
        <v>1.27898</v>
      </c>
      <c r="BV123">
        <v>0.62041599999999997</v>
      </c>
      <c r="BW123">
        <v>33.183300000000003</v>
      </c>
      <c r="BX123">
        <v>269.25900000000001</v>
      </c>
      <c r="BY123">
        <v>352.928</v>
      </c>
      <c r="BZ123">
        <v>86.433400000000006</v>
      </c>
      <c r="CA123">
        <v>-4957.05</v>
      </c>
      <c r="CB123">
        <v>615.745</v>
      </c>
      <c r="CC123">
        <v>1076.68</v>
      </c>
      <c r="CD123">
        <v>2371.31</v>
      </c>
      <c r="CE123">
        <v>151.51499999999999</v>
      </c>
      <c r="CF123">
        <v>3.9177999999999999E-4</v>
      </c>
      <c r="CG123">
        <v>741.80399999999997</v>
      </c>
      <c r="CH123">
        <v>48.9818</v>
      </c>
      <c r="CI123">
        <v>121.751</v>
      </c>
      <c r="CJ123">
        <v>46.9285</v>
      </c>
      <c r="CK123">
        <v>217.66200000000001</v>
      </c>
      <c r="CL123">
        <v>170.733</v>
      </c>
      <c r="CM123">
        <v>4.34</v>
      </c>
      <c r="CN123">
        <v>11.28</v>
      </c>
      <c r="CO123">
        <v>3.49</v>
      </c>
      <c r="CP123">
        <v>9.8800000000000008</v>
      </c>
      <c r="CQ123">
        <v>-41.72</v>
      </c>
      <c r="CR123">
        <v>6.67</v>
      </c>
      <c r="CS123">
        <v>14.34</v>
      </c>
      <c r="CT123">
        <v>24.21</v>
      </c>
      <c r="CU123">
        <v>1.55</v>
      </c>
      <c r="CV123">
        <v>34.04</v>
      </c>
      <c r="CW123">
        <v>28.99</v>
      </c>
      <c r="DH123">
        <v>0</v>
      </c>
      <c r="DI123">
        <v>0.755077</v>
      </c>
      <c r="DJ123">
        <v>4.03004E-2</v>
      </c>
      <c r="DK123">
        <v>1.1732899999999999E-2</v>
      </c>
      <c r="DL123">
        <v>-4.2818099999999998E-2</v>
      </c>
      <c r="DM123">
        <v>0.163464</v>
      </c>
      <c r="DN123">
        <v>0.15860399999999999</v>
      </c>
      <c r="DO123">
        <v>0.35411700000000002</v>
      </c>
      <c r="DP123">
        <v>2.5823200000000001E-2</v>
      </c>
      <c r="DQ123">
        <v>1.4662999999999999</v>
      </c>
      <c r="DR123">
        <v>0.80710999999999999</v>
      </c>
      <c r="DS123" t="s">
        <v>673</v>
      </c>
      <c r="DT123" t="s">
        <v>670</v>
      </c>
      <c r="DU123" t="s">
        <v>665</v>
      </c>
      <c r="DV123" t="s">
        <v>501</v>
      </c>
      <c r="DW123">
        <v>0.18731700000000001</v>
      </c>
      <c r="DX123">
        <v>0.186694</v>
      </c>
      <c r="DY123">
        <v>7.8</v>
      </c>
      <c r="DZ123">
        <v>9</v>
      </c>
      <c r="EC123">
        <v>27.658300000000001</v>
      </c>
      <c r="ED123">
        <v>209.51499999999999</v>
      </c>
      <c r="EE123">
        <v>352.928</v>
      </c>
      <c r="EF123">
        <v>86.433400000000006</v>
      </c>
      <c r="EG123">
        <v>0</v>
      </c>
      <c r="EH123">
        <v>-4957.05</v>
      </c>
      <c r="EI123">
        <v>0</v>
      </c>
      <c r="EJ123">
        <v>0</v>
      </c>
      <c r="EK123">
        <v>615.745</v>
      </c>
      <c r="EL123">
        <v>1070.5899999999999</v>
      </c>
      <c r="EM123">
        <v>2371.31</v>
      </c>
      <c r="EN123">
        <v>151.51499999999999</v>
      </c>
      <c r="EO123">
        <v>-71.361400000000003</v>
      </c>
      <c r="EP123">
        <v>40.8264</v>
      </c>
      <c r="EQ123">
        <v>121.751</v>
      </c>
      <c r="ER123">
        <v>0</v>
      </c>
      <c r="ES123">
        <v>46.9285</v>
      </c>
      <c r="ET123">
        <v>209.506</v>
      </c>
      <c r="EU123">
        <v>3.59</v>
      </c>
      <c r="EV123">
        <v>9.42</v>
      </c>
      <c r="EW123">
        <v>3.49</v>
      </c>
      <c r="EX123">
        <v>9.8800000000000008</v>
      </c>
      <c r="EY123">
        <v>0</v>
      </c>
      <c r="EZ123">
        <v>-41.71</v>
      </c>
      <c r="FA123">
        <v>0</v>
      </c>
      <c r="FB123">
        <v>0</v>
      </c>
      <c r="FC123">
        <v>6.67</v>
      </c>
      <c r="FD123">
        <v>14.28</v>
      </c>
      <c r="FE123">
        <v>24.21</v>
      </c>
      <c r="FF123">
        <v>1.55</v>
      </c>
      <c r="FG123">
        <v>31.38</v>
      </c>
      <c r="FT123">
        <v>0</v>
      </c>
      <c r="FU123">
        <v>0.56838299999999997</v>
      </c>
      <c r="FV123">
        <v>4.03004E-2</v>
      </c>
      <c r="FW123">
        <v>1.1732899999999999E-2</v>
      </c>
      <c r="FX123">
        <v>0</v>
      </c>
      <c r="FY123">
        <v>-4.2818099999999998E-2</v>
      </c>
      <c r="FZ123">
        <v>0</v>
      </c>
      <c r="GA123">
        <v>0</v>
      </c>
      <c r="GB123">
        <v>0.163464</v>
      </c>
      <c r="GC123">
        <v>0.15798100000000001</v>
      </c>
      <c r="GD123">
        <v>0.35411700000000002</v>
      </c>
      <c r="GE123">
        <v>2.5823200000000001E-2</v>
      </c>
      <c r="GF123">
        <v>1.27898</v>
      </c>
      <c r="GG123">
        <v>173.40700000000001</v>
      </c>
      <c r="GH123">
        <v>999.90300000000002</v>
      </c>
      <c r="GI123">
        <v>352.928</v>
      </c>
      <c r="GJ123">
        <v>0</v>
      </c>
      <c r="GK123">
        <v>2615</v>
      </c>
      <c r="GL123">
        <v>989.00099999999998</v>
      </c>
      <c r="GM123">
        <v>3267.2</v>
      </c>
      <c r="GN123">
        <v>327.5</v>
      </c>
      <c r="GO123">
        <v>8724.94</v>
      </c>
      <c r="GP123">
        <v>144.35300000000001</v>
      </c>
      <c r="GQ123">
        <v>175.23500000000001</v>
      </c>
      <c r="GR123">
        <v>73.400000000000006</v>
      </c>
      <c r="GS123">
        <v>392.98700000000002</v>
      </c>
      <c r="GT123">
        <v>12.7864</v>
      </c>
      <c r="GU123">
        <v>34.31</v>
      </c>
      <c r="GV123">
        <v>3.49</v>
      </c>
      <c r="GW123">
        <v>27.659600000000001</v>
      </c>
      <c r="GX123">
        <v>28.61</v>
      </c>
      <c r="GY123">
        <v>19.203099999999999</v>
      </c>
      <c r="GZ123">
        <v>33.65</v>
      </c>
      <c r="HA123">
        <v>3.43</v>
      </c>
      <c r="HB123">
        <v>163.13900000000001</v>
      </c>
      <c r="HC123">
        <v>13.46</v>
      </c>
      <c r="HD123">
        <v>34.31</v>
      </c>
      <c r="HE123">
        <v>3.49</v>
      </c>
      <c r="HF123">
        <v>13</v>
      </c>
      <c r="HG123">
        <v>28.61</v>
      </c>
      <c r="HH123">
        <v>15.3</v>
      </c>
      <c r="HI123">
        <v>33.65</v>
      </c>
      <c r="HJ123">
        <v>3.43</v>
      </c>
      <c r="HK123">
        <v>145.25</v>
      </c>
      <c r="ID123">
        <v>0</v>
      </c>
      <c r="IE123">
        <v>1.73017</v>
      </c>
      <c r="IF123">
        <v>4.03004E-2</v>
      </c>
      <c r="IG123">
        <v>0</v>
      </c>
      <c r="IH123">
        <v>0.76358999999999999</v>
      </c>
      <c r="II123">
        <v>0.12681200000000001</v>
      </c>
      <c r="IJ123">
        <v>0.53503100000000003</v>
      </c>
      <c r="IK123">
        <v>6.9275500000000004E-2</v>
      </c>
      <c r="IL123">
        <v>3.26518</v>
      </c>
      <c r="IM123">
        <v>44.8</v>
      </c>
      <c r="IN123">
        <v>25.6</v>
      </c>
      <c r="IO123">
        <v>19.2</v>
      </c>
      <c r="IP123">
        <v>46.4</v>
      </c>
      <c r="IQ123">
        <v>25.5</v>
      </c>
      <c r="IR123">
        <v>20.9</v>
      </c>
      <c r="IU123">
        <v>14.01</v>
      </c>
      <c r="IV123">
        <v>12.37</v>
      </c>
      <c r="IW123">
        <v>15.92</v>
      </c>
      <c r="IX123">
        <v>13.07</v>
      </c>
      <c r="IY123">
        <v>14.01</v>
      </c>
      <c r="IZ123">
        <v>12.37</v>
      </c>
      <c r="JA123">
        <v>39.36</v>
      </c>
      <c r="JB123">
        <v>38.886000000000003</v>
      </c>
      <c r="JK123">
        <v>1</v>
      </c>
      <c r="JL123">
        <v>3.21991</v>
      </c>
      <c r="JM123">
        <v>3.21991</v>
      </c>
      <c r="JP123">
        <v>4958.5</v>
      </c>
      <c r="JQ123">
        <v>3.21991</v>
      </c>
      <c r="JR123">
        <v>0.22</v>
      </c>
      <c r="JS123">
        <v>0.28999999999999998</v>
      </c>
      <c r="JT123">
        <v>1.56</v>
      </c>
      <c r="JU123">
        <v>0.22</v>
      </c>
      <c r="JV123">
        <v>0.28999999999999998</v>
      </c>
      <c r="JW123">
        <v>1.62</v>
      </c>
      <c r="JZ123">
        <v>1</v>
      </c>
      <c r="KA123">
        <v>1</v>
      </c>
      <c r="KB123">
        <v>38.039099999999998</v>
      </c>
      <c r="KC123">
        <v>20.96</v>
      </c>
      <c r="KD123">
        <v>37.990299999999998</v>
      </c>
      <c r="KE123">
        <v>20.617599999999999</v>
      </c>
      <c r="KF123">
        <v>65.453199999999995</v>
      </c>
      <c r="KG123">
        <v>46.929299999999998</v>
      </c>
      <c r="KJ123">
        <v>5.3953100000000003</v>
      </c>
      <c r="KK123">
        <v>49.6203</v>
      </c>
      <c r="KL123">
        <v>65.446700000000007</v>
      </c>
      <c r="KM123">
        <v>15.599500000000001</v>
      </c>
      <c r="KN123">
        <v>0</v>
      </c>
      <c r="KO123">
        <v>-510.62400000000002</v>
      </c>
      <c r="KP123">
        <v>0</v>
      </c>
      <c r="KQ123">
        <v>0</v>
      </c>
      <c r="KR123">
        <v>134.529</v>
      </c>
      <c r="KS123">
        <v>195.08799999999999</v>
      </c>
      <c r="KT123">
        <v>462.36</v>
      </c>
      <c r="KU123">
        <v>33.337899999999998</v>
      </c>
      <c r="KV123">
        <v>450.75200000000001</v>
      </c>
      <c r="KW123">
        <v>216.667</v>
      </c>
      <c r="KX123">
        <v>646.13800000000003</v>
      </c>
      <c r="KY123">
        <v>0</v>
      </c>
      <c r="KZ123">
        <v>249.05099999999999</v>
      </c>
      <c r="LA123">
        <v>1111.8599999999999</v>
      </c>
      <c r="LB123">
        <v>6.5436300000000003</v>
      </c>
      <c r="LC123">
        <v>65.781899999999993</v>
      </c>
      <c r="LD123">
        <v>65.446700000000007</v>
      </c>
      <c r="LE123">
        <v>15.599500000000001</v>
      </c>
      <c r="LF123">
        <v>-510.62400000000002</v>
      </c>
      <c r="LG123">
        <v>134.529</v>
      </c>
      <c r="LH123">
        <v>196.02199999999999</v>
      </c>
      <c r="LI123">
        <v>462.36</v>
      </c>
      <c r="LJ123">
        <v>33.337899999999998</v>
      </c>
      <c r="LK123">
        <v>468.99599999999998</v>
      </c>
      <c r="LL123">
        <v>259.94799999999998</v>
      </c>
      <c r="LM123">
        <v>646.13800000000003</v>
      </c>
      <c r="LN123">
        <v>249.05099999999999</v>
      </c>
      <c r="LO123">
        <v>1155.1400000000001</v>
      </c>
      <c r="LP123">
        <v>35.111699999999999</v>
      </c>
      <c r="LQ123">
        <v>255.36600000000001</v>
      </c>
      <c r="LR123">
        <v>65.446700000000007</v>
      </c>
      <c r="LS123">
        <v>0</v>
      </c>
      <c r="LT123">
        <v>570.78300000000002</v>
      </c>
      <c r="LU123">
        <v>187.036</v>
      </c>
      <c r="LV123">
        <v>648.29600000000005</v>
      </c>
      <c r="LW123">
        <v>86.545199999999994</v>
      </c>
      <c r="LX123">
        <v>1848.58</v>
      </c>
      <c r="LY123">
        <v>766.08399999999995</v>
      </c>
      <c r="LZ123">
        <v>929.976</v>
      </c>
      <c r="MA123">
        <v>389.536</v>
      </c>
      <c r="MB123">
        <v>2085.6</v>
      </c>
    </row>
    <row r="124" spans="1:340" x14ac:dyDescent="0.25">
      <c r="A124" s="26">
        <v>44497.803402777776</v>
      </c>
      <c r="B124" t="s">
        <v>912</v>
      </c>
      <c r="C124" t="s">
        <v>913</v>
      </c>
      <c r="D124">
        <v>9</v>
      </c>
      <c r="E124">
        <v>1</v>
      </c>
      <c r="F124">
        <v>2700</v>
      </c>
      <c r="G124" t="s">
        <v>87</v>
      </c>
      <c r="H124" t="s">
        <v>393</v>
      </c>
      <c r="I124">
        <v>4.12</v>
      </c>
      <c r="J124">
        <v>2.2000000000000002</v>
      </c>
      <c r="K124">
        <v>2.2000000000000002</v>
      </c>
      <c r="L124">
        <v>22.1</v>
      </c>
      <c r="O124">
        <v>43.898400000000002</v>
      </c>
      <c r="P124">
        <v>452.48500000000001</v>
      </c>
      <c r="Q124">
        <v>349.64499999999998</v>
      </c>
      <c r="R124">
        <v>86.433400000000006</v>
      </c>
      <c r="S124">
        <v>0</v>
      </c>
      <c r="T124">
        <v>-5250.22</v>
      </c>
      <c r="U124">
        <v>0</v>
      </c>
      <c r="V124">
        <v>0</v>
      </c>
      <c r="W124">
        <v>615.745</v>
      </c>
      <c r="X124">
        <v>1070.1400000000001</v>
      </c>
      <c r="Y124">
        <v>2371.31</v>
      </c>
      <c r="Z124">
        <v>151.51499999999999</v>
      </c>
      <c r="AA124">
        <v>-109.051</v>
      </c>
      <c r="AB124">
        <v>932.46199999999999</v>
      </c>
      <c r="AC124">
        <v>64.817599999999999</v>
      </c>
      <c r="AD124">
        <v>121.602</v>
      </c>
      <c r="AE124">
        <v>0</v>
      </c>
      <c r="AF124">
        <v>46.9285</v>
      </c>
      <c r="AG124">
        <v>233.34800000000001</v>
      </c>
      <c r="AH124">
        <v>186.41900000000001</v>
      </c>
      <c r="AI124">
        <v>5.66</v>
      </c>
      <c r="AJ124">
        <v>19.59</v>
      </c>
      <c r="AK124">
        <v>3.45</v>
      </c>
      <c r="AL124">
        <v>9.8800000000000008</v>
      </c>
      <c r="AM124">
        <v>0</v>
      </c>
      <c r="AN124">
        <v>-43.49</v>
      </c>
      <c r="AO124">
        <v>0</v>
      </c>
      <c r="AP124">
        <v>0</v>
      </c>
      <c r="AQ124">
        <v>6.68</v>
      </c>
      <c r="AR124">
        <v>14.24</v>
      </c>
      <c r="AS124">
        <v>24.13</v>
      </c>
      <c r="AT124">
        <v>1.55</v>
      </c>
      <c r="AU124">
        <v>41.69</v>
      </c>
      <c r="AV124">
        <v>38.58</v>
      </c>
      <c r="BI124">
        <v>0</v>
      </c>
      <c r="BJ124">
        <v>1.38645</v>
      </c>
      <c r="BK124">
        <v>3.9925599999999999E-2</v>
      </c>
      <c r="BL124">
        <v>1.1732899999999999E-2</v>
      </c>
      <c r="BM124">
        <v>0</v>
      </c>
      <c r="BN124">
        <v>-5.68414E-2</v>
      </c>
      <c r="BO124">
        <v>0</v>
      </c>
      <c r="BP124">
        <v>0</v>
      </c>
      <c r="BQ124">
        <v>0.163464</v>
      </c>
      <c r="BR124">
        <v>0.160966</v>
      </c>
      <c r="BS124">
        <v>0.35411700000000002</v>
      </c>
      <c r="BT124">
        <v>2.5823200000000001E-2</v>
      </c>
      <c r="BU124">
        <v>2.0856400000000002</v>
      </c>
      <c r="BV124">
        <v>1.43811</v>
      </c>
      <c r="BW124">
        <v>50.099899999999998</v>
      </c>
      <c r="BX124">
        <v>548.60900000000004</v>
      </c>
      <c r="BY124">
        <v>349.64499999999998</v>
      </c>
      <c r="BZ124">
        <v>86.433400000000006</v>
      </c>
      <c r="CA124">
        <v>-5250.22</v>
      </c>
      <c r="CB124">
        <v>615.745</v>
      </c>
      <c r="CC124">
        <v>1076.8599999999999</v>
      </c>
      <c r="CD124">
        <v>2371.31</v>
      </c>
      <c r="CE124">
        <v>151.51499999999999</v>
      </c>
      <c r="CF124">
        <v>-7.9479699999999997E-4</v>
      </c>
      <c r="CG124">
        <v>1034.79</v>
      </c>
      <c r="CH124">
        <v>73.974400000000003</v>
      </c>
      <c r="CI124">
        <v>121.602</v>
      </c>
      <c r="CJ124">
        <v>46.9285</v>
      </c>
      <c r="CK124">
        <v>242.505</v>
      </c>
      <c r="CL124">
        <v>195.57599999999999</v>
      </c>
      <c r="CM124">
        <v>6.51</v>
      </c>
      <c r="CN124">
        <v>22.86</v>
      </c>
      <c r="CO124">
        <v>3.45</v>
      </c>
      <c r="CP124">
        <v>9.8800000000000008</v>
      </c>
      <c r="CQ124">
        <v>-43.51</v>
      </c>
      <c r="CR124">
        <v>6.68</v>
      </c>
      <c r="CS124">
        <v>14.31</v>
      </c>
      <c r="CT124">
        <v>24.13</v>
      </c>
      <c r="CU124">
        <v>1.55</v>
      </c>
      <c r="CV124">
        <v>45.86</v>
      </c>
      <c r="CW124">
        <v>42.7</v>
      </c>
      <c r="DH124">
        <v>0</v>
      </c>
      <c r="DI124">
        <v>1.60283</v>
      </c>
      <c r="DJ124">
        <v>3.9925599999999999E-2</v>
      </c>
      <c r="DK124">
        <v>1.1732899999999999E-2</v>
      </c>
      <c r="DL124">
        <v>-5.68414E-2</v>
      </c>
      <c r="DM124">
        <v>0.163464</v>
      </c>
      <c r="DN124">
        <v>0.161385</v>
      </c>
      <c r="DO124">
        <v>0.35411700000000002</v>
      </c>
      <c r="DP124">
        <v>2.5823200000000001E-2</v>
      </c>
      <c r="DQ124">
        <v>2.3024399999999998</v>
      </c>
      <c r="DR124">
        <v>1.65449</v>
      </c>
      <c r="DS124" t="s">
        <v>673</v>
      </c>
      <c r="DT124" t="s">
        <v>670</v>
      </c>
      <c r="DU124" t="s">
        <v>665</v>
      </c>
      <c r="DV124" t="s">
        <v>501</v>
      </c>
      <c r="DW124">
        <v>0.21679999999999999</v>
      </c>
      <c r="DX124">
        <v>0.21638099999999999</v>
      </c>
      <c r="DY124">
        <v>9.1</v>
      </c>
      <c r="DZ124">
        <v>9.6</v>
      </c>
      <c r="EC124">
        <v>43.898400000000002</v>
      </c>
      <c r="ED124">
        <v>452.48500000000001</v>
      </c>
      <c r="EE124">
        <v>349.64499999999998</v>
      </c>
      <c r="EF124">
        <v>86.433400000000006</v>
      </c>
      <c r="EG124">
        <v>0</v>
      </c>
      <c r="EH124">
        <v>-5250.22</v>
      </c>
      <c r="EI124">
        <v>0</v>
      </c>
      <c r="EJ124">
        <v>0</v>
      </c>
      <c r="EK124">
        <v>615.745</v>
      </c>
      <c r="EL124">
        <v>1070.1400000000001</v>
      </c>
      <c r="EM124">
        <v>2371.31</v>
      </c>
      <c r="EN124">
        <v>151.51499999999999</v>
      </c>
      <c r="EO124">
        <v>-109.051</v>
      </c>
      <c r="EP124">
        <v>64.817599999999999</v>
      </c>
      <c r="EQ124">
        <v>121.602</v>
      </c>
      <c r="ER124">
        <v>0</v>
      </c>
      <c r="ES124">
        <v>46.9285</v>
      </c>
      <c r="ET124">
        <v>233.34800000000001</v>
      </c>
      <c r="EU124">
        <v>5.66</v>
      </c>
      <c r="EV124">
        <v>19.59</v>
      </c>
      <c r="EW124">
        <v>3.45</v>
      </c>
      <c r="EX124">
        <v>9.8800000000000008</v>
      </c>
      <c r="EY124">
        <v>0</v>
      </c>
      <c r="EZ124">
        <v>-43.49</v>
      </c>
      <c r="FA124">
        <v>0</v>
      </c>
      <c r="FB124">
        <v>0</v>
      </c>
      <c r="FC124">
        <v>6.68</v>
      </c>
      <c r="FD124">
        <v>14.24</v>
      </c>
      <c r="FE124">
        <v>24.13</v>
      </c>
      <c r="FF124">
        <v>1.55</v>
      </c>
      <c r="FG124">
        <v>41.69</v>
      </c>
      <c r="FT124">
        <v>0</v>
      </c>
      <c r="FU124">
        <v>1.38645</v>
      </c>
      <c r="FV124">
        <v>3.9925599999999999E-2</v>
      </c>
      <c r="FW124">
        <v>1.1732899999999999E-2</v>
      </c>
      <c r="FX124">
        <v>0</v>
      </c>
      <c r="FY124">
        <v>-5.68414E-2</v>
      </c>
      <c r="FZ124">
        <v>0</v>
      </c>
      <c r="GA124">
        <v>0</v>
      </c>
      <c r="GB124">
        <v>0.163464</v>
      </c>
      <c r="GC124">
        <v>0.160966</v>
      </c>
      <c r="GD124">
        <v>0.35411700000000002</v>
      </c>
      <c r="GE124">
        <v>2.5823200000000001E-2</v>
      </c>
      <c r="GF124">
        <v>2.0856400000000002</v>
      </c>
      <c r="GG124">
        <v>238.61699999999999</v>
      </c>
      <c r="GH124">
        <v>1848.43</v>
      </c>
      <c r="GI124">
        <v>349.64499999999998</v>
      </c>
      <c r="GJ124">
        <v>0</v>
      </c>
      <c r="GK124">
        <v>2615</v>
      </c>
      <c r="GL124">
        <v>989.00099999999998</v>
      </c>
      <c r="GM124">
        <v>3267.2</v>
      </c>
      <c r="GN124">
        <v>327.5</v>
      </c>
      <c r="GO124">
        <v>9635.39</v>
      </c>
      <c r="GP124">
        <v>198.697</v>
      </c>
      <c r="GQ124">
        <v>175.06899999999999</v>
      </c>
      <c r="GR124">
        <v>73.400000000000006</v>
      </c>
      <c r="GS124">
        <v>447.166</v>
      </c>
      <c r="GT124">
        <v>17.9358</v>
      </c>
      <c r="GU124">
        <v>55.05</v>
      </c>
      <c r="GV124">
        <v>3.45</v>
      </c>
      <c r="GW124">
        <v>27.680900000000001</v>
      </c>
      <c r="GX124">
        <v>28.67</v>
      </c>
      <c r="GY124">
        <v>19.1631</v>
      </c>
      <c r="GZ124">
        <v>33.58</v>
      </c>
      <c r="HA124">
        <v>3.41</v>
      </c>
      <c r="HB124">
        <v>188.94</v>
      </c>
      <c r="HC124">
        <v>18.41</v>
      </c>
      <c r="HD124">
        <v>55.05</v>
      </c>
      <c r="HE124">
        <v>3.45</v>
      </c>
      <c r="HF124">
        <v>13.01</v>
      </c>
      <c r="HG124">
        <v>28.67</v>
      </c>
      <c r="HH124">
        <v>15.26</v>
      </c>
      <c r="HI124">
        <v>33.58</v>
      </c>
      <c r="HJ124">
        <v>3.41</v>
      </c>
      <c r="HK124">
        <v>170.84</v>
      </c>
      <c r="ID124">
        <v>0</v>
      </c>
      <c r="IE124">
        <v>2.9938500000000001</v>
      </c>
      <c r="IF124">
        <v>3.9925599999999999E-2</v>
      </c>
      <c r="IG124">
        <v>0</v>
      </c>
      <c r="IH124">
        <v>0.76358999999999999</v>
      </c>
      <c r="II124">
        <v>0.12681200000000001</v>
      </c>
      <c r="IJ124">
        <v>0.53503100000000003</v>
      </c>
      <c r="IK124">
        <v>6.9275500000000004E-2</v>
      </c>
      <c r="IL124">
        <v>4.5284899999999997</v>
      </c>
      <c r="IM124">
        <v>45.1</v>
      </c>
      <c r="IN124">
        <v>23</v>
      </c>
      <c r="IO124">
        <v>22.1</v>
      </c>
      <c r="IP124">
        <v>47.3</v>
      </c>
      <c r="IQ124">
        <v>23</v>
      </c>
      <c r="IR124">
        <v>24.3</v>
      </c>
      <c r="IU124">
        <v>24.28</v>
      </c>
      <c r="IV124">
        <v>14.3</v>
      </c>
      <c r="IW124">
        <v>27.61</v>
      </c>
      <c r="IX124">
        <v>15.09</v>
      </c>
      <c r="IY124">
        <v>24.28</v>
      </c>
      <c r="IZ124">
        <v>14.3</v>
      </c>
      <c r="JA124">
        <v>60.63</v>
      </c>
      <c r="JB124">
        <v>43.486699999999999</v>
      </c>
      <c r="JK124">
        <v>1</v>
      </c>
      <c r="JL124">
        <v>3.29799</v>
      </c>
      <c r="JM124">
        <v>3.29799</v>
      </c>
      <c r="JP124">
        <v>5251.76</v>
      </c>
      <c r="JQ124">
        <v>3.29799</v>
      </c>
      <c r="JR124">
        <v>0.23</v>
      </c>
      <c r="JS124">
        <v>0.31</v>
      </c>
      <c r="JT124">
        <v>1.72</v>
      </c>
      <c r="JU124">
        <v>0.24</v>
      </c>
      <c r="JV124">
        <v>0.31</v>
      </c>
      <c r="JW124">
        <v>1.8</v>
      </c>
      <c r="JZ124">
        <v>1</v>
      </c>
      <c r="KA124">
        <v>1</v>
      </c>
      <c r="KB124">
        <v>38.650300000000001</v>
      </c>
      <c r="KC124">
        <v>23.619299999999999</v>
      </c>
      <c r="KD124">
        <v>38.629100000000001</v>
      </c>
      <c r="KE124">
        <v>27.2563</v>
      </c>
      <c r="KF124">
        <v>66.929299999999998</v>
      </c>
      <c r="KG124">
        <v>57.186599999999999</v>
      </c>
      <c r="KJ124">
        <v>8.4119399999999995</v>
      </c>
      <c r="KK124">
        <v>115.51300000000001</v>
      </c>
      <c r="KL124">
        <v>64.837999999999994</v>
      </c>
      <c r="KM124">
        <v>15.599500000000001</v>
      </c>
      <c r="KN124">
        <v>0</v>
      </c>
      <c r="KO124">
        <v>-544.88400000000001</v>
      </c>
      <c r="KP124">
        <v>0</v>
      </c>
      <c r="KQ124">
        <v>0</v>
      </c>
      <c r="KR124">
        <v>134.529</v>
      </c>
      <c r="KS124">
        <v>195.25</v>
      </c>
      <c r="KT124">
        <v>462.36</v>
      </c>
      <c r="KU124">
        <v>33.337899999999998</v>
      </c>
      <c r="KV124">
        <v>484.95499999999998</v>
      </c>
      <c r="KW124">
        <v>343.98899999999998</v>
      </c>
      <c r="KX124">
        <v>645.34400000000005</v>
      </c>
      <c r="KY124">
        <v>0</v>
      </c>
      <c r="KZ124">
        <v>249.05099999999999</v>
      </c>
      <c r="LA124">
        <v>1238.3800000000001</v>
      </c>
      <c r="LB124">
        <v>9.6377400000000009</v>
      </c>
      <c r="LC124">
        <v>140.887</v>
      </c>
      <c r="LD124">
        <v>64.837999999999994</v>
      </c>
      <c r="LE124">
        <v>15.599500000000001</v>
      </c>
      <c r="LF124">
        <v>-544.88400000000001</v>
      </c>
      <c r="LG124">
        <v>134.529</v>
      </c>
      <c r="LH124">
        <v>196.26900000000001</v>
      </c>
      <c r="LI124">
        <v>462.36</v>
      </c>
      <c r="LJ124">
        <v>33.337899999999998</v>
      </c>
      <c r="LK124">
        <v>512.57299999999998</v>
      </c>
      <c r="LL124">
        <v>392.584</v>
      </c>
      <c r="LM124">
        <v>645.34400000000005</v>
      </c>
      <c r="LN124">
        <v>249.05099999999999</v>
      </c>
      <c r="LO124">
        <v>1286.98</v>
      </c>
      <c r="LP124">
        <v>47.831400000000002</v>
      </c>
      <c r="LQ124">
        <v>463.85199999999998</v>
      </c>
      <c r="LR124">
        <v>64.837999999999994</v>
      </c>
      <c r="LS124">
        <v>0</v>
      </c>
      <c r="LT124">
        <v>570.78300000000002</v>
      </c>
      <c r="LU124">
        <v>187.036</v>
      </c>
      <c r="LV124">
        <v>648.29600000000005</v>
      </c>
      <c r="LW124">
        <v>86.545199999999994</v>
      </c>
      <c r="LX124">
        <v>2069.1799999999998</v>
      </c>
      <c r="LY124">
        <v>1054.49</v>
      </c>
      <c r="LZ124">
        <v>929.09799999999996</v>
      </c>
      <c r="MA124">
        <v>389.536</v>
      </c>
      <c r="MB124">
        <v>2373.13</v>
      </c>
    </row>
    <row r="125" spans="1:340" x14ac:dyDescent="0.25">
      <c r="A125" s="26">
        <v>44497.803773148145</v>
      </c>
      <c r="B125" t="s">
        <v>914</v>
      </c>
      <c r="C125" t="s">
        <v>915</v>
      </c>
      <c r="D125">
        <v>10</v>
      </c>
      <c r="E125">
        <v>1</v>
      </c>
      <c r="F125">
        <v>2700</v>
      </c>
      <c r="G125" t="s">
        <v>87</v>
      </c>
      <c r="H125" t="s">
        <v>393</v>
      </c>
      <c r="I125">
        <v>4.08</v>
      </c>
      <c r="J125">
        <v>2.1</v>
      </c>
      <c r="K125">
        <v>2.1</v>
      </c>
      <c r="L125">
        <v>21.7</v>
      </c>
      <c r="O125">
        <v>50.111600000000003</v>
      </c>
      <c r="P125">
        <v>584.62099999999998</v>
      </c>
      <c r="Q125">
        <v>347.46100000000001</v>
      </c>
      <c r="R125">
        <v>86.4358</v>
      </c>
      <c r="S125">
        <v>0</v>
      </c>
      <c r="T125">
        <v>-5430.09</v>
      </c>
      <c r="U125">
        <v>0</v>
      </c>
      <c r="V125">
        <v>0</v>
      </c>
      <c r="W125">
        <v>615.745</v>
      </c>
      <c r="X125">
        <v>1074.02</v>
      </c>
      <c r="Y125">
        <v>2371.31</v>
      </c>
      <c r="Z125">
        <v>151.51499999999999</v>
      </c>
      <c r="AA125">
        <v>-148.874</v>
      </c>
      <c r="AB125">
        <v>1068.6300000000001</v>
      </c>
      <c r="AC125">
        <v>73.995000000000005</v>
      </c>
      <c r="AD125">
        <v>120.863</v>
      </c>
      <c r="AE125">
        <v>0</v>
      </c>
      <c r="AF125">
        <v>46.9285</v>
      </c>
      <c r="AG125">
        <v>241.786</v>
      </c>
      <c r="AH125">
        <v>194.858</v>
      </c>
      <c r="AI125">
        <v>6.45</v>
      </c>
      <c r="AJ125">
        <v>20.03</v>
      </c>
      <c r="AK125">
        <v>3.43</v>
      </c>
      <c r="AL125">
        <v>9.83</v>
      </c>
      <c r="AM125">
        <v>0</v>
      </c>
      <c r="AN125">
        <v>-43.39</v>
      </c>
      <c r="AO125">
        <v>0</v>
      </c>
      <c r="AP125">
        <v>0</v>
      </c>
      <c r="AQ125">
        <v>6.78</v>
      </c>
      <c r="AR125">
        <v>14.32</v>
      </c>
      <c r="AS125">
        <v>24.22</v>
      </c>
      <c r="AT125">
        <v>1.56</v>
      </c>
      <c r="AU125">
        <v>43.23</v>
      </c>
      <c r="AV125">
        <v>39.74</v>
      </c>
      <c r="BI125">
        <v>0</v>
      </c>
      <c r="BJ125">
        <v>1.4815499999999999</v>
      </c>
      <c r="BK125">
        <v>3.9676099999999999E-2</v>
      </c>
      <c r="BL125">
        <v>1.1732899999999999E-2</v>
      </c>
      <c r="BM125">
        <v>0</v>
      </c>
      <c r="BN125">
        <v>-4.39914E-2</v>
      </c>
      <c r="BO125">
        <v>0</v>
      </c>
      <c r="BP125">
        <v>0</v>
      </c>
      <c r="BQ125">
        <v>0.163464</v>
      </c>
      <c r="BR125">
        <v>0.161915</v>
      </c>
      <c r="BS125">
        <v>0.35411700000000002</v>
      </c>
      <c r="BT125">
        <v>2.5823200000000001E-2</v>
      </c>
      <c r="BU125">
        <v>2.1942900000000001</v>
      </c>
      <c r="BV125">
        <v>1.5329600000000001</v>
      </c>
      <c r="BW125">
        <v>57.722299999999997</v>
      </c>
      <c r="BX125">
        <v>719.72900000000004</v>
      </c>
      <c r="BY125">
        <v>347.46100000000001</v>
      </c>
      <c r="BZ125">
        <v>86.4358</v>
      </c>
      <c r="CA125">
        <v>-5430.09</v>
      </c>
      <c r="CB125">
        <v>615.745</v>
      </c>
      <c r="CC125">
        <v>1080.18</v>
      </c>
      <c r="CD125">
        <v>2371.31</v>
      </c>
      <c r="CE125">
        <v>151.51499999999999</v>
      </c>
      <c r="CF125">
        <v>7.8974100000000005E-4</v>
      </c>
      <c r="CG125">
        <v>1211.3499999999999</v>
      </c>
      <c r="CH125">
        <v>85.233000000000004</v>
      </c>
      <c r="CI125">
        <v>120.863</v>
      </c>
      <c r="CJ125">
        <v>46.9285</v>
      </c>
      <c r="CK125">
        <v>253.024</v>
      </c>
      <c r="CL125">
        <v>206.096</v>
      </c>
      <c r="CM125">
        <v>7.49</v>
      </c>
      <c r="CN125">
        <v>23.07</v>
      </c>
      <c r="CO125">
        <v>3.43</v>
      </c>
      <c r="CP125">
        <v>9.83</v>
      </c>
      <c r="CQ125">
        <v>-43.42</v>
      </c>
      <c r="CR125">
        <v>6.78</v>
      </c>
      <c r="CS125">
        <v>14.38</v>
      </c>
      <c r="CT125">
        <v>24.22</v>
      </c>
      <c r="CU125">
        <v>1.56</v>
      </c>
      <c r="CV125">
        <v>47.34</v>
      </c>
      <c r="CW125">
        <v>43.82</v>
      </c>
      <c r="DH125">
        <v>0</v>
      </c>
      <c r="DI125">
        <v>1.6745099999999999</v>
      </c>
      <c r="DJ125">
        <v>3.9676099999999999E-2</v>
      </c>
      <c r="DK125">
        <v>1.1732899999999999E-2</v>
      </c>
      <c r="DL125">
        <v>-4.39914E-2</v>
      </c>
      <c r="DM125">
        <v>0.163464</v>
      </c>
      <c r="DN125">
        <v>0.16234999999999999</v>
      </c>
      <c r="DO125">
        <v>0.35411700000000002</v>
      </c>
      <c r="DP125">
        <v>2.5823200000000001E-2</v>
      </c>
      <c r="DQ125">
        <v>2.38768</v>
      </c>
      <c r="DR125">
        <v>1.7259199999999999</v>
      </c>
      <c r="DS125" t="s">
        <v>673</v>
      </c>
      <c r="DT125" t="s">
        <v>670</v>
      </c>
      <c r="DU125" t="s">
        <v>665</v>
      </c>
      <c r="DV125" t="s">
        <v>501</v>
      </c>
      <c r="DW125">
        <v>0.19339300000000001</v>
      </c>
      <c r="DX125">
        <v>0.19295899999999999</v>
      </c>
      <c r="DY125">
        <v>8.6999999999999993</v>
      </c>
      <c r="DZ125">
        <v>9.3000000000000007</v>
      </c>
      <c r="EC125">
        <v>50.111600000000003</v>
      </c>
      <c r="ED125">
        <v>584.62099999999998</v>
      </c>
      <c r="EE125">
        <v>347.46100000000001</v>
      </c>
      <c r="EF125">
        <v>86.4358</v>
      </c>
      <c r="EG125">
        <v>0</v>
      </c>
      <c r="EH125">
        <v>-5430.09</v>
      </c>
      <c r="EI125">
        <v>0</v>
      </c>
      <c r="EJ125">
        <v>0</v>
      </c>
      <c r="EK125">
        <v>615.745</v>
      </c>
      <c r="EL125">
        <v>1074.02</v>
      </c>
      <c r="EM125">
        <v>2371.31</v>
      </c>
      <c r="EN125">
        <v>151.51499999999999</v>
      </c>
      <c r="EO125">
        <v>-148.874</v>
      </c>
      <c r="EP125">
        <v>73.995000000000005</v>
      </c>
      <c r="EQ125">
        <v>120.863</v>
      </c>
      <c r="ER125">
        <v>0</v>
      </c>
      <c r="ES125">
        <v>46.9285</v>
      </c>
      <c r="ET125">
        <v>241.786</v>
      </c>
      <c r="EU125">
        <v>6.45</v>
      </c>
      <c r="EV125">
        <v>20.03</v>
      </c>
      <c r="EW125">
        <v>3.43</v>
      </c>
      <c r="EX125">
        <v>9.83</v>
      </c>
      <c r="EY125">
        <v>0</v>
      </c>
      <c r="EZ125">
        <v>-43.39</v>
      </c>
      <c r="FA125">
        <v>0</v>
      </c>
      <c r="FB125">
        <v>0</v>
      </c>
      <c r="FC125">
        <v>6.78</v>
      </c>
      <c r="FD125">
        <v>14.32</v>
      </c>
      <c r="FE125">
        <v>24.22</v>
      </c>
      <c r="FF125">
        <v>1.56</v>
      </c>
      <c r="FG125">
        <v>43.23</v>
      </c>
      <c r="FT125">
        <v>0</v>
      </c>
      <c r="FU125">
        <v>1.4815499999999999</v>
      </c>
      <c r="FV125">
        <v>3.9676099999999999E-2</v>
      </c>
      <c r="FW125">
        <v>1.1732899999999999E-2</v>
      </c>
      <c r="FX125">
        <v>0</v>
      </c>
      <c r="FY125">
        <v>-4.39914E-2</v>
      </c>
      <c r="FZ125">
        <v>0</v>
      </c>
      <c r="GA125">
        <v>0</v>
      </c>
      <c r="GB125">
        <v>0.163464</v>
      </c>
      <c r="GC125">
        <v>0.161915</v>
      </c>
      <c r="GD125">
        <v>0.35411700000000002</v>
      </c>
      <c r="GE125">
        <v>2.5823200000000001E-2</v>
      </c>
      <c r="GF125">
        <v>2.1942900000000001</v>
      </c>
      <c r="GG125">
        <v>268.33699999999999</v>
      </c>
      <c r="GH125">
        <v>2520.39</v>
      </c>
      <c r="GI125">
        <v>347.46100000000001</v>
      </c>
      <c r="GJ125">
        <v>0</v>
      </c>
      <c r="GK125">
        <v>2615</v>
      </c>
      <c r="GL125">
        <v>989.00099999999998</v>
      </c>
      <c r="GM125">
        <v>3267.2</v>
      </c>
      <c r="GN125">
        <v>327.5</v>
      </c>
      <c r="GO125">
        <v>10334.9</v>
      </c>
      <c r="GP125">
        <v>223.45599999999999</v>
      </c>
      <c r="GQ125">
        <v>174.25200000000001</v>
      </c>
      <c r="GR125">
        <v>73.400000000000006</v>
      </c>
      <c r="GS125">
        <v>471.10899999999998</v>
      </c>
      <c r="GT125">
        <v>21.043099999999999</v>
      </c>
      <c r="GU125">
        <v>61.23</v>
      </c>
      <c r="GV125">
        <v>3.43</v>
      </c>
      <c r="GW125">
        <v>27.595700000000001</v>
      </c>
      <c r="GX125">
        <v>29.1</v>
      </c>
      <c r="GY125">
        <v>19.1831</v>
      </c>
      <c r="GZ125">
        <v>33.74</v>
      </c>
      <c r="HA125">
        <v>3.44</v>
      </c>
      <c r="HB125">
        <v>198.762</v>
      </c>
      <c r="HC125">
        <v>20.67</v>
      </c>
      <c r="HD125">
        <v>61.23</v>
      </c>
      <c r="HE125">
        <v>3.43</v>
      </c>
      <c r="HF125">
        <v>12.97</v>
      </c>
      <c r="HG125">
        <v>29.1</v>
      </c>
      <c r="HH125">
        <v>15.28</v>
      </c>
      <c r="HI125">
        <v>33.74</v>
      </c>
      <c r="HJ125">
        <v>3.44</v>
      </c>
      <c r="HK125">
        <v>179.86</v>
      </c>
      <c r="ID125">
        <v>0</v>
      </c>
      <c r="IE125">
        <v>3.3103699999999998</v>
      </c>
      <c r="IF125">
        <v>3.9676099999999999E-2</v>
      </c>
      <c r="IG125">
        <v>0</v>
      </c>
      <c r="IH125">
        <v>0.76358999999999999</v>
      </c>
      <c r="II125">
        <v>0.12681200000000001</v>
      </c>
      <c r="IJ125">
        <v>0.53503100000000003</v>
      </c>
      <c r="IK125">
        <v>6.9275500000000004E-2</v>
      </c>
      <c r="IL125">
        <v>4.8447500000000003</v>
      </c>
      <c r="IM125">
        <v>43.6</v>
      </c>
      <c r="IN125">
        <v>21.9</v>
      </c>
      <c r="IO125">
        <v>21.7</v>
      </c>
      <c r="IP125">
        <v>45.7</v>
      </c>
      <c r="IQ125">
        <v>21.9</v>
      </c>
      <c r="IR125">
        <v>23.8</v>
      </c>
      <c r="IU125">
        <v>24.76</v>
      </c>
      <c r="IV125">
        <v>14.98</v>
      </c>
      <c r="IW125">
        <v>27.87</v>
      </c>
      <c r="IX125">
        <v>15.95</v>
      </c>
      <c r="IY125">
        <v>24.76</v>
      </c>
      <c r="IZ125">
        <v>14.98</v>
      </c>
      <c r="JA125">
        <v>67.05</v>
      </c>
      <c r="JB125">
        <v>46.248800000000003</v>
      </c>
      <c r="JK125">
        <v>1</v>
      </c>
      <c r="JL125">
        <v>3.4144399999999999</v>
      </c>
      <c r="JM125">
        <v>3.4144399999999999</v>
      </c>
      <c r="JP125">
        <v>5431.69</v>
      </c>
      <c r="JQ125">
        <v>3.4144399999999999</v>
      </c>
      <c r="JR125">
        <v>0.24</v>
      </c>
      <c r="JS125">
        <v>0.32</v>
      </c>
      <c r="JT125">
        <v>1.8</v>
      </c>
      <c r="JU125">
        <v>0.24</v>
      </c>
      <c r="JV125">
        <v>0.32</v>
      </c>
      <c r="JW125">
        <v>1.89</v>
      </c>
      <c r="JZ125">
        <v>1</v>
      </c>
      <c r="KA125">
        <v>1</v>
      </c>
      <c r="KB125">
        <v>39.652299999999997</v>
      </c>
      <c r="KC125">
        <v>20.4512</v>
      </c>
      <c r="KD125">
        <v>39.718299999999999</v>
      </c>
      <c r="KE125">
        <v>22.810300000000002</v>
      </c>
      <c r="KF125">
        <v>68.482799999999997</v>
      </c>
      <c r="KG125">
        <v>53.076700000000002</v>
      </c>
      <c r="KJ125">
        <v>9.7101500000000005</v>
      </c>
      <c r="KK125">
        <v>153.41300000000001</v>
      </c>
      <c r="KL125">
        <v>64.432900000000004</v>
      </c>
      <c r="KM125">
        <v>15.5999</v>
      </c>
      <c r="KN125">
        <v>0</v>
      </c>
      <c r="KO125">
        <v>-556.49</v>
      </c>
      <c r="KP125">
        <v>0</v>
      </c>
      <c r="KQ125">
        <v>0</v>
      </c>
      <c r="KR125">
        <v>134.529</v>
      </c>
      <c r="KS125">
        <v>196.08799999999999</v>
      </c>
      <c r="KT125">
        <v>462.36</v>
      </c>
      <c r="KU125">
        <v>33.337899999999998</v>
      </c>
      <c r="KV125">
        <v>512.98</v>
      </c>
      <c r="KW125">
        <v>392.69400000000002</v>
      </c>
      <c r="KX125">
        <v>641.42100000000005</v>
      </c>
      <c r="KY125">
        <v>0</v>
      </c>
      <c r="KZ125">
        <v>249.05099999999999</v>
      </c>
      <c r="LA125">
        <v>1283.17</v>
      </c>
      <c r="LB125">
        <v>11.2369</v>
      </c>
      <c r="LC125">
        <v>189.089</v>
      </c>
      <c r="LD125">
        <v>64.432900000000004</v>
      </c>
      <c r="LE125">
        <v>15.5999</v>
      </c>
      <c r="LF125">
        <v>-556.49</v>
      </c>
      <c r="LG125">
        <v>134.529</v>
      </c>
      <c r="LH125">
        <v>196.989</v>
      </c>
      <c r="LI125">
        <v>462.36</v>
      </c>
      <c r="LJ125">
        <v>33.337899999999998</v>
      </c>
      <c r="LK125">
        <v>551.08399999999995</v>
      </c>
      <c r="LL125">
        <v>452.33499999999998</v>
      </c>
      <c r="LM125">
        <v>641.42100000000005</v>
      </c>
      <c r="LN125">
        <v>249.05099999999999</v>
      </c>
      <c r="LO125">
        <v>1342.81</v>
      </c>
      <c r="LP125">
        <v>54.088700000000003</v>
      </c>
      <c r="LQ125">
        <v>623.14599999999996</v>
      </c>
      <c r="LR125">
        <v>64.432900000000004</v>
      </c>
      <c r="LS125">
        <v>0</v>
      </c>
      <c r="LT125">
        <v>570.78300000000002</v>
      </c>
      <c r="LU125">
        <v>187.036</v>
      </c>
      <c r="LV125">
        <v>648.29600000000005</v>
      </c>
      <c r="LW125">
        <v>86.545199999999994</v>
      </c>
      <c r="LX125">
        <v>2234.33</v>
      </c>
      <c r="LY125">
        <v>1185.8900000000001</v>
      </c>
      <c r="LZ125">
        <v>924.76300000000003</v>
      </c>
      <c r="MA125">
        <v>389.536</v>
      </c>
      <c r="MB125">
        <v>2500.19</v>
      </c>
    </row>
    <row r="126" spans="1:340" x14ac:dyDescent="0.25">
      <c r="A126" s="26">
        <v>44497.804143518515</v>
      </c>
      <c r="B126" t="s">
        <v>916</v>
      </c>
      <c r="C126" t="s">
        <v>917</v>
      </c>
      <c r="D126">
        <v>11</v>
      </c>
      <c r="E126">
        <v>1</v>
      </c>
      <c r="F126">
        <v>2700</v>
      </c>
      <c r="G126" t="s">
        <v>87</v>
      </c>
      <c r="H126" t="s">
        <v>393</v>
      </c>
      <c r="I126">
        <v>6.04</v>
      </c>
      <c r="J126">
        <v>2.2000000000000002</v>
      </c>
      <c r="K126">
        <v>2.2000000000000002</v>
      </c>
      <c r="L126">
        <v>21.3</v>
      </c>
      <c r="O126">
        <v>144.73400000000001</v>
      </c>
      <c r="P126">
        <v>1324.37</v>
      </c>
      <c r="Q126">
        <v>345.11500000000001</v>
      </c>
      <c r="R126">
        <v>86.436899999999994</v>
      </c>
      <c r="S126">
        <v>0</v>
      </c>
      <c r="T126">
        <v>-6330.37</v>
      </c>
      <c r="U126">
        <v>0</v>
      </c>
      <c r="V126">
        <v>0</v>
      </c>
      <c r="W126">
        <v>615.745</v>
      </c>
      <c r="X126">
        <v>1067.28</v>
      </c>
      <c r="Y126">
        <v>2371.31</v>
      </c>
      <c r="Z126">
        <v>151.51499999999999</v>
      </c>
      <c r="AA126">
        <v>-223.87</v>
      </c>
      <c r="AB126">
        <v>1900.66</v>
      </c>
      <c r="AC126">
        <v>213.666</v>
      </c>
      <c r="AD126">
        <v>123.04300000000001</v>
      </c>
      <c r="AE126">
        <v>0</v>
      </c>
      <c r="AF126">
        <v>46.9285</v>
      </c>
      <c r="AG126">
        <v>383.637</v>
      </c>
      <c r="AH126">
        <v>336.70800000000003</v>
      </c>
      <c r="AI126">
        <v>18.690000000000001</v>
      </c>
      <c r="AJ126">
        <v>32.479999999999997</v>
      </c>
      <c r="AK126">
        <v>3.54</v>
      </c>
      <c r="AL126">
        <v>10.050000000000001</v>
      </c>
      <c r="AM126">
        <v>0</v>
      </c>
      <c r="AN126">
        <v>-55.27</v>
      </c>
      <c r="AO126">
        <v>0</v>
      </c>
      <c r="AP126">
        <v>0</v>
      </c>
      <c r="AQ126">
        <v>6.96</v>
      </c>
      <c r="AR126">
        <v>14.8</v>
      </c>
      <c r="AS126">
        <v>25</v>
      </c>
      <c r="AT126">
        <v>1.6</v>
      </c>
      <c r="AU126">
        <v>57.85</v>
      </c>
      <c r="AV126">
        <v>64.760000000000005</v>
      </c>
      <c r="BI126">
        <v>0</v>
      </c>
      <c r="BJ126">
        <v>1.93431</v>
      </c>
      <c r="BK126">
        <v>3.94083E-2</v>
      </c>
      <c r="BL126">
        <v>1.1732899999999999E-2</v>
      </c>
      <c r="BM126">
        <v>0</v>
      </c>
      <c r="BN126">
        <v>-0.118976</v>
      </c>
      <c r="BO126">
        <v>0</v>
      </c>
      <c r="BP126">
        <v>0</v>
      </c>
      <c r="BQ126">
        <v>0.163464</v>
      </c>
      <c r="BR126">
        <v>0.163214</v>
      </c>
      <c r="BS126">
        <v>0.35411700000000002</v>
      </c>
      <c r="BT126">
        <v>2.5823200000000001E-2</v>
      </c>
      <c r="BU126">
        <v>2.5730900000000001</v>
      </c>
      <c r="BV126">
        <v>1.9854499999999999</v>
      </c>
      <c r="BW126">
        <v>156.732</v>
      </c>
      <c r="BX126">
        <v>1530.71</v>
      </c>
      <c r="BY126">
        <v>345.11500000000001</v>
      </c>
      <c r="BZ126">
        <v>86.436899999999994</v>
      </c>
      <c r="CA126">
        <v>-6330.37</v>
      </c>
      <c r="CB126">
        <v>615.745</v>
      </c>
      <c r="CC126">
        <v>1072.81</v>
      </c>
      <c r="CD126">
        <v>2371.31</v>
      </c>
      <c r="CE126">
        <v>151.51499999999999</v>
      </c>
      <c r="CF126">
        <v>-3.3555299999999999E-4</v>
      </c>
      <c r="CG126">
        <v>2118.9899999999998</v>
      </c>
      <c r="CH126">
        <v>231.37799999999999</v>
      </c>
      <c r="CI126">
        <v>123.04300000000001</v>
      </c>
      <c r="CJ126">
        <v>46.9285</v>
      </c>
      <c r="CK126">
        <v>401.34899999999999</v>
      </c>
      <c r="CL126">
        <v>354.42099999999999</v>
      </c>
      <c r="CM126">
        <v>20.309999999999999</v>
      </c>
      <c r="CN126">
        <v>36.9</v>
      </c>
      <c r="CO126">
        <v>3.54</v>
      </c>
      <c r="CP126">
        <v>10.050000000000001</v>
      </c>
      <c r="CQ126">
        <v>-55.32</v>
      </c>
      <c r="CR126">
        <v>6.96</v>
      </c>
      <c r="CS126">
        <v>14.86</v>
      </c>
      <c r="CT126">
        <v>25</v>
      </c>
      <c r="CU126">
        <v>1.6</v>
      </c>
      <c r="CV126">
        <v>63.9</v>
      </c>
      <c r="CW126">
        <v>70.8</v>
      </c>
      <c r="DH126">
        <v>0</v>
      </c>
      <c r="DI126">
        <v>2.1143200000000002</v>
      </c>
      <c r="DJ126">
        <v>3.94083E-2</v>
      </c>
      <c r="DK126">
        <v>1.1732899999999999E-2</v>
      </c>
      <c r="DL126">
        <v>-0.118976</v>
      </c>
      <c r="DM126">
        <v>0.163464</v>
      </c>
      <c r="DN126">
        <v>0.16373599999999999</v>
      </c>
      <c r="DO126">
        <v>0.35411700000000002</v>
      </c>
      <c r="DP126">
        <v>2.5823200000000001E-2</v>
      </c>
      <c r="DQ126">
        <v>2.7536299999999998</v>
      </c>
      <c r="DR126">
        <v>2.16547</v>
      </c>
      <c r="DS126" t="s">
        <v>673</v>
      </c>
      <c r="DT126" t="s">
        <v>670</v>
      </c>
      <c r="DU126" t="s">
        <v>665</v>
      </c>
      <c r="DV126" t="s">
        <v>501</v>
      </c>
      <c r="DW126">
        <v>0.180535</v>
      </c>
      <c r="DX126">
        <v>0.18001300000000001</v>
      </c>
      <c r="DY126">
        <v>9.5</v>
      </c>
      <c r="DZ126">
        <v>8.5</v>
      </c>
      <c r="EC126">
        <v>144.73400000000001</v>
      </c>
      <c r="ED126">
        <v>1324.37</v>
      </c>
      <c r="EE126">
        <v>345.11500000000001</v>
      </c>
      <c r="EF126">
        <v>86.436899999999994</v>
      </c>
      <c r="EG126">
        <v>0</v>
      </c>
      <c r="EH126">
        <v>-6330.37</v>
      </c>
      <c r="EI126">
        <v>0</v>
      </c>
      <c r="EJ126">
        <v>0</v>
      </c>
      <c r="EK126">
        <v>615.745</v>
      </c>
      <c r="EL126">
        <v>1067.28</v>
      </c>
      <c r="EM126">
        <v>2371.31</v>
      </c>
      <c r="EN126">
        <v>151.51499999999999</v>
      </c>
      <c r="EO126">
        <v>-223.87</v>
      </c>
      <c r="EP126">
        <v>213.666</v>
      </c>
      <c r="EQ126">
        <v>123.04300000000001</v>
      </c>
      <c r="ER126">
        <v>0</v>
      </c>
      <c r="ES126">
        <v>46.9285</v>
      </c>
      <c r="ET126">
        <v>383.637</v>
      </c>
      <c r="EU126">
        <v>18.690000000000001</v>
      </c>
      <c r="EV126">
        <v>32.479999999999997</v>
      </c>
      <c r="EW126">
        <v>3.54</v>
      </c>
      <c r="EX126">
        <v>10.050000000000001</v>
      </c>
      <c r="EY126">
        <v>0</v>
      </c>
      <c r="EZ126">
        <v>-55.27</v>
      </c>
      <c r="FA126">
        <v>0</v>
      </c>
      <c r="FB126">
        <v>0</v>
      </c>
      <c r="FC126">
        <v>6.96</v>
      </c>
      <c r="FD126">
        <v>14.8</v>
      </c>
      <c r="FE126">
        <v>25</v>
      </c>
      <c r="FF126">
        <v>1.6</v>
      </c>
      <c r="FG126">
        <v>57.85</v>
      </c>
      <c r="FT126">
        <v>0</v>
      </c>
      <c r="FU126">
        <v>1.93431</v>
      </c>
      <c r="FV126">
        <v>3.94083E-2</v>
      </c>
      <c r="FW126">
        <v>1.1732899999999999E-2</v>
      </c>
      <c r="FX126">
        <v>0</v>
      </c>
      <c r="FY126">
        <v>-0.118976</v>
      </c>
      <c r="FZ126">
        <v>0</v>
      </c>
      <c r="GA126">
        <v>0</v>
      </c>
      <c r="GB126">
        <v>0.163464</v>
      </c>
      <c r="GC126">
        <v>0.163214</v>
      </c>
      <c r="GD126">
        <v>0.35411700000000002</v>
      </c>
      <c r="GE126">
        <v>2.5823200000000001E-2</v>
      </c>
      <c r="GF126">
        <v>2.5730900000000001</v>
      </c>
      <c r="GG126">
        <v>608.36599999999999</v>
      </c>
      <c r="GH126">
        <v>4518.7</v>
      </c>
      <c r="GI126">
        <v>345.11500000000001</v>
      </c>
      <c r="GJ126">
        <v>0</v>
      </c>
      <c r="GK126">
        <v>2615</v>
      </c>
      <c r="GL126">
        <v>989.00099999999998</v>
      </c>
      <c r="GM126">
        <v>3267.2</v>
      </c>
      <c r="GN126">
        <v>327.5</v>
      </c>
      <c r="GO126">
        <v>12670.9</v>
      </c>
      <c r="GP126">
        <v>506.49400000000003</v>
      </c>
      <c r="GQ126">
        <v>176.66</v>
      </c>
      <c r="GR126">
        <v>73.400000000000006</v>
      </c>
      <c r="GS126">
        <v>756.55399999999997</v>
      </c>
      <c r="GT126">
        <v>51.939700000000002</v>
      </c>
      <c r="GU126">
        <v>97.43</v>
      </c>
      <c r="GV126">
        <v>3.54</v>
      </c>
      <c r="GW126">
        <v>30.604700000000001</v>
      </c>
      <c r="GX126">
        <v>30.3</v>
      </c>
      <c r="GY126">
        <v>19.691099999999999</v>
      </c>
      <c r="GZ126">
        <v>35.020000000000003</v>
      </c>
      <c r="HA126">
        <v>3.45</v>
      </c>
      <c r="HB126">
        <v>271.97500000000002</v>
      </c>
      <c r="HC126">
        <v>46.85</v>
      </c>
      <c r="HD126">
        <v>97.43</v>
      </c>
      <c r="HE126">
        <v>3.54</v>
      </c>
      <c r="HF126">
        <v>13.16</v>
      </c>
      <c r="HG126">
        <v>30.3</v>
      </c>
      <c r="HH126">
        <v>15.64</v>
      </c>
      <c r="HI126">
        <v>35.020000000000003</v>
      </c>
      <c r="HJ126">
        <v>3.45</v>
      </c>
      <c r="HK126">
        <v>245.39</v>
      </c>
      <c r="ID126">
        <v>0</v>
      </c>
      <c r="IE126">
        <v>4.4372400000000001</v>
      </c>
      <c r="IF126">
        <v>3.94083E-2</v>
      </c>
      <c r="IG126">
        <v>0</v>
      </c>
      <c r="IH126">
        <v>0.76358999999999999</v>
      </c>
      <c r="II126">
        <v>0.12681200000000001</v>
      </c>
      <c r="IJ126">
        <v>0.53503100000000003</v>
      </c>
      <c r="IK126">
        <v>6.9275500000000004E-2</v>
      </c>
      <c r="IL126">
        <v>5.9713500000000002</v>
      </c>
      <c r="IM126">
        <v>41.6</v>
      </c>
      <c r="IN126">
        <v>20.3</v>
      </c>
      <c r="IO126">
        <v>21.3</v>
      </c>
      <c r="IP126">
        <v>43.8</v>
      </c>
      <c r="IQ126">
        <v>20.3</v>
      </c>
      <c r="IR126">
        <v>23.5</v>
      </c>
      <c r="IU126">
        <v>38.28</v>
      </c>
      <c r="IV126">
        <v>26.48</v>
      </c>
      <c r="IW126">
        <v>42.82</v>
      </c>
      <c r="IX126">
        <v>27.98</v>
      </c>
      <c r="IY126">
        <v>38.28</v>
      </c>
      <c r="IZ126">
        <v>26.48</v>
      </c>
      <c r="JA126">
        <v>106.64</v>
      </c>
      <c r="JB126">
        <v>76.874300000000005</v>
      </c>
      <c r="JK126">
        <v>1</v>
      </c>
      <c r="JL126">
        <v>4.0855899999999998</v>
      </c>
      <c r="JM126">
        <v>4.0855899999999998</v>
      </c>
      <c r="JP126">
        <v>6332.23</v>
      </c>
      <c r="JQ126">
        <v>4.0855899999999998</v>
      </c>
      <c r="JR126">
        <v>0.35</v>
      </c>
      <c r="JS126">
        <v>0.62</v>
      </c>
      <c r="JT126">
        <v>2.36</v>
      </c>
      <c r="JU126">
        <v>0.36</v>
      </c>
      <c r="JV126">
        <v>0.61</v>
      </c>
      <c r="JW126">
        <v>2.5099999999999998</v>
      </c>
      <c r="JZ126">
        <v>1</v>
      </c>
      <c r="KA126">
        <v>1</v>
      </c>
      <c r="KB126">
        <v>56.453600000000002</v>
      </c>
      <c r="KC126">
        <v>26.167999999999999</v>
      </c>
      <c r="KD126">
        <v>56.445700000000002</v>
      </c>
      <c r="KE126">
        <v>29.854399999999998</v>
      </c>
      <c r="KF126">
        <v>98.223399999999998</v>
      </c>
      <c r="KG126">
        <v>73.573499999999996</v>
      </c>
      <c r="KJ126">
        <v>29.682600000000001</v>
      </c>
      <c r="KK126">
        <v>319.19900000000001</v>
      </c>
      <c r="KL126">
        <v>68.860500000000002</v>
      </c>
      <c r="KM126">
        <v>16.869700000000002</v>
      </c>
      <c r="KN126">
        <v>0</v>
      </c>
      <c r="KO126">
        <v>-970.303</v>
      </c>
      <c r="KP126">
        <v>0</v>
      </c>
      <c r="KQ126">
        <v>0</v>
      </c>
      <c r="KR126">
        <v>133.613</v>
      </c>
      <c r="KS126">
        <v>210.239</v>
      </c>
      <c r="KT126">
        <v>484.43799999999999</v>
      </c>
      <c r="KU126">
        <v>33.183900000000001</v>
      </c>
      <c r="KV126">
        <v>325.78300000000002</v>
      </c>
      <c r="KW126">
        <v>1133.93</v>
      </c>
      <c r="KX126">
        <v>652.99199999999996</v>
      </c>
      <c r="KY126">
        <v>0</v>
      </c>
      <c r="KZ126">
        <v>249.05099999999999</v>
      </c>
      <c r="LA126">
        <v>2035.97</v>
      </c>
      <c r="LB126">
        <v>31.908999999999999</v>
      </c>
      <c r="LC126">
        <v>367.03100000000001</v>
      </c>
      <c r="LD126">
        <v>68.860500000000002</v>
      </c>
      <c r="LE126">
        <v>16.869700000000002</v>
      </c>
      <c r="LF126">
        <v>-970.303</v>
      </c>
      <c r="LG126">
        <v>133.613</v>
      </c>
      <c r="LH126">
        <v>211.208</v>
      </c>
      <c r="LI126">
        <v>484.43799999999999</v>
      </c>
      <c r="LJ126">
        <v>33.183900000000001</v>
      </c>
      <c r="LK126">
        <v>376.81099999999998</v>
      </c>
      <c r="LL126">
        <v>1227.93</v>
      </c>
      <c r="LM126">
        <v>652.99199999999996</v>
      </c>
      <c r="LN126">
        <v>249.05099999999999</v>
      </c>
      <c r="LO126">
        <v>2129.9699999999998</v>
      </c>
      <c r="LP126">
        <v>126.96</v>
      </c>
      <c r="LQ126">
        <v>1043.9000000000001</v>
      </c>
      <c r="LR126">
        <v>68.860500000000002</v>
      </c>
      <c r="LS126">
        <v>0</v>
      </c>
      <c r="LT126">
        <v>567.19200000000001</v>
      </c>
      <c r="LU126">
        <v>199.28399999999999</v>
      </c>
      <c r="LV126">
        <v>674.65200000000004</v>
      </c>
      <c r="LW126">
        <v>78.678600000000003</v>
      </c>
      <c r="LX126">
        <v>2759.53</v>
      </c>
      <c r="LY126">
        <v>2687.98</v>
      </c>
      <c r="LZ126">
        <v>937.53899999999999</v>
      </c>
      <c r="MA126">
        <v>389.536</v>
      </c>
      <c r="MB126">
        <v>4015.06</v>
      </c>
    </row>
    <row r="127" spans="1:340" x14ac:dyDescent="0.25">
      <c r="A127" s="26">
        <v>44497.804513888892</v>
      </c>
      <c r="B127" t="s">
        <v>918</v>
      </c>
      <c r="C127" t="s">
        <v>919</v>
      </c>
      <c r="D127">
        <v>12</v>
      </c>
      <c r="E127">
        <v>1</v>
      </c>
      <c r="F127">
        <v>2700</v>
      </c>
      <c r="G127" t="s">
        <v>87</v>
      </c>
      <c r="H127" t="s">
        <v>393</v>
      </c>
      <c r="I127">
        <v>4.8</v>
      </c>
      <c r="J127">
        <v>2.1</v>
      </c>
      <c r="K127">
        <v>2.1</v>
      </c>
      <c r="L127">
        <v>22.7</v>
      </c>
      <c r="O127">
        <v>150.98500000000001</v>
      </c>
      <c r="P127">
        <v>289.10500000000002</v>
      </c>
      <c r="Q127">
        <v>344.29599999999999</v>
      </c>
      <c r="R127">
        <v>86.436899999999994</v>
      </c>
      <c r="S127">
        <v>0</v>
      </c>
      <c r="T127">
        <v>-5163.47</v>
      </c>
      <c r="U127">
        <v>0</v>
      </c>
      <c r="V127">
        <v>0</v>
      </c>
      <c r="W127">
        <v>615.745</v>
      </c>
      <c r="X127">
        <v>1045.3599999999999</v>
      </c>
      <c r="Y127">
        <v>2371.31</v>
      </c>
      <c r="Z127">
        <v>151.51499999999999</v>
      </c>
      <c r="AA127">
        <v>-108.71599999999999</v>
      </c>
      <c r="AB127">
        <v>870.82399999999996</v>
      </c>
      <c r="AC127">
        <v>222.86099999999999</v>
      </c>
      <c r="AD127">
        <v>128.21600000000001</v>
      </c>
      <c r="AE127">
        <v>0</v>
      </c>
      <c r="AF127">
        <v>46.9285</v>
      </c>
      <c r="AG127">
        <v>398.005</v>
      </c>
      <c r="AH127">
        <v>351.07600000000002</v>
      </c>
      <c r="AI127">
        <v>19.57</v>
      </c>
      <c r="AJ127">
        <v>17.02</v>
      </c>
      <c r="AK127">
        <v>3.53</v>
      </c>
      <c r="AL127">
        <v>10.38</v>
      </c>
      <c r="AM127">
        <v>0</v>
      </c>
      <c r="AN127">
        <v>-45.1</v>
      </c>
      <c r="AO127">
        <v>0</v>
      </c>
      <c r="AP127">
        <v>0</v>
      </c>
      <c r="AQ127">
        <v>6.98</v>
      </c>
      <c r="AR127">
        <v>14.47</v>
      </c>
      <c r="AS127">
        <v>25.03</v>
      </c>
      <c r="AT127">
        <v>1.61</v>
      </c>
      <c r="AU127">
        <v>53.49</v>
      </c>
      <c r="AV127">
        <v>50.5</v>
      </c>
      <c r="BI127">
        <v>0</v>
      </c>
      <c r="BJ127">
        <v>1.0382199999999999</v>
      </c>
      <c r="BK127">
        <v>3.9314799999999997E-2</v>
      </c>
      <c r="BL127">
        <v>1.1732899999999999E-2</v>
      </c>
      <c r="BM127">
        <v>0</v>
      </c>
      <c r="BN127">
        <v>-9.6685999999999994E-2</v>
      </c>
      <c r="BO127">
        <v>0</v>
      </c>
      <c r="BP127">
        <v>0</v>
      </c>
      <c r="BQ127">
        <v>0.163464</v>
      </c>
      <c r="BR127">
        <v>0.16053899999999999</v>
      </c>
      <c r="BS127">
        <v>0.35411700000000002</v>
      </c>
      <c r="BT127">
        <v>2.5823200000000001E-2</v>
      </c>
      <c r="BU127">
        <v>1.6965300000000001</v>
      </c>
      <c r="BV127">
        <v>1.08927</v>
      </c>
      <c r="BW127">
        <v>159.31399999999999</v>
      </c>
      <c r="BX127">
        <v>382.40600000000001</v>
      </c>
      <c r="BY127">
        <v>344.29599999999999</v>
      </c>
      <c r="BZ127">
        <v>86.436899999999994</v>
      </c>
      <c r="CA127">
        <v>-5163.47</v>
      </c>
      <c r="CB127">
        <v>615.745</v>
      </c>
      <c r="CC127">
        <v>1052.45</v>
      </c>
      <c r="CD127">
        <v>2371.31</v>
      </c>
      <c r="CE127">
        <v>151.51499999999999</v>
      </c>
      <c r="CF127">
        <v>-1.7571000000000001E-4</v>
      </c>
      <c r="CG127">
        <v>972.45299999999997</v>
      </c>
      <c r="CH127">
        <v>235.154</v>
      </c>
      <c r="CI127">
        <v>128.21600000000001</v>
      </c>
      <c r="CJ127">
        <v>46.9285</v>
      </c>
      <c r="CK127">
        <v>410.298</v>
      </c>
      <c r="CL127">
        <v>363.36900000000003</v>
      </c>
      <c r="CM127">
        <v>20.7</v>
      </c>
      <c r="CN127">
        <v>20.69</v>
      </c>
      <c r="CO127">
        <v>3.53</v>
      </c>
      <c r="CP127">
        <v>10.38</v>
      </c>
      <c r="CQ127">
        <v>-45.13</v>
      </c>
      <c r="CR127">
        <v>6.98</v>
      </c>
      <c r="CS127">
        <v>14.54</v>
      </c>
      <c r="CT127">
        <v>25.03</v>
      </c>
      <c r="CU127">
        <v>1.61</v>
      </c>
      <c r="CV127">
        <v>58.33</v>
      </c>
      <c r="CW127">
        <v>55.3</v>
      </c>
      <c r="DH127">
        <v>0</v>
      </c>
      <c r="DI127">
        <v>1.26312</v>
      </c>
      <c r="DJ127">
        <v>3.9314799999999997E-2</v>
      </c>
      <c r="DK127">
        <v>1.1732899999999999E-2</v>
      </c>
      <c r="DL127">
        <v>-9.6685999999999994E-2</v>
      </c>
      <c r="DM127">
        <v>0.163464</v>
      </c>
      <c r="DN127">
        <v>0.16116800000000001</v>
      </c>
      <c r="DO127">
        <v>0.35411700000000002</v>
      </c>
      <c r="DP127">
        <v>2.5823200000000001E-2</v>
      </c>
      <c r="DQ127">
        <v>1.9220600000000001</v>
      </c>
      <c r="DR127">
        <v>1.3141700000000001</v>
      </c>
      <c r="DS127" t="s">
        <v>673</v>
      </c>
      <c r="DT127" t="s">
        <v>670</v>
      </c>
      <c r="DU127" t="s">
        <v>665</v>
      </c>
      <c r="DV127" t="s">
        <v>501</v>
      </c>
      <c r="DW127">
        <v>0.22552900000000001</v>
      </c>
      <c r="DX127">
        <v>0.22490099999999999</v>
      </c>
      <c r="DY127">
        <v>8.3000000000000007</v>
      </c>
      <c r="DZ127">
        <v>8.6999999999999993</v>
      </c>
      <c r="EC127">
        <v>150.98500000000001</v>
      </c>
      <c r="ED127">
        <v>289.10500000000002</v>
      </c>
      <c r="EE127">
        <v>344.29599999999999</v>
      </c>
      <c r="EF127">
        <v>86.436899999999994</v>
      </c>
      <c r="EG127">
        <v>0</v>
      </c>
      <c r="EH127">
        <v>-5163.47</v>
      </c>
      <c r="EI127">
        <v>0</v>
      </c>
      <c r="EJ127">
        <v>0</v>
      </c>
      <c r="EK127">
        <v>615.745</v>
      </c>
      <c r="EL127">
        <v>1045.3599999999999</v>
      </c>
      <c r="EM127">
        <v>2371.31</v>
      </c>
      <c r="EN127">
        <v>151.51499999999999</v>
      </c>
      <c r="EO127">
        <v>-108.71599999999999</v>
      </c>
      <c r="EP127">
        <v>222.86099999999999</v>
      </c>
      <c r="EQ127">
        <v>128.21600000000001</v>
      </c>
      <c r="ER127">
        <v>0</v>
      </c>
      <c r="ES127">
        <v>46.9285</v>
      </c>
      <c r="ET127">
        <v>398.005</v>
      </c>
      <c r="EU127">
        <v>19.57</v>
      </c>
      <c r="EV127">
        <v>17.02</v>
      </c>
      <c r="EW127">
        <v>3.53</v>
      </c>
      <c r="EX127">
        <v>10.38</v>
      </c>
      <c r="EY127">
        <v>0</v>
      </c>
      <c r="EZ127">
        <v>-45.1</v>
      </c>
      <c r="FA127">
        <v>0</v>
      </c>
      <c r="FB127">
        <v>0</v>
      </c>
      <c r="FC127">
        <v>6.98</v>
      </c>
      <c r="FD127">
        <v>14.47</v>
      </c>
      <c r="FE127">
        <v>25.03</v>
      </c>
      <c r="FF127">
        <v>1.61</v>
      </c>
      <c r="FG127">
        <v>53.49</v>
      </c>
      <c r="FT127">
        <v>0</v>
      </c>
      <c r="FU127">
        <v>1.0382199999999999</v>
      </c>
      <c r="FV127">
        <v>3.9314799999999997E-2</v>
      </c>
      <c r="FW127">
        <v>1.1732899999999999E-2</v>
      </c>
      <c r="FX127">
        <v>0</v>
      </c>
      <c r="FY127">
        <v>-9.6685999999999994E-2</v>
      </c>
      <c r="FZ127">
        <v>0</v>
      </c>
      <c r="GA127">
        <v>0</v>
      </c>
      <c r="GB127">
        <v>0.163464</v>
      </c>
      <c r="GC127">
        <v>0.16053899999999999</v>
      </c>
      <c r="GD127">
        <v>0.35411700000000002</v>
      </c>
      <c r="GE127">
        <v>2.5823200000000001E-2</v>
      </c>
      <c r="GF127">
        <v>1.6965300000000001</v>
      </c>
      <c r="GG127">
        <v>601.65300000000002</v>
      </c>
      <c r="GH127">
        <v>1765.64</v>
      </c>
      <c r="GI127">
        <v>344.29599999999999</v>
      </c>
      <c r="GJ127">
        <v>0</v>
      </c>
      <c r="GK127">
        <v>2615</v>
      </c>
      <c r="GL127">
        <v>989.00099999999998</v>
      </c>
      <c r="GM127">
        <v>3267.2</v>
      </c>
      <c r="GN127">
        <v>327.5</v>
      </c>
      <c r="GO127">
        <v>9910.2900000000009</v>
      </c>
      <c r="GP127">
        <v>500.82799999999997</v>
      </c>
      <c r="GQ127">
        <v>182.339</v>
      </c>
      <c r="GR127">
        <v>73.400000000000006</v>
      </c>
      <c r="GS127">
        <v>756.56700000000001</v>
      </c>
      <c r="GT127">
        <v>49.066800000000001</v>
      </c>
      <c r="GU127">
        <v>61.08</v>
      </c>
      <c r="GV127">
        <v>3.53</v>
      </c>
      <c r="GW127">
        <v>32.9756</v>
      </c>
      <c r="GX127">
        <v>30.42</v>
      </c>
      <c r="GY127">
        <v>19.7011</v>
      </c>
      <c r="GZ127">
        <v>35.06</v>
      </c>
      <c r="HA127">
        <v>3.54</v>
      </c>
      <c r="HB127">
        <v>235.37299999999999</v>
      </c>
      <c r="HC127">
        <v>46.46</v>
      </c>
      <c r="HD127">
        <v>61.08</v>
      </c>
      <c r="HE127">
        <v>3.53</v>
      </c>
      <c r="HF127">
        <v>13.52</v>
      </c>
      <c r="HG127">
        <v>30.42</v>
      </c>
      <c r="HH127">
        <v>15.65</v>
      </c>
      <c r="HI127">
        <v>35.06</v>
      </c>
      <c r="HJ127">
        <v>3.54</v>
      </c>
      <c r="HK127">
        <v>209.26</v>
      </c>
      <c r="ID127">
        <v>0</v>
      </c>
      <c r="IE127">
        <v>3.5456699999999999</v>
      </c>
      <c r="IF127">
        <v>3.9314799999999997E-2</v>
      </c>
      <c r="IG127">
        <v>0</v>
      </c>
      <c r="IH127">
        <v>0.76358999999999999</v>
      </c>
      <c r="II127">
        <v>0.12681200000000001</v>
      </c>
      <c r="IJ127">
        <v>0.53503100000000003</v>
      </c>
      <c r="IK127">
        <v>6.9275500000000004E-2</v>
      </c>
      <c r="IL127">
        <v>5.0796900000000003</v>
      </c>
      <c r="IM127">
        <v>41.9</v>
      </c>
      <c r="IN127">
        <v>19.2</v>
      </c>
      <c r="IO127">
        <v>22.7</v>
      </c>
      <c r="IP127">
        <v>44</v>
      </c>
      <c r="IQ127">
        <v>19.2</v>
      </c>
      <c r="IR127">
        <v>24.8</v>
      </c>
      <c r="IU127">
        <v>22.86</v>
      </c>
      <c r="IV127">
        <v>27.64</v>
      </c>
      <c r="IW127">
        <v>26.6</v>
      </c>
      <c r="IX127">
        <v>28.7</v>
      </c>
      <c r="IY127">
        <v>22.86</v>
      </c>
      <c r="IZ127">
        <v>27.64</v>
      </c>
      <c r="JA127">
        <v>70.23</v>
      </c>
      <c r="JB127">
        <v>76.422399999999996</v>
      </c>
      <c r="JK127">
        <v>1</v>
      </c>
      <c r="JL127">
        <v>3.3883999999999999</v>
      </c>
      <c r="JM127">
        <v>3.3883999999999999</v>
      </c>
      <c r="JP127">
        <v>5164.9799999999996</v>
      </c>
      <c r="JQ127">
        <v>3.3883999999999999</v>
      </c>
      <c r="JR127">
        <v>0.3</v>
      </c>
      <c r="JS127">
        <v>0.49</v>
      </c>
      <c r="JT127">
        <v>2.36</v>
      </c>
      <c r="JU127">
        <v>0.3</v>
      </c>
      <c r="JV127">
        <v>0.49</v>
      </c>
      <c r="JW127">
        <v>2.4500000000000002</v>
      </c>
      <c r="JZ127">
        <v>1</v>
      </c>
      <c r="KA127">
        <v>1</v>
      </c>
      <c r="KB127">
        <v>39.230499999999999</v>
      </c>
      <c r="KC127">
        <v>22.4209</v>
      </c>
      <c r="KD127">
        <v>39.2273</v>
      </c>
      <c r="KE127">
        <v>26.301600000000001</v>
      </c>
      <c r="KF127">
        <v>66.932199999999995</v>
      </c>
      <c r="KG127">
        <v>64.025400000000005</v>
      </c>
      <c r="KJ127">
        <v>31.051300000000001</v>
      </c>
      <c r="KK127">
        <v>69.342399999999998</v>
      </c>
      <c r="KL127">
        <v>68.697100000000006</v>
      </c>
      <c r="KM127">
        <v>16.869700000000002</v>
      </c>
      <c r="KN127">
        <v>0</v>
      </c>
      <c r="KO127">
        <v>-790.76499999999999</v>
      </c>
      <c r="KP127">
        <v>0</v>
      </c>
      <c r="KQ127">
        <v>0</v>
      </c>
      <c r="KR127">
        <v>133.613</v>
      </c>
      <c r="KS127">
        <v>205.58</v>
      </c>
      <c r="KT127">
        <v>484.43799999999999</v>
      </c>
      <c r="KU127">
        <v>33.183900000000001</v>
      </c>
      <c r="KV127">
        <v>252.011</v>
      </c>
      <c r="KW127">
        <v>1182.73</v>
      </c>
      <c r="KX127">
        <v>680.44399999999996</v>
      </c>
      <c r="KY127">
        <v>0</v>
      </c>
      <c r="KZ127">
        <v>249.05099999999999</v>
      </c>
      <c r="LA127">
        <v>2112.2199999999998</v>
      </c>
      <c r="LB127">
        <v>32.489699999999999</v>
      </c>
      <c r="LC127">
        <v>92.015299999999996</v>
      </c>
      <c r="LD127">
        <v>68.697100000000006</v>
      </c>
      <c r="LE127">
        <v>16.869700000000002</v>
      </c>
      <c r="LF127">
        <v>-790.76499999999999</v>
      </c>
      <c r="LG127">
        <v>133.613</v>
      </c>
      <c r="LH127">
        <v>206.88900000000001</v>
      </c>
      <c r="LI127">
        <v>484.43799999999999</v>
      </c>
      <c r="LJ127">
        <v>33.183900000000001</v>
      </c>
      <c r="LK127">
        <v>277.43099999999998</v>
      </c>
      <c r="LL127">
        <v>1247.97</v>
      </c>
      <c r="LM127">
        <v>680.44399999999996</v>
      </c>
      <c r="LN127">
        <v>249.05099999999999</v>
      </c>
      <c r="LO127">
        <v>2177.46</v>
      </c>
      <c r="LP127">
        <v>125.96599999999999</v>
      </c>
      <c r="LQ127">
        <v>423.35500000000002</v>
      </c>
      <c r="LR127">
        <v>68.697100000000006</v>
      </c>
      <c r="LS127">
        <v>0</v>
      </c>
      <c r="LT127">
        <v>567.19200000000001</v>
      </c>
      <c r="LU127">
        <v>199.28399999999999</v>
      </c>
      <c r="LV127">
        <v>674.65200000000004</v>
      </c>
      <c r="LW127">
        <v>78.678600000000003</v>
      </c>
      <c r="LX127">
        <v>2137.83</v>
      </c>
      <c r="LY127">
        <v>2657.91</v>
      </c>
      <c r="LZ127">
        <v>967.67700000000002</v>
      </c>
      <c r="MA127">
        <v>389.536</v>
      </c>
      <c r="MB127">
        <v>4015.12</v>
      </c>
    </row>
    <row r="128" spans="1:340" x14ac:dyDescent="0.25">
      <c r="A128" s="26">
        <v>44497.804872685185</v>
      </c>
      <c r="B128" t="s">
        <v>920</v>
      </c>
      <c r="C128" t="s">
        <v>921</v>
      </c>
      <c r="D128">
        <v>13</v>
      </c>
      <c r="E128">
        <v>1</v>
      </c>
      <c r="F128">
        <v>2700</v>
      </c>
      <c r="G128" t="s">
        <v>87</v>
      </c>
      <c r="H128" t="s">
        <v>393</v>
      </c>
      <c r="I128">
        <v>6.08</v>
      </c>
      <c r="J128">
        <v>2.2999999999999998</v>
      </c>
      <c r="K128">
        <v>2.2000000000000002</v>
      </c>
      <c r="L128">
        <v>22.6</v>
      </c>
      <c r="O128">
        <v>133.232</v>
      </c>
      <c r="P128">
        <v>1466.23</v>
      </c>
      <c r="Q128">
        <v>347.46100000000001</v>
      </c>
      <c r="R128">
        <v>86.436899999999994</v>
      </c>
      <c r="S128">
        <v>0</v>
      </c>
      <c r="T128">
        <v>-6492.26</v>
      </c>
      <c r="U128">
        <v>0</v>
      </c>
      <c r="V128">
        <v>0</v>
      </c>
      <c r="W128">
        <v>615.745</v>
      </c>
      <c r="X128">
        <v>1077.51</v>
      </c>
      <c r="Y128">
        <v>2371.31</v>
      </c>
      <c r="Z128">
        <v>151.51499999999999</v>
      </c>
      <c r="AA128">
        <v>-242.821</v>
      </c>
      <c r="AB128">
        <v>2033.36</v>
      </c>
      <c r="AC128">
        <v>196.685</v>
      </c>
      <c r="AD128">
        <v>121.036</v>
      </c>
      <c r="AE128">
        <v>0</v>
      </c>
      <c r="AF128">
        <v>46.9285</v>
      </c>
      <c r="AG128">
        <v>364.649</v>
      </c>
      <c r="AH128">
        <v>317.721</v>
      </c>
      <c r="AI128">
        <v>17.350000000000001</v>
      </c>
      <c r="AJ128">
        <v>35.04</v>
      </c>
      <c r="AK128">
        <v>3.59</v>
      </c>
      <c r="AL128">
        <v>9.89</v>
      </c>
      <c r="AM128">
        <v>0</v>
      </c>
      <c r="AN128">
        <v>-54.93</v>
      </c>
      <c r="AO128">
        <v>0</v>
      </c>
      <c r="AP128">
        <v>0</v>
      </c>
      <c r="AQ128">
        <v>7.13</v>
      </c>
      <c r="AR128">
        <v>15.14</v>
      </c>
      <c r="AS128">
        <v>25.18</v>
      </c>
      <c r="AT128">
        <v>1.63</v>
      </c>
      <c r="AU128">
        <v>60.02</v>
      </c>
      <c r="AV128">
        <v>65.87</v>
      </c>
      <c r="BI128">
        <v>0</v>
      </c>
      <c r="BJ128">
        <v>2.1673800000000001</v>
      </c>
      <c r="BK128">
        <v>3.9676099999999999E-2</v>
      </c>
      <c r="BL128">
        <v>1.1732899999999999E-2</v>
      </c>
      <c r="BM128">
        <v>0</v>
      </c>
      <c r="BN128">
        <v>-9.6832600000000005E-2</v>
      </c>
      <c r="BO128">
        <v>0</v>
      </c>
      <c r="BP128">
        <v>0</v>
      </c>
      <c r="BQ128">
        <v>0.163464</v>
      </c>
      <c r="BR128">
        <v>0.16414799999999999</v>
      </c>
      <c r="BS128">
        <v>0.35411700000000002</v>
      </c>
      <c r="BT128">
        <v>2.5823200000000001E-2</v>
      </c>
      <c r="BU128">
        <v>2.82951</v>
      </c>
      <c r="BV128">
        <v>2.2187899999999998</v>
      </c>
      <c r="BW128">
        <v>140.38399999999999</v>
      </c>
      <c r="BX128">
        <v>1696.03</v>
      </c>
      <c r="BY128">
        <v>347.46100000000001</v>
      </c>
      <c r="BZ128">
        <v>86.436899999999994</v>
      </c>
      <c r="CA128">
        <v>-6492.26</v>
      </c>
      <c r="CB128">
        <v>615.745</v>
      </c>
      <c r="CC128">
        <v>1083.3800000000001</v>
      </c>
      <c r="CD128">
        <v>2371.31</v>
      </c>
      <c r="CE128">
        <v>151.51499999999999</v>
      </c>
      <c r="CF128">
        <v>-2.04281E-4</v>
      </c>
      <c r="CG128">
        <v>2270.31</v>
      </c>
      <c r="CH128">
        <v>207.24299999999999</v>
      </c>
      <c r="CI128">
        <v>121.036</v>
      </c>
      <c r="CJ128">
        <v>46.9285</v>
      </c>
      <c r="CK128">
        <v>375.20800000000003</v>
      </c>
      <c r="CL128">
        <v>328.279</v>
      </c>
      <c r="CM128">
        <v>18.329999999999998</v>
      </c>
      <c r="CN128">
        <v>40.14</v>
      </c>
      <c r="CO128">
        <v>3.59</v>
      </c>
      <c r="CP128">
        <v>9.89</v>
      </c>
      <c r="CQ128">
        <v>-54.99</v>
      </c>
      <c r="CR128">
        <v>7.13</v>
      </c>
      <c r="CS128">
        <v>15.2</v>
      </c>
      <c r="CT128">
        <v>25.18</v>
      </c>
      <c r="CU128">
        <v>1.63</v>
      </c>
      <c r="CV128">
        <v>66.099999999999994</v>
      </c>
      <c r="CW128">
        <v>71.95</v>
      </c>
      <c r="DH128">
        <v>0</v>
      </c>
      <c r="DI128">
        <v>2.42889</v>
      </c>
      <c r="DJ128">
        <v>3.9676099999999999E-2</v>
      </c>
      <c r="DK128">
        <v>1.1732899999999999E-2</v>
      </c>
      <c r="DL128">
        <v>-9.6832600000000005E-2</v>
      </c>
      <c r="DM128">
        <v>0.163464</v>
      </c>
      <c r="DN128">
        <v>0.16451399999999999</v>
      </c>
      <c r="DO128">
        <v>0.35411700000000002</v>
      </c>
      <c r="DP128">
        <v>2.5823200000000001E-2</v>
      </c>
      <c r="DQ128">
        <v>3.09138</v>
      </c>
      <c r="DR128">
        <v>2.4803000000000002</v>
      </c>
      <c r="DS128" t="s">
        <v>673</v>
      </c>
      <c r="DT128" t="s">
        <v>670</v>
      </c>
      <c r="DU128" t="s">
        <v>665</v>
      </c>
      <c r="DV128" t="s">
        <v>501</v>
      </c>
      <c r="DW128">
        <v>0.26187300000000002</v>
      </c>
      <c r="DX128">
        <v>0.26150600000000002</v>
      </c>
      <c r="DY128">
        <v>9.1999999999999993</v>
      </c>
      <c r="DZ128">
        <v>8.5</v>
      </c>
      <c r="EC128">
        <v>133.232</v>
      </c>
      <c r="ED128">
        <v>1466.23</v>
      </c>
      <c r="EE128">
        <v>347.46100000000001</v>
      </c>
      <c r="EF128">
        <v>86.436899999999994</v>
      </c>
      <c r="EG128">
        <v>0</v>
      </c>
      <c r="EH128">
        <v>-6492.26</v>
      </c>
      <c r="EI128">
        <v>0</v>
      </c>
      <c r="EJ128">
        <v>0</v>
      </c>
      <c r="EK128">
        <v>615.745</v>
      </c>
      <c r="EL128">
        <v>1077.51</v>
      </c>
      <c r="EM128">
        <v>2371.31</v>
      </c>
      <c r="EN128">
        <v>151.51499999999999</v>
      </c>
      <c r="EO128">
        <v>-242.821</v>
      </c>
      <c r="EP128">
        <v>196.685</v>
      </c>
      <c r="EQ128">
        <v>121.036</v>
      </c>
      <c r="ER128">
        <v>0</v>
      </c>
      <c r="ES128">
        <v>46.9285</v>
      </c>
      <c r="ET128">
        <v>364.649</v>
      </c>
      <c r="EU128">
        <v>17.350000000000001</v>
      </c>
      <c r="EV128">
        <v>35.04</v>
      </c>
      <c r="EW128">
        <v>3.59</v>
      </c>
      <c r="EX128">
        <v>9.89</v>
      </c>
      <c r="EY128">
        <v>0</v>
      </c>
      <c r="EZ128">
        <v>-54.93</v>
      </c>
      <c r="FA128">
        <v>0</v>
      </c>
      <c r="FB128">
        <v>0</v>
      </c>
      <c r="FC128">
        <v>7.13</v>
      </c>
      <c r="FD128">
        <v>15.14</v>
      </c>
      <c r="FE128">
        <v>25.18</v>
      </c>
      <c r="FF128">
        <v>1.63</v>
      </c>
      <c r="FG128">
        <v>60.02</v>
      </c>
      <c r="FT128">
        <v>0</v>
      </c>
      <c r="FU128">
        <v>2.1673800000000001</v>
      </c>
      <c r="FV128">
        <v>3.9676099999999999E-2</v>
      </c>
      <c r="FW128">
        <v>1.1732899999999999E-2</v>
      </c>
      <c r="FX128">
        <v>0</v>
      </c>
      <c r="FY128">
        <v>-9.6832600000000005E-2</v>
      </c>
      <c r="FZ128">
        <v>0</v>
      </c>
      <c r="GA128">
        <v>0</v>
      </c>
      <c r="GB128">
        <v>0.163464</v>
      </c>
      <c r="GC128">
        <v>0.16414799999999999</v>
      </c>
      <c r="GD128">
        <v>0.35411700000000002</v>
      </c>
      <c r="GE128">
        <v>2.5823200000000001E-2</v>
      </c>
      <c r="GF128">
        <v>2.82951</v>
      </c>
      <c r="GG128">
        <v>546.80600000000004</v>
      </c>
      <c r="GH128">
        <v>4932.08</v>
      </c>
      <c r="GI128">
        <v>347.46100000000001</v>
      </c>
      <c r="GJ128">
        <v>0</v>
      </c>
      <c r="GK128">
        <v>2615</v>
      </c>
      <c r="GL128">
        <v>989.00099999999998</v>
      </c>
      <c r="GM128">
        <v>3267.2</v>
      </c>
      <c r="GN128">
        <v>327.5</v>
      </c>
      <c r="GO128">
        <v>13025</v>
      </c>
      <c r="GP128">
        <v>455.24</v>
      </c>
      <c r="GQ128">
        <v>174.44399999999999</v>
      </c>
      <c r="GR128">
        <v>73.400000000000006</v>
      </c>
      <c r="GS128">
        <v>703.08399999999995</v>
      </c>
      <c r="GT128">
        <v>45.672600000000003</v>
      </c>
      <c r="GU128">
        <v>98.02</v>
      </c>
      <c r="GV128">
        <v>3.59</v>
      </c>
      <c r="GW128">
        <v>28.8889</v>
      </c>
      <c r="GX128">
        <v>31.18</v>
      </c>
      <c r="GY128">
        <v>19.761099999999999</v>
      </c>
      <c r="GZ128">
        <v>35.299999999999997</v>
      </c>
      <c r="HA128">
        <v>3.61</v>
      </c>
      <c r="HB128">
        <v>266.02300000000002</v>
      </c>
      <c r="HC128">
        <v>42.43</v>
      </c>
      <c r="HD128">
        <v>98.02</v>
      </c>
      <c r="HE128">
        <v>3.59</v>
      </c>
      <c r="HF128">
        <v>13</v>
      </c>
      <c r="HG128">
        <v>31.18</v>
      </c>
      <c r="HH128">
        <v>15.71</v>
      </c>
      <c r="HI128">
        <v>35.299999999999997</v>
      </c>
      <c r="HJ128">
        <v>3.61</v>
      </c>
      <c r="HK128">
        <v>242.84</v>
      </c>
      <c r="ID128">
        <v>0</v>
      </c>
      <c r="IE128">
        <v>4.5486000000000004</v>
      </c>
      <c r="IF128">
        <v>3.9676099999999999E-2</v>
      </c>
      <c r="IG128">
        <v>0</v>
      </c>
      <c r="IH128">
        <v>0.76358999999999999</v>
      </c>
      <c r="II128">
        <v>0.12681200000000001</v>
      </c>
      <c r="IJ128">
        <v>0.53503100000000003</v>
      </c>
      <c r="IK128">
        <v>6.9275500000000004E-2</v>
      </c>
      <c r="IL128">
        <v>6.0829800000000001</v>
      </c>
      <c r="IM128">
        <v>43.2</v>
      </c>
      <c r="IN128">
        <v>20.6</v>
      </c>
      <c r="IO128">
        <v>22.6</v>
      </c>
      <c r="IP128">
        <v>45.5</v>
      </c>
      <c r="IQ128">
        <v>20.7</v>
      </c>
      <c r="IR128">
        <v>24.8</v>
      </c>
      <c r="IU128">
        <v>40.78</v>
      </c>
      <c r="IV128">
        <v>25.09</v>
      </c>
      <c r="IW128">
        <v>45.95</v>
      </c>
      <c r="IX128">
        <v>26</v>
      </c>
      <c r="IY128">
        <v>40.78</v>
      </c>
      <c r="IZ128">
        <v>25.09</v>
      </c>
      <c r="JA128">
        <v>106.75</v>
      </c>
      <c r="JB128">
        <v>69.421499999999995</v>
      </c>
      <c r="JK128">
        <v>1</v>
      </c>
      <c r="JL128">
        <v>4.3067299999999999</v>
      </c>
      <c r="JM128">
        <v>4.3067299999999999</v>
      </c>
      <c r="JP128">
        <v>6494.17</v>
      </c>
      <c r="JQ128">
        <v>4.3067299999999999</v>
      </c>
      <c r="JR128">
        <v>0.35</v>
      </c>
      <c r="JS128">
        <v>0.66</v>
      </c>
      <c r="JT128">
        <v>2.2599999999999998</v>
      </c>
      <c r="JU128">
        <v>0.36</v>
      </c>
      <c r="JV128">
        <v>0.65</v>
      </c>
      <c r="JW128">
        <v>2.37</v>
      </c>
      <c r="JZ128">
        <v>1</v>
      </c>
      <c r="KA128">
        <v>1</v>
      </c>
      <c r="KB128">
        <v>46.297899999999998</v>
      </c>
      <c r="KC128">
        <v>27.043099999999999</v>
      </c>
      <c r="KD128">
        <v>46.294699999999999</v>
      </c>
      <c r="KE128">
        <v>31.104700000000001</v>
      </c>
      <c r="KF128">
        <v>79.778800000000004</v>
      </c>
      <c r="KG128">
        <v>74.040099999999995</v>
      </c>
      <c r="KJ128">
        <v>27.406600000000001</v>
      </c>
      <c r="KK128">
        <v>352.59300000000002</v>
      </c>
      <c r="KL128">
        <v>69.328599999999994</v>
      </c>
      <c r="KM128">
        <v>16.869700000000002</v>
      </c>
      <c r="KN128">
        <v>0</v>
      </c>
      <c r="KO128">
        <v>-1002.98</v>
      </c>
      <c r="KP128">
        <v>0</v>
      </c>
      <c r="KQ128">
        <v>0</v>
      </c>
      <c r="KR128">
        <v>133.613</v>
      </c>
      <c r="KS128">
        <v>212.16200000000001</v>
      </c>
      <c r="KT128">
        <v>484.43799999999999</v>
      </c>
      <c r="KU128">
        <v>33.183900000000001</v>
      </c>
      <c r="KV128">
        <v>326.61799999999999</v>
      </c>
      <c r="KW128">
        <v>1043.81</v>
      </c>
      <c r="KX128">
        <v>642.34199999999998</v>
      </c>
      <c r="KY128">
        <v>0</v>
      </c>
      <c r="KZ128">
        <v>249.05099999999999</v>
      </c>
      <c r="LA128">
        <v>1935.2</v>
      </c>
      <c r="LB128">
        <v>28.627400000000002</v>
      </c>
      <c r="LC128">
        <v>405.25299999999999</v>
      </c>
      <c r="LD128">
        <v>69.328599999999994</v>
      </c>
      <c r="LE128">
        <v>16.869700000000002</v>
      </c>
      <c r="LF128">
        <v>-1002.98</v>
      </c>
      <c r="LG128">
        <v>133.613</v>
      </c>
      <c r="LH128">
        <v>213.19800000000001</v>
      </c>
      <c r="LI128">
        <v>484.43799999999999</v>
      </c>
      <c r="LJ128">
        <v>33.183900000000001</v>
      </c>
      <c r="LK128">
        <v>381.53399999999999</v>
      </c>
      <c r="LL128">
        <v>1099.8499999999999</v>
      </c>
      <c r="LM128">
        <v>642.34199999999998</v>
      </c>
      <c r="LN128">
        <v>249.05099999999999</v>
      </c>
      <c r="LO128">
        <v>1991.24</v>
      </c>
      <c r="LP128">
        <v>114.35299999999999</v>
      </c>
      <c r="LQ128">
        <v>1125.3399999999999</v>
      </c>
      <c r="LR128">
        <v>69.328599999999994</v>
      </c>
      <c r="LS128">
        <v>0</v>
      </c>
      <c r="LT128">
        <v>567.19200000000001</v>
      </c>
      <c r="LU128">
        <v>199.28399999999999</v>
      </c>
      <c r="LV128">
        <v>674.65200000000004</v>
      </c>
      <c r="LW128">
        <v>78.678600000000003</v>
      </c>
      <c r="LX128">
        <v>2828.83</v>
      </c>
      <c r="LY128">
        <v>2415.9699999999998</v>
      </c>
      <c r="LZ128">
        <v>925.78099999999995</v>
      </c>
      <c r="MA128">
        <v>389.536</v>
      </c>
      <c r="MB128">
        <v>3731.29</v>
      </c>
    </row>
    <row r="129" spans="1:340" x14ac:dyDescent="0.25">
      <c r="A129" s="26">
        <v>44497.805243055554</v>
      </c>
      <c r="B129" t="s">
        <v>922</v>
      </c>
      <c r="C129" t="s">
        <v>923</v>
      </c>
      <c r="D129">
        <v>14</v>
      </c>
      <c r="E129">
        <v>1</v>
      </c>
      <c r="F129">
        <v>2700</v>
      </c>
      <c r="G129" t="s">
        <v>87</v>
      </c>
      <c r="H129" t="s">
        <v>393</v>
      </c>
      <c r="I129">
        <v>7.07</v>
      </c>
      <c r="J129">
        <v>2.8</v>
      </c>
      <c r="K129">
        <v>2.8</v>
      </c>
      <c r="L129">
        <v>21.8</v>
      </c>
      <c r="O129">
        <v>134.91</v>
      </c>
      <c r="P129">
        <v>1251.1300000000001</v>
      </c>
      <c r="Q129">
        <v>340.84399999999999</v>
      </c>
      <c r="R129">
        <v>86.436899999999994</v>
      </c>
      <c r="S129">
        <v>0</v>
      </c>
      <c r="T129">
        <v>-6277.73</v>
      </c>
      <c r="U129">
        <v>0</v>
      </c>
      <c r="V129">
        <v>0</v>
      </c>
      <c r="W129">
        <v>615.745</v>
      </c>
      <c r="X129">
        <v>1062.97</v>
      </c>
      <c r="Y129">
        <v>2371.31</v>
      </c>
      <c r="Z129">
        <v>151.51499999999999</v>
      </c>
      <c r="AA129">
        <v>-262.87400000000002</v>
      </c>
      <c r="AB129">
        <v>1813.32</v>
      </c>
      <c r="AC129">
        <v>199.37299999999999</v>
      </c>
      <c r="AD129">
        <v>124.301</v>
      </c>
      <c r="AE129">
        <v>0</v>
      </c>
      <c r="AF129">
        <v>46.9285</v>
      </c>
      <c r="AG129">
        <v>370.60199999999998</v>
      </c>
      <c r="AH129">
        <v>323.67399999999998</v>
      </c>
      <c r="AI129">
        <v>17.5</v>
      </c>
      <c r="AJ129">
        <v>29.68</v>
      </c>
      <c r="AK129">
        <v>3.38</v>
      </c>
      <c r="AL129">
        <v>10.17</v>
      </c>
      <c r="AM129">
        <v>0</v>
      </c>
      <c r="AN129">
        <v>-52.54</v>
      </c>
      <c r="AO129">
        <v>0</v>
      </c>
      <c r="AP129">
        <v>0</v>
      </c>
      <c r="AQ129">
        <v>6.66</v>
      </c>
      <c r="AR129">
        <v>14.44</v>
      </c>
      <c r="AS129">
        <v>24.17</v>
      </c>
      <c r="AT129">
        <v>1.55</v>
      </c>
      <c r="AU129">
        <v>55.01</v>
      </c>
      <c r="AV129">
        <v>60.73</v>
      </c>
      <c r="BI129">
        <v>0</v>
      </c>
      <c r="BJ129">
        <v>1.8655600000000001</v>
      </c>
      <c r="BK129">
        <v>3.89206E-2</v>
      </c>
      <c r="BL129">
        <v>1.1732899999999999E-2</v>
      </c>
      <c r="BM129">
        <v>0</v>
      </c>
      <c r="BN129">
        <v>-5.48815E-2</v>
      </c>
      <c r="BO129">
        <v>0</v>
      </c>
      <c r="BP129">
        <v>0</v>
      </c>
      <c r="BQ129">
        <v>0.163464</v>
      </c>
      <c r="BR129">
        <v>0.16317100000000001</v>
      </c>
      <c r="BS129">
        <v>0.35411700000000002</v>
      </c>
      <c r="BT129">
        <v>2.5823200000000001E-2</v>
      </c>
      <c r="BU129">
        <v>2.5679099999999999</v>
      </c>
      <c r="BV129">
        <v>1.91621</v>
      </c>
      <c r="BW129">
        <v>149.4</v>
      </c>
      <c r="BX129">
        <v>1491.97</v>
      </c>
      <c r="BY129">
        <v>340.84399999999999</v>
      </c>
      <c r="BZ129">
        <v>86.436899999999994</v>
      </c>
      <c r="CA129">
        <v>-6277.73</v>
      </c>
      <c r="CB129">
        <v>615.745</v>
      </c>
      <c r="CC129">
        <v>1070.51</v>
      </c>
      <c r="CD129">
        <v>2371.31</v>
      </c>
      <c r="CE129">
        <v>151.51499999999999</v>
      </c>
      <c r="CF129">
        <v>-6.1514700000000002E-4</v>
      </c>
      <c r="CG129">
        <v>2068.66</v>
      </c>
      <c r="CH129">
        <v>220.786</v>
      </c>
      <c r="CI129">
        <v>124.301</v>
      </c>
      <c r="CJ129">
        <v>46.9285</v>
      </c>
      <c r="CK129">
        <v>392.01499999999999</v>
      </c>
      <c r="CL129">
        <v>345.08600000000001</v>
      </c>
      <c r="CM129">
        <v>19.5</v>
      </c>
      <c r="CN129">
        <v>34.75</v>
      </c>
      <c r="CO129">
        <v>3.38</v>
      </c>
      <c r="CP129">
        <v>10.17</v>
      </c>
      <c r="CQ129">
        <v>-52.59</v>
      </c>
      <c r="CR129">
        <v>6.66</v>
      </c>
      <c r="CS129">
        <v>14.51</v>
      </c>
      <c r="CT129">
        <v>24.17</v>
      </c>
      <c r="CU129">
        <v>1.55</v>
      </c>
      <c r="CV129">
        <v>62.1</v>
      </c>
      <c r="CW129">
        <v>67.8</v>
      </c>
      <c r="DH129">
        <v>0</v>
      </c>
      <c r="DI129">
        <v>2.11381</v>
      </c>
      <c r="DJ129">
        <v>3.89206E-2</v>
      </c>
      <c r="DK129">
        <v>1.1732899999999999E-2</v>
      </c>
      <c r="DL129">
        <v>-5.48815E-2</v>
      </c>
      <c r="DM129">
        <v>0.163464</v>
      </c>
      <c r="DN129">
        <v>0.16351199999999999</v>
      </c>
      <c r="DO129">
        <v>0.35411700000000002</v>
      </c>
      <c r="DP129">
        <v>2.5823200000000001E-2</v>
      </c>
      <c r="DQ129">
        <v>2.8165</v>
      </c>
      <c r="DR129">
        <v>2.1644600000000001</v>
      </c>
      <c r="DS129" t="s">
        <v>673</v>
      </c>
      <c r="DT129" t="s">
        <v>670</v>
      </c>
      <c r="DU129" t="s">
        <v>665</v>
      </c>
      <c r="DV129" t="s">
        <v>501</v>
      </c>
      <c r="DW129">
        <v>0.24859200000000001</v>
      </c>
      <c r="DX129">
        <v>0.248251</v>
      </c>
      <c r="DY129">
        <v>11.4</v>
      </c>
      <c r="DZ129">
        <v>10.4</v>
      </c>
      <c r="EC129">
        <v>134.91</v>
      </c>
      <c r="ED129">
        <v>1251.1300000000001</v>
      </c>
      <c r="EE129">
        <v>340.84399999999999</v>
      </c>
      <c r="EF129">
        <v>86.436899999999994</v>
      </c>
      <c r="EG129">
        <v>0</v>
      </c>
      <c r="EH129">
        <v>-6277.73</v>
      </c>
      <c r="EI129">
        <v>0</v>
      </c>
      <c r="EJ129">
        <v>0</v>
      </c>
      <c r="EK129">
        <v>615.745</v>
      </c>
      <c r="EL129">
        <v>1062.97</v>
      </c>
      <c r="EM129">
        <v>2371.31</v>
      </c>
      <c r="EN129">
        <v>151.51499999999999</v>
      </c>
      <c r="EO129">
        <v>-262.87400000000002</v>
      </c>
      <c r="EP129">
        <v>199.37299999999999</v>
      </c>
      <c r="EQ129">
        <v>124.301</v>
      </c>
      <c r="ER129">
        <v>0</v>
      </c>
      <c r="ES129">
        <v>46.9285</v>
      </c>
      <c r="ET129">
        <v>370.60199999999998</v>
      </c>
      <c r="EU129">
        <v>17.5</v>
      </c>
      <c r="EV129">
        <v>29.68</v>
      </c>
      <c r="EW129">
        <v>3.38</v>
      </c>
      <c r="EX129">
        <v>10.17</v>
      </c>
      <c r="EY129">
        <v>0</v>
      </c>
      <c r="EZ129">
        <v>-52.54</v>
      </c>
      <c r="FA129">
        <v>0</v>
      </c>
      <c r="FB129">
        <v>0</v>
      </c>
      <c r="FC129">
        <v>6.66</v>
      </c>
      <c r="FD129">
        <v>14.44</v>
      </c>
      <c r="FE129">
        <v>24.17</v>
      </c>
      <c r="FF129">
        <v>1.55</v>
      </c>
      <c r="FG129">
        <v>55.01</v>
      </c>
      <c r="FT129">
        <v>0</v>
      </c>
      <c r="FU129">
        <v>1.8655600000000001</v>
      </c>
      <c r="FV129">
        <v>3.89206E-2</v>
      </c>
      <c r="FW129">
        <v>1.1732899999999999E-2</v>
      </c>
      <c r="FX129">
        <v>0</v>
      </c>
      <c r="FY129">
        <v>-5.48815E-2</v>
      </c>
      <c r="FZ129">
        <v>0</v>
      </c>
      <c r="GA129">
        <v>0</v>
      </c>
      <c r="GB129">
        <v>0.163464</v>
      </c>
      <c r="GC129">
        <v>0.16317100000000001</v>
      </c>
      <c r="GD129">
        <v>0.35411700000000002</v>
      </c>
      <c r="GE129">
        <v>2.5823200000000001E-2</v>
      </c>
      <c r="GF129">
        <v>2.5679099999999999</v>
      </c>
      <c r="GG129">
        <v>603.399</v>
      </c>
      <c r="GH129">
        <v>4313.9799999999996</v>
      </c>
      <c r="GI129">
        <v>340.84399999999999</v>
      </c>
      <c r="GJ129">
        <v>0</v>
      </c>
      <c r="GK129">
        <v>2615</v>
      </c>
      <c r="GL129">
        <v>989.00099999999998</v>
      </c>
      <c r="GM129">
        <v>3267.2</v>
      </c>
      <c r="GN129">
        <v>327.5</v>
      </c>
      <c r="GO129">
        <v>12456.9</v>
      </c>
      <c r="GP129">
        <v>502.899</v>
      </c>
      <c r="GQ129">
        <v>178.04499999999999</v>
      </c>
      <c r="GR129">
        <v>73.400000000000006</v>
      </c>
      <c r="GS129">
        <v>754.34400000000005</v>
      </c>
      <c r="GT129">
        <v>52.922800000000002</v>
      </c>
      <c r="GU129">
        <v>82.63</v>
      </c>
      <c r="GV129">
        <v>3.38</v>
      </c>
      <c r="GW129">
        <v>28.404299999999999</v>
      </c>
      <c r="GX129">
        <v>28.81</v>
      </c>
      <c r="GY129">
        <v>19.223099999999999</v>
      </c>
      <c r="GZ129">
        <v>33.770000000000003</v>
      </c>
      <c r="HA129">
        <v>3.39</v>
      </c>
      <c r="HB129">
        <v>252.53</v>
      </c>
      <c r="HC129">
        <v>46.75</v>
      </c>
      <c r="HD129">
        <v>82.63</v>
      </c>
      <c r="HE129">
        <v>3.38</v>
      </c>
      <c r="HF129">
        <v>13.35</v>
      </c>
      <c r="HG129">
        <v>28.81</v>
      </c>
      <c r="HH129">
        <v>15.32</v>
      </c>
      <c r="HI129">
        <v>33.770000000000003</v>
      </c>
      <c r="HJ129">
        <v>3.39</v>
      </c>
      <c r="HK129">
        <v>227.4</v>
      </c>
      <c r="ID129">
        <v>0</v>
      </c>
      <c r="IE129">
        <v>3.7044800000000002</v>
      </c>
      <c r="IF129">
        <v>3.89206E-2</v>
      </c>
      <c r="IG129">
        <v>0</v>
      </c>
      <c r="IH129">
        <v>0.76358999999999999</v>
      </c>
      <c r="II129">
        <v>0.12681200000000001</v>
      </c>
      <c r="IJ129">
        <v>0.53503100000000003</v>
      </c>
      <c r="IK129">
        <v>6.9275500000000004E-2</v>
      </c>
      <c r="IL129">
        <v>5.2381099999999998</v>
      </c>
      <c r="IM129">
        <v>42.6</v>
      </c>
      <c r="IN129">
        <v>20.8</v>
      </c>
      <c r="IO129">
        <v>21.8</v>
      </c>
      <c r="IP129">
        <v>45.4</v>
      </c>
      <c r="IQ129">
        <v>20.8</v>
      </c>
      <c r="IR129">
        <v>24.6</v>
      </c>
      <c r="IU129">
        <v>35.159999999999997</v>
      </c>
      <c r="IV129">
        <v>25.57</v>
      </c>
      <c r="IW129">
        <v>40.36</v>
      </c>
      <c r="IX129">
        <v>27.44</v>
      </c>
      <c r="IY129">
        <v>35.159999999999997</v>
      </c>
      <c r="IZ129">
        <v>25.57</v>
      </c>
      <c r="JA129">
        <v>91.45</v>
      </c>
      <c r="JB129">
        <v>75.887</v>
      </c>
      <c r="JK129">
        <v>1</v>
      </c>
      <c r="JL129">
        <v>3.58039</v>
      </c>
      <c r="JM129">
        <v>3.58039</v>
      </c>
      <c r="JP129">
        <v>6279.57</v>
      </c>
      <c r="JQ129">
        <v>3.58039</v>
      </c>
      <c r="JR129">
        <v>0.27</v>
      </c>
      <c r="JS129">
        <v>0.37</v>
      </c>
      <c r="JT129">
        <v>2.59</v>
      </c>
      <c r="JU129">
        <v>0.28000000000000003</v>
      </c>
      <c r="JV129">
        <v>0.36</v>
      </c>
      <c r="JW129">
        <v>2.76</v>
      </c>
      <c r="JZ129">
        <v>1</v>
      </c>
      <c r="KA129">
        <v>1</v>
      </c>
      <c r="KB129">
        <v>51.773899999999998</v>
      </c>
      <c r="KC129">
        <v>25.9072</v>
      </c>
      <c r="KD129">
        <v>51.848399999999998</v>
      </c>
      <c r="KE129">
        <v>30.046700000000001</v>
      </c>
      <c r="KF129">
        <v>91.333299999999994</v>
      </c>
      <c r="KG129">
        <v>70.882199999999997</v>
      </c>
      <c r="KJ129">
        <v>27.087900000000001</v>
      </c>
      <c r="KK129">
        <v>330.50900000000001</v>
      </c>
      <c r="KL129">
        <v>63.2059</v>
      </c>
      <c r="KM129">
        <v>15.600099999999999</v>
      </c>
      <c r="KN129">
        <v>0</v>
      </c>
      <c r="KO129">
        <v>-638.84699999999998</v>
      </c>
      <c r="KP129">
        <v>0</v>
      </c>
      <c r="KQ129">
        <v>0</v>
      </c>
      <c r="KR129">
        <v>134.529</v>
      </c>
      <c r="KS129">
        <v>193.92599999999999</v>
      </c>
      <c r="KT129">
        <v>462.36</v>
      </c>
      <c r="KU129">
        <v>33.337899999999998</v>
      </c>
      <c r="KV129">
        <v>621.70899999999995</v>
      </c>
      <c r="KW129">
        <v>1058.08</v>
      </c>
      <c r="KX129">
        <v>659.66800000000001</v>
      </c>
      <c r="KY129">
        <v>0</v>
      </c>
      <c r="KZ129">
        <v>249.05099999999999</v>
      </c>
      <c r="LA129">
        <v>1966.8</v>
      </c>
      <c r="LB129">
        <v>29.4694</v>
      </c>
      <c r="LC129">
        <v>389.33600000000001</v>
      </c>
      <c r="LD129">
        <v>63.2059</v>
      </c>
      <c r="LE129">
        <v>15.600099999999999</v>
      </c>
      <c r="LF129">
        <v>-638.84699999999998</v>
      </c>
      <c r="LG129">
        <v>134.529</v>
      </c>
      <c r="LH129">
        <v>195.04</v>
      </c>
      <c r="LI129">
        <v>462.36</v>
      </c>
      <c r="LJ129">
        <v>33.337899999999998</v>
      </c>
      <c r="LK129">
        <v>684.03</v>
      </c>
      <c r="LL129">
        <v>1171.72</v>
      </c>
      <c r="LM129">
        <v>659.66800000000001</v>
      </c>
      <c r="LN129">
        <v>249.05099999999999</v>
      </c>
      <c r="LO129">
        <v>2080.44</v>
      </c>
      <c r="LP129">
        <v>122.834</v>
      </c>
      <c r="LQ129">
        <v>967.42499999999995</v>
      </c>
      <c r="LR129">
        <v>63.2059</v>
      </c>
      <c r="LS129">
        <v>0</v>
      </c>
      <c r="LT129">
        <v>570.78300000000002</v>
      </c>
      <c r="LU129">
        <v>187.036</v>
      </c>
      <c r="LV129">
        <v>648.29600000000005</v>
      </c>
      <c r="LW129">
        <v>86.545199999999994</v>
      </c>
      <c r="LX129">
        <v>2646.12</v>
      </c>
      <c r="LY129">
        <v>2668.9</v>
      </c>
      <c r="LZ129">
        <v>944.88900000000001</v>
      </c>
      <c r="MA129">
        <v>389.536</v>
      </c>
      <c r="MB129">
        <v>4003.33</v>
      </c>
    </row>
    <row r="130" spans="1:340" x14ac:dyDescent="0.25">
      <c r="A130" s="26">
        <v>44497.805601851855</v>
      </c>
      <c r="B130" t="s">
        <v>924</v>
      </c>
      <c r="C130" t="s">
        <v>925</v>
      </c>
      <c r="D130">
        <v>15</v>
      </c>
      <c r="E130">
        <v>1</v>
      </c>
      <c r="F130">
        <v>2700</v>
      </c>
      <c r="G130" t="s">
        <v>87</v>
      </c>
      <c r="H130" t="s">
        <v>393</v>
      </c>
      <c r="I130">
        <v>6.6</v>
      </c>
      <c r="J130">
        <v>2.2000000000000002</v>
      </c>
      <c r="K130">
        <v>2.1</v>
      </c>
      <c r="L130">
        <v>20</v>
      </c>
      <c r="O130">
        <v>8.8463100000000008</v>
      </c>
      <c r="P130">
        <v>4784.07</v>
      </c>
      <c r="Q130">
        <v>345.11500000000001</v>
      </c>
      <c r="R130">
        <v>86.4298</v>
      </c>
      <c r="S130">
        <v>0</v>
      </c>
      <c r="T130">
        <v>-9856.85</v>
      </c>
      <c r="U130">
        <v>0</v>
      </c>
      <c r="V130">
        <v>0</v>
      </c>
      <c r="W130">
        <v>615.745</v>
      </c>
      <c r="X130">
        <v>1157.6400000000001</v>
      </c>
      <c r="Y130">
        <v>2371.31</v>
      </c>
      <c r="Z130">
        <v>151.51499999999999</v>
      </c>
      <c r="AA130">
        <v>-336.17899999999997</v>
      </c>
      <c r="AB130">
        <v>5224.46</v>
      </c>
      <c r="AC130">
        <v>13.0603</v>
      </c>
      <c r="AD130">
        <v>95.406000000000006</v>
      </c>
      <c r="AE130">
        <v>0</v>
      </c>
      <c r="AF130">
        <v>46.9285</v>
      </c>
      <c r="AG130">
        <v>155.39500000000001</v>
      </c>
      <c r="AH130">
        <v>108.46599999999999</v>
      </c>
      <c r="AI130">
        <v>1.17</v>
      </c>
      <c r="AJ130">
        <v>79.2</v>
      </c>
      <c r="AK130">
        <v>3.43</v>
      </c>
      <c r="AL130">
        <v>8.0399999999999991</v>
      </c>
      <c r="AM130">
        <v>0</v>
      </c>
      <c r="AN130">
        <v>-79.53</v>
      </c>
      <c r="AO130">
        <v>0</v>
      </c>
      <c r="AP130">
        <v>0</v>
      </c>
      <c r="AQ130">
        <v>6.75</v>
      </c>
      <c r="AR130">
        <v>15.36</v>
      </c>
      <c r="AS130">
        <v>24.29</v>
      </c>
      <c r="AT130">
        <v>1.56</v>
      </c>
      <c r="AU130">
        <v>60.27</v>
      </c>
      <c r="AV130">
        <v>91.84</v>
      </c>
      <c r="BI130">
        <v>0</v>
      </c>
      <c r="BJ130">
        <v>3.7896299999999998</v>
      </c>
      <c r="BK130">
        <v>3.94083E-2</v>
      </c>
      <c r="BL130">
        <v>1.1732899999999999E-2</v>
      </c>
      <c r="BM130">
        <v>0</v>
      </c>
      <c r="BN130">
        <v>-7.1705699999999997E-2</v>
      </c>
      <c r="BO130">
        <v>0</v>
      </c>
      <c r="BP130">
        <v>0</v>
      </c>
      <c r="BQ130">
        <v>0.163464</v>
      </c>
      <c r="BR130">
        <v>0.168714</v>
      </c>
      <c r="BS130">
        <v>0.35411700000000002</v>
      </c>
      <c r="BT130">
        <v>2.5823200000000001E-2</v>
      </c>
      <c r="BU130">
        <v>4.4811899999999998</v>
      </c>
      <c r="BV130">
        <v>3.8407800000000001</v>
      </c>
      <c r="BW130">
        <v>12.1694</v>
      </c>
      <c r="BX130">
        <v>5111.93</v>
      </c>
      <c r="BY130">
        <v>345.11500000000001</v>
      </c>
      <c r="BZ130">
        <v>86.4298</v>
      </c>
      <c r="CA130">
        <v>-9856.85</v>
      </c>
      <c r="CB130">
        <v>615.745</v>
      </c>
      <c r="CC130">
        <v>1162.6300000000001</v>
      </c>
      <c r="CD130">
        <v>2371.31</v>
      </c>
      <c r="CE130">
        <v>151.51499999999999</v>
      </c>
      <c r="CF130">
        <v>-9.3097099999999995E-4</v>
      </c>
      <c r="CG130">
        <v>5555.65</v>
      </c>
      <c r="CH130">
        <v>17.9663</v>
      </c>
      <c r="CI130">
        <v>95.406000000000006</v>
      </c>
      <c r="CJ130">
        <v>46.9285</v>
      </c>
      <c r="CK130">
        <v>160.30099999999999</v>
      </c>
      <c r="CL130">
        <v>113.372</v>
      </c>
      <c r="CM130">
        <v>1.61</v>
      </c>
      <c r="CN130">
        <v>85.36</v>
      </c>
      <c r="CO130">
        <v>3.43</v>
      </c>
      <c r="CP130">
        <v>8.0399999999999991</v>
      </c>
      <c r="CQ130">
        <v>-79.62</v>
      </c>
      <c r="CR130">
        <v>6.75</v>
      </c>
      <c r="CS130">
        <v>15.41</v>
      </c>
      <c r="CT130">
        <v>24.29</v>
      </c>
      <c r="CU130">
        <v>1.56</v>
      </c>
      <c r="CV130">
        <v>66.83</v>
      </c>
      <c r="CW130">
        <v>98.44</v>
      </c>
      <c r="DH130">
        <v>0</v>
      </c>
      <c r="DI130">
        <v>4.0842599999999996</v>
      </c>
      <c r="DJ130">
        <v>3.94083E-2</v>
      </c>
      <c r="DK130">
        <v>1.1732899999999999E-2</v>
      </c>
      <c r="DL130">
        <v>-7.1705699999999997E-2</v>
      </c>
      <c r="DM130">
        <v>0.163464</v>
      </c>
      <c r="DN130">
        <v>0.16883899999999999</v>
      </c>
      <c r="DO130">
        <v>0.35411700000000002</v>
      </c>
      <c r="DP130">
        <v>2.5823200000000001E-2</v>
      </c>
      <c r="DQ130">
        <v>4.7759400000000003</v>
      </c>
      <c r="DR130">
        <v>4.1354100000000003</v>
      </c>
      <c r="DS130" t="s">
        <v>673</v>
      </c>
      <c r="DT130" t="s">
        <v>670</v>
      </c>
      <c r="DU130" t="s">
        <v>665</v>
      </c>
      <c r="DV130" t="s">
        <v>501</v>
      </c>
      <c r="DW130">
        <v>0.29475699999999999</v>
      </c>
      <c r="DX130">
        <v>0.29463099999999998</v>
      </c>
      <c r="DY130">
        <v>9.8000000000000007</v>
      </c>
      <c r="DZ130">
        <v>6.7</v>
      </c>
      <c r="EC130">
        <v>8.8463100000000008</v>
      </c>
      <c r="ED130">
        <v>4784.07</v>
      </c>
      <c r="EE130">
        <v>345.11500000000001</v>
      </c>
      <c r="EF130">
        <v>86.4298</v>
      </c>
      <c r="EG130">
        <v>0</v>
      </c>
      <c r="EH130">
        <v>-9856.85</v>
      </c>
      <c r="EI130">
        <v>0</v>
      </c>
      <c r="EJ130">
        <v>0</v>
      </c>
      <c r="EK130">
        <v>615.745</v>
      </c>
      <c r="EL130">
        <v>1157.6400000000001</v>
      </c>
      <c r="EM130">
        <v>2371.31</v>
      </c>
      <c r="EN130">
        <v>151.51499999999999</v>
      </c>
      <c r="EO130">
        <v>-336.17899999999997</v>
      </c>
      <c r="EP130">
        <v>13.0603</v>
      </c>
      <c r="EQ130">
        <v>95.406000000000006</v>
      </c>
      <c r="ER130">
        <v>0</v>
      </c>
      <c r="ES130">
        <v>46.9285</v>
      </c>
      <c r="ET130">
        <v>155.39500000000001</v>
      </c>
      <c r="EU130">
        <v>1.17</v>
      </c>
      <c r="EV130">
        <v>79.2</v>
      </c>
      <c r="EW130">
        <v>3.43</v>
      </c>
      <c r="EX130">
        <v>8.0399999999999991</v>
      </c>
      <c r="EY130">
        <v>0</v>
      </c>
      <c r="EZ130">
        <v>-79.53</v>
      </c>
      <c r="FA130">
        <v>0</v>
      </c>
      <c r="FB130">
        <v>0</v>
      </c>
      <c r="FC130">
        <v>6.75</v>
      </c>
      <c r="FD130">
        <v>15.36</v>
      </c>
      <c r="FE130">
        <v>24.29</v>
      </c>
      <c r="FF130">
        <v>1.56</v>
      </c>
      <c r="FG130">
        <v>60.27</v>
      </c>
      <c r="FT130">
        <v>0</v>
      </c>
      <c r="FU130">
        <v>3.7896299999999998</v>
      </c>
      <c r="FV130">
        <v>3.94083E-2</v>
      </c>
      <c r="FW130">
        <v>1.1732899999999999E-2</v>
      </c>
      <c r="FX130">
        <v>0</v>
      </c>
      <c r="FY130">
        <v>-7.1705699999999997E-2</v>
      </c>
      <c r="FZ130">
        <v>0</v>
      </c>
      <c r="GA130">
        <v>0</v>
      </c>
      <c r="GB130">
        <v>0.163464</v>
      </c>
      <c r="GC130">
        <v>0.168714</v>
      </c>
      <c r="GD130">
        <v>0.35411700000000002</v>
      </c>
      <c r="GE130">
        <v>2.5823200000000001E-2</v>
      </c>
      <c r="GF130">
        <v>4.4811899999999998</v>
      </c>
      <c r="GG130">
        <v>85.010800000000003</v>
      </c>
      <c r="GH130">
        <v>12937.4</v>
      </c>
      <c r="GI130">
        <v>345.11500000000001</v>
      </c>
      <c r="GJ130">
        <v>0</v>
      </c>
      <c r="GK130">
        <v>2615</v>
      </c>
      <c r="GL130">
        <v>989.00099999999998</v>
      </c>
      <c r="GM130">
        <v>3267.2</v>
      </c>
      <c r="GN130">
        <v>327.5</v>
      </c>
      <c r="GO130">
        <v>20566.2</v>
      </c>
      <c r="GP130">
        <v>70.779899999999998</v>
      </c>
      <c r="GQ130">
        <v>145.49299999999999</v>
      </c>
      <c r="GR130">
        <v>73.400000000000006</v>
      </c>
      <c r="GS130">
        <v>289.673</v>
      </c>
      <c r="GT130">
        <v>6.7295999999999996</v>
      </c>
      <c r="GU130">
        <v>185.42</v>
      </c>
      <c r="GV130">
        <v>3.43</v>
      </c>
      <c r="GW130">
        <v>20.314800000000002</v>
      </c>
      <c r="GX130">
        <v>29.26</v>
      </c>
      <c r="GY130">
        <v>19.263100000000001</v>
      </c>
      <c r="GZ130">
        <v>34.01</v>
      </c>
      <c r="HA130">
        <v>3.43</v>
      </c>
      <c r="HB130">
        <v>301.858</v>
      </c>
      <c r="HC130">
        <v>6.67</v>
      </c>
      <c r="HD130">
        <v>185.42</v>
      </c>
      <c r="HE130">
        <v>3.43</v>
      </c>
      <c r="HF130">
        <v>10.97</v>
      </c>
      <c r="HG130">
        <v>29.26</v>
      </c>
      <c r="HH130">
        <v>15.36</v>
      </c>
      <c r="HI130">
        <v>34.01</v>
      </c>
      <c r="HJ130">
        <v>3.43</v>
      </c>
      <c r="HK130">
        <v>288.55</v>
      </c>
      <c r="ID130">
        <v>0</v>
      </c>
      <c r="IE130">
        <v>6.4592900000000002</v>
      </c>
      <c r="IF130">
        <v>3.94083E-2</v>
      </c>
      <c r="IG130">
        <v>0</v>
      </c>
      <c r="IH130">
        <v>0.76358999999999999</v>
      </c>
      <c r="II130">
        <v>0.12681200000000001</v>
      </c>
      <c r="IJ130">
        <v>0.53503100000000003</v>
      </c>
      <c r="IK130">
        <v>6.9275500000000004E-2</v>
      </c>
      <c r="IL130">
        <v>7.9934000000000003</v>
      </c>
      <c r="IM130">
        <v>46.3</v>
      </c>
      <c r="IN130">
        <v>26.3</v>
      </c>
      <c r="IO130">
        <v>20</v>
      </c>
      <c r="IP130">
        <v>48.5</v>
      </c>
      <c r="IQ130">
        <v>26.4</v>
      </c>
      <c r="IR130">
        <v>22.1</v>
      </c>
      <c r="IU130">
        <v>83.59</v>
      </c>
      <c r="IV130">
        <v>8.25</v>
      </c>
      <c r="IW130">
        <v>89.78</v>
      </c>
      <c r="IX130">
        <v>8.66</v>
      </c>
      <c r="IY130">
        <v>83.59</v>
      </c>
      <c r="IZ130">
        <v>8.25</v>
      </c>
      <c r="JA130">
        <v>189.62</v>
      </c>
      <c r="JB130">
        <v>26.2744</v>
      </c>
      <c r="JK130">
        <v>1</v>
      </c>
      <c r="JL130">
        <v>5.9965000000000002</v>
      </c>
      <c r="JM130">
        <v>5.9965000000000002</v>
      </c>
      <c r="JP130">
        <v>9859.73</v>
      </c>
      <c r="JQ130">
        <v>5.9965000000000002</v>
      </c>
      <c r="JR130">
        <v>0.4</v>
      </c>
      <c r="JS130">
        <v>0.6</v>
      </c>
      <c r="JT130">
        <v>1.92</v>
      </c>
      <c r="JU130">
        <v>0.41</v>
      </c>
      <c r="JV130">
        <v>0.59</v>
      </c>
      <c r="JW130">
        <v>2.0099999999999998</v>
      </c>
      <c r="JZ130">
        <v>1</v>
      </c>
      <c r="KA130">
        <v>1</v>
      </c>
      <c r="KB130">
        <v>38.562899999999999</v>
      </c>
      <c r="KC130">
        <v>42.962899999999998</v>
      </c>
      <c r="KD130">
        <v>38.558599999999998</v>
      </c>
      <c r="KE130">
        <v>47.370399999999997</v>
      </c>
      <c r="KF130">
        <v>68.301500000000004</v>
      </c>
      <c r="KG130">
        <v>105.45699999999999</v>
      </c>
      <c r="KJ130">
        <v>1.81419</v>
      </c>
      <c r="KK130">
        <v>1165.53</v>
      </c>
      <c r="KL130">
        <v>63.997900000000001</v>
      </c>
      <c r="KM130">
        <v>15.5992</v>
      </c>
      <c r="KN130">
        <v>0</v>
      </c>
      <c r="KO130">
        <v>-997.24900000000002</v>
      </c>
      <c r="KP130">
        <v>0</v>
      </c>
      <c r="KQ130">
        <v>0</v>
      </c>
      <c r="KR130">
        <v>134.529</v>
      </c>
      <c r="KS130">
        <v>211.04599999999999</v>
      </c>
      <c r="KT130">
        <v>462.36</v>
      </c>
      <c r="KU130">
        <v>33.337899999999998</v>
      </c>
      <c r="KV130">
        <v>1090.96</v>
      </c>
      <c r="KW130">
        <v>69.311300000000003</v>
      </c>
      <c r="KX130">
        <v>506.32299999999998</v>
      </c>
      <c r="KY130">
        <v>0</v>
      </c>
      <c r="KZ130">
        <v>249.05099999999999</v>
      </c>
      <c r="LA130">
        <v>824.68499999999995</v>
      </c>
      <c r="LB130">
        <v>2.4458600000000001</v>
      </c>
      <c r="LC130">
        <v>1231.54</v>
      </c>
      <c r="LD130">
        <v>63.997900000000001</v>
      </c>
      <c r="LE130">
        <v>15.5992</v>
      </c>
      <c r="LF130">
        <v>-997.24900000000002</v>
      </c>
      <c r="LG130">
        <v>134.529</v>
      </c>
      <c r="LH130">
        <v>211.679</v>
      </c>
      <c r="LI130">
        <v>462.36</v>
      </c>
      <c r="LJ130">
        <v>33.337899999999998</v>
      </c>
      <c r="LK130">
        <v>1158.24</v>
      </c>
      <c r="LL130">
        <v>95.347899999999996</v>
      </c>
      <c r="LM130">
        <v>506.32299999999998</v>
      </c>
      <c r="LN130">
        <v>249.05099999999999</v>
      </c>
      <c r="LO130">
        <v>850.721</v>
      </c>
      <c r="LP130">
        <v>17.4465</v>
      </c>
      <c r="LQ130">
        <v>2629.4</v>
      </c>
      <c r="LR130">
        <v>63.997900000000001</v>
      </c>
      <c r="LS130">
        <v>0</v>
      </c>
      <c r="LT130">
        <v>570.78300000000002</v>
      </c>
      <c r="LU130">
        <v>187.036</v>
      </c>
      <c r="LV130">
        <v>648.29600000000005</v>
      </c>
      <c r="LW130">
        <v>86.545199999999994</v>
      </c>
      <c r="LX130">
        <v>4203.51</v>
      </c>
      <c r="LY130">
        <v>375.63099999999997</v>
      </c>
      <c r="LZ130">
        <v>772.13400000000001</v>
      </c>
      <c r="MA130">
        <v>389.536</v>
      </c>
      <c r="MB130">
        <v>1537.3</v>
      </c>
    </row>
    <row r="131" spans="1:340" x14ac:dyDescent="0.25">
      <c r="A131" s="26">
        <v>44497.805949074071</v>
      </c>
      <c r="B131" t="s">
        <v>926</v>
      </c>
      <c r="C131" t="s">
        <v>927</v>
      </c>
      <c r="D131">
        <v>16</v>
      </c>
      <c r="E131">
        <v>1</v>
      </c>
      <c r="F131">
        <v>2700</v>
      </c>
      <c r="G131" t="s">
        <v>87</v>
      </c>
      <c r="H131" t="s">
        <v>393</v>
      </c>
      <c r="I131">
        <v>4.93</v>
      </c>
      <c r="J131">
        <v>2.2000000000000002</v>
      </c>
      <c r="K131">
        <v>2.2000000000000002</v>
      </c>
      <c r="L131">
        <v>27.3</v>
      </c>
      <c r="O131">
        <v>276.51799999999997</v>
      </c>
      <c r="P131">
        <v>104.313</v>
      </c>
      <c r="Q131">
        <v>345.916</v>
      </c>
      <c r="R131">
        <v>86.4452</v>
      </c>
      <c r="S131">
        <v>0</v>
      </c>
      <c r="T131">
        <v>-5082.46</v>
      </c>
      <c r="U131">
        <v>0</v>
      </c>
      <c r="V131">
        <v>0</v>
      </c>
      <c r="W131">
        <v>615.745</v>
      </c>
      <c r="X131">
        <v>997.31899999999996</v>
      </c>
      <c r="Y131">
        <v>2371.31</v>
      </c>
      <c r="Z131">
        <v>151.51499999999999</v>
      </c>
      <c r="AA131">
        <v>-133.37700000000001</v>
      </c>
      <c r="AB131">
        <v>813.19200000000001</v>
      </c>
      <c r="AC131">
        <v>409.24900000000002</v>
      </c>
      <c r="AD131">
        <v>148.857</v>
      </c>
      <c r="AE131">
        <v>0</v>
      </c>
      <c r="AF131">
        <v>46.9285</v>
      </c>
      <c r="AG131">
        <v>605.03499999999997</v>
      </c>
      <c r="AH131">
        <v>558.10599999999999</v>
      </c>
      <c r="AI131">
        <v>35.65</v>
      </c>
      <c r="AJ131">
        <v>2.23</v>
      </c>
      <c r="AK131">
        <v>3.57</v>
      </c>
      <c r="AL131">
        <v>11.99</v>
      </c>
      <c r="AM131">
        <v>0</v>
      </c>
      <c r="AN131">
        <v>-41.2</v>
      </c>
      <c r="AO131">
        <v>0</v>
      </c>
      <c r="AP131">
        <v>0</v>
      </c>
      <c r="AQ131">
        <v>7.41</v>
      </c>
      <c r="AR131">
        <v>14.11</v>
      </c>
      <c r="AS131">
        <v>25.49</v>
      </c>
      <c r="AT131">
        <v>1.7</v>
      </c>
      <c r="AU131">
        <v>60.95</v>
      </c>
      <c r="AV131">
        <v>53.44</v>
      </c>
      <c r="BI131">
        <v>0</v>
      </c>
      <c r="BJ131">
        <v>0.329731</v>
      </c>
      <c r="BK131">
        <v>3.9499699999999999E-2</v>
      </c>
      <c r="BL131">
        <v>1.1732899999999999E-2</v>
      </c>
      <c r="BM131">
        <v>0</v>
      </c>
      <c r="BN131">
        <v>-9.1825599999999993E-2</v>
      </c>
      <c r="BO131">
        <v>0</v>
      </c>
      <c r="BP131">
        <v>0</v>
      </c>
      <c r="BQ131">
        <v>0.163464</v>
      </c>
      <c r="BR131">
        <v>0.15589800000000001</v>
      </c>
      <c r="BS131">
        <v>0.35411700000000002</v>
      </c>
      <c r="BT131">
        <v>2.5823200000000001E-2</v>
      </c>
      <c r="BU131">
        <v>0.98843999999999999</v>
      </c>
      <c r="BV131">
        <v>0.380963</v>
      </c>
      <c r="BW131">
        <v>296.79599999999999</v>
      </c>
      <c r="BX131">
        <v>208.24799999999999</v>
      </c>
      <c r="BY131">
        <v>345.916</v>
      </c>
      <c r="BZ131">
        <v>86.4452</v>
      </c>
      <c r="CA131">
        <v>-5082.46</v>
      </c>
      <c r="CB131">
        <v>615.745</v>
      </c>
      <c r="CC131">
        <v>1006.48</v>
      </c>
      <c r="CD131">
        <v>2371.31</v>
      </c>
      <c r="CE131">
        <v>151.51499999999999</v>
      </c>
      <c r="CF131">
        <v>-1.0844400000000001E-3</v>
      </c>
      <c r="CG131">
        <v>937.40499999999997</v>
      </c>
      <c r="CH131">
        <v>439.26100000000002</v>
      </c>
      <c r="CI131">
        <v>148.857</v>
      </c>
      <c r="CJ131">
        <v>46.9285</v>
      </c>
      <c r="CK131">
        <v>635.04700000000003</v>
      </c>
      <c r="CL131">
        <v>588.11900000000003</v>
      </c>
      <c r="CM131">
        <v>38.5</v>
      </c>
      <c r="CN131">
        <v>4.3099999999999996</v>
      </c>
      <c r="CO131">
        <v>3.57</v>
      </c>
      <c r="CP131">
        <v>11.99</v>
      </c>
      <c r="CQ131">
        <v>-41.24</v>
      </c>
      <c r="CR131">
        <v>7.41</v>
      </c>
      <c r="CS131">
        <v>14.2</v>
      </c>
      <c r="CT131">
        <v>25.49</v>
      </c>
      <c r="CU131">
        <v>1.7</v>
      </c>
      <c r="CV131">
        <v>65.930000000000007</v>
      </c>
      <c r="CW131">
        <v>58.37</v>
      </c>
      <c r="DH131">
        <v>0</v>
      </c>
      <c r="DI131">
        <v>0.61957200000000001</v>
      </c>
      <c r="DJ131">
        <v>3.9499699999999999E-2</v>
      </c>
      <c r="DK131">
        <v>1.1732899999999999E-2</v>
      </c>
      <c r="DL131">
        <v>-9.1825599999999993E-2</v>
      </c>
      <c r="DM131">
        <v>0.163464</v>
      </c>
      <c r="DN131">
        <v>0.15676899999999999</v>
      </c>
      <c r="DO131">
        <v>0.35411700000000002</v>
      </c>
      <c r="DP131">
        <v>2.5823200000000001E-2</v>
      </c>
      <c r="DQ131">
        <v>1.27915</v>
      </c>
      <c r="DR131">
        <v>0.67080399999999996</v>
      </c>
      <c r="DS131" t="s">
        <v>673</v>
      </c>
      <c r="DT131" t="s">
        <v>670</v>
      </c>
      <c r="DU131" t="s">
        <v>665</v>
      </c>
      <c r="DV131" t="s">
        <v>501</v>
      </c>
      <c r="DW131">
        <v>0.29071200000000003</v>
      </c>
      <c r="DX131">
        <v>0.28984100000000002</v>
      </c>
      <c r="DY131">
        <v>7.6</v>
      </c>
      <c r="DZ131">
        <v>8.4</v>
      </c>
      <c r="EC131">
        <v>276.51799999999997</v>
      </c>
      <c r="ED131">
        <v>104.313</v>
      </c>
      <c r="EE131">
        <v>345.916</v>
      </c>
      <c r="EF131">
        <v>86.4452</v>
      </c>
      <c r="EG131">
        <v>0</v>
      </c>
      <c r="EH131">
        <v>-5082.46</v>
      </c>
      <c r="EI131">
        <v>0</v>
      </c>
      <c r="EJ131">
        <v>0</v>
      </c>
      <c r="EK131">
        <v>615.745</v>
      </c>
      <c r="EL131">
        <v>997.31899999999996</v>
      </c>
      <c r="EM131">
        <v>2371.31</v>
      </c>
      <c r="EN131">
        <v>151.51499999999999</v>
      </c>
      <c r="EO131">
        <v>-133.37700000000001</v>
      </c>
      <c r="EP131">
        <v>409.24900000000002</v>
      </c>
      <c r="EQ131">
        <v>148.857</v>
      </c>
      <c r="ER131">
        <v>0</v>
      </c>
      <c r="ES131">
        <v>46.9285</v>
      </c>
      <c r="ET131">
        <v>605.03499999999997</v>
      </c>
      <c r="EU131">
        <v>35.65</v>
      </c>
      <c r="EV131">
        <v>2.23</v>
      </c>
      <c r="EW131">
        <v>3.57</v>
      </c>
      <c r="EX131">
        <v>11.99</v>
      </c>
      <c r="EY131">
        <v>0</v>
      </c>
      <c r="EZ131">
        <v>-41.2</v>
      </c>
      <c r="FA131">
        <v>0</v>
      </c>
      <c r="FB131">
        <v>0</v>
      </c>
      <c r="FC131">
        <v>7.41</v>
      </c>
      <c r="FD131">
        <v>14.11</v>
      </c>
      <c r="FE131">
        <v>25.49</v>
      </c>
      <c r="FF131">
        <v>1.7</v>
      </c>
      <c r="FG131">
        <v>60.95</v>
      </c>
      <c r="FT131">
        <v>0</v>
      </c>
      <c r="FU131">
        <v>0.329731</v>
      </c>
      <c r="FV131">
        <v>3.9499699999999999E-2</v>
      </c>
      <c r="FW131">
        <v>1.1732899999999999E-2</v>
      </c>
      <c r="FX131">
        <v>0</v>
      </c>
      <c r="FY131">
        <v>-9.1825599999999993E-2</v>
      </c>
      <c r="FZ131">
        <v>0</v>
      </c>
      <c r="GA131">
        <v>0</v>
      </c>
      <c r="GB131">
        <v>0.163464</v>
      </c>
      <c r="GC131">
        <v>0.15589800000000001</v>
      </c>
      <c r="GD131">
        <v>0.35411700000000002</v>
      </c>
      <c r="GE131">
        <v>2.5823200000000001E-2</v>
      </c>
      <c r="GF131">
        <v>0.98843999999999999</v>
      </c>
      <c r="GG131">
        <v>755.51599999999996</v>
      </c>
      <c r="GH131">
        <v>564.11400000000003</v>
      </c>
      <c r="GI131">
        <v>345.916</v>
      </c>
      <c r="GJ131">
        <v>0</v>
      </c>
      <c r="GK131">
        <v>2615</v>
      </c>
      <c r="GL131">
        <v>989.00099999999998</v>
      </c>
      <c r="GM131">
        <v>3267.2</v>
      </c>
      <c r="GN131">
        <v>327.5</v>
      </c>
      <c r="GO131">
        <v>8864.24</v>
      </c>
      <c r="GP131">
        <v>630.63599999999997</v>
      </c>
      <c r="GQ131">
        <v>204.583</v>
      </c>
      <c r="GR131">
        <v>73.400000000000006</v>
      </c>
      <c r="GS131">
        <v>908.61900000000003</v>
      </c>
      <c r="GT131">
        <v>80.365700000000004</v>
      </c>
      <c r="GU131">
        <v>9.3699999999999992</v>
      </c>
      <c r="GV131">
        <v>3.57</v>
      </c>
      <c r="GW131">
        <v>39.102600000000002</v>
      </c>
      <c r="GX131">
        <v>31.5</v>
      </c>
      <c r="GY131">
        <v>19.806100000000001</v>
      </c>
      <c r="GZ131">
        <v>35.43</v>
      </c>
      <c r="HA131">
        <v>4.04</v>
      </c>
      <c r="HB131">
        <v>223.184</v>
      </c>
      <c r="HC131">
        <v>58.74</v>
      </c>
      <c r="HD131">
        <v>9.3699999999999992</v>
      </c>
      <c r="HE131">
        <v>3.57</v>
      </c>
      <c r="HF131">
        <v>15.25</v>
      </c>
      <c r="HG131">
        <v>31.5</v>
      </c>
      <c r="HH131">
        <v>15.74</v>
      </c>
      <c r="HI131">
        <v>35.43</v>
      </c>
      <c r="HJ131">
        <v>4.04</v>
      </c>
      <c r="HK131">
        <v>173.64</v>
      </c>
      <c r="ID131">
        <v>0</v>
      </c>
      <c r="IE131">
        <v>1.0766</v>
      </c>
      <c r="IF131">
        <v>3.9499699999999999E-2</v>
      </c>
      <c r="IG131">
        <v>0</v>
      </c>
      <c r="IH131">
        <v>0.76358999999999999</v>
      </c>
      <c r="II131">
        <v>0.12681200000000001</v>
      </c>
      <c r="IJ131">
        <v>0.53503100000000003</v>
      </c>
      <c r="IK131">
        <v>6.9275500000000004E-2</v>
      </c>
      <c r="IL131">
        <v>2.6108099999999999</v>
      </c>
      <c r="IM131">
        <v>45.8</v>
      </c>
      <c r="IN131">
        <v>18.5</v>
      </c>
      <c r="IO131">
        <v>27.3</v>
      </c>
      <c r="IP131">
        <v>48</v>
      </c>
      <c r="IQ131">
        <v>18.5</v>
      </c>
      <c r="IR131">
        <v>29.5</v>
      </c>
      <c r="IU131">
        <v>9.85</v>
      </c>
      <c r="IV131">
        <v>43.59</v>
      </c>
      <c r="IW131">
        <v>12.14</v>
      </c>
      <c r="IX131">
        <v>46.23</v>
      </c>
      <c r="IY131">
        <v>9.85</v>
      </c>
      <c r="IZ131">
        <v>43.59</v>
      </c>
      <c r="JA131">
        <v>21.22</v>
      </c>
      <c r="JB131">
        <v>111.188</v>
      </c>
      <c r="JK131">
        <v>1</v>
      </c>
      <c r="JL131">
        <v>3.09266</v>
      </c>
      <c r="JM131">
        <v>3.09266</v>
      </c>
      <c r="JP131">
        <v>5083.9399999999996</v>
      </c>
      <c r="JQ131">
        <v>3.09266</v>
      </c>
      <c r="JR131">
        <v>0.22</v>
      </c>
      <c r="JS131">
        <v>0.3</v>
      </c>
      <c r="JT131">
        <v>3.66</v>
      </c>
      <c r="JU131">
        <v>0.23</v>
      </c>
      <c r="JV131">
        <v>0.3</v>
      </c>
      <c r="JW131">
        <v>3.85</v>
      </c>
      <c r="JZ131">
        <v>1</v>
      </c>
      <c r="KA131">
        <v>1</v>
      </c>
      <c r="KB131">
        <v>51.088000000000001</v>
      </c>
      <c r="KC131">
        <v>15.118499999999999</v>
      </c>
      <c r="KD131">
        <v>51.083799999999997</v>
      </c>
      <c r="KE131">
        <v>20.2925</v>
      </c>
      <c r="KF131">
        <v>65.147499999999994</v>
      </c>
      <c r="KG131">
        <v>30.317799999999998</v>
      </c>
      <c r="KJ131">
        <v>52.991999999999997</v>
      </c>
      <c r="KK131">
        <v>28.517900000000001</v>
      </c>
      <c r="KL131">
        <v>64.1464</v>
      </c>
      <c r="KM131">
        <v>15.6012</v>
      </c>
      <c r="KN131">
        <v>0</v>
      </c>
      <c r="KO131">
        <v>-528.60299999999995</v>
      </c>
      <c r="KP131">
        <v>0</v>
      </c>
      <c r="KQ131">
        <v>0</v>
      </c>
      <c r="KR131">
        <v>134.529</v>
      </c>
      <c r="KS131">
        <v>181.49600000000001</v>
      </c>
      <c r="KT131">
        <v>462.36</v>
      </c>
      <c r="KU131">
        <v>33.337899999999998</v>
      </c>
      <c r="KV131">
        <v>444.37700000000001</v>
      </c>
      <c r="KW131">
        <v>2171.9</v>
      </c>
      <c r="KX131">
        <v>789.99</v>
      </c>
      <c r="KY131">
        <v>0</v>
      </c>
      <c r="KZ131">
        <v>249.05099999999999</v>
      </c>
      <c r="LA131">
        <v>3210.94</v>
      </c>
      <c r="LB131">
        <v>56.613300000000002</v>
      </c>
      <c r="LC131">
        <v>56.393799999999999</v>
      </c>
      <c r="LD131">
        <v>64.1464</v>
      </c>
      <c r="LE131">
        <v>15.6012</v>
      </c>
      <c r="LF131">
        <v>-528.60299999999995</v>
      </c>
      <c r="LG131">
        <v>134.529</v>
      </c>
      <c r="LH131">
        <v>182.92699999999999</v>
      </c>
      <c r="LI131">
        <v>462.36</v>
      </c>
      <c r="LJ131">
        <v>33.337899999999998</v>
      </c>
      <c r="LK131">
        <v>477.30500000000001</v>
      </c>
      <c r="LL131">
        <v>2331.17</v>
      </c>
      <c r="LM131">
        <v>789.99</v>
      </c>
      <c r="LN131">
        <v>249.05099999999999</v>
      </c>
      <c r="LO131">
        <v>3370.22</v>
      </c>
      <c r="LP131">
        <v>148.43199999999999</v>
      </c>
      <c r="LQ131">
        <v>135.143</v>
      </c>
      <c r="LR131">
        <v>64.1464</v>
      </c>
      <c r="LS131">
        <v>0</v>
      </c>
      <c r="LT131">
        <v>570.78300000000002</v>
      </c>
      <c r="LU131">
        <v>187.036</v>
      </c>
      <c r="LV131">
        <v>648.29600000000005</v>
      </c>
      <c r="LW131">
        <v>86.545199999999994</v>
      </c>
      <c r="LX131">
        <v>1840.38</v>
      </c>
      <c r="LY131">
        <v>3346.8</v>
      </c>
      <c r="LZ131">
        <v>1085.73</v>
      </c>
      <c r="MA131">
        <v>389.536</v>
      </c>
      <c r="MB131">
        <v>4822.07</v>
      </c>
    </row>
    <row r="132" spans="1:340" x14ac:dyDescent="0.25">
      <c r="A132" s="26">
        <v>44497.806388888886</v>
      </c>
      <c r="B132" t="s">
        <v>928</v>
      </c>
      <c r="C132" t="s">
        <v>929</v>
      </c>
      <c r="D132">
        <v>1</v>
      </c>
      <c r="E132">
        <v>8</v>
      </c>
      <c r="F132">
        <v>6960</v>
      </c>
      <c r="G132" t="s">
        <v>87</v>
      </c>
      <c r="H132" t="s">
        <v>112</v>
      </c>
      <c r="I132">
        <v>-0.51</v>
      </c>
      <c r="J132">
        <v>-0.1</v>
      </c>
      <c r="K132">
        <v>-0.2</v>
      </c>
      <c r="L132">
        <v>28.6</v>
      </c>
      <c r="O132">
        <v>313.279</v>
      </c>
      <c r="P132">
        <v>0</v>
      </c>
      <c r="Q132">
        <v>1100.08</v>
      </c>
      <c r="R132">
        <v>581.79600000000005</v>
      </c>
      <c r="S132">
        <v>0</v>
      </c>
      <c r="T132">
        <v>-21963.1</v>
      </c>
      <c r="U132">
        <v>0</v>
      </c>
      <c r="V132">
        <v>0</v>
      </c>
      <c r="W132">
        <v>2033.7</v>
      </c>
      <c r="X132">
        <v>5427.02</v>
      </c>
      <c r="Y132">
        <v>12062</v>
      </c>
      <c r="Z132">
        <v>433.91399999999999</v>
      </c>
      <c r="AA132">
        <v>-11.327400000000001</v>
      </c>
      <c r="AB132">
        <v>1995.16</v>
      </c>
      <c r="AC132">
        <v>462.45299999999997</v>
      </c>
      <c r="AD132">
        <v>826.22699999999998</v>
      </c>
      <c r="AE132">
        <v>0</v>
      </c>
      <c r="AF132">
        <v>299.60500000000002</v>
      </c>
      <c r="AG132">
        <v>1588.29</v>
      </c>
      <c r="AH132">
        <v>1288.68</v>
      </c>
      <c r="AI132">
        <v>15.21</v>
      </c>
      <c r="AJ132">
        <v>0</v>
      </c>
      <c r="AK132">
        <v>4.42</v>
      </c>
      <c r="AL132">
        <v>25.91</v>
      </c>
      <c r="AM132">
        <v>0</v>
      </c>
      <c r="AN132">
        <v>-71.87</v>
      </c>
      <c r="AO132">
        <v>0</v>
      </c>
      <c r="AP132">
        <v>0</v>
      </c>
      <c r="AQ132">
        <v>9.66</v>
      </c>
      <c r="AR132">
        <v>31.13</v>
      </c>
      <c r="AS132">
        <v>50.84</v>
      </c>
      <c r="AT132">
        <v>1.9</v>
      </c>
      <c r="AU132">
        <v>67.2</v>
      </c>
      <c r="AV132">
        <v>45.54</v>
      </c>
      <c r="BI132" s="27">
        <v>4.12689E-12</v>
      </c>
      <c r="BJ132">
        <v>0</v>
      </c>
      <c r="BK132">
        <v>0.12561700000000001</v>
      </c>
      <c r="BL132">
        <v>7.7370900000000006E-2</v>
      </c>
      <c r="BM132">
        <v>0</v>
      </c>
      <c r="BN132">
        <v>-0.64281600000000005</v>
      </c>
      <c r="BO132">
        <v>0</v>
      </c>
      <c r="BP132">
        <v>0</v>
      </c>
      <c r="BQ132">
        <v>0.53989299999999996</v>
      </c>
      <c r="BR132">
        <v>0.83861200000000002</v>
      </c>
      <c r="BS132">
        <v>1.82348</v>
      </c>
      <c r="BT132">
        <v>7.39533E-2</v>
      </c>
      <c r="BU132">
        <v>2.8361100000000001</v>
      </c>
      <c r="BV132">
        <v>0.202988</v>
      </c>
      <c r="BW132">
        <v>299.22699999999998</v>
      </c>
      <c r="BX132">
        <v>0</v>
      </c>
      <c r="BY132">
        <v>1100.08</v>
      </c>
      <c r="BZ132">
        <v>581.79600000000005</v>
      </c>
      <c r="CA132">
        <v>-21963.1</v>
      </c>
      <c r="CB132">
        <v>2033.7</v>
      </c>
      <c r="CC132">
        <v>5452.4</v>
      </c>
      <c r="CD132">
        <v>12062</v>
      </c>
      <c r="CE132">
        <v>433.91399999999999</v>
      </c>
      <c r="CF132">
        <v>-6.0125900000000004E-4</v>
      </c>
      <c r="CG132">
        <v>1981.1</v>
      </c>
      <c r="CH132">
        <v>441.709</v>
      </c>
      <c r="CI132">
        <v>826.22699999999998</v>
      </c>
      <c r="CJ132">
        <v>299.60500000000002</v>
      </c>
      <c r="CK132">
        <v>1567.54</v>
      </c>
      <c r="CL132">
        <v>1267.94</v>
      </c>
      <c r="CM132">
        <v>14.7</v>
      </c>
      <c r="CN132">
        <v>0</v>
      </c>
      <c r="CO132">
        <v>4.42</v>
      </c>
      <c r="CP132">
        <v>25.91</v>
      </c>
      <c r="CQ132">
        <v>-71.87</v>
      </c>
      <c r="CR132">
        <v>9.66</v>
      </c>
      <c r="CS132">
        <v>31.24</v>
      </c>
      <c r="CT132">
        <v>50.84</v>
      </c>
      <c r="CU132">
        <v>1.9</v>
      </c>
      <c r="CV132">
        <v>66.8</v>
      </c>
      <c r="CW132">
        <v>45.03</v>
      </c>
      <c r="DH132">
        <v>0</v>
      </c>
      <c r="DI132">
        <v>0</v>
      </c>
      <c r="DJ132">
        <v>0.12561700000000001</v>
      </c>
      <c r="DK132">
        <v>7.7370900000000006E-2</v>
      </c>
      <c r="DL132">
        <v>-0.64281600000000005</v>
      </c>
      <c r="DM132">
        <v>0.53989299999999996</v>
      </c>
      <c r="DN132">
        <v>0.84755199999999997</v>
      </c>
      <c r="DO132">
        <v>1.82348</v>
      </c>
      <c r="DP132">
        <v>7.39533E-2</v>
      </c>
      <c r="DQ132">
        <v>2.8450500000000001</v>
      </c>
      <c r="DR132">
        <v>0.202988</v>
      </c>
      <c r="DS132" t="s">
        <v>673</v>
      </c>
      <c r="DT132" t="s">
        <v>670</v>
      </c>
      <c r="DU132" t="s">
        <v>665</v>
      </c>
      <c r="DV132" t="s">
        <v>501</v>
      </c>
      <c r="DW132">
        <v>8.9394899999999996E-3</v>
      </c>
      <c r="DX132" s="27">
        <v>-4.1268699999999998E-12</v>
      </c>
      <c r="DY132">
        <v>-0.6</v>
      </c>
      <c r="DZ132">
        <v>-1.1000000000000001</v>
      </c>
      <c r="EC132">
        <v>313.279</v>
      </c>
      <c r="ED132">
        <v>0</v>
      </c>
      <c r="EE132">
        <v>1100.08</v>
      </c>
      <c r="EF132">
        <v>581.79600000000005</v>
      </c>
      <c r="EG132">
        <v>0</v>
      </c>
      <c r="EH132">
        <v>-21963.1</v>
      </c>
      <c r="EI132">
        <v>0</v>
      </c>
      <c r="EJ132">
        <v>0</v>
      </c>
      <c r="EK132">
        <v>2033.7</v>
      </c>
      <c r="EL132">
        <v>5427.02</v>
      </c>
      <c r="EM132">
        <v>12062</v>
      </c>
      <c r="EN132">
        <v>433.91399999999999</v>
      </c>
      <c r="EO132">
        <v>-11.327400000000001</v>
      </c>
      <c r="EP132">
        <v>462.45299999999997</v>
      </c>
      <c r="EQ132">
        <v>826.22699999999998</v>
      </c>
      <c r="ER132">
        <v>0</v>
      </c>
      <c r="ES132">
        <v>299.60500000000002</v>
      </c>
      <c r="ET132">
        <v>1588.29</v>
      </c>
      <c r="EU132">
        <v>15.21</v>
      </c>
      <c r="EV132">
        <v>0</v>
      </c>
      <c r="EW132">
        <v>4.42</v>
      </c>
      <c r="EX132">
        <v>25.91</v>
      </c>
      <c r="EY132">
        <v>0</v>
      </c>
      <c r="EZ132">
        <v>-71.87</v>
      </c>
      <c r="FA132">
        <v>0</v>
      </c>
      <c r="FB132">
        <v>0</v>
      </c>
      <c r="FC132">
        <v>9.66</v>
      </c>
      <c r="FD132">
        <v>31.13</v>
      </c>
      <c r="FE132">
        <v>50.84</v>
      </c>
      <c r="FF132">
        <v>1.9</v>
      </c>
      <c r="FG132">
        <v>67.2</v>
      </c>
      <c r="FT132" s="27">
        <v>4.12689E-12</v>
      </c>
      <c r="FU132">
        <v>0</v>
      </c>
      <c r="FV132">
        <v>0.12561700000000001</v>
      </c>
      <c r="FW132">
        <v>7.7370900000000006E-2</v>
      </c>
      <c r="FX132">
        <v>0</v>
      </c>
      <c r="FY132">
        <v>-0.64281600000000005</v>
      </c>
      <c r="FZ132">
        <v>0</v>
      </c>
      <c r="GA132">
        <v>0</v>
      </c>
      <c r="GB132">
        <v>0.53989299999999996</v>
      </c>
      <c r="GC132">
        <v>0.83861200000000002</v>
      </c>
      <c r="GD132">
        <v>1.82348</v>
      </c>
      <c r="GE132">
        <v>7.39533E-2</v>
      </c>
      <c r="GF132">
        <v>2.8361100000000001</v>
      </c>
      <c r="GG132">
        <v>824.01</v>
      </c>
      <c r="GH132">
        <v>0.98659300000000005</v>
      </c>
      <c r="GI132">
        <v>1100.08</v>
      </c>
      <c r="GJ132">
        <v>0</v>
      </c>
      <c r="GK132">
        <v>5894.96</v>
      </c>
      <c r="GL132">
        <v>6547.69</v>
      </c>
      <c r="GM132">
        <v>10697.7</v>
      </c>
      <c r="GN132">
        <v>540.49900000000002</v>
      </c>
      <c r="GO132">
        <v>25606</v>
      </c>
      <c r="GP132">
        <v>685.98199999999997</v>
      </c>
      <c r="GQ132">
        <v>1250.5</v>
      </c>
      <c r="GR132">
        <v>291.12400000000002</v>
      </c>
      <c r="GS132">
        <v>2227.61</v>
      </c>
      <c r="GT132">
        <v>30.959499999999998</v>
      </c>
      <c r="GU132">
        <v>0</v>
      </c>
      <c r="GV132">
        <v>4.42</v>
      </c>
      <c r="GW132">
        <v>82.837199999999996</v>
      </c>
      <c r="GX132">
        <v>27.68</v>
      </c>
      <c r="GY132">
        <v>41.31</v>
      </c>
      <c r="GZ132">
        <v>45.1</v>
      </c>
      <c r="HA132">
        <v>2.52</v>
      </c>
      <c r="HB132">
        <v>234.827</v>
      </c>
      <c r="HC132">
        <v>24.29</v>
      </c>
      <c r="HD132">
        <v>0</v>
      </c>
      <c r="HE132">
        <v>4.42</v>
      </c>
      <c r="HF132">
        <v>35.619999999999997</v>
      </c>
      <c r="HG132">
        <v>27.68</v>
      </c>
      <c r="HH132">
        <v>34.82</v>
      </c>
      <c r="HI132">
        <v>45.1</v>
      </c>
      <c r="HJ132">
        <v>2.52</v>
      </c>
      <c r="HK132">
        <v>174.45</v>
      </c>
      <c r="ID132">
        <v>0</v>
      </c>
      <c r="IE132">
        <v>0</v>
      </c>
      <c r="IF132">
        <v>0.12561700000000001</v>
      </c>
      <c r="IG132">
        <v>0</v>
      </c>
      <c r="IH132">
        <v>1.7213499999999999</v>
      </c>
      <c r="II132">
        <v>0.80892399999999998</v>
      </c>
      <c r="IJ132">
        <v>1.7518499999999999</v>
      </c>
      <c r="IK132">
        <v>0.114331</v>
      </c>
      <c r="IL132">
        <v>4.5220700000000003</v>
      </c>
      <c r="IM132">
        <v>59.2</v>
      </c>
      <c r="IN132">
        <v>30.6</v>
      </c>
      <c r="IO132">
        <v>28.6</v>
      </c>
      <c r="IP132">
        <v>59.1</v>
      </c>
      <c r="IQ132">
        <v>30.7</v>
      </c>
      <c r="IR132">
        <v>28.4</v>
      </c>
      <c r="IU132">
        <v>8.02</v>
      </c>
      <c r="IV132">
        <v>37.520000000000003</v>
      </c>
      <c r="IW132">
        <v>7.98</v>
      </c>
      <c r="IX132">
        <v>37.049999999999997</v>
      </c>
      <c r="IY132">
        <v>8.02</v>
      </c>
      <c r="IZ132">
        <v>37.520000000000003</v>
      </c>
      <c r="JA132">
        <v>7.59</v>
      </c>
      <c r="JB132">
        <v>110.627</v>
      </c>
      <c r="JK132">
        <v>1</v>
      </c>
      <c r="JL132">
        <v>17.1661</v>
      </c>
      <c r="JM132">
        <v>17.1661</v>
      </c>
      <c r="JP132">
        <v>21969.5</v>
      </c>
      <c r="JQ132">
        <v>17.1661</v>
      </c>
      <c r="JR132">
        <v>1.35</v>
      </c>
      <c r="JS132">
        <v>2.0299999999999998</v>
      </c>
      <c r="JT132">
        <v>9.52</v>
      </c>
      <c r="JU132">
        <v>1.35</v>
      </c>
      <c r="JV132">
        <v>2.0299999999999998</v>
      </c>
      <c r="JW132">
        <v>9.41</v>
      </c>
      <c r="JZ132">
        <v>2</v>
      </c>
      <c r="KA132">
        <v>8</v>
      </c>
      <c r="KB132">
        <v>94.224699999999999</v>
      </c>
      <c r="KC132">
        <v>2.2000000000000002</v>
      </c>
      <c r="KD132">
        <v>94.2239</v>
      </c>
      <c r="KE132">
        <v>13.733000000000001</v>
      </c>
      <c r="KF132">
        <v>122.488</v>
      </c>
      <c r="KG132">
        <v>20.187000000000001</v>
      </c>
      <c r="KJ132">
        <v>62.110900000000001</v>
      </c>
      <c r="KK132">
        <v>0</v>
      </c>
      <c r="KL132">
        <v>219.49799999999999</v>
      </c>
      <c r="KM132">
        <v>114.498</v>
      </c>
      <c r="KN132">
        <v>0</v>
      </c>
      <c r="KO132">
        <v>-3385.02</v>
      </c>
      <c r="KP132">
        <v>0</v>
      </c>
      <c r="KQ132">
        <v>0</v>
      </c>
      <c r="KR132">
        <v>441.303</v>
      </c>
      <c r="KS132">
        <v>1075.92</v>
      </c>
      <c r="KT132">
        <v>2466.0500000000002</v>
      </c>
      <c r="KU132">
        <v>95.033199999999994</v>
      </c>
      <c r="KV132">
        <v>1089.3900000000001</v>
      </c>
      <c r="KW132">
        <v>2454.25</v>
      </c>
      <c r="KX132">
        <v>4384.82</v>
      </c>
      <c r="KY132">
        <v>0</v>
      </c>
      <c r="KZ132">
        <v>1590.01</v>
      </c>
      <c r="LA132">
        <v>8429.08</v>
      </c>
      <c r="LB132">
        <v>59.736400000000003</v>
      </c>
      <c r="LC132">
        <v>0</v>
      </c>
      <c r="LD132">
        <v>219.49799999999999</v>
      </c>
      <c r="LE132">
        <v>114.498</v>
      </c>
      <c r="LF132">
        <v>-3385.02</v>
      </c>
      <c r="LG132">
        <v>441.303</v>
      </c>
      <c r="LH132">
        <v>1081.3399999999999</v>
      </c>
      <c r="LI132">
        <v>2466.0500000000002</v>
      </c>
      <c r="LJ132">
        <v>95.033199999999994</v>
      </c>
      <c r="LK132">
        <v>1092.44</v>
      </c>
      <c r="LL132">
        <v>2344.16</v>
      </c>
      <c r="LM132">
        <v>4384.82</v>
      </c>
      <c r="LN132">
        <v>1590.01</v>
      </c>
      <c r="LO132">
        <v>8318.99</v>
      </c>
      <c r="LP132">
        <v>171.626</v>
      </c>
      <c r="LQ132">
        <v>0.27677499999999999</v>
      </c>
      <c r="LR132">
        <v>219.49799999999999</v>
      </c>
      <c r="LS132">
        <v>0</v>
      </c>
      <c r="LT132">
        <v>1278.6099999999999</v>
      </c>
      <c r="LU132">
        <v>1315.06</v>
      </c>
      <c r="LV132">
        <v>2209.0100000000002</v>
      </c>
      <c r="LW132">
        <v>129.84899999999999</v>
      </c>
      <c r="LX132">
        <v>5323.93</v>
      </c>
      <c r="LY132">
        <v>3640.53</v>
      </c>
      <c r="LZ132">
        <v>6636.46</v>
      </c>
      <c r="MA132">
        <v>1545</v>
      </c>
      <c r="MB132">
        <v>11822</v>
      </c>
    </row>
    <row r="133" spans="1:340" x14ac:dyDescent="0.25">
      <c r="A133" s="26">
        <v>44497.806851851848</v>
      </c>
      <c r="B133" t="s">
        <v>930</v>
      </c>
      <c r="C133" t="s">
        <v>931</v>
      </c>
      <c r="D133">
        <v>2</v>
      </c>
      <c r="E133">
        <v>8</v>
      </c>
      <c r="F133">
        <v>6960</v>
      </c>
      <c r="G133" t="s">
        <v>87</v>
      </c>
      <c r="H133" t="s">
        <v>393</v>
      </c>
      <c r="I133">
        <v>2</v>
      </c>
      <c r="J133">
        <v>0.9</v>
      </c>
      <c r="K133">
        <v>0.8</v>
      </c>
      <c r="L133">
        <v>26.1</v>
      </c>
      <c r="O133">
        <v>186.595</v>
      </c>
      <c r="P133">
        <v>363.56299999999999</v>
      </c>
      <c r="Q133">
        <v>1100.08</v>
      </c>
      <c r="R133">
        <v>581.74599999999998</v>
      </c>
      <c r="S133">
        <v>0</v>
      </c>
      <c r="T133">
        <v>-22493.4</v>
      </c>
      <c r="U133">
        <v>0</v>
      </c>
      <c r="V133">
        <v>0</v>
      </c>
      <c r="W133">
        <v>2033.7</v>
      </c>
      <c r="X133">
        <v>5541.03</v>
      </c>
      <c r="Y133">
        <v>12062</v>
      </c>
      <c r="Z133">
        <v>433.91399999999999</v>
      </c>
      <c r="AA133">
        <v>-190.83199999999999</v>
      </c>
      <c r="AB133">
        <v>2231.9899999999998</v>
      </c>
      <c r="AC133">
        <v>275.43599999999998</v>
      </c>
      <c r="AD133">
        <v>756.68899999999996</v>
      </c>
      <c r="AE133">
        <v>0</v>
      </c>
      <c r="AF133">
        <v>299.60500000000002</v>
      </c>
      <c r="AG133">
        <v>1331.73</v>
      </c>
      <c r="AH133">
        <v>1032.1199999999999</v>
      </c>
      <c r="AI133">
        <v>9.35</v>
      </c>
      <c r="AJ133">
        <v>8.0500000000000007</v>
      </c>
      <c r="AK133">
        <v>4.3899999999999997</v>
      </c>
      <c r="AL133">
        <v>23.99</v>
      </c>
      <c r="AM133">
        <v>0</v>
      </c>
      <c r="AN133">
        <v>-74.47</v>
      </c>
      <c r="AO133">
        <v>0</v>
      </c>
      <c r="AP133">
        <v>0</v>
      </c>
      <c r="AQ133">
        <v>9.15</v>
      </c>
      <c r="AR133">
        <v>31.47</v>
      </c>
      <c r="AS133">
        <v>49.71</v>
      </c>
      <c r="AT133">
        <v>1.83</v>
      </c>
      <c r="AU133">
        <v>63.47</v>
      </c>
      <c r="AV133">
        <v>45.78</v>
      </c>
      <c r="BI133">
        <v>0</v>
      </c>
      <c r="BJ133">
        <v>1.23254</v>
      </c>
      <c r="BK133">
        <v>0.12561700000000001</v>
      </c>
      <c r="BL133">
        <v>7.7370900000000006E-2</v>
      </c>
      <c r="BM133">
        <v>0</v>
      </c>
      <c r="BN133">
        <v>-0.45977200000000001</v>
      </c>
      <c r="BO133">
        <v>0</v>
      </c>
      <c r="BP133">
        <v>0</v>
      </c>
      <c r="BQ133">
        <v>0.53989299999999996</v>
      </c>
      <c r="BR133">
        <v>0.86966299999999996</v>
      </c>
      <c r="BS133">
        <v>1.82348</v>
      </c>
      <c r="BT133">
        <v>7.39533E-2</v>
      </c>
      <c r="BU133">
        <v>4.2827500000000001</v>
      </c>
      <c r="BV133">
        <v>1.43553</v>
      </c>
      <c r="BW133">
        <v>185.90100000000001</v>
      </c>
      <c r="BX133">
        <v>532.92499999999995</v>
      </c>
      <c r="BY133">
        <v>1100.08</v>
      </c>
      <c r="BZ133">
        <v>581.74599999999998</v>
      </c>
      <c r="CA133">
        <v>-22493.4</v>
      </c>
      <c r="CB133">
        <v>2033.7</v>
      </c>
      <c r="CC133">
        <v>5563.2</v>
      </c>
      <c r="CD133">
        <v>12062</v>
      </c>
      <c r="CE133">
        <v>433.91399999999999</v>
      </c>
      <c r="CF133">
        <v>-6.66184E-4</v>
      </c>
      <c r="CG133">
        <v>2400.65</v>
      </c>
      <c r="CH133">
        <v>274.411</v>
      </c>
      <c r="CI133">
        <v>756.68899999999996</v>
      </c>
      <c r="CJ133">
        <v>299.60500000000002</v>
      </c>
      <c r="CK133">
        <v>1330.7</v>
      </c>
      <c r="CL133">
        <v>1031.0999999999999</v>
      </c>
      <c r="CM133">
        <v>9.3699999999999992</v>
      </c>
      <c r="CN133">
        <v>10.029999999999999</v>
      </c>
      <c r="CO133">
        <v>4.3899999999999997</v>
      </c>
      <c r="CP133">
        <v>23.99</v>
      </c>
      <c r="CQ133">
        <v>-74.5</v>
      </c>
      <c r="CR133">
        <v>9.15</v>
      </c>
      <c r="CS133">
        <v>31.57</v>
      </c>
      <c r="CT133">
        <v>49.71</v>
      </c>
      <c r="CU133">
        <v>1.83</v>
      </c>
      <c r="CV133">
        <v>65.540000000000006</v>
      </c>
      <c r="CW133">
        <v>47.78</v>
      </c>
      <c r="DH133">
        <v>0</v>
      </c>
      <c r="DI133">
        <v>1.55721</v>
      </c>
      <c r="DJ133">
        <v>0.12561700000000001</v>
      </c>
      <c r="DK133">
        <v>7.7370900000000006E-2</v>
      </c>
      <c r="DL133">
        <v>-0.45977200000000001</v>
      </c>
      <c r="DM133">
        <v>0.53989299999999996</v>
      </c>
      <c r="DN133">
        <v>0.87331300000000001</v>
      </c>
      <c r="DO133">
        <v>1.82348</v>
      </c>
      <c r="DP133">
        <v>7.39533E-2</v>
      </c>
      <c r="DQ133">
        <v>4.6110600000000002</v>
      </c>
      <c r="DR133">
        <v>1.7602</v>
      </c>
      <c r="DS133" t="s">
        <v>673</v>
      </c>
      <c r="DT133" t="s">
        <v>670</v>
      </c>
      <c r="DU133" t="s">
        <v>665</v>
      </c>
      <c r="DV133" t="s">
        <v>501</v>
      </c>
      <c r="DW133">
        <v>0.32831300000000002</v>
      </c>
      <c r="DX133">
        <v>0.32466299999999998</v>
      </c>
      <c r="DY133">
        <v>3.2</v>
      </c>
      <c r="DZ133">
        <v>4.2</v>
      </c>
      <c r="EC133">
        <v>186.595</v>
      </c>
      <c r="ED133">
        <v>363.56299999999999</v>
      </c>
      <c r="EE133">
        <v>1100.08</v>
      </c>
      <c r="EF133">
        <v>581.74599999999998</v>
      </c>
      <c r="EG133">
        <v>0</v>
      </c>
      <c r="EH133">
        <v>-22493.4</v>
      </c>
      <c r="EI133">
        <v>0</v>
      </c>
      <c r="EJ133">
        <v>0</v>
      </c>
      <c r="EK133">
        <v>2033.7</v>
      </c>
      <c r="EL133">
        <v>5541.03</v>
      </c>
      <c r="EM133">
        <v>12062</v>
      </c>
      <c r="EN133">
        <v>433.91399999999999</v>
      </c>
      <c r="EO133">
        <v>-190.83199999999999</v>
      </c>
      <c r="EP133">
        <v>275.43599999999998</v>
      </c>
      <c r="EQ133">
        <v>756.68899999999996</v>
      </c>
      <c r="ER133">
        <v>0</v>
      </c>
      <c r="ES133">
        <v>299.60500000000002</v>
      </c>
      <c r="ET133">
        <v>1331.73</v>
      </c>
      <c r="EU133">
        <v>9.35</v>
      </c>
      <c r="EV133">
        <v>8.0500000000000007</v>
      </c>
      <c r="EW133">
        <v>4.3899999999999997</v>
      </c>
      <c r="EX133">
        <v>23.99</v>
      </c>
      <c r="EY133">
        <v>0</v>
      </c>
      <c r="EZ133">
        <v>-74.47</v>
      </c>
      <c r="FA133">
        <v>0</v>
      </c>
      <c r="FB133">
        <v>0</v>
      </c>
      <c r="FC133">
        <v>9.15</v>
      </c>
      <c r="FD133">
        <v>31.47</v>
      </c>
      <c r="FE133">
        <v>49.71</v>
      </c>
      <c r="FF133">
        <v>1.83</v>
      </c>
      <c r="FG133">
        <v>63.47</v>
      </c>
      <c r="FT133">
        <v>0</v>
      </c>
      <c r="FU133">
        <v>1.23254</v>
      </c>
      <c r="FV133">
        <v>0.12561700000000001</v>
      </c>
      <c r="FW133">
        <v>7.7370900000000006E-2</v>
      </c>
      <c r="FX133">
        <v>0</v>
      </c>
      <c r="FY133">
        <v>-0.45977200000000001</v>
      </c>
      <c r="FZ133">
        <v>0</v>
      </c>
      <c r="GA133">
        <v>0</v>
      </c>
      <c r="GB133">
        <v>0.53989299999999996</v>
      </c>
      <c r="GC133">
        <v>0.86966299999999996</v>
      </c>
      <c r="GD133">
        <v>1.82348</v>
      </c>
      <c r="GE133">
        <v>7.39533E-2</v>
      </c>
      <c r="GF133">
        <v>4.2827500000000001</v>
      </c>
      <c r="GG133">
        <v>1020.02</v>
      </c>
      <c r="GH133">
        <v>1143.6600000000001</v>
      </c>
      <c r="GI133">
        <v>1100.08</v>
      </c>
      <c r="GJ133">
        <v>0</v>
      </c>
      <c r="GK133">
        <v>5894.96</v>
      </c>
      <c r="GL133">
        <v>6547.69</v>
      </c>
      <c r="GM133">
        <v>10697.7</v>
      </c>
      <c r="GN133">
        <v>540.49900000000002</v>
      </c>
      <c r="GO133">
        <v>26944.6</v>
      </c>
      <c r="GP133">
        <v>849.12400000000002</v>
      </c>
      <c r="GQ133">
        <v>1171.05</v>
      </c>
      <c r="GR133">
        <v>291.12400000000002</v>
      </c>
      <c r="GS133">
        <v>2311.3000000000002</v>
      </c>
      <c r="GT133">
        <v>33.722499999999997</v>
      </c>
      <c r="GU133">
        <v>20.09</v>
      </c>
      <c r="GV133">
        <v>4.3899999999999997</v>
      </c>
      <c r="GW133">
        <v>69.8125</v>
      </c>
      <c r="GX133">
        <v>27.08</v>
      </c>
      <c r="GY133">
        <v>41.08</v>
      </c>
      <c r="GZ133">
        <v>44.65</v>
      </c>
      <c r="HA133">
        <v>2.41</v>
      </c>
      <c r="HB133">
        <v>243.23500000000001</v>
      </c>
      <c r="HC133">
        <v>30.42</v>
      </c>
      <c r="HD133">
        <v>20.09</v>
      </c>
      <c r="HE133">
        <v>4.3899999999999997</v>
      </c>
      <c r="HF133">
        <v>33.51</v>
      </c>
      <c r="HG133">
        <v>27.08</v>
      </c>
      <c r="HH133">
        <v>34.590000000000003</v>
      </c>
      <c r="HI133">
        <v>44.65</v>
      </c>
      <c r="HJ133">
        <v>2.41</v>
      </c>
      <c r="HK133">
        <v>197.14</v>
      </c>
      <c r="ID133">
        <v>0</v>
      </c>
      <c r="IE133">
        <v>3.0703800000000001</v>
      </c>
      <c r="IF133">
        <v>0.12561700000000001</v>
      </c>
      <c r="IG133">
        <v>0</v>
      </c>
      <c r="IH133">
        <v>1.7213499999999999</v>
      </c>
      <c r="II133">
        <v>0.80892399999999998</v>
      </c>
      <c r="IJ133">
        <v>1.7518499999999999</v>
      </c>
      <c r="IK133">
        <v>0.114331</v>
      </c>
      <c r="IL133">
        <v>7.5924500000000004</v>
      </c>
      <c r="IM133">
        <v>56.7</v>
      </c>
      <c r="IN133">
        <v>30.6</v>
      </c>
      <c r="IO133">
        <v>26.1</v>
      </c>
      <c r="IP133">
        <v>57.6</v>
      </c>
      <c r="IQ133">
        <v>30.7</v>
      </c>
      <c r="IR133">
        <v>26.9</v>
      </c>
      <c r="IU133">
        <v>15.49</v>
      </c>
      <c r="IV133">
        <v>30.29</v>
      </c>
      <c r="IW133">
        <v>17.47</v>
      </c>
      <c r="IX133">
        <v>30.31</v>
      </c>
      <c r="IY133">
        <v>15.49</v>
      </c>
      <c r="IZ133">
        <v>30.29</v>
      </c>
      <c r="JA133">
        <v>28.18</v>
      </c>
      <c r="JB133">
        <v>99.834999999999994</v>
      </c>
      <c r="JK133">
        <v>1</v>
      </c>
      <c r="JL133">
        <v>14.796799999999999</v>
      </c>
      <c r="JM133">
        <v>14.796799999999999</v>
      </c>
      <c r="JP133">
        <v>22500</v>
      </c>
      <c r="JQ133">
        <v>14.796799999999999</v>
      </c>
      <c r="JR133">
        <v>1.37</v>
      </c>
      <c r="JS133">
        <v>2.08</v>
      </c>
      <c r="JT133">
        <v>8.18</v>
      </c>
      <c r="JU133">
        <v>1.38</v>
      </c>
      <c r="JV133">
        <v>2.0699999999999998</v>
      </c>
      <c r="JW133">
        <v>8.2200000000000006</v>
      </c>
      <c r="JZ133">
        <v>2</v>
      </c>
      <c r="KA133">
        <v>8</v>
      </c>
      <c r="KB133">
        <v>103.172</v>
      </c>
      <c r="KC133">
        <v>64.550899999999999</v>
      </c>
      <c r="KD133">
        <v>103.17100000000001</v>
      </c>
      <c r="KE133">
        <v>74.665400000000005</v>
      </c>
      <c r="KF133">
        <v>178.791</v>
      </c>
      <c r="KG133">
        <v>142.63900000000001</v>
      </c>
      <c r="KJ133">
        <v>36.9084</v>
      </c>
      <c r="KK133">
        <v>91.564999999999998</v>
      </c>
      <c r="KL133">
        <v>219.49799999999999</v>
      </c>
      <c r="KM133">
        <v>114.49</v>
      </c>
      <c r="KN133">
        <v>0</v>
      </c>
      <c r="KO133">
        <v>-3452.42</v>
      </c>
      <c r="KP133">
        <v>0</v>
      </c>
      <c r="KQ133">
        <v>0</v>
      </c>
      <c r="KR133">
        <v>441.303</v>
      </c>
      <c r="KS133">
        <v>1099.53</v>
      </c>
      <c r="KT133">
        <v>2466.0500000000002</v>
      </c>
      <c r="KU133">
        <v>95.033199999999994</v>
      </c>
      <c r="KV133">
        <v>1111.95</v>
      </c>
      <c r="KW133">
        <v>1461.75</v>
      </c>
      <c r="KX133">
        <v>4015.77</v>
      </c>
      <c r="KY133">
        <v>0</v>
      </c>
      <c r="KZ133">
        <v>1590.01</v>
      </c>
      <c r="LA133">
        <v>7067.53</v>
      </c>
      <c r="LB133">
        <v>36.822800000000001</v>
      </c>
      <c r="LC133">
        <v>132.04400000000001</v>
      </c>
      <c r="LD133">
        <v>219.49799999999999</v>
      </c>
      <c r="LE133">
        <v>114.49</v>
      </c>
      <c r="LF133">
        <v>-3452.42</v>
      </c>
      <c r="LG133">
        <v>441.303</v>
      </c>
      <c r="LH133">
        <v>1103.96</v>
      </c>
      <c r="LI133">
        <v>2466.0500000000002</v>
      </c>
      <c r="LJ133">
        <v>95.033199999999994</v>
      </c>
      <c r="LK133">
        <v>1156.77</v>
      </c>
      <c r="LL133">
        <v>1456.31</v>
      </c>
      <c r="LM133">
        <v>4015.77</v>
      </c>
      <c r="LN133">
        <v>1590.01</v>
      </c>
      <c r="LO133">
        <v>7062.09</v>
      </c>
      <c r="LP133">
        <v>211.35300000000001</v>
      </c>
      <c r="LQ133">
        <v>278.738</v>
      </c>
      <c r="LR133">
        <v>219.49799999999999</v>
      </c>
      <c r="LS133">
        <v>0</v>
      </c>
      <c r="LT133">
        <v>1278.6099999999999</v>
      </c>
      <c r="LU133">
        <v>1315.06</v>
      </c>
      <c r="LV133">
        <v>2209.0100000000002</v>
      </c>
      <c r="LW133">
        <v>129.84899999999999</v>
      </c>
      <c r="LX133">
        <v>5642.12</v>
      </c>
      <c r="LY133">
        <v>4506.33</v>
      </c>
      <c r="LZ133">
        <v>6214.82</v>
      </c>
      <c r="MA133">
        <v>1545</v>
      </c>
      <c r="MB133">
        <v>12266.2</v>
      </c>
    </row>
    <row r="134" spans="1:340" x14ac:dyDescent="0.25">
      <c r="A134" s="26">
        <v>44497.807291666664</v>
      </c>
      <c r="B134" t="s">
        <v>932</v>
      </c>
      <c r="C134" t="s">
        <v>933</v>
      </c>
      <c r="D134">
        <v>3</v>
      </c>
      <c r="E134">
        <v>8</v>
      </c>
      <c r="F134">
        <v>6960</v>
      </c>
      <c r="G134" t="s">
        <v>87</v>
      </c>
      <c r="H134" t="s">
        <v>393</v>
      </c>
      <c r="I134">
        <v>1.1100000000000001</v>
      </c>
      <c r="J134">
        <v>0.6</v>
      </c>
      <c r="K134">
        <v>0.6</v>
      </c>
      <c r="L134">
        <v>24.7</v>
      </c>
      <c r="O134">
        <v>83.763000000000005</v>
      </c>
      <c r="P134">
        <v>35.144599999999997</v>
      </c>
      <c r="Q134">
        <v>1100.08</v>
      </c>
      <c r="R134">
        <v>581.75099999999998</v>
      </c>
      <c r="S134">
        <v>0</v>
      </c>
      <c r="T134">
        <v>-21907.7</v>
      </c>
      <c r="U134">
        <v>0</v>
      </c>
      <c r="V134">
        <v>0</v>
      </c>
      <c r="W134">
        <v>2033.7</v>
      </c>
      <c r="X134">
        <v>5500.95</v>
      </c>
      <c r="Y134">
        <v>12062</v>
      </c>
      <c r="Z134">
        <v>433.91399999999999</v>
      </c>
      <c r="AA134">
        <v>-76.4161</v>
      </c>
      <c r="AB134">
        <v>1800.74</v>
      </c>
      <c r="AC134">
        <v>123.637</v>
      </c>
      <c r="AD134">
        <v>759.34299999999996</v>
      </c>
      <c r="AE134">
        <v>0</v>
      </c>
      <c r="AF134">
        <v>299.60500000000002</v>
      </c>
      <c r="AG134">
        <v>1182.5899999999999</v>
      </c>
      <c r="AH134">
        <v>882.98099999999999</v>
      </c>
      <c r="AI134">
        <v>4.22</v>
      </c>
      <c r="AJ134">
        <v>0.8</v>
      </c>
      <c r="AK134">
        <v>4.41</v>
      </c>
      <c r="AL134">
        <v>24.03</v>
      </c>
      <c r="AM134">
        <v>0</v>
      </c>
      <c r="AN134">
        <v>-71.41</v>
      </c>
      <c r="AO134">
        <v>0</v>
      </c>
      <c r="AP134">
        <v>0</v>
      </c>
      <c r="AQ134">
        <v>9.4</v>
      </c>
      <c r="AR134">
        <v>31.33</v>
      </c>
      <c r="AS134">
        <v>50.34</v>
      </c>
      <c r="AT134">
        <v>1.88</v>
      </c>
      <c r="AU134">
        <v>55</v>
      </c>
      <c r="AV134">
        <v>33.46</v>
      </c>
      <c r="BI134">
        <v>0</v>
      </c>
      <c r="BJ134">
        <v>0.19888800000000001</v>
      </c>
      <c r="BK134">
        <v>0.12561700000000001</v>
      </c>
      <c r="BL134">
        <v>7.7370900000000006E-2</v>
      </c>
      <c r="BM134">
        <v>0</v>
      </c>
      <c r="BN134">
        <v>-0.45125799999999999</v>
      </c>
      <c r="BO134">
        <v>0</v>
      </c>
      <c r="BP134">
        <v>0</v>
      </c>
      <c r="BQ134">
        <v>0.53989299999999996</v>
      </c>
      <c r="BR134">
        <v>0.84999199999999997</v>
      </c>
      <c r="BS134">
        <v>1.82348</v>
      </c>
      <c r="BT134">
        <v>7.39533E-2</v>
      </c>
      <c r="BU134">
        <v>3.23793</v>
      </c>
      <c r="BV134">
        <v>0.40187600000000001</v>
      </c>
      <c r="BW134">
        <v>85.695400000000006</v>
      </c>
      <c r="BX134">
        <v>86.445700000000002</v>
      </c>
      <c r="BY134">
        <v>1100.08</v>
      </c>
      <c r="BZ134">
        <v>581.75099999999998</v>
      </c>
      <c r="CA134">
        <v>-21907.7</v>
      </c>
      <c r="CB134">
        <v>2033.7</v>
      </c>
      <c r="CC134">
        <v>5524.13</v>
      </c>
      <c r="CD134">
        <v>12062</v>
      </c>
      <c r="CE134">
        <v>433.91399999999999</v>
      </c>
      <c r="CF134">
        <v>-5.6190099999999996E-4</v>
      </c>
      <c r="CG134">
        <v>1853.97</v>
      </c>
      <c r="CH134">
        <v>126.49</v>
      </c>
      <c r="CI134">
        <v>759.34299999999996</v>
      </c>
      <c r="CJ134">
        <v>299.60500000000002</v>
      </c>
      <c r="CK134">
        <v>1185.44</v>
      </c>
      <c r="CL134">
        <v>885.83299999999997</v>
      </c>
      <c r="CM134">
        <v>4.3600000000000003</v>
      </c>
      <c r="CN134">
        <v>1.77</v>
      </c>
      <c r="CO134">
        <v>4.41</v>
      </c>
      <c r="CP134">
        <v>24.03</v>
      </c>
      <c r="CQ134">
        <v>-71.42</v>
      </c>
      <c r="CR134">
        <v>9.4</v>
      </c>
      <c r="CS134">
        <v>31.43</v>
      </c>
      <c r="CT134">
        <v>50.34</v>
      </c>
      <c r="CU134">
        <v>1.88</v>
      </c>
      <c r="CV134">
        <v>56.2</v>
      </c>
      <c r="CW134">
        <v>34.57</v>
      </c>
      <c r="DH134">
        <v>0</v>
      </c>
      <c r="DI134">
        <v>0.42584899999999998</v>
      </c>
      <c r="DJ134">
        <v>0.12561700000000001</v>
      </c>
      <c r="DK134">
        <v>7.7370900000000006E-2</v>
      </c>
      <c r="DL134">
        <v>-0.45125799999999999</v>
      </c>
      <c r="DM134">
        <v>0.53989299999999996</v>
      </c>
      <c r="DN134">
        <v>0.85532799999999998</v>
      </c>
      <c r="DO134">
        <v>1.82348</v>
      </c>
      <c r="DP134">
        <v>7.39533E-2</v>
      </c>
      <c r="DQ134">
        <v>3.4702299999999999</v>
      </c>
      <c r="DR134">
        <v>0.62883699999999998</v>
      </c>
      <c r="DS134" t="s">
        <v>673</v>
      </c>
      <c r="DT134" t="s">
        <v>670</v>
      </c>
      <c r="DU134" t="s">
        <v>665</v>
      </c>
      <c r="DV134" t="s">
        <v>501</v>
      </c>
      <c r="DW134">
        <v>0.232297</v>
      </c>
      <c r="DX134">
        <v>0.226961</v>
      </c>
      <c r="DY134">
        <v>2.1</v>
      </c>
      <c r="DZ134">
        <v>3.2</v>
      </c>
      <c r="EC134">
        <v>83.763000000000005</v>
      </c>
      <c r="ED134">
        <v>35.144599999999997</v>
      </c>
      <c r="EE134">
        <v>1100.08</v>
      </c>
      <c r="EF134">
        <v>581.75099999999998</v>
      </c>
      <c r="EG134">
        <v>0</v>
      </c>
      <c r="EH134">
        <v>-21907.7</v>
      </c>
      <c r="EI134">
        <v>0</v>
      </c>
      <c r="EJ134">
        <v>0</v>
      </c>
      <c r="EK134">
        <v>2033.7</v>
      </c>
      <c r="EL134">
        <v>5500.95</v>
      </c>
      <c r="EM134">
        <v>12062</v>
      </c>
      <c r="EN134">
        <v>433.91399999999999</v>
      </c>
      <c r="EO134">
        <v>-76.4161</v>
      </c>
      <c r="EP134">
        <v>123.637</v>
      </c>
      <c r="EQ134">
        <v>759.34299999999996</v>
      </c>
      <c r="ER134">
        <v>0</v>
      </c>
      <c r="ES134">
        <v>299.60500000000002</v>
      </c>
      <c r="ET134">
        <v>1182.5899999999999</v>
      </c>
      <c r="EU134">
        <v>4.22</v>
      </c>
      <c r="EV134">
        <v>0.8</v>
      </c>
      <c r="EW134">
        <v>4.41</v>
      </c>
      <c r="EX134">
        <v>24.03</v>
      </c>
      <c r="EY134">
        <v>0</v>
      </c>
      <c r="EZ134">
        <v>-71.41</v>
      </c>
      <c r="FA134">
        <v>0</v>
      </c>
      <c r="FB134">
        <v>0</v>
      </c>
      <c r="FC134">
        <v>9.4</v>
      </c>
      <c r="FD134">
        <v>31.33</v>
      </c>
      <c r="FE134">
        <v>50.34</v>
      </c>
      <c r="FF134">
        <v>1.88</v>
      </c>
      <c r="FG134">
        <v>55</v>
      </c>
      <c r="FT134">
        <v>0</v>
      </c>
      <c r="FU134">
        <v>0.19888800000000001</v>
      </c>
      <c r="FV134">
        <v>0.12561700000000001</v>
      </c>
      <c r="FW134">
        <v>7.7370900000000006E-2</v>
      </c>
      <c r="FX134">
        <v>0</v>
      </c>
      <c r="FY134">
        <v>-0.45125799999999999</v>
      </c>
      <c r="FZ134">
        <v>0</v>
      </c>
      <c r="GA134">
        <v>0</v>
      </c>
      <c r="GB134">
        <v>0.53989299999999996</v>
      </c>
      <c r="GC134">
        <v>0.84999199999999997</v>
      </c>
      <c r="GD134">
        <v>1.82348</v>
      </c>
      <c r="GE134">
        <v>7.39533E-2</v>
      </c>
      <c r="GF134">
        <v>3.23793</v>
      </c>
      <c r="GG134">
        <v>795.91700000000003</v>
      </c>
      <c r="GH134">
        <v>78.096900000000005</v>
      </c>
      <c r="GI134">
        <v>1100.08</v>
      </c>
      <c r="GJ134">
        <v>0</v>
      </c>
      <c r="GK134">
        <v>5894.96</v>
      </c>
      <c r="GL134">
        <v>6547.69</v>
      </c>
      <c r="GM134">
        <v>10697.7</v>
      </c>
      <c r="GN134">
        <v>540.49900000000002</v>
      </c>
      <c r="GO134">
        <v>25655</v>
      </c>
      <c r="GP134">
        <v>662.53399999999999</v>
      </c>
      <c r="GQ134">
        <v>1174.1099999999999</v>
      </c>
      <c r="GR134">
        <v>291.12400000000002</v>
      </c>
      <c r="GS134">
        <v>2127.77</v>
      </c>
      <c r="GT134">
        <v>25.1815</v>
      </c>
      <c r="GU134">
        <v>2.04</v>
      </c>
      <c r="GV134">
        <v>4.41</v>
      </c>
      <c r="GW134">
        <v>74.466700000000003</v>
      </c>
      <c r="GX134">
        <v>27.51</v>
      </c>
      <c r="GY134">
        <v>41.25</v>
      </c>
      <c r="GZ134">
        <v>44.98</v>
      </c>
      <c r="HA134">
        <v>2.64</v>
      </c>
      <c r="HB134">
        <v>222.47800000000001</v>
      </c>
      <c r="HC134">
        <v>23.85</v>
      </c>
      <c r="HD134">
        <v>2.04</v>
      </c>
      <c r="HE134">
        <v>4.41</v>
      </c>
      <c r="HF134">
        <v>33.51</v>
      </c>
      <c r="HG134">
        <v>27.51</v>
      </c>
      <c r="HH134">
        <v>34.76</v>
      </c>
      <c r="HI134">
        <v>44.98</v>
      </c>
      <c r="HJ134">
        <v>2.64</v>
      </c>
      <c r="HK134">
        <v>173.7</v>
      </c>
      <c r="ID134">
        <v>0</v>
      </c>
      <c r="IE134">
        <v>0.50183800000000001</v>
      </c>
      <c r="IF134">
        <v>0.12561700000000001</v>
      </c>
      <c r="IG134">
        <v>0</v>
      </c>
      <c r="IH134">
        <v>1.7213499999999999</v>
      </c>
      <c r="II134">
        <v>0.80892399999999998</v>
      </c>
      <c r="IJ134">
        <v>1.7518499999999999</v>
      </c>
      <c r="IK134">
        <v>0.114331</v>
      </c>
      <c r="IL134">
        <v>5.0239099999999999</v>
      </c>
      <c r="IM134">
        <v>56.8</v>
      </c>
      <c r="IN134">
        <v>32.1</v>
      </c>
      <c r="IO134">
        <v>24.7</v>
      </c>
      <c r="IP134">
        <v>57.4</v>
      </c>
      <c r="IQ134">
        <v>32.1</v>
      </c>
      <c r="IR134">
        <v>25.3</v>
      </c>
      <c r="IU134">
        <v>7.9</v>
      </c>
      <c r="IV134">
        <v>25.56</v>
      </c>
      <c r="IW134">
        <v>8.8800000000000008</v>
      </c>
      <c r="IX134">
        <v>25.69</v>
      </c>
      <c r="IY134">
        <v>7.9</v>
      </c>
      <c r="IZ134">
        <v>25.56</v>
      </c>
      <c r="JA134">
        <v>9.44</v>
      </c>
      <c r="JB134">
        <v>96.658199999999994</v>
      </c>
      <c r="JK134">
        <v>1</v>
      </c>
      <c r="JL134">
        <v>14.423</v>
      </c>
      <c r="JM134">
        <v>14.423</v>
      </c>
      <c r="JP134">
        <v>21914.1</v>
      </c>
      <c r="JQ134">
        <v>14.423</v>
      </c>
      <c r="JR134">
        <v>1.33</v>
      </c>
      <c r="JS134">
        <v>2.0099999999999998</v>
      </c>
      <c r="JT134">
        <v>7.39</v>
      </c>
      <c r="JU134">
        <v>1.33</v>
      </c>
      <c r="JV134">
        <v>2.0099999999999998</v>
      </c>
      <c r="JW134">
        <v>7.42</v>
      </c>
      <c r="JZ134">
        <v>2</v>
      </c>
      <c r="KA134">
        <v>8</v>
      </c>
      <c r="KB134">
        <v>81.833200000000005</v>
      </c>
      <c r="KC134">
        <v>25.589400000000001</v>
      </c>
      <c r="KD134">
        <v>81.8322</v>
      </c>
      <c r="KE134">
        <v>37.866199999999999</v>
      </c>
      <c r="KF134">
        <v>142.624</v>
      </c>
      <c r="KG134">
        <v>28.065300000000001</v>
      </c>
      <c r="KJ134">
        <v>16.945</v>
      </c>
      <c r="KK134">
        <v>9.2389899999999994</v>
      </c>
      <c r="KL134">
        <v>219.49799999999999</v>
      </c>
      <c r="KM134">
        <v>114.49</v>
      </c>
      <c r="KN134">
        <v>0</v>
      </c>
      <c r="KO134">
        <v>-3340.13</v>
      </c>
      <c r="KP134">
        <v>0</v>
      </c>
      <c r="KQ134">
        <v>0</v>
      </c>
      <c r="KR134">
        <v>441.303</v>
      </c>
      <c r="KS134">
        <v>1090.23</v>
      </c>
      <c r="KT134">
        <v>2466.0500000000002</v>
      </c>
      <c r="KU134">
        <v>95.033199999999994</v>
      </c>
      <c r="KV134">
        <v>1112.6600000000001</v>
      </c>
      <c r="KW134">
        <v>656.14700000000005</v>
      </c>
      <c r="KX134">
        <v>4029.86</v>
      </c>
      <c r="KY134">
        <v>0</v>
      </c>
      <c r="KZ134">
        <v>1590.01</v>
      </c>
      <c r="LA134">
        <v>6276.02</v>
      </c>
      <c r="LB134">
        <v>17.412500000000001</v>
      </c>
      <c r="LC134">
        <v>21.590599999999998</v>
      </c>
      <c r="LD134">
        <v>219.49799999999999</v>
      </c>
      <c r="LE134">
        <v>114.49</v>
      </c>
      <c r="LF134">
        <v>-3340.13</v>
      </c>
      <c r="LG134">
        <v>441.303</v>
      </c>
      <c r="LH134">
        <v>1094.74</v>
      </c>
      <c r="LI134">
        <v>2466.0500000000002</v>
      </c>
      <c r="LJ134">
        <v>95.033199999999994</v>
      </c>
      <c r="LK134">
        <v>1129.99</v>
      </c>
      <c r="LL134">
        <v>671.28399999999999</v>
      </c>
      <c r="LM134">
        <v>4029.86</v>
      </c>
      <c r="LN134">
        <v>1590.01</v>
      </c>
      <c r="LO134">
        <v>6291.16</v>
      </c>
      <c r="LP134">
        <v>167.19200000000001</v>
      </c>
      <c r="LQ134">
        <v>20.066099999999999</v>
      </c>
      <c r="LR134">
        <v>219.49799999999999</v>
      </c>
      <c r="LS134">
        <v>0</v>
      </c>
      <c r="LT134">
        <v>1278.6099999999999</v>
      </c>
      <c r="LU134">
        <v>1315.06</v>
      </c>
      <c r="LV134">
        <v>2209.0100000000002</v>
      </c>
      <c r="LW134">
        <v>129.84899999999999</v>
      </c>
      <c r="LX134">
        <v>5339.28</v>
      </c>
      <c r="LY134">
        <v>3516.09</v>
      </c>
      <c r="LZ134">
        <v>6231.06</v>
      </c>
      <c r="MA134">
        <v>1545</v>
      </c>
      <c r="MB134">
        <v>11292.2</v>
      </c>
    </row>
    <row r="135" spans="1:340" x14ac:dyDescent="0.25">
      <c r="A135" s="26">
        <v>44497.807754629626</v>
      </c>
      <c r="B135" t="s">
        <v>934</v>
      </c>
      <c r="C135" t="s">
        <v>935</v>
      </c>
      <c r="D135">
        <v>4</v>
      </c>
      <c r="E135">
        <v>8</v>
      </c>
      <c r="F135">
        <v>6960</v>
      </c>
      <c r="G135" t="s">
        <v>87</v>
      </c>
      <c r="H135" t="s">
        <v>393</v>
      </c>
      <c r="I135">
        <v>3.93</v>
      </c>
      <c r="J135">
        <v>1.7</v>
      </c>
      <c r="K135">
        <v>1.7</v>
      </c>
      <c r="L135">
        <v>25.6</v>
      </c>
      <c r="O135">
        <v>113.746</v>
      </c>
      <c r="P135">
        <v>616.12400000000002</v>
      </c>
      <c r="Q135">
        <v>1100.08</v>
      </c>
      <c r="R135">
        <v>581.73099999999999</v>
      </c>
      <c r="S135">
        <v>0</v>
      </c>
      <c r="T135">
        <v>-22826.9</v>
      </c>
      <c r="U135">
        <v>0</v>
      </c>
      <c r="V135">
        <v>0</v>
      </c>
      <c r="W135">
        <v>2033.7</v>
      </c>
      <c r="X135">
        <v>5595.25</v>
      </c>
      <c r="Y135">
        <v>12062</v>
      </c>
      <c r="Z135">
        <v>433.91399999999999</v>
      </c>
      <c r="AA135">
        <v>-290.41300000000001</v>
      </c>
      <c r="AB135">
        <v>2411.6799999999998</v>
      </c>
      <c r="AC135">
        <v>167.90299999999999</v>
      </c>
      <c r="AD135">
        <v>730.226</v>
      </c>
      <c r="AE135">
        <v>0</v>
      </c>
      <c r="AF135">
        <v>299.60500000000002</v>
      </c>
      <c r="AG135">
        <v>1197.73</v>
      </c>
      <c r="AH135">
        <v>898.12900000000002</v>
      </c>
      <c r="AI135">
        <v>5.71</v>
      </c>
      <c r="AJ135">
        <v>10.82</v>
      </c>
      <c r="AK135">
        <v>4.3899999999999997</v>
      </c>
      <c r="AL135">
        <v>23.23</v>
      </c>
      <c r="AM135">
        <v>0</v>
      </c>
      <c r="AN135">
        <v>-75.52</v>
      </c>
      <c r="AO135">
        <v>0</v>
      </c>
      <c r="AP135">
        <v>0</v>
      </c>
      <c r="AQ135">
        <v>9.15</v>
      </c>
      <c r="AR135">
        <v>31.68</v>
      </c>
      <c r="AS135">
        <v>49.82</v>
      </c>
      <c r="AT135">
        <v>1.82</v>
      </c>
      <c r="AU135">
        <v>61.1</v>
      </c>
      <c r="AV135">
        <v>44.15</v>
      </c>
      <c r="BI135">
        <v>0</v>
      </c>
      <c r="BJ135">
        <v>2.0850300000000002</v>
      </c>
      <c r="BK135">
        <v>0.12561700000000001</v>
      </c>
      <c r="BL135">
        <v>7.7370900000000006E-2</v>
      </c>
      <c r="BM135">
        <v>0</v>
      </c>
      <c r="BN135">
        <v>-0.43360799999999999</v>
      </c>
      <c r="BO135">
        <v>0</v>
      </c>
      <c r="BP135">
        <v>0</v>
      </c>
      <c r="BQ135">
        <v>0.53989299999999996</v>
      </c>
      <c r="BR135">
        <v>0.88109000000000004</v>
      </c>
      <c r="BS135">
        <v>1.82348</v>
      </c>
      <c r="BT135">
        <v>7.39533E-2</v>
      </c>
      <c r="BU135">
        <v>5.1728300000000003</v>
      </c>
      <c r="BV135">
        <v>2.2880199999999999</v>
      </c>
      <c r="BW135">
        <v>115.34099999999999</v>
      </c>
      <c r="BX135">
        <v>886.69600000000003</v>
      </c>
      <c r="BY135">
        <v>1100.08</v>
      </c>
      <c r="BZ135">
        <v>581.73099999999999</v>
      </c>
      <c r="CA135">
        <v>-22826.9</v>
      </c>
      <c r="CB135">
        <v>2033.7</v>
      </c>
      <c r="CC135">
        <v>5613.5</v>
      </c>
      <c r="CD135">
        <v>12062</v>
      </c>
      <c r="CE135">
        <v>433.91399999999999</v>
      </c>
      <c r="CF135">
        <v>6.3121599999999998E-4</v>
      </c>
      <c r="CG135">
        <v>2683.85</v>
      </c>
      <c r="CH135">
        <v>170.25700000000001</v>
      </c>
      <c r="CI135">
        <v>730.226</v>
      </c>
      <c r="CJ135">
        <v>299.60500000000002</v>
      </c>
      <c r="CK135">
        <v>1200.0899999999999</v>
      </c>
      <c r="CL135">
        <v>900.48299999999995</v>
      </c>
      <c r="CM135">
        <v>5.83</v>
      </c>
      <c r="CN135">
        <v>14.63</v>
      </c>
      <c r="CO135">
        <v>4.3899999999999997</v>
      </c>
      <c r="CP135">
        <v>23.23</v>
      </c>
      <c r="CQ135">
        <v>-75.56</v>
      </c>
      <c r="CR135">
        <v>9.15</v>
      </c>
      <c r="CS135">
        <v>31.75</v>
      </c>
      <c r="CT135">
        <v>49.82</v>
      </c>
      <c r="CU135">
        <v>1.82</v>
      </c>
      <c r="CV135">
        <v>65.06</v>
      </c>
      <c r="CW135">
        <v>48.08</v>
      </c>
      <c r="DH135">
        <v>0</v>
      </c>
      <c r="DI135">
        <v>2.7679100000000001</v>
      </c>
      <c r="DJ135">
        <v>0.12561700000000001</v>
      </c>
      <c r="DK135">
        <v>7.7370900000000006E-2</v>
      </c>
      <c r="DL135">
        <v>-0.43360799999999999</v>
      </c>
      <c r="DM135">
        <v>0.53989299999999996</v>
      </c>
      <c r="DN135">
        <v>0.88372700000000004</v>
      </c>
      <c r="DO135">
        <v>1.82348</v>
      </c>
      <c r="DP135">
        <v>7.39533E-2</v>
      </c>
      <c r="DQ135">
        <v>5.8583400000000001</v>
      </c>
      <c r="DR135">
        <v>2.9708899999999998</v>
      </c>
      <c r="DS135" t="s">
        <v>673</v>
      </c>
      <c r="DT135" t="s">
        <v>670</v>
      </c>
      <c r="DU135" t="s">
        <v>665</v>
      </c>
      <c r="DV135" t="s">
        <v>501</v>
      </c>
      <c r="DW135">
        <v>0.68551099999999998</v>
      </c>
      <c r="DX135">
        <v>0.68287399999999998</v>
      </c>
      <c r="DY135">
        <v>6.1</v>
      </c>
      <c r="DZ135">
        <v>8.1999999999999993</v>
      </c>
      <c r="EC135">
        <v>113.746</v>
      </c>
      <c r="ED135">
        <v>616.12400000000002</v>
      </c>
      <c r="EE135">
        <v>1100.08</v>
      </c>
      <c r="EF135">
        <v>581.73099999999999</v>
      </c>
      <c r="EG135">
        <v>0</v>
      </c>
      <c r="EH135">
        <v>-22826.9</v>
      </c>
      <c r="EI135">
        <v>0</v>
      </c>
      <c r="EJ135">
        <v>0</v>
      </c>
      <c r="EK135">
        <v>2033.7</v>
      </c>
      <c r="EL135">
        <v>5595.25</v>
      </c>
      <c r="EM135">
        <v>12062</v>
      </c>
      <c r="EN135">
        <v>433.91399999999999</v>
      </c>
      <c r="EO135">
        <v>-290.41300000000001</v>
      </c>
      <c r="EP135">
        <v>167.90299999999999</v>
      </c>
      <c r="EQ135">
        <v>730.226</v>
      </c>
      <c r="ER135">
        <v>0</v>
      </c>
      <c r="ES135">
        <v>299.60500000000002</v>
      </c>
      <c r="ET135">
        <v>1197.73</v>
      </c>
      <c r="EU135">
        <v>5.71</v>
      </c>
      <c r="EV135">
        <v>10.82</v>
      </c>
      <c r="EW135">
        <v>4.3899999999999997</v>
      </c>
      <c r="EX135">
        <v>23.23</v>
      </c>
      <c r="EY135">
        <v>0</v>
      </c>
      <c r="EZ135">
        <v>-75.52</v>
      </c>
      <c r="FA135">
        <v>0</v>
      </c>
      <c r="FB135">
        <v>0</v>
      </c>
      <c r="FC135">
        <v>9.15</v>
      </c>
      <c r="FD135">
        <v>31.68</v>
      </c>
      <c r="FE135">
        <v>49.82</v>
      </c>
      <c r="FF135">
        <v>1.82</v>
      </c>
      <c r="FG135">
        <v>61.1</v>
      </c>
      <c r="FT135">
        <v>0</v>
      </c>
      <c r="FU135">
        <v>2.0850300000000002</v>
      </c>
      <c r="FV135">
        <v>0.12561700000000001</v>
      </c>
      <c r="FW135">
        <v>7.7370900000000006E-2</v>
      </c>
      <c r="FX135">
        <v>0</v>
      </c>
      <c r="FY135">
        <v>-0.43360799999999999</v>
      </c>
      <c r="FZ135">
        <v>0</v>
      </c>
      <c r="GA135">
        <v>0</v>
      </c>
      <c r="GB135">
        <v>0.53989299999999996</v>
      </c>
      <c r="GC135">
        <v>0.88109000000000004</v>
      </c>
      <c r="GD135">
        <v>1.82348</v>
      </c>
      <c r="GE135">
        <v>7.39533E-2</v>
      </c>
      <c r="GF135">
        <v>5.1728300000000003</v>
      </c>
      <c r="GG135">
        <v>764.79700000000003</v>
      </c>
      <c r="GH135">
        <v>1776.15</v>
      </c>
      <c r="GI135">
        <v>1100.08</v>
      </c>
      <c r="GJ135">
        <v>0</v>
      </c>
      <c r="GK135">
        <v>5894.96</v>
      </c>
      <c r="GL135">
        <v>6547.69</v>
      </c>
      <c r="GM135">
        <v>10697.7</v>
      </c>
      <c r="GN135">
        <v>540.49900000000002</v>
      </c>
      <c r="GO135">
        <v>27321.9</v>
      </c>
      <c r="GP135">
        <v>636.66700000000003</v>
      </c>
      <c r="GQ135">
        <v>1140.5</v>
      </c>
      <c r="GR135">
        <v>291.12400000000002</v>
      </c>
      <c r="GS135">
        <v>2068.29</v>
      </c>
      <c r="GT135">
        <v>25.136700000000001</v>
      </c>
      <c r="GU135">
        <v>28.91</v>
      </c>
      <c r="GV135">
        <v>4.3899999999999997</v>
      </c>
      <c r="GW135">
        <v>65.319999999999993</v>
      </c>
      <c r="GX135">
        <v>26.91</v>
      </c>
      <c r="GY135">
        <v>41.09</v>
      </c>
      <c r="GZ135">
        <v>44.64</v>
      </c>
      <c r="HA135">
        <v>2.29</v>
      </c>
      <c r="HB135">
        <v>238.68700000000001</v>
      </c>
      <c r="HC135">
        <v>22.9</v>
      </c>
      <c r="HD135">
        <v>28.91</v>
      </c>
      <c r="HE135">
        <v>4.3899999999999997</v>
      </c>
      <c r="HF135">
        <v>32.659999999999997</v>
      </c>
      <c r="HG135">
        <v>26.91</v>
      </c>
      <c r="HH135">
        <v>34.6</v>
      </c>
      <c r="HI135">
        <v>44.64</v>
      </c>
      <c r="HJ135">
        <v>2.29</v>
      </c>
      <c r="HK135">
        <v>197.3</v>
      </c>
      <c r="ID135">
        <v>0</v>
      </c>
      <c r="IE135">
        <v>5.0144500000000001</v>
      </c>
      <c r="IF135">
        <v>0.12561700000000001</v>
      </c>
      <c r="IG135">
        <v>0</v>
      </c>
      <c r="IH135">
        <v>1.7213499999999999</v>
      </c>
      <c r="II135">
        <v>0.80892399999999998</v>
      </c>
      <c r="IJ135">
        <v>1.7518499999999999</v>
      </c>
      <c r="IK135">
        <v>0.114331</v>
      </c>
      <c r="IL135">
        <v>9.5365199999999994</v>
      </c>
      <c r="IM135">
        <v>57.2</v>
      </c>
      <c r="IN135">
        <v>31.6</v>
      </c>
      <c r="IO135">
        <v>25.6</v>
      </c>
      <c r="IP135">
        <v>58.9</v>
      </c>
      <c r="IQ135">
        <v>31.6</v>
      </c>
      <c r="IR135">
        <v>27.3</v>
      </c>
      <c r="IU135">
        <v>17.98</v>
      </c>
      <c r="IV135">
        <v>26.17</v>
      </c>
      <c r="IW135">
        <v>21.8</v>
      </c>
      <c r="IX135">
        <v>26.28</v>
      </c>
      <c r="IY135">
        <v>17.98</v>
      </c>
      <c r="IZ135">
        <v>26.17</v>
      </c>
      <c r="JA135">
        <v>36.07</v>
      </c>
      <c r="JB135">
        <v>87.686700000000002</v>
      </c>
      <c r="JK135">
        <v>1</v>
      </c>
      <c r="JL135">
        <v>14.5977</v>
      </c>
      <c r="JM135">
        <v>14.5977</v>
      </c>
      <c r="JP135">
        <v>22833.599999999999</v>
      </c>
      <c r="JQ135">
        <v>14.5977</v>
      </c>
      <c r="JR135">
        <v>1.39</v>
      </c>
      <c r="JS135">
        <v>2.11</v>
      </c>
      <c r="JT135">
        <v>7.49</v>
      </c>
      <c r="JU135">
        <v>1.4</v>
      </c>
      <c r="JV135">
        <v>2.09</v>
      </c>
      <c r="JW135">
        <v>7.57</v>
      </c>
      <c r="JZ135">
        <v>2</v>
      </c>
      <c r="KA135">
        <v>8</v>
      </c>
      <c r="KB135">
        <v>83.240799999999993</v>
      </c>
      <c r="KC135">
        <v>33.906799999999997</v>
      </c>
      <c r="KD135">
        <v>83.284300000000002</v>
      </c>
      <c r="KE135">
        <v>46.238799999999998</v>
      </c>
      <c r="KF135">
        <v>145.636</v>
      </c>
      <c r="KG135">
        <v>83.183400000000006</v>
      </c>
      <c r="KJ135">
        <v>23.027000000000001</v>
      </c>
      <c r="KK135">
        <v>155.506</v>
      </c>
      <c r="KL135">
        <v>219.49799999999999</v>
      </c>
      <c r="KM135">
        <v>114.48699999999999</v>
      </c>
      <c r="KN135">
        <v>0</v>
      </c>
      <c r="KO135">
        <v>-3496.7</v>
      </c>
      <c r="KP135">
        <v>0</v>
      </c>
      <c r="KQ135">
        <v>0</v>
      </c>
      <c r="KR135">
        <v>441.303</v>
      </c>
      <c r="KS135">
        <v>1110.93</v>
      </c>
      <c r="KT135">
        <v>2466.0500000000002</v>
      </c>
      <c r="KU135">
        <v>95.033199999999994</v>
      </c>
      <c r="KV135">
        <v>1129.1400000000001</v>
      </c>
      <c r="KW135">
        <v>891.06600000000003</v>
      </c>
      <c r="KX135">
        <v>3875.33</v>
      </c>
      <c r="KY135">
        <v>0</v>
      </c>
      <c r="KZ135">
        <v>1590.01</v>
      </c>
      <c r="LA135">
        <v>6356.41</v>
      </c>
      <c r="LB135">
        <v>23.311299999999999</v>
      </c>
      <c r="LC135">
        <v>221.803</v>
      </c>
      <c r="LD135">
        <v>219.49799999999999</v>
      </c>
      <c r="LE135">
        <v>114.48699999999999</v>
      </c>
      <c r="LF135">
        <v>-3496.7</v>
      </c>
      <c r="LG135">
        <v>441.303</v>
      </c>
      <c r="LH135">
        <v>1114.56</v>
      </c>
      <c r="LI135">
        <v>2466.0500000000002</v>
      </c>
      <c r="LJ135">
        <v>95.033199999999994</v>
      </c>
      <c r="LK135">
        <v>1199.3399999999999</v>
      </c>
      <c r="LL135">
        <v>903.56200000000001</v>
      </c>
      <c r="LM135">
        <v>3875.33</v>
      </c>
      <c r="LN135">
        <v>1590.01</v>
      </c>
      <c r="LO135">
        <v>6368.91</v>
      </c>
      <c r="LP135">
        <v>160.86099999999999</v>
      </c>
      <c r="LQ135">
        <v>431.18099999999998</v>
      </c>
      <c r="LR135">
        <v>219.49799999999999</v>
      </c>
      <c r="LS135">
        <v>0</v>
      </c>
      <c r="LT135">
        <v>1278.6099999999999</v>
      </c>
      <c r="LU135">
        <v>1315.06</v>
      </c>
      <c r="LV135">
        <v>2209.0100000000002</v>
      </c>
      <c r="LW135">
        <v>129.84899999999999</v>
      </c>
      <c r="LX135">
        <v>5744.07</v>
      </c>
      <c r="LY135">
        <v>3378.81</v>
      </c>
      <c r="LZ135">
        <v>6052.65</v>
      </c>
      <c r="MA135">
        <v>1545</v>
      </c>
      <c r="MB135">
        <v>10976.5</v>
      </c>
    </row>
    <row r="136" spans="1:340" x14ac:dyDescent="0.25">
      <c r="A136" s="26">
        <v>44497.808206018519</v>
      </c>
      <c r="B136" t="s">
        <v>936</v>
      </c>
      <c r="C136" t="s">
        <v>937</v>
      </c>
      <c r="D136">
        <v>5</v>
      </c>
      <c r="E136">
        <v>8</v>
      </c>
      <c r="F136">
        <v>6960</v>
      </c>
      <c r="G136" t="s">
        <v>87</v>
      </c>
      <c r="H136" t="s">
        <v>393</v>
      </c>
      <c r="I136">
        <v>0.99</v>
      </c>
      <c r="J136">
        <v>0.5</v>
      </c>
      <c r="K136">
        <v>0.5</v>
      </c>
      <c r="L136">
        <v>24.3</v>
      </c>
      <c r="O136">
        <v>72.380799999999994</v>
      </c>
      <c r="P136">
        <v>15.593400000000001</v>
      </c>
      <c r="Q136">
        <v>1100.08</v>
      </c>
      <c r="R136">
        <v>581.78200000000004</v>
      </c>
      <c r="S136">
        <v>0</v>
      </c>
      <c r="T136">
        <v>-21917.4</v>
      </c>
      <c r="U136">
        <v>0</v>
      </c>
      <c r="V136">
        <v>0</v>
      </c>
      <c r="W136">
        <v>2033.7</v>
      </c>
      <c r="X136">
        <v>5530.43</v>
      </c>
      <c r="Y136">
        <v>12062</v>
      </c>
      <c r="Z136">
        <v>433.91399999999999</v>
      </c>
      <c r="AA136">
        <v>-87.582400000000007</v>
      </c>
      <c r="AB136">
        <v>1769.84</v>
      </c>
      <c r="AC136">
        <v>106.849</v>
      </c>
      <c r="AD136">
        <v>773.87400000000002</v>
      </c>
      <c r="AE136">
        <v>0</v>
      </c>
      <c r="AF136">
        <v>299.60500000000002</v>
      </c>
      <c r="AG136">
        <v>1180.33</v>
      </c>
      <c r="AH136">
        <v>880.72299999999996</v>
      </c>
      <c r="AI136">
        <v>3.53</v>
      </c>
      <c r="AJ136">
        <v>0.53</v>
      </c>
      <c r="AK136">
        <v>4.41</v>
      </c>
      <c r="AL136">
        <v>24.42</v>
      </c>
      <c r="AM136">
        <v>0</v>
      </c>
      <c r="AN136">
        <v>-71.61</v>
      </c>
      <c r="AO136">
        <v>0</v>
      </c>
      <c r="AP136">
        <v>0</v>
      </c>
      <c r="AQ136">
        <v>9.41</v>
      </c>
      <c r="AR136">
        <v>31.46</v>
      </c>
      <c r="AS136">
        <v>50.37</v>
      </c>
      <c r="AT136">
        <v>1.87</v>
      </c>
      <c r="AU136">
        <v>54.39</v>
      </c>
      <c r="AV136">
        <v>32.89</v>
      </c>
      <c r="BI136">
        <v>0</v>
      </c>
      <c r="BJ136">
        <v>0.101864</v>
      </c>
      <c r="BK136">
        <v>0.12561700000000001</v>
      </c>
      <c r="BL136">
        <v>7.7370900000000006E-2</v>
      </c>
      <c r="BM136">
        <v>0</v>
      </c>
      <c r="BN136">
        <v>-0.30429</v>
      </c>
      <c r="BO136">
        <v>0</v>
      </c>
      <c r="BP136">
        <v>0</v>
      </c>
      <c r="BQ136">
        <v>0.53989299999999996</v>
      </c>
      <c r="BR136">
        <v>0.85557700000000003</v>
      </c>
      <c r="BS136">
        <v>1.82348</v>
      </c>
      <c r="BT136">
        <v>7.39533E-2</v>
      </c>
      <c r="BU136">
        <v>3.2934600000000001</v>
      </c>
      <c r="BV136">
        <v>0.30485099999999998</v>
      </c>
      <c r="BW136">
        <v>68.598399999999998</v>
      </c>
      <c r="BX136">
        <v>74.329300000000003</v>
      </c>
      <c r="BY136">
        <v>1100.08</v>
      </c>
      <c r="BZ136">
        <v>581.78200000000004</v>
      </c>
      <c r="CA136">
        <v>-21917.4</v>
      </c>
      <c r="CB136">
        <v>2033.7</v>
      </c>
      <c r="CC136">
        <v>5563.05</v>
      </c>
      <c r="CD136">
        <v>12062</v>
      </c>
      <c r="CE136">
        <v>433.91399999999999</v>
      </c>
      <c r="CF136">
        <v>-3.05166E-4</v>
      </c>
      <c r="CG136">
        <v>1824.79</v>
      </c>
      <c r="CH136">
        <v>101.265</v>
      </c>
      <c r="CI136">
        <v>773.87400000000002</v>
      </c>
      <c r="CJ136">
        <v>299.60500000000002</v>
      </c>
      <c r="CK136">
        <v>1174.74</v>
      </c>
      <c r="CL136">
        <v>875.14</v>
      </c>
      <c r="CM136">
        <v>3.42</v>
      </c>
      <c r="CN136">
        <v>1.63</v>
      </c>
      <c r="CO136">
        <v>4.41</v>
      </c>
      <c r="CP136">
        <v>24.42</v>
      </c>
      <c r="CQ136">
        <v>-71.62</v>
      </c>
      <c r="CR136">
        <v>9.41</v>
      </c>
      <c r="CS136">
        <v>31.6</v>
      </c>
      <c r="CT136">
        <v>50.37</v>
      </c>
      <c r="CU136">
        <v>1.87</v>
      </c>
      <c r="CV136">
        <v>55.51</v>
      </c>
      <c r="CW136">
        <v>33.880000000000003</v>
      </c>
      <c r="DH136">
        <v>0</v>
      </c>
      <c r="DI136">
        <v>0.37361699999999998</v>
      </c>
      <c r="DJ136">
        <v>0.12561700000000001</v>
      </c>
      <c r="DK136">
        <v>7.7370900000000006E-2</v>
      </c>
      <c r="DL136">
        <v>-0.30429</v>
      </c>
      <c r="DM136">
        <v>0.53989299999999996</v>
      </c>
      <c r="DN136">
        <v>0.86385800000000001</v>
      </c>
      <c r="DO136">
        <v>1.82348</v>
      </c>
      <c r="DP136">
        <v>7.39533E-2</v>
      </c>
      <c r="DQ136">
        <v>3.5735000000000001</v>
      </c>
      <c r="DR136">
        <v>0.57660500000000003</v>
      </c>
      <c r="DS136" t="s">
        <v>673</v>
      </c>
      <c r="DT136" t="s">
        <v>670</v>
      </c>
      <c r="DU136" t="s">
        <v>665</v>
      </c>
      <c r="DV136" t="s">
        <v>501</v>
      </c>
      <c r="DW136">
        <v>0.28003499999999998</v>
      </c>
      <c r="DX136">
        <v>0.27175300000000002</v>
      </c>
      <c r="DY136">
        <v>2</v>
      </c>
      <c r="DZ136">
        <v>2.9</v>
      </c>
      <c r="EC136">
        <v>72.380799999999994</v>
      </c>
      <c r="ED136">
        <v>15.593400000000001</v>
      </c>
      <c r="EE136">
        <v>1100.08</v>
      </c>
      <c r="EF136">
        <v>581.78200000000004</v>
      </c>
      <c r="EG136">
        <v>0</v>
      </c>
      <c r="EH136">
        <v>-21917.4</v>
      </c>
      <c r="EI136">
        <v>0</v>
      </c>
      <c r="EJ136">
        <v>0</v>
      </c>
      <c r="EK136">
        <v>2033.7</v>
      </c>
      <c r="EL136">
        <v>5530.43</v>
      </c>
      <c r="EM136">
        <v>12062</v>
      </c>
      <c r="EN136">
        <v>433.91399999999999</v>
      </c>
      <c r="EO136">
        <v>-87.582400000000007</v>
      </c>
      <c r="EP136">
        <v>106.849</v>
      </c>
      <c r="EQ136">
        <v>773.87400000000002</v>
      </c>
      <c r="ER136">
        <v>0</v>
      </c>
      <c r="ES136">
        <v>299.60500000000002</v>
      </c>
      <c r="ET136">
        <v>1180.33</v>
      </c>
      <c r="EU136">
        <v>3.53</v>
      </c>
      <c r="EV136">
        <v>0.53</v>
      </c>
      <c r="EW136">
        <v>4.41</v>
      </c>
      <c r="EX136">
        <v>24.42</v>
      </c>
      <c r="EY136">
        <v>0</v>
      </c>
      <c r="EZ136">
        <v>-71.61</v>
      </c>
      <c r="FA136">
        <v>0</v>
      </c>
      <c r="FB136">
        <v>0</v>
      </c>
      <c r="FC136">
        <v>9.41</v>
      </c>
      <c r="FD136">
        <v>31.46</v>
      </c>
      <c r="FE136">
        <v>50.37</v>
      </c>
      <c r="FF136">
        <v>1.87</v>
      </c>
      <c r="FG136">
        <v>54.39</v>
      </c>
      <c r="FT136">
        <v>0</v>
      </c>
      <c r="FU136">
        <v>0.101864</v>
      </c>
      <c r="FV136">
        <v>0.12561700000000001</v>
      </c>
      <c r="FW136">
        <v>7.7370900000000006E-2</v>
      </c>
      <c r="FX136">
        <v>0</v>
      </c>
      <c r="FY136">
        <v>-0.30429</v>
      </c>
      <c r="FZ136">
        <v>0</v>
      </c>
      <c r="GA136">
        <v>0</v>
      </c>
      <c r="GB136">
        <v>0.53989299999999996</v>
      </c>
      <c r="GC136">
        <v>0.85557700000000003</v>
      </c>
      <c r="GD136">
        <v>1.82348</v>
      </c>
      <c r="GE136">
        <v>7.39533E-2</v>
      </c>
      <c r="GF136">
        <v>3.2934600000000001</v>
      </c>
      <c r="GG136">
        <v>794.49800000000005</v>
      </c>
      <c r="GH136">
        <v>8.1102699999999999</v>
      </c>
      <c r="GI136">
        <v>1100.08</v>
      </c>
      <c r="GJ136">
        <v>0</v>
      </c>
      <c r="GK136">
        <v>5894.96</v>
      </c>
      <c r="GL136">
        <v>6547.69</v>
      </c>
      <c r="GM136">
        <v>10697.7</v>
      </c>
      <c r="GN136">
        <v>540.49900000000002</v>
      </c>
      <c r="GO136">
        <v>25583.599999999999</v>
      </c>
      <c r="GP136">
        <v>661.428</v>
      </c>
      <c r="GQ136">
        <v>1190.81</v>
      </c>
      <c r="GR136">
        <v>291.12400000000002</v>
      </c>
      <c r="GS136">
        <v>2143.36</v>
      </c>
      <c r="GT136">
        <v>27.344799999999999</v>
      </c>
      <c r="GU136">
        <v>0.24</v>
      </c>
      <c r="GV136">
        <v>4.41</v>
      </c>
      <c r="GW136">
        <v>75.444400000000002</v>
      </c>
      <c r="GX136">
        <v>27.38</v>
      </c>
      <c r="GY136">
        <v>41.23</v>
      </c>
      <c r="GZ136">
        <v>44.93</v>
      </c>
      <c r="HA136">
        <v>2.4900000000000002</v>
      </c>
      <c r="HB136">
        <v>223.46899999999999</v>
      </c>
      <c r="HC136">
        <v>23.44</v>
      </c>
      <c r="HD136">
        <v>0.24</v>
      </c>
      <c r="HE136">
        <v>4.41</v>
      </c>
      <c r="HF136">
        <v>33.950000000000003</v>
      </c>
      <c r="HG136">
        <v>27.38</v>
      </c>
      <c r="HH136">
        <v>34.74</v>
      </c>
      <c r="HI136">
        <v>44.93</v>
      </c>
      <c r="HJ136">
        <v>2.4900000000000002</v>
      </c>
      <c r="HK136">
        <v>171.58</v>
      </c>
      <c r="ID136">
        <v>0</v>
      </c>
      <c r="IE136">
        <v>3.88919E-2</v>
      </c>
      <c r="IF136">
        <v>0.12561700000000001</v>
      </c>
      <c r="IG136">
        <v>0</v>
      </c>
      <c r="IH136">
        <v>1.7213499999999999</v>
      </c>
      <c r="II136">
        <v>0.80892399999999998</v>
      </c>
      <c r="IJ136">
        <v>1.7518499999999999</v>
      </c>
      <c r="IK136">
        <v>0.114331</v>
      </c>
      <c r="IL136">
        <v>4.5609599999999997</v>
      </c>
      <c r="IM136">
        <v>56.4</v>
      </c>
      <c r="IN136">
        <v>32.1</v>
      </c>
      <c r="IO136">
        <v>24.3</v>
      </c>
      <c r="IP136">
        <v>56.9</v>
      </c>
      <c r="IQ136">
        <v>32.1</v>
      </c>
      <c r="IR136">
        <v>24.8</v>
      </c>
      <c r="IU136">
        <v>7.57</v>
      </c>
      <c r="IV136">
        <v>25.32</v>
      </c>
      <c r="IW136">
        <v>8.66</v>
      </c>
      <c r="IX136">
        <v>25.22</v>
      </c>
      <c r="IY136">
        <v>7.57</v>
      </c>
      <c r="IZ136">
        <v>25.32</v>
      </c>
      <c r="JA136">
        <v>7.59</v>
      </c>
      <c r="JB136">
        <v>99.849199999999996</v>
      </c>
      <c r="JK136">
        <v>1</v>
      </c>
      <c r="JL136">
        <v>13.4589</v>
      </c>
      <c r="JM136">
        <v>13.4589</v>
      </c>
      <c r="JP136">
        <v>21923.8</v>
      </c>
      <c r="JQ136">
        <v>13.4589</v>
      </c>
      <c r="JR136">
        <v>1.36</v>
      </c>
      <c r="JS136">
        <v>2</v>
      </c>
      <c r="JT136">
        <v>7.36</v>
      </c>
      <c r="JU136">
        <v>1.36</v>
      </c>
      <c r="JV136">
        <v>1.99</v>
      </c>
      <c r="JW136">
        <v>7.35</v>
      </c>
      <c r="JZ136">
        <v>2</v>
      </c>
      <c r="KA136">
        <v>8</v>
      </c>
      <c r="KB136">
        <v>92.336200000000005</v>
      </c>
      <c r="KC136">
        <v>20.845300000000002</v>
      </c>
      <c r="KD136">
        <v>92.334400000000002</v>
      </c>
      <c r="KE136">
        <v>25.7667</v>
      </c>
      <c r="KF136">
        <v>160.733</v>
      </c>
      <c r="KG136">
        <v>13.0482</v>
      </c>
      <c r="KJ136">
        <v>15.133100000000001</v>
      </c>
      <c r="KK136">
        <v>3.9740600000000001</v>
      </c>
      <c r="KL136">
        <v>219.49799999999999</v>
      </c>
      <c r="KM136">
        <v>114.495</v>
      </c>
      <c r="KN136">
        <v>0</v>
      </c>
      <c r="KO136">
        <v>-3352.88</v>
      </c>
      <c r="KP136">
        <v>0</v>
      </c>
      <c r="KQ136">
        <v>0</v>
      </c>
      <c r="KR136">
        <v>441.303</v>
      </c>
      <c r="KS136">
        <v>1096.53</v>
      </c>
      <c r="KT136">
        <v>2466.0500000000002</v>
      </c>
      <c r="KU136">
        <v>95.033199999999994</v>
      </c>
      <c r="KV136">
        <v>1099.1400000000001</v>
      </c>
      <c r="KW136">
        <v>567.04899999999998</v>
      </c>
      <c r="KX136">
        <v>4106.9799999999996</v>
      </c>
      <c r="KY136">
        <v>0</v>
      </c>
      <c r="KZ136">
        <v>1590.01</v>
      </c>
      <c r="LA136">
        <v>6264.04</v>
      </c>
      <c r="LB136">
        <v>14.549899999999999</v>
      </c>
      <c r="LC136">
        <v>18.561499999999999</v>
      </c>
      <c r="LD136">
        <v>219.49799999999999</v>
      </c>
      <c r="LE136">
        <v>114.495</v>
      </c>
      <c r="LF136">
        <v>-3352.88</v>
      </c>
      <c r="LG136">
        <v>441.303</v>
      </c>
      <c r="LH136">
        <v>1103.02</v>
      </c>
      <c r="LI136">
        <v>2466.0500000000002</v>
      </c>
      <c r="LJ136">
        <v>95.033199999999994</v>
      </c>
      <c r="LK136">
        <v>1119.6400000000001</v>
      </c>
      <c r="LL136">
        <v>537.41700000000003</v>
      </c>
      <c r="LM136">
        <v>4106.9799999999996</v>
      </c>
      <c r="LN136">
        <v>1590.01</v>
      </c>
      <c r="LO136">
        <v>6234.41</v>
      </c>
      <c r="LP136">
        <v>168.791</v>
      </c>
      <c r="LQ136">
        <v>2.1892299999999998</v>
      </c>
      <c r="LR136">
        <v>219.49799999999999</v>
      </c>
      <c r="LS136">
        <v>0</v>
      </c>
      <c r="LT136">
        <v>1278.6099999999999</v>
      </c>
      <c r="LU136">
        <v>1315.06</v>
      </c>
      <c r="LV136">
        <v>2209.0100000000002</v>
      </c>
      <c r="LW136">
        <v>129.84899999999999</v>
      </c>
      <c r="LX136">
        <v>5323.01</v>
      </c>
      <c r="LY136">
        <v>3510.22</v>
      </c>
      <c r="LZ136">
        <v>6319.66</v>
      </c>
      <c r="MA136">
        <v>1545</v>
      </c>
      <c r="MB136">
        <v>11374.9</v>
      </c>
    </row>
    <row r="137" spans="1:340" x14ac:dyDescent="0.25">
      <c r="A137" s="26">
        <v>44497.808645833335</v>
      </c>
      <c r="B137" t="s">
        <v>938</v>
      </c>
      <c r="C137" t="s">
        <v>939</v>
      </c>
      <c r="D137">
        <v>6</v>
      </c>
      <c r="E137">
        <v>8</v>
      </c>
      <c r="F137">
        <v>6960</v>
      </c>
      <c r="G137" t="s">
        <v>87</v>
      </c>
      <c r="H137" t="s">
        <v>393</v>
      </c>
      <c r="I137">
        <v>2.19</v>
      </c>
      <c r="J137">
        <v>1.1000000000000001</v>
      </c>
      <c r="K137">
        <v>1.1000000000000001</v>
      </c>
      <c r="L137">
        <v>26.6</v>
      </c>
      <c r="O137">
        <v>16.389199999999999</v>
      </c>
      <c r="P137">
        <v>457.11500000000001</v>
      </c>
      <c r="Q137">
        <v>1100.08</v>
      </c>
      <c r="R137">
        <v>581.71400000000006</v>
      </c>
      <c r="S137">
        <v>0</v>
      </c>
      <c r="T137">
        <v>-22557.3</v>
      </c>
      <c r="U137">
        <v>0</v>
      </c>
      <c r="V137">
        <v>0</v>
      </c>
      <c r="W137">
        <v>2033.7</v>
      </c>
      <c r="X137">
        <v>5674.26</v>
      </c>
      <c r="Y137">
        <v>12062</v>
      </c>
      <c r="Z137">
        <v>433.91399999999999</v>
      </c>
      <c r="AA137">
        <v>-198.20699999999999</v>
      </c>
      <c r="AB137">
        <v>2155.3000000000002</v>
      </c>
      <c r="AC137">
        <v>24.1919</v>
      </c>
      <c r="AD137">
        <v>703.84699999999998</v>
      </c>
      <c r="AE137">
        <v>0</v>
      </c>
      <c r="AF137">
        <v>299.60500000000002</v>
      </c>
      <c r="AG137">
        <v>1027.6400000000001</v>
      </c>
      <c r="AH137">
        <v>728.03899999999999</v>
      </c>
      <c r="AI137">
        <v>0.83</v>
      </c>
      <c r="AJ137">
        <v>7.76</v>
      </c>
      <c r="AK137">
        <v>4.28</v>
      </c>
      <c r="AL137">
        <v>22.47</v>
      </c>
      <c r="AM137">
        <v>0</v>
      </c>
      <c r="AN137">
        <v>-72.31</v>
      </c>
      <c r="AO137">
        <v>0</v>
      </c>
      <c r="AP137">
        <v>0</v>
      </c>
      <c r="AQ137">
        <v>8.8699999999999992</v>
      </c>
      <c r="AR137">
        <v>31.21</v>
      </c>
      <c r="AS137">
        <v>48.62</v>
      </c>
      <c r="AT137">
        <v>1.79</v>
      </c>
      <c r="AU137">
        <v>53.52</v>
      </c>
      <c r="AV137">
        <v>35.340000000000003</v>
      </c>
      <c r="BI137">
        <v>0</v>
      </c>
      <c r="BJ137">
        <v>1.38323</v>
      </c>
      <c r="BK137">
        <v>0.12561700000000001</v>
      </c>
      <c r="BL137">
        <v>7.7370900000000006E-2</v>
      </c>
      <c r="BM137">
        <v>0</v>
      </c>
      <c r="BN137">
        <v>-0.26889200000000002</v>
      </c>
      <c r="BO137">
        <v>0</v>
      </c>
      <c r="BP137">
        <v>0</v>
      </c>
      <c r="BQ137">
        <v>0.53989299999999996</v>
      </c>
      <c r="BR137">
        <v>0.87763500000000005</v>
      </c>
      <c r="BS137">
        <v>1.82348</v>
      </c>
      <c r="BT137">
        <v>7.39533E-2</v>
      </c>
      <c r="BU137">
        <v>4.6322900000000002</v>
      </c>
      <c r="BV137">
        <v>1.58622</v>
      </c>
      <c r="BW137">
        <v>17.006499999999999</v>
      </c>
      <c r="BX137">
        <v>639.11099999999999</v>
      </c>
      <c r="BY137">
        <v>1100.08</v>
      </c>
      <c r="BZ137">
        <v>581.71400000000006</v>
      </c>
      <c r="CA137">
        <v>-22557.3</v>
      </c>
      <c r="CB137">
        <v>2033.7</v>
      </c>
      <c r="CC137">
        <v>5689.86</v>
      </c>
      <c r="CD137">
        <v>12062</v>
      </c>
      <c r="CE137">
        <v>433.91399999999999</v>
      </c>
      <c r="CF137">
        <v>9.4788700000000001E-4</v>
      </c>
      <c r="CG137">
        <v>2337.91</v>
      </c>
      <c r="CH137">
        <v>25.103200000000001</v>
      </c>
      <c r="CI137">
        <v>703.84699999999998</v>
      </c>
      <c r="CJ137">
        <v>299.60500000000002</v>
      </c>
      <c r="CK137">
        <v>1028.56</v>
      </c>
      <c r="CL137">
        <v>728.95</v>
      </c>
      <c r="CM137">
        <v>0.87</v>
      </c>
      <c r="CN137">
        <v>9.91</v>
      </c>
      <c r="CO137">
        <v>4.28</v>
      </c>
      <c r="CP137">
        <v>22.47</v>
      </c>
      <c r="CQ137">
        <v>-72.33</v>
      </c>
      <c r="CR137">
        <v>8.8699999999999992</v>
      </c>
      <c r="CS137">
        <v>31.27</v>
      </c>
      <c r="CT137">
        <v>48.62</v>
      </c>
      <c r="CU137">
        <v>1.79</v>
      </c>
      <c r="CV137">
        <v>55.75</v>
      </c>
      <c r="CW137">
        <v>37.53</v>
      </c>
      <c r="DH137">
        <v>0</v>
      </c>
      <c r="DI137">
        <v>1.7473799999999999</v>
      </c>
      <c r="DJ137">
        <v>0.12561700000000001</v>
      </c>
      <c r="DK137">
        <v>7.7370900000000006E-2</v>
      </c>
      <c r="DL137">
        <v>-0.26889200000000002</v>
      </c>
      <c r="DM137">
        <v>0.53989299999999996</v>
      </c>
      <c r="DN137">
        <v>0.88038099999999997</v>
      </c>
      <c r="DO137">
        <v>1.82348</v>
      </c>
      <c r="DP137">
        <v>7.39533E-2</v>
      </c>
      <c r="DQ137">
        <v>4.99918</v>
      </c>
      <c r="DR137">
        <v>1.9503600000000001</v>
      </c>
      <c r="DS137" t="s">
        <v>673</v>
      </c>
      <c r="DT137" t="s">
        <v>670</v>
      </c>
      <c r="DU137" t="s">
        <v>665</v>
      </c>
      <c r="DV137" t="s">
        <v>501</v>
      </c>
      <c r="DW137">
        <v>0.36688599999999999</v>
      </c>
      <c r="DX137">
        <v>0.36414099999999999</v>
      </c>
      <c r="DY137">
        <v>4</v>
      </c>
      <c r="DZ137">
        <v>5.8</v>
      </c>
      <c r="EC137">
        <v>16.389199999999999</v>
      </c>
      <c r="ED137">
        <v>457.11500000000001</v>
      </c>
      <c r="EE137">
        <v>1100.08</v>
      </c>
      <c r="EF137">
        <v>581.71400000000006</v>
      </c>
      <c r="EG137">
        <v>0</v>
      </c>
      <c r="EH137">
        <v>-22557.3</v>
      </c>
      <c r="EI137">
        <v>0</v>
      </c>
      <c r="EJ137">
        <v>0</v>
      </c>
      <c r="EK137">
        <v>2033.7</v>
      </c>
      <c r="EL137">
        <v>5674.26</v>
      </c>
      <c r="EM137">
        <v>12062</v>
      </c>
      <c r="EN137">
        <v>433.91399999999999</v>
      </c>
      <c r="EO137">
        <v>-198.20699999999999</v>
      </c>
      <c r="EP137">
        <v>24.1919</v>
      </c>
      <c r="EQ137">
        <v>703.84699999999998</v>
      </c>
      <c r="ER137">
        <v>0</v>
      </c>
      <c r="ES137">
        <v>299.60500000000002</v>
      </c>
      <c r="ET137">
        <v>1027.6400000000001</v>
      </c>
      <c r="EU137">
        <v>0.83</v>
      </c>
      <c r="EV137">
        <v>7.76</v>
      </c>
      <c r="EW137">
        <v>4.28</v>
      </c>
      <c r="EX137">
        <v>22.47</v>
      </c>
      <c r="EY137">
        <v>0</v>
      </c>
      <c r="EZ137">
        <v>-72.31</v>
      </c>
      <c r="FA137">
        <v>0</v>
      </c>
      <c r="FB137">
        <v>0</v>
      </c>
      <c r="FC137">
        <v>8.8699999999999992</v>
      </c>
      <c r="FD137">
        <v>31.21</v>
      </c>
      <c r="FE137">
        <v>48.62</v>
      </c>
      <c r="FF137">
        <v>1.79</v>
      </c>
      <c r="FG137">
        <v>53.52</v>
      </c>
      <c r="FT137">
        <v>0</v>
      </c>
      <c r="FU137">
        <v>1.38323</v>
      </c>
      <c r="FV137">
        <v>0.12561700000000001</v>
      </c>
      <c r="FW137">
        <v>7.7370900000000006E-2</v>
      </c>
      <c r="FX137">
        <v>0</v>
      </c>
      <c r="FY137">
        <v>-0.26889200000000002</v>
      </c>
      <c r="FZ137">
        <v>0</v>
      </c>
      <c r="GA137">
        <v>0</v>
      </c>
      <c r="GB137">
        <v>0.53989299999999996</v>
      </c>
      <c r="GC137">
        <v>0.87763500000000005</v>
      </c>
      <c r="GD137">
        <v>1.82348</v>
      </c>
      <c r="GE137">
        <v>7.39533E-2</v>
      </c>
      <c r="GF137">
        <v>4.6322900000000002</v>
      </c>
      <c r="GG137">
        <v>255.93</v>
      </c>
      <c r="GH137">
        <v>1267.71</v>
      </c>
      <c r="GI137">
        <v>1100.08</v>
      </c>
      <c r="GJ137">
        <v>0</v>
      </c>
      <c r="GK137">
        <v>5894.96</v>
      </c>
      <c r="GL137">
        <v>6547.69</v>
      </c>
      <c r="GM137">
        <v>10697.7</v>
      </c>
      <c r="GN137">
        <v>540.49900000000002</v>
      </c>
      <c r="GO137">
        <v>26304.6</v>
      </c>
      <c r="GP137">
        <v>213.048</v>
      </c>
      <c r="GQ137">
        <v>1109.8599999999999</v>
      </c>
      <c r="GR137">
        <v>291.12400000000002</v>
      </c>
      <c r="GS137">
        <v>1614.03</v>
      </c>
      <c r="GT137">
        <v>7.73</v>
      </c>
      <c r="GU137">
        <v>15.5</v>
      </c>
      <c r="GV137">
        <v>4.28</v>
      </c>
      <c r="GW137">
        <v>61.307699999999997</v>
      </c>
      <c r="GX137">
        <v>25.99</v>
      </c>
      <c r="GY137">
        <v>40.491399999999999</v>
      </c>
      <c r="GZ137">
        <v>43.47</v>
      </c>
      <c r="HA137">
        <v>2.37</v>
      </c>
      <c r="HB137">
        <v>201.13900000000001</v>
      </c>
      <c r="HC137">
        <v>7.73</v>
      </c>
      <c r="HD137">
        <v>15.5</v>
      </c>
      <c r="HE137">
        <v>4.28</v>
      </c>
      <c r="HF137">
        <v>31.88</v>
      </c>
      <c r="HG137">
        <v>25.99</v>
      </c>
      <c r="HH137">
        <v>33.97</v>
      </c>
      <c r="HI137">
        <v>43.47</v>
      </c>
      <c r="HJ137">
        <v>2.37</v>
      </c>
      <c r="HK137">
        <v>165.19</v>
      </c>
      <c r="ID137">
        <v>0</v>
      </c>
      <c r="IE137">
        <v>2.2424200000000001</v>
      </c>
      <c r="IF137">
        <v>0.12561700000000001</v>
      </c>
      <c r="IG137">
        <v>0</v>
      </c>
      <c r="IH137">
        <v>1.7213499999999999</v>
      </c>
      <c r="II137">
        <v>0.80892399999999998</v>
      </c>
      <c r="IJ137">
        <v>1.7518499999999999</v>
      </c>
      <c r="IK137">
        <v>0.114331</v>
      </c>
      <c r="IL137">
        <v>6.7644900000000003</v>
      </c>
      <c r="IM137">
        <v>62.6</v>
      </c>
      <c r="IN137">
        <v>36</v>
      </c>
      <c r="IO137">
        <v>26.6</v>
      </c>
      <c r="IP137">
        <v>63.7</v>
      </c>
      <c r="IQ137">
        <v>36</v>
      </c>
      <c r="IR137">
        <v>27.7</v>
      </c>
      <c r="IU137">
        <v>14.38</v>
      </c>
      <c r="IV137">
        <v>20.96</v>
      </c>
      <c r="IW137">
        <v>16.53</v>
      </c>
      <c r="IX137">
        <v>21</v>
      </c>
      <c r="IY137">
        <v>14.38</v>
      </c>
      <c r="IZ137">
        <v>20.96</v>
      </c>
      <c r="JA137">
        <v>20.68</v>
      </c>
      <c r="JB137">
        <v>68.137699999999995</v>
      </c>
      <c r="JK137">
        <v>1</v>
      </c>
      <c r="JL137">
        <v>14.7796</v>
      </c>
      <c r="JM137">
        <v>14.7796</v>
      </c>
      <c r="JP137">
        <v>22564</v>
      </c>
      <c r="JQ137">
        <v>14.7796</v>
      </c>
      <c r="JR137">
        <v>1.05</v>
      </c>
      <c r="JS137">
        <v>1.28</v>
      </c>
      <c r="JT137">
        <v>7.5</v>
      </c>
      <c r="JU137">
        <v>1.06</v>
      </c>
      <c r="JV137">
        <v>1.28</v>
      </c>
      <c r="JW137">
        <v>7.55</v>
      </c>
      <c r="JZ137">
        <v>2</v>
      </c>
      <c r="KA137">
        <v>8</v>
      </c>
      <c r="KB137">
        <v>77.037499999999994</v>
      </c>
      <c r="KC137">
        <v>48.793799999999997</v>
      </c>
      <c r="KD137">
        <v>77.009900000000002</v>
      </c>
      <c r="KE137">
        <v>57.446599999999997</v>
      </c>
      <c r="KF137">
        <v>130.73400000000001</v>
      </c>
      <c r="KG137">
        <v>90.404700000000005</v>
      </c>
      <c r="KJ137">
        <v>3.20546</v>
      </c>
      <c r="KK137">
        <v>126.682</v>
      </c>
      <c r="KL137">
        <v>203.99799999999999</v>
      </c>
      <c r="KM137">
        <v>105.23099999999999</v>
      </c>
      <c r="KN137">
        <v>0</v>
      </c>
      <c r="KO137">
        <v>-2331.4499999999998</v>
      </c>
      <c r="KP137">
        <v>0</v>
      </c>
      <c r="KQ137">
        <v>0</v>
      </c>
      <c r="KR137">
        <v>444.32499999999999</v>
      </c>
      <c r="KS137">
        <v>1040.1600000000001</v>
      </c>
      <c r="KT137">
        <v>2355.87</v>
      </c>
      <c r="KU137">
        <v>95.474199999999996</v>
      </c>
      <c r="KV137">
        <v>2043.5</v>
      </c>
      <c r="KW137">
        <v>128.387</v>
      </c>
      <c r="KX137">
        <v>3735.34</v>
      </c>
      <c r="KY137">
        <v>0</v>
      </c>
      <c r="KZ137">
        <v>1590.01</v>
      </c>
      <c r="LA137">
        <v>5453.74</v>
      </c>
      <c r="LB137">
        <v>3.3551000000000002</v>
      </c>
      <c r="LC137">
        <v>174.39699999999999</v>
      </c>
      <c r="LD137">
        <v>203.99799999999999</v>
      </c>
      <c r="LE137">
        <v>105.23099999999999</v>
      </c>
      <c r="LF137">
        <v>-2331.4499999999998</v>
      </c>
      <c r="LG137">
        <v>444.32499999999999</v>
      </c>
      <c r="LH137">
        <v>1042.8699999999999</v>
      </c>
      <c r="LI137">
        <v>2355.87</v>
      </c>
      <c r="LJ137">
        <v>95.474199999999996</v>
      </c>
      <c r="LK137">
        <v>2094.0700000000002</v>
      </c>
      <c r="LL137">
        <v>133.22300000000001</v>
      </c>
      <c r="LM137">
        <v>3735.34</v>
      </c>
      <c r="LN137">
        <v>1590.01</v>
      </c>
      <c r="LO137">
        <v>5458.57</v>
      </c>
      <c r="LP137">
        <v>52.692900000000002</v>
      </c>
      <c r="LQ137">
        <v>309.27199999999999</v>
      </c>
      <c r="LR137">
        <v>203.99799999999999</v>
      </c>
      <c r="LS137">
        <v>0</v>
      </c>
      <c r="LT137">
        <v>1286.71</v>
      </c>
      <c r="LU137">
        <v>1230.25</v>
      </c>
      <c r="LV137">
        <v>2122.71</v>
      </c>
      <c r="LW137">
        <v>142.83199999999999</v>
      </c>
      <c r="LX137">
        <v>5348.46</v>
      </c>
      <c r="LY137">
        <v>1130.6500000000001</v>
      </c>
      <c r="LZ137">
        <v>5890.06</v>
      </c>
      <c r="MA137">
        <v>1545</v>
      </c>
      <c r="MB137">
        <v>8565.7199999999993</v>
      </c>
    </row>
    <row r="138" spans="1:340" x14ac:dyDescent="0.25">
      <c r="A138" s="26">
        <v>44497.80908564815</v>
      </c>
      <c r="B138" t="s">
        <v>940</v>
      </c>
      <c r="C138" t="s">
        <v>941</v>
      </c>
      <c r="D138">
        <v>7</v>
      </c>
      <c r="E138">
        <v>8</v>
      </c>
      <c r="F138">
        <v>6960</v>
      </c>
      <c r="G138" t="s">
        <v>87</v>
      </c>
      <c r="H138" t="s">
        <v>393</v>
      </c>
      <c r="I138">
        <v>2.23</v>
      </c>
      <c r="J138">
        <v>1.2</v>
      </c>
      <c r="K138">
        <v>1.2</v>
      </c>
      <c r="L138">
        <v>26.6</v>
      </c>
      <c r="O138">
        <v>1.60802</v>
      </c>
      <c r="P138">
        <v>239.25800000000001</v>
      </c>
      <c r="Q138">
        <v>1100.08</v>
      </c>
      <c r="R138">
        <v>581.70500000000004</v>
      </c>
      <c r="S138">
        <v>0</v>
      </c>
      <c r="T138">
        <v>-22265.4</v>
      </c>
      <c r="U138">
        <v>0</v>
      </c>
      <c r="V138">
        <v>0</v>
      </c>
      <c r="W138">
        <v>2033.7</v>
      </c>
      <c r="X138">
        <v>5663.75</v>
      </c>
      <c r="Y138">
        <v>12062</v>
      </c>
      <c r="Z138">
        <v>433.91399999999999</v>
      </c>
      <c r="AA138">
        <v>-149.38499999999999</v>
      </c>
      <c r="AB138">
        <v>1922.65</v>
      </c>
      <c r="AC138">
        <v>2.3734999999999999</v>
      </c>
      <c r="AD138">
        <v>694.88199999999995</v>
      </c>
      <c r="AE138">
        <v>0</v>
      </c>
      <c r="AF138">
        <v>299.60500000000002</v>
      </c>
      <c r="AG138">
        <v>996.86099999999999</v>
      </c>
      <c r="AH138">
        <v>697.25599999999997</v>
      </c>
      <c r="AI138">
        <v>0.08</v>
      </c>
      <c r="AJ138">
        <v>5.29</v>
      </c>
      <c r="AK138">
        <v>4.3499999999999996</v>
      </c>
      <c r="AL138">
        <v>21.94</v>
      </c>
      <c r="AM138">
        <v>0</v>
      </c>
      <c r="AN138">
        <v>-71.97</v>
      </c>
      <c r="AO138">
        <v>0</v>
      </c>
      <c r="AP138">
        <v>0</v>
      </c>
      <c r="AQ138">
        <v>9.0399999999999991</v>
      </c>
      <c r="AR138">
        <v>31.44</v>
      </c>
      <c r="AS138">
        <v>49.53</v>
      </c>
      <c r="AT138">
        <v>1.82</v>
      </c>
      <c r="AU138">
        <v>51.52</v>
      </c>
      <c r="AV138">
        <v>31.66</v>
      </c>
      <c r="BI138">
        <v>0</v>
      </c>
      <c r="BJ138">
        <v>1.23543</v>
      </c>
      <c r="BK138">
        <v>0.12561700000000001</v>
      </c>
      <c r="BL138">
        <v>7.7370900000000006E-2</v>
      </c>
      <c r="BM138">
        <v>0</v>
      </c>
      <c r="BN138">
        <v>-0.18781100000000001</v>
      </c>
      <c r="BO138">
        <v>0</v>
      </c>
      <c r="BP138">
        <v>0</v>
      </c>
      <c r="BQ138">
        <v>0.53989299999999996</v>
      </c>
      <c r="BR138">
        <v>0.87346000000000001</v>
      </c>
      <c r="BS138">
        <v>1.82348</v>
      </c>
      <c r="BT138">
        <v>7.39533E-2</v>
      </c>
      <c r="BU138">
        <v>4.5613900000000003</v>
      </c>
      <c r="BV138">
        <v>1.43842</v>
      </c>
      <c r="BW138">
        <v>1.0654300000000001</v>
      </c>
      <c r="BX138">
        <v>369.52800000000002</v>
      </c>
      <c r="BY138">
        <v>1100.08</v>
      </c>
      <c r="BZ138">
        <v>581.70500000000004</v>
      </c>
      <c r="CA138">
        <v>-22265.4</v>
      </c>
      <c r="CB138">
        <v>2033.7</v>
      </c>
      <c r="CC138">
        <v>5683.4</v>
      </c>
      <c r="CD138">
        <v>12062</v>
      </c>
      <c r="CE138">
        <v>433.91399999999999</v>
      </c>
      <c r="CF138">
        <v>4.75706E-4</v>
      </c>
      <c r="CG138">
        <v>2052.38</v>
      </c>
      <c r="CH138">
        <v>1.5726100000000001</v>
      </c>
      <c r="CI138">
        <v>694.88199999999995</v>
      </c>
      <c r="CJ138">
        <v>299.60500000000002</v>
      </c>
      <c r="CK138">
        <v>996.06</v>
      </c>
      <c r="CL138">
        <v>696.45500000000004</v>
      </c>
      <c r="CM138">
        <v>0.05</v>
      </c>
      <c r="CN138">
        <v>7.55</v>
      </c>
      <c r="CO138">
        <v>4.3499999999999996</v>
      </c>
      <c r="CP138">
        <v>21.94</v>
      </c>
      <c r="CQ138">
        <v>-71.989999999999995</v>
      </c>
      <c r="CR138">
        <v>9.0399999999999991</v>
      </c>
      <c r="CS138">
        <v>31.52</v>
      </c>
      <c r="CT138">
        <v>49.53</v>
      </c>
      <c r="CU138">
        <v>1.82</v>
      </c>
      <c r="CV138">
        <v>53.81</v>
      </c>
      <c r="CW138">
        <v>33.89</v>
      </c>
      <c r="DH138">
        <v>0</v>
      </c>
      <c r="DI138">
        <v>1.7415</v>
      </c>
      <c r="DJ138">
        <v>0.12561700000000001</v>
      </c>
      <c r="DK138">
        <v>7.7370900000000006E-2</v>
      </c>
      <c r="DL138">
        <v>-0.18781100000000001</v>
      </c>
      <c r="DM138">
        <v>0.53989299999999996</v>
      </c>
      <c r="DN138">
        <v>0.87678599999999995</v>
      </c>
      <c r="DO138">
        <v>1.82348</v>
      </c>
      <c r="DP138">
        <v>7.39533E-2</v>
      </c>
      <c r="DQ138">
        <v>5.0707899999999997</v>
      </c>
      <c r="DR138">
        <v>1.9444900000000001</v>
      </c>
      <c r="DS138" t="s">
        <v>673</v>
      </c>
      <c r="DT138" t="s">
        <v>670</v>
      </c>
      <c r="DU138" t="s">
        <v>665</v>
      </c>
      <c r="DV138" t="s">
        <v>501</v>
      </c>
      <c r="DW138">
        <v>0.50939299999999998</v>
      </c>
      <c r="DX138">
        <v>0.50606799999999996</v>
      </c>
      <c r="DY138">
        <v>4.3</v>
      </c>
      <c r="DZ138">
        <v>6.6</v>
      </c>
      <c r="EC138">
        <v>1.60802</v>
      </c>
      <c r="ED138">
        <v>239.25800000000001</v>
      </c>
      <c r="EE138">
        <v>1100.08</v>
      </c>
      <c r="EF138">
        <v>581.70500000000004</v>
      </c>
      <c r="EG138">
        <v>0</v>
      </c>
      <c r="EH138">
        <v>-22265.4</v>
      </c>
      <c r="EI138">
        <v>0</v>
      </c>
      <c r="EJ138">
        <v>0</v>
      </c>
      <c r="EK138">
        <v>2033.7</v>
      </c>
      <c r="EL138">
        <v>5663.75</v>
      </c>
      <c r="EM138">
        <v>12062</v>
      </c>
      <c r="EN138">
        <v>433.91399999999999</v>
      </c>
      <c r="EO138">
        <v>-149.38499999999999</v>
      </c>
      <c r="EP138">
        <v>2.3734999999999999</v>
      </c>
      <c r="EQ138">
        <v>694.88199999999995</v>
      </c>
      <c r="ER138">
        <v>0</v>
      </c>
      <c r="ES138">
        <v>299.60500000000002</v>
      </c>
      <c r="ET138">
        <v>996.86099999999999</v>
      </c>
      <c r="EU138">
        <v>0.08</v>
      </c>
      <c r="EV138">
        <v>5.29</v>
      </c>
      <c r="EW138">
        <v>4.3499999999999996</v>
      </c>
      <c r="EX138">
        <v>21.94</v>
      </c>
      <c r="EY138">
        <v>0</v>
      </c>
      <c r="EZ138">
        <v>-71.97</v>
      </c>
      <c r="FA138">
        <v>0</v>
      </c>
      <c r="FB138">
        <v>0</v>
      </c>
      <c r="FC138">
        <v>9.0399999999999991</v>
      </c>
      <c r="FD138">
        <v>31.44</v>
      </c>
      <c r="FE138">
        <v>49.53</v>
      </c>
      <c r="FF138">
        <v>1.82</v>
      </c>
      <c r="FG138">
        <v>51.52</v>
      </c>
      <c r="FT138">
        <v>0</v>
      </c>
      <c r="FU138">
        <v>1.23543</v>
      </c>
      <c r="FV138">
        <v>0.12561700000000001</v>
      </c>
      <c r="FW138">
        <v>7.7370900000000006E-2</v>
      </c>
      <c r="FX138">
        <v>0</v>
      </c>
      <c r="FY138">
        <v>-0.18781100000000001</v>
      </c>
      <c r="FZ138">
        <v>0</v>
      </c>
      <c r="GA138">
        <v>0</v>
      </c>
      <c r="GB138">
        <v>0.53989299999999996</v>
      </c>
      <c r="GC138">
        <v>0.87346000000000001</v>
      </c>
      <c r="GD138">
        <v>1.82348</v>
      </c>
      <c r="GE138">
        <v>7.39533E-2</v>
      </c>
      <c r="GF138">
        <v>4.5613900000000003</v>
      </c>
      <c r="GG138">
        <v>64.921700000000001</v>
      </c>
      <c r="GH138">
        <v>768.55200000000002</v>
      </c>
      <c r="GI138">
        <v>1100.08</v>
      </c>
      <c r="GJ138">
        <v>0</v>
      </c>
      <c r="GK138">
        <v>5894.96</v>
      </c>
      <c r="GL138">
        <v>6547.69</v>
      </c>
      <c r="GM138">
        <v>10697.7</v>
      </c>
      <c r="GN138">
        <v>540.49900000000002</v>
      </c>
      <c r="GO138">
        <v>25614.400000000001</v>
      </c>
      <c r="GP138">
        <v>54.042000000000002</v>
      </c>
      <c r="GQ138">
        <v>1099.4100000000001</v>
      </c>
      <c r="GR138">
        <v>291.12400000000002</v>
      </c>
      <c r="GS138">
        <v>1444.57</v>
      </c>
      <c r="GT138">
        <v>1.6070500000000001</v>
      </c>
      <c r="GU138">
        <v>11.62</v>
      </c>
      <c r="GV138">
        <v>4.3499999999999996</v>
      </c>
      <c r="GW138">
        <v>62.1</v>
      </c>
      <c r="GX138">
        <v>26.49</v>
      </c>
      <c r="GY138">
        <v>40.737099999999998</v>
      </c>
      <c r="GZ138">
        <v>44.28</v>
      </c>
      <c r="HA138">
        <v>2.42</v>
      </c>
      <c r="HB138">
        <v>193.60400000000001</v>
      </c>
      <c r="HC138">
        <v>1.91</v>
      </c>
      <c r="HD138">
        <v>11.62</v>
      </c>
      <c r="HE138">
        <v>4.3499999999999996</v>
      </c>
      <c r="HF138">
        <v>31.05</v>
      </c>
      <c r="HG138">
        <v>26.49</v>
      </c>
      <c r="HH138">
        <v>34.31</v>
      </c>
      <c r="HI138">
        <v>44.28</v>
      </c>
      <c r="HJ138">
        <v>2.42</v>
      </c>
      <c r="HK138">
        <v>156.43</v>
      </c>
      <c r="ID138">
        <v>0</v>
      </c>
      <c r="IE138">
        <v>2.1657799999999998</v>
      </c>
      <c r="IF138">
        <v>0.12561700000000001</v>
      </c>
      <c r="IG138">
        <v>0</v>
      </c>
      <c r="IH138">
        <v>1.7213499999999999</v>
      </c>
      <c r="II138">
        <v>0.80892399999999998</v>
      </c>
      <c r="IJ138">
        <v>1.7518499999999999</v>
      </c>
      <c r="IK138">
        <v>0.114331</v>
      </c>
      <c r="IL138">
        <v>6.6878500000000001</v>
      </c>
      <c r="IM138">
        <v>63.8</v>
      </c>
      <c r="IN138">
        <v>37.200000000000003</v>
      </c>
      <c r="IO138">
        <v>26.6</v>
      </c>
      <c r="IP138">
        <v>65</v>
      </c>
      <c r="IQ138">
        <v>37.200000000000003</v>
      </c>
      <c r="IR138">
        <v>27.8</v>
      </c>
      <c r="IU138">
        <v>11.98</v>
      </c>
      <c r="IV138">
        <v>19.68</v>
      </c>
      <c r="IW138">
        <v>14.23</v>
      </c>
      <c r="IX138">
        <v>19.66</v>
      </c>
      <c r="IY138">
        <v>11.98</v>
      </c>
      <c r="IZ138">
        <v>19.68</v>
      </c>
      <c r="JA138">
        <v>16.2</v>
      </c>
      <c r="JB138">
        <v>63.476999999999997</v>
      </c>
      <c r="JK138">
        <v>1</v>
      </c>
      <c r="JL138">
        <v>14.03</v>
      </c>
      <c r="JM138">
        <v>14.03</v>
      </c>
      <c r="JP138">
        <v>22271.9</v>
      </c>
      <c r="JQ138">
        <v>14.03</v>
      </c>
      <c r="JR138">
        <v>1.03</v>
      </c>
      <c r="JS138">
        <v>1.26</v>
      </c>
      <c r="JT138">
        <v>7.31</v>
      </c>
      <c r="JU138">
        <v>1.03</v>
      </c>
      <c r="JV138">
        <v>1.26</v>
      </c>
      <c r="JW138">
        <v>7.35</v>
      </c>
      <c r="JZ138">
        <v>2</v>
      </c>
      <c r="KA138">
        <v>8</v>
      </c>
      <c r="KB138">
        <v>70.718999999999994</v>
      </c>
      <c r="KC138">
        <v>40.866799999999998</v>
      </c>
      <c r="KD138">
        <v>70.717699999999994</v>
      </c>
      <c r="KE138">
        <v>49.805199999999999</v>
      </c>
      <c r="KF138">
        <v>109.964</v>
      </c>
      <c r="KG138">
        <v>76.0886</v>
      </c>
      <c r="KJ138">
        <v>0.350134</v>
      </c>
      <c r="KK138">
        <v>68.818799999999996</v>
      </c>
      <c r="KL138">
        <v>203.99799999999999</v>
      </c>
      <c r="KM138">
        <v>105.23</v>
      </c>
      <c r="KN138">
        <v>0</v>
      </c>
      <c r="KO138">
        <v>-2288.8200000000002</v>
      </c>
      <c r="KP138">
        <v>0</v>
      </c>
      <c r="KQ138">
        <v>0</v>
      </c>
      <c r="KR138">
        <v>444.32499999999999</v>
      </c>
      <c r="KS138">
        <v>1038.1099999999999</v>
      </c>
      <c r="KT138">
        <v>2355.87</v>
      </c>
      <c r="KU138">
        <v>95.474199999999996</v>
      </c>
      <c r="KV138">
        <v>2023.36</v>
      </c>
      <c r="KW138">
        <v>12.5962</v>
      </c>
      <c r="KX138">
        <v>3687.76</v>
      </c>
      <c r="KY138">
        <v>0</v>
      </c>
      <c r="KZ138">
        <v>1590.01</v>
      </c>
      <c r="LA138">
        <v>5290.37</v>
      </c>
      <c r="LB138">
        <v>0.22231100000000001</v>
      </c>
      <c r="LC138">
        <v>104.977</v>
      </c>
      <c r="LD138">
        <v>203.99799999999999</v>
      </c>
      <c r="LE138">
        <v>105.23</v>
      </c>
      <c r="LF138">
        <v>-2288.8200000000002</v>
      </c>
      <c r="LG138">
        <v>444.32499999999999</v>
      </c>
      <c r="LH138">
        <v>1041.6099999999999</v>
      </c>
      <c r="LI138">
        <v>2355.87</v>
      </c>
      <c r="LJ138">
        <v>95.474199999999996</v>
      </c>
      <c r="LK138">
        <v>2062.89</v>
      </c>
      <c r="LL138">
        <v>8.3459099999999999</v>
      </c>
      <c r="LM138">
        <v>3687.76</v>
      </c>
      <c r="LN138">
        <v>1590.01</v>
      </c>
      <c r="LO138">
        <v>5286.12</v>
      </c>
      <c r="LP138">
        <v>13.1713</v>
      </c>
      <c r="LQ138">
        <v>198.43899999999999</v>
      </c>
      <c r="LR138">
        <v>203.99799999999999</v>
      </c>
      <c r="LS138">
        <v>0</v>
      </c>
      <c r="LT138">
        <v>1286.71</v>
      </c>
      <c r="LU138">
        <v>1230.25</v>
      </c>
      <c r="LV138">
        <v>2122.71</v>
      </c>
      <c r="LW138">
        <v>142.83199999999999</v>
      </c>
      <c r="LX138">
        <v>5198.1000000000004</v>
      </c>
      <c r="LY138">
        <v>286.803</v>
      </c>
      <c r="LZ138">
        <v>5834.59</v>
      </c>
      <c r="MA138">
        <v>1545</v>
      </c>
      <c r="MB138">
        <v>7666.4</v>
      </c>
    </row>
    <row r="139" spans="1:340" x14ac:dyDescent="0.25">
      <c r="A139" s="26">
        <v>44497.809537037036</v>
      </c>
      <c r="B139" t="s">
        <v>942</v>
      </c>
      <c r="C139" t="s">
        <v>943</v>
      </c>
      <c r="D139">
        <v>8</v>
      </c>
      <c r="E139">
        <v>8</v>
      </c>
      <c r="F139">
        <v>6960</v>
      </c>
      <c r="G139" t="s">
        <v>87</v>
      </c>
      <c r="H139" t="s">
        <v>393</v>
      </c>
      <c r="I139">
        <v>2.4500000000000002</v>
      </c>
      <c r="J139">
        <v>1.1000000000000001</v>
      </c>
      <c r="K139">
        <v>1.1000000000000001</v>
      </c>
      <c r="L139">
        <v>26.3</v>
      </c>
      <c r="O139">
        <v>7.1291200000000003</v>
      </c>
      <c r="P139">
        <v>1835.15</v>
      </c>
      <c r="Q139">
        <v>1100.08</v>
      </c>
      <c r="R139">
        <v>581.702</v>
      </c>
      <c r="S139">
        <v>0</v>
      </c>
      <c r="T139">
        <v>-24225.8</v>
      </c>
      <c r="U139">
        <v>0</v>
      </c>
      <c r="V139">
        <v>0</v>
      </c>
      <c r="W139">
        <v>2033.7</v>
      </c>
      <c r="X139">
        <v>5762.61</v>
      </c>
      <c r="Y139">
        <v>12062</v>
      </c>
      <c r="Z139">
        <v>433.91399999999999</v>
      </c>
      <c r="AA139">
        <v>-409.52699999999999</v>
      </c>
      <c r="AB139">
        <v>3524.06</v>
      </c>
      <c r="AC139">
        <v>10.523300000000001</v>
      </c>
      <c r="AD139">
        <v>680.59799999999996</v>
      </c>
      <c r="AE139">
        <v>0</v>
      </c>
      <c r="AF139">
        <v>299.60500000000002</v>
      </c>
      <c r="AG139">
        <v>990.726</v>
      </c>
      <c r="AH139">
        <v>691.12099999999998</v>
      </c>
      <c r="AI139">
        <v>0.36</v>
      </c>
      <c r="AJ139">
        <v>20.78</v>
      </c>
      <c r="AK139">
        <v>4.2300000000000004</v>
      </c>
      <c r="AL139">
        <v>21.79</v>
      </c>
      <c r="AM139">
        <v>0</v>
      </c>
      <c r="AN139">
        <v>-79.069999999999993</v>
      </c>
      <c r="AO139">
        <v>0</v>
      </c>
      <c r="AP139">
        <v>0</v>
      </c>
      <c r="AQ139">
        <v>8.5500000000000007</v>
      </c>
      <c r="AR139">
        <v>31.24</v>
      </c>
      <c r="AS139">
        <v>47.83</v>
      </c>
      <c r="AT139">
        <v>1.72</v>
      </c>
      <c r="AU139">
        <v>57.43</v>
      </c>
      <c r="AV139">
        <v>47.16</v>
      </c>
      <c r="BI139">
        <v>0</v>
      </c>
      <c r="BJ139">
        <v>3.589</v>
      </c>
      <c r="BK139">
        <v>0.12561700000000001</v>
      </c>
      <c r="BL139">
        <v>7.7370900000000006E-2</v>
      </c>
      <c r="BM139">
        <v>0</v>
      </c>
      <c r="BN139">
        <v>-0.209258</v>
      </c>
      <c r="BO139">
        <v>0</v>
      </c>
      <c r="BP139">
        <v>0</v>
      </c>
      <c r="BQ139">
        <v>0.53989299999999996</v>
      </c>
      <c r="BR139">
        <v>0.88584799999999997</v>
      </c>
      <c r="BS139">
        <v>1.82348</v>
      </c>
      <c r="BT139">
        <v>7.39533E-2</v>
      </c>
      <c r="BU139">
        <v>6.9058999999999999</v>
      </c>
      <c r="BV139">
        <v>3.7919900000000002</v>
      </c>
      <c r="BW139">
        <v>7.46624</v>
      </c>
      <c r="BX139">
        <v>2234.5100000000002</v>
      </c>
      <c r="BY139">
        <v>1100.08</v>
      </c>
      <c r="BZ139">
        <v>581.702</v>
      </c>
      <c r="CA139">
        <v>-24225.8</v>
      </c>
      <c r="CB139">
        <v>2033.7</v>
      </c>
      <c r="CC139">
        <v>5772.43</v>
      </c>
      <c r="CD139">
        <v>12062</v>
      </c>
      <c r="CE139">
        <v>433.91399999999999</v>
      </c>
      <c r="CF139">
        <v>2.0801499999999998E-3</v>
      </c>
      <c r="CG139">
        <v>3923.77</v>
      </c>
      <c r="CH139">
        <v>11.020899999999999</v>
      </c>
      <c r="CI139">
        <v>680.59799999999996</v>
      </c>
      <c r="CJ139">
        <v>299.60500000000002</v>
      </c>
      <c r="CK139">
        <v>991.22400000000005</v>
      </c>
      <c r="CL139">
        <v>691.61900000000003</v>
      </c>
      <c r="CM139">
        <v>0.39</v>
      </c>
      <c r="CN139">
        <v>23.2</v>
      </c>
      <c r="CO139">
        <v>4.2300000000000004</v>
      </c>
      <c r="CP139">
        <v>21.79</v>
      </c>
      <c r="CQ139">
        <v>-79.12</v>
      </c>
      <c r="CR139">
        <v>8.5500000000000007</v>
      </c>
      <c r="CS139">
        <v>31.28</v>
      </c>
      <c r="CT139">
        <v>47.83</v>
      </c>
      <c r="CU139">
        <v>1.72</v>
      </c>
      <c r="CV139">
        <v>59.87</v>
      </c>
      <c r="CW139">
        <v>49.61</v>
      </c>
      <c r="DH139">
        <v>0</v>
      </c>
      <c r="DI139">
        <v>3.9421499999999998</v>
      </c>
      <c r="DJ139">
        <v>0.12561700000000001</v>
      </c>
      <c r="DK139">
        <v>7.7370900000000006E-2</v>
      </c>
      <c r="DL139">
        <v>-0.209258</v>
      </c>
      <c r="DM139">
        <v>0.53989299999999996</v>
      </c>
      <c r="DN139">
        <v>0.88723099999999999</v>
      </c>
      <c r="DO139">
        <v>1.82348</v>
      </c>
      <c r="DP139">
        <v>7.39533E-2</v>
      </c>
      <c r="DQ139">
        <v>7.2604300000000004</v>
      </c>
      <c r="DR139">
        <v>4.1451399999999996</v>
      </c>
      <c r="DS139" t="s">
        <v>673</v>
      </c>
      <c r="DT139" t="s">
        <v>670</v>
      </c>
      <c r="DU139" t="s">
        <v>665</v>
      </c>
      <c r="DV139" t="s">
        <v>501</v>
      </c>
      <c r="DW139">
        <v>0.35453299999999999</v>
      </c>
      <c r="DX139">
        <v>0.35315000000000002</v>
      </c>
      <c r="DY139">
        <v>4.0999999999999996</v>
      </c>
      <c r="DZ139">
        <v>4.9000000000000004</v>
      </c>
      <c r="EC139">
        <v>7.1291200000000003</v>
      </c>
      <c r="ED139">
        <v>1835.15</v>
      </c>
      <c r="EE139">
        <v>1100.08</v>
      </c>
      <c r="EF139">
        <v>581.702</v>
      </c>
      <c r="EG139">
        <v>0</v>
      </c>
      <c r="EH139">
        <v>-24225.8</v>
      </c>
      <c r="EI139">
        <v>0</v>
      </c>
      <c r="EJ139">
        <v>0</v>
      </c>
      <c r="EK139">
        <v>2033.7</v>
      </c>
      <c r="EL139">
        <v>5762.61</v>
      </c>
      <c r="EM139">
        <v>12062</v>
      </c>
      <c r="EN139">
        <v>433.91399999999999</v>
      </c>
      <c r="EO139">
        <v>-409.52699999999999</v>
      </c>
      <c r="EP139">
        <v>10.523300000000001</v>
      </c>
      <c r="EQ139">
        <v>680.59799999999996</v>
      </c>
      <c r="ER139">
        <v>0</v>
      </c>
      <c r="ES139">
        <v>299.60500000000002</v>
      </c>
      <c r="ET139">
        <v>990.726</v>
      </c>
      <c r="EU139">
        <v>0.36</v>
      </c>
      <c r="EV139">
        <v>20.78</v>
      </c>
      <c r="EW139">
        <v>4.2300000000000004</v>
      </c>
      <c r="EX139">
        <v>21.79</v>
      </c>
      <c r="EY139">
        <v>0</v>
      </c>
      <c r="EZ139">
        <v>-79.069999999999993</v>
      </c>
      <c r="FA139">
        <v>0</v>
      </c>
      <c r="FB139">
        <v>0</v>
      </c>
      <c r="FC139">
        <v>8.5500000000000007</v>
      </c>
      <c r="FD139">
        <v>31.24</v>
      </c>
      <c r="FE139">
        <v>47.83</v>
      </c>
      <c r="FF139">
        <v>1.72</v>
      </c>
      <c r="FG139">
        <v>57.43</v>
      </c>
      <c r="FT139">
        <v>0</v>
      </c>
      <c r="FU139">
        <v>3.589</v>
      </c>
      <c r="FV139">
        <v>0.12561700000000001</v>
      </c>
      <c r="FW139">
        <v>7.7370900000000006E-2</v>
      </c>
      <c r="FX139">
        <v>0</v>
      </c>
      <c r="FY139">
        <v>-0.209258</v>
      </c>
      <c r="FZ139">
        <v>0</v>
      </c>
      <c r="GA139">
        <v>0</v>
      </c>
      <c r="GB139">
        <v>0.53989299999999996</v>
      </c>
      <c r="GC139">
        <v>0.88584799999999997</v>
      </c>
      <c r="GD139">
        <v>1.82348</v>
      </c>
      <c r="GE139">
        <v>7.39533E-2</v>
      </c>
      <c r="GF139">
        <v>6.9058999999999999</v>
      </c>
      <c r="GG139">
        <v>182.15299999999999</v>
      </c>
      <c r="GH139">
        <v>4197.45</v>
      </c>
      <c r="GI139">
        <v>1100.08</v>
      </c>
      <c r="GJ139">
        <v>0</v>
      </c>
      <c r="GK139">
        <v>5894.96</v>
      </c>
      <c r="GL139">
        <v>6547.69</v>
      </c>
      <c r="GM139">
        <v>10697.7</v>
      </c>
      <c r="GN139">
        <v>540.49900000000002</v>
      </c>
      <c r="GO139">
        <v>29160.6</v>
      </c>
      <c r="GP139">
        <v>151.63300000000001</v>
      </c>
      <c r="GQ139">
        <v>1082.7</v>
      </c>
      <c r="GR139">
        <v>291.12400000000002</v>
      </c>
      <c r="GS139">
        <v>1525.46</v>
      </c>
      <c r="GT139">
        <v>5.2337699999999998</v>
      </c>
      <c r="GU139">
        <v>40.450000000000003</v>
      </c>
      <c r="GV139">
        <v>4.2300000000000004</v>
      </c>
      <c r="GW139">
        <v>58.735799999999998</v>
      </c>
      <c r="GX139">
        <v>25.02</v>
      </c>
      <c r="GY139">
        <v>39.901400000000002</v>
      </c>
      <c r="GZ139">
        <v>42.75</v>
      </c>
      <c r="HA139">
        <v>2.19</v>
      </c>
      <c r="HB139">
        <v>218.511</v>
      </c>
      <c r="HC139">
        <v>5.51</v>
      </c>
      <c r="HD139">
        <v>40.450000000000003</v>
      </c>
      <c r="HE139">
        <v>4.2300000000000004</v>
      </c>
      <c r="HF139">
        <v>31.13</v>
      </c>
      <c r="HG139">
        <v>25.02</v>
      </c>
      <c r="HH139">
        <v>33.64</v>
      </c>
      <c r="HI139">
        <v>42.75</v>
      </c>
      <c r="HJ139">
        <v>2.19</v>
      </c>
      <c r="HK139">
        <v>184.92</v>
      </c>
      <c r="ID139">
        <v>0</v>
      </c>
      <c r="IE139">
        <v>5.1494900000000001</v>
      </c>
      <c r="IF139">
        <v>0.12561700000000001</v>
      </c>
      <c r="IG139">
        <v>0</v>
      </c>
      <c r="IH139">
        <v>1.7213499999999999</v>
      </c>
      <c r="II139">
        <v>0.80892399999999998</v>
      </c>
      <c r="IJ139">
        <v>1.7518499999999999</v>
      </c>
      <c r="IK139">
        <v>0.114331</v>
      </c>
      <c r="IL139">
        <v>9.6715599999999995</v>
      </c>
      <c r="IM139">
        <v>62.5</v>
      </c>
      <c r="IN139">
        <v>36.200000000000003</v>
      </c>
      <c r="IO139">
        <v>26.3</v>
      </c>
      <c r="IP139">
        <v>63.6</v>
      </c>
      <c r="IQ139">
        <v>36.200000000000003</v>
      </c>
      <c r="IR139">
        <v>27.4</v>
      </c>
      <c r="IU139">
        <v>27.29</v>
      </c>
      <c r="IV139">
        <v>19.87</v>
      </c>
      <c r="IW139">
        <v>29.72</v>
      </c>
      <c r="IX139">
        <v>19.89</v>
      </c>
      <c r="IY139">
        <v>27.29</v>
      </c>
      <c r="IZ139">
        <v>19.87</v>
      </c>
      <c r="JA139">
        <v>45.31</v>
      </c>
      <c r="JB139">
        <v>63.339599999999997</v>
      </c>
      <c r="JK139">
        <v>1</v>
      </c>
      <c r="JL139">
        <v>15.7361</v>
      </c>
      <c r="JM139">
        <v>15.7361</v>
      </c>
      <c r="JP139">
        <v>24232.9</v>
      </c>
      <c r="JQ139">
        <v>15.7361</v>
      </c>
      <c r="JR139">
        <v>1.1000000000000001</v>
      </c>
      <c r="JS139">
        <v>1.39</v>
      </c>
      <c r="JT139">
        <v>7.53</v>
      </c>
      <c r="JU139">
        <v>1.1200000000000001</v>
      </c>
      <c r="JV139">
        <v>1.37</v>
      </c>
      <c r="JW139">
        <v>7.63</v>
      </c>
      <c r="JZ139">
        <v>2</v>
      </c>
      <c r="KA139">
        <v>8</v>
      </c>
      <c r="KB139">
        <v>77.330699999999993</v>
      </c>
      <c r="KC139">
        <v>57.915900000000001</v>
      </c>
      <c r="KD139">
        <v>77.329899999999995</v>
      </c>
      <c r="KE139">
        <v>60.386299999999999</v>
      </c>
      <c r="KF139">
        <v>137.38200000000001</v>
      </c>
      <c r="KG139">
        <v>113.003</v>
      </c>
      <c r="KJ139">
        <v>1.3200799999999999</v>
      </c>
      <c r="KK139">
        <v>501.82900000000001</v>
      </c>
      <c r="KL139">
        <v>203.99799999999999</v>
      </c>
      <c r="KM139">
        <v>105.23</v>
      </c>
      <c r="KN139">
        <v>0</v>
      </c>
      <c r="KO139">
        <v>-2495.4899999999998</v>
      </c>
      <c r="KP139">
        <v>0</v>
      </c>
      <c r="KQ139">
        <v>0</v>
      </c>
      <c r="KR139">
        <v>444.32499999999999</v>
      </c>
      <c r="KS139">
        <v>1056.9100000000001</v>
      </c>
      <c r="KT139">
        <v>2355.87</v>
      </c>
      <c r="KU139">
        <v>95.474199999999996</v>
      </c>
      <c r="KV139">
        <v>2269.4699999999998</v>
      </c>
      <c r="KW139">
        <v>55.847299999999997</v>
      </c>
      <c r="KX139">
        <v>3611.96</v>
      </c>
      <c r="KY139">
        <v>0</v>
      </c>
      <c r="KZ139">
        <v>1590.01</v>
      </c>
      <c r="LA139">
        <v>5257.82</v>
      </c>
      <c r="LB139">
        <v>1.38445</v>
      </c>
      <c r="LC139">
        <v>604.822</v>
      </c>
      <c r="LD139">
        <v>203.99799999999999</v>
      </c>
      <c r="LE139">
        <v>105.23</v>
      </c>
      <c r="LF139">
        <v>-2495.4899999999998</v>
      </c>
      <c r="LG139">
        <v>444.32499999999999</v>
      </c>
      <c r="LH139">
        <v>1058.4000000000001</v>
      </c>
      <c r="LI139">
        <v>2355.87</v>
      </c>
      <c r="LJ139">
        <v>95.474199999999996</v>
      </c>
      <c r="LK139">
        <v>2374.02</v>
      </c>
      <c r="LL139">
        <v>58.488199999999999</v>
      </c>
      <c r="LM139">
        <v>3611.96</v>
      </c>
      <c r="LN139">
        <v>1590.01</v>
      </c>
      <c r="LO139">
        <v>5260.46</v>
      </c>
      <c r="LP139">
        <v>36.648099999999999</v>
      </c>
      <c r="LQ139">
        <v>1032.68</v>
      </c>
      <c r="LR139">
        <v>203.99799999999999</v>
      </c>
      <c r="LS139">
        <v>0</v>
      </c>
      <c r="LT139">
        <v>1286.71</v>
      </c>
      <c r="LU139">
        <v>1230.25</v>
      </c>
      <c r="LV139">
        <v>2122.71</v>
      </c>
      <c r="LW139">
        <v>142.83199999999999</v>
      </c>
      <c r="LX139">
        <v>6055.82</v>
      </c>
      <c r="LY139">
        <v>804.72299999999996</v>
      </c>
      <c r="LZ139">
        <v>5745.94</v>
      </c>
      <c r="MA139">
        <v>1545</v>
      </c>
      <c r="MB139">
        <v>8095.66</v>
      </c>
    </row>
    <row r="140" spans="1:340" x14ac:dyDescent="0.25">
      <c r="A140" s="26">
        <v>44497.809988425928</v>
      </c>
      <c r="B140" t="s">
        <v>944</v>
      </c>
      <c r="C140" t="s">
        <v>945</v>
      </c>
      <c r="D140">
        <v>9</v>
      </c>
      <c r="E140">
        <v>8</v>
      </c>
      <c r="F140">
        <v>6960</v>
      </c>
      <c r="G140" t="s">
        <v>87</v>
      </c>
      <c r="H140" t="s">
        <v>393</v>
      </c>
      <c r="I140">
        <v>4.3899999999999997</v>
      </c>
      <c r="J140">
        <v>1.8</v>
      </c>
      <c r="K140">
        <v>1.8</v>
      </c>
      <c r="L140">
        <v>26.5</v>
      </c>
      <c r="O140">
        <v>19.28</v>
      </c>
      <c r="P140">
        <v>2642.88</v>
      </c>
      <c r="Q140">
        <v>1100.08</v>
      </c>
      <c r="R140">
        <v>581.70899999999995</v>
      </c>
      <c r="S140">
        <v>0</v>
      </c>
      <c r="T140">
        <v>-25141.3</v>
      </c>
      <c r="U140">
        <v>0</v>
      </c>
      <c r="V140">
        <v>0</v>
      </c>
      <c r="W140">
        <v>2033.7</v>
      </c>
      <c r="X140">
        <v>5737.88</v>
      </c>
      <c r="Y140">
        <v>12062</v>
      </c>
      <c r="Z140">
        <v>433.91399999999999</v>
      </c>
      <c r="AA140">
        <v>-529.91099999999994</v>
      </c>
      <c r="AB140">
        <v>4343.95</v>
      </c>
      <c r="AC140">
        <v>28.467700000000001</v>
      </c>
      <c r="AD140">
        <v>679.62</v>
      </c>
      <c r="AE140">
        <v>0</v>
      </c>
      <c r="AF140">
        <v>299.60500000000002</v>
      </c>
      <c r="AG140">
        <v>1007.69</v>
      </c>
      <c r="AH140">
        <v>708.08799999999997</v>
      </c>
      <c r="AI140">
        <v>0.97</v>
      </c>
      <c r="AJ140">
        <v>28.13</v>
      </c>
      <c r="AK140">
        <v>4.21</v>
      </c>
      <c r="AL140">
        <v>21.78</v>
      </c>
      <c r="AM140">
        <v>0</v>
      </c>
      <c r="AN140">
        <v>-80.86</v>
      </c>
      <c r="AO140">
        <v>0</v>
      </c>
      <c r="AP140">
        <v>0</v>
      </c>
      <c r="AQ140">
        <v>8.56</v>
      </c>
      <c r="AR140">
        <v>31.18</v>
      </c>
      <c r="AS140">
        <v>47.68</v>
      </c>
      <c r="AT140">
        <v>1.72</v>
      </c>
      <c r="AU140">
        <v>63.37</v>
      </c>
      <c r="AV140">
        <v>55.09</v>
      </c>
      <c r="BI140">
        <v>0</v>
      </c>
      <c r="BJ140">
        <v>4.9456899999999999</v>
      </c>
      <c r="BK140">
        <v>0.12561700000000001</v>
      </c>
      <c r="BL140">
        <v>7.7370900000000006E-2</v>
      </c>
      <c r="BM140">
        <v>0</v>
      </c>
      <c r="BN140">
        <v>-0.27219199999999999</v>
      </c>
      <c r="BO140">
        <v>0</v>
      </c>
      <c r="BP140">
        <v>0</v>
      </c>
      <c r="BQ140">
        <v>0.53989299999999996</v>
      </c>
      <c r="BR140">
        <v>0.88964799999999999</v>
      </c>
      <c r="BS140">
        <v>1.82348</v>
      </c>
      <c r="BT140">
        <v>7.39533E-2</v>
      </c>
      <c r="BU140">
        <v>8.2034599999999998</v>
      </c>
      <c r="BV140">
        <v>5.1486799999999997</v>
      </c>
      <c r="BW140">
        <v>18.950299999999999</v>
      </c>
      <c r="BX140">
        <v>3163.42</v>
      </c>
      <c r="BY140">
        <v>1100.08</v>
      </c>
      <c r="BZ140">
        <v>581.70899999999995</v>
      </c>
      <c r="CA140">
        <v>-25141.3</v>
      </c>
      <c r="CB140">
        <v>2033.7</v>
      </c>
      <c r="CC140">
        <v>5747.58</v>
      </c>
      <c r="CD140">
        <v>12062</v>
      </c>
      <c r="CE140">
        <v>433.91399999999999</v>
      </c>
      <c r="CF140">
        <v>-3.3501499999999998E-4</v>
      </c>
      <c r="CG140">
        <v>4864.16</v>
      </c>
      <c r="CH140">
        <v>27.980799999999999</v>
      </c>
      <c r="CI140">
        <v>679.62</v>
      </c>
      <c r="CJ140">
        <v>299.60500000000002</v>
      </c>
      <c r="CK140">
        <v>1007.21</v>
      </c>
      <c r="CL140">
        <v>707.601</v>
      </c>
      <c r="CM140">
        <v>0.97</v>
      </c>
      <c r="CN140">
        <v>32.520000000000003</v>
      </c>
      <c r="CO140">
        <v>4.21</v>
      </c>
      <c r="CP140">
        <v>21.78</v>
      </c>
      <c r="CQ140">
        <v>-80.92</v>
      </c>
      <c r="CR140">
        <v>8.56</v>
      </c>
      <c r="CS140">
        <v>31.21</v>
      </c>
      <c r="CT140">
        <v>47.68</v>
      </c>
      <c r="CU140">
        <v>1.72</v>
      </c>
      <c r="CV140">
        <v>67.73</v>
      </c>
      <c r="CW140">
        <v>59.48</v>
      </c>
      <c r="DH140">
        <v>0</v>
      </c>
      <c r="DI140">
        <v>5.5857900000000003</v>
      </c>
      <c r="DJ140">
        <v>0.12561700000000001</v>
      </c>
      <c r="DK140">
        <v>7.7370900000000006E-2</v>
      </c>
      <c r="DL140">
        <v>-0.27219199999999999</v>
      </c>
      <c r="DM140">
        <v>0.53989299999999996</v>
      </c>
      <c r="DN140">
        <v>0.889795</v>
      </c>
      <c r="DO140">
        <v>1.82348</v>
      </c>
      <c r="DP140">
        <v>7.39533E-2</v>
      </c>
      <c r="DQ140">
        <v>8.8437000000000001</v>
      </c>
      <c r="DR140">
        <v>5.78878</v>
      </c>
      <c r="DS140" t="s">
        <v>673</v>
      </c>
      <c r="DT140" t="s">
        <v>670</v>
      </c>
      <c r="DU140" t="s">
        <v>665</v>
      </c>
      <c r="DV140" t="s">
        <v>501</v>
      </c>
      <c r="DW140">
        <v>0.64024000000000003</v>
      </c>
      <c r="DX140">
        <v>0.64009300000000002</v>
      </c>
      <c r="DY140">
        <v>6.4</v>
      </c>
      <c r="DZ140">
        <v>7.4</v>
      </c>
      <c r="EC140">
        <v>19.28</v>
      </c>
      <c r="ED140">
        <v>2642.88</v>
      </c>
      <c r="EE140">
        <v>1100.08</v>
      </c>
      <c r="EF140">
        <v>581.70899999999995</v>
      </c>
      <c r="EG140">
        <v>0</v>
      </c>
      <c r="EH140">
        <v>-25141.3</v>
      </c>
      <c r="EI140">
        <v>0</v>
      </c>
      <c r="EJ140">
        <v>0</v>
      </c>
      <c r="EK140">
        <v>2033.7</v>
      </c>
      <c r="EL140">
        <v>5737.88</v>
      </c>
      <c r="EM140">
        <v>12062</v>
      </c>
      <c r="EN140">
        <v>433.91399999999999</v>
      </c>
      <c r="EO140">
        <v>-529.91099999999994</v>
      </c>
      <c r="EP140">
        <v>28.467700000000001</v>
      </c>
      <c r="EQ140">
        <v>679.62</v>
      </c>
      <c r="ER140">
        <v>0</v>
      </c>
      <c r="ES140">
        <v>299.60500000000002</v>
      </c>
      <c r="ET140">
        <v>1007.69</v>
      </c>
      <c r="EU140">
        <v>0.97</v>
      </c>
      <c r="EV140">
        <v>28.13</v>
      </c>
      <c r="EW140">
        <v>4.21</v>
      </c>
      <c r="EX140">
        <v>21.78</v>
      </c>
      <c r="EY140">
        <v>0</v>
      </c>
      <c r="EZ140">
        <v>-80.86</v>
      </c>
      <c r="FA140">
        <v>0</v>
      </c>
      <c r="FB140">
        <v>0</v>
      </c>
      <c r="FC140">
        <v>8.56</v>
      </c>
      <c r="FD140">
        <v>31.18</v>
      </c>
      <c r="FE140">
        <v>47.68</v>
      </c>
      <c r="FF140">
        <v>1.72</v>
      </c>
      <c r="FG140">
        <v>63.37</v>
      </c>
      <c r="FT140">
        <v>0</v>
      </c>
      <c r="FU140">
        <v>4.9456899999999999</v>
      </c>
      <c r="FV140">
        <v>0.12561700000000001</v>
      </c>
      <c r="FW140">
        <v>7.7370900000000006E-2</v>
      </c>
      <c r="FX140">
        <v>0</v>
      </c>
      <c r="FY140">
        <v>-0.27219199999999999</v>
      </c>
      <c r="FZ140">
        <v>0</v>
      </c>
      <c r="GA140">
        <v>0</v>
      </c>
      <c r="GB140">
        <v>0.53989299999999996</v>
      </c>
      <c r="GC140">
        <v>0.88964799999999999</v>
      </c>
      <c r="GD140">
        <v>1.82348</v>
      </c>
      <c r="GE140">
        <v>7.39533E-2</v>
      </c>
      <c r="GF140">
        <v>8.2034599999999998</v>
      </c>
      <c r="GG140">
        <v>299.46699999999998</v>
      </c>
      <c r="GH140">
        <v>6180.06</v>
      </c>
      <c r="GI140">
        <v>1100.08</v>
      </c>
      <c r="GJ140">
        <v>0</v>
      </c>
      <c r="GK140">
        <v>5894.96</v>
      </c>
      <c r="GL140">
        <v>6547.69</v>
      </c>
      <c r="GM140">
        <v>10697.7</v>
      </c>
      <c r="GN140">
        <v>540.49900000000002</v>
      </c>
      <c r="GO140">
        <v>31260.5</v>
      </c>
      <c r="GP140">
        <v>249.36799999999999</v>
      </c>
      <c r="GQ140">
        <v>1081.56</v>
      </c>
      <c r="GR140">
        <v>291.12400000000002</v>
      </c>
      <c r="GS140">
        <v>1622.05</v>
      </c>
      <c r="GT140">
        <v>8.8339200000000009</v>
      </c>
      <c r="GU140">
        <v>58.76</v>
      </c>
      <c r="GV140">
        <v>4.21</v>
      </c>
      <c r="GW140">
        <v>57.685200000000002</v>
      </c>
      <c r="GX140">
        <v>25.08</v>
      </c>
      <c r="GY140">
        <v>39.811399999999999</v>
      </c>
      <c r="GZ140">
        <v>42.65</v>
      </c>
      <c r="HA140">
        <v>2.1800000000000002</v>
      </c>
      <c r="HB140">
        <v>239.21100000000001</v>
      </c>
      <c r="HC140">
        <v>8.99</v>
      </c>
      <c r="HD140">
        <v>58.76</v>
      </c>
      <c r="HE140">
        <v>4.21</v>
      </c>
      <c r="HF140">
        <v>31.15</v>
      </c>
      <c r="HG140">
        <v>25.08</v>
      </c>
      <c r="HH140">
        <v>33.549999999999997</v>
      </c>
      <c r="HI140">
        <v>42.65</v>
      </c>
      <c r="HJ140">
        <v>2.1800000000000002</v>
      </c>
      <c r="HK140">
        <v>206.57</v>
      </c>
      <c r="ID140">
        <v>0</v>
      </c>
      <c r="IE140">
        <v>7.8964800000000004</v>
      </c>
      <c r="IF140">
        <v>0.12561700000000001</v>
      </c>
      <c r="IG140">
        <v>0</v>
      </c>
      <c r="IH140">
        <v>1.7213499999999999</v>
      </c>
      <c r="II140">
        <v>0.80892399999999998</v>
      </c>
      <c r="IJ140">
        <v>1.7518499999999999</v>
      </c>
      <c r="IK140">
        <v>0.114331</v>
      </c>
      <c r="IL140">
        <v>12.4186</v>
      </c>
      <c r="IM140">
        <v>60.3</v>
      </c>
      <c r="IN140">
        <v>33.799999999999997</v>
      </c>
      <c r="IO140">
        <v>26.5</v>
      </c>
      <c r="IP140">
        <v>62.1</v>
      </c>
      <c r="IQ140">
        <v>33.799999999999997</v>
      </c>
      <c r="IR140">
        <v>28.3</v>
      </c>
      <c r="IU140">
        <v>34.659999999999997</v>
      </c>
      <c r="IV140">
        <v>20.43</v>
      </c>
      <c r="IW140">
        <v>39.049999999999997</v>
      </c>
      <c r="IX140">
        <v>20.43</v>
      </c>
      <c r="IY140">
        <v>34.659999999999997</v>
      </c>
      <c r="IZ140">
        <v>20.43</v>
      </c>
      <c r="JA140">
        <v>64</v>
      </c>
      <c r="JB140">
        <v>65.489099999999993</v>
      </c>
      <c r="JK140">
        <v>1</v>
      </c>
      <c r="JL140">
        <v>15.792899999999999</v>
      </c>
      <c r="JM140">
        <v>15.792899999999999</v>
      </c>
      <c r="JP140">
        <v>25148.7</v>
      </c>
      <c r="JQ140">
        <v>15.792899999999999</v>
      </c>
      <c r="JR140">
        <v>1.17</v>
      </c>
      <c r="JS140">
        <v>1.44</v>
      </c>
      <c r="JT140">
        <v>7.72</v>
      </c>
      <c r="JU140">
        <v>1.19</v>
      </c>
      <c r="JV140">
        <v>1.41</v>
      </c>
      <c r="JW140">
        <v>7.85</v>
      </c>
      <c r="JZ140">
        <v>2</v>
      </c>
      <c r="KA140">
        <v>8</v>
      </c>
      <c r="KB140">
        <v>79.147099999999995</v>
      </c>
      <c r="KC140">
        <v>65.699399999999997</v>
      </c>
      <c r="KD140">
        <v>79.146199999999993</v>
      </c>
      <c r="KE140">
        <v>75.048100000000005</v>
      </c>
      <c r="KF140">
        <v>141.571</v>
      </c>
      <c r="KG140">
        <v>139.167</v>
      </c>
      <c r="KJ140">
        <v>3.49885</v>
      </c>
      <c r="KK140">
        <v>715.84799999999996</v>
      </c>
      <c r="KL140">
        <v>203.99799999999999</v>
      </c>
      <c r="KM140">
        <v>105.23099999999999</v>
      </c>
      <c r="KN140">
        <v>0</v>
      </c>
      <c r="KO140">
        <v>-2609.2399999999998</v>
      </c>
      <c r="KP140">
        <v>0</v>
      </c>
      <c r="KQ140">
        <v>0</v>
      </c>
      <c r="KR140">
        <v>444.32499999999999</v>
      </c>
      <c r="KS140">
        <v>1052.58</v>
      </c>
      <c r="KT140">
        <v>2355.87</v>
      </c>
      <c r="KU140">
        <v>95.474199999999996</v>
      </c>
      <c r="KV140">
        <v>2367.58</v>
      </c>
      <c r="KW140">
        <v>151.07900000000001</v>
      </c>
      <c r="KX140">
        <v>3606.77</v>
      </c>
      <c r="KY140">
        <v>0</v>
      </c>
      <c r="KZ140">
        <v>1590.01</v>
      </c>
      <c r="LA140">
        <v>5347.86</v>
      </c>
      <c r="LB140">
        <v>3.47363</v>
      </c>
      <c r="LC140">
        <v>847.09</v>
      </c>
      <c r="LD140">
        <v>203.99799999999999</v>
      </c>
      <c r="LE140">
        <v>105.23099999999999</v>
      </c>
      <c r="LF140">
        <v>-2609.2399999999998</v>
      </c>
      <c r="LG140">
        <v>444.32499999999999</v>
      </c>
      <c r="LH140">
        <v>1053.98</v>
      </c>
      <c r="LI140">
        <v>2355.87</v>
      </c>
      <c r="LJ140">
        <v>95.474199999999996</v>
      </c>
      <c r="LK140">
        <v>2500.1999999999998</v>
      </c>
      <c r="LL140">
        <v>148.495</v>
      </c>
      <c r="LM140">
        <v>3606.77</v>
      </c>
      <c r="LN140">
        <v>1590.01</v>
      </c>
      <c r="LO140">
        <v>5345.28</v>
      </c>
      <c r="LP140">
        <v>59.466799999999999</v>
      </c>
      <c r="LQ140">
        <v>1509.13</v>
      </c>
      <c r="LR140">
        <v>203.99799999999999</v>
      </c>
      <c r="LS140">
        <v>0</v>
      </c>
      <c r="LT140">
        <v>1286.71</v>
      </c>
      <c r="LU140">
        <v>1230.25</v>
      </c>
      <c r="LV140">
        <v>2122.71</v>
      </c>
      <c r="LW140">
        <v>142.83199999999999</v>
      </c>
      <c r="LX140">
        <v>6555.09</v>
      </c>
      <c r="LY140">
        <v>1323.4</v>
      </c>
      <c r="LZ140">
        <v>5739.85</v>
      </c>
      <c r="MA140">
        <v>1545</v>
      </c>
      <c r="MB140">
        <v>8608.26</v>
      </c>
    </row>
    <row r="141" spans="1:340" x14ac:dyDescent="0.25">
      <c r="A141" s="26">
        <v>44497.810439814813</v>
      </c>
      <c r="B141" t="s">
        <v>946</v>
      </c>
      <c r="C141" t="s">
        <v>947</v>
      </c>
      <c r="D141">
        <v>10</v>
      </c>
      <c r="E141">
        <v>8</v>
      </c>
      <c r="F141">
        <v>6960</v>
      </c>
      <c r="G141" t="s">
        <v>87</v>
      </c>
      <c r="H141" t="s">
        <v>393</v>
      </c>
      <c r="I141">
        <v>4.12</v>
      </c>
      <c r="J141">
        <v>1.7</v>
      </c>
      <c r="K141">
        <v>1.6</v>
      </c>
      <c r="L141">
        <v>26.9</v>
      </c>
      <c r="O141">
        <v>26.088000000000001</v>
      </c>
      <c r="P141">
        <v>3125.42</v>
      </c>
      <c r="Q141">
        <v>1100.08</v>
      </c>
      <c r="R141">
        <v>581.70899999999995</v>
      </c>
      <c r="S141">
        <v>0</v>
      </c>
      <c r="T141">
        <v>-25675.5</v>
      </c>
      <c r="U141">
        <v>0</v>
      </c>
      <c r="V141">
        <v>0</v>
      </c>
      <c r="W141">
        <v>2033.7</v>
      </c>
      <c r="X141">
        <v>5744.98</v>
      </c>
      <c r="Y141">
        <v>12062</v>
      </c>
      <c r="Z141">
        <v>433.91399999999999</v>
      </c>
      <c r="AA141">
        <v>-567.60599999999999</v>
      </c>
      <c r="AB141">
        <v>4833.3</v>
      </c>
      <c r="AC141">
        <v>38.521599999999999</v>
      </c>
      <c r="AD141">
        <v>675.57399999999996</v>
      </c>
      <c r="AE141">
        <v>0</v>
      </c>
      <c r="AF141">
        <v>299.60500000000002</v>
      </c>
      <c r="AG141">
        <v>1013.7</v>
      </c>
      <c r="AH141">
        <v>714.096</v>
      </c>
      <c r="AI141">
        <v>1.3</v>
      </c>
      <c r="AJ141">
        <v>29.54</v>
      </c>
      <c r="AK141">
        <v>4.21</v>
      </c>
      <c r="AL141">
        <v>21.7</v>
      </c>
      <c r="AM141">
        <v>0</v>
      </c>
      <c r="AN141">
        <v>-79.709999999999994</v>
      </c>
      <c r="AO141">
        <v>0</v>
      </c>
      <c r="AP141">
        <v>0</v>
      </c>
      <c r="AQ141">
        <v>8.69</v>
      </c>
      <c r="AR141">
        <v>31.22</v>
      </c>
      <c r="AS141">
        <v>47.86</v>
      </c>
      <c r="AT141">
        <v>1.74</v>
      </c>
      <c r="AU141">
        <v>66.55</v>
      </c>
      <c r="AV141">
        <v>56.75</v>
      </c>
      <c r="BI141">
        <v>0</v>
      </c>
      <c r="BJ141">
        <v>4.9626599999999996</v>
      </c>
      <c r="BK141">
        <v>0.12561700000000001</v>
      </c>
      <c r="BL141">
        <v>7.7370900000000006E-2</v>
      </c>
      <c r="BM141">
        <v>0</v>
      </c>
      <c r="BN141">
        <v>-0.208007</v>
      </c>
      <c r="BO141">
        <v>0</v>
      </c>
      <c r="BP141">
        <v>0</v>
      </c>
      <c r="BQ141">
        <v>0.53989299999999996</v>
      </c>
      <c r="BR141">
        <v>0.890629</v>
      </c>
      <c r="BS141">
        <v>1.82348</v>
      </c>
      <c r="BT141">
        <v>7.39533E-2</v>
      </c>
      <c r="BU141">
        <v>8.2855899999999991</v>
      </c>
      <c r="BV141">
        <v>5.1656399999999998</v>
      </c>
      <c r="BW141">
        <v>25.589200000000002</v>
      </c>
      <c r="BX141">
        <v>3685.47</v>
      </c>
      <c r="BY141">
        <v>1100.08</v>
      </c>
      <c r="BZ141">
        <v>581.70899999999995</v>
      </c>
      <c r="CA141">
        <v>-25675.5</v>
      </c>
      <c r="CB141">
        <v>2033.7</v>
      </c>
      <c r="CC141">
        <v>5753.03</v>
      </c>
      <c r="CD141">
        <v>12062</v>
      </c>
      <c r="CE141">
        <v>433.91399999999999</v>
      </c>
      <c r="CF141">
        <v>-1.0611999999999999E-4</v>
      </c>
      <c r="CG141">
        <v>5392.86</v>
      </c>
      <c r="CH141">
        <v>37.7851</v>
      </c>
      <c r="CI141">
        <v>675.57399999999996</v>
      </c>
      <c r="CJ141">
        <v>299.60500000000002</v>
      </c>
      <c r="CK141">
        <v>1012.96</v>
      </c>
      <c r="CL141">
        <v>713.35900000000004</v>
      </c>
      <c r="CM141">
        <v>1.3</v>
      </c>
      <c r="CN141">
        <v>33.659999999999997</v>
      </c>
      <c r="CO141">
        <v>4.21</v>
      </c>
      <c r="CP141">
        <v>21.7</v>
      </c>
      <c r="CQ141">
        <v>-79.77</v>
      </c>
      <c r="CR141">
        <v>8.69</v>
      </c>
      <c r="CS141">
        <v>31.25</v>
      </c>
      <c r="CT141">
        <v>47.86</v>
      </c>
      <c r="CU141">
        <v>1.74</v>
      </c>
      <c r="CV141">
        <v>70.64</v>
      </c>
      <c r="CW141">
        <v>60.87</v>
      </c>
      <c r="DH141">
        <v>0</v>
      </c>
      <c r="DI141">
        <v>5.5339900000000002</v>
      </c>
      <c r="DJ141">
        <v>0.12561700000000001</v>
      </c>
      <c r="DK141">
        <v>7.7370900000000006E-2</v>
      </c>
      <c r="DL141">
        <v>-0.208007</v>
      </c>
      <c r="DM141">
        <v>0.53989299999999996</v>
      </c>
      <c r="DN141">
        <v>0.89103500000000002</v>
      </c>
      <c r="DO141">
        <v>1.82348</v>
      </c>
      <c r="DP141">
        <v>7.39533E-2</v>
      </c>
      <c r="DQ141">
        <v>8.8573299999999993</v>
      </c>
      <c r="DR141">
        <v>5.73698</v>
      </c>
      <c r="DS141" t="s">
        <v>673</v>
      </c>
      <c r="DT141" t="s">
        <v>670</v>
      </c>
      <c r="DU141" t="s">
        <v>665</v>
      </c>
      <c r="DV141" t="s">
        <v>501</v>
      </c>
      <c r="DW141">
        <v>0.571739</v>
      </c>
      <c r="DX141">
        <v>0.57133400000000001</v>
      </c>
      <c r="DY141">
        <v>5.8</v>
      </c>
      <c r="DZ141">
        <v>6.8</v>
      </c>
      <c r="EC141">
        <v>26.088000000000001</v>
      </c>
      <c r="ED141">
        <v>3125.42</v>
      </c>
      <c r="EE141">
        <v>1100.08</v>
      </c>
      <c r="EF141">
        <v>581.70899999999995</v>
      </c>
      <c r="EG141">
        <v>0</v>
      </c>
      <c r="EH141">
        <v>-25675.5</v>
      </c>
      <c r="EI141">
        <v>0</v>
      </c>
      <c r="EJ141">
        <v>0</v>
      </c>
      <c r="EK141">
        <v>2033.7</v>
      </c>
      <c r="EL141">
        <v>5744.98</v>
      </c>
      <c r="EM141">
        <v>12062</v>
      </c>
      <c r="EN141">
        <v>433.91399999999999</v>
      </c>
      <c r="EO141">
        <v>-567.60599999999999</v>
      </c>
      <c r="EP141">
        <v>38.521599999999999</v>
      </c>
      <c r="EQ141">
        <v>675.57399999999996</v>
      </c>
      <c r="ER141">
        <v>0</v>
      </c>
      <c r="ES141">
        <v>299.60500000000002</v>
      </c>
      <c r="ET141">
        <v>1013.7</v>
      </c>
      <c r="EU141">
        <v>1.3</v>
      </c>
      <c r="EV141">
        <v>29.54</v>
      </c>
      <c r="EW141">
        <v>4.21</v>
      </c>
      <c r="EX141">
        <v>21.7</v>
      </c>
      <c r="EY141">
        <v>0</v>
      </c>
      <c r="EZ141">
        <v>-79.709999999999994</v>
      </c>
      <c r="FA141">
        <v>0</v>
      </c>
      <c r="FB141">
        <v>0</v>
      </c>
      <c r="FC141">
        <v>8.69</v>
      </c>
      <c r="FD141">
        <v>31.22</v>
      </c>
      <c r="FE141">
        <v>47.86</v>
      </c>
      <c r="FF141">
        <v>1.74</v>
      </c>
      <c r="FG141">
        <v>66.55</v>
      </c>
      <c r="FT141">
        <v>0</v>
      </c>
      <c r="FU141">
        <v>4.9626599999999996</v>
      </c>
      <c r="FV141">
        <v>0.12561700000000001</v>
      </c>
      <c r="FW141">
        <v>7.7370900000000006E-2</v>
      </c>
      <c r="FX141">
        <v>0</v>
      </c>
      <c r="FY141">
        <v>-0.208007</v>
      </c>
      <c r="FZ141">
        <v>0</v>
      </c>
      <c r="GA141">
        <v>0</v>
      </c>
      <c r="GB141">
        <v>0.53989299999999996</v>
      </c>
      <c r="GC141">
        <v>0.890629</v>
      </c>
      <c r="GD141">
        <v>1.82348</v>
      </c>
      <c r="GE141">
        <v>7.39533E-2</v>
      </c>
      <c r="GF141">
        <v>8.2855899999999991</v>
      </c>
      <c r="GG141">
        <v>343.22500000000002</v>
      </c>
      <c r="GH141">
        <v>7769.34</v>
      </c>
      <c r="GI141">
        <v>1100.08</v>
      </c>
      <c r="GJ141">
        <v>0</v>
      </c>
      <c r="GK141">
        <v>5894.96</v>
      </c>
      <c r="GL141">
        <v>6547.69</v>
      </c>
      <c r="GM141">
        <v>10697.7</v>
      </c>
      <c r="GN141">
        <v>540.49900000000002</v>
      </c>
      <c r="GO141">
        <v>32893.5</v>
      </c>
      <c r="GP141">
        <v>285.81799999999998</v>
      </c>
      <c r="GQ141">
        <v>1076.81</v>
      </c>
      <c r="GR141">
        <v>291.12400000000002</v>
      </c>
      <c r="GS141">
        <v>1653.75</v>
      </c>
      <c r="GT141">
        <v>10.7689</v>
      </c>
      <c r="GU141">
        <v>64.430000000000007</v>
      </c>
      <c r="GV141">
        <v>4.21</v>
      </c>
      <c r="GW141">
        <v>57.518500000000003</v>
      </c>
      <c r="GX141">
        <v>25.45</v>
      </c>
      <c r="GY141">
        <v>40.101399999999998</v>
      </c>
      <c r="GZ141">
        <v>42.85</v>
      </c>
      <c r="HA141">
        <v>2.2000000000000002</v>
      </c>
      <c r="HB141">
        <v>247.529</v>
      </c>
      <c r="HC141">
        <v>10.29</v>
      </c>
      <c r="HD141">
        <v>64.430000000000007</v>
      </c>
      <c r="HE141">
        <v>4.21</v>
      </c>
      <c r="HF141">
        <v>31.06</v>
      </c>
      <c r="HG141">
        <v>25.45</v>
      </c>
      <c r="HH141">
        <v>33.58</v>
      </c>
      <c r="HI141">
        <v>42.85</v>
      </c>
      <c r="HJ141">
        <v>2.2000000000000002</v>
      </c>
      <c r="HK141">
        <v>214.07</v>
      </c>
      <c r="ID141">
        <v>0</v>
      </c>
      <c r="IE141">
        <v>8.5090599999999998</v>
      </c>
      <c r="IF141">
        <v>0.12561700000000001</v>
      </c>
      <c r="IG141">
        <v>0</v>
      </c>
      <c r="IH141">
        <v>1.7213499999999999</v>
      </c>
      <c r="II141">
        <v>0.80892399999999998</v>
      </c>
      <c r="IJ141">
        <v>1.7518499999999999</v>
      </c>
      <c r="IK141">
        <v>0.114331</v>
      </c>
      <c r="IL141">
        <v>13.0311</v>
      </c>
      <c r="IM141">
        <v>59.1</v>
      </c>
      <c r="IN141">
        <v>32.200000000000003</v>
      </c>
      <c r="IO141">
        <v>26.9</v>
      </c>
      <c r="IP141">
        <v>60.8</v>
      </c>
      <c r="IQ141">
        <v>32.299999999999997</v>
      </c>
      <c r="IR141">
        <v>28.5</v>
      </c>
      <c r="IU141">
        <v>36.1</v>
      </c>
      <c r="IV141">
        <v>20.65</v>
      </c>
      <c r="IW141">
        <v>40.22</v>
      </c>
      <c r="IX141">
        <v>20.65</v>
      </c>
      <c r="IY141">
        <v>36.1</v>
      </c>
      <c r="IZ141">
        <v>20.65</v>
      </c>
      <c r="JA141">
        <v>69.83</v>
      </c>
      <c r="JB141">
        <v>67.097499999999997</v>
      </c>
      <c r="JK141">
        <v>1</v>
      </c>
      <c r="JL141">
        <v>16.1447</v>
      </c>
      <c r="JM141">
        <v>16.1447</v>
      </c>
      <c r="JP141">
        <v>25683</v>
      </c>
      <c r="JQ141">
        <v>16.1447</v>
      </c>
      <c r="JR141">
        <v>1.18</v>
      </c>
      <c r="JS141">
        <v>1.45</v>
      </c>
      <c r="JT141">
        <v>7.86</v>
      </c>
      <c r="JU141">
        <v>1.21</v>
      </c>
      <c r="JV141">
        <v>1.43</v>
      </c>
      <c r="JW141">
        <v>7.99</v>
      </c>
      <c r="JZ141">
        <v>2</v>
      </c>
      <c r="KA141">
        <v>8</v>
      </c>
      <c r="KB141">
        <v>81.706599999999995</v>
      </c>
      <c r="KC141">
        <v>62.7117</v>
      </c>
      <c r="KD141">
        <v>81.705699999999993</v>
      </c>
      <c r="KE141">
        <v>70.129000000000005</v>
      </c>
      <c r="KF141">
        <v>144.95400000000001</v>
      </c>
      <c r="KG141">
        <v>131.042</v>
      </c>
      <c r="KJ141">
        <v>4.8139399999999997</v>
      </c>
      <c r="KK141">
        <v>843.16099999999994</v>
      </c>
      <c r="KL141">
        <v>203.99799999999999</v>
      </c>
      <c r="KM141">
        <v>105.23099999999999</v>
      </c>
      <c r="KN141">
        <v>0</v>
      </c>
      <c r="KO141">
        <v>-2631.29</v>
      </c>
      <c r="KP141">
        <v>0</v>
      </c>
      <c r="KQ141">
        <v>0</v>
      </c>
      <c r="KR141">
        <v>444.32499999999999</v>
      </c>
      <c r="KS141">
        <v>1053.99</v>
      </c>
      <c r="KT141">
        <v>2355.87</v>
      </c>
      <c r="KU141">
        <v>95.474199999999996</v>
      </c>
      <c r="KV141">
        <v>2475.58</v>
      </c>
      <c r="KW141">
        <v>204.435</v>
      </c>
      <c r="KX141">
        <v>3585.29</v>
      </c>
      <c r="KY141">
        <v>0</v>
      </c>
      <c r="KZ141">
        <v>1590.01</v>
      </c>
      <c r="LA141">
        <v>5379.74</v>
      </c>
      <c r="LB141">
        <v>4.8106099999999996</v>
      </c>
      <c r="LC141">
        <v>982.51199999999994</v>
      </c>
      <c r="LD141">
        <v>203.99799999999999</v>
      </c>
      <c r="LE141">
        <v>105.23099999999999</v>
      </c>
      <c r="LF141">
        <v>-2631.29</v>
      </c>
      <c r="LG141">
        <v>444.32499999999999</v>
      </c>
      <c r="LH141">
        <v>1055.07</v>
      </c>
      <c r="LI141">
        <v>2355.87</v>
      </c>
      <c r="LJ141">
        <v>95.474199999999996</v>
      </c>
      <c r="LK141">
        <v>2616.0100000000002</v>
      </c>
      <c r="LL141">
        <v>200.52699999999999</v>
      </c>
      <c r="LM141">
        <v>3585.29</v>
      </c>
      <c r="LN141">
        <v>1590.01</v>
      </c>
      <c r="LO141">
        <v>5375.83</v>
      </c>
      <c r="LP141">
        <v>68.659400000000005</v>
      </c>
      <c r="LQ141">
        <v>1865.05</v>
      </c>
      <c r="LR141">
        <v>203.99799999999999</v>
      </c>
      <c r="LS141">
        <v>0</v>
      </c>
      <c r="LT141">
        <v>1286.71</v>
      </c>
      <c r="LU141">
        <v>1230.25</v>
      </c>
      <c r="LV141">
        <v>2122.71</v>
      </c>
      <c r="LW141">
        <v>142.83199999999999</v>
      </c>
      <c r="LX141">
        <v>6920.2</v>
      </c>
      <c r="LY141">
        <v>1516.85</v>
      </c>
      <c r="LZ141">
        <v>5714.66</v>
      </c>
      <c r="MA141">
        <v>1545</v>
      </c>
      <c r="MB141">
        <v>8776.52</v>
      </c>
    </row>
    <row r="142" spans="1:340" x14ac:dyDescent="0.25">
      <c r="A142" s="26">
        <v>44497.810902777775</v>
      </c>
      <c r="B142" t="s">
        <v>948</v>
      </c>
      <c r="C142" t="s">
        <v>949</v>
      </c>
      <c r="D142">
        <v>11</v>
      </c>
      <c r="E142">
        <v>8</v>
      </c>
      <c r="F142">
        <v>6960</v>
      </c>
      <c r="G142" t="s">
        <v>87</v>
      </c>
      <c r="H142" t="s">
        <v>393</v>
      </c>
      <c r="I142">
        <v>5.38</v>
      </c>
      <c r="J142">
        <v>1.8</v>
      </c>
      <c r="K142">
        <v>1.7</v>
      </c>
      <c r="L142">
        <v>24.2</v>
      </c>
      <c r="O142">
        <v>173.959</v>
      </c>
      <c r="P142">
        <v>5001.99</v>
      </c>
      <c r="Q142">
        <v>1100.08</v>
      </c>
      <c r="R142">
        <v>581.71799999999996</v>
      </c>
      <c r="S142">
        <v>0</v>
      </c>
      <c r="T142">
        <v>-27768.7</v>
      </c>
      <c r="U142">
        <v>0</v>
      </c>
      <c r="V142">
        <v>0</v>
      </c>
      <c r="W142">
        <v>2033.7</v>
      </c>
      <c r="X142">
        <v>5695.9</v>
      </c>
      <c r="Y142">
        <v>12062</v>
      </c>
      <c r="Z142">
        <v>433.91399999999999</v>
      </c>
      <c r="AA142">
        <v>-685.50099999999998</v>
      </c>
      <c r="AB142">
        <v>6857.74</v>
      </c>
      <c r="AC142">
        <v>256.81</v>
      </c>
      <c r="AD142">
        <v>686.39599999999996</v>
      </c>
      <c r="AE142">
        <v>0</v>
      </c>
      <c r="AF142">
        <v>299.60500000000002</v>
      </c>
      <c r="AG142">
        <v>1242.81</v>
      </c>
      <c r="AH142">
        <v>943.20500000000004</v>
      </c>
      <c r="AI142">
        <v>8.77</v>
      </c>
      <c r="AJ142">
        <v>41.81</v>
      </c>
      <c r="AK142">
        <v>4.38</v>
      </c>
      <c r="AL142">
        <v>22.12</v>
      </c>
      <c r="AM142">
        <v>0</v>
      </c>
      <c r="AN142">
        <v>-94.39</v>
      </c>
      <c r="AO142">
        <v>0</v>
      </c>
      <c r="AP142">
        <v>0</v>
      </c>
      <c r="AQ142">
        <v>8.92</v>
      </c>
      <c r="AR142">
        <v>32.1</v>
      </c>
      <c r="AS142">
        <v>49.4</v>
      </c>
      <c r="AT142">
        <v>1.78</v>
      </c>
      <c r="AU142">
        <v>74.89</v>
      </c>
      <c r="AV142">
        <v>77.08</v>
      </c>
      <c r="BI142">
        <v>0</v>
      </c>
      <c r="BJ142">
        <v>6.0646199999999997</v>
      </c>
      <c r="BK142">
        <v>0.12561700000000001</v>
      </c>
      <c r="BL142">
        <v>7.7370900000000006E-2</v>
      </c>
      <c r="BM142">
        <v>0</v>
      </c>
      <c r="BN142">
        <v>-0.52190000000000003</v>
      </c>
      <c r="BO142">
        <v>0</v>
      </c>
      <c r="BP142">
        <v>0</v>
      </c>
      <c r="BQ142">
        <v>0.53989299999999996</v>
      </c>
      <c r="BR142">
        <v>0.88828200000000002</v>
      </c>
      <c r="BS142">
        <v>1.82348</v>
      </c>
      <c r="BT142">
        <v>7.39533E-2</v>
      </c>
      <c r="BU142">
        <v>9.0713100000000004</v>
      </c>
      <c r="BV142">
        <v>6.2676100000000003</v>
      </c>
      <c r="BW142">
        <v>176.345</v>
      </c>
      <c r="BX142">
        <v>5677.95</v>
      </c>
      <c r="BY142">
        <v>1100.08</v>
      </c>
      <c r="BZ142">
        <v>581.71799999999996</v>
      </c>
      <c r="CA142">
        <v>-27768.7</v>
      </c>
      <c r="CB142">
        <v>2033.7</v>
      </c>
      <c r="CC142">
        <v>5703.05</v>
      </c>
      <c r="CD142">
        <v>12062</v>
      </c>
      <c r="CE142">
        <v>433.91399999999999</v>
      </c>
      <c r="CF142">
        <v>-8.6454100000000003E-4</v>
      </c>
      <c r="CG142">
        <v>7536.1</v>
      </c>
      <c r="CH142">
        <v>260.33300000000003</v>
      </c>
      <c r="CI142">
        <v>686.39599999999996</v>
      </c>
      <c r="CJ142">
        <v>299.60500000000002</v>
      </c>
      <c r="CK142">
        <v>1246.33</v>
      </c>
      <c r="CL142">
        <v>946.72799999999995</v>
      </c>
      <c r="CM142">
        <v>8.93</v>
      </c>
      <c r="CN142">
        <v>47.03</v>
      </c>
      <c r="CO142">
        <v>4.38</v>
      </c>
      <c r="CP142">
        <v>22.12</v>
      </c>
      <c r="CQ142">
        <v>-94.48</v>
      </c>
      <c r="CR142">
        <v>8.92</v>
      </c>
      <c r="CS142">
        <v>32.119999999999997</v>
      </c>
      <c r="CT142">
        <v>49.4</v>
      </c>
      <c r="CU142">
        <v>1.78</v>
      </c>
      <c r="CV142">
        <v>80.2</v>
      </c>
      <c r="CW142">
        <v>82.46</v>
      </c>
      <c r="DH142">
        <v>0</v>
      </c>
      <c r="DI142">
        <v>6.6859200000000003</v>
      </c>
      <c r="DJ142">
        <v>0.12561700000000001</v>
      </c>
      <c r="DK142">
        <v>7.7370900000000006E-2</v>
      </c>
      <c r="DL142">
        <v>-0.52190000000000003</v>
      </c>
      <c r="DM142">
        <v>0.53989299999999996</v>
      </c>
      <c r="DN142">
        <v>0.888432</v>
      </c>
      <c r="DO142">
        <v>1.82348</v>
      </c>
      <c r="DP142">
        <v>7.39533E-2</v>
      </c>
      <c r="DQ142">
        <v>9.6927599999999998</v>
      </c>
      <c r="DR142">
        <v>6.8889100000000001</v>
      </c>
      <c r="DS142" t="s">
        <v>673</v>
      </c>
      <c r="DT142" t="s">
        <v>670</v>
      </c>
      <c r="DU142" t="s">
        <v>665</v>
      </c>
      <c r="DV142" t="s">
        <v>501</v>
      </c>
      <c r="DW142">
        <v>0.62144900000000003</v>
      </c>
      <c r="DX142">
        <v>0.62129800000000002</v>
      </c>
      <c r="DY142">
        <v>6.6</v>
      </c>
      <c r="DZ142">
        <v>6.5</v>
      </c>
      <c r="EC142">
        <v>173.959</v>
      </c>
      <c r="ED142">
        <v>5001.99</v>
      </c>
      <c r="EE142">
        <v>1100.08</v>
      </c>
      <c r="EF142">
        <v>581.71799999999996</v>
      </c>
      <c r="EG142">
        <v>0</v>
      </c>
      <c r="EH142">
        <v>-27768.7</v>
      </c>
      <c r="EI142">
        <v>0</v>
      </c>
      <c r="EJ142">
        <v>0</v>
      </c>
      <c r="EK142">
        <v>2033.7</v>
      </c>
      <c r="EL142">
        <v>5695.9</v>
      </c>
      <c r="EM142">
        <v>12062</v>
      </c>
      <c r="EN142">
        <v>433.91399999999999</v>
      </c>
      <c r="EO142">
        <v>-685.50099999999998</v>
      </c>
      <c r="EP142">
        <v>256.81</v>
      </c>
      <c r="EQ142">
        <v>686.39599999999996</v>
      </c>
      <c r="ER142">
        <v>0</v>
      </c>
      <c r="ES142">
        <v>299.60500000000002</v>
      </c>
      <c r="ET142">
        <v>1242.81</v>
      </c>
      <c r="EU142">
        <v>8.77</v>
      </c>
      <c r="EV142">
        <v>41.81</v>
      </c>
      <c r="EW142">
        <v>4.38</v>
      </c>
      <c r="EX142">
        <v>22.12</v>
      </c>
      <c r="EY142">
        <v>0</v>
      </c>
      <c r="EZ142">
        <v>-94.39</v>
      </c>
      <c r="FA142">
        <v>0</v>
      </c>
      <c r="FB142">
        <v>0</v>
      </c>
      <c r="FC142">
        <v>8.92</v>
      </c>
      <c r="FD142">
        <v>32.1</v>
      </c>
      <c r="FE142">
        <v>49.4</v>
      </c>
      <c r="FF142">
        <v>1.78</v>
      </c>
      <c r="FG142">
        <v>74.89</v>
      </c>
      <c r="FT142">
        <v>0</v>
      </c>
      <c r="FU142">
        <v>6.0646199999999997</v>
      </c>
      <c r="FV142">
        <v>0.12561700000000001</v>
      </c>
      <c r="FW142">
        <v>7.7370900000000006E-2</v>
      </c>
      <c r="FX142">
        <v>0</v>
      </c>
      <c r="FY142">
        <v>-0.52190000000000003</v>
      </c>
      <c r="FZ142">
        <v>0</v>
      </c>
      <c r="GA142">
        <v>0</v>
      </c>
      <c r="GB142">
        <v>0.53989299999999996</v>
      </c>
      <c r="GC142">
        <v>0.88828200000000002</v>
      </c>
      <c r="GD142">
        <v>1.82348</v>
      </c>
      <c r="GE142">
        <v>7.39533E-2</v>
      </c>
      <c r="GF142">
        <v>9.0713100000000004</v>
      </c>
      <c r="GG142">
        <v>988.625</v>
      </c>
      <c r="GH142">
        <v>12234.4</v>
      </c>
      <c r="GI142">
        <v>1100.08</v>
      </c>
      <c r="GJ142">
        <v>0</v>
      </c>
      <c r="GK142">
        <v>5894.96</v>
      </c>
      <c r="GL142">
        <v>6547.69</v>
      </c>
      <c r="GM142">
        <v>10697.7</v>
      </c>
      <c r="GN142">
        <v>540.49900000000002</v>
      </c>
      <c r="GO142">
        <v>38004</v>
      </c>
      <c r="GP142">
        <v>823.07899999999995</v>
      </c>
      <c r="GQ142">
        <v>1089.47</v>
      </c>
      <c r="GR142">
        <v>291.12400000000002</v>
      </c>
      <c r="GS142">
        <v>2203.67</v>
      </c>
      <c r="GT142">
        <v>33.204999999999998</v>
      </c>
      <c r="GU142">
        <v>95.86</v>
      </c>
      <c r="GV142">
        <v>4.38</v>
      </c>
      <c r="GW142">
        <v>61.666699999999999</v>
      </c>
      <c r="GX142">
        <v>26.5</v>
      </c>
      <c r="GY142">
        <v>41.02</v>
      </c>
      <c r="GZ142">
        <v>44.48</v>
      </c>
      <c r="HA142">
        <v>2.21</v>
      </c>
      <c r="HB142">
        <v>309.322</v>
      </c>
      <c r="HC142">
        <v>29.65</v>
      </c>
      <c r="HD142">
        <v>95.86</v>
      </c>
      <c r="HE142">
        <v>4.38</v>
      </c>
      <c r="HF142">
        <v>31.45</v>
      </c>
      <c r="HG142">
        <v>26.5</v>
      </c>
      <c r="HH142">
        <v>34.53</v>
      </c>
      <c r="HI142">
        <v>44.48</v>
      </c>
      <c r="HJ142">
        <v>2.21</v>
      </c>
      <c r="HK142">
        <v>269.06</v>
      </c>
      <c r="ID142">
        <v>0</v>
      </c>
      <c r="IE142">
        <v>11.053699999999999</v>
      </c>
      <c r="IF142">
        <v>0.12561700000000001</v>
      </c>
      <c r="IG142">
        <v>0</v>
      </c>
      <c r="IH142">
        <v>1.7213499999999999</v>
      </c>
      <c r="II142">
        <v>0.80892399999999998</v>
      </c>
      <c r="IJ142">
        <v>1.7518499999999999</v>
      </c>
      <c r="IK142">
        <v>0.114331</v>
      </c>
      <c r="IL142">
        <v>15.575699999999999</v>
      </c>
      <c r="IM142">
        <v>54.7</v>
      </c>
      <c r="IN142">
        <v>30.5</v>
      </c>
      <c r="IO142">
        <v>24.2</v>
      </c>
      <c r="IP142">
        <v>56.5</v>
      </c>
      <c r="IQ142">
        <v>30.6</v>
      </c>
      <c r="IR142">
        <v>25.9</v>
      </c>
      <c r="IU142">
        <v>49.19</v>
      </c>
      <c r="IV142">
        <v>27.89</v>
      </c>
      <c r="IW142">
        <v>54.42</v>
      </c>
      <c r="IX142">
        <v>28.04</v>
      </c>
      <c r="IY142">
        <v>49.19</v>
      </c>
      <c r="IZ142">
        <v>27.89</v>
      </c>
      <c r="JA142">
        <v>103.82</v>
      </c>
      <c r="JB142">
        <v>91.291700000000006</v>
      </c>
      <c r="JK142">
        <v>1</v>
      </c>
      <c r="JL142">
        <v>17.921800000000001</v>
      </c>
      <c r="JM142">
        <v>17.921800000000001</v>
      </c>
      <c r="JP142">
        <v>27776.9</v>
      </c>
      <c r="JQ142">
        <v>17.921800000000001</v>
      </c>
      <c r="JR142">
        <v>1.65</v>
      </c>
      <c r="JS142">
        <v>2.6</v>
      </c>
      <c r="JT142">
        <v>8.0399999999999991</v>
      </c>
      <c r="JU142">
        <v>1.69</v>
      </c>
      <c r="JV142">
        <v>2.57</v>
      </c>
      <c r="JW142">
        <v>8.2200000000000006</v>
      </c>
      <c r="JZ142">
        <v>2</v>
      </c>
      <c r="KA142">
        <v>8</v>
      </c>
      <c r="KB142">
        <v>121.357</v>
      </c>
      <c r="KC142">
        <v>77.556100000000001</v>
      </c>
      <c r="KD142">
        <v>121.282</v>
      </c>
      <c r="KE142">
        <v>87.297799999999995</v>
      </c>
      <c r="KF142">
        <v>212.05</v>
      </c>
      <c r="KG142">
        <v>174.393</v>
      </c>
      <c r="KJ142">
        <v>34.588299999999997</v>
      </c>
      <c r="KK142">
        <v>1198.99</v>
      </c>
      <c r="KL142">
        <v>219.49799999999999</v>
      </c>
      <c r="KM142">
        <v>114.485</v>
      </c>
      <c r="KN142">
        <v>0</v>
      </c>
      <c r="KO142">
        <v>-4256.32</v>
      </c>
      <c r="KP142">
        <v>0</v>
      </c>
      <c r="KQ142">
        <v>0</v>
      </c>
      <c r="KR142">
        <v>441.303</v>
      </c>
      <c r="KS142">
        <v>1131.48</v>
      </c>
      <c r="KT142">
        <v>2466.0500000000002</v>
      </c>
      <c r="KU142">
        <v>95.033199999999994</v>
      </c>
      <c r="KV142">
        <v>1445.12</v>
      </c>
      <c r="KW142">
        <v>1362.9</v>
      </c>
      <c r="KX142">
        <v>3642.73</v>
      </c>
      <c r="KY142">
        <v>0</v>
      </c>
      <c r="KZ142">
        <v>1590.01</v>
      </c>
      <c r="LA142">
        <v>6595.64</v>
      </c>
      <c r="LB142">
        <v>34.971299999999999</v>
      </c>
      <c r="LC142">
        <v>1354.56</v>
      </c>
      <c r="LD142">
        <v>219.49799999999999</v>
      </c>
      <c r="LE142">
        <v>114.485</v>
      </c>
      <c r="LF142">
        <v>-4256.32</v>
      </c>
      <c r="LG142">
        <v>441.303</v>
      </c>
      <c r="LH142">
        <v>1132.68</v>
      </c>
      <c r="LI142">
        <v>2466.0500000000002</v>
      </c>
      <c r="LJ142">
        <v>95.033199999999994</v>
      </c>
      <c r="LK142">
        <v>1602.26</v>
      </c>
      <c r="LL142">
        <v>1381.59</v>
      </c>
      <c r="LM142">
        <v>3642.73</v>
      </c>
      <c r="LN142">
        <v>1590.01</v>
      </c>
      <c r="LO142">
        <v>6614.33</v>
      </c>
      <c r="LP142">
        <v>205.209</v>
      </c>
      <c r="LQ142">
        <v>2804.77</v>
      </c>
      <c r="LR142">
        <v>219.49799999999999</v>
      </c>
      <c r="LS142">
        <v>0</v>
      </c>
      <c r="LT142">
        <v>1278.6099999999999</v>
      </c>
      <c r="LU142">
        <v>1315.06</v>
      </c>
      <c r="LV142">
        <v>2209.0100000000002</v>
      </c>
      <c r="LW142">
        <v>129.84899999999999</v>
      </c>
      <c r="LX142">
        <v>8162</v>
      </c>
      <c r="LY142">
        <v>4368.1099999999997</v>
      </c>
      <c r="LZ142">
        <v>5781.83</v>
      </c>
      <c r="MA142">
        <v>1545</v>
      </c>
      <c r="MB142">
        <v>11694.9</v>
      </c>
    </row>
    <row r="143" spans="1:340" x14ac:dyDescent="0.25">
      <c r="A143" s="26">
        <v>44497.811377314814</v>
      </c>
      <c r="B143" t="s">
        <v>950</v>
      </c>
      <c r="C143" t="s">
        <v>951</v>
      </c>
      <c r="D143">
        <v>12</v>
      </c>
      <c r="E143">
        <v>8</v>
      </c>
      <c r="F143">
        <v>6960</v>
      </c>
      <c r="G143" t="s">
        <v>87</v>
      </c>
      <c r="H143" t="s">
        <v>393</v>
      </c>
      <c r="I143">
        <v>4.63</v>
      </c>
      <c r="J143">
        <v>1.6</v>
      </c>
      <c r="K143">
        <v>1.7</v>
      </c>
      <c r="L143">
        <v>25.6</v>
      </c>
      <c r="O143">
        <v>174.387</v>
      </c>
      <c r="P143">
        <v>2026.06</v>
      </c>
      <c r="Q143">
        <v>1100.08</v>
      </c>
      <c r="R143">
        <v>581.726</v>
      </c>
      <c r="S143">
        <v>0</v>
      </c>
      <c r="T143">
        <v>-24605.599999999999</v>
      </c>
      <c r="U143">
        <v>0</v>
      </c>
      <c r="V143">
        <v>0</v>
      </c>
      <c r="W143">
        <v>2033.7</v>
      </c>
      <c r="X143">
        <v>5646.8</v>
      </c>
      <c r="Y143">
        <v>12062</v>
      </c>
      <c r="Z143">
        <v>433.91399999999999</v>
      </c>
      <c r="AA143">
        <v>-547.01</v>
      </c>
      <c r="AB143">
        <v>3882.26</v>
      </c>
      <c r="AC143">
        <v>257.40199999999999</v>
      </c>
      <c r="AD143">
        <v>714.09799999999996</v>
      </c>
      <c r="AE143">
        <v>0</v>
      </c>
      <c r="AF143">
        <v>299.60500000000002</v>
      </c>
      <c r="AG143">
        <v>1271.1099999999999</v>
      </c>
      <c r="AH143">
        <v>971.5</v>
      </c>
      <c r="AI143">
        <v>8.82</v>
      </c>
      <c r="AJ143">
        <v>27.19</v>
      </c>
      <c r="AK143">
        <v>4.38</v>
      </c>
      <c r="AL143">
        <v>22.84</v>
      </c>
      <c r="AM143">
        <v>0</v>
      </c>
      <c r="AN143">
        <v>-83.45</v>
      </c>
      <c r="AO143">
        <v>0</v>
      </c>
      <c r="AP143">
        <v>0</v>
      </c>
      <c r="AQ143">
        <v>8.9499999999999993</v>
      </c>
      <c r="AR143">
        <v>31.82</v>
      </c>
      <c r="AS143">
        <v>49.46</v>
      </c>
      <c r="AT143">
        <v>1.79</v>
      </c>
      <c r="AU143">
        <v>71.8</v>
      </c>
      <c r="AV143">
        <v>63.23</v>
      </c>
      <c r="BI143">
        <v>0</v>
      </c>
      <c r="BJ143">
        <v>4.8781699999999999</v>
      </c>
      <c r="BK143">
        <v>0.12561700000000001</v>
      </c>
      <c r="BL143">
        <v>7.7370900000000006E-2</v>
      </c>
      <c r="BM143">
        <v>0</v>
      </c>
      <c r="BN143">
        <v>-0.46073999999999998</v>
      </c>
      <c r="BO143">
        <v>0</v>
      </c>
      <c r="BP143">
        <v>0</v>
      </c>
      <c r="BQ143">
        <v>0.53989299999999996</v>
      </c>
      <c r="BR143">
        <v>0.88530399999999998</v>
      </c>
      <c r="BS143">
        <v>1.82348</v>
      </c>
      <c r="BT143">
        <v>7.39533E-2</v>
      </c>
      <c r="BU143">
        <v>7.9430500000000004</v>
      </c>
      <c r="BV143">
        <v>5.0811599999999997</v>
      </c>
      <c r="BW143">
        <v>175.16900000000001</v>
      </c>
      <c r="BX143">
        <v>2558.3200000000002</v>
      </c>
      <c r="BY143">
        <v>1100.08</v>
      </c>
      <c r="BZ143">
        <v>581.726</v>
      </c>
      <c r="CA143">
        <v>-24605.599999999999</v>
      </c>
      <c r="CB143">
        <v>2033.7</v>
      </c>
      <c r="CC143">
        <v>5660.76</v>
      </c>
      <c r="CD143">
        <v>12062</v>
      </c>
      <c r="CE143">
        <v>433.91399999999999</v>
      </c>
      <c r="CF143">
        <v>3.0209200000000001E-4</v>
      </c>
      <c r="CG143">
        <v>4415.3</v>
      </c>
      <c r="CH143">
        <v>258.55799999999999</v>
      </c>
      <c r="CI143">
        <v>714.09799999999996</v>
      </c>
      <c r="CJ143">
        <v>299.60500000000002</v>
      </c>
      <c r="CK143">
        <v>1272.26</v>
      </c>
      <c r="CL143">
        <v>972.65499999999997</v>
      </c>
      <c r="CM143">
        <v>8.9</v>
      </c>
      <c r="CN143">
        <v>31.74</v>
      </c>
      <c r="CO143">
        <v>4.38</v>
      </c>
      <c r="CP143">
        <v>22.84</v>
      </c>
      <c r="CQ143">
        <v>-83.5</v>
      </c>
      <c r="CR143">
        <v>8.9499999999999993</v>
      </c>
      <c r="CS143">
        <v>31.88</v>
      </c>
      <c r="CT143">
        <v>49.46</v>
      </c>
      <c r="CU143">
        <v>1.79</v>
      </c>
      <c r="CV143">
        <v>76.44</v>
      </c>
      <c r="CW143">
        <v>67.86</v>
      </c>
      <c r="DH143">
        <v>0</v>
      </c>
      <c r="DI143">
        <v>5.5185300000000002</v>
      </c>
      <c r="DJ143">
        <v>0.12561700000000001</v>
      </c>
      <c r="DK143">
        <v>7.7370900000000006E-2</v>
      </c>
      <c r="DL143">
        <v>-0.46073999999999998</v>
      </c>
      <c r="DM143">
        <v>0.53989299999999996</v>
      </c>
      <c r="DN143">
        <v>0.88592700000000002</v>
      </c>
      <c r="DO143">
        <v>1.82348</v>
      </c>
      <c r="DP143">
        <v>7.39533E-2</v>
      </c>
      <c r="DQ143">
        <v>8.5840300000000003</v>
      </c>
      <c r="DR143">
        <v>5.7215199999999999</v>
      </c>
      <c r="DS143" t="s">
        <v>673</v>
      </c>
      <c r="DT143" t="s">
        <v>670</v>
      </c>
      <c r="DU143" t="s">
        <v>665</v>
      </c>
      <c r="DV143" t="s">
        <v>501</v>
      </c>
      <c r="DW143">
        <v>0.64098299999999997</v>
      </c>
      <c r="DX143">
        <v>0.64036000000000004</v>
      </c>
      <c r="DY143">
        <v>6.1</v>
      </c>
      <c r="DZ143">
        <v>6.8</v>
      </c>
      <c r="EC143">
        <v>174.387</v>
      </c>
      <c r="ED143">
        <v>2026.06</v>
      </c>
      <c r="EE143">
        <v>1100.08</v>
      </c>
      <c r="EF143">
        <v>581.726</v>
      </c>
      <c r="EG143">
        <v>0</v>
      </c>
      <c r="EH143">
        <v>-24605.599999999999</v>
      </c>
      <c r="EI143">
        <v>0</v>
      </c>
      <c r="EJ143">
        <v>0</v>
      </c>
      <c r="EK143">
        <v>2033.7</v>
      </c>
      <c r="EL143">
        <v>5646.8</v>
      </c>
      <c r="EM143">
        <v>12062</v>
      </c>
      <c r="EN143">
        <v>433.91399999999999</v>
      </c>
      <c r="EO143">
        <v>-547.01</v>
      </c>
      <c r="EP143">
        <v>257.40199999999999</v>
      </c>
      <c r="EQ143">
        <v>714.09799999999996</v>
      </c>
      <c r="ER143">
        <v>0</v>
      </c>
      <c r="ES143">
        <v>299.60500000000002</v>
      </c>
      <c r="ET143">
        <v>1271.1099999999999</v>
      </c>
      <c r="EU143">
        <v>8.82</v>
      </c>
      <c r="EV143">
        <v>27.19</v>
      </c>
      <c r="EW143">
        <v>4.38</v>
      </c>
      <c r="EX143">
        <v>22.84</v>
      </c>
      <c r="EY143">
        <v>0</v>
      </c>
      <c r="EZ143">
        <v>-83.45</v>
      </c>
      <c r="FA143">
        <v>0</v>
      </c>
      <c r="FB143">
        <v>0</v>
      </c>
      <c r="FC143">
        <v>8.9499999999999993</v>
      </c>
      <c r="FD143">
        <v>31.82</v>
      </c>
      <c r="FE143">
        <v>49.46</v>
      </c>
      <c r="FF143">
        <v>1.79</v>
      </c>
      <c r="FG143">
        <v>71.8</v>
      </c>
      <c r="FT143">
        <v>0</v>
      </c>
      <c r="FU143">
        <v>4.8781699999999999</v>
      </c>
      <c r="FV143">
        <v>0.12561700000000001</v>
      </c>
      <c r="FW143">
        <v>7.7370900000000006E-2</v>
      </c>
      <c r="FX143">
        <v>0</v>
      </c>
      <c r="FY143">
        <v>-0.46073999999999998</v>
      </c>
      <c r="FZ143">
        <v>0</v>
      </c>
      <c r="GA143">
        <v>0</v>
      </c>
      <c r="GB143">
        <v>0.53989299999999996</v>
      </c>
      <c r="GC143">
        <v>0.88530399999999998</v>
      </c>
      <c r="GD143">
        <v>1.82348</v>
      </c>
      <c r="GE143">
        <v>7.39533E-2</v>
      </c>
      <c r="GF143">
        <v>7.9430500000000004</v>
      </c>
      <c r="GG143">
        <v>981.52599999999995</v>
      </c>
      <c r="GH143">
        <v>5709.9</v>
      </c>
      <c r="GI143">
        <v>1100.08</v>
      </c>
      <c r="GJ143">
        <v>0</v>
      </c>
      <c r="GK143">
        <v>5894.96</v>
      </c>
      <c r="GL143">
        <v>6547.69</v>
      </c>
      <c r="GM143">
        <v>10697.7</v>
      </c>
      <c r="GN143">
        <v>540.49900000000002</v>
      </c>
      <c r="GO143">
        <v>31472.400000000001</v>
      </c>
      <c r="GP143">
        <v>817.04100000000005</v>
      </c>
      <c r="GQ143">
        <v>1121.78</v>
      </c>
      <c r="GR143">
        <v>291.12400000000002</v>
      </c>
      <c r="GS143">
        <v>2229.94</v>
      </c>
      <c r="GT143">
        <v>31.7774</v>
      </c>
      <c r="GU143">
        <v>63.58</v>
      </c>
      <c r="GV143">
        <v>4.38</v>
      </c>
      <c r="GW143">
        <v>65.795900000000003</v>
      </c>
      <c r="GX143">
        <v>26.6</v>
      </c>
      <c r="GY143">
        <v>41.05</v>
      </c>
      <c r="GZ143">
        <v>44.53</v>
      </c>
      <c r="HA143">
        <v>2.2599999999999998</v>
      </c>
      <c r="HB143">
        <v>279.97300000000001</v>
      </c>
      <c r="HC143">
        <v>29.52</v>
      </c>
      <c r="HD143">
        <v>63.58</v>
      </c>
      <c r="HE143">
        <v>4.38</v>
      </c>
      <c r="HF143">
        <v>32.24</v>
      </c>
      <c r="HG143">
        <v>26.6</v>
      </c>
      <c r="HH143">
        <v>34.56</v>
      </c>
      <c r="HI143">
        <v>44.53</v>
      </c>
      <c r="HJ143">
        <v>2.2599999999999998</v>
      </c>
      <c r="HK143">
        <v>237.67</v>
      </c>
      <c r="ID143">
        <v>0</v>
      </c>
      <c r="IE143">
        <v>9.1997900000000001</v>
      </c>
      <c r="IF143">
        <v>0.12561700000000001</v>
      </c>
      <c r="IG143">
        <v>0</v>
      </c>
      <c r="IH143">
        <v>1.7213499999999999</v>
      </c>
      <c r="II143">
        <v>0.80892399999999998</v>
      </c>
      <c r="IJ143">
        <v>1.7518499999999999</v>
      </c>
      <c r="IK143">
        <v>0.114331</v>
      </c>
      <c r="IL143">
        <v>13.7219</v>
      </c>
      <c r="IM143">
        <v>55.5</v>
      </c>
      <c r="IN143">
        <v>29.9</v>
      </c>
      <c r="IO143">
        <v>25.6</v>
      </c>
      <c r="IP143">
        <v>57.1</v>
      </c>
      <c r="IQ143">
        <v>29.8</v>
      </c>
      <c r="IR143">
        <v>27.3</v>
      </c>
      <c r="IU143">
        <v>34.57</v>
      </c>
      <c r="IV143">
        <v>28.66</v>
      </c>
      <c r="IW143">
        <v>39.130000000000003</v>
      </c>
      <c r="IX143">
        <v>28.73</v>
      </c>
      <c r="IY143">
        <v>34.57</v>
      </c>
      <c r="IZ143">
        <v>28.66</v>
      </c>
      <c r="JA143">
        <v>71.52</v>
      </c>
      <c r="JB143">
        <v>94.013300000000001</v>
      </c>
      <c r="JK143">
        <v>1</v>
      </c>
      <c r="JL143">
        <v>16.146799999999999</v>
      </c>
      <c r="JM143">
        <v>16.146799999999999</v>
      </c>
      <c r="JP143">
        <v>24612.799999999999</v>
      </c>
      <c r="JQ143">
        <v>16.146799999999999</v>
      </c>
      <c r="JR143">
        <v>1.47</v>
      </c>
      <c r="JS143">
        <v>2.2999999999999998</v>
      </c>
      <c r="JT143">
        <v>7.97</v>
      </c>
      <c r="JU143">
        <v>1.49</v>
      </c>
      <c r="JV143">
        <v>2.2799999999999998</v>
      </c>
      <c r="JW143">
        <v>8.1</v>
      </c>
      <c r="JZ143">
        <v>2</v>
      </c>
      <c r="KA143">
        <v>8</v>
      </c>
      <c r="KB143">
        <v>79.347800000000007</v>
      </c>
      <c r="KC143">
        <v>69.0762</v>
      </c>
      <c r="KD143">
        <v>79.346900000000005</v>
      </c>
      <c r="KE143">
        <v>78.117199999999997</v>
      </c>
      <c r="KF143">
        <v>141.30699999999999</v>
      </c>
      <c r="KG143">
        <v>155.96600000000001</v>
      </c>
      <c r="KJ143">
        <v>34.8003</v>
      </c>
      <c r="KK143">
        <v>499.92700000000002</v>
      </c>
      <c r="KL143">
        <v>219.49799999999999</v>
      </c>
      <c r="KM143">
        <v>114.486</v>
      </c>
      <c r="KN143">
        <v>0</v>
      </c>
      <c r="KO143">
        <v>-3768.26</v>
      </c>
      <c r="KP143">
        <v>0</v>
      </c>
      <c r="KQ143">
        <v>0</v>
      </c>
      <c r="KR143">
        <v>441.303</v>
      </c>
      <c r="KS143">
        <v>1121.57</v>
      </c>
      <c r="KT143">
        <v>2466.0500000000002</v>
      </c>
      <c r="KU143">
        <v>95.033199999999994</v>
      </c>
      <c r="KV143">
        <v>1224.42</v>
      </c>
      <c r="KW143">
        <v>1366.04</v>
      </c>
      <c r="KX143">
        <v>3789.74</v>
      </c>
      <c r="KY143">
        <v>0</v>
      </c>
      <c r="KZ143">
        <v>1590.01</v>
      </c>
      <c r="LA143">
        <v>6745.8</v>
      </c>
      <c r="LB143">
        <v>34.858800000000002</v>
      </c>
      <c r="LC143">
        <v>625.63800000000003</v>
      </c>
      <c r="LD143">
        <v>219.49799999999999</v>
      </c>
      <c r="LE143">
        <v>114.486</v>
      </c>
      <c r="LF143">
        <v>-3768.26</v>
      </c>
      <c r="LG143">
        <v>441.303</v>
      </c>
      <c r="LH143">
        <v>1124.2</v>
      </c>
      <c r="LI143">
        <v>2466.0500000000002</v>
      </c>
      <c r="LJ143">
        <v>95.033199999999994</v>
      </c>
      <c r="LK143">
        <v>1352.81</v>
      </c>
      <c r="LL143">
        <v>1372.17</v>
      </c>
      <c r="LM143">
        <v>3789.74</v>
      </c>
      <c r="LN143">
        <v>1590.01</v>
      </c>
      <c r="LO143">
        <v>6751.93</v>
      </c>
      <c r="LP143">
        <v>204.57900000000001</v>
      </c>
      <c r="LQ143">
        <v>1354.47</v>
      </c>
      <c r="LR143">
        <v>219.49799999999999</v>
      </c>
      <c r="LS143">
        <v>0</v>
      </c>
      <c r="LT143">
        <v>1278.6099999999999</v>
      </c>
      <c r="LU143">
        <v>1315.06</v>
      </c>
      <c r="LV143">
        <v>2209.0100000000002</v>
      </c>
      <c r="LW143">
        <v>129.84899999999999</v>
      </c>
      <c r="LX143">
        <v>6711.08</v>
      </c>
      <c r="LY143">
        <v>4336.0600000000004</v>
      </c>
      <c r="LZ143">
        <v>5953.31</v>
      </c>
      <c r="MA143">
        <v>1545</v>
      </c>
      <c r="MB143">
        <v>11834.4</v>
      </c>
    </row>
    <row r="144" spans="1:340" x14ac:dyDescent="0.25">
      <c r="A144" s="26">
        <v>44497.811828703707</v>
      </c>
      <c r="B144" t="s">
        <v>952</v>
      </c>
      <c r="C144" t="s">
        <v>953</v>
      </c>
      <c r="D144">
        <v>13</v>
      </c>
      <c r="E144">
        <v>8</v>
      </c>
      <c r="F144">
        <v>6960</v>
      </c>
      <c r="G144" t="s">
        <v>87</v>
      </c>
      <c r="H144" t="s">
        <v>393</v>
      </c>
      <c r="I144">
        <v>5.76</v>
      </c>
      <c r="J144">
        <v>1.9</v>
      </c>
      <c r="K144">
        <v>1.9</v>
      </c>
      <c r="L144">
        <v>25.4</v>
      </c>
      <c r="O144">
        <v>149.821</v>
      </c>
      <c r="P144">
        <v>5587.47</v>
      </c>
      <c r="Q144">
        <v>1100.08</v>
      </c>
      <c r="R144">
        <v>581.71500000000003</v>
      </c>
      <c r="S144">
        <v>0</v>
      </c>
      <c r="T144">
        <v>-28417.200000000001</v>
      </c>
      <c r="U144">
        <v>0</v>
      </c>
      <c r="V144">
        <v>0</v>
      </c>
      <c r="W144">
        <v>2033.7</v>
      </c>
      <c r="X144">
        <v>5720.89</v>
      </c>
      <c r="Y144">
        <v>12062</v>
      </c>
      <c r="Z144">
        <v>433.91399999999999</v>
      </c>
      <c r="AA144">
        <v>-747.69299999999998</v>
      </c>
      <c r="AB144">
        <v>7419.09</v>
      </c>
      <c r="AC144">
        <v>221.17400000000001</v>
      </c>
      <c r="AD144">
        <v>676.09100000000001</v>
      </c>
      <c r="AE144">
        <v>0</v>
      </c>
      <c r="AF144">
        <v>299.60500000000002</v>
      </c>
      <c r="AG144">
        <v>1196.8699999999999</v>
      </c>
      <c r="AH144">
        <v>897.26499999999999</v>
      </c>
      <c r="AI144">
        <v>7.61</v>
      </c>
      <c r="AJ144">
        <v>45.59</v>
      </c>
      <c r="AK144">
        <v>4.4000000000000004</v>
      </c>
      <c r="AL144">
        <v>21.84</v>
      </c>
      <c r="AM144">
        <v>0</v>
      </c>
      <c r="AN144">
        <v>-93.64</v>
      </c>
      <c r="AO144">
        <v>0</v>
      </c>
      <c r="AP144">
        <v>0</v>
      </c>
      <c r="AQ144">
        <v>9.1300000000000008</v>
      </c>
      <c r="AR144">
        <v>32.450000000000003</v>
      </c>
      <c r="AS144">
        <v>49.76</v>
      </c>
      <c r="AT144">
        <v>1.81</v>
      </c>
      <c r="AU144">
        <v>78.95</v>
      </c>
      <c r="AV144">
        <v>79.44</v>
      </c>
      <c r="BI144">
        <v>0</v>
      </c>
      <c r="BJ144">
        <v>6.6936900000000001</v>
      </c>
      <c r="BK144">
        <v>0.12561700000000001</v>
      </c>
      <c r="BL144">
        <v>7.7370900000000006E-2</v>
      </c>
      <c r="BM144">
        <v>0</v>
      </c>
      <c r="BN144">
        <v>-0.42384500000000003</v>
      </c>
      <c r="BO144">
        <v>0</v>
      </c>
      <c r="BP144">
        <v>0</v>
      </c>
      <c r="BQ144">
        <v>0.53989299999999996</v>
      </c>
      <c r="BR144">
        <v>0.88999899999999998</v>
      </c>
      <c r="BS144">
        <v>1.82348</v>
      </c>
      <c r="BT144">
        <v>7.39533E-2</v>
      </c>
      <c r="BU144">
        <v>9.80016</v>
      </c>
      <c r="BV144">
        <v>6.8966799999999999</v>
      </c>
      <c r="BW144">
        <v>151.09899999999999</v>
      </c>
      <c r="BX144">
        <v>6325.04</v>
      </c>
      <c r="BY144">
        <v>1100.08</v>
      </c>
      <c r="BZ144">
        <v>581.71500000000003</v>
      </c>
      <c r="CA144">
        <v>-28417.200000000001</v>
      </c>
      <c r="CB144">
        <v>2033.7</v>
      </c>
      <c r="CC144">
        <v>5729.73</v>
      </c>
      <c r="CD144">
        <v>12062</v>
      </c>
      <c r="CE144">
        <v>433.91399999999999</v>
      </c>
      <c r="CF144">
        <v>1.19882E-3</v>
      </c>
      <c r="CG144">
        <v>8157.94</v>
      </c>
      <c r="CH144">
        <v>223.06100000000001</v>
      </c>
      <c r="CI144">
        <v>676.09100000000001</v>
      </c>
      <c r="CJ144">
        <v>299.60500000000002</v>
      </c>
      <c r="CK144">
        <v>1198.76</v>
      </c>
      <c r="CL144">
        <v>899.15200000000004</v>
      </c>
      <c r="CM144">
        <v>7.69</v>
      </c>
      <c r="CN144">
        <v>51.27</v>
      </c>
      <c r="CO144">
        <v>4.4000000000000004</v>
      </c>
      <c r="CP144">
        <v>21.84</v>
      </c>
      <c r="CQ144">
        <v>-93.75</v>
      </c>
      <c r="CR144">
        <v>9.1300000000000008</v>
      </c>
      <c r="CS144">
        <v>32.49</v>
      </c>
      <c r="CT144">
        <v>49.76</v>
      </c>
      <c r="CU144">
        <v>1.81</v>
      </c>
      <c r="CV144">
        <v>84.64</v>
      </c>
      <c r="CW144">
        <v>85.2</v>
      </c>
      <c r="DH144">
        <v>0</v>
      </c>
      <c r="DI144">
        <v>7.4303800000000004</v>
      </c>
      <c r="DJ144">
        <v>0.12561700000000001</v>
      </c>
      <c r="DK144">
        <v>7.7370900000000006E-2</v>
      </c>
      <c r="DL144">
        <v>-0.42384500000000003</v>
      </c>
      <c r="DM144">
        <v>0.53989299999999996</v>
      </c>
      <c r="DN144">
        <v>0.88980300000000001</v>
      </c>
      <c r="DO144">
        <v>1.82348</v>
      </c>
      <c r="DP144">
        <v>7.39533E-2</v>
      </c>
      <c r="DQ144">
        <v>10.5366</v>
      </c>
      <c r="DR144">
        <v>7.6333700000000002</v>
      </c>
      <c r="DS144" t="s">
        <v>673</v>
      </c>
      <c r="DT144" t="s">
        <v>670</v>
      </c>
      <c r="DU144" t="s">
        <v>665</v>
      </c>
      <c r="DV144" t="s">
        <v>501</v>
      </c>
      <c r="DW144">
        <v>0.73649200000000004</v>
      </c>
      <c r="DX144">
        <v>0.73668699999999998</v>
      </c>
      <c r="DY144">
        <v>6.7</v>
      </c>
      <c r="DZ144">
        <v>6.8</v>
      </c>
      <c r="EC144">
        <v>149.821</v>
      </c>
      <c r="ED144">
        <v>5587.47</v>
      </c>
      <c r="EE144">
        <v>1100.08</v>
      </c>
      <c r="EF144">
        <v>581.71500000000003</v>
      </c>
      <c r="EG144">
        <v>0</v>
      </c>
      <c r="EH144">
        <v>-28417.200000000001</v>
      </c>
      <c r="EI144">
        <v>0</v>
      </c>
      <c r="EJ144">
        <v>0</v>
      </c>
      <c r="EK144">
        <v>2033.7</v>
      </c>
      <c r="EL144">
        <v>5720.89</v>
      </c>
      <c r="EM144">
        <v>12062</v>
      </c>
      <c r="EN144">
        <v>433.91399999999999</v>
      </c>
      <c r="EO144">
        <v>-747.69299999999998</v>
      </c>
      <c r="EP144">
        <v>221.17400000000001</v>
      </c>
      <c r="EQ144">
        <v>676.09100000000001</v>
      </c>
      <c r="ER144">
        <v>0</v>
      </c>
      <c r="ES144">
        <v>299.60500000000002</v>
      </c>
      <c r="ET144">
        <v>1196.8699999999999</v>
      </c>
      <c r="EU144">
        <v>7.61</v>
      </c>
      <c r="EV144">
        <v>45.59</v>
      </c>
      <c r="EW144">
        <v>4.4000000000000004</v>
      </c>
      <c r="EX144">
        <v>21.84</v>
      </c>
      <c r="EY144">
        <v>0</v>
      </c>
      <c r="EZ144">
        <v>-93.64</v>
      </c>
      <c r="FA144">
        <v>0</v>
      </c>
      <c r="FB144">
        <v>0</v>
      </c>
      <c r="FC144">
        <v>9.1300000000000008</v>
      </c>
      <c r="FD144">
        <v>32.450000000000003</v>
      </c>
      <c r="FE144">
        <v>49.76</v>
      </c>
      <c r="FF144">
        <v>1.81</v>
      </c>
      <c r="FG144">
        <v>78.95</v>
      </c>
      <c r="FT144">
        <v>0</v>
      </c>
      <c r="FU144">
        <v>6.6936900000000001</v>
      </c>
      <c r="FV144">
        <v>0.12561700000000001</v>
      </c>
      <c r="FW144">
        <v>7.7370900000000006E-2</v>
      </c>
      <c r="FX144">
        <v>0</v>
      </c>
      <c r="FY144">
        <v>-0.42384500000000003</v>
      </c>
      <c r="FZ144">
        <v>0</v>
      </c>
      <c r="GA144">
        <v>0</v>
      </c>
      <c r="GB144">
        <v>0.53989299999999996</v>
      </c>
      <c r="GC144">
        <v>0.88999899999999998</v>
      </c>
      <c r="GD144">
        <v>1.82348</v>
      </c>
      <c r="GE144">
        <v>7.39533E-2</v>
      </c>
      <c r="GF144">
        <v>9.80016</v>
      </c>
      <c r="GG144">
        <v>882.78800000000001</v>
      </c>
      <c r="GH144">
        <v>13374.1</v>
      </c>
      <c r="GI144">
        <v>1100.08</v>
      </c>
      <c r="GJ144">
        <v>0</v>
      </c>
      <c r="GK144">
        <v>5894.96</v>
      </c>
      <c r="GL144">
        <v>6547.69</v>
      </c>
      <c r="GM144">
        <v>10697.7</v>
      </c>
      <c r="GN144">
        <v>540.49900000000002</v>
      </c>
      <c r="GO144">
        <v>39037.800000000003</v>
      </c>
      <c r="GP144">
        <v>734.96</v>
      </c>
      <c r="GQ144">
        <v>1077.4000000000001</v>
      </c>
      <c r="GR144">
        <v>291.12400000000002</v>
      </c>
      <c r="GS144">
        <v>2103.4899999999998</v>
      </c>
      <c r="GT144">
        <v>29.534600000000001</v>
      </c>
      <c r="GU144">
        <v>97.45</v>
      </c>
      <c r="GV144">
        <v>4.4000000000000004</v>
      </c>
      <c r="GW144">
        <v>63.510199999999998</v>
      </c>
      <c r="GX144">
        <v>27.27</v>
      </c>
      <c r="GY144">
        <v>41.19</v>
      </c>
      <c r="GZ144">
        <v>44.84</v>
      </c>
      <c r="HA144">
        <v>2.31</v>
      </c>
      <c r="HB144">
        <v>310.505</v>
      </c>
      <c r="HC144">
        <v>26.64</v>
      </c>
      <c r="HD144">
        <v>97.45</v>
      </c>
      <c r="HE144">
        <v>4.4000000000000004</v>
      </c>
      <c r="HF144">
        <v>31.12</v>
      </c>
      <c r="HG144">
        <v>27.27</v>
      </c>
      <c r="HH144">
        <v>34.700000000000003</v>
      </c>
      <c r="HI144">
        <v>44.84</v>
      </c>
      <c r="HJ144">
        <v>2.31</v>
      </c>
      <c r="HK144">
        <v>268.73</v>
      </c>
      <c r="ID144">
        <v>0</v>
      </c>
      <c r="IE144">
        <v>11.329499999999999</v>
      </c>
      <c r="IF144">
        <v>0.12561700000000001</v>
      </c>
      <c r="IG144">
        <v>0</v>
      </c>
      <c r="IH144">
        <v>1.7213499999999999</v>
      </c>
      <c r="II144">
        <v>0.80892399999999998</v>
      </c>
      <c r="IJ144">
        <v>1.7518499999999999</v>
      </c>
      <c r="IK144">
        <v>0.114331</v>
      </c>
      <c r="IL144">
        <v>15.851599999999999</v>
      </c>
      <c r="IM144">
        <v>55.6</v>
      </c>
      <c r="IN144">
        <v>30.2</v>
      </c>
      <c r="IO144">
        <v>25.4</v>
      </c>
      <c r="IP144">
        <v>57.5</v>
      </c>
      <c r="IQ144">
        <v>30.2</v>
      </c>
      <c r="IR144">
        <v>27.3</v>
      </c>
      <c r="IU144">
        <v>52.92</v>
      </c>
      <c r="IV144">
        <v>26.52</v>
      </c>
      <c r="IW144">
        <v>58.6</v>
      </c>
      <c r="IX144">
        <v>26.6</v>
      </c>
      <c r="IY144">
        <v>52.92</v>
      </c>
      <c r="IZ144">
        <v>26.52</v>
      </c>
      <c r="JA144">
        <v>105.07</v>
      </c>
      <c r="JB144">
        <v>89.824799999999996</v>
      </c>
      <c r="JK144">
        <v>1</v>
      </c>
      <c r="JL144">
        <v>18.850999999999999</v>
      </c>
      <c r="JM144">
        <v>18.850999999999999</v>
      </c>
      <c r="JP144">
        <v>28425.599999999999</v>
      </c>
      <c r="JQ144">
        <v>18.850999999999999</v>
      </c>
      <c r="JR144">
        <v>1.65</v>
      </c>
      <c r="JS144">
        <v>2.74</v>
      </c>
      <c r="JT144">
        <v>7.8</v>
      </c>
      <c r="JU144">
        <v>1.7</v>
      </c>
      <c r="JV144">
        <v>2.69</v>
      </c>
      <c r="JW144">
        <v>7.98</v>
      </c>
      <c r="JZ144">
        <v>2</v>
      </c>
      <c r="KA144">
        <v>8</v>
      </c>
      <c r="KB144">
        <v>96.130799999999994</v>
      </c>
      <c r="KC144">
        <v>81.581900000000005</v>
      </c>
      <c r="KD144">
        <v>96.129599999999996</v>
      </c>
      <c r="KE144">
        <v>91.869399999999999</v>
      </c>
      <c r="KF144">
        <v>170.88300000000001</v>
      </c>
      <c r="KG144">
        <v>177.154</v>
      </c>
      <c r="KJ144">
        <v>29.941600000000001</v>
      </c>
      <c r="KK144">
        <v>1333.8</v>
      </c>
      <c r="KL144">
        <v>219.49799999999999</v>
      </c>
      <c r="KM144">
        <v>114.48399999999999</v>
      </c>
      <c r="KN144">
        <v>0</v>
      </c>
      <c r="KO144">
        <v>-4390.13</v>
      </c>
      <c r="KP144">
        <v>0</v>
      </c>
      <c r="KQ144">
        <v>0</v>
      </c>
      <c r="KR144">
        <v>441.303</v>
      </c>
      <c r="KS144">
        <v>1136.19</v>
      </c>
      <c r="KT144">
        <v>2466.0500000000002</v>
      </c>
      <c r="KU144">
        <v>95.033199999999994</v>
      </c>
      <c r="KV144">
        <v>1446.18</v>
      </c>
      <c r="KW144">
        <v>1173.78</v>
      </c>
      <c r="KX144">
        <v>3588.04</v>
      </c>
      <c r="KY144">
        <v>0</v>
      </c>
      <c r="KZ144">
        <v>1590.01</v>
      </c>
      <c r="LA144">
        <v>6351.83</v>
      </c>
      <c r="LB144">
        <v>30.075299999999999</v>
      </c>
      <c r="LC144">
        <v>1501.47</v>
      </c>
      <c r="LD144">
        <v>219.49799999999999</v>
      </c>
      <c r="LE144">
        <v>114.48399999999999</v>
      </c>
      <c r="LF144">
        <v>-4390.13</v>
      </c>
      <c r="LG144">
        <v>441.303</v>
      </c>
      <c r="LH144">
        <v>1137.75</v>
      </c>
      <c r="LI144">
        <v>2466.0500000000002</v>
      </c>
      <c r="LJ144">
        <v>95.033199999999994</v>
      </c>
      <c r="LK144">
        <v>1615.54</v>
      </c>
      <c r="LL144">
        <v>1183.79</v>
      </c>
      <c r="LM144">
        <v>3588.04</v>
      </c>
      <c r="LN144">
        <v>1590.01</v>
      </c>
      <c r="LO144">
        <v>6361.84</v>
      </c>
      <c r="LP144">
        <v>183.68899999999999</v>
      </c>
      <c r="LQ144">
        <v>3030.45</v>
      </c>
      <c r="LR144">
        <v>219.49799999999999</v>
      </c>
      <c r="LS144">
        <v>0</v>
      </c>
      <c r="LT144">
        <v>1278.6099999999999</v>
      </c>
      <c r="LU144">
        <v>1315.06</v>
      </c>
      <c r="LV144">
        <v>2209.0100000000002</v>
      </c>
      <c r="LW144">
        <v>129.84899999999999</v>
      </c>
      <c r="LX144">
        <v>8366.17</v>
      </c>
      <c r="LY144">
        <v>3900.45</v>
      </c>
      <c r="LZ144">
        <v>5717.81</v>
      </c>
      <c r="MA144">
        <v>1545</v>
      </c>
      <c r="MB144">
        <v>11163.3</v>
      </c>
    </row>
    <row r="145" spans="1:340" x14ac:dyDescent="0.25">
      <c r="A145" s="26">
        <v>44497.812291666669</v>
      </c>
      <c r="B145" t="s">
        <v>954</v>
      </c>
      <c r="C145" t="s">
        <v>955</v>
      </c>
      <c r="D145">
        <v>14</v>
      </c>
      <c r="E145">
        <v>8</v>
      </c>
      <c r="F145">
        <v>6960</v>
      </c>
      <c r="G145" t="s">
        <v>87</v>
      </c>
      <c r="H145" t="s">
        <v>393</v>
      </c>
      <c r="I145">
        <v>5.28</v>
      </c>
      <c r="J145">
        <v>1.8</v>
      </c>
      <c r="K145">
        <v>1.8</v>
      </c>
      <c r="L145">
        <v>24.9</v>
      </c>
      <c r="O145">
        <v>168.017</v>
      </c>
      <c r="P145">
        <v>4636.8100000000004</v>
      </c>
      <c r="Q145">
        <v>1100.08</v>
      </c>
      <c r="R145">
        <v>581.721</v>
      </c>
      <c r="S145">
        <v>0</v>
      </c>
      <c r="T145">
        <v>-27456.6</v>
      </c>
      <c r="U145">
        <v>0</v>
      </c>
      <c r="V145">
        <v>0</v>
      </c>
      <c r="W145">
        <v>2033.7</v>
      </c>
      <c r="X145">
        <v>5689.83</v>
      </c>
      <c r="Y145">
        <v>12062</v>
      </c>
      <c r="Z145">
        <v>433.91399999999999</v>
      </c>
      <c r="AA145">
        <v>-750.55600000000004</v>
      </c>
      <c r="AB145">
        <v>6486.63</v>
      </c>
      <c r="AC145">
        <v>248.29900000000001</v>
      </c>
      <c r="AD145">
        <v>692.76599999999996</v>
      </c>
      <c r="AE145">
        <v>0</v>
      </c>
      <c r="AF145">
        <v>299.60500000000002</v>
      </c>
      <c r="AG145">
        <v>1240.67</v>
      </c>
      <c r="AH145">
        <v>941.06500000000005</v>
      </c>
      <c r="AI145">
        <v>8.51</v>
      </c>
      <c r="AJ145">
        <v>38.03</v>
      </c>
      <c r="AK145">
        <v>4.2300000000000004</v>
      </c>
      <c r="AL145">
        <v>22.31</v>
      </c>
      <c r="AM145">
        <v>0</v>
      </c>
      <c r="AN145">
        <v>-89.53</v>
      </c>
      <c r="AO145">
        <v>0</v>
      </c>
      <c r="AP145">
        <v>0</v>
      </c>
      <c r="AQ145">
        <v>8.5299999999999994</v>
      </c>
      <c r="AR145">
        <v>31.04</v>
      </c>
      <c r="AS145">
        <v>47.74</v>
      </c>
      <c r="AT145">
        <v>1.72</v>
      </c>
      <c r="AU145">
        <v>72.58</v>
      </c>
      <c r="AV145">
        <v>73.08</v>
      </c>
      <c r="BI145">
        <v>0</v>
      </c>
      <c r="BJ145">
        <v>5.8811</v>
      </c>
      <c r="BK145">
        <v>0.12561700000000001</v>
      </c>
      <c r="BL145">
        <v>7.7370900000000006E-2</v>
      </c>
      <c r="BM145">
        <v>0</v>
      </c>
      <c r="BN145">
        <v>-0.240032</v>
      </c>
      <c r="BO145">
        <v>0</v>
      </c>
      <c r="BP145">
        <v>0</v>
      </c>
      <c r="BQ145">
        <v>0.53989299999999996</v>
      </c>
      <c r="BR145">
        <v>0.88873000000000002</v>
      </c>
      <c r="BS145">
        <v>1.82348</v>
      </c>
      <c r="BT145">
        <v>7.39533E-2</v>
      </c>
      <c r="BU145">
        <v>9.1701099999999993</v>
      </c>
      <c r="BV145">
        <v>6.0840899999999998</v>
      </c>
      <c r="BW145">
        <v>168.904</v>
      </c>
      <c r="BX145">
        <v>5374.48</v>
      </c>
      <c r="BY145">
        <v>1100.08</v>
      </c>
      <c r="BZ145">
        <v>581.721</v>
      </c>
      <c r="CA145">
        <v>-27456.6</v>
      </c>
      <c r="CB145">
        <v>2033.7</v>
      </c>
      <c r="CC145">
        <v>5701.82</v>
      </c>
      <c r="CD145">
        <v>12062</v>
      </c>
      <c r="CE145">
        <v>433.91399999999999</v>
      </c>
      <c r="CF145">
        <v>-1.08526E-3</v>
      </c>
      <c r="CG145">
        <v>7225.19</v>
      </c>
      <c r="CH145">
        <v>249.60900000000001</v>
      </c>
      <c r="CI145">
        <v>692.76599999999996</v>
      </c>
      <c r="CJ145">
        <v>299.60500000000002</v>
      </c>
      <c r="CK145">
        <v>1241.98</v>
      </c>
      <c r="CL145">
        <v>942.375</v>
      </c>
      <c r="CM145">
        <v>8.61</v>
      </c>
      <c r="CN145">
        <v>43.21</v>
      </c>
      <c r="CO145">
        <v>4.2300000000000004</v>
      </c>
      <c r="CP145">
        <v>22.31</v>
      </c>
      <c r="CQ145">
        <v>-89.62</v>
      </c>
      <c r="CR145">
        <v>8.5299999999999994</v>
      </c>
      <c r="CS145">
        <v>31.09</v>
      </c>
      <c r="CT145">
        <v>47.74</v>
      </c>
      <c r="CU145">
        <v>1.72</v>
      </c>
      <c r="CV145">
        <v>77.819999999999993</v>
      </c>
      <c r="CW145">
        <v>78.36</v>
      </c>
      <c r="DH145">
        <v>0</v>
      </c>
      <c r="DI145">
        <v>6.4968199999999996</v>
      </c>
      <c r="DJ145">
        <v>0.12561700000000001</v>
      </c>
      <c r="DK145">
        <v>7.7370900000000006E-2</v>
      </c>
      <c r="DL145">
        <v>-0.240032</v>
      </c>
      <c r="DM145">
        <v>0.53989299999999996</v>
      </c>
      <c r="DN145">
        <v>0.88909000000000005</v>
      </c>
      <c r="DO145">
        <v>1.82348</v>
      </c>
      <c r="DP145">
        <v>7.39533E-2</v>
      </c>
      <c r="DQ145">
        <v>9.7861899999999995</v>
      </c>
      <c r="DR145">
        <v>6.6998100000000003</v>
      </c>
      <c r="DS145" t="s">
        <v>673</v>
      </c>
      <c r="DT145" t="s">
        <v>670</v>
      </c>
      <c r="DU145" t="s">
        <v>665</v>
      </c>
      <c r="DV145" t="s">
        <v>501</v>
      </c>
      <c r="DW145">
        <v>0.61608300000000005</v>
      </c>
      <c r="DX145">
        <v>0.61572199999999999</v>
      </c>
      <c r="DY145">
        <v>6.7</v>
      </c>
      <c r="DZ145">
        <v>6.7</v>
      </c>
      <c r="EC145">
        <v>168.017</v>
      </c>
      <c r="ED145">
        <v>4636.8100000000004</v>
      </c>
      <c r="EE145">
        <v>1100.08</v>
      </c>
      <c r="EF145">
        <v>581.721</v>
      </c>
      <c r="EG145">
        <v>0</v>
      </c>
      <c r="EH145">
        <v>-27456.6</v>
      </c>
      <c r="EI145">
        <v>0</v>
      </c>
      <c r="EJ145">
        <v>0</v>
      </c>
      <c r="EK145">
        <v>2033.7</v>
      </c>
      <c r="EL145">
        <v>5689.83</v>
      </c>
      <c r="EM145">
        <v>12062</v>
      </c>
      <c r="EN145">
        <v>433.91399999999999</v>
      </c>
      <c r="EO145">
        <v>-750.55600000000004</v>
      </c>
      <c r="EP145">
        <v>248.29900000000001</v>
      </c>
      <c r="EQ145">
        <v>692.76599999999996</v>
      </c>
      <c r="ER145">
        <v>0</v>
      </c>
      <c r="ES145">
        <v>299.60500000000002</v>
      </c>
      <c r="ET145">
        <v>1240.67</v>
      </c>
      <c r="EU145">
        <v>8.51</v>
      </c>
      <c r="EV145">
        <v>38.03</v>
      </c>
      <c r="EW145">
        <v>4.2300000000000004</v>
      </c>
      <c r="EX145">
        <v>22.31</v>
      </c>
      <c r="EY145">
        <v>0</v>
      </c>
      <c r="EZ145">
        <v>-89.53</v>
      </c>
      <c r="FA145">
        <v>0</v>
      </c>
      <c r="FB145">
        <v>0</v>
      </c>
      <c r="FC145">
        <v>8.5299999999999994</v>
      </c>
      <c r="FD145">
        <v>31.04</v>
      </c>
      <c r="FE145">
        <v>47.74</v>
      </c>
      <c r="FF145">
        <v>1.72</v>
      </c>
      <c r="FG145">
        <v>72.58</v>
      </c>
      <c r="FT145">
        <v>0</v>
      </c>
      <c r="FU145">
        <v>5.8811</v>
      </c>
      <c r="FV145">
        <v>0.12561700000000001</v>
      </c>
      <c r="FW145">
        <v>7.7370900000000006E-2</v>
      </c>
      <c r="FX145">
        <v>0</v>
      </c>
      <c r="FY145">
        <v>-0.240032</v>
      </c>
      <c r="FZ145">
        <v>0</v>
      </c>
      <c r="GA145">
        <v>0</v>
      </c>
      <c r="GB145">
        <v>0.53989299999999996</v>
      </c>
      <c r="GC145">
        <v>0.88873000000000002</v>
      </c>
      <c r="GD145">
        <v>1.82348</v>
      </c>
      <c r="GE145">
        <v>7.39533E-2</v>
      </c>
      <c r="GF145">
        <v>9.1701099999999993</v>
      </c>
      <c r="GG145">
        <v>986.58199999999999</v>
      </c>
      <c r="GH145">
        <v>11687.2</v>
      </c>
      <c r="GI145">
        <v>1100.08</v>
      </c>
      <c r="GJ145">
        <v>0</v>
      </c>
      <c r="GK145">
        <v>5894.96</v>
      </c>
      <c r="GL145">
        <v>6547.69</v>
      </c>
      <c r="GM145">
        <v>10697.7</v>
      </c>
      <c r="GN145">
        <v>540.49900000000002</v>
      </c>
      <c r="GO145">
        <v>37454.699999999997</v>
      </c>
      <c r="GP145">
        <v>822.26</v>
      </c>
      <c r="GQ145">
        <v>1096.9100000000001</v>
      </c>
      <c r="GR145">
        <v>291.12400000000002</v>
      </c>
      <c r="GS145">
        <v>2210.3000000000002</v>
      </c>
      <c r="GT145">
        <v>34.379399999999997</v>
      </c>
      <c r="GU145">
        <v>82</v>
      </c>
      <c r="GV145">
        <v>4.2300000000000004</v>
      </c>
      <c r="GW145">
        <v>60.132100000000001</v>
      </c>
      <c r="GX145">
        <v>25.19</v>
      </c>
      <c r="GY145">
        <v>39.961399999999998</v>
      </c>
      <c r="GZ145">
        <v>42.89</v>
      </c>
      <c r="HA145">
        <v>2.17</v>
      </c>
      <c r="HB145">
        <v>290.95299999999997</v>
      </c>
      <c r="HC145">
        <v>29.74</v>
      </c>
      <c r="HD145">
        <v>82</v>
      </c>
      <c r="HE145">
        <v>4.2300000000000004</v>
      </c>
      <c r="HF145">
        <v>31.87</v>
      </c>
      <c r="HG145">
        <v>25.19</v>
      </c>
      <c r="HH145">
        <v>33.700000000000003</v>
      </c>
      <c r="HI145">
        <v>42.89</v>
      </c>
      <c r="HJ145">
        <v>2.17</v>
      </c>
      <c r="HK145">
        <v>251.79</v>
      </c>
      <c r="ID145">
        <v>0</v>
      </c>
      <c r="IE145">
        <v>9.4307599999999994</v>
      </c>
      <c r="IF145">
        <v>0.12561700000000001</v>
      </c>
      <c r="IG145">
        <v>0</v>
      </c>
      <c r="IH145">
        <v>1.7213499999999999</v>
      </c>
      <c r="II145">
        <v>0.80892399999999998</v>
      </c>
      <c r="IJ145">
        <v>1.7518499999999999</v>
      </c>
      <c r="IK145">
        <v>0.114331</v>
      </c>
      <c r="IL145">
        <v>13.9528</v>
      </c>
      <c r="IM145">
        <v>55.7</v>
      </c>
      <c r="IN145">
        <v>30.8</v>
      </c>
      <c r="IO145">
        <v>24.9</v>
      </c>
      <c r="IP145">
        <v>57.5</v>
      </c>
      <c r="IQ145">
        <v>30.8</v>
      </c>
      <c r="IR145">
        <v>26.7</v>
      </c>
      <c r="IU145">
        <v>45.11</v>
      </c>
      <c r="IV145">
        <v>27.97</v>
      </c>
      <c r="IW145">
        <v>50.29</v>
      </c>
      <c r="IX145">
        <v>28.07</v>
      </c>
      <c r="IY145">
        <v>45.11</v>
      </c>
      <c r="IZ145">
        <v>27.97</v>
      </c>
      <c r="JA145">
        <v>89.68</v>
      </c>
      <c r="JB145">
        <v>91.061499999999995</v>
      </c>
      <c r="JK145">
        <v>1</v>
      </c>
      <c r="JL145">
        <v>15.6594</v>
      </c>
      <c r="JM145">
        <v>15.6594</v>
      </c>
      <c r="JP145">
        <v>27464.6</v>
      </c>
      <c r="JQ145">
        <v>15.6594</v>
      </c>
      <c r="JR145">
        <v>1.28</v>
      </c>
      <c r="JS145">
        <v>1.51</v>
      </c>
      <c r="JT145">
        <v>9.2799999999999994</v>
      </c>
      <c r="JU145">
        <v>1.32</v>
      </c>
      <c r="JV145">
        <v>1.48</v>
      </c>
      <c r="JW145">
        <v>9.4600000000000009</v>
      </c>
      <c r="JZ145">
        <v>2</v>
      </c>
      <c r="KA145">
        <v>8</v>
      </c>
      <c r="KB145">
        <v>109.396</v>
      </c>
      <c r="KC145">
        <v>75.704999999999998</v>
      </c>
      <c r="KD145">
        <v>109.395</v>
      </c>
      <c r="KE145">
        <v>84.749399999999994</v>
      </c>
      <c r="KF145">
        <v>193.511</v>
      </c>
      <c r="KG145">
        <v>169.25200000000001</v>
      </c>
      <c r="KJ145">
        <v>32.470799999999997</v>
      </c>
      <c r="KK145">
        <v>1206.1300000000001</v>
      </c>
      <c r="KL145">
        <v>203.99799999999999</v>
      </c>
      <c r="KM145">
        <v>105.232</v>
      </c>
      <c r="KN145">
        <v>0</v>
      </c>
      <c r="KO145">
        <v>-2794.09</v>
      </c>
      <c r="KP145">
        <v>0</v>
      </c>
      <c r="KQ145">
        <v>0</v>
      </c>
      <c r="KR145">
        <v>444.32499999999999</v>
      </c>
      <c r="KS145">
        <v>1042.55</v>
      </c>
      <c r="KT145">
        <v>2355.87</v>
      </c>
      <c r="KU145">
        <v>95.474199999999996</v>
      </c>
      <c r="KV145">
        <v>2691.96</v>
      </c>
      <c r="KW145">
        <v>1317.73</v>
      </c>
      <c r="KX145">
        <v>3676.53</v>
      </c>
      <c r="KY145">
        <v>0</v>
      </c>
      <c r="KZ145">
        <v>1590.01</v>
      </c>
      <c r="LA145">
        <v>6584.28</v>
      </c>
      <c r="LB145">
        <v>32.505099999999999</v>
      </c>
      <c r="LC145">
        <v>1379.54</v>
      </c>
      <c r="LD145">
        <v>203.99799999999999</v>
      </c>
      <c r="LE145">
        <v>105.232</v>
      </c>
      <c r="LF145">
        <v>-2794.09</v>
      </c>
      <c r="LG145">
        <v>444.32499999999999</v>
      </c>
      <c r="LH145">
        <v>1044.29</v>
      </c>
      <c r="LI145">
        <v>2355.87</v>
      </c>
      <c r="LJ145">
        <v>95.474199999999996</v>
      </c>
      <c r="LK145">
        <v>2867.14</v>
      </c>
      <c r="LL145">
        <v>1324.68</v>
      </c>
      <c r="LM145">
        <v>3676.53</v>
      </c>
      <c r="LN145">
        <v>1590.01</v>
      </c>
      <c r="LO145">
        <v>6591.23</v>
      </c>
      <c r="LP145">
        <v>200.101</v>
      </c>
      <c r="LQ145">
        <v>2584.73</v>
      </c>
      <c r="LR145">
        <v>203.99799999999999</v>
      </c>
      <c r="LS145">
        <v>0</v>
      </c>
      <c r="LT145">
        <v>1286.71</v>
      </c>
      <c r="LU145">
        <v>1230.25</v>
      </c>
      <c r="LV145">
        <v>2122.71</v>
      </c>
      <c r="LW145">
        <v>142.83199999999999</v>
      </c>
      <c r="LX145">
        <v>7771.32</v>
      </c>
      <c r="LY145">
        <v>4363.76</v>
      </c>
      <c r="LZ145">
        <v>5821.35</v>
      </c>
      <c r="MA145">
        <v>1545</v>
      </c>
      <c r="MB145">
        <v>11730.1</v>
      </c>
    </row>
    <row r="146" spans="1:340" x14ac:dyDescent="0.25">
      <c r="A146" s="26">
        <v>44497.8127662037</v>
      </c>
      <c r="B146" t="s">
        <v>956</v>
      </c>
      <c r="C146" t="s">
        <v>957</v>
      </c>
      <c r="D146">
        <v>15</v>
      </c>
      <c r="E146">
        <v>8</v>
      </c>
      <c r="F146">
        <v>6960</v>
      </c>
      <c r="G146" t="s">
        <v>87</v>
      </c>
      <c r="H146" t="s">
        <v>393</v>
      </c>
      <c r="I146">
        <v>7.37</v>
      </c>
      <c r="J146">
        <v>2.2000000000000002</v>
      </c>
      <c r="K146">
        <v>2.1</v>
      </c>
      <c r="L146">
        <v>24.4</v>
      </c>
      <c r="O146">
        <v>0.26448300000000002</v>
      </c>
      <c r="P146">
        <v>14705.6</v>
      </c>
      <c r="Q146">
        <v>1100.08</v>
      </c>
      <c r="R146">
        <v>581.67499999999995</v>
      </c>
      <c r="S146">
        <v>0</v>
      </c>
      <c r="T146">
        <v>-37961.5</v>
      </c>
      <c r="U146">
        <v>0</v>
      </c>
      <c r="V146">
        <v>0</v>
      </c>
      <c r="W146">
        <v>2033.7</v>
      </c>
      <c r="X146">
        <v>5936.83</v>
      </c>
      <c r="Y146">
        <v>12062</v>
      </c>
      <c r="Z146">
        <v>433.91399999999999</v>
      </c>
      <c r="AA146">
        <v>-1107.47</v>
      </c>
      <c r="AB146">
        <v>16387.599999999999</v>
      </c>
      <c r="AC146">
        <v>0.39046900000000001</v>
      </c>
      <c r="AD146">
        <v>542.29999999999995</v>
      </c>
      <c r="AE146">
        <v>0</v>
      </c>
      <c r="AF146">
        <v>299.60500000000002</v>
      </c>
      <c r="AG146">
        <v>842.29499999999996</v>
      </c>
      <c r="AH146">
        <v>542.69000000000005</v>
      </c>
      <c r="AI146">
        <v>0.01</v>
      </c>
      <c r="AJ146">
        <v>89.35</v>
      </c>
      <c r="AK146">
        <v>4.25</v>
      </c>
      <c r="AL146">
        <v>18.03</v>
      </c>
      <c r="AM146">
        <v>0</v>
      </c>
      <c r="AN146">
        <v>-119.6</v>
      </c>
      <c r="AO146">
        <v>0</v>
      </c>
      <c r="AP146">
        <v>0</v>
      </c>
      <c r="AQ146">
        <v>8.64</v>
      </c>
      <c r="AR146">
        <v>32.14</v>
      </c>
      <c r="AS146">
        <v>48</v>
      </c>
      <c r="AT146">
        <v>1.74</v>
      </c>
      <c r="AU146">
        <v>82.56</v>
      </c>
      <c r="AV146">
        <v>111.64</v>
      </c>
      <c r="BI146">
        <v>0</v>
      </c>
      <c r="BJ146">
        <v>10.237399999999999</v>
      </c>
      <c r="BK146">
        <v>0.12561700000000001</v>
      </c>
      <c r="BL146">
        <v>7.7370900000000006E-2</v>
      </c>
      <c r="BM146">
        <v>0</v>
      </c>
      <c r="BN146">
        <v>-0.27615899999999999</v>
      </c>
      <c r="BO146">
        <v>0</v>
      </c>
      <c r="BP146">
        <v>0</v>
      </c>
      <c r="BQ146">
        <v>0.53989299999999996</v>
      </c>
      <c r="BR146">
        <v>0.89180899999999996</v>
      </c>
      <c r="BS146">
        <v>1.82348</v>
      </c>
      <c r="BT146">
        <v>7.39533E-2</v>
      </c>
      <c r="BU146">
        <v>13.493399999999999</v>
      </c>
      <c r="BV146">
        <v>10.4404</v>
      </c>
      <c r="BW146">
        <v>0.246723</v>
      </c>
      <c r="BX146">
        <v>15812.3</v>
      </c>
      <c r="BY146">
        <v>1100.08</v>
      </c>
      <c r="BZ146">
        <v>581.67499999999995</v>
      </c>
      <c r="CA146">
        <v>-37961.5</v>
      </c>
      <c r="CB146">
        <v>2033.7</v>
      </c>
      <c r="CC146">
        <v>5937.67</v>
      </c>
      <c r="CD146">
        <v>12062</v>
      </c>
      <c r="CE146">
        <v>433.91399999999999</v>
      </c>
      <c r="CF146">
        <v>-4.7911799999999999E-3</v>
      </c>
      <c r="CG146">
        <v>17494.3</v>
      </c>
      <c r="CH146">
        <v>0.36424899999999999</v>
      </c>
      <c r="CI146">
        <v>542.29999999999995</v>
      </c>
      <c r="CJ146">
        <v>299.60500000000002</v>
      </c>
      <c r="CK146">
        <v>842.26900000000001</v>
      </c>
      <c r="CL146">
        <v>542.66399999999999</v>
      </c>
      <c r="CM146">
        <v>0.01</v>
      </c>
      <c r="CN146">
        <v>96.72</v>
      </c>
      <c r="CO146">
        <v>4.25</v>
      </c>
      <c r="CP146">
        <v>18.03</v>
      </c>
      <c r="CQ146">
        <v>-119.76</v>
      </c>
      <c r="CR146">
        <v>8.64</v>
      </c>
      <c r="CS146">
        <v>32.14</v>
      </c>
      <c r="CT146">
        <v>48</v>
      </c>
      <c r="CU146">
        <v>1.74</v>
      </c>
      <c r="CV146">
        <v>89.77</v>
      </c>
      <c r="CW146">
        <v>119.01</v>
      </c>
      <c r="DH146">
        <v>0</v>
      </c>
      <c r="DI146">
        <v>11.085699999999999</v>
      </c>
      <c r="DJ146">
        <v>0.12561700000000001</v>
      </c>
      <c r="DK146">
        <v>7.7370900000000006E-2</v>
      </c>
      <c r="DL146">
        <v>-0.27615899999999999</v>
      </c>
      <c r="DM146">
        <v>0.53989299999999996</v>
      </c>
      <c r="DN146">
        <v>0.89099899999999999</v>
      </c>
      <c r="DO146">
        <v>1.82348</v>
      </c>
      <c r="DP146">
        <v>7.39533E-2</v>
      </c>
      <c r="DQ146">
        <v>14.3409</v>
      </c>
      <c r="DR146">
        <v>11.2887</v>
      </c>
      <c r="DS146" t="s">
        <v>673</v>
      </c>
      <c r="DT146" t="s">
        <v>670</v>
      </c>
      <c r="DU146" t="s">
        <v>665</v>
      </c>
      <c r="DV146" t="s">
        <v>501</v>
      </c>
      <c r="DW146">
        <v>0.84750400000000004</v>
      </c>
      <c r="DX146">
        <v>0.84831400000000001</v>
      </c>
      <c r="DY146">
        <v>8</v>
      </c>
      <c r="DZ146">
        <v>6.2</v>
      </c>
      <c r="EC146">
        <v>0.26448300000000002</v>
      </c>
      <c r="ED146">
        <v>14705.6</v>
      </c>
      <c r="EE146">
        <v>1100.08</v>
      </c>
      <c r="EF146">
        <v>581.67499999999995</v>
      </c>
      <c r="EG146">
        <v>0</v>
      </c>
      <c r="EH146">
        <v>-37961.5</v>
      </c>
      <c r="EI146">
        <v>0</v>
      </c>
      <c r="EJ146">
        <v>0</v>
      </c>
      <c r="EK146">
        <v>2033.7</v>
      </c>
      <c r="EL146">
        <v>5936.83</v>
      </c>
      <c r="EM146">
        <v>12062</v>
      </c>
      <c r="EN146">
        <v>433.91399999999999</v>
      </c>
      <c r="EO146">
        <v>-1107.47</v>
      </c>
      <c r="EP146">
        <v>0.39046900000000001</v>
      </c>
      <c r="EQ146">
        <v>542.29999999999995</v>
      </c>
      <c r="ER146">
        <v>0</v>
      </c>
      <c r="ES146">
        <v>299.60500000000002</v>
      </c>
      <c r="ET146">
        <v>842.29499999999996</v>
      </c>
      <c r="EU146">
        <v>0.01</v>
      </c>
      <c r="EV146">
        <v>89.35</v>
      </c>
      <c r="EW146">
        <v>4.25</v>
      </c>
      <c r="EX146">
        <v>18.03</v>
      </c>
      <c r="EY146">
        <v>0</v>
      </c>
      <c r="EZ146">
        <v>-119.6</v>
      </c>
      <c r="FA146">
        <v>0</v>
      </c>
      <c r="FB146">
        <v>0</v>
      </c>
      <c r="FC146">
        <v>8.64</v>
      </c>
      <c r="FD146">
        <v>32.14</v>
      </c>
      <c r="FE146">
        <v>48</v>
      </c>
      <c r="FF146">
        <v>1.74</v>
      </c>
      <c r="FG146">
        <v>82.56</v>
      </c>
      <c r="FT146">
        <v>0</v>
      </c>
      <c r="FU146">
        <v>10.237399999999999</v>
      </c>
      <c r="FV146">
        <v>0.12561700000000001</v>
      </c>
      <c r="FW146">
        <v>7.7370900000000006E-2</v>
      </c>
      <c r="FX146">
        <v>0</v>
      </c>
      <c r="FY146">
        <v>-0.27615899999999999</v>
      </c>
      <c r="FZ146">
        <v>0</v>
      </c>
      <c r="GA146">
        <v>0</v>
      </c>
      <c r="GB146">
        <v>0.53989299999999996</v>
      </c>
      <c r="GC146">
        <v>0.89180899999999996</v>
      </c>
      <c r="GD146">
        <v>1.82348</v>
      </c>
      <c r="GE146">
        <v>7.39533E-2</v>
      </c>
      <c r="GF146">
        <v>13.493399999999999</v>
      </c>
      <c r="GG146">
        <v>82.677800000000005</v>
      </c>
      <c r="GH146">
        <v>32332</v>
      </c>
      <c r="GI146">
        <v>1100.08</v>
      </c>
      <c r="GJ146">
        <v>0</v>
      </c>
      <c r="GK146">
        <v>5894.96</v>
      </c>
      <c r="GL146">
        <v>6547.69</v>
      </c>
      <c r="GM146">
        <v>10697.7</v>
      </c>
      <c r="GN146">
        <v>540.49900000000002</v>
      </c>
      <c r="GO146">
        <v>57195.7</v>
      </c>
      <c r="GP146">
        <v>68.837400000000002</v>
      </c>
      <c r="GQ146">
        <v>918.37</v>
      </c>
      <c r="GR146">
        <v>291.12400000000002</v>
      </c>
      <c r="GS146">
        <v>1278.33</v>
      </c>
      <c r="GT146">
        <v>2.6373700000000002</v>
      </c>
      <c r="GU146">
        <v>176.3</v>
      </c>
      <c r="GV146">
        <v>4.25</v>
      </c>
      <c r="GW146">
        <v>44.016399999999997</v>
      </c>
      <c r="GX146">
        <v>25.58</v>
      </c>
      <c r="GY146">
        <v>40.321399999999997</v>
      </c>
      <c r="GZ146">
        <v>43.19</v>
      </c>
      <c r="HA146">
        <v>2.19</v>
      </c>
      <c r="HB146">
        <v>338.48500000000001</v>
      </c>
      <c r="HC146">
        <v>2.52</v>
      </c>
      <c r="HD146">
        <v>176.3</v>
      </c>
      <c r="HE146">
        <v>4.25</v>
      </c>
      <c r="HF146">
        <v>26.85</v>
      </c>
      <c r="HG146">
        <v>25.58</v>
      </c>
      <c r="HH146">
        <v>33.799999999999997</v>
      </c>
      <c r="HI146">
        <v>43.19</v>
      </c>
      <c r="HJ146">
        <v>2.19</v>
      </c>
      <c r="HK146">
        <v>314.68</v>
      </c>
      <c r="ID146">
        <v>0</v>
      </c>
      <c r="IE146">
        <v>15.669700000000001</v>
      </c>
      <c r="IF146">
        <v>0.12561700000000001</v>
      </c>
      <c r="IG146">
        <v>0</v>
      </c>
      <c r="IH146">
        <v>1.7213499999999999</v>
      </c>
      <c r="II146">
        <v>0.80892399999999998</v>
      </c>
      <c r="IJ146">
        <v>1.7518499999999999</v>
      </c>
      <c r="IK146">
        <v>0.114331</v>
      </c>
      <c r="IL146">
        <v>20.191700000000001</v>
      </c>
      <c r="IM146">
        <v>59.7</v>
      </c>
      <c r="IN146">
        <v>35.299999999999997</v>
      </c>
      <c r="IO146">
        <v>24.4</v>
      </c>
      <c r="IP146">
        <v>61.9</v>
      </c>
      <c r="IQ146">
        <v>35.4</v>
      </c>
      <c r="IR146">
        <v>26.5</v>
      </c>
      <c r="IU146">
        <v>95.88</v>
      </c>
      <c r="IV146">
        <v>15.76</v>
      </c>
      <c r="IW146">
        <v>103.25</v>
      </c>
      <c r="IX146">
        <v>15.76</v>
      </c>
      <c r="IY146">
        <v>95.88</v>
      </c>
      <c r="IZ146">
        <v>15.76</v>
      </c>
      <c r="JA146">
        <v>180.84</v>
      </c>
      <c r="JB146">
        <v>46.363799999999998</v>
      </c>
      <c r="JK146">
        <v>1</v>
      </c>
      <c r="JL146">
        <v>23.094200000000001</v>
      </c>
      <c r="JM146">
        <v>23.094200000000001</v>
      </c>
      <c r="JP146">
        <v>37972.6</v>
      </c>
      <c r="JQ146">
        <v>23.094200000000001</v>
      </c>
      <c r="JR146">
        <v>1.71</v>
      </c>
      <c r="JS146">
        <v>2.13</v>
      </c>
      <c r="JT146">
        <v>8.4499999999999993</v>
      </c>
      <c r="JU146">
        <v>1.75</v>
      </c>
      <c r="JV146">
        <v>2.09</v>
      </c>
      <c r="JW146">
        <v>8.68</v>
      </c>
      <c r="JZ146">
        <v>2</v>
      </c>
      <c r="KA146">
        <v>8</v>
      </c>
      <c r="KB146">
        <v>77.992500000000007</v>
      </c>
      <c r="KC146">
        <v>115.575</v>
      </c>
      <c r="KD146">
        <v>77.991699999999994</v>
      </c>
      <c r="KE146">
        <v>127.822</v>
      </c>
      <c r="KF146">
        <v>143.845</v>
      </c>
      <c r="KG146">
        <v>243.29400000000001</v>
      </c>
      <c r="KJ146">
        <v>5.3979800000000001E-2</v>
      </c>
      <c r="KK146">
        <v>3534.06</v>
      </c>
      <c r="KL146">
        <v>203.99799999999999</v>
      </c>
      <c r="KM146">
        <v>105.22799999999999</v>
      </c>
      <c r="KN146">
        <v>0</v>
      </c>
      <c r="KO146">
        <v>-3840.69</v>
      </c>
      <c r="KP146">
        <v>0</v>
      </c>
      <c r="KQ146">
        <v>0</v>
      </c>
      <c r="KR146">
        <v>444.32499999999999</v>
      </c>
      <c r="KS146">
        <v>1085.8699999999999</v>
      </c>
      <c r="KT146">
        <v>2355.87</v>
      </c>
      <c r="KU146">
        <v>95.474199999999996</v>
      </c>
      <c r="KV146">
        <v>3984.19</v>
      </c>
      <c r="KW146">
        <v>2.0722299999999998</v>
      </c>
      <c r="KX146">
        <v>2878</v>
      </c>
      <c r="KY146">
        <v>0</v>
      </c>
      <c r="KZ146">
        <v>1590.01</v>
      </c>
      <c r="LA146">
        <v>4470.09</v>
      </c>
      <c r="LB146">
        <v>5.4808799999999998E-2</v>
      </c>
      <c r="LC146">
        <v>3759.56</v>
      </c>
      <c r="LD146">
        <v>203.99799999999999</v>
      </c>
      <c r="LE146">
        <v>105.22799999999999</v>
      </c>
      <c r="LF146">
        <v>-3840.69</v>
      </c>
      <c r="LG146">
        <v>444.32499999999999</v>
      </c>
      <c r="LH146">
        <v>1085.5899999999999</v>
      </c>
      <c r="LI146">
        <v>2355.87</v>
      </c>
      <c r="LJ146">
        <v>95.474199999999996</v>
      </c>
      <c r="LK146">
        <v>4209.42</v>
      </c>
      <c r="LL146">
        <v>1.9330799999999999</v>
      </c>
      <c r="LM146">
        <v>2878</v>
      </c>
      <c r="LN146">
        <v>1590.01</v>
      </c>
      <c r="LO146">
        <v>4469.95</v>
      </c>
      <c r="LP146">
        <v>16.603300000000001</v>
      </c>
      <c r="LQ146">
        <v>6557.87</v>
      </c>
      <c r="LR146">
        <v>203.99799999999999</v>
      </c>
      <c r="LS146">
        <v>0</v>
      </c>
      <c r="LT146">
        <v>1286.71</v>
      </c>
      <c r="LU146">
        <v>1230.25</v>
      </c>
      <c r="LV146">
        <v>2122.71</v>
      </c>
      <c r="LW146">
        <v>142.83199999999999</v>
      </c>
      <c r="LX146">
        <v>11561</v>
      </c>
      <c r="LY146">
        <v>365.322</v>
      </c>
      <c r="LZ146">
        <v>4873.82</v>
      </c>
      <c r="MA146">
        <v>1545</v>
      </c>
      <c r="MB146">
        <v>6784.15</v>
      </c>
    </row>
    <row r="147" spans="1:340" x14ac:dyDescent="0.25">
      <c r="A147" s="26">
        <v>44497.813206018516</v>
      </c>
      <c r="B147" t="s">
        <v>958</v>
      </c>
      <c r="C147" t="s">
        <v>959</v>
      </c>
      <c r="D147">
        <v>16</v>
      </c>
      <c r="E147">
        <v>8</v>
      </c>
      <c r="F147">
        <v>6960</v>
      </c>
      <c r="G147" t="s">
        <v>87</v>
      </c>
      <c r="H147" t="s">
        <v>393</v>
      </c>
      <c r="I147">
        <v>2.91</v>
      </c>
      <c r="J147">
        <v>1.1000000000000001</v>
      </c>
      <c r="K147">
        <v>1</v>
      </c>
      <c r="L147">
        <v>29</v>
      </c>
      <c r="O147">
        <v>460.35399999999998</v>
      </c>
      <c r="P147">
        <v>919.97500000000002</v>
      </c>
      <c r="Q147">
        <v>1100.08</v>
      </c>
      <c r="R147">
        <v>581.77700000000004</v>
      </c>
      <c r="S147">
        <v>0</v>
      </c>
      <c r="T147">
        <v>-23678.3</v>
      </c>
      <c r="U147">
        <v>0</v>
      </c>
      <c r="V147">
        <v>0</v>
      </c>
      <c r="W147">
        <v>2033.7</v>
      </c>
      <c r="X147">
        <v>5568.28</v>
      </c>
      <c r="Y147">
        <v>12062</v>
      </c>
      <c r="Z147">
        <v>433.91399999999999</v>
      </c>
      <c r="AA147">
        <v>-518.21199999999999</v>
      </c>
      <c r="AB147">
        <v>3062.19</v>
      </c>
      <c r="AC147">
        <v>681.32899999999995</v>
      </c>
      <c r="AD147">
        <v>820.92</v>
      </c>
      <c r="AE147">
        <v>0</v>
      </c>
      <c r="AF147">
        <v>299.60500000000002</v>
      </c>
      <c r="AG147">
        <v>1801.85</v>
      </c>
      <c r="AH147">
        <v>1502.25</v>
      </c>
      <c r="AI147">
        <v>23.03</v>
      </c>
      <c r="AJ147">
        <v>6.56</v>
      </c>
      <c r="AK147">
        <v>4.4000000000000004</v>
      </c>
      <c r="AL147">
        <v>26.04</v>
      </c>
      <c r="AM147">
        <v>0</v>
      </c>
      <c r="AN147">
        <v>-74.64</v>
      </c>
      <c r="AO147">
        <v>0</v>
      </c>
      <c r="AP147">
        <v>0</v>
      </c>
      <c r="AQ147">
        <v>9.49</v>
      </c>
      <c r="AR147">
        <v>31.52</v>
      </c>
      <c r="AS147">
        <v>50.4</v>
      </c>
      <c r="AT147">
        <v>1.89</v>
      </c>
      <c r="AU147">
        <v>78.69</v>
      </c>
      <c r="AV147">
        <v>60.03</v>
      </c>
      <c r="BI147">
        <v>0</v>
      </c>
      <c r="BJ147">
        <v>2.1471399999999998</v>
      </c>
      <c r="BK147">
        <v>0.12561700000000001</v>
      </c>
      <c r="BL147">
        <v>7.7370900000000006E-2</v>
      </c>
      <c r="BM147">
        <v>0</v>
      </c>
      <c r="BN147">
        <v>-0.42779899999999998</v>
      </c>
      <c r="BO147">
        <v>0</v>
      </c>
      <c r="BP147">
        <v>0</v>
      </c>
      <c r="BQ147">
        <v>0.53989299999999996</v>
      </c>
      <c r="BR147">
        <v>0.88272099999999998</v>
      </c>
      <c r="BS147">
        <v>1.82348</v>
      </c>
      <c r="BT147">
        <v>7.39533E-2</v>
      </c>
      <c r="BU147">
        <v>5.2423700000000002</v>
      </c>
      <c r="BV147">
        <v>2.35012</v>
      </c>
      <c r="BW147">
        <v>454.73099999999999</v>
      </c>
      <c r="BX147">
        <v>1420.86</v>
      </c>
      <c r="BY147">
        <v>1100.08</v>
      </c>
      <c r="BZ147">
        <v>581.77700000000004</v>
      </c>
      <c r="CA147">
        <v>-23678.3</v>
      </c>
      <c r="CB147">
        <v>2033.7</v>
      </c>
      <c r="CC147">
        <v>5591.22</v>
      </c>
      <c r="CD147">
        <v>12062</v>
      </c>
      <c r="CE147">
        <v>433.91399999999999</v>
      </c>
      <c r="CF147">
        <v>-1.69629E-3</v>
      </c>
      <c r="CG147">
        <v>3557.45</v>
      </c>
      <c r="CH147">
        <v>673.00599999999997</v>
      </c>
      <c r="CI147">
        <v>820.92</v>
      </c>
      <c r="CJ147">
        <v>299.60500000000002</v>
      </c>
      <c r="CK147">
        <v>1793.53</v>
      </c>
      <c r="CL147">
        <v>1493.93</v>
      </c>
      <c r="CM147">
        <v>22.89</v>
      </c>
      <c r="CN147">
        <v>9.61</v>
      </c>
      <c r="CO147">
        <v>4.4000000000000004</v>
      </c>
      <c r="CP147">
        <v>26.04</v>
      </c>
      <c r="CQ147">
        <v>-74.7</v>
      </c>
      <c r="CR147">
        <v>9.49</v>
      </c>
      <c r="CS147">
        <v>31.61</v>
      </c>
      <c r="CT147">
        <v>50.4</v>
      </c>
      <c r="CU147">
        <v>1.89</v>
      </c>
      <c r="CV147">
        <v>81.63</v>
      </c>
      <c r="CW147">
        <v>62.94</v>
      </c>
      <c r="DH147">
        <v>0</v>
      </c>
      <c r="DI147">
        <v>2.9544800000000002</v>
      </c>
      <c r="DJ147">
        <v>0.12561700000000001</v>
      </c>
      <c r="DK147">
        <v>7.7370900000000006E-2</v>
      </c>
      <c r="DL147">
        <v>-0.42779899999999998</v>
      </c>
      <c r="DM147">
        <v>0.53989299999999996</v>
      </c>
      <c r="DN147">
        <v>0.88484799999999997</v>
      </c>
      <c r="DO147">
        <v>1.82348</v>
      </c>
      <c r="DP147">
        <v>7.39533E-2</v>
      </c>
      <c r="DQ147">
        <v>6.0518400000000003</v>
      </c>
      <c r="DR147">
        <v>3.15747</v>
      </c>
      <c r="DS147" t="s">
        <v>673</v>
      </c>
      <c r="DT147" t="s">
        <v>670</v>
      </c>
      <c r="DU147" t="s">
        <v>665</v>
      </c>
      <c r="DV147" t="s">
        <v>501</v>
      </c>
      <c r="DW147">
        <v>0.80947000000000002</v>
      </c>
      <c r="DX147">
        <v>0.80734300000000003</v>
      </c>
      <c r="DY147">
        <v>3.6</v>
      </c>
      <c r="DZ147">
        <v>4.5999999999999996</v>
      </c>
      <c r="EC147">
        <v>460.35399999999998</v>
      </c>
      <c r="ED147">
        <v>919.97500000000002</v>
      </c>
      <c r="EE147">
        <v>1100.08</v>
      </c>
      <c r="EF147">
        <v>581.77700000000004</v>
      </c>
      <c r="EG147">
        <v>0</v>
      </c>
      <c r="EH147">
        <v>-23678.3</v>
      </c>
      <c r="EI147">
        <v>0</v>
      </c>
      <c r="EJ147">
        <v>0</v>
      </c>
      <c r="EK147">
        <v>2033.7</v>
      </c>
      <c r="EL147">
        <v>5568.28</v>
      </c>
      <c r="EM147">
        <v>12062</v>
      </c>
      <c r="EN147">
        <v>433.91399999999999</v>
      </c>
      <c r="EO147">
        <v>-518.21199999999999</v>
      </c>
      <c r="EP147">
        <v>681.32899999999995</v>
      </c>
      <c r="EQ147">
        <v>820.92</v>
      </c>
      <c r="ER147">
        <v>0</v>
      </c>
      <c r="ES147">
        <v>299.60500000000002</v>
      </c>
      <c r="ET147">
        <v>1801.85</v>
      </c>
      <c r="EU147">
        <v>23.03</v>
      </c>
      <c r="EV147">
        <v>6.56</v>
      </c>
      <c r="EW147">
        <v>4.4000000000000004</v>
      </c>
      <c r="EX147">
        <v>26.04</v>
      </c>
      <c r="EY147">
        <v>0</v>
      </c>
      <c r="EZ147">
        <v>-74.64</v>
      </c>
      <c r="FA147">
        <v>0</v>
      </c>
      <c r="FB147">
        <v>0</v>
      </c>
      <c r="FC147">
        <v>9.49</v>
      </c>
      <c r="FD147">
        <v>31.52</v>
      </c>
      <c r="FE147">
        <v>50.4</v>
      </c>
      <c r="FF147">
        <v>1.89</v>
      </c>
      <c r="FG147">
        <v>78.69</v>
      </c>
      <c r="FT147">
        <v>0</v>
      </c>
      <c r="FU147">
        <v>2.1471399999999998</v>
      </c>
      <c r="FV147">
        <v>0.12561700000000001</v>
      </c>
      <c r="FW147">
        <v>7.7370900000000006E-2</v>
      </c>
      <c r="FX147">
        <v>0</v>
      </c>
      <c r="FY147">
        <v>-0.42779899999999998</v>
      </c>
      <c r="FZ147">
        <v>0</v>
      </c>
      <c r="GA147">
        <v>0</v>
      </c>
      <c r="GB147">
        <v>0.53989299999999996</v>
      </c>
      <c r="GC147">
        <v>0.88272099999999998</v>
      </c>
      <c r="GD147">
        <v>1.82348</v>
      </c>
      <c r="GE147">
        <v>7.39533E-2</v>
      </c>
      <c r="GF147">
        <v>5.2423700000000002</v>
      </c>
      <c r="GG147">
        <v>1285.6300000000001</v>
      </c>
      <c r="GH147">
        <v>2677.01</v>
      </c>
      <c r="GI147">
        <v>1100.08</v>
      </c>
      <c r="GJ147">
        <v>0</v>
      </c>
      <c r="GK147">
        <v>5894.96</v>
      </c>
      <c r="GL147">
        <v>6547.69</v>
      </c>
      <c r="GM147">
        <v>10697.7</v>
      </c>
      <c r="GN147">
        <v>540.49900000000002</v>
      </c>
      <c r="GO147">
        <v>28743.599999999999</v>
      </c>
      <c r="GP147">
        <v>1073.1300000000001</v>
      </c>
      <c r="GQ147">
        <v>1244.45</v>
      </c>
      <c r="GR147">
        <v>291.12400000000002</v>
      </c>
      <c r="GS147">
        <v>2608.6999999999998</v>
      </c>
      <c r="GT147">
        <v>56.091200000000001</v>
      </c>
      <c r="GU147">
        <v>14.93</v>
      </c>
      <c r="GV147">
        <v>4.4000000000000004</v>
      </c>
      <c r="GW147">
        <v>79.866699999999994</v>
      </c>
      <c r="GX147">
        <v>27.55</v>
      </c>
      <c r="GY147">
        <v>41.281399999999998</v>
      </c>
      <c r="GZ147">
        <v>45.01</v>
      </c>
      <c r="HA147">
        <v>2.59</v>
      </c>
      <c r="HB147">
        <v>271.71899999999999</v>
      </c>
      <c r="HC147">
        <v>38.880000000000003</v>
      </c>
      <c r="HD147">
        <v>14.93</v>
      </c>
      <c r="HE147">
        <v>4.4000000000000004</v>
      </c>
      <c r="HF147">
        <v>35.94</v>
      </c>
      <c r="HG147">
        <v>27.55</v>
      </c>
      <c r="HH147">
        <v>34.76</v>
      </c>
      <c r="HI147">
        <v>45.01</v>
      </c>
      <c r="HJ147">
        <v>2.59</v>
      </c>
      <c r="HK147">
        <v>204.06</v>
      </c>
      <c r="ID147">
        <v>0</v>
      </c>
      <c r="IE147">
        <v>3.4849999999999999</v>
      </c>
      <c r="IF147">
        <v>0.12561700000000001</v>
      </c>
      <c r="IG147">
        <v>0</v>
      </c>
      <c r="IH147">
        <v>1.7213499999999999</v>
      </c>
      <c r="II147">
        <v>0.80892399999999998</v>
      </c>
      <c r="IJ147">
        <v>1.7518499999999999</v>
      </c>
      <c r="IK147">
        <v>0.114331</v>
      </c>
      <c r="IL147">
        <v>8.0070599999999992</v>
      </c>
      <c r="IM147">
        <v>56.4</v>
      </c>
      <c r="IN147">
        <v>27.4</v>
      </c>
      <c r="IO147">
        <v>29</v>
      </c>
      <c r="IP147">
        <v>57.5</v>
      </c>
      <c r="IQ147">
        <v>27.5</v>
      </c>
      <c r="IR147">
        <v>30</v>
      </c>
      <c r="IU147">
        <v>15.35</v>
      </c>
      <c r="IV147">
        <v>44.68</v>
      </c>
      <c r="IW147">
        <v>18.38</v>
      </c>
      <c r="IX147">
        <v>44.56</v>
      </c>
      <c r="IY147">
        <v>15.35</v>
      </c>
      <c r="IZ147">
        <v>44.68</v>
      </c>
      <c r="JA147">
        <v>24.8</v>
      </c>
      <c r="JB147">
        <v>130.488</v>
      </c>
      <c r="JK147">
        <v>1</v>
      </c>
      <c r="JL147">
        <v>14.408099999999999</v>
      </c>
      <c r="JM147">
        <v>14.408099999999999</v>
      </c>
      <c r="JP147">
        <v>23685.200000000001</v>
      </c>
      <c r="JQ147">
        <v>14.408099999999999</v>
      </c>
      <c r="JR147">
        <v>1.1000000000000001</v>
      </c>
      <c r="JS147">
        <v>1.36</v>
      </c>
      <c r="JT147">
        <v>11.66</v>
      </c>
      <c r="JU147">
        <v>1.1299999999999999</v>
      </c>
      <c r="JV147">
        <v>1.34</v>
      </c>
      <c r="JW147">
        <v>11.75</v>
      </c>
      <c r="JZ147">
        <v>2</v>
      </c>
      <c r="KA147">
        <v>8</v>
      </c>
      <c r="KB147">
        <v>108.18899999999999</v>
      </c>
      <c r="KC147">
        <v>45.9724</v>
      </c>
      <c r="KD147">
        <v>108.188</v>
      </c>
      <c r="KE147">
        <v>57.921999999999997</v>
      </c>
      <c r="KF147">
        <v>143.07499999999999</v>
      </c>
      <c r="KG147">
        <v>79.299099999999996</v>
      </c>
      <c r="KJ147">
        <v>83.537499999999994</v>
      </c>
      <c r="KK147">
        <v>249.42</v>
      </c>
      <c r="KL147">
        <v>203.99799999999999</v>
      </c>
      <c r="KM147">
        <v>105.238</v>
      </c>
      <c r="KN147">
        <v>0</v>
      </c>
      <c r="KO147">
        <v>-2462.67</v>
      </c>
      <c r="KP147">
        <v>0</v>
      </c>
      <c r="KQ147">
        <v>0</v>
      </c>
      <c r="KR147">
        <v>444.32499999999999</v>
      </c>
      <c r="KS147">
        <v>1020.21</v>
      </c>
      <c r="KT147">
        <v>2355.87</v>
      </c>
      <c r="KU147">
        <v>95.474199999999996</v>
      </c>
      <c r="KV147">
        <v>2095.41</v>
      </c>
      <c r="KW147">
        <v>3615.84</v>
      </c>
      <c r="KX147">
        <v>4356.6499999999996</v>
      </c>
      <c r="KY147">
        <v>0</v>
      </c>
      <c r="KZ147">
        <v>1590.01</v>
      </c>
      <c r="LA147">
        <v>9562.5</v>
      </c>
      <c r="LB147">
        <v>82.742000000000004</v>
      </c>
      <c r="LC147">
        <v>379.35500000000002</v>
      </c>
      <c r="LD147">
        <v>203.99799999999999</v>
      </c>
      <c r="LE147">
        <v>105.238</v>
      </c>
      <c r="LF147">
        <v>-2462.67</v>
      </c>
      <c r="LG147">
        <v>444.32499999999999</v>
      </c>
      <c r="LH147">
        <v>1024.17</v>
      </c>
      <c r="LI147">
        <v>2355.87</v>
      </c>
      <c r="LJ147">
        <v>95.474199999999996</v>
      </c>
      <c r="LK147">
        <v>2228.5100000000002</v>
      </c>
      <c r="LL147">
        <v>3571.66</v>
      </c>
      <c r="LM147">
        <v>4356.6499999999996</v>
      </c>
      <c r="LN147">
        <v>1590.01</v>
      </c>
      <c r="LO147">
        <v>9518.33</v>
      </c>
      <c r="LP147">
        <v>249.81800000000001</v>
      </c>
      <c r="LQ147">
        <v>616.19100000000003</v>
      </c>
      <c r="LR147">
        <v>203.99799999999999</v>
      </c>
      <c r="LS147">
        <v>0</v>
      </c>
      <c r="LT147">
        <v>1286.71</v>
      </c>
      <c r="LU147">
        <v>1230.25</v>
      </c>
      <c r="LV147">
        <v>2122.71</v>
      </c>
      <c r="LW147">
        <v>142.83199999999999</v>
      </c>
      <c r="LX147">
        <v>5852.5</v>
      </c>
      <c r="LY147">
        <v>5695.12</v>
      </c>
      <c r="LZ147">
        <v>6604.36</v>
      </c>
      <c r="MA147">
        <v>1545</v>
      </c>
      <c r="MB147">
        <v>13844.5</v>
      </c>
    </row>
    <row r="148" spans="1:340" x14ac:dyDescent="0.25">
      <c r="A148" s="26">
        <v>44497.813576388886</v>
      </c>
      <c r="B148" t="s">
        <v>960</v>
      </c>
      <c r="C148" t="s">
        <v>961</v>
      </c>
      <c r="D148">
        <v>12</v>
      </c>
      <c r="E148">
        <v>1</v>
      </c>
      <c r="F148">
        <v>2100</v>
      </c>
      <c r="G148" t="s">
        <v>87</v>
      </c>
      <c r="H148" t="s">
        <v>393</v>
      </c>
      <c r="I148">
        <v>4.8499999999999996</v>
      </c>
      <c r="J148">
        <v>2</v>
      </c>
      <c r="K148">
        <v>2</v>
      </c>
      <c r="L148">
        <v>24.1</v>
      </c>
      <c r="O148">
        <v>133.65600000000001</v>
      </c>
      <c r="P148">
        <v>159.15100000000001</v>
      </c>
      <c r="Q148">
        <v>277.07299999999998</v>
      </c>
      <c r="R148">
        <v>81.134900000000002</v>
      </c>
      <c r="S148">
        <v>0</v>
      </c>
      <c r="T148">
        <v>-4302.38</v>
      </c>
      <c r="U148">
        <v>0</v>
      </c>
      <c r="V148">
        <v>0</v>
      </c>
      <c r="W148">
        <v>505.55700000000002</v>
      </c>
      <c r="X148">
        <v>938.41600000000005</v>
      </c>
      <c r="Y148">
        <v>2025.88</v>
      </c>
      <c r="Z148">
        <v>119.621</v>
      </c>
      <c r="AA148">
        <v>-61.891100000000002</v>
      </c>
      <c r="AB148">
        <v>651.01499999999999</v>
      </c>
      <c r="AC148">
        <v>197.28100000000001</v>
      </c>
      <c r="AD148">
        <v>114.539</v>
      </c>
      <c r="AE148">
        <v>0</v>
      </c>
      <c r="AF148">
        <v>43.1646</v>
      </c>
      <c r="AG148">
        <v>354.98500000000001</v>
      </c>
      <c r="AH148">
        <v>311.82</v>
      </c>
      <c r="AI148">
        <v>22.24</v>
      </c>
      <c r="AJ148">
        <v>14.7</v>
      </c>
      <c r="AK148">
        <v>3.66</v>
      </c>
      <c r="AL148">
        <v>12.08</v>
      </c>
      <c r="AM148">
        <v>0</v>
      </c>
      <c r="AN148">
        <v>-48.35</v>
      </c>
      <c r="AO148">
        <v>0</v>
      </c>
      <c r="AP148">
        <v>0</v>
      </c>
      <c r="AQ148">
        <v>7.37</v>
      </c>
      <c r="AR148">
        <v>17.37</v>
      </c>
      <c r="AS148">
        <v>27.51</v>
      </c>
      <c r="AT148">
        <v>1.64</v>
      </c>
      <c r="AU148">
        <v>58.22</v>
      </c>
      <c r="AV148">
        <v>52.68</v>
      </c>
      <c r="BI148">
        <v>0</v>
      </c>
      <c r="BJ148">
        <v>0.56546600000000002</v>
      </c>
      <c r="BK148">
        <v>3.1638600000000003E-2</v>
      </c>
      <c r="BL148">
        <v>1.40705E-2</v>
      </c>
      <c r="BM148">
        <v>0</v>
      </c>
      <c r="BN148">
        <v>-8.0562099999999998E-2</v>
      </c>
      <c r="BO148">
        <v>0</v>
      </c>
      <c r="BP148">
        <v>0</v>
      </c>
      <c r="BQ148">
        <v>0.134212</v>
      </c>
      <c r="BR148">
        <v>0.17436199999999999</v>
      </c>
      <c r="BS148">
        <v>0.30364400000000002</v>
      </c>
      <c r="BT148">
        <v>2.03874E-2</v>
      </c>
      <c r="BU148">
        <v>1.1632199999999999</v>
      </c>
      <c r="BV148">
        <v>0.61117500000000002</v>
      </c>
      <c r="BW148">
        <v>140.49700000000001</v>
      </c>
      <c r="BX148">
        <v>209.15</v>
      </c>
      <c r="BY148">
        <v>277.07299999999998</v>
      </c>
      <c r="BZ148">
        <v>81.134900000000002</v>
      </c>
      <c r="CA148">
        <v>-4302.38</v>
      </c>
      <c r="CB148">
        <v>505.55700000000002</v>
      </c>
      <c r="CC148">
        <v>943.46699999999998</v>
      </c>
      <c r="CD148">
        <v>2025.88</v>
      </c>
      <c r="CE148">
        <v>119.621</v>
      </c>
      <c r="CF148" s="27">
        <v>6.0639E-5</v>
      </c>
      <c r="CG148">
        <v>707.85500000000002</v>
      </c>
      <c r="CH148">
        <v>207.37899999999999</v>
      </c>
      <c r="CI148">
        <v>114.539</v>
      </c>
      <c r="CJ148">
        <v>43.1646</v>
      </c>
      <c r="CK148">
        <v>365.08300000000003</v>
      </c>
      <c r="CL148">
        <v>321.91800000000001</v>
      </c>
      <c r="CM148">
        <v>23.44</v>
      </c>
      <c r="CN148">
        <v>18.350000000000001</v>
      </c>
      <c r="CO148">
        <v>3.66</v>
      </c>
      <c r="CP148">
        <v>12.08</v>
      </c>
      <c r="CQ148">
        <v>-48.37</v>
      </c>
      <c r="CR148">
        <v>7.37</v>
      </c>
      <c r="CS148">
        <v>17.440000000000001</v>
      </c>
      <c r="CT148">
        <v>27.51</v>
      </c>
      <c r="CU148">
        <v>1.64</v>
      </c>
      <c r="CV148">
        <v>63.12</v>
      </c>
      <c r="CW148">
        <v>57.53</v>
      </c>
      <c r="DH148">
        <v>0</v>
      </c>
      <c r="DI148">
        <v>0.73802199999999996</v>
      </c>
      <c r="DJ148">
        <v>3.1638600000000003E-2</v>
      </c>
      <c r="DK148">
        <v>1.40705E-2</v>
      </c>
      <c r="DL148">
        <v>-8.0562099999999998E-2</v>
      </c>
      <c r="DM148">
        <v>0.134212</v>
      </c>
      <c r="DN148">
        <v>0.17513200000000001</v>
      </c>
      <c r="DO148">
        <v>0.30364400000000002</v>
      </c>
      <c r="DP148">
        <v>2.03874E-2</v>
      </c>
      <c r="DQ148">
        <v>1.3365400000000001</v>
      </c>
      <c r="DR148">
        <v>0.78373099999999996</v>
      </c>
      <c r="DS148" t="s">
        <v>673</v>
      </c>
      <c r="DT148" t="s">
        <v>670</v>
      </c>
      <c r="DU148" t="s">
        <v>665</v>
      </c>
      <c r="DV148" t="s">
        <v>501</v>
      </c>
      <c r="DW148">
        <v>0.17332600000000001</v>
      </c>
      <c r="DX148">
        <v>0.17255599999999999</v>
      </c>
      <c r="DY148">
        <v>7.8</v>
      </c>
      <c r="DZ148">
        <v>8.4</v>
      </c>
      <c r="EC148">
        <v>133.65600000000001</v>
      </c>
      <c r="ED148">
        <v>159.15100000000001</v>
      </c>
      <c r="EE148">
        <v>277.07299999999998</v>
      </c>
      <c r="EF148">
        <v>81.134900000000002</v>
      </c>
      <c r="EG148">
        <v>0</v>
      </c>
      <c r="EH148">
        <v>-4302.38</v>
      </c>
      <c r="EI148">
        <v>0</v>
      </c>
      <c r="EJ148">
        <v>0</v>
      </c>
      <c r="EK148">
        <v>505.55700000000002</v>
      </c>
      <c r="EL148">
        <v>938.41600000000005</v>
      </c>
      <c r="EM148">
        <v>2025.88</v>
      </c>
      <c r="EN148">
        <v>119.621</v>
      </c>
      <c r="EO148">
        <v>-61.891100000000002</v>
      </c>
      <c r="EP148">
        <v>197.28100000000001</v>
      </c>
      <c r="EQ148">
        <v>114.539</v>
      </c>
      <c r="ER148">
        <v>0</v>
      </c>
      <c r="ES148">
        <v>43.1646</v>
      </c>
      <c r="ET148">
        <v>354.98500000000001</v>
      </c>
      <c r="EU148">
        <v>22.24</v>
      </c>
      <c r="EV148">
        <v>14.7</v>
      </c>
      <c r="EW148">
        <v>3.66</v>
      </c>
      <c r="EX148">
        <v>12.08</v>
      </c>
      <c r="EY148">
        <v>0</v>
      </c>
      <c r="EZ148">
        <v>-48.35</v>
      </c>
      <c r="FA148">
        <v>0</v>
      </c>
      <c r="FB148">
        <v>0</v>
      </c>
      <c r="FC148">
        <v>7.37</v>
      </c>
      <c r="FD148">
        <v>17.37</v>
      </c>
      <c r="FE148">
        <v>27.51</v>
      </c>
      <c r="FF148">
        <v>1.64</v>
      </c>
      <c r="FG148">
        <v>58.22</v>
      </c>
      <c r="FT148">
        <v>0</v>
      </c>
      <c r="FU148">
        <v>0.56546600000000002</v>
      </c>
      <c r="FV148">
        <v>3.1638600000000003E-2</v>
      </c>
      <c r="FW148">
        <v>1.40705E-2</v>
      </c>
      <c r="FX148">
        <v>0</v>
      </c>
      <c r="FY148">
        <v>-8.0562099999999998E-2</v>
      </c>
      <c r="FZ148">
        <v>0</v>
      </c>
      <c r="GA148">
        <v>0</v>
      </c>
      <c r="GB148">
        <v>0.134212</v>
      </c>
      <c r="GC148">
        <v>0.17436199999999999</v>
      </c>
      <c r="GD148">
        <v>0.30364400000000002</v>
      </c>
      <c r="GE148">
        <v>2.03874E-2</v>
      </c>
      <c r="GF148">
        <v>1.1632199999999999</v>
      </c>
      <c r="GG148">
        <v>467.20299999999997</v>
      </c>
      <c r="GH148">
        <v>1161.6600000000001</v>
      </c>
      <c r="GI148">
        <v>277.07299999999998</v>
      </c>
      <c r="GJ148">
        <v>0</v>
      </c>
      <c r="GK148">
        <v>2135</v>
      </c>
      <c r="GL148">
        <v>930.00099999999998</v>
      </c>
      <c r="GM148">
        <v>2637.81</v>
      </c>
      <c r="GN148">
        <v>297.5</v>
      </c>
      <c r="GO148">
        <v>7906.25</v>
      </c>
      <c r="GP148">
        <v>388.90899999999999</v>
      </c>
      <c r="GQ148">
        <v>168.15199999999999</v>
      </c>
      <c r="GR148">
        <v>65.400000000000006</v>
      </c>
      <c r="GS148">
        <v>622.46100000000001</v>
      </c>
      <c r="GT148">
        <v>49.003599999999999</v>
      </c>
      <c r="GU148">
        <v>54.21</v>
      </c>
      <c r="GV148">
        <v>3.66</v>
      </c>
      <c r="GW148">
        <v>39.268300000000004</v>
      </c>
      <c r="GX148">
        <v>31.93</v>
      </c>
      <c r="GY148">
        <v>23.209499999999998</v>
      </c>
      <c r="GZ148">
        <v>36.39</v>
      </c>
      <c r="HA148">
        <v>4.13</v>
      </c>
      <c r="HB148">
        <v>241.80099999999999</v>
      </c>
      <c r="HC148">
        <v>46.4</v>
      </c>
      <c r="HD148">
        <v>54.21</v>
      </c>
      <c r="HE148">
        <v>3.66</v>
      </c>
      <c r="HF148">
        <v>16.100000000000001</v>
      </c>
      <c r="HG148">
        <v>31.93</v>
      </c>
      <c r="HH148">
        <v>18.57</v>
      </c>
      <c r="HI148">
        <v>36.39</v>
      </c>
      <c r="HJ148">
        <v>4.13</v>
      </c>
      <c r="HK148">
        <v>211.39</v>
      </c>
      <c r="ID148">
        <v>0</v>
      </c>
      <c r="IE148">
        <v>2.4539200000000001</v>
      </c>
      <c r="IF148">
        <v>3.1638600000000003E-2</v>
      </c>
      <c r="IG148">
        <v>0</v>
      </c>
      <c r="IH148">
        <v>0.62342900000000001</v>
      </c>
      <c r="II148">
        <v>0.118043</v>
      </c>
      <c r="IJ148">
        <v>0.43196400000000001</v>
      </c>
      <c r="IK148">
        <v>6.2929700000000005E-2</v>
      </c>
      <c r="IL148">
        <v>3.72193</v>
      </c>
      <c r="IM148">
        <v>44.1</v>
      </c>
      <c r="IN148">
        <v>20</v>
      </c>
      <c r="IO148">
        <v>24.1</v>
      </c>
      <c r="IP148">
        <v>46.1</v>
      </c>
      <c r="IQ148">
        <v>20</v>
      </c>
      <c r="IR148">
        <v>26.1</v>
      </c>
      <c r="IU148">
        <v>21.11</v>
      </c>
      <c r="IV148">
        <v>31.57</v>
      </c>
      <c r="IW148">
        <v>24.84</v>
      </c>
      <c r="IX148">
        <v>32.69</v>
      </c>
      <c r="IY148">
        <v>21.11</v>
      </c>
      <c r="IZ148">
        <v>31.57</v>
      </c>
      <c r="JA148">
        <v>63.48</v>
      </c>
      <c r="JB148">
        <v>82.661900000000003</v>
      </c>
      <c r="JK148">
        <v>1</v>
      </c>
      <c r="JL148">
        <v>2.8233299999999999</v>
      </c>
      <c r="JM148">
        <v>2.8233299999999999</v>
      </c>
      <c r="JP148">
        <v>4303.6400000000003</v>
      </c>
      <c r="JQ148">
        <v>2.8233299999999999</v>
      </c>
      <c r="JR148">
        <v>0.25</v>
      </c>
      <c r="JS148">
        <v>0.41</v>
      </c>
      <c r="JT148">
        <v>2.1</v>
      </c>
      <c r="JU148">
        <v>0.26</v>
      </c>
      <c r="JV148">
        <v>0.4</v>
      </c>
      <c r="JW148">
        <v>2.17</v>
      </c>
      <c r="JZ148">
        <v>1</v>
      </c>
      <c r="KA148">
        <v>1</v>
      </c>
      <c r="KB148">
        <v>33.214100000000002</v>
      </c>
      <c r="KC148">
        <v>18.940100000000001</v>
      </c>
      <c r="KD148">
        <v>33.212800000000001</v>
      </c>
      <c r="KE148">
        <v>21.256</v>
      </c>
      <c r="KF148">
        <v>50.195</v>
      </c>
      <c r="KG148">
        <v>45.932200000000002</v>
      </c>
      <c r="KJ148">
        <v>27.395099999999999</v>
      </c>
      <c r="KK148">
        <v>37.264899999999997</v>
      </c>
      <c r="KL148">
        <v>55.284100000000002</v>
      </c>
      <c r="KM148">
        <v>16.012</v>
      </c>
      <c r="KN148">
        <v>0</v>
      </c>
      <c r="KO148">
        <v>-658.89300000000003</v>
      </c>
      <c r="KP148">
        <v>0</v>
      </c>
      <c r="KQ148">
        <v>0</v>
      </c>
      <c r="KR148">
        <v>109.703</v>
      </c>
      <c r="KS148">
        <v>186.93700000000001</v>
      </c>
      <c r="KT148">
        <v>413.96499999999997</v>
      </c>
      <c r="KU148">
        <v>26.198699999999999</v>
      </c>
      <c r="KV148">
        <v>213.86799999999999</v>
      </c>
      <c r="KW148">
        <v>1046.98</v>
      </c>
      <c r="KX148">
        <v>607.86199999999997</v>
      </c>
      <c r="KY148">
        <v>0</v>
      </c>
      <c r="KZ148">
        <v>229.07599999999999</v>
      </c>
      <c r="LA148">
        <v>1883.92</v>
      </c>
      <c r="LB148">
        <v>28.4787</v>
      </c>
      <c r="LC148">
        <v>49.5916</v>
      </c>
      <c r="LD148">
        <v>55.284100000000002</v>
      </c>
      <c r="LE148">
        <v>16.012</v>
      </c>
      <c r="LF148">
        <v>-658.89300000000003</v>
      </c>
      <c r="LG148">
        <v>109.703</v>
      </c>
      <c r="LH148">
        <v>187.92699999999999</v>
      </c>
      <c r="LI148">
        <v>413.96499999999997</v>
      </c>
      <c r="LJ148">
        <v>26.198699999999999</v>
      </c>
      <c r="LK148">
        <v>228.267</v>
      </c>
      <c r="LL148">
        <v>1100.57</v>
      </c>
      <c r="LM148">
        <v>607.86199999999997</v>
      </c>
      <c r="LN148">
        <v>229.07599999999999</v>
      </c>
      <c r="LO148">
        <v>1937.51</v>
      </c>
      <c r="LP148">
        <v>97.323899999999995</v>
      </c>
      <c r="LQ148">
        <v>281.65800000000002</v>
      </c>
      <c r="LR148">
        <v>55.284100000000002</v>
      </c>
      <c r="LS148">
        <v>0</v>
      </c>
      <c r="LT148">
        <v>463.08</v>
      </c>
      <c r="LU148">
        <v>187.226</v>
      </c>
      <c r="LV148">
        <v>544.68899999999996</v>
      </c>
      <c r="LW148">
        <v>71.471400000000003</v>
      </c>
      <c r="LX148">
        <v>1700.73</v>
      </c>
      <c r="LY148">
        <v>2063.9499999999998</v>
      </c>
      <c r="LZ148">
        <v>892.38499999999999</v>
      </c>
      <c r="MA148">
        <v>347.08</v>
      </c>
      <c r="MB148">
        <v>3303.42</v>
      </c>
    </row>
    <row r="149" spans="1:340" x14ac:dyDescent="0.25">
      <c r="A149" s="26">
        <v>44497.813946759263</v>
      </c>
      <c r="B149" t="s">
        <v>962</v>
      </c>
      <c r="C149" t="s">
        <v>963</v>
      </c>
      <c r="D149">
        <v>12</v>
      </c>
      <c r="E149">
        <v>1</v>
      </c>
      <c r="F149">
        <v>2100</v>
      </c>
      <c r="G149" t="s">
        <v>87</v>
      </c>
      <c r="H149" t="s">
        <v>112</v>
      </c>
      <c r="I149">
        <v>-0.94</v>
      </c>
      <c r="J149">
        <v>-0.4</v>
      </c>
      <c r="K149">
        <v>-0.4</v>
      </c>
      <c r="L149">
        <v>26.5</v>
      </c>
      <c r="O149">
        <v>121.518</v>
      </c>
      <c r="P149">
        <v>307.38600000000002</v>
      </c>
      <c r="Q149">
        <v>277.07299999999998</v>
      </c>
      <c r="R149">
        <v>81.134900000000002</v>
      </c>
      <c r="S149">
        <v>0</v>
      </c>
      <c r="T149">
        <v>-4302.38</v>
      </c>
      <c r="U149">
        <v>0</v>
      </c>
      <c r="V149">
        <v>0</v>
      </c>
      <c r="W149">
        <v>505.55700000000002</v>
      </c>
      <c r="X149">
        <v>944.31700000000001</v>
      </c>
      <c r="Y149">
        <v>2025.88</v>
      </c>
      <c r="Z149">
        <v>119.621</v>
      </c>
      <c r="AA149">
        <v>80.107399999999998</v>
      </c>
      <c r="AB149">
        <v>787.11199999999997</v>
      </c>
      <c r="AC149">
        <v>179.36500000000001</v>
      </c>
      <c r="AD149">
        <v>114.539</v>
      </c>
      <c r="AE149">
        <v>0</v>
      </c>
      <c r="AF149">
        <v>43.1646</v>
      </c>
      <c r="AG149">
        <v>337.06900000000002</v>
      </c>
      <c r="AH149">
        <v>293.904</v>
      </c>
      <c r="AI149">
        <v>20.29</v>
      </c>
      <c r="AJ149">
        <v>22.44</v>
      </c>
      <c r="AK149">
        <v>3.66</v>
      </c>
      <c r="AL149">
        <v>12.08</v>
      </c>
      <c r="AM149">
        <v>0</v>
      </c>
      <c r="AN149">
        <v>-48.37</v>
      </c>
      <c r="AO149">
        <v>0</v>
      </c>
      <c r="AP149">
        <v>0</v>
      </c>
      <c r="AQ149">
        <v>7.37</v>
      </c>
      <c r="AR149">
        <v>17.45</v>
      </c>
      <c r="AS149">
        <v>27.51</v>
      </c>
      <c r="AT149">
        <v>1.64</v>
      </c>
      <c r="AU149">
        <v>64.069999999999993</v>
      </c>
      <c r="AV149">
        <v>58.47</v>
      </c>
      <c r="BI149">
        <v>0</v>
      </c>
      <c r="BJ149">
        <v>1.0897300000000001</v>
      </c>
      <c r="BK149">
        <v>3.1638600000000003E-2</v>
      </c>
      <c r="BL149">
        <v>1.40705E-2</v>
      </c>
      <c r="BM149">
        <v>0</v>
      </c>
      <c r="BN149">
        <v>-8.0562099999999998E-2</v>
      </c>
      <c r="BO149">
        <v>0</v>
      </c>
      <c r="BP149">
        <v>0</v>
      </c>
      <c r="BQ149">
        <v>0.134212</v>
      </c>
      <c r="BR149">
        <v>0.174704</v>
      </c>
      <c r="BS149">
        <v>0.30364400000000002</v>
      </c>
      <c r="BT149">
        <v>2.03874E-2</v>
      </c>
      <c r="BU149">
        <v>1.6878200000000001</v>
      </c>
      <c r="BV149">
        <v>1.13544</v>
      </c>
      <c r="BW149">
        <v>140.49700000000001</v>
      </c>
      <c r="BX149">
        <v>209.15</v>
      </c>
      <c r="BY149">
        <v>277.07299999999998</v>
      </c>
      <c r="BZ149">
        <v>81.134900000000002</v>
      </c>
      <c r="CA149">
        <v>-4302.38</v>
      </c>
      <c r="CB149">
        <v>505.55700000000002</v>
      </c>
      <c r="CC149">
        <v>943.46699999999998</v>
      </c>
      <c r="CD149">
        <v>2025.88</v>
      </c>
      <c r="CE149">
        <v>119.621</v>
      </c>
      <c r="CF149" s="27">
        <v>6.0639E-5</v>
      </c>
      <c r="CG149">
        <v>707.85500000000002</v>
      </c>
      <c r="CH149">
        <v>207.37899999999999</v>
      </c>
      <c r="CI149">
        <v>114.539</v>
      </c>
      <c r="CJ149">
        <v>43.1646</v>
      </c>
      <c r="CK149">
        <v>365.08300000000003</v>
      </c>
      <c r="CL149">
        <v>321.91800000000001</v>
      </c>
      <c r="CM149">
        <v>23.44</v>
      </c>
      <c r="CN149">
        <v>18.350000000000001</v>
      </c>
      <c r="CO149">
        <v>3.66</v>
      </c>
      <c r="CP149">
        <v>12.08</v>
      </c>
      <c r="CQ149">
        <v>-48.37</v>
      </c>
      <c r="CR149">
        <v>7.37</v>
      </c>
      <c r="CS149">
        <v>17.440000000000001</v>
      </c>
      <c r="CT149">
        <v>27.51</v>
      </c>
      <c r="CU149">
        <v>1.64</v>
      </c>
      <c r="CV149">
        <v>63.12</v>
      </c>
      <c r="CW149">
        <v>57.53</v>
      </c>
      <c r="DH149">
        <v>0</v>
      </c>
      <c r="DI149">
        <v>0.73802199999999996</v>
      </c>
      <c r="DJ149">
        <v>3.1638600000000003E-2</v>
      </c>
      <c r="DK149">
        <v>1.40705E-2</v>
      </c>
      <c r="DL149">
        <v>-8.0562099999999998E-2</v>
      </c>
      <c r="DM149">
        <v>0.134212</v>
      </c>
      <c r="DN149">
        <v>0.17513200000000001</v>
      </c>
      <c r="DO149">
        <v>0.30364400000000002</v>
      </c>
      <c r="DP149">
        <v>2.03874E-2</v>
      </c>
      <c r="DQ149">
        <v>1.3365400000000001</v>
      </c>
      <c r="DR149">
        <v>0.78373099999999996</v>
      </c>
      <c r="DS149" t="s">
        <v>673</v>
      </c>
      <c r="DT149" t="s">
        <v>670</v>
      </c>
      <c r="DU149" t="s">
        <v>665</v>
      </c>
      <c r="DV149" t="s">
        <v>501</v>
      </c>
      <c r="DW149">
        <v>-0.35127999999999998</v>
      </c>
      <c r="DX149">
        <v>-0.35170800000000002</v>
      </c>
      <c r="DY149">
        <v>-1.5</v>
      </c>
      <c r="DZ149">
        <v>-1.6</v>
      </c>
      <c r="EC149">
        <v>121.518</v>
      </c>
      <c r="ED149">
        <v>307.38600000000002</v>
      </c>
      <c r="EE149">
        <v>277.07299999999998</v>
      </c>
      <c r="EF149">
        <v>81.134900000000002</v>
      </c>
      <c r="EG149">
        <v>0</v>
      </c>
      <c r="EH149">
        <v>-4302.38</v>
      </c>
      <c r="EI149">
        <v>0</v>
      </c>
      <c r="EJ149">
        <v>0</v>
      </c>
      <c r="EK149">
        <v>505.55700000000002</v>
      </c>
      <c r="EL149">
        <v>944.31700000000001</v>
      </c>
      <c r="EM149">
        <v>2025.88</v>
      </c>
      <c r="EN149">
        <v>119.621</v>
      </c>
      <c r="EO149">
        <v>80.107399999999998</v>
      </c>
      <c r="EP149">
        <v>179.36500000000001</v>
      </c>
      <c r="EQ149">
        <v>114.539</v>
      </c>
      <c r="ER149">
        <v>0</v>
      </c>
      <c r="ES149">
        <v>43.1646</v>
      </c>
      <c r="ET149">
        <v>337.06900000000002</v>
      </c>
      <c r="EU149">
        <v>20.29</v>
      </c>
      <c r="EV149">
        <v>22.44</v>
      </c>
      <c r="EW149">
        <v>3.66</v>
      </c>
      <c r="EX149">
        <v>12.08</v>
      </c>
      <c r="EY149">
        <v>0</v>
      </c>
      <c r="EZ149">
        <v>-48.37</v>
      </c>
      <c r="FA149">
        <v>0</v>
      </c>
      <c r="FB149">
        <v>0</v>
      </c>
      <c r="FC149">
        <v>7.37</v>
      </c>
      <c r="FD149">
        <v>17.45</v>
      </c>
      <c r="FE149">
        <v>27.51</v>
      </c>
      <c r="FF149">
        <v>1.64</v>
      </c>
      <c r="FG149">
        <v>64.069999999999993</v>
      </c>
      <c r="FT149">
        <v>0</v>
      </c>
      <c r="FU149">
        <v>1.0897300000000001</v>
      </c>
      <c r="FV149">
        <v>3.1638600000000003E-2</v>
      </c>
      <c r="FW149">
        <v>1.40705E-2</v>
      </c>
      <c r="FX149">
        <v>0</v>
      </c>
      <c r="FY149">
        <v>-8.0562099999999998E-2</v>
      </c>
      <c r="FZ149">
        <v>0</v>
      </c>
      <c r="GA149">
        <v>0</v>
      </c>
      <c r="GB149">
        <v>0.134212</v>
      </c>
      <c r="GC149">
        <v>0.174704</v>
      </c>
      <c r="GD149">
        <v>0.30364400000000002</v>
      </c>
      <c r="GE149">
        <v>2.03874E-2</v>
      </c>
      <c r="GF149">
        <v>1.6878200000000001</v>
      </c>
      <c r="GG149">
        <v>467.20299999999997</v>
      </c>
      <c r="GH149">
        <v>1161.6600000000001</v>
      </c>
      <c r="GI149">
        <v>277.07299999999998</v>
      </c>
      <c r="GJ149">
        <v>0</v>
      </c>
      <c r="GK149">
        <v>2135</v>
      </c>
      <c r="GL149">
        <v>930.00099999999998</v>
      </c>
      <c r="GM149">
        <v>2637.81</v>
      </c>
      <c r="GN149">
        <v>297.5</v>
      </c>
      <c r="GO149">
        <v>7906.25</v>
      </c>
      <c r="GP149">
        <v>388.90899999999999</v>
      </c>
      <c r="GQ149">
        <v>168.15199999999999</v>
      </c>
      <c r="GR149">
        <v>65.400000000000006</v>
      </c>
      <c r="GS149">
        <v>622.46100000000001</v>
      </c>
      <c r="GT149">
        <v>49.003599999999999</v>
      </c>
      <c r="GU149">
        <v>54.21</v>
      </c>
      <c r="GV149">
        <v>3.66</v>
      </c>
      <c r="GW149">
        <v>39.268300000000004</v>
      </c>
      <c r="GX149">
        <v>31.93</v>
      </c>
      <c r="GY149">
        <v>23.209499999999998</v>
      </c>
      <c r="GZ149">
        <v>36.39</v>
      </c>
      <c r="HA149">
        <v>4.13</v>
      </c>
      <c r="HB149">
        <v>241.80099999999999</v>
      </c>
      <c r="HC149">
        <v>46.4</v>
      </c>
      <c r="HD149">
        <v>54.21</v>
      </c>
      <c r="HE149">
        <v>3.66</v>
      </c>
      <c r="HF149">
        <v>16.100000000000001</v>
      </c>
      <c r="HG149">
        <v>31.93</v>
      </c>
      <c r="HH149">
        <v>18.57</v>
      </c>
      <c r="HI149">
        <v>36.39</v>
      </c>
      <c r="HJ149">
        <v>4.13</v>
      </c>
      <c r="HK149">
        <v>211.39</v>
      </c>
      <c r="ID149">
        <v>0</v>
      </c>
      <c r="IE149">
        <v>2.4539200000000001</v>
      </c>
      <c r="IF149">
        <v>3.1638600000000003E-2</v>
      </c>
      <c r="IG149">
        <v>0</v>
      </c>
      <c r="IH149">
        <v>0.62342900000000001</v>
      </c>
      <c r="II149">
        <v>0.118043</v>
      </c>
      <c r="IJ149">
        <v>0.43196400000000001</v>
      </c>
      <c r="IK149">
        <v>6.2929700000000005E-2</v>
      </c>
      <c r="IL149">
        <v>3.72193</v>
      </c>
      <c r="IM149">
        <v>46.5</v>
      </c>
      <c r="IN149">
        <v>20</v>
      </c>
      <c r="IO149">
        <v>26.5</v>
      </c>
      <c r="IP149">
        <v>46.1</v>
      </c>
      <c r="IQ149">
        <v>20</v>
      </c>
      <c r="IR149">
        <v>26.1</v>
      </c>
      <c r="IU149">
        <v>28.71</v>
      </c>
      <c r="IV149">
        <v>29.76</v>
      </c>
      <c r="IW149">
        <v>24.84</v>
      </c>
      <c r="IX149">
        <v>32.69</v>
      </c>
      <c r="IY149">
        <v>28.71</v>
      </c>
      <c r="IZ149">
        <v>29.76</v>
      </c>
      <c r="JA149">
        <v>63.48</v>
      </c>
      <c r="JB149">
        <v>82.661900000000003</v>
      </c>
      <c r="JK149">
        <v>1</v>
      </c>
      <c r="JL149">
        <v>2.8233299999999999</v>
      </c>
      <c r="JM149">
        <v>2.8233299999999999</v>
      </c>
      <c r="JP149">
        <v>4303.6400000000003</v>
      </c>
      <c r="JQ149">
        <v>2.8233299999999999</v>
      </c>
      <c r="JR149">
        <v>0.26</v>
      </c>
      <c r="JS149">
        <v>0.4</v>
      </c>
      <c r="JT149">
        <v>2.04</v>
      </c>
      <c r="JU149">
        <v>0.26</v>
      </c>
      <c r="JV149">
        <v>0.4</v>
      </c>
      <c r="JW149">
        <v>2.17</v>
      </c>
      <c r="JZ149">
        <v>1</v>
      </c>
      <c r="KA149">
        <v>1</v>
      </c>
      <c r="KB149">
        <v>35.883099999999999</v>
      </c>
      <c r="KC149">
        <v>22.4985</v>
      </c>
      <c r="KD149">
        <v>33.212800000000001</v>
      </c>
      <c r="KE149">
        <v>21.256</v>
      </c>
      <c r="KF149">
        <v>50.195</v>
      </c>
      <c r="KG149">
        <v>45.932200000000002</v>
      </c>
      <c r="KJ149">
        <v>25.422000000000001</v>
      </c>
      <c r="KK149">
        <v>74.550700000000006</v>
      </c>
      <c r="KL149">
        <v>55.284100000000002</v>
      </c>
      <c r="KM149">
        <v>16.012</v>
      </c>
      <c r="KN149">
        <v>0</v>
      </c>
      <c r="KO149">
        <v>-658.89300000000003</v>
      </c>
      <c r="KP149">
        <v>0</v>
      </c>
      <c r="KQ149">
        <v>0</v>
      </c>
      <c r="KR149">
        <v>109.703</v>
      </c>
      <c r="KS149">
        <v>188.137</v>
      </c>
      <c r="KT149">
        <v>413.96499999999997</v>
      </c>
      <c r="KU149">
        <v>26.198699999999999</v>
      </c>
      <c r="KV149">
        <v>250.38</v>
      </c>
      <c r="KW149">
        <v>951.89599999999996</v>
      </c>
      <c r="KX149">
        <v>607.86199999999997</v>
      </c>
      <c r="KY149">
        <v>0</v>
      </c>
      <c r="KZ149">
        <v>229.07599999999999</v>
      </c>
      <c r="LA149">
        <v>1788.83</v>
      </c>
      <c r="LB149">
        <v>28.4787</v>
      </c>
      <c r="LC149">
        <v>49.5916</v>
      </c>
      <c r="LD149">
        <v>55.284100000000002</v>
      </c>
      <c r="LE149">
        <v>16.012</v>
      </c>
      <c r="LF149">
        <v>-658.89300000000003</v>
      </c>
      <c r="LG149">
        <v>109.703</v>
      </c>
      <c r="LH149">
        <v>187.92699999999999</v>
      </c>
      <c r="LI149">
        <v>413.96499999999997</v>
      </c>
      <c r="LJ149">
        <v>26.198699999999999</v>
      </c>
      <c r="LK149">
        <v>228.267</v>
      </c>
      <c r="LL149">
        <v>1100.57</v>
      </c>
      <c r="LM149">
        <v>607.86199999999997</v>
      </c>
      <c r="LN149">
        <v>229.07599999999999</v>
      </c>
      <c r="LO149">
        <v>1937.51</v>
      </c>
      <c r="LP149">
        <v>97.323899999999995</v>
      </c>
      <c r="LQ149">
        <v>281.65800000000002</v>
      </c>
      <c r="LR149">
        <v>55.284100000000002</v>
      </c>
      <c r="LS149">
        <v>0</v>
      </c>
      <c r="LT149">
        <v>463.08</v>
      </c>
      <c r="LU149">
        <v>187.226</v>
      </c>
      <c r="LV149">
        <v>544.68899999999996</v>
      </c>
      <c r="LW149">
        <v>71.471400000000003</v>
      </c>
      <c r="LX149">
        <v>1700.73</v>
      </c>
      <c r="LY149">
        <v>2063.9499999999998</v>
      </c>
      <c r="LZ149">
        <v>892.38499999999999</v>
      </c>
      <c r="MA149">
        <v>347.08</v>
      </c>
      <c r="MB149">
        <v>3303.42</v>
      </c>
    </row>
    <row r="150" spans="1:340" x14ac:dyDescent="0.25">
      <c r="A150" s="26">
        <v>44497.814317129632</v>
      </c>
      <c r="B150" t="s">
        <v>964</v>
      </c>
      <c r="C150" t="s">
        <v>965</v>
      </c>
      <c r="D150">
        <v>12</v>
      </c>
      <c r="E150">
        <v>1</v>
      </c>
      <c r="F150">
        <v>2100</v>
      </c>
      <c r="G150" t="s">
        <v>87</v>
      </c>
      <c r="H150" t="s">
        <v>112</v>
      </c>
      <c r="I150">
        <v>-2.1</v>
      </c>
      <c r="J150">
        <v>-0.9</v>
      </c>
      <c r="K150">
        <v>-0.9</v>
      </c>
      <c r="L150">
        <v>27</v>
      </c>
      <c r="O150">
        <v>151.375</v>
      </c>
      <c r="P150">
        <v>210.065</v>
      </c>
      <c r="Q150">
        <v>277.07299999999998</v>
      </c>
      <c r="R150">
        <v>81.134900000000002</v>
      </c>
      <c r="S150">
        <v>0</v>
      </c>
      <c r="T150">
        <v>-4302.38</v>
      </c>
      <c r="U150">
        <v>0</v>
      </c>
      <c r="V150">
        <v>0</v>
      </c>
      <c r="W150">
        <v>505.55700000000002</v>
      </c>
      <c r="X150">
        <v>939.75300000000004</v>
      </c>
      <c r="Y150">
        <v>2025.88</v>
      </c>
      <c r="Z150">
        <v>119.621</v>
      </c>
      <c r="AA150">
        <v>8.0831</v>
      </c>
      <c r="AB150">
        <v>719.64800000000002</v>
      </c>
      <c r="AC150">
        <v>223.43600000000001</v>
      </c>
      <c r="AD150">
        <v>114.539</v>
      </c>
      <c r="AE150">
        <v>0</v>
      </c>
      <c r="AF150">
        <v>43.1646</v>
      </c>
      <c r="AG150">
        <v>381.14</v>
      </c>
      <c r="AH150">
        <v>337.97500000000002</v>
      </c>
      <c r="AI150">
        <v>25.2</v>
      </c>
      <c r="AJ150">
        <v>18.690000000000001</v>
      </c>
      <c r="AK150">
        <v>3.66</v>
      </c>
      <c r="AL150">
        <v>12.08</v>
      </c>
      <c r="AM150">
        <v>0</v>
      </c>
      <c r="AN150">
        <v>-48.37</v>
      </c>
      <c r="AO150">
        <v>0</v>
      </c>
      <c r="AP150">
        <v>0</v>
      </c>
      <c r="AQ150">
        <v>7.37</v>
      </c>
      <c r="AR150">
        <v>17.39</v>
      </c>
      <c r="AS150">
        <v>27.51</v>
      </c>
      <c r="AT150">
        <v>1.64</v>
      </c>
      <c r="AU150">
        <v>65.17</v>
      </c>
      <c r="AV150">
        <v>59.63</v>
      </c>
      <c r="BI150">
        <v>0</v>
      </c>
      <c r="BJ150">
        <v>0.80820199999999998</v>
      </c>
      <c r="BK150">
        <v>3.1638600000000003E-2</v>
      </c>
      <c r="BL150">
        <v>1.40705E-2</v>
      </c>
      <c r="BM150">
        <v>0</v>
      </c>
      <c r="BN150">
        <v>-8.0561999999999995E-2</v>
      </c>
      <c r="BO150">
        <v>0</v>
      </c>
      <c r="BP150">
        <v>0</v>
      </c>
      <c r="BQ150">
        <v>0.134212</v>
      </c>
      <c r="BR150">
        <v>0.17444499999999999</v>
      </c>
      <c r="BS150">
        <v>0.30364400000000002</v>
      </c>
      <c r="BT150">
        <v>2.03874E-2</v>
      </c>
      <c r="BU150">
        <v>1.40604</v>
      </c>
      <c r="BV150">
        <v>0.85391099999999998</v>
      </c>
      <c r="BW150">
        <v>140.49600000000001</v>
      </c>
      <c r="BX150">
        <v>209.14699999999999</v>
      </c>
      <c r="BY150">
        <v>277.07299999999998</v>
      </c>
      <c r="BZ150">
        <v>81.134900000000002</v>
      </c>
      <c r="CA150">
        <v>-4302.38</v>
      </c>
      <c r="CB150">
        <v>505.55700000000002</v>
      </c>
      <c r="CC150">
        <v>943.46699999999998</v>
      </c>
      <c r="CD150">
        <v>2025.88</v>
      </c>
      <c r="CE150">
        <v>119.621</v>
      </c>
      <c r="CF150">
        <v>1.15497E-4</v>
      </c>
      <c r="CG150">
        <v>707.851</v>
      </c>
      <c r="CH150">
        <v>207.37799999999999</v>
      </c>
      <c r="CI150">
        <v>114.539</v>
      </c>
      <c r="CJ150">
        <v>43.1646</v>
      </c>
      <c r="CK150">
        <v>365.08199999999999</v>
      </c>
      <c r="CL150">
        <v>321.91699999999997</v>
      </c>
      <c r="CM150">
        <v>23.44</v>
      </c>
      <c r="CN150">
        <v>18.350000000000001</v>
      </c>
      <c r="CO150">
        <v>3.66</v>
      </c>
      <c r="CP150">
        <v>12.08</v>
      </c>
      <c r="CQ150">
        <v>-48.37</v>
      </c>
      <c r="CR150">
        <v>7.37</v>
      </c>
      <c r="CS150">
        <v>17.440000000000001</v>
      </c>
      <c r="CT150">
        <v>27.51</v>
      </c>
      <c r="CU150">
        <v>1.64</v>
      </c>
      <c r="CV150">
        <v>63.12</v>
      </c>
      <c r="CW150">
        <v>57.53</v>
      </c>
      <c r="DH150">
        <v>0</v>
      </c>
      <c r="DI150">
        <v>0.738008</v>
      </c>
      <c r="DJ150">
        <v>3.1638600000000003E-2</v>
      </c>
      <c r="DK150">
        <v>1.40705E-2</v>
      </c>
      <c r="DL150">
        <v>-8.0561999999999995E-2</v>
      </c>
      <c r="DM150">
        <v>0.134212</v>
      </c>
      <c r="DN150">
        <v>0.17513200000000001</v>
      </c>
      <c r="DO150">
        <v>0.30364400000000002</v>
      </c>
      <c r="DP150">
        <v>2.03874E-2</v>
      </c>
      <c r="DQ150">
        <v>1.33653</v>
      </c>
      <c r="DR150">
        <v>0.783717</v>
      </c>
      <c r="DS150" t="s">
        <v>673</v>
      </c>
      <c r="DT150" t="s">
        <v>670</v>
      </c>
      <c r="DU150" t="s">
        <v>665</v>
      </c>
      <c r="DV150" t="s">
        <v>501</v>
      </c>
      <c r="DW150">
        <v>-6.9506600000000002E-2</v>
      </c>
      <c r="DX150">
        <v>-7.0193599999999995E-2</v>
      </c>
      <c r="DY150">
        <v>-3.2</v>
      </c>
      <c r="DZ150">
        <v>-3.7</v>
      </c>
      <c r="EC150">
        <v>151.375</v>
      </c>
      <c r="ED150">
        <v>210.065</v>
      </c>
      <c r="EE150">
        <v>277.07299999999998</v>
      </c>
      <c r="EF150">
        <v>81.134900000000002</v>
      </c>
      <c r="EG150">
        <v>0</v>
      </c>
      <c r="EH150">
        <v>-4302.38</v>
      </c>
      <c r="EI150">
        <v>0</v>
      </c>
      <c r="EJ150">
        <v>0</v>
      </c>
      <c r="EK150">
        <v>505.55700000000002</v>
      </c>
      <c r="EL150">
        <v>939.75300000000004</v>
      </c>
      <c r="EM150">
        <v>2025.88</v>
      </c>
      <c r="EN150">
        <v>119.621</v>
      </c>
      <c r="EO150">
        <v>8.0831</v>
      </c>
      <c r="EP150">
        <v>223.43600000000001</v>
      </c>
      <c r="EQ150">
        <v>114.539</v>
      </c>
      <c r="ER150">
        <v>0</v>
      </c>
      <c r="ES150">
        <v>43.1646</v>
      </c>
      <c r="ET150">
        <v>381.14</v>
      </c>
      <c r="EU150">
        <v>25.2</v>
      </c>
      <c r="EV150">
        <v>18.690000000000001</v>
      </c>
      <c r="EW150">
        <v>3.66</v>
      </c>
      <c r="EX150">
        <v>12.08</v>
      </c>
      <c r="EY150">
        <v>0</v>
      </c>
      <c r="EZ150">
        <v>-48.37</v>
      </c>
      <c r="FA150">
        <v>0</v>
      </c>
      <c r="FB150">
        <v>0</v>
      </c>
      <c r="FC150">
        <v>7.37</v>
      </c>
      <c r="FD150">
        <v>17.39</v>
      </c>
      <c r="FE150">
        <v>27.51</v>
      </c>
      <c r="FF150">
        <v>1.64</v>
      </c>
      <c r="FG150">
        <v>65.17</v>
      </c>
      <c r="FT150">
        <v>0</v>
      </c>
      <c r="FU150">
        <v>0.80820199999999998</v>
      </c>
      <c r="FV150">
        <v>3.1638600000000003E-2</v>
      </c>
      <c r="FW150">
        <v>1.40705E-2</v>
      </c>
      <c r="FX150">
        <v>0</v>
      </c>
      <c r="FY150">
        <v>-8.0561999999999995E-2</v>
      </c>
      <c r="FZ150">
        <v>0</v>
      </c>
      <c r="GA150">
        <v>0</v>
      </c>
      <c r="GB150">
        <v>0.134212</v>
      </c>
      <c r="GC150">
        <v>0.17444499999999999</v>
      </c>
      <c r="GD150">
        <v>0.30364400000000002</v>
      </c>
      <c r="GE150">
        <v>2.03874E-2</v>
      </c>
      <c r="GF150">
        <v>1.40604</v>
      </c>
      <c r="GG150">
        <v>467.19799999999998</v>
      </c>
      <c r="GH150">
        <v>1161.6500000000001</v>
      </c>
      <c r="GI150">
        <v>277.07299999999998</v>
      </c>
      <c r="GJ150">
        <v>0</v>
      </c>
      <c r="GK150">
        <v>2135</v>
      </c>
      <c r="GL150">
        <v>930.00099999999998</v>
      </c>
      <c r="GM150">
        <v>2637.81</v>
      </c>
      <c r="GN150">
        <v>297.5</v>
      </c>
      <c r="GO150">
        <v>7906.24</v>
      </c>
      <c r="GP150">
        <v>388.904</v>
      </c>
      <c r="GQ150">
        <v>168.15199999999999</v>
      </c>
      <c r="GR150">
        <v>65.400000000000006</v>
      </c>
      <c r="GS150">
        <v>622.45600000000002</v>
      </c>
      <c r="GT150">
        <v>48.993000000000002</v>
      </c>
      <c r="GU150">
        <v>54.21</v>
      </c>
      <c r="GV150">
        <v>3.66</v>
      </c>
      <c r="GW150">
        <v>39.268300000000004</v>
      </c>
      <c r="GX150">
        <v>31.93</v>
      </c>
      <c r="GY150">
        <v>23.209499999999998</v>
      </c>
      <c r="GZ150">
        <v>36.39</v>
      </c>
      <c r="HA150">
        <v>4.13</v>
      </c>
      <c r="HB150">
        <v>241.791</v>
      </c>
      <c r="HC150">
        <v>46.39</v>
      </c>
      <c r="HD150">
        <v>54.21</v>
      </c>
      <c r="HE150">
        <v>3.66</v>
      </c>
      <c r="HF150">
        <v>16.100000000000001</v>
      </c>
      <c r="HG150">
        <v>31.93</v>
      </c>
      <c r="HH150">
        <v>18.57</v>
      </c>
      <c r="HI150">
        <v>36.39</v>
      </c>
      <c r="HJ150">
        <v>4.13</v>
      </c>
      <c r="HK150">
        <v>211.38</v>
      </c>
      <c r="ID150">
        <v>0</v>
      </c>
      <c r="IE150">
        <v>2.4539</v>
      </c>
      <c r="IF150">
        <v>3.1638600000000003E-2</v>
      </c>
      <c r="IG150">
        <v>0</v>
      </c>
      <c r="IH150">
        <v>0.62342900000000001</v>
      </c>
      <c r="II150">
        <v>0.118043</v>
      </c>
      <c r="IJ150">
        <v>0.43196400000000001</v>
      </c>
      <c r="IK150">
        <v>6.2929700000000005E-2</v>
      </c>
      <c r="IL150">
        <v>3.7219099999999998</v>
      </c>
      <c r="IM150">
        <v>47</v>
      </c>
      <c r="IN150">
        <v>20</v>
      </c>
      <c r="IO150">
        <v>27</v>
      </c>
      <c r="IP150">
        <v>46.1</v>
      </c>
      <c r="IQ150">
        <v>20</v>
      </c>
      <c r="IR150">
        <v>26.1</v>
      </c>
      <c r="IU150">
        <v>25.31</v>
      </c>
      <c r="IV150">
        <v>34.32</v>
      </c>
      <c r="IW150">
        <v>24.84</v>
      </c>
      <c r="IX150">
        <v>32.69</v>
      </c>
      <c r="IY150">
        <v>25.31</v>
      </c>
      <c r="IZ150">
        <v>34.32</v>
      </c>
      <c r="JA150">
        <v>63.48</v>
      </c>
      <c r="JB150">
        <v>82.651300000000006</v>
      </c>
      <c r="JK150">
        <v>1</v>
      </c>
      <c r="JL150">
        <v>2.8233299999999999</v>
      </c>
      <c r="JM150">
        <v>2.8233299999999999</v>
      </c>
      <c r="JP150">
        <v>4303.6400000000003</v>
      </c>
      <c r="JQ150">
        <v>2.8233299999999999</v>
      </c>
      <c r="JR150">
        <v>0.26</v>
      </c>
      <c r="JS150">
        <v>0.4</v>
      </c>
      <c r="JT150">
        <v>2.25</v>
      </c>
      <c r="JU150">
        <v>0.26</v>
      </c>
      <c r="JV150">
        <v>0.4</v>
      </c>
      <c r="JW150">
        <v>2.17</v>
      </c>
      <c r="JZ150">
        <v>1</v>
      </c>
      <c r="KA150">
        <v>1</v>
      </c>
      <c r="KB150">
        <v>36.539400000000001</v>
      </c>
      <c r="KC150">
        <v>21.703199999999999</v>
      </c>
      <c r="KD150">
        <v>33.212699999999998</v>
      </c>
      <c r="KE150">
        <v>21.255700000000001</v>
      </c>
      <c r="KF150">
        <v>50.194699999999997</v>
      </c>
      <c r="KG150">
        <v>45.931800000000003</v>
      </c>
      <c r="KJ150">
        <v>30.994399999999999</v>
      </c>
      <c r="KK150">
        <v>50.230499999999999</v>
      </c>
      <c r="KL150">
        <v>55.284100000000002</v>
      </c>
      <c r="KM150">
        <v>16.012</v>
      </c>
      <c r="KN150">
        <v>0</v>
      </c>
      <c r="KO150">
        <v>-658.89200000000005</v>
      </c>
      <c r="KP150">
        <v>0</v>
      </c>
      <c r="KQ150">
        <v>0</v>
      </c>
      <c r="KR150">
        <v>109.703</v>
      </c>
      <c r="KS150">
        <v>187.215</v>
      </c>
      <c r="KT150">
        <v>413.96499999999997</v>
      </c>
      <c r="KU150">
        <v>26.198699999999999</v>
      </c>
      <c r="KV150">
        <v>230.71100000000001</v>
      </c>
      <c r="KW150">
        <v>1185.78</v>
      </c>
      <c r="KX150">
        <v>607.86199999999997</v>
      </c>
      <c r="KY150">
        <v>0</v>
      </c>
      <c r="KZ150">
        <v>229.07599999999999</v>
      </c>
      <c r="LA150">
        <v>2022.72</v>
      </c>
      <c r="LB150">
        <v>28.4786</v>
      </c>
      <c r="LC150">
        <v>49.590699999999998</v>
      </c>
      <c r="LD150">
        <v>55.284100000000002</v>
      </c>
      <c r="LE150">
        <v>16.012</v>
      </c>
      <c r="LF150">
        <v>-658.89200000000005</v>
      </c>
      <c r="LG150">
        <v>109.703</v>
      </c>
      <c r="LH150">
        <v>187.92699999999999</v>
      </c>
      <c r="LI150">
        <v>413.96499999999997</v>
      </c>
      <c r="LJ150">
        <v>26.198699999999999</v>
      </c>
      <c r="LK150">
        <v>228.267</v>
      </c>
      <c r="LL150">
        <v>1100.56</v>
      </c>
      <c r="LM150">
        <v>607.86199999999997</v>
      </c>
      <c r="LN150">
        <v>229.07599999999999</v>
      </c>
      <c r="LO150">
        <v>1937.5</v>
      </c>
      <c r="LP150">
        <v>97.322800000000001</v>
      </c>
      <c r="LQ150">
        <v>281.65600000000001</v>
      </c>
      <c r="LR150">
        <v>55.284100000000002</v>
      </c>
      <c r="LS150">
        <v>0</v>
      </c>
      <c r="LT150">
        <v>463.08</v>
      </c>
      <c r="LU150">
        <v>187.226</v>
      </c>
      <c r="LV150">
        <v>544.68899999999996</v>
      </c>
      <c r="LW150">
        <v>71.471400000000003</v>
      </c>
      <c r="LX150">
        <v>1700.73</v>
      </c>
      <c r="LY150">
        <v>2063.9299999999998</v>
      </c>
      <c r="LZ150">
        <v>892.38499999999999</v>
      </c>
      <c r="MA150">
        <v>347.08</v>
      </c>
      <c r="MB150">
        <v>3303.39</v>
      </c>
    </row>
    <row r="151" spans="1:340" x14ac:dyDescent="0.25">
      <c r="A151" s="26">
        <v>44497.814675925925</v>
      </c>
      <c r="B151" t="s">
        <v>966</v>
      </c>
      <c r="C151" t="s">
        <v>967</v>
      </c>
      <c r="D151">
        <v>12</v>
      </c>
      <c r="E151">
        <v>1</v>
      </c>
      <c r="F151">
        <v>2100</v>
      </c>
      <c r="G151" t="s">
        <v>87</v>
      </c>
      <c r="H151" t="s">
        <v>112</v>
      </c>
      <c r="I151">
        <v>-3.78</v>
      </c>
      <c r="J151">
        <v>-1.6</v>
      </c>
      <c r="K151">
        <v>-1.6</v>
      </c>
      <c r="L151">
        <v>27.7</v>
      </c>
      <c r="O151">
        <v>144.197</v>
      </c>
      <c r="P151">
        <v>244.31399999999999</v>
      </c>
      <c r="Q151">
        <v>277.07299999999998</v>
      </c>
      <c r="R151">
        <v>81.134900000000002</v>
      </c>
      <c r="S151">
        <v>0</v>
      </c>
      <c r="T151">
        <v>-4302.38</v>
      </c>
      <c r="U151">
        <v>0</v>
      </c>
      <c r="V151">
        <v>0</v>
      </c>
      <c r="W151">
        <v>505.55700000000002</v>
      </c>
      <c r="X151">
        <v>940.36800000000005</v>
      </c>
      <c r="Y151">
        <v>2025.88</v>
      </c>
      <c r="Z151">
        <v>119.621</v>
      </c>
      <c r="AA151">
        <v>35.764200000000002</v>
      </c>
      <c r="AB151">
        <v>746.71799999999996</v>
      </c>
      <c r="AC151">
        <v>212.84</v>
      </c>
      <c r="AD151">
        <v>114.539</v>
      </c>
      <c r="AE151">
        <v>0</v>
      </c>
      <c r="AF151">
        <v>43.1646</v>
      </c>
      <c r="AG151">
        <v>370.54399999999998</v>
      </c>
      <c r="AH151">
        <v>327.37900000000002</v>
      </c>
      <c r="AI151">
        <v>24.03</v>
      </c>
      <c r="AJ151">
        <v>21.54</v>
      </c>
      <c r="AK151">
        <v>3.66</v>
      </c>
      <c r="AL151">
        <v>12.08</v>
      </c>
      <c r="AM151">
        <v>0</v>
      </c>
      <c r="AN151">
        <v>-48.37</v>
      </c>
      <c r="AO151">
        <v>0</v>
      </c>
      <c r="AP151">
        <v>0</v>
      </c>
      <c r="AQ151">
        <v>7.37</v>
      </c>
      <c r="AR151">
        <v>17.399999999999999</v>
      </c>
      <c r="AS151">
        <v>27.51</v>
      </c>
      <c r="AT151">
        <v>1.64</v>
      </c>
      <c r="AU151">
        <v>66.86</v>
      </c>
      <c r="AV151">
        <v>61.31</v>
      </c>
      <c r="BI151">
        <v>0</v>
      </c>
      <c r="BJ151">
        <v>0.959735</v>
      </c>
      <c r="BK151">
        <v>3.1638600000000003E-2</v>
      </c>
      <c r="BL151">
        <v>1.40705E-2</v>
      </c>
      <c r="BM151">
        <v>0</v>
      </c>
      <c r="BN151">
        <v>-8.0562099999999998E-2</v>
      </c>
      <c r="BO151">
        <v>0</v>
      </c>
      <c r="BP151">
        <v>0</v>
      </c>
      <c r="BQ151">
        <v>0.134212</v>
      </c>
      <c r="BR151">
        <v>0.17452500000000001</v>
      </c>
      <c r="BS151">
        <v>0.30364400000000002</v>
      </c>
      <c r="BT151">
        <v>2.03874E-2</v>
      </c>
      <c r="BU151">
        <v>1.55765</v>
      </c>
      <c r="BV151">
        <v>1.0054399999999999</v>
      </c>
      <c r="BW151">
        <v>140.49700000000001</v>
      </c>
      <c r="BX151">
        <v>209.15</v>
      </c>
      <c r="BY151">
        <v>277.07299999999998</v>
      </c>
      <c r="BZ151">
        <v>81.134900000000002</v>
      </c>
      <c r="CA151">
        <v>-4302.38</v>
      </c>
      <c r="CB151">
        <v>505.55700000000002</v>
      </c>
      <c r="CC151">
        <v>943.46699999999998</v>
      </c>
      <c r="CD151">
        <v>2025.88</v>
      </c>
      <c r="CE151">
        <v>119.621</v>
      </c>
      <c r="CF151" s="27">
        <v>6.0639E-5</v>
      </c>
      <c r="CG151">
        <v>707.85500000000002</v>
      </c>
      <c r="CH151">
        <v>207.37899999999999</v>
      </c>
      <c r="CI151">
        <v>114.539</v>
      </c>
      <c r="CJ151">
        <v>43.1646</v>
      </c>
      <c r="CK151">
        <v>365.08300000000003</v>
      </c>
      <c r="CL151">
        <v>321.91800000000001</v>
      </c>
      <c r="CM151">
        <v>23.44</v>
      </c>
      <c r="CN151">
        <v>18.350000000000001</v>
      </c>
      <c r="CO151">
        <v>3.66</v>
      </c>
      <c r="CP151">
        <v>12.08</v>
      </c>
      <c r="CQ151">
        <v>-48.37</v>
      </c>
      <c r="CR151">
        <v>7.37</v>
      </c>
      <c r="CS151">
        <v>17.440000000000001</v>
      </c>
      <c r="CT151">
        <v>27.51</v>
      </c>
      <c r="CU151">
        <v>1.64</v>
      </c>
      <c r="CV151">
        <v>63.12</v>
      </c>
      <c r="CW151">
        <v>57.53</v>
      </c>
      <c r="DH151">
        <v>0</v>
      </c>
      <c r="DI151">
        <v>0.73802199999999996</v>
      </c>
      <c r="DJ151">
        <v>3.1638600000000003E-2</v>
      </c>
      <c r="DK151">
        <v>1.40705E-2</v>
      </c>
      <c r="DL151">
        <v>-8.0562099999999998E-2</v>
      </c>
      <c r="DM151">
        <v>0.134212</v>
      </c>
      <c r="DN151">
        <v>0.17513200000000001</v>
      </c>
      <c r="DO151">
        <v>0.30364400000000002</v>
      </c>
      <c r="DP151">
        <v>2.03874E-2</v>
      </c>
      <c r="DQ151">
        <v>1.3365400000000001</v>
      </c>
      <c r="DR151">
        <v>0.78373099999999996</v>
      </c>
      <c r="DS151" t="s">
        <v>673</v>
      </c>
      <c r="DT151" t="s">
        <v>670</v>
      </c>
      <c r="DU151" t="s">
        <v>665</v>
      </c>
      <c r="DV151" t="s">
        <v>501</v>
      </c>
      <c r="DW151">
        <v>-0.221106</v>
      </c>
      <c r="DX151">
        <v>-0.22171399999999999</v>
      </c>
      <c r="DY151">
        <v>-5.9</v>
      </c>
      <c r="DZ151">
        <v>-6.6</v>
      </c>
      <c r="EC151">
        <v>144.197</v>
      </c>
      <c r="ED151">
        <v>244.31399999999999</v>
      </c>
      <c r="EE151">
        <v>277.07299999999998</v>
      </c>
      <c r="EF151">
        <v>81.134900000000002</v>
      </c>
      <c r="EG151">
        <v>0</v>
      </c>
      <c r="EH151">
        <v>-4302.38</v>
      </c>
      <c r="EI151">
        <v>0</v>
      </c>
      <c r="EJ151">
        <v>0</v>
      </c>
      <c r="EK151">
        <v>505.55700000000002</v>
      </c>
      <c r="EL151">
        <v>940.36800000000005</v>
      </c>
      <c r="EM151">
        <v>2025.88</v>
      </c>
      <c r="EN151">
        <v>119.621</v>
      </c>
      <c r="EO151">
        <v>35.764200000000002</v>
      </c>
      <c r="EP151">
        <v>212.84</v>
      </c>
      <c r="EQ151">
        <v>114.539</v>
      </c>
      <c r="ER151">
        <v>0</v>
      </c>
      <c r="ES151">
        <v>43.1646</v>
      </c>
      <c r="ET151">
        <v>370.54399999999998</v>
      </c>
      <c r="EU151">
        <v>24.03</v>
      </c>
      <c r="EV151">
        <v>21.54</v>
      </c>
      <c r="EW151">
        <v>3.66</v>
      </c>
      <c r="EX151">
        <v>12.08</v>
      </c>
      <c r="EY151">
        <v>0</v>
      </c>
      <c r="EZ151">
        <v>-48.37</v>
      </c>
      <c r="FA151">
        <v>0</v>
      </c>
      <c r="FB151">
        <v>0</v>
      </c>
      <c r="FC151">
        <v>7.37</v>
      </c>
      <c r="FD151">
        <v>17.399999999999999</v>
      </c>
      <c r="FE151">
        <v>27.51</v>
      </c>
      <c r="FF151">
        <v>1.64</v>
      </c>
      <c r="FG151">
        <v>66.86</v>
      </c>
      <c r="FT151">
        <v>0</v>
      </c>
      <c r="FU151">
        <v>0.959735</v>
      </c>
      <c r="FV151">
        <v>3.1638600000000003E-2</v>
      </c>
      <c r="FW151">
        <v>1.40705E-2</v>
      </c>
      <c r="FX151">
        <v>0</v>
      </c>
      <c r="FY151">
        <v>-8.0562099999999998E-2</v>
      </c>
      <c r="FZ151">
        <v>0</v>
      </c>
      <c r="GA151">
        <v>0</v>
      </c>
      <c r="GB151">
        <v>0.134212</v>
      </c>
      <c r="GC151">
        <v>0.17452500000000001</v>
      </c>
      <c r="GD151">
        <v>0.30364400000000002</v>
      </c>
      <c r="GE151">
        <v>2.03874E-2</v>
      </c>
      <c r="GF151">
        <v>1.55765</v>
      </c>
      <c r="GG151">
        <v>467.19799999999998</v>
      </c>
      <c r="GH151">
        <v>1161.6500000000001</v>
      </c>
      <c r="GI151">
        <v>277.07299999999998</v>
      </c>
      <c r="GJ151">
        <v>0</v>
      </c>
      <c r="GK151">
        <v>2135</v>
      </c>
      <c r="GL151">
        <v>930.00099999999998</v>
      </c>
      <c r="GM151">
        <v>2637.81</v>
      </c>
      <c r="GN151">
        <v>297.5</v>
      </c>
      <c r="GO151">
        <v>7906.24</v>
      </c>
      <c r="GP151">
        <v>388.904</v>
      </c>
      <c r="GQ151">
        <v>168.15199999999999</v>
      </c>
      <c r="GR151">
        <v>65.400000000000006</v>
      </c>
      <c r="GS151">
        <v>622.45600000000002</v>
      </c>
      <c r="GT151">
        <v>48.993000000000002</v>
      </c>
      <c r="GU151">
        <v>54.21</v>
      </c>
      <c r="GV151">
        <v>3.66</v>
      </c>
      <c r="GW151">
        <v>39.268300000000004</v>
      </c>
      <c r="GX151">
        <v>31.93</v>
      </c>
      <c r="GY151">
        <v>23.209499999999998</v>
      </c>
      <c r="GZ151">
        <v>36.39</v>
      </c>
      <c r="HA151">
        <v>4.13</v>
      </c>
      <c r="HB151">
        <v>241.791</v>
      </c>
      <c r="HC151">
        <v>46.39</v>
      </c>
      <c r="HD151">
        <v>54.21</v>
      </c>
      <c r="HE151">
        <v>3.66</v>
      </c>
      <c r="HF151">
        <v>16.100000000000001</v>
      </c>
      <c r="HG151">
        <v>31.93</v>
      </c>
      <c r="HH151">
        <v>18.57</v>
      </c>
      <c r="HI151">
        <v>36.39</v>
      </c>
      <c r="HJ151">
        <v>4.13</v>
      </c>
      <c r="HK151">
        <v>211.38</v>
      </c>
      <c r="ID151">
        <v>0</v>
      </c>
      <c r="IE151">
        <v>2.4539</v>
      </c>
      <c r="IF151">
        <v>3.1638600000000003E-2</v>
      </c>
      <c r="IG151">
        <v>0</v>
      </c>
      <c r="IH151">
        <v>0.62342900000000001</v>
      </c>
      <c r="II151">
        <v>0.118043</v>
      </c>
      <c r="IJ151">
        <v>0.43196400000000001</v>
      </c>
      <c r="IK151">
        <v>6.2929700000000005E-2</v>
      </c>
      <c r="IL151">
        <v>3.7219099999999998</v>
      </c>
      <c r="IM151">
        <v>47.7</v>
      </c>
      <c r="IN151">
        <v>20</v>
      </c>
      <c r="IO151">
        <v>27.7</v>
      </c>
      <c r="IP151">
        <v>46.1</v>
      </c>
      <c r="IQ151">
        <v>20</v>
      </c>
      <c r="IR151">
        <v>26.1</v>
      </c>
      <c r="IU151">
        <v>28.08</v>
      </c>
      <c r="IV151">
        <v>33.229999999999997</v>
      </c>
      <c r="IW151">
        <v>24.84</v>
      </c>
      <c r="IX151">
        <v>32.69</v>
      </c>
      <c r="IY151">
        <v>28.08</v>
      </c>
      <c r="IZ151">
        <v>33.229999999999997</v>
      </c>
      <c r="JA151">
        <v>63.48</v>
      </c>
      <c r="JB151">
        <v>82.651300000000006</v>
      </c>
      <c r="JK151">
        <v>1</v>
      </c>
      <c r="JL151">
        <v>2.8233299999999999</v>
      </c>
      <c r="JM151">
        <v>2.8233299999999999</v>
      </c>
      <c r="JP151">
        <v>4303.6400000000003</v>
      </c>
      <c r="JQ151">
        <v>2.8233299999999999</v>
      </c>
      <c r="JR151">
        <v>0.26</v>
      </c>
      <c r="JS151">
        <v>0.4</v>
      </c>
      <c r="JT151">
        <v>2.2000000000000002</v>
      </c>
      <c r="JU151">
        <v>0.26</v>
      </c>
      <c r="JV151">
        <v>0.4</v>
      </c>
      <c r="JW151">
        <v>2.17</v>
      </c>
      <c r="JZ151">
        <v>1</v>
      </c>
      <c r="KA151">
        <v>1</v>
      </c>
      <c r="KB151">
        <v>36.643599999999999</v>
      </c>
      <c r="KC151">
        <v>24.2166</v>
      </c>
      <c r="KD151">
        <v>33.212800000000001</v>
      </c>
      <c r="KE151">
        <v>21.256</v>
      </c>
      <c r="KF151">
        <v>50.194699999999997</v>
      </c>
      <c r="KG151">
        <v>45.931800000000003</v>
      </c>
      <c r="KJ151">
        <v>29.513300000000001</v>
      </c>
      <c r="KK151">
        <v>58.972200000000001</v>
      </c>
      <c r="KL151">
        <v>55.284100000000002</v>
      </c>
      <c r="KM151">
        <v>16.012</v>
      </c>
      <c r="KN151">
        <v>0</v>
      </c>
      <c r="KO151">
        <v>-658.89300000000003</v>
      </c>
      <c r="KP151">
        <v>0</v>
      </c>
      <c r="KQ151">
        <v>0</v>
      </c>
      <c r="KR151">
        <v>109.703</v>
      </c>
      <c r="KS151">
        <v>187.35</v>
      </c>
      <c r="KT151">
        <v>413.96499999999997</v>
      </c>
      <c r="KU151">
        <v>26.198699999999999</v>
      </c>
      <c r="KV151">
        <v>238.10599999999999</v>
      </c>
      <c r="KW151">
        <v>1129.55</v>
      </c>
      <c r="KX151">
        <v>607.86199999999997</v>
      </c>
      <c r="KY151">
        <v>0</v>
      </c>
      <c r="KZ151">
        <v>229.07599999999999</v>
      </c>
      <c r="LA151">
        <v>1966.49</v>
      </c>
      <c r="LB151">
        <v>28.4787</v>
      </c>
      <c r="LC151">
        <v>49.5916</v>
      </c>
      <c r="LD151">
        <v>55.284100000000002</v>
      </c>
      <c r="LE151">
        <v>16.012</v>
      </c>
      <c r="LF151">
        <v>-658.89300000000003</v>
      </c>
      <c r="LG151">
        <v>109.703</v>
      </c>
      <c r="LH151">
        <v>187.92699999999999</v>
      </c>
      <c r="LI151">
        <v>413.96499999999997</v>
      </c>
      <c r="LJ151">
        <v>26.198699999999999</v>
      </c>
      <c r="LK151">
        <v>228.267</v>
      </c>
      <c r="LL151">
        <v>1100.57</v>
      </c>
      <c r="LM151">
        <v>607.86199999999997</v>
      </c>
      <c r="LN151">
        <v>229.07599999999999</v>
      </c>
      <c r="LO151">
        <v>1937.51</v>
      </c>
      <c r="LP151">
        <v>97.322800000000001</v>
      </c>
      <c r="LQ151">
        <v>281.65600000000001</v>
      </c>
      <c r="LR151">
        <v>55.284100000000002</v>
      </c>
      <c r="LS151">
        <v>0</v>
      </c>
      <c r="LT151">
        <v>463.08</v>
      </c>
      <c r="LU151">
        <v>187.226</v>
      </c>
      <c r="LV151">
        <v>544.68899999999996</v>
      </c>
      <c r="LW151">
        <v>71.471400000000003</v>
      </c>
      <c r="LX151">
        <v>1700.73</v>
      </c>
      <c r="LY151">
        <v>2063.9299999999998</v>
      </c>
      <c r="LZ151">
        <v>892.38499999999999</v>
      </c>
      <c r="MA151">
        <v>347.08</v>
      </c>
      <c r="MB151">
        <v>3303.39</v>
      </c>
    </row>
    <row r="152" spans="1:340" x14ac:dyDescent="0.25">
      <c r="A152" s="26">
        <v>44497.815023148149</v>
      </c>
      <c r="B152" t="s">
        <v>968</v>
      </c>
      <c r="C152" t="s">
        <v>969</v>
      </c>
      <c r="D152">
        <v>12</v>
      </c>
      <c r="E152">
        <v>1</v>
      </c>
      <c r="F152">
        <v>2100</v>
      </c>
      <c r="G152" t="s">
        <v>87</v>
      </c>
      <c r="H152" t="s">
        <v>393</v>
      </c>
      <c r="I152">
        <v>7.54</v>
      </c>
      <c r="J152">
        <v>3.1</v>
      </c>
      <c r="K152">
        <v>3.1</v>
      </c>
      <c r="L152">
        <v>23</v>
      </c>
      <c r="O152">
        <v>133.65600000000001</v>
      </c>
      <c r="P152">
        <v>159.15100000000001</v>
      </c>
      <c r="Q152">
        <v>277.07299999999998</v>
      </c>
      <c r="R152">
        <v>81.134900000000002</v>
      </c>
      <c r="S152">
        <v>0</v>
      </c>
      <c r="T152">
        <v>-4302.38</v>
      </c>
      <c r="U152">
        <v>0</v>
      </c>
      <c r="V152">
        <v>0</v>
      </c>
      <c r="W152">
        <v>505.55700000000002</v>
      </c>
      <c r="X152">
        <v>938.41600000000005</v>
      </c>
      <c r="Y152">
        <v>2025.88</v>
      </c>
      <c r="Z152">
        <v>119.621</v>
      </c>
      <c r="AA152">
        <v>-61.891100000000002</v>
      </c>
      <c r="AB152">
        <v>651.01499999999999</v>
      </c>
      <c r="AC152">
        <v>171.54900000000001</v>
      </c>
      <c r="AD152">
        <v>114.539</v>
      </c>
      <c r="AE152">
        <v>0</v>
      </c>
      <c r="AF152">
        <v>43.1646</v>
      </c>
      <c r="AG152">
        <v>329.25299999999999</v>
      </c>
      <c r="AH152">
        <v>286.08800000000002</v>
      </c>
      <c r="AI152">
        <v>19.55</v>
      </c>
      <c r="AJ152">
        <v>14.7</v>
      </c>
      <c r="AK152">
        <v>3.66</v>
      </c>
      <c r="AL152">
        <v>12.08</v>
      </c>
      <c r="AM152">
        <v>0</v>
      </c>
      <c r="AN152">
        <v>-48.35</v>
      </c>
      <c r="AO152">
        <v>0</v>
      </c>
      <c r="AP152">
        <v>0</v>
      </c>
      <c r="AQ152">
        <v>7.37</v>
      </c>
      <c r="AR152">
        <v>17.37</v>
      </c>
      <c r="AS152">
        <v>27.51</v>
      </c>
      <c r="AT152">
        <v>1.64</v>
      </c>
      <c r="AU152">
        <v>55.53</v>
      </c>
      <c r="AV152">
        <v>49.99</v>
      </c>
      <c r="BI152">
        <v>0</v>
      </c>
      <c r="BJ152">
        <v>0.56546600000000002</v>
      </c>
      <c r="BK152">
        <v>3.1638600000000003E-2</v>
      </c>
      <c r="BL152">
        <v>1.40705E-2</v>
      </c>
      <c r="BM152">
        <v>0</v>
      </c>
      <c r="BN152">
        <v>-8.0562099999999998E-2</v>
      </c>
      <c r="BO152">
        <v>0</v>
      </c>
      <c r="BP152">
        <v>0</v>
      </c>
      <c r="BQ152">
        <v>0.134212</v>
      </c>
      <c r="BR152">
        <v>0.17436199999999999</v>
      </c>
      <c r="BS152">
        <v>0.30364400000000002</v>
      </c>
      <c r="BT152">
        <v>2.03874E-2</v>
      </c>
      <c r="BU152">
        <v>1.1632199999999999</v>
      </c>
      <c r="BV152">
        <v>0.61117500000000002</v>
      </c>
      <c r="BW152">
        <v>140.49700000000001</v>
      </c>
      <c r="BX152">
        <v>209.15</v>
      </c>
      <c r="BY152">
        <v>277.07299999999998</v>
      </c>
      <c r="BZ152">
        <v>81.134900000000002</v>
      </c>
      <c r="CA152">
        <v>-4302.38</v>
      </c>
      <c r="CB152">
        <v>505.55700000000002</v>
      </c>
      <c r="CC152">
        <v>943.46699999999998</v>
      </c>
      <c r="CD152">
        <v>2025.88</v>
      </c>
      <c r="CE152">
        <v>119.621</v>
      </c>
      <c r="CF152" s="27">
        <v>6.0639E-5</v>
      </c>
      <c r="CG152">
        <v>707.85500000000002</v>
      </c>
      <c r="CH152">
        <v>207.37899999999999</v>
      </c>
      <c r="CI152">
        <v>114.539</v>
      </c>
      <c r="CJ152">
        <v>43.1646</v>
      </c>
      <c r="CK152">
        <v>365.08300000000003</v>
      </c>
      <c r="CL152">
        <v>321.91800000000001</v>
      </c>
      <c r="CM152">
        <v>23.44</v>
      </c>
      <c r="CN152">
        <v>18.350000000000001</v>
      </c>
      <c r="CO152">
        <v>3.66</v>
      </c>
      <c r="CP152">
        <v>12.08</v>
      </c>
      <c r="CQ152">
        <v>-48.37</v>
      </c>
      <c r="CR152">
        <v>7.37</v>
      </c>
      <c r="CS152">
        <v>17.440000000000001</v>
      </c>
      <c r="CT152">
        <v>27.51</v>
      </c>
      <c r="CU152">
        <v>1.64</v>
      </c>
      <c r="CV152">
        <v>63.12</v>
      </c>
      <c r="CW152">
        <v>57.53</v>
      </c>
      <c r="DH152">
        <v>0</v>
      </c>
      <c r="DI152">
        <v>0.73802199999999996</v>
      </c>
      <c r="DJ152">
        <v>3.1638600000000003E-2</v>
      </c>
      <c r="DK152">
        <v>1.40705E-2</v>
      </c>
      <c r="DL152">
        <v>-8.0562099999999998E-2</v>
      </c>
      <c r="DM152">
        <v>0.134212</v>
      </c>
      <c r="DN152">
        <v>0.17513200000000001</v>
      </c>
      <c r="DO152">
        <v>0.30364400000000002</v>
      </c>
      <c r="DP152">
        <v>2.03874E-2</v>
      </c>
      <c r="DQ152">
        <v>1.3365400000000001</v>
      </c>
      <c r="DR152">
        <v>0.78373099999999996</v>
      </c>
      <c r="DS152" t="s">
        <v>673</v>
      </c>
      <c r="DT152" t="s">
        <v>670</v>
      </c>
      <c r="DU152" t="s">
        <v>665</v>
      </c>
      <c r="DV152" t="s">
        <v>501</v>
      </c>
      <c r="DW152">
        <v>0.17332600000000001</v>
      </c>
      <c r="DX152">
        <v>0.17255599999999999</v>
      </c>
      <c r="DY152">
        <v>12</v>
      </c>
      <c r="DZ152">
        <v>13.1</v>
      </c>
      <c r="EC152">
        <v>133.65600000000001</v>
      </c>
      <c r="ED152">
        <v>159.15100000000001</v>
      </c>
      <c r="EE152">
        <v>277.07299999999998</v>
      </c>
      <c r="EF152">
        <v>81.134900000000002</v>
      </c>
      <c r="EG152">
        <v>0</v>
      </c>
      <c r="EH152">
        <v>-4302.38</v>
      </c>
      <c r="EI152">
        <v>0</v>
      </c>
      <c r="EJ152">
        <v>0</v>
      </c>
      <c r="EK152">
        <v>505.55700000000002</v>
      </c>
      <c r="EL152">
        <v>938.41600000000005</v>
      </c>
      <c r="EM152">
        <v>2025.88</v>
      </c>
      <c r="EN152">
        <v>119.621</v>
      </c>
      <c r="EO152">
        <v>-61.891100000000002</v>
      </c>
      <c r="EP152">
        <v>171.54900000000001</v>
      </c>
      <c r="EQ152">
        <v>114.539</v>
      </c>
      <c r="ER152">
        <v>0</v>
      </c>
      <c r="ES152">
        <v>43.1646</v>
      </c>
      <c r="ET152">
        <v>329.25299999999999</v>
      </c>
      <c r="EU152">
        <v>19.55</v>
      </c>
      <c r="EV152">
        <v>14.7</v>
      </c>
      <c r="EW152">
        <v>3.66</v>
      </c>
      <c r="EX152">
        <v>12.08</v>
      </c>
      <c r="EY152">
        <v>0</v>
      </c>
      <c r="EZ152">
        <v>-48.35</v>
      </c>
      <c r="FA152">
        <v>0</v>
      </c>
      <c r="FB152">
        <v>0</v>
      </c>
      <c r="FC152">
        <v>7.37</v>
      </c>
      <c r="FD152">
        <v>17.37</v>
      </c>
      <c r="FE152">
        <v>27.51</v>
      </c>
      <c r="FF152">
        <v>1.64</v>
      </c>
      <c r="FG152">
        <v>55.53</v>
      </c>
      <c r="FT152">
        <v>0</v>
      </c>
      <c r="FU152">
        <v>0.56546600000000002</v>
      </c>
      <c r="FV152">
        <v>3.1638600000000003E-2</v>
      </c>
      <c r="FW152">
        <v>1.40705E-2</v>
      </c>
      <c r="FX152">
        <v>0</v>
      </c>
      <c r="FY152">
        <v>-8.0562099999999998E-2</v>
      </c>
      <c r="FZ152">
        <v>0</v>
      </c>
      <c r="GA152">
        <v>0</v>
      </c>
      <c r="GB152">
        <v>0.134212</v>
      </c>
      <c r="GC152">
        <v>0.17436199999999999</v>
      </c>
      <c r="GD152">
        <v>0.30364400000000002</v>
      </c>
      <c r="GE152">
        <v>2.03874E-2</v>
      </c>
      <c r="GF152">
        <v>1.1632199999999999</v>
      </c>
      <c r="GG152">
        <v>467.20299999999997</v>
      </c>
      <c r="GH152">
        <v>1161.6600000000001</v>
      </c>
      <c r="GI152">
        <v>277.07299999999998</v>
      </c>
      <c r="GJ152">
        <v>0</v>
      </c>
      <c r="GK152">
        <v>2135</v>
      </c>
      <c r="GL152">
        <v>930.00099999999998</v>
      </c>
      <c r="GM152">
        <v>2637.81</v>
      </c>
      <c r="GN152">
        <v>297.5</v>
      </c>
      <c r="GO152">
        <v>7906.25</v>
      </c>
      <c r="GP152">
        <v>388.90899999999999</v>
      </c>
      <c r="GQ152">
        <v>168.15199999999999</v>
      </c>
      <c r="GR152">
        <v>65.400000000000006</v>
      </c>
      <c r="GS152">
        <v>622.46100000000001</v>
      </c>
      <c r="GT152">
        <v>49.003599999999999</v>
      </c>
      <c r="GU152">
        <v>54.21</v>
      </c>
      <c r="GV152">
        <v>3.66</v>
      </c>
      <c r="GW152">
        <v>39.268300000000004</v>
      </c>
      <c r="GX152">
        <v>31.93</v>
      </c>
      <c r="GY152">
        <v>23.209499999999998</v>
      </c>
      <c r="GZ152">
        <v>36.39</v>
      </c>
      <c r="HA152">
        <v>4.13</v>
      </c>
      <c r="HB152">
        <v>241.80099999999999</v>
      </c>
      <c r="HC152">
        <v>46.4</v>
      </c>
      <c r="HD152">
        <v>54.21</v>
      </c>
      <c r="HE152">
        <v>3.66</v>
      </c>
      <c r="HF152">
        <v>16.100000000000001</v>
      </c>
      <c r="HG152">
        <v>31.93</v>
      </c>
      <c r="HH152">
        <v>18.57</v>
      </c>
      <c r="HI152">
        <v>36.39</v>
      </c>
      <c r="HJ152">
        <v>4.13</v>
      </c>
      <c r="HK152">
        <v>211.39</v>
      </c>
      <c r="ID152">
        <v>0</v>
      </c>
      <c r="IE152">
        <v>2.4539200000000001</v>
      </c>
      <c r="IF152">
        <v>3.1638600000000003E-2</v>
      </c>
      <c r="IG152">
        <v>0</v>
      </c>
      <c r="IH152">
        <v>0.62342900000000001</v>
      </c>
      <c r="II152">
        <v>0.118043</v>
      </c>
      <c r="IJ152">
        <v>0.43196400000000001</v>
      </c>
      <c r="IK152">
        <v>6.2929700000000005E-2</v>
      </c>
      <c r="IL152">
        <v>3.72193</v>
      </c>
      <c r="IM152">
        <v>43</v>
      </c>
      <c r="IN152">
        <v>20</v>
      </c>
      <c r="IO152">
        <v>23</v>
      </c>
      <c r="IP152">
        <v>46.1</v>
      </c>
      <c r="IQ152">
        <v>20</v>
      </c>
      <c r="IR152">
        <v>26.1</v>
      </c>
      <c r="IU152">
        <v>21.11</v>
      </c>
      <c r="IV152">
        <v>28.88</v>
      </c>
      <c r="IW152">
        <v>24.84</v>
      </c>
      <c r="IX152">
        <v>32.69</v>
      </c>
      <c r="IY152">
        <v>21.11</v>
      </c>
      <c r="IZ152">
        <v>28.88</v>
      </c>
      <c r="JA152">
        <v>63.48</v>
      </c>
      <c r="JB152">
        <v>82.661900000000003</v>
      </c>
      <c r="JK152">
        <v>1</v>
      </c>
      <c r="JL152">
        <v>2.8233299999999999</v>
      </c>
      <c r="JM152">
        <v>2.8233299999999999</v>
      </c>
      <c r="JP152">
        <v>4303.6400000000003</v>
      </c>
      <c r="JQ152">
        <v>2.8233299999999999</v>
      </c>
      <c r="JR152">
        <v>0.25</v>
      </c>
      <c r="JS152">
        <v>0.41</v>
      </c>
      <c r="JT152">
        <v>1.96</v>
      </c>
      <c r="JU152">
        <v>0.26</v>
      </c>
      <c r="JV152">
        <v>0.4</v>
      </c>
      <c r="JW152">
        <v>2.17</v>
      </c>
      <c r="JZ152">
        <v>1</v>
      </c>
      <c r="KA152">
        <v>1</v>
      </c>
      <c r="KB152">
        <v>33.214100000000002</v>
      </c>
      <c r="KC152">
        <v>18.940100000000001</v>
      </c>
      <c r="KD152">
        <v>33.212800000000001</v>
      </c>
      <c r="KE152">
        <v>21.256</v>
      </c>
      <c r="KF152">
        <v>50.195</v>
      </c>
      <c r="KG152">
        <v>45.932200000000002</v>
      </c>
      <c r="KJ152">
        <v>27.395099999999999</v>
      </c>
      <c r="KK152">
        <v>37.264899999999997</v>
      </c>
      <c r="KL152">
        <v>55.284100000000002</v>
      </c>
      <c r="KM152">
        <v>16.012</v>
      </c>
      <c r="KN152">
        <v>0</v>
      </c>
      <c r="KO152">
        <v>-658.89300000000003</v>
      </c>
      <c r="KP152">
        <v>0</v>
      </c>
      <c r="KQ152">
        <v>0</v>
      </c>
      <c r="KR152">
        <v>109.703</v>
      </c>
      <c r="KS152">
        <v>186.93700000000001</v>
      </c>
      <c r="KT152">
        <v>413.96499999999997</v>
      </c>
      <c r="KU152">
        <v>26.198699999999999</v>
      </c>
      <c r="KV152">
        <v>213.86799999999999</v>
      </c>
      <c r="KW152">
        <v>910.41600000000005</v>
      </c>
      <c r="KX152">
        <v>607.86199999999997</v>
      </c>
      <c r="KY152">
        <v>0</v>
      </c>
      <c r="KZ152">
        <v>229.07599999999999</v>
      </c>
      <c r="LA152">
        <v>1747.35</v>
      </c>
      <c r="LB152">
        <v>28.4787</v>
      </c>
      <c r="LC152">
        <v>49.5916</v>
      </c>
      <c r="LD152">
        <v>55.284100000000002</v>
      </c>
      <c r="LE152">
        <v>16.012</v>
      </c>
      <c r="LF152">
        <v>-658.89300000000003</v>
      </c>
      <c r="LG152">
        <v>109.703</v>
      </c>
      <c r="LH152">
        <v>187.92699999999999</v>
      </c>
      <c r="LI152">
        <v>413.96499999999997</v>
      </c>
      <c r="LJ152">
        <v>26.198699999999999</v>
      </c>
      <c r="LK152">
        <v>228.267</v>
      </c>
      <c r="LL152">
        <v>1100.57</v>
      </c>
      <c r="LM152">
        <v>607.86199999999997</v>
      </c>
      <c r="LN152">
        <v>229.07599999999999</v>
      </c>
      <c r="LO152">
        <v>1937.51</v>
      </c>
      <c r="LP152">
        <v>97.323899999999995</v>
      </c>
      <c r="LQ152">
        <v>281.65800000000002</v>
      </c>
      <c r="LR152">
        <v>55.284100000000002</v>
      </c>
      <c r="LS152">
        <v>0</v>
      </c>
      <c r="LT152">
        <v>463.08</v>
      </c>
      <c r="LU152">
        <v>187.226</v>
      </c>
      <c r="LV152">
        <v>544.68899999999996</v>
      </c>
      <c r="LW152">
        <v>71.471400000000003</v>
      </c>
      <c r="LX152">
        <v>1700.73</v>
      </c>
      <c r="LY152">
        <v>2063.9499999999998</v>
      </c>
      <c r="LZ152">
        <v>892.38499999999999</v>
      </c>
      <c r="MA152">
        <v>347.08</v>
      </c>
      <c r="MB152">
        <v>3303.42</v>
      </c>
    </row>
    <row r="153" spans="1:340" x14ac:dyDescent="0.25">
      <c r="A153" s="26">
        <v>44497.815370370372</v>
      </c>
      <c r="B153" t="s">
        <v>970</v>
      </c>
      <c r="C153" t="s">
        <v>971</v>
      </c>
      <c r="D153">
        <v>12</v>
      </c>
      <c r="E153">
        <v>1</v>
      </c>
      <c r="F153">
        <v>2100</v>
      </c>
      <c r="G153" t="s">
        <v>87</v>
      </c>
      <c r="H153" t="s">
        <v>393</v>
      </c>
      <c r="I153">
        <v>7.11</v>
      </c>
      <c r="J153">
        <v>3</v>
      </c>
      <c r="K153">
        <v>3</v>
      </c>
      <c r="L153">
        <v>23.1</v>
      </c>
      <c r="O153">
        <v>133.65600000000001</v>
      </c>
      <c r="P153">
        <v>144.75800000000001</v>
      </c>
      <c r="Q153">
        <v>277.07299999999998</v>
      </c>
      <c r="R153">
        <v>81.134900000000002</v>
      </c>
      <c r="S153">
        <v>0</v>
      </c>
      <c r="T153">
        <v>-4302.38</v>
      </c>
      <c r="U153">
        <v>0</v>
      </c>
      <c r="V153">
        <v>0</v>
      </c>
      <c r="W153">
        <v>505.55700000000002</v>
      </c>
      <c r="X153">
        <v>938.41600000000005</v>
      </c>
      <c r="Y153">
        <v>2025.88</v>
      </c>
      <c r="Z153">
        <v>119.621</v>
      </c>
      <c r="AA153">
        <v>-76.284800000000004</v>
      </c>
      <c r="AB153">
        <v>636.62099999999998</v>
      </c>
      <c r="AC153">
        <v>197.28100000000001</v>
      </c>
      <c r="AD153">
        <v>114.539</v>
      </c>
      <c r="AE153">
        <v>0</v>
      </c>
      <c r="AF153">
        <v>43.1646</v>
      </c>
      <c r="AG153">
        <v>354.98500000000001</v>
      </c>
      <c r="AH153">
        <v>311.82</v>
      </c>
      <c r="AI153">
        <v>22.24</v>
      </c>
      <c r="AJ153">
        <v>12.44</v>
      </c>
      <c r="AK153">
        <v>3.66</v>
      </c>
      <c r="AL153">
        <v>12.08</v>
      </c>
      <c r="AM153">
        <v>0</v>
      </c>
      <c r="AN153">
        <v>-48.35</v>
      </c>
      <c r="AO153">
        <v>0</v>
      </c>
      <c r="AP153">
        <v>0</v>
      </c>
      <c r="AQ153">
        <v>7.37</v>
      </c>
      <c r="AR153">
        <v>17.37</v>
      </c>
      <c r="AS153">
        <v>27.51</v>
      </c>
      <c r="AT153">
        <v>1.64</v>
      </c>
      <c r="AU153">
        <v>55.96</v>
      </c>
      <c r="AV153">
        <v>50.42</v>
      </c>
      <c r="BI153">
        <v>0</v>
      </c>
      <c r="BJ153">
        <v>0.47522999999999999</v>
      </c>
      <c r="BK153">
        <v>3.1638600000000003E-2</v>
      </c>
      <c r="BL153">
        <v>1.40705E-2</v>
      </c>
      <c r="BM153">
        <v>0</v>
      </c>
      <c r="BN153">
        <v>-8.0562099999999998E-2</v>
      </c>
      <c r="BO153">
        <v>0</v>
      </c>
      <c r="BP153">
        <v>0</v>
      </c>
      <c r="BQ153">
        <v>0.134212</v>
      </c>
      <c r="BR153">
        <v>0.17436199999999999</v>
      </c>
      <c r="BS153">
        <v>0.30364400000000002</v>
      </c>
      <c r="BT153">
        <v>2.03874E-2</v>
      </c>
      <c r="BU153">
        <v>1.07298</v>
      </c>
      <c r="BV153">
        <v>0.52093999999999996</v>
      </c>
      <c r="BW153">
        <v>140.49700000000001</v>
      </c>
      <c r="BX153">
        <v>209.15</v>
      </c>
      <c r="BY153">
        <v>277.07299999999998</v>
      </c>
      <c r="BZ153">
        <v>81.134900000000002</v>
      </c>
      <c r="CA153">
        <v>-4302.38</v>
      </c>
      <c r="CB153">
        <v>505.55700000000002</v>
      </c>
      <c r="CC153">
        <v>943.46699999999998</v>
      </c>
      <c r="CD153">
        <v>2025.88</v>
      </c>
      <c r="CE153">
        <v>119.621</v>
      </c>
      <c r="CF153" s="27">
        <v>6.0639E-5</v>
      </c>
      <c r="CG153">
        <v>707.85500000000002</v>
      </c>
      <c r="CH153">
        <v>207.37899999999999</v>
      </c>
      <c r="CI153">
        <v>114.539</v>
      </c>
      <c r="CJ153">
        <v>43.1646</v>
      </c>
      <c r="CK153">
        <v>365.08300000000003</v>
      </c>
      <c r="CL153">
        <v>321.91800000000001</v>
      </c>
      <c r="CM153">
        <v>23.44</v>
      </c>
      <c r="CN153">
        <v>18.350000000000001</v>
      </c>
      <c r="CO153">
        <v>3.66</v>
      </c>
      <c r="CP153">
        <v>12.08</v>
      </c>
      <c r="CQ153">
        <v>-48.37</v>
      </c>
      <c r="CR153">
        <v>7.37</v>
      </c>
      <c r="CS153">
        <v>17.440000000000001</v>
      </c>
      <c r="CT153">
        <v>27.51</v>
      </c>
      <c r="CU153">
        <v>1.64</v>
      </c>
      <c r="CV153">
        <v>63.12</v>
      </c>
      <c r="CW153">
        <v>57.53</v>
      </c>
      <c r="DH153">
        <v>0</v>
      </c>
      <c r="DI153">
        <v>0.73802199999999996</v>
      </c>
      <c r="DJ153">
        <v>3.1638600000000003E-2</v>
      </c>
      <c r="DK153">
        <v>1.40705E-2</v>
      </c>
      <c r="DL153">
        <v>-8.0562099999999998E-2</v>
      </c>
      <c r="DM153">
        <v>0.134212</v>
      </c>
      <c r="DN153">
        <v>0.17513200000000001</v>
      </c>
      <c r="DO153">
        <v>0.30364400000000002</v>
      </c>
      <c r="DP153">
        <v>2.03874E-2</v>
      </c>
      <c r="DQ153">
        <v>1.3365400000000001</v>
      </c>
      <c r="DR153">
        <v>0.78373099999999996</v>
      </c>
      <c r="DS153" t="s">
        <v>673</v>
      </c>
      <c r="DT153" t="s">
        <v>670</v>
      </c>
      <c r="DU153" t="s">
        <v>665</v>
      </c>
      <c r="DV153" t="s">
        <v>501</v>
      </c>
      <c r="DW153">
        <v>0.26356099999999999</v>
      </c>
      <c r="DX153">
        <v>0.26279200000000003</v>
      </c>
      <c r="DY153">
        <v>11.3</v>
      </c>
      <c r="DZ153">
        <v>12.4</v>
      </c>
      <c r="EC153">
        <v>133.65600000000001</v>
      </c>
      <c r="ED153">
        <v>144.75800000000001</v>
      </c>
      <c r="EE153">
        <v>277.07299999999998</v>
      </c>
      <c r="EF153">
        <v>81.134900000000002</v>
      </c>
      <c r="EG153">
        <v>0</v>
      </c>
      <c r="EH153">
        <v>-4302.38</v>
      </c>
      <c r="EI153">
        <v>0</v>
      </c>
      <c r="EJ153">
        <v>0</v>
      </c>
      <c r="EK153">
        <v>505.55700000000002</v>
      </c>
      <c r="EL153">
        <v>938.41600000000005</v>
      </c>
      <c r="EM153">
        <v>2025.88</v>
      </c>
      <c r="EN153">
        <v>119.621</v>
      </c>
      <c r="EO153">
        <v>-76.284800000000004</v>
      </c>
      <c r="EP153">
        <v>197.28100000000001</v>
      </c>
      <c r="EQ153">
        <v>114.539</v>
      </c>
      <c r="ER153">
        <v>0</v>
      </c>
      <c r="ES153">
        <v>43.1646</v>
      </c>
      <c r="ET153">
        <v>354.98500000000001</v>
      </c>
      <c r="EU153">
        <v>22.24</v>
      </c>
      <c r="EV153">
        <v>12.44</v>
      </c>
      <c r="EW153">
        <v>3.66</v>
      </c>
      <c r="EX153">
        <v>12.08</v>
      </c>
      <c r="EY153">
        <v>0</v>
      </c>
      <c r="EZ153">
        <v>-48.35</v>
      </c>
      <c r="FA153">
        <v>0</v>
      </c>
      <c r="FB153">
        <v>0</v>
      </c>
      <c r="FC153">
        <v>7.37</v>
      </c>
      <c r="FD153">
        <v>17.37</v>
      </c>
      <c r="FE153">
        <v>27.51</v>
      </c>
      <c r="FF153">
        <v>1.64</v>
      </c>
      <c r="FG153">
        <v>55.96</v>
      </c>
      <c r="FT153">
        <v>0</v>
      </c>
      <c r="FU153">
        <v>0.47522999999999999</v>
      </c>
      <c r="FV153">
        <v>3.1638600000000003E-2</v>
      </c>
      <c r="FW153">
        <v>1.40705E-2</v>
      </c>
      <c r="FX153">
        <v>0</v>
      </c>
      <c r="FY153">
        <v>-8.0562099999999998E-2</v>
      </c>
      <c r="FZ153">
        <v>0</v>
      </c>
      <c r="GA153">
        <v>0</v>
      </c>
      <c r="GB153">
        <v>0.134212</v>
      </c>
      <c r="GC153">
        <v>0.17436199999999999</v>
      </c>
      <c r="GD153">
        <v>0.30364400000000002</v>
      </c>
      <c r="GE153">
        <v>2.03874E-2</v>
      </c>
      <c r="GF153">
        <v>1.07298</v>
      </c>
      <c r="GG153">
        <v>467.20299999999997</v>
      </c>
      <c r="GH153">
        <v>1161.6600000000001</v>
      </c>
      <c r="GI153">
        <v>277.07299999999998</v>
      </c>
      <c r="GJ153">
        <v>0</v>
      </c>
      <c r="GK153">
        <v>2135</v>
      </c>
      <c r="GL153">
        <v>930.00099999999998</v>
      </c>
      <c r="GM153">
        <v>2637.81</v>
      </c>
      <c r="GN153">
        <v>297.5</v>
      </c>
      <c r="GO153">
        <v>7906.25</v>
      </c>
      <c r="GP153">
        <v>388.90899999999999</v>
      </c>
      <c r="GQ153">
        <v>168.15199999999999</v>
      </c>
      <c r="GR153">
        <v>65.400000000000006</v>
      </c>
      <c r="GS153">
        <v>622.46100000000001</v>
      </c>
      <c r="GT153">
        <v>49.003599999999999</v>
      </c>
      <c r="GU153">
        <v>54.21</v>
      </c>
      <c r="GV153">
        <v>3.66</v>
      </c>
      <c r="GW153">
        <v>39.268300000000004</v>
      </c>
      <c r="GX153">
        <v>31.93</v>
      </c>
      <c r="GY153">
        <v>23.209499999999998</v>
      </c>
      <c r="GZ153">
        <v>36.39</v>
      </c>
      <c r="HA153">
        <v>4.13</v>
      </c>
      <c r="HB153">
        <v>241.80099999999999</v>
      </c>
      <c r="HC153">
        <v>46.4</v>
      </c>
      <c r="HD153">
        <v>54.21</v>
      </c>
      <c r="HE153">
        <v>3.66</v>
      </c>
      <c r="HF153">
        <v>16.100000000000001</v>
      </c>
      <c r="HG153">
        <v>31.93</v>
      </c>
      <c r="HH153">
        <v>18.57</v>
      </c>
      <c r="HI153">
        <v>36.39</v>
      </c>
      <c r="HJ153">
        <v>4.13</v>
      </c>
      <c r="HK153">
        <v>211.39</v>
      </c>
      <c r="ID153">
        <v>0</v>
      </c>
      <c r="IE153">
        <v>2.4539200000000001</v>
      </c>
      <c r="IF153">
        <v>3.1638600000000003E-2</v>
      </c>
      <c r="IG153">
        <v>0</v>
      </c>
      <c r="IH153">
        <v>0.62342900000000001</v>
      </c>
      <c r="II153">
        <v>0.118043</v>
      </c>
      <c r="IJ153">
        <v>0.43196400000000001</v>
      </c>
      <c r="IK153">
        <v>6.2929700000000005E-2</v>
      </c>
      <c r="IL153">
        <v>3.72193</v>
      </c>
      <c r="IM153">
        <v>43.1</v>
      </c>
      <c r="IN153">
        <v>20</v>
      </c>
      <c r="IO153">
        <v>23.1</v>
      </c>
      <c r="IP153">
        <v>46.1</v>
      </c>
      <c r="IQ153">
        <v>20</v>
      </c>
      <c r="IR153">
        <v>26.1</v>
      </c>
      <c r="IU153">
        <v>18.850000000000001</v>
      </c>
      <c r="IV153">
        <v>31.57</v>
      </c>
      <c r="IW153">
        <v>24.84</v>
      </c>
      <c r="IX153">
        <v>32.69</v>
      </c>
      <c r="IY153">
        <v>18.850000000000001</v>
      </c>
      <c r="IZ153">
        <v>31.57</v>
      </c>
      <c r="JA153">
        <v>63.48</v>
      </c>
      <c r="JB153">
        <v>82.661900000000003</v>
      </c>
      <c r="JK153">
        <v>1</v>
      </c>
      <c r="JL153">
        <v>2.8233299999999999</v>
      </c>
      <c r="JM153">
        <v>2.8233299999999999</v>
      </c>
      <c r="JP153">
        <v>4303.6400000000003</v>
      </c>
      <c r="JQ153">
        <v>2.8233299999999999</v>
      </c>
      <c r="JR153">
        <v>0.25</v>
      </c>
      <c r="JS153">
        <v>0.41</v>
      </c>
      <c r="JT153">
        <v>2.09</v>
      </c>
      <c r="JU153">
        <v>0.26</v>
      </c>
      <c r="JV153">
        <v>0.4</v>
      </c>
      <c r="JW153">
        <v>2.17</v>
      </c>
      <c r="JZ153">
        <v>1</v>
      </c>
      <c r="KA153">
        <v>1</v>
      </c>
      <c r="KB153">
        <v>33.214100000000002</v>
      </c>
      <c r="KC153">
        <v>18.940100000000001</v>
      </c>
      <c r="KD153">
        <v>33.212800000000001</v>
      </c>
      <c r="KE153">
        <v>21.256</v>
      </c>
      <c r="KF153">
        <v>50.195</v>
      </c>
      <c r="KG153">
        <v>45.932200000000002</v>
      </c>
      <c r="KJ153">
        <v>27.395099999999999</v>
      </c>
      <c r="KK153">
        <v>33.529699999999998</v>
      </c>
      <c r="KL153">
        <v>55.284100000000002</v>
      </c>
      <c r="KM153">
        <v>16.012</v>
      </c>
      <c r="KN153">
        <v>0</v>
      </c>
      <c r="KO153">
        <v>-658.89300000000003</v>
      </c>
      <c r="KP153">
        <v>0</v>
      </c>
      <c r="KQ153">
        <v>0</v>
      </c>
      <c r="KR153">
        <v>109.703</v>
      </c>
      <c r="KS153">
        <v>186.93700000000001</v>
      </c>
      <c r="KT153">
        <v>413.96499999999997</v>
      </c>
      <c r="KU153">
        <v>26.198699999999999</v>
      </c>
      <c r="KV153">
        <v>210.13200000000001</v>
      </c>
      <c r="KW153">
        <v>1046.98</v>
      </c>
      <c r="KX153">
        <v>607.86199999999997</v>
      </c>
      <c r="KY153">
        <v>0</v>
      </c>
      <c r="KZ153">
        <v>229.07599999999999</v>
      </c>
      <c r="LA153">
        <v>1883.92</v>
      </c>
      <c r="LB153">
        <v>28.4787</v>
      </c>
      <c r="LC153">
        <v>49.5916</v>
      </c>
      <c r="LD153">
        <v>55.284100000000002</v>
      </c>
      <c r="LE153">
        <v>16.012</v>
      </c>
      <c r="LF153">
        <v>-658.89300000000003</v>
      </c>
      <c r="LG153">
        <v>109.703</v>
      </c>
      <c r="LH153">
        <v>187.92699999999999</v>
      </c>
      <c r="LI153">
        <v>413.96499999999997</v>
      </c>
      <c r="LJ153">
        <v>26.198699999999999</v>
      </c>
      <c r="LK153">
        <v>228.267</v>
      </c>
      <c r="LL153">
        <v>1100.57</v>
      </c>
      <c r="LM153">
        <v>607.86199999999997</v>
      </c>
      <c r="LN153">
        <v>229.07599999999999</v>
      </c>
      <c r="LO153">
        <v>1937.51</v>
      </c>
      <c r="LP153">
        <v>97.323899999999995</v>
      </c>
      <c r="LQ153">
        <v>281.65800000000002</v>
      </c>
      <c r="LR153">
        <v>55.284100000000002</v>
      </c>
      <c r="LS153">
        <v>0</v>
      </c>
      <c r="LT153">
        <v>463.08</v>
      </c>
      <c r="LU153">
        <v>187.226</v>
      </c>
      <c r="LV153">
        <v>544.68899999999996</v>
      </c>
      <c r="LW153">
        <v>71.471400000000003</v>
      </c>
      <c r="LX153">
        <v>1700.73</v>
      </c>
      <c r="LY153">
        <v>2063.9499999999998</v>
      </c>
      <c r="LZ153">
        <v>892.38499999999999</v>
      </c>
      <c r="MA153">
        <v>347.08</v>
      </c>
      <c r="MB153">
        <v>3303.42</v>
      </c>
    </row>
    <row r="154" spans="1:340" x14ac:dyDescent="0.25">
      <c r="A154" s="26">
        <v>44497.815717592595</v>
      </c>
      <c r="B154" t="s">
        <v>972</v>
      </c>
      <c r="C154" t="s">
        <v>973</v>
      </c>
      <c r="D154">
        <v>12</v>
      </c>
      <c r="E154">
        <v>1</v>
      </c>
      <c r="F154">
        <v>2100</v>
      </c>
      <c r="G154" t="s">
        <v>87</v>
      </c>
      <c r="H154" t="s">
        <v>393</v>
      </c>
      <c r="I154">
        <v>2.63</v>
      </c>
      <c r="J154">
        <v>1.1000000000000001</v>
      </c>
      <c r="K154">
        <v>1.1000000000000001</v>
      </c>
      <c r="L154">
        <v>25</v>
      </c>
      <c r="O154">
        <v>134.41399999999999</v>
      </c>
      <c r="P154">
        <v>149.46700000000001</v>
      </c>
      <c r="Q154">
        <v>277.07299999999998</v>
      </c>
      <c r="R154">
        <v>81.134900000000002</v>
      </c>
      <c r="S154">
        <v>0</v>
      </c>
      <c r="T154">
        <v>-4302.38</v>
      </c>
      <c r="U154">
        <v>0</v>
      </c>
      <c r="V154">
        <v>0</v>
      </c>
      <c r="W154">
        <v>505.55700000000002</v>
      </c>
      <c r="X154">
        <v>940.91300000000001</v>
      </c>
      <c r="Y154">
        <v>2025.88</v>
      </c>
      <c r="Z154">
        <v>119.621</v>
      </c>
      <c r="AA154">
        <v>-68.3202</v>
      </c>
      <c r="AB154">
        <v>642.08900000000006</v>
      </c>
      <c r="AC154">
        <v>198.40100000000001</v>
      </c>
      <c r="AD154">
        <v>114.539</v>
      </c>
      <c r="AE154">
        <v>0</v>
      </c>
      <c r="AF154">
        <v>43.1646</v>
      </c>
      <c r="AG154">
        <v>356.10399999999998</v>
      </c>
      <c r="AH154">
        <v>312.94</v>
      </c>
      <c r="AI154">
        <v>22.36</v>
      </c>
      <c r="AJ154">
        <v>16.8</v>
      </c>
      <c r="AK154">
        <v>3.66</v>
      </c>
      <c r="AL154">
        <v>12.08</v>
      </c>
      <c r="AM154">
        <v>0</v>
      </c>
      <c r="AN154">
        <v>-48.31</v>
      </c>
      <c r="AO154">
        <v>0</v>
      </c>
      <c r="AP154">
        <v>0</v>
      </c>
      <c r="AQ154">
        <v>7.37</v>
      </c>
      <c r="AR154">
        <v>17.41</v>
      </c>
      <c r="AS154">
        <v>27.51</v>
      </c>
      <c r="AT154">
        <v>1.64</v>
      </c>
      <c r="AU154">
        <v>60.52</v>
      </c>
      <c r="AV154">
        <v>54.9</v>
      </c>
      <c r="BI154">
        <v>0</v>
      </c>
      <c r="BJ154">
        <v>0.81639899999999999</v>
      </c>
      <c r="BK154">
        <v>3.1638600000000003E-2</v>
      </c>
      <c r="BL154">
        <v>1.40705E-2</v>
      </c>
      <c r="BM154">
        <v>0</v>
      </c>
      <c r="BN154">
        <v>-8.0562099999999998E-2</v>
      </c>
      <c r="BO154">
        <v>0</v>
      </c>
      <c r="BP154">
        <v>0</v>
      </c>
      <c r="BQ154">
        <v>0.134212</v>
      </c>
      <c r="BR154">
        <v>0.174566</v>
      </c>
      <c r="BS154">
        <v>0.30364400000000002</v>
      </c>
      <c r="BT154">
        <v>2.03874E-2</v>
      </c>
      <c r="BU154">
        <v>1.4143600000000001</v>
      </c>
      <c r="BV154">
        <v>0.86210799999999999</v>
      </c>
      <c r="BW154">
        <v>140.49700000000001</v>
      </c>
      <c r="BX154">
        <v>209.15</v>
      </c>
      <c r="BY154">
        <v>277.07299999999998</v>
      </c>
      <c r="BZ154">
        <v>81.134900000000002</v>
      </c>
      <c r="CA154">
        <v>-4302.38</v>
      </c>
      <c r="CB154">
        <v>505.55700000000002</v>
      </c>
      <c r="CC154">
        <v>943.46699999999998</v>
      </c>
      <c r="CD154">
        <v>2025.88</v>
      </c>
      <c r="CE154">
        <v>119.621</v>
      </c>
      <c r="CF154" s="27">
        <v>6.0639E-5</v>
      </c>
      <c r="CG154">
        <v>707.85500000000002</v>
      </c>
      <c r="CH154">
        <v>207.37899999999999</v>
      </c>
      <c r="CI154">
        <v>114.539</v>
      </c>
      <c r="CJ154">
        <v>43.1646</v>
      </c>
      <c r="CK154">
        <v>365.08300000000003</v>
      </c>
      <c r="CL154">
        <v>321.91800000000001</v>
      </c>
      <c r="CM154">
        <v>23.44</v>
      </c>
      <c r="CN154">
        <v>18.350000000000001</v>
      </c>
      <c r="CO154">
        <v>3.66</v>
      </c>
      <c r="CP154">
        <v>12.08</v>
      </c>
      <c r="CQ154">
        <v>-48.37</v>
      </c>
      <c r="CR154">
        <v>7.37</v>
      </c>
      <c r="CS154">
        <v>17.440000000000001</v>
      </c>
      <c r="CT154">
        <v>27.51</v>
      </c>
      <c r="CU154">
        <v>1.64</v>
      </c>
      <c r="CV154">
        <v>63.12</v>
      </c>
      <c r="CW154">
        <v>57.53</v>
      </c>
      <c r="DH154">
        <v>0</v>
      </c>
      <c r="DI154">
        <v>0.73802199999999996</v>
      </c>
      <c r="DJ154">
        <v>3.1638600000000003E-2</v>
      </c>
      <c r="DK154">
        <v>1.40705E-2</v>
      </c>
      <c r="DL154">
        <v>-8.0562099999999998E-2</v>
      </c>
      <c r="DM154">
        <v>0.134212</v>
      </c>
      <c r="DN154">
        <v>0.17513200000000001</v>
      </c>
      <c r="DO154">
        <v>0.30364400000000002</v>
      </c>
      <c r="DP154">
        <v>2.03874E-2</v>
      </c>
      <c r="DQ154">
        <v>1.3365400000000001</v>
      </c>
      <c r="DR154">
        <v>0.78373099999999996</v>
      </c>
      <c r="DS154" t="s">
        <v>673</v>
      </c>
      <c r="DT154" t="s">
        <v>670</v>
      </c>
      <c r="DU154" t="s">
        <v>665</v>
      </c>
      <c r="DV154" t="s">
        <v>501</v>
      </c>
      <c r="DW154">
        <v>-7.7810699999999997E-2</v>
      </c>
      <c r="DX154">
        <v>-7.8376699999999994E-2</v>
      </c>
      <c r="DY154">
        <v>4.0999999999999996</v>
      </c>
      <c r="DZ154">
        <v>4.5999999999999996</v>
      </c>
      <c r="EC154">
        <v>134.41399999999999</v>
      </c>
      <c r="ED154">
        <v>149.46700000000001</v>
      </c>
      <c r="EE154">
        <v>277.07299999999998</v>
      </c>
      <c r="EF154">
        <v>81.134900000000002</v>
      </c>
      <c r="EG154">
        <v>0</v>
      </c>
      <c r="EH154">
        <v>-4302.38</v>
      </c>
      <c r="EI154">
        <v>0</v>
      </c>
      <c r="EJ154">
        <v>0</v>
      </c>
      <c r="EK154">
        <v>505.55700000000002</v>
      </c>
      <c r="EL154">
        <v>940.91300000000001</v>
      </c>
      <c r="EM154">
        <v>2025.88</v>
      </c>
      <c r="EN154">
        <v>119.621</v>
      </c>
      <c r="EO154">
        <v>-68.3202</v>
      </c>
      <c r="EP154">
        <v>198.40100000000001</v>
      </c>
      <c r="EQ154">
        <v>114.539</v>
      </c>
      <c r="ER154">
        <v>0</v>
      </c>
      <c r="ES154">
        <v>43.1646</v>
      </c>
      <c r="ET154">
        <v>356.10399999999998</v>
      </c>
      <c r="EU154">
        <v>22.36</v>
      </c>
      <c r="EV154">
        <v>16.8</v>
      </c>
      <c r="EW154">
        <v>3.66</v>
      </c>
      <c r="EX154">
        <v>12.08</v>
      </c>
      <c r="EY154">
        <v>0</v>
      </c>
      <c r="EZ154">
        <v>-48.31</v>
      </c>
      <c r="FA154">
        <v>0</v>
      </c>
      <c r="FB154">
        <v>0</v>
      </c>
      <c r="FC154">
        <v>7.37</v>
      </c>
      <c r="FD154">
        <v>17.41</v>
      </c>
      <c r="FE154">
        <v>27.51</v>
      </c>
      <c r="FF154">
        <v>1.64</v>
      </c>
      <c r="FG154">
        <v>60.52</v>
      </c>
      <c r="FT154">
        <v>0</v>
      </c>
      <c r="FU154">
        <v>0.81639899999999999</v>
      </c>
      <c r="FV154">
        <v>3.1638600000000003E-2</v>
      </c>
      <c r="FW154">
        <v>1.40705E-2</v>
      </c>
      <c r="FX154">
        <v>0</v>
      </c>
      <c r="FY154">
        <v>-8.0562099999999998E-2</v>
      </c>
      <c r="FZ154">
        <v>0</v>
      </c>
      <c r="GA154">
        <v>0</v>
      </c>
      <c r="GB154">
        <v>0.134212</v>
      </c>
      <c r="GC154">
        <v>0.174566</v>
      </c>
      <c r="GD154">
        <v>0.30364400000000002</v>
      </c>
      <c r="GE154">
        <v>2.03874E-2</v>
      </c>
      <c r="GF154">
        <v>1.4143600000000001</v>
      </c>
      <c r="GG154">
        <v>467.20299999999997</v>
      </c>
      <c r="GH154">
        <v>1161.6600000000001</v>
      </c>
      <c r="GI154">
        <v>277.07299999999998</v>
      </c>
      <c r="GJ154">
        <v>0</v>
      </c>
      <c r="GK154">
        <v>2135</v>
      </c>
      <c r="GL154">
        <v>930.00099999999998</v>
      </c>
      <c r="GM154">
        <v>2637.81</v>
      </c>
      <c r="GN154">
        <v>297.5</v>
      </c>
      <c r="GO154">
        <v>7906.25</v>
      </c>
      <c r="GP154">
        <v>388.90899999999999</v>
      </c>
      <c r="GQ154">
        <v>168.15199999999999</v>
      </c>
      <c r="GR154">
        <v>65.400000000000006</v>
      </c>
      <c r="GS154">
        <v>622.46100000000001</v>
      </c>
      <c r="GT154">
        <v>49.003599999999999</v>
      </c>
      <c r="GU154">
        <v>54.21</v>
      </c>
      <c r="GV154">
        <v>3.66</v>
      </c>
      <c r="GW154">
        <v>39.268300000000004</v>
      </c>
      <c r="GX154">
        <v>31.93</v>
      </c>
      <c r="GY154">
        <v>23.209499999999998</v>
      </c>
      <c r="GZ154">
        <v>36.39</v>
      </c>
      <c r="HA154">
        <v>4.13</v>
      </c>
      <c r="HB154">
        <v>241.80099999999999</v>
      </c>
      <c r="HC154">
        <v>46.4</v>
      </c>
      <c r="HD154">
        <v>54.21</v>
      </c>
      <c r="HE154">
        <v>3.66</v>
      </c>
      <c r="HF154">
        <v>16.100000000000001</v>
      </c>
      <c r="HG154">
        <v>31.93</v>
      </c>
      <c r="HH154">
        <v>18.57</v>
      </c>
      <c r="HI154">
        <v>36.39</v>
      </c>
      <c r="HJ154">
        <v>4.13</v>
      </c>
      <c r="HK154">
        <v>211.39</v>
      </c>
      <c r="ID154">
        <v>0</v>
      </c>
      <c r="IE154">
        <v>2.4539200000000001</v>
      </c>
      <c r="IF154">
        <v>3.1638600000000003E-2</v>
      </c>
      <c r="IG154">
        <v>0</v>
      </c>
      <c r="IH154">
        <v>0.62342900000000001</v>
      </c>
      <c r="II154">
        <v>0.118043</v>
      </c>
      <c r="IJ154">
        <v>0.43196400000000001</v>
      </c>
      <c r="IK154">
        <v>6.2929700000000005E-2</v>
      </c>
      <c r="IL154">
        <v>3.72193</v>
      </c>
      <c r="IM154">
        <v>45</v>
      </c>
      <c r="IN154">
        <v>20</v>
      </c>
      <c r="IO154">
        <v>25</v>
      </c>
      <c r="IP154">
        <v>46.1</v>
      </c>
      <c r="IQ154">
        <v>20</v>
      </c>
      <c r="IR154">
        <v>26.1</v>
      </c>
      <c r="IU154">
        <v>23.22</v>
      </c>
      <c r="IV154">
        <v>31.68</v>
      </c>
      <c r="IW154">
        <v>24.84</v>
      </c>
      <c r="IX154">
        <v>32.69</v>
      </c>
      <c r="IY154">
        <v>23.22</v>
      </c>
      <c r="IZ154">
        <v>31.68</v>
      </c>
      <c r="JA154">
        <v>63.48</v>
      </c>
      <c r="JB154">
        <v>82.661900000000003</v>
      </c>
      <c r="JK154">
        <v>1</v>
      </c>
      <c r="JL154">
        <v>2.8233299999999999</v>
      </c>
      <c r="JM154">
        <v>2.8233299999999999</v>
      </c>
      <c r="JP154">
        <v>4303.6400000000003</v>
      </c>
      <c r="JQ154">
        <v>2.8233299999999999</v>
      </c>
      <c r="JR154">
        <v>0.25</v>
      </c>
      <c r="JS154">
        <v>0.41</v>
      </c>
      <c r="JT154">
        <v>2.11</v>
      </c>
      <c r="JU154">
        <v>0.26</v>
      </c>
      <c r="JV154">
        <v>0.4</v>
      </c>
      <c r="JW154">
        <v>2.17</v>
      </c>
      <c r="JZ154">
        <v>1</v>
      </c>
      <c r="KA154">
        <v>1</v>
      </c>
      <c r="KB154">
        <v>33.2408</v>
      </c>
      <c r="KC154">
        <v>19.055</v>
      </c>
      <c r="KD154">
        <v>33.212800000000001</v>
      </c>
      <c r="KE154">
        <v>21.256</v>
      </c>
      <c r="KF154">
        <v>50.195</v>
      </c>
      <c r="KG154">
        <v>45.932200000000002</v>
      </c>
      <c r="KJ154">
        <v>27.549499999999998</v>
      </c>
      <c r="KK154">
        <v>38.610599999999998</v>
      </c>
      <c r="KL154">
        <v>55.284100000000002</v>
      </c>
      <c r="KM154">
        <v>16.012</v>
      </c>
      <c r="KN154">
        <v>0</v>
      </c>
      <c r="KO154">
        <v>-658.89300000000003</v>
      </c>
      <c r="KP154">
        <v>0</v>
      </c>
      <c r="KQ154">
        <v>0</v>
      </c>
      <c r="KR154">
        <v>109.703</v>
      </c>
      <c r="KS154">
        <v>187.46100000000001</v>
      </c>
      <c r="KT154">
        <v>413.96499999999997</v>
      </c>
      <c r="KU154">
        <v>26.198699999999999</v>
      </c>
      <c r="KV154">
        <v>215.89099999999999</v>
      </c>
      <c r="KW154">
        <v>1052.92</v>
      </c>
      <c r="KX154">
        <v>607.86199999999997</v>
      </c>
      <c r="KY154">
        <v>0</v>
      </c>
      <c r="KZ154">
        <v>229.07599999999999</v>
      </c>
      <c r="LA154">
        <v>1889.86</v>
      </c>
      <c r="LB154">
        <v>28.4787</v>
      </c>
      <c r="LC154">
        <v>49.5916</v>
      </c>
      <c r="LD154">
        <v>55.284100000000002</v>
      </c>
      <c r="LE154">
        <v>16.012</v>
      </c>
      <c r="LF154">
        <v>-658.89300000000003</v>
      </c>
      <c r="LG154">
        <v>109.703</v>
      </c>
      <c r="LH154">
        <v>187.92699999999999</v>
      </c>
      <c r="LI154">
        <v>413.96499999999997</v>
      </c>
      <c r="LJ154">
        <v>26.198699999999999</v>
      </c>
      <c r="LK154">
        <v>228.267</v>
      </c>
      <c r="LL154">
        <v>1100.57</v>
      </c>
      <c r="LM154">
        <v>607.86199999999997</v>
      </c>
      <c r="LN154">
        <v>229.07599999999999</v>
      </c>
      <c r="LO154">
        <v>1937.51</v>
      </c>
      <c r="LP154">
        <v>97.323899999999995</v>
      </c>
      <c r="LQ154">
        <v>281.65800000000002</v>
      </c>
      <c r="LR154">
        <v>55.284100000000002</v>
      </c>
      <c r="LS154">
        <v>0</v>
      </c>
      <c r="LT154">
        <v>463.08</v>
      </c>
      <c r="LU154">
        <v>187.226</v>
      </c>
      <c r="LV154">
        <v>544.68899999999996</v>
      </c>
      <c r="LW154">
        <v>71.471400000000003</v>
      </c>
      <c r="LX154">
        <v>1700.73</v>
      </c>
      <c r="LY154">
        <v>2063.9499999999998</v>
      </c>
      <c r="LZ154">
        <v>892.38499999999999</v>
      </c>
      <c r="MA154">
        <v>347.08</v>
      </c>
      <c r="MB154">
        <v>3303.42</v>
      </c>
    </row>
    <row r="155" spans="1:340" x14ac:dyDescent="0.25">
      <c r="A155" s="26">
        <v>44497.816064814811</v>
      </c>
      <c r="B155" t="s">
        <v>974</v>
      </c>
      <c r="C155" t="s">
        <v>975</v>
      </c>
      <c r="D155">
        <v>12</v>
      </c>
      <c r="E155">
        <v>1</v>
      </c>
      <c r="F155">
        <v>2100</v>
      </c>
      <c r="G155" t="s">
        <v>87</v>
      </c>
      <c r="H155" t="s">
        <v>393</v>
      </c>
      <c r="I155">
        <v>5.63</v>
      </c>
      <c r="J155">
        <v>2.2999999999999998</v>
      </c>
      <c r="K155">
        <v>2.2999999999999998</v>
      </c>
      <c r="L155">
        <v>23.8</v>
      </c>
      <c r="O155">
        <v>131.28299999999999</v>
      </c>
      <c r="P155">
        <v>157.05699999999999</v>
      </c>
      <c r="Q155">
        <v>277.07299999999998</v>
      </c>
      <c r="R155">
        <v>81.134900000000002</v>
      </c>
      <c r="S155">
        <v>0</v>
      </c>
      <c r="T155">
        <v>-4302.38</v>
      </c>
      <c r="U155">
        <v>0</v>
      </c>
      <c r="V155">
        <v>0</v>
      </c>
      <c r="W155">
        <v>505.55700000000002</v>
      </c>
      <c r="X155">
        <v>938.39400000000001</v>
      </c>
      <c r="Y155">
        <v>2025.88</v>
      </c>
      <c r="Z155">
        <v>119.621</v>
      </c>
      <c r="AA155">
        <v>-66.3797</v>
      </c>
      <c r="AB155">
        <v>646.548</v>
      </c>
      <c r="AC155">
        <v>193.779</v>
      </c>
      <c r="AD155">
        <v>114.539</v>
      </c>
      <c r="AE155">
        <v>0</v>
      </c>
      <c r="AF155">
        <v>43.1646</v>
      </c>
      <c r="AG155">
        <v>351.48200000000003</v>
      </c>
      <c r="AH155">
        <v>308.31799999999998</v>
      </c>
      <c r="AI155">
        <v>21.84</v>
      </c>
      <c r="AJ155">
        <v>14.32</v>
      </c>
      <c r="AK155">
        <v>3.66</v>
      </c>
      <c r="AL155">
        <v>12.08</v>
      </c>
      <c r="AM155">
        <v>0</v>
      </c>
      <c r="AN155">
        <v>-48.35</v>
      </c>
      <c r="AO155">
        <v>0</v>
      </c>
      <c r="AP155">
        <v>0</v>
      </c>
      <c r="AQ155">
        <v>7.37</v>
      </c>
      <c r="AR155">
        <v>17.37</v>
      </c>
      <c r="AS155">
        <v>27.51</v>
      </c>
      <c r="AT155">
        <v>1.64</v>
      </c>
      <c r="AU155">
        <v>57.44</v>
      </c>
      <c r="AV155">
        <v>51.9</v>
      </c>
      <c r="BI155">
        <v>0</v>
      </c>
      <c r="BJ155">
        <v>0.55103899999999995</v>
      </c>
      <c r="BK155">
        <v>3.1638600000000003E-2</v>
      </c>
      <c r="BL155">
        <v>1.40705E-2</v>
      </c>
      <c r="BM155">
        <v>0</v>
      </c>
      <c r="BN155">
        <v>-8.0562099999999998E-2</v>
      </c>
      <c r="BO155">
        <v>0</v>
      </c>
      <c r="BP155">
        <v>0</v>
      </c>
      <c r="BQ155">
        <v>0.134212</v>
      </c>
      <c r="BR155">
        <v>0.17436299999999999</v>
      </c>
      <c r="BS155">
        <v>0.30364400000000002</v>
      </c>
      <c r="BT155">
        <v>2.03874E-2</v>
      </c>
      <c r="BU155">
        <v>1.14879</v>
      </c>
      <c r="BV155">
        <v>0.59674799999999995</v>
      </c>
      <c r="BW155">
        <v>140.49700000000001</v>
      </c>
      <c r="BX155">
        <v>209.15</v>
      </c>
      <c r="BY155">
        <v>277.07299999999998</v>
      </c>
      <c r="BZ155">
        <v>81.134900000000002</v>
      </c>
      <c r="CA155">
        <v>-4302.38</v>
      </c>
      <c r="CB155">
        <v>505.55700000000002</v>
      </c>
      <c r="CC155">
        <v>943.46699999999998</v>
      </c>
      <c r="CD155">
        <v>2025.88</v>
      </c>
      <c r="CE155">
        <v>119.621</v>
      </c>
      <c r="CF155" s="27">
        <v>6.0639E-5</v>
      </c>
      <c r="CG155">
        <v>707.85500000000002</v>
      </c>
      <c r="CH155">
        <v>207.37899999999999</v>
      </c>
      <c r="CI155">
        <v>114.539</v>
      </c>
      <c r="CJ155">
        <v>43.1646</v>
      </c>
      <c r="CK155">
        <v>365.08300000000003</v>
      </c>
      <c r="CL155">
        <v>321.91800000000001</v>
      </c>
      <c r="CM155">
        <v>23.44</v>
      </c>
      <c r="CN155">
        <v>18.350000000000001</v>
      </c>
      <c r="CO155">
        <v>3.66</v>
      </c>
      <c r="CP155">
        <v>12.08</v>
      </c>
      <c r="CQ155">
        <v>-48.37</v>
      </c>
      <c r="CR155">
        <v>7.37</v>
      </c>
      <c r="CS155">
        <v>17.440000000000001</v>
      </c>
      <c r="CT155">
        <v>27.51</v>
      </c>
      <c r="CU155">
        <v>1.64</v>
      </c>
      <c r="CV155">
        <v>63.12</v>
      </c>
      <c r="CW155">
        <v>57.53</v>
      </c>
      <c r="DH155">
        <v>0</v>
      </c>
      <c r="DI155">
        <v>0.73802199999999996</v>
      </c>
      <c r="DJ155">
        <v>3.1638600000000003E-2</v>
      </c>
      <c r="DK155">
        <v>1.40705E-2</v>
      </c>
      <c r="DL155">
        <v>-8.0562099999999998E-2</v>
      </c>
      <c r="DM155">
        <v>0.134212</v>
      </c>
      <c r="DN155">
        <v>0.17513200000000001</v>
      </c>
      <c r="DO155">
        <v>0.30364400000000002</v>
      </c>
      <c r="DP155">
        <v>2.03874E-2</v>
      </c>
      <c r="DQ155">
        <v>1.3365400000000001</v>
      </c>
      <c r="DR155">
        <v>0.78373099999999996</v>
      </c>
      <c r="DS155" t="s">
        <v>673</v>
      </c>
      <c r="DT155" t="s">
        <v>670</v>
      </c>
      <c r="DU155" t="s">
        <v>665</v>
      </c>
      <c r="DV155" t="s">
        <v>501</v>
      </c>
      <c r="DW155">
        <v>0.187752</v>
      </c>
      <c r="DX155">
        <v>0.18698300000000001</v>
      </c>
      <c r="DY155">
        <v>9</v>
      </c>
      <c r="DZ155">
        <v>9.8000000000000007</v>
      </c>
      <c r="EC155">
        <v>131.28299999999999</v>
      </c>
      <c r="ED155">
        <v>157.05699999999999</v>
      </c>
      <c r="EE155">
        <v>277.07299999999998</v>
      </c>
      <c r="EF155">
        <v>81.134900000000002</v>
      </c>
      <c r="EG155">
        <v>0</v>
      </c>
      <c r="EH155">
        <v>-4302.38</v>
      </c>
      <c r="EI155">
        <v>0</v>
      </c>
      <c r="EJ155">
        <v>0</v>
      </c>
      <c r="EK155">
        <v>505.55700000000002</v>
      </c>
      <c r="EL155">
        <v>938.39400000000001</v>
      </c>
      <c r="EM155">
        <v>2025.88</v>
      </c>
      <c r="EN155">
        <v>119.621</v>
      </c>
      <c r="EO155">
        <v>-66.3797</v>
      </c>
      <c r="EP155">
        <v>193.779</v>
      </c>
      <c r="EQ155">
        <v>114.539</v>
      </c>
      <c r="ER155">
        <v>0</v>
      </c>
      <c r="ES155">
        <v>43.1646</v>
      </c>
      <c r="ET155">
        <v>351.48200000000003</v>
      </c>
      <c r="EU155">
        <v>21.84</v>
      </c>
      <c r="EV155">
        <v>14.32</v>
      </c>
      <c r="EW155">
        <v>3.66</v>
      </c>
      <c r="EX155">
        <v>12.08</v>
      </c>
      <c r="EY155">
        <v>0</v>
      </c>
      <c r="EZ155">
        <v>-48.35</v>
      </c>
      <c r="FA155">
        <v>0</v>
      </c>
      <c r="FB155">
        <v>0</v>
      </c>
      <c r="FC155">
        <v>7.37</v>
      </c>
      <c r="FD155">
        <v>17.37</v>
      </c>
      <c r="FE155">
        <v>27.51</v>
      </c>
      <c r="FF155">
        <v>1.64</v>
      </c>
      <c r="FG155">
        <v>57.44</v>
      </c>
      <c r="FT155">
        <v>0</v>
      </c>
      <c r="FU155">
        <v>0.55103899999999995</v>
      </c>
      <c r="FV155">
        <v>3.1638600000000003E-2</v>
      </c>
      <c r="FW155">
        <v>1.40705E-2</v>
      </c>
      <c r="FX155">
        <v>0</v>
      </c>
      <c r="FY155">
        <v>-8.0562099999999998E-2</v>
      </c>
      <c r="FZ155">
        <v>0</v>
      </c>
      <c r="GA155">
        <v>0</v>
      </c>
      <c r="GB155">
        <v>0.134212</v>
      </c>
      <c r="GC155">
        <v>0.17436299999999999</v>
      </c>
      <c r="GD155">
        <v>0.30364400000000002</v>
      </c>
      <c r="GE155">
        <v>2.03874E-2</v>
      </c>
      <c r="GF155">
        <v>1.14879</v>
      </c>
      <c r="GG155">
        <v>467.20299999999997</v>
      </c>
      <c r="GH155">
        <v>1161.6600000000001</v>
      </c>
      <c r="GI155">
        <v>277.07299999999998</v>
      </c>
      <c r="GJ155">
        <v>0</v>
      </c>
      <c r="GK155">
        <v>2135</v>
      </c>
      <c r="GL155">
        <v>930.00099999999998</v>
      </c>
      <c r="GM155">
        <v>2637.81</v>
      </c>
      <c r="GN155">
        <v>297.5</v>
      </c>
      <c r="GO155">
        <v>7906.25</v>
      </c>
      <c r="GP155">
        <v>388.90899999999999</v>
      </c>
      <c r="GQ155">
        <v>168.15199999999999</v>
      </c>
      <c r="GR155">
        <v>65.400000000000006</v>
      </c>
      <c r="GS155">
        <v>622.46100000000001</v>
      </c>
      <c r="GT155">
        <v>49.003599999999999</v>
      </c>
      <c r="GU155">
        <v>54.21</v>
      </c>
      <c r="GV155">
        <v>3.66</v>
      </c>
      <c r="GW155">
        <v>39.268300000000004</v>
      </c>
      <c r="GX155">
        <v>31.93</v>
      </c>
      <c r="GY155">
        <v>23.209499999999998</v>
      </c>
      <c r="GZ155">
        <v>36.39</v>
      </c>
      <c r="HA155">
        <v>4.13</v>
      </c>
      <c r="HB155">
        <v>241.80099999999999</v>
      </c>
      <c r="HC155">
        <v>46.4</v>
      </c>
      <c r="HD155">
        <v>54.21</v>
      </c>
      <c r="HE155">
        <v>3.66</v>
      </c>
      <c r="HF155">
        <v>16.100000000000001</v>
      </c>
      <c r="HG155">
        <v>31.93</v>
      </c>
      <c r="HH155">
        <v>18.57</v>
      </c>
      <c r="HI155">
        <v>36.39</v>
      </c>
      <c r="HJ155">
        <v>4.13</v>
      </c>
      <c r="HK155">
        <v>211.39</v>
      </c>
      <c r="ID155">
        <v>0</v>
      </c>
      <c r="IE155">
        <v>2.4539200000000001</v>
      </c>
      <c r="IF155">
        <v>3.1638600000000003E-2</v>
      </c>
      <c r="IG155">
        <v>0</v>
      </c>
      <c r="IH155">
        <v>0.62342900000000001</v>
      </c>
      <c r="II155">
        <v>0.118043</v>
      </c>
      <c r="IJ155">
        <v>0.43196400000000001</v>
      </c>
      <c r="IK155">
        <v>6.2929700000000005E-2</v>
      </c>
      <c r="IL155">
        <v>3.72193</v>
      </c>
      <c r="IM155">
        <v>43.8</v>
      </c>
      <c r="IN155">
        <v>20</v>
      </c>
      <c r="IO155">
        <v>23.8</v>
      </c>
      <c r="IP155">
        <v>46.1</v>
      </c>
      <c r="IQ155">
        <v>20</v>
      </c>
      <c r="IR155">
        <v>26.1</v>
      </c>
      <c r="IU155">
        <v>20.7</v>
      </c>
      <c r="IV155">
        <v>31.2</v>
      </c>
      <c r="IW155">
        <v>24.84</v>
      </c>
      <c r="IX155">
        <v>32.69</v>
      </c>
      <c r="IY155">
        <v>20.7</v>
      </c>
      <c r="IZ155">
        <v>31.2</v>
      </c>
      <c r="JA155">
        <v>63.48</v>
      </c>
      <c r="JB155">
        <v>82.661900000000003</v>
      </c>
      <c r="JK155">
        <v>1</v>
      </c>
      <c r="JL155">
        <v>2.8233299999999999</v>
      </c>
      <c r="JM155">
        <v>2.8233299999999999</v>
      </c>
      <c r="JP155">
        <v>4303.6400000000003</v>
      </c>
      <c r="JQ155">
        <v>2.8233299999999999</v>
      </c>
      <c r="JR155">
        <v>0.25</v>
      </c>
      <c r="JS155">
        <v>0.41</v>
      </c>
      <c r="JT155">
        <v>2.08</v>
      </c>
      <c r="JU155">
        <v>0.26</v>
      </c>
      <c r="JV155">
        <v>0.4</v>
      </c>
      <c r="JW155">
        <v>2.17</v>
      </c>
      <c r="JZ155">
        <v>1</v>
      </c>
      <c r="KA155">
        <v>1</v>
      </c>
      <c r="KB155">
        <v>32.621699999999997</v>
      </c>
      <c r="KC155">
        <v>18.4329</v>
      </c>
      <c r="KD155">
        <v>33.212800000000001</v>
      </c>
      <c r="KE155">
        <v>21.256</v>
      </c>
      <c r="KF155">
        <v>50.195</v>
      </c>
      <c r="KG155">
        <v>45.932200000000002</v>
      </c>
      <c r="KJ155">
        <v>26.900099999999998</v>
      </c>
      <c r="KK155">
        <v>36.717100000000002</v>
      </c>
      <c r="KL155">
        <v>55.284100000000002</v>
      </c>
      <c r="KM155">
        <v>16.012</v>
      </c>
      <c r="KN155">
        <v>0</v>
      </c>
      <c r="KO155">
        <v>-658.89300000000003</v>
      </c>
      <c r="KP155">
        <v>0</v>
      </c>
      <c r="KQ155">
        <v>0</v>
      </c>
      <c r="KR155">
        <v>109.703</v>
      </c>
      <c r="KS155">
        <v>186.93299999999999</v>
      </c>
      <c r="KT155">
        <v>413.96499999999997</v>
      </c>
      <c r="KU155">
        <v>26.198699999999999</v>
      </c>
      <c r="KV155">
        <v>212.82</v>
      </c>
      <c r="KW155">
        <v>1028.3900000000001</v>
      </c>
      <c r="KX155">
        <v>607.86199999999997</v>
      </c>
      <c r="KY155">
        <v>0</v>
      </c>
      <c r="KZ155">
        <v>229.07599999999999</v>
      </c>
      <c r="LA155">
        <v>1865.33</v>
      </c>
      <c r="LB155">
        <v>28.4787</v>
      </c>
      <c r="LC155">
        <v>49.5916</v>
      </c>
      <c r="LD155">
        <v>55.284100000000002</v>
      </c>
      <c r="LE155">
        <v>16.012</v>
      </c>
      <c r="LF155">
        <v>-658.89300000000003</v>
      </c>
      <c r="LG155">
        <v>109.703</v>
      </c>
      <c r="LH155">
        <v>187.92699999999999</v>
      </c>
      <c r="LI155">
        <v>413.96499999999997</v>
      </c>
      <c r="LJ155">
        <v>26.198699999999999</v>
      </c>
      <c r="LK155">
        <v>228.267</v>
      </c>
      <c r="LL155">
        <v>1100.57</v>
      </c>
      <c r="LM155">
        <v>607.86199999999997</v>
      </c>
      <c r="LN155">
        <v>229.07599999999999</v>
      </c>
      <c r="LO155">
        <v>1937.51</v>
      </c>
      <c r="LP155">
        <v>97.323899999999995</v>
      </c>
      <c r="LQ155">
        <v>281.65800000000002</v>
      </c>
      <c r="LR155">
        <v>55.284100000000002</v>
      </c>
      <c r="LS155">
        <v>0</v>
      </c>
      <c r="LT155">
        <v>463.08</v>
      </c>
      <c r="LU155">
        <v>187.226</v>
      </c>
      <c r="LV155">
        <v>544.68899999999996</v>
      </c>
      <c r="LW155">
        <v>71.471400000000003</v>
      </c>
      <c r="LX155">
        <v>1700.73</v>
      </c>
      <c r="LY155">
        <v>2063.9499999999998</v>
      </c>
      <c r="LZ155">
        <v>892.38499999999999</v>
      </c>
      <c r="MA155">
        <v>347.08</v>
      </c>
      <c r="MB155">
        <v>3303.42</v>
      </c>
    </row>
    <row r="156" spans="1:340" x14ac:dyDescent="0.25">
      <c r="A156" s="26">
        <v>44497.816423611112</v>
      </c>
      <c r="B156" t="s">
        <v>976</v>
      </c>
      <c r="C156" t="s">
        <v>977</v>
      </c>
      <c r="D156">
        <v>12</v>
      </c>
      <c r="E156">
        <v>1</v>
      </c>
      <c r="F156">
        <v>2100</v>
      </c>
      <c r="G156" t="s">
        <v>87</v>
      </c>
      <c r="H156" t="s">
        <v>112</v>
      </c>
      <c r="I156">
        <v>-0.26</v>
      </c>
      <c r="J156">
        <v>-0.1</v>
      </c>
      <c r="K156">
        <v>-0.1</v>
      </c>
      <c r="L156">
        <v>26.2</v>
      </c>
      <c r="O156">
        <v>149.245</v>
      </c>
      <c r="P156">
        <v>192.261</v>
      </c>
      <c r="Q156">
        <v>277.07299999999998</v>
      </c>
      <c r="R156">
        <v>81.134900000000002</v>
      </c>
      <c r="S156">
        <v>0</v>
      </c>
      <c r="T156">
        <v>-4302.38</v>
      </c>
      <c r="U156">
        <v>0</v>
      </c>
      <c r="V156">
        <v>0</v>
      </c>
      <c r="W156">
        <v>505.55700000000002</v>
      </c>
      <c r="X156">
        <v>939.16200000000003</v>
      </c>
      <c r="Y156">
        <v>2025.88</v>
      </c>
      <c r="Z156">
        <v>119.621</v>
      </c>
      <c r="AA156">
        <v>-12.4452</v>
      </c>
      <c r="AB156">
        <v>699.71400000000006</v>
      </c>
      <c r="AC156">
        <v>220.292</v>
      </c>
      <c r="AD156">
        <v>114.539</v>
      </c>
      <c r="AE156">
        <v>0</v>
      </c>
      <c r="AF156">
        <v>43.1646</v>
      </c>
      <c r="AG156">
        <v>377.99599999999998</v>
      </c>
      <c r="AH156">
        <v>334.83100000000002</v>
      </c>
      <c r="AI156">
        <v>24.84</v>
      </c>
      <c r="AJ156">
        <v>17.21</v>
      </c>
      <c r="AK156">
        <v>3.66</v>
      </c>
      <c r="AL156">
        <v>12.08</v>
      </c>
      <c r="AM156">
        <v>0</v>
      </c>
      <c r="AN156">
        <v>-48.36</v>
      </c>
      <c r="AO156">
        <v>0</v>
      </c>
      <c r="AP156">
        <v>0</v>
      </c>
      <c r="AQ156">
        <v>7.37</v>
      </c>
      <c r="AR156">
        <v>17.38</v>
      </c>
      <c r="AS156">
        <v>27.51</v>
      </c>
      <c r="AT156">
        <v>1.64</v>
      </c>
      <c r="AU156">
        <v>63.33</v>
      </c>
      <c r="AV156">
        <v>57.79</v>
      </c>
      <c r="BI156">
        <v>0</v>
      </c>
      <c r="BJ156">
        <v>0.73079300000000003</v>
      </c>
      <c r="BK156">
        <v>3.1638600000000003E-2</v>
      </c>
      <c r="BL156">
        <v>1.40705E-2</v>
      </c>
      <c r="BM156">
        <v>0</v>
      </c>
      <c r="BN156">
        <v>-8.0562099999999998E-2</v>
      </c>
      <c r="BO156">
        <v>0</v>
      </c>
      <c r="BP156">
        <v>0</v>
      </c>
      <c r="BQ156">
        <v>0.134212</v>
      </c>
      <c r="BR156">
        <v>0.17443400000000001</v>
      </c>
      <c r="BS156">
        <v>0.30364400000000002</v>
      </c>
      <c r="BT156">
        <v>2.03874E-2</v>
      </c>
      <c r="BU156">
        <v>1.3286199999999999</v>
      </c>
      <c r="BV156">
        <v>0.77650200000000003</v>
      </c>
      <c r="BW156">
        <v>140.49700000000001</v>
      </c>
      <c r="BX156">
        <v>209.15</v>
      </c>
      <c r="BY156">
        <v>277.07299999999998</v>
      </c>
      <c r="BZ156">
        <v>81.134900000000002</v>
      </c>
      <c r="CA156">
        <v>-4302.38</v>
      </c>
      <c r="CB156">
        <v>505.55700000000002</v>
      </c>
      <c r="CC156">
        <v>943.46699999999998</v>
      </c>
      <c r="CD156">
        <v>2025.88</v>
      </c>
      <c r="CE156">
        <v>119.621</v>
      </c>
      <c r="CF156" s="27">
        <v>6.0639E-5</v>
      </c>
      <c r="CG156">
        <v>707.85500000000002</v>
      </c>
      <c r="CH156">
        <v>207.37899999999999</v>
      </c>
      <c r="CI156">
        <v>114.539</v>
      </c>
      <c r="CJ156">
        <v>43.1646</v>
      </c>
      <c r="CK156">
        <v>365.08300000000003</v>
      </c>
      <c r="CL156">
        <v>321.91800000000001</v>
      </c>
      <c r="CM156">
        <v>23.44</v>
      </c>
      <c r="CN156">
        <v>18.350000000000001</v>
      </c>
      <c r="CO156">
        <v>3.66</v>
      </c>
      <c r="CP156">
        <v>12.08</v>
      </c>
      <c r="CQ156">
        <v>-48.37</v>
      </c>
      <c r="CR156">
        <v>7.37</v>
      </c>
      <c r="CS156">
        <v>17.440000000000001</v>
      </c>
      <c r="CT156">
        <v>27.51</v>
      </c>
      <c r="CU156">
        <v>1.64</v>
      </c>
      <c r="CV156">
        <v>63.12</v>
      </c>
      <c r="CW156">
        <v>57.53</v>
      </c>
      <c r="DH156">
        <v>0</v>
      </c>
      <c r="DI156">
        <v>0.73802199999999996</v>
      </c>
      <c r="DJ156">
        <v>3.1638600000000003E-2</v>
      </c>
      <c r="DK156">
        <v>1.40705E-2</v>
      </c>
      <c r="DL156">
        <v>-8.0562099999999998E-2</v>
      </c>
      <c r="DM156">
        <v>0.134212</v>
      </c>
      <c r="DN156">
        <v>0.17513200000000001</v>
      </c>
      <c r="DO156">
        <v>0.30364400000000002</v>
      </c>
      <c r="DP156">
        <v>2.03874E-2</v>
      </c>
      <c r="DQ156">
        <v>1.3365400000000001</v>
      </c>
      <c r="DR156">
        <v>0.78373099999999996</v>
      </c>
      <c r="DS156" t="s">
        <v>673</v>
      </c>
      <c r="DT156" t="s">
        <v>670</v>
      </c>
      <c r="DU156" t="s">
        <v>665</v>
      </c>
      <c r="DV156" t="s">
        <v>501</v>
      </c>
      <c r="DW156">
        <v>7.9272800000000001E-3</v>
      </c>
      <c r="DX156">
        <v>7.2289600000000004E-3</v>
      </c>
      <c r="DY156">
        <v>-0.3</v>
      </c>
      <c r="DZ156">
        <v>-0.5</v>
      </c>
      <c r="EC156">
        <v>149.245</v>
      </c>
      <c r="ED156">
        <v>192.261</v>
      </c>
      <c r="EE156">
        <v>277.07299999999998</v>
      </c>
      <c r="EF156">
        <v>81.134900000000002</v>
      </c>
      <c r="EG156">
        <v>0</v>
      </c>
      <c r="EH156">
        <v>-4302.38</v>
      </c>
      <c r="EI156">
        <v>0</v>
      </c>
      <c r="EJ156">
        <v>0</v>
      </c>
      <c r="EK156">
        <v>505.55700000000002</v>
      </c>
      <c r="EL156">
        <v>939.16200000000003</v>
      </c>
      <c r="EM156">
        <v>2025.88</v>
      </c>
      <c r="EN156">
        <v>119.621</v>
      </c>
      <c r="EO156">
        <v>-12.4452</v>
      </c>
      <c r="EP156">
        <v>220.292</v>
      </c>
      <c r="EQ156">
        <v>114.539</v>
      </c>
      <c r="ER156">
        <v>0</v>
      </c>
      <c r="ES156">
        <v>43.1646</v>
      </c>
      <c r="ET156">
        <v>377.99599999999998</v>
      </c>
      <c r="EU156">
        <v>24.84</v>
      </c>
      <c r="EV156">
        <v>17.21</v>
      </c>
      <c r="EW156">
        <v>3.66</v>
      </c>
      <c r="EX156">
        <v>12.08</v>
      </c>
      <c r="EY156">
        <v>0</v>
      </c>
      <c r="EZ156">
        <v>-48.36</v>
      </c>
      <c r="FA156">
        <v>0</v>
      </c>
      <c r="FB156">
        <v>0</v>
      </c>
      <c r="FC156">
        <v>7.37</v>
      </c>
      <c r="FD156">
        <v>17.38</v>
      </c>
      <c r="FE156">
        <v>27.51</v>
      </c>
      <c r="FF156">
        <v>1.64</v>
      </c>
      <c r="FG156">
        <v>63.33</v>
      </c>
      <c r="FT156">
        <v>0</v>
      </c>
      <c r="FU156">
        <v>0.73079300000000003</v>
      </c>
      <c r="FV156">
        <v>3.1638600000000003E-2</v>
      </c>
      <c r="FW156">
        <v>1.40705E-2</v>
      </c>
      <c r="FX156">
        <v>0</v>
      </c>
      <c r="FY156">
        <v>-8.0562099999999998E-2</v>
      </c>
      <c r="FZ156">
        <v>0</v>
      </c>
      <c r="GA156">
        <v>0</v>
      </c>
      <c r="GB156">
        <v>0.134212</v>
      </c>
      <c r="GC156">
        <v>0.17443400000000001</v>
      </c>
      <c r="GD156">
        <v>0.30364400000000002</v>
      </c>
      <c r="GE156">
        <v>2.03874E-2</v>
      </c>
      <c r="GF156">
        <v>1.3286199999999999</v>
      </c>
      <c r="GG156">
        <v>467.19799999999998</v>
      </c>
      <c r="GH156">
        <v>1161.6500000000001</v>
      </c>
      <c r="GI156">
        <v>277.07299999999998</v>
      </c>
      <c r="GJ156">
        <v>0</v>
      </c>
      <c r="GK156">
        <v>2135</v>
      </c>
      <c r="GL156">
        <v>930.00099999999998</v>
      </c>
      <c r="GM156">
        <v>2637.81</v>
      </c>
      <c r="GN156">
        <v>297.5</v>
      </c>
      <c r="GO156">
        <v>7906.24</v>
      </c>
      <c r="GP156">
        <v>388.904</v>
      </c>
      <c r="GQ156">
        <v>168.15199999999999</v>
      </c>
      <c r="GR156">
        <v>65.400000000000006</v>
      </c>
      <c r="GS156">
        <v>622.45600000000002</v>
      </c>
      <c r="GT156">
        <v>48.993000000000002</v>
      </c>
      <c r="GU156">
        <v>54.21</v>
      </c>
      <c r="GV156">
        <v>3.66</v>
      </c>
      <c r="GW156">
        <v>39.268300000000004</v>
      </c>
      <c r="GX156">
        <v>31.93</v>
      </c>
      <c r="GY156">
        <v>23.209499999999998</v>
      </c>
      <c r="GZ156">
        <v>36.39</v>
      </c>
      <c r="HA156">
        <v>4.13</v>
      </c>
      <c r="HB156">
        <v>241.791</v>
      </c>
      <c r="HC156">
        <v>46.39</v>
      </c>
      <c r="HD156">
        <v>54.21</v>
      </c>
      <c r="HE156">
        <v>3.66</v>
      </c>
      <c r="HF156">
        <v>16.100000000000001</v>
      </c>
      <c r="HG156">
        <v>31.93</v>
      </c>
      <c r="HH156">
        <v>18.57</v>
      </c>
      <c r="HI156">
        <v>36.39</v>
      </c>
      <c r="HJ156">
        <v>4.13</v>
      </c>
      <c r="HK156">
        <v>211.38</v>
      </c>
      <c r="ID156">
        <v>0</v>
      </c>
      <c r="IE156">
        <v>2.4539</v>
      </c>
      <c r="IF156">
        <v>3.1638600000000003E-2</v>
      </c>
      <c r="IG156">
        <v>0</v>
      </c>
      <c r="IH156">
        <v>0.62342900000000001</v>
      </c>
      <c r="II156">
        <v>0.118043</v>
      </c>
      <c r="IJ156">
        <v>0.43196400000000001</v>
      </c>
      <c r="IK156">
        <v>6.2929700000000005E-2</v>
      </c>
      <c r="IL156">
        <v>3.7219099999999998</v>
      </c>
      <c r="IM156">
        <v>46.2</v>
      </c>
      <c r="IN156">
        <v>20</v>
      </c>
      <c r="IO156">
        <v>26.2</v>
      </c>
      <c r="IP156">
        <v>46.1</v>
      </c>
      <c r="IQ156">
        <v>20</v>
      </c>
      <c r="IR156">
        <v>26.1</v>
      </c>
      <c r="IU156">
        <v>23.81</v>
      </c>
      <c r="IV156">
        <v>33.979999999999997</v>
      </c>
      <c r="IW156">
        <v>24.84</v>
      </c>
      <c r="IX156">
        <v>32.69</v>
      </c>
      <c r="IY156">
        <v>23.81</v>
      </c>
      <c r="IZ156">
        <v>33.979999999999997</v>
      </c>
      <c r="JA156">
        <v>63.48</v>
      </c>
      <c r="JB156">
        <v>82.651300000000006</v>
      </c>
      <c r="JK156">
        <v>1</v>
      </c>
      <c r="JL156">
        <v>2.8233299999999999</v>
      </c>
      <c r="JM156">
        <v>2.8233299999999999</v>
      </c>
      <c r="JP156">
        <v>4303.6400000000003</v>
      </c>
      <c r="JQ156">
        <v>2.8233299999999999</v>
      </c>
      <c r="JR156">
        <v>0.26</v>
      </c>
      <c r="JS156">
        <v>0.4</v>
      </c>
      <c r="JT156">
        <v>2.23</v>
      </c>
      <c r="JU156">
        <v>0.26</v>
      </c>
      <c r="JV156">
        <v>0.4</v>
      </c>
      <c r="JW156">
        <v>2.17</v>
      </c>
      <c r="JZ156">
        <v>1</v>
      </c>
      <c r="KA156">
        <v>1</v>
      </c>
      <c r="KB156">
        <v>35.560099999999998</v>
      </c>
      <c r="KC156">
        <v>20.379799999999999</v>
      </c>
      <c r="KD156">
        <v>33.212800000000001</v>
      </c>
      <c r="KE156">
        <v>21.256</v>
      </c>
      <c r="KF156">
        <v>50.194699999999997</v>
      </c>
      <c r="KG156">
        <v>45.931800000000003</v>
      </c>
      <c r="KJ156">
        <v>30.5212</v>
      </c>
      <c r="KK156">
        <v>45.7258</v>
      </c>
      <c r="KL156">
        <v>55.284100000000002</v>
      </c>
      <c r="KM156">
        <v>16.012</v>
      </c>
      <c r="KN156">
        <v>0</v>
      </c>
      <c r="KO156">
        <v>-658.89300000000003</v>
      </c>
      <c r="KP156">
        <v>0</v>
      </c>
      <c r="KQ156">
        <v>0</v>
      </c>
      <c r="KR156">
        <v>109.703</v>
      </c>
      <c r="KS156">
        <v>187.095</v>
      </c>
      <c r="KT156">
        <v>413.96499999999997</v>
      </c>
      <c r="KU156">
        <v>26.198699999999999</v>
      </c>
      <c r="KV156">
        <v>225.61199999999999</v>
      </c>
      <c r="KW156">
        <v>1169.0999999999999</v>
      </c>
      <c r="KX156">
        <v>607.86199999999997</v>
      </c>
      <c r="KY156">
        <v>0</v>
      </c>
      <c r="KZ156">
        <v>229.07599999999999</v>
      </c>
      <c r="LA156">
        <v>2006.04</v>
      </c>
      <c r="LB156">
        <v>28.4787</v>
      </c>
      <c r="LC156">
        <v>49.5916</v>
      </c>
      <c r="LD156">
        <v>55.284100000000002</v>
      </c>
      <c r="LE156">
        <v>16.012</v>
      </c>
      <c r="LF156">
        <v>-658.89300000000003</v>
      </c>
      <c r="LG156">
        <v>109.703</v>
      </c>
      <c r="LH156">
        <v>187.92699999999999</v>
      </c>
      <c r="LI156">
        <v>413.96499999999997</v>
      </c>
      <c r="LJ156">
        <v>26.198699999999999</v>
      </c>
      <c r="LK156">
        <v>228.267</v>
      </c>
      <c r="LL156">
        <v>1100.57</v>
      </c>
      <c r="LM156">
        <v>607.86199999999997</v>
      </c>
      <c r="LN156">
        <v>229.07599999999999</v>
      </c>
      <c r="LO156">
        <v>1937.51</v>
      </c>
      <c r="LP156">
        <v>97.322800000000001</v>
      </c>
      <c r="LQ156">
        <v>281.65600000000001</v>
      </c>
      <c r="LR156">
        <v>55.284100000000002</v>
      </c>
      <c r="LS156">
        <v>0</v>
      </c>
      <c r="LT156">
        <v>463.08</v>
      </c>
      <c r="LU156">
        <v>187.226</v>
      </c>
      <c r="LV156">
        <v>544.68899999999996</v>
      </c>
      <c r="LW156">
        <v>71.471400000000003</v>
      </c>
      <c r="LX156">
        <v>1700.73</v>
      </c>
      <c r="LY156">
        <v>2063.9299999999998</v>
      </c>
      <c r="LZ156">
        <v>892.38499999999999</v>
      </c>
      <c r="MA156">
        <v>347.08</v>
      </c>
      <c r="MB156">
        <v>3303.39</v>
      </c>
    </row>
    <row r="157" spans="1:340" x14ac:dyDescent="0.25">
      <c r="A157" s="26">
        <v>44497.816770833335</v>
      </c>
      <c r="B157" t="s">
        <v>978</v>
      </c>
      <c r="C157" t="s">
        <v>979</v>
      </c>
      <c r="D157">
        <v>12</v>
      </c>
      <c r="E157">
        <v>1</v>
      </c>
      <c r="F157">
        <v>2100</v>
      </c>
      <c r="G157" t="s">
        <v>87</v>
      </c>
      <c r="H157" t="s">
        <v>393</v>
      </c>
      <c r="I157">
        <v>5.79</v>
      </c>
      <c r="J157">
        <v>2.4</v>
      </c>
      <c r="K157">
        <v>2.4</v>
      </c>
      <c r="L157">
        <v>23.7</v>
      </c>
      <c r="O157">
        <v>129.95599999999999</v>
      </c>
      <c r="P157">
        <v>154.505</v>
      </c>
      <c r="Q157">
        <v>277.07299999999998</v>
      </c>
      <c r="R157">
        <v>81.134900000000002</v>
      </c>
      <c r="S157">
        <v>0</v>
      </c>
      <c r="T157">
        <v>-4302.38</v>
      </c>
      <c r="U157">
        <v>0</v>
      </c>
      <c r="V157">
        <v>0</v>
      </c>
      <c r="W157">
        <v>505.55700000000002</v>
      </c>
      <c r="X157">
        <v>938.50099999999998</v>
      </c>
      <c r="Y157">
        <v>2025.88</v>
      </c>
      <c r="Z157">
        <v>119.621</v>
      </c>
      <c r="AA157">
        <v>-70.151399999999995</v>
      </c>
      <c r="AB157">
        <v>642.66999999999996</v>
      </c>
      <c r="AC157">
        <v>191.821</v>
      </c>
      <c r="AD157">
        <v>114.539</v>
      </c>
      <c r="AE157">
        <v>0</v>
      </c>
      <c r="AF157">
        <v>43.1646</v>
      </c>
      <c r="AG157">
        <v>349.52499999999998</v>
      </c>
      <c r="AH157">
        <v>306.36</v>
      </c>
      <c r="AI157">
        <v>21.64</v>
      </c>
      <c r="AJ157">
        <v>14.36</v>
      </c>
      <c r="AK157">
        <v>3.66</v>
      </c>
      <c r="AL157">
        <v>12.08</v>
      </c>
      <c r="AM157">
        <v>0</v>
      </c>
      <c r="AN157">
        <v>-48.35</v>
      </c>
      <c r="AO157">
        <v>0</v>
      </c>
      <c r="AP157">
        <v>0</v>
      </c>
      <c r="AQ157">
        <v>7.37</v>
      </c>
      <c r="AR157">
        <v>17.37</v>
      </c>
      <c r="AS157">
        <v>27.51</v>
      </c>
      <c r="AT157">
        <v>1.64</v>
      </c>
      <c r="AU157">
        <v>57.28</v>
      </c>
      <c r="AV157">
        <v>51.74</v>
      </c>
      <c r="BI157">
        <v>0</v>
      </c>
      <c r="BJ157">
        <v>0.54365399999999997</v>
      </c>
      <c r="BK157">
        <v>3.1638600000000003E-2</v>
      </c>
      <c r="BL157">
        <v>1.40705E-2</v>
      </c>
      <c r="BM157">
        <v>0</v>
      </c>
      <c r="BN157">
        <v>-8.0562099999999998E-2</v>
      </c>
      <c r="BO157">
        <v>0</v>
      </c>
      <c r="BP157">
        <v>0</v>
      </c>
      <c r="BQ157">
        <v>0.134212</v>
      </c>
      <c r="BR157">
        <v>0.174342</v>
      </c>
      <c r="BS157">
        <v>0.30364400000000002</v>
      </c>
      <c r="BT157">
        <v>2.03874E-2</v>
      </c>
      <c r="BU157">
        <v>1.1413899999999999</v>
      </c>
      <c r="BV157">
        <v>0.58936299999999997</v>
      </c>
      <c r="BW157">
        <v>140.49700000000001</v>
      </c>
      <c r="BX157">
        <v>209.15</v>
      </c>
      <c r="BY157">
        <v>277.07299999999998</v>
      </c>
      <c r="BZ157">
        <v>81.134900000000002</v>
      </c>
      <c r="CA157">
        <v>-4302.38</v>
      </c>
      <c r="CB157">
        <v>505.55700000000002</v>
      </c>
      <c r="CC157">
        <v>943.46699999999998</v>
      </c>
      <c r="CD157">
        <v>2025.88</v>
      </c>
      <c r="CE157">
        <v>119.621</v>
      </c>
      <c r="CF157" s="27">
        <v>6.0639E-5</v>
      </c>
      <c r="CG157">
        <v>707.85500000000002</v>
      </c>
      <c r="CH157">
        <v>207.37899999999999</v>
      </c>
      <c r="CI157">
        <v>114.539</v>
      </c>
      <c r="CJ157">
        <v>43.1646</v>
      </c>
      <c r="CK157">
        <v>365.08300000000003</v>
      </c>
      <c r="CL157">
        <v>321.91800000000001</v>
      </c>
      <c r="CM157">
        <v>23.44</v>
      </c>
      <c r="CN157">
        <v>18.350000000000001</v>
      </c>
      <c r="CO157">
        <v>3.66</v>
      </c>
      <c r="CP157">
        <v>12.08</v>
      </c>
      <c r="CQ157">
        <v>-48.37</v>
      </c>
      <c r="CR157">
        <v>7.37</v>
      </c>
      <c r="CS157">
        <v>17.440000000000001</v>
      </c>
      <c r="CT157">
        <v>27.51</v>
      </c>
      <c r="CU157">
        <v>1.64</v>
      </c>
      <c r="CV157">
        <v>63.12</v>
      </c>
      <c r="CW157">
        <v>57.53</v>
      </c>
      <c r="DH157">
        <v>0</v>
      </c>
      <c r="DI157">
        <v>0.73802199999999996</v>
      </c>
      <c r="DJ157">
        <v>3.1638600000000003E-2</v>
      </c>
      <c r="DK157">
        <v>1.40705E-2</v>
      </c>
      <c r="DL157">
        <v>-8.0562099999999998E-2</v>
      </c>
      <c r="DM157">
        <v>0.134212</v>
      </c>
      <c r="DN157">
        <v>0.17513200000000001</v>
      </c>
      <c r="DO157">
        <v>0.30364400000000002</v>
      </c>
      <c r="DP157">
        <v>2.03874E-2</v>
      </c>
      <c r="DQ157">
        <v>1.3365400000000001</v>
      </c>
      <c r="DR157">
        <v>0.78373099999999996</v>
      </c>
      <c r="DS157" t="s">
        <v>673</v>
      </c>
      <c r="DT157" t="s">
        <v>670</v>
      </c>
      <c r="DU157" t="s">
        <v>665</v>
      </c>
      <c r="DV157" t="s">
        <v>501</v>
      </c>
      <c r="DW157">
        <v>0.195158</v>
      </c>
      <c r="DX157">
        <v>0.19436800000000001</v>
      </c>
      <c r="DY157">
        <v>9.3000000000000007</v>
      </c>
      <c r="DZ157">
        <v>10.1</v>
      </c>
      <c r="EC157">
        <v>129.95599999999999</v>
      </c>
      <c r="ED157">
        <v>154.505</v>
      </c>
      <c r="EE157">
        <v>277.07299999999998</v>
      </c>
      <c r="EF157">
        <v>81.134900000000002</v>
      </c>
      <c r="EG157">
        <v>0</v>
      </c>
      <c r="EH157">
        <v>-4302.38</v>
      </c>
      <c r="EI157">
        <v>0</v>
      </c>
      <c r="EJ157">
        <v>0</v>
      </c>
      <c r="EK157">
        <v>505.55700000000002</v>
      </c>
      <c r="EL157">
        <v>938.50099999999998</v>
      </c>
      <c r="EM157">
        <v>2025.88</v>
      </c>
      <c r="EN157">
        <v>119.621</v>
      </c>
      <c r="EO157">
        <v>-70.151399999999995</v>
      </c>
      <c r="EP157">
        <v>191.821</v>
      </c>
      <c r="EQ157">
        <v>114.539</v>
      </c>
      <c r="ER157">
        <v>0</v>
      </c>
      <c r="ES157">
        <v>43.1646</v>
      </c>
      <c r="ET157">
        <v>349.52499999999998</v>
      </c>
      <c r="EU157">
        <v>21.64</v>
      </c>
      <c r="EV157">
        <v>14.36</v>
      </c>
      <c r="EW157">
        <v>3.66</v>
      </c>
      <c r="EX157">
        <v>12.08</v>
      </c>
      <c r="EY157">
        <v>0</v>
      </c>
      <c r="EZ157">
        <v>-48.35</v>
      </c>
      <c r="FA157">
        <v>0</v>
      </c>
      <c r="FB157">
        <v>0</v>
      </c>
      <c r="FC157">
        <v>7.37</v>
      </c>
      <c r="FD157">
        <v>17.37</v>
      </c>
      <c r="FE157">
        <v>27.51</v>
      </c>
      <c r="FF157">
        <v>1.64</v>
      </c>
      <c r="FG157">
        <v>57.28</v>
      </c>
      <c r="FT157">
        <v>0</v>
      </c>
      <c r="FU157">
        <v>0.54365399999999997</v>
      </c>
      <c r="FV157">
        <v>3.1638600000000003E-2</v>
      </c>
      <c r="FW157">
        <v>1.40705E-2</v>
      </c>
      <c r="FX157">
        <v>0</v>
      </c>
      <c r="FY157">
        <v>-8.0562099999999998E-2</v>
      </c>
      <c r="FZ157">
        <v>0</v>
      </c>
      <c r="GA157">
        <v>0</v>
      </c>
      <c r="GB157">
        <v>0.134212</v>
      </c>
      <c r="GC157">
        <v>0.174342</v>
      </c>
      <c r="GD157">
        <v>0.30364400000000002</v>
      </c>
      <c r="GE157">
        <v>2.03874E-2</v>
      </c>
      <c r="GF157">
        <v>1.1413899999999999</v>
      </c>
      <c r="GG157">
        <v>467.20299999999997</v>
      </c>
      <c r="GH157">
        <v>1161.6600000000001</v>
      </c>
      <c r="GI157">
        <v>277.07299999999998</v>
      </c>
      <c r="GJ157">
        <v>0</v>
      </c>
      <c r="GK157">
        <v>2135</v>
      </c>
      <c r="GL157">
        <v>930.00099999999998</v>
      </c>
      <c r="GM157">
        <v>2637.81</v>
      </c>
      <c r="GN157">
        <v>297.5</v>
      </c>
      <c r="GO157">
        <v>7906.25</v>
      </c>
      <c r="GP157">
        <v>388.90899999999999</v>
      </c>
      <c r="GQ157">
        <v>168.15199999999999</v>
      </c>
      <c r="GR157">
        <v>65.400000000000006</v>
      </c>
      <c r="GS157">
        <v>622.46100000000001</v>
      </c>
      <c r="GT157">
        <v>49.003599999999999</v>
      </c>
      <c r="GU157">
        <v>54.21</v>
      </c>
      <c r="GV157">
        <v>3.66</v>
      </c>
      <c r="GW157">
        <v>39.268300000000004</v>
      </c>
      <c r="GX157">
        <v>31.93</v>
      </c>
      <c r="GY157">
        <v>23.209499999999998</v>
      </c>
      <c r="GZ157">
        <v>36.39</v>
      </c>
      <c r="HA157">
        <v>4.13</v>
      </c>
      <c r="HB157">
        <v>241.80099999999999</v>
      </c>
      <c r="HC157">
        <v>46.4</v>
      </c>
      <c r="HD157">
        <v>54.21</v>
      </c>
      <c r="HE157">
        <v>3.66</v>
      </c>
      <c r="HF157">
        <v>16.100000000000001</v>
      </c>
      <c r="HG157">
        <v>31.93</v>
      </c>
      <c r="HH157">
        <v>18.57</v>
      </c>
      <c r="HI157">
        <v>36.39</v>
      </c>
      <c r="HJ157">
        <v>4.13</v>
      </c>
      <c r="HK157">
        <v>211.39</v>
      </c>
      <c r="ID157">
        <v>0</v>
      </c>
      <c r="IE157">
        <v>2.4539200000000001</v>
      </c>
      <c r="IF157">
        <v>3.1638600000000003E-2</v>
      </c>
      <c r="IG157">
        <v>0</v>
      </c>
      <c r="IH157">
        <v>0.62342900000000001</v>
      </c>
      <c r="II157">
        <v>0.118043</v>
      </c>
      <c r="IJ157">
        <v>0.43196400000000001</v>
      </c>
      <c r="IK157">
        <v>6.2929700000000005E-2</v>
      </c>
      <c r="IL157">
        <v>3.72193</v>
      </c>
      <c r="IM157">
        <v>43.7</v>
      </c>
      <c r="IN157">
        <v>20</v>
      </c>
      <c r="IO157">
        <v>23.7</v>
      </c>
      <c r="IP157">
        <v>46.1</v>
      </c>
      <c r="IQ157">
        <v>20</v>
      </c>
      <c r="IR157">
        <v>26.1</v>
      </c>
      <c r="IU157">
        <v>20.73</v>
      </c>
      <c r="IV157">
        <v>31.01</v>
      </c>
      <c r="IW157">
        <v>24.84</v>
      </c>
      <c r="IX157">
        <v>32.69</v>
      </c>
      <c r="IY157">
        <v>20.73</v>
      </c>
      <c r="IZ157">
        <v>31.01</v>
      </c>
      <c r="JA157">
        <v>63.48</v>
      </c>
      <c r="JB157">
        <v>82.661900000000003</v>
      </c>
      <c r="JK157">
        <v>1</v>
      </c>
      <c r="JL157">
        <v>2.8233299999999999</v>
      </c>
      <c r="JM157">
        <v>2.8233299999999999</v>
      </c>
      <c r="JP157">
        <v>4303.6400000000003</v>
      </c>
      <c r="JQ157">
        <v>2.8233299999999999</v>
      </c>
      <c r="JR157">
        <v>0.25</v>
      </c>
      <c r="JS157">
        <v>0.41</v>
      </c>
      <c r="JT157">
        <v>2.0699999999999998</v>
      </c>
      <c r="JU157">
        <v>0.26</v>
      </c>
      <c r="JV157">
        <v>0.4</v>
      </c>
      <c r="JW157">
        <v>2.17</v>
      </c>
      <c r="JZ157">
        <v>1</v>
      </c>
      <c r="KA157">
        <v>1</v>
      </c>
      <c r="KB157">
        <v>32.851300000000002</v>
      </c>
      <c r="KC157">
        <v>18.886399999999998</v>
      </c>
      <c r="KD157">
        <v>33.212800000000001</v>
      </c>
      <c r="KE157">
        <v>21.256</v>
      </c>
      <c r="KF157">
        <v>50.195</v>
      </c>
      <c r="KG157">
        <v>45.932200000000002</v>
      </c>
      <c r="KJ157">
        <v>26.6297</v>
      </c>
      <c r="KK157">
        <v>36.088500000000003</v>
      </c>
      <c r="KL157">
        <v>55.284100000000002</v>
      </c>
      <c r="KM157">
        <v>16.012</v>
      </c>
      <c r="KN157">
        <v>0</v>
      </c>
      <c r="KO157">
        <v>-658.89300000000003</v>
      </c>
      <c r="KP157">
        <v>0</v>
      </c>
      <c r="KQ157">
        <v>0</v>
      </c>
      <c r="KR157">
        <v>109.703</v>
      </c>
      <c r="KS157">
        <v>186.952</v>
      </c>
      <c r="KT157">
        <v>413.96499999999997</v>
      </c>
      <c r="KU157">
        <v>26.198699999999999</v>
      </c>
      <c r="KV157">
        <v>211.94</v>
      </c>
      <c r="KW157">
        <v>1018</v>
      </c>
      <c r="KX157">
        <v>607.86199999999997</v>
      </c>
      <c r="KY157">
        <v>0</v>
      </c>
      <c r="KZ157">
        <v>229.07599999999999</v>
      </c>
      <c r="LA157">
        <v>1854.94</v>
      </c>
      <c r="LB157">
        <v>28.4787</v>
      </c>
      <c r="LC157">
        <v>49.5916</v>
      </c>
      <c r="LD157">
        <v>55.284100000000002</v>
      </c>
      <c r="LE157">
        <v>16.012</v>
      </c>
      <c r="LF157">
        <v>-658.89300000000003</v>
      </c>
      <c r="LG157">
        <v>109.703</v>
      </c>
      <c r="LH157">
        <v>187.92699999999999</v>
      </c>
      <c r="LI157">
        <v>413.96499999999997</v>
      </c>
      <c r="LJ157">
        <v>26.198699999999999</v>
      </c>
      <c r="LK157">
        <v>228.267</v>
      </c>
      <c r="LL157">
        <v>1100.57</v>
      </c>
      <c r="LM157">
        <v>607.86199999999997</v>
      </c>
      <c r="LN157">
        <v>229.07599999999999</v>
      </c>
      <c r="LO157">
        <v>1937.51</v>
      </c>
      <c r="LP157">
        <v>97.323899999999995</v>
      </c>
      <c r="LQ157">
        <v>281.65800000000002</v>
      </c>
      <c r="LR157">
        <v>55.284100000000002</v>
      </c>
      <c r="LS157">
        <v>0</v>
      </c>
      <c r="LT157">
        <v>463.08</v>
      </c>
      <c r="LU157">
        <v>187.226</v>
      </c>
      <c r="LV157">
        <v>544.68899999999996</v>
      </c>
      <c r="LW157">
        <v>71.471400000000003</v>
      </c>
      <c r="LX157">
        <v>1700.73</v>
      </c>
      <c r="LY157">
        <v>2063.9499999999998</v>
      </c>
      <c r="LZ157">
        <v>892.38499999999999</v>
      </c>
      <c r="MA157">
        <v>347.08</v>
      </c>
      <c r="MB157">
        <v>3303.42</v>
      </c>
    </row>
    <row r="158" spans="1:340" x14ac:dyDescent="0.25">
      <c r="A158" s="26">
        <v>44497.817129629628</v>
      </c>
      <c r="B158" t="s">
        <v>980</v>
      </c>
      <c r="C158" t="s">
        <v>981</v>
      </c>
      <c r="D158">
        <v>12</v>
      </c>
      <c r="E158">
        <v>1</v>
      </c>
      <c r="F158">
        <v>2100</v>
      </c>
      <c r="G158" t="s">
        <v>87</v>
      </c>
      <c r="H158" t="s">
        <v>393</v>
      </c>
      <c r="I158">
        <v>4.8499999999999996</v>
      </c>
      <c r="J158">
        <v>2</v>
      </c>
      <c r="K158">
        <v>2</v>
      </c>
      <c r="L158">
        <v>24.1</v>
      </c>
      <c r="O158">
        <v>133.65600000000001</v>
      </c>
      <c r="P158">
        <v>159.15100000000001</v>
      </c>
      <c r="Q158">
        <v>277.07299999999998</v>
      </c>
      <c r="R158">
        <v>81.134900000000002</v>
      </c>
      <c r="S158">
        <v>0</v>
      </c>
      <c r="T158">
        <v>-4302.38</v>
      </c>
      <c r="U158">
        <v>0</v>
      </c>
      <c r="V158">
        <v>0</v>
      </c>
      <c r="W158">
        <v>505.55700000000002</v>
      </c>
      <c r="X158">
        <v>938.41600000000005</v>
      </c>
      <c r="Y158">
        <v>2025.88</v>
      </c>
      <c r="Z158">
        <v>119.621</v>
      </c>
      <c r="AA158">
        <v>-61.891100000000002</v>
      </c>
      <c r="AB158">
        <v>651.01499999999999</v>
      </c>
      <c r="AC158">
        <v>197.28100000000001</v>
      </c>
      <c r="AD158">
        <v>114.539</v>
      </c>
      <c r="AE158">
        <v>0</v>
      </c>
      <c r="AF158">
        <v>43.1646</v>
      </c>
      <c r="AG158">
        <v>354.98500000000001</v>
      </c>
      <c r="AH158">
        <v>311.82</v>
      </c>
      <c r="AI158">
        <v>22.24</v>
      </c>
      <c r="AJ158">
        <v>14.7</v>
      </c>
      <c r="AK158">
        <v>3.66</v>
      </c>
      <c r="AL158">
        <v>12.08</v>
      </c>
      <c r="AM158">
        <v>0</v>
      </c>
      <c r="AN158">
        <v>-48.35</v>
      </c>
      <c r="AO158">
        <v>0</v>
      </c>
      <c r="AP158">
        <v>0</v>
      </c>
      <c r="AQ158">
        <v>7.37</v>
      </c>
      <c r="AR158">
        <v>17.37</v>
      </c>
      <c r="AS158">
        <v>27.51</v>
      </c>
      <c r="AT158">
        <v>1.64</v>
      </c>
      <c r="AU158">
        <v>58.22</v>
      </c>
      <c r="AV158">
        <v>52.68</v>
      </c>
      <c r="BI158">
        <v>0</v>
      </c>
      <c r="BJ158">
        <v>0.56546600000000002</v>
      </c>
      <c r="BK158">
        <v>3.1638600000000003E-2</v>
      </c>
      <c r="BL158">
        <v>1.40705E-2</v>
      </c>
      <c r="BM158">
        <v>0</v>
      </c>
      <c r="BN158">
        <v>-8.0562099999999998E-2</v>
      </c>
      <c r="BO158">
        <v>0</v>
      </c>
      <c r="BP158">
        <v>0</v>
      </c>
      <c r="BQ158">
        <v>0.134212</v>
      </c>
      <c r="BR158">
        <v>0.17436199999999999</v>
      </c>
      <c r="BS158">
        <v>0.30364400000000002</v>
      </c>
      <c r="BT158">
        <v>2.03874E-2</v>
      </c>
      <c r="BU158">
        <v>1.1632199999999999</v>
      </c>
      <c r="BV158">
        <v>0.61117500000000002</v>
      </c>
      <c r="BW158">
        <v>140.49700000000001</v>
      </c>
      <c r="BX158">
        <v>209.15</v>
      </c>
      <c r="BY158">
        <v>277.07299999999998</v>
      </c>
      <c r="BZ158">
        <v>81.134900000000002</v>
      </c>
      <c r="CA158">
        <v>-4302.38</v>
      </c>
      <c r="CB158">
        <v>505.55700000000002</v>
      </c>
      <c r="CC158">
        <v>943.46699999999998</v>
      </c>
      <c r="CD158">
        <v>2025.88</v>
      </c>
      <c r="CE158">
        <v>119.621</v>
      </c>
      <c r="CF158" s="27">
        <v>6.0639E-5</v>
      </c>
      <c r="CG158">
        <v>707.85500000000002</v>
      </c>
      <c r="CH158">
        <v>207.37899999999999</v>
      </c>
      <c r="CI158">
        <v>114.539</v>
      </c>
      <c r="CJ158">
        <v>43.1646</v>
      </c>
      <c r="CK158">
        <v>365.08300000000003</v>
      </c>
      <c r="CL158">
        <v>321.91800000000001</v>
      </c>
      <c r="CM158">
        <v>23.44</v>
      </c>
      <c r="CN158">
        <v>18.350000000000001</v>
      </c>
      <c r="CO158">
        <v>3.66</v>
      </c>
      <c r="CP158">
        <v>12.08</v>
      </c>
      <c r="CQ158">
        <v>-48.37</v>
      </c>
      <c r="CR158">
        <v>7.37</v>
      </c>
      <c r="CS158">
        <v>17.440000000000001</v>
      </c>
      <c r="CT158">
        <v>27.51</v>
      </c>
      <c r="CU158">
        <v>1.64</v>
      </c>
      <c r="CV158">
        <v>63.12</v>
      </c>
      <c r="CW158">
        <v>57.53</v>
      </c>
      <c r="DH158">
        <v>0</v>
      </c>
      <c r="DI158">
        <v>0.73802199999999996</v>
      </c>
      <c r="DJ158">
        <v>3.1638600000000003E-2</v>
      </c>
      <c r="DK158">
        <v>1.40705E-2</v>
      </c>
      <c r="DL158">
        <v>-8.0562099999999998E-2</v>
      </c>
      <c r="DM158">
        <v>0.134212</v>
      </c>
      <c r="DN158">
        <v>0.17513200000000001</v>
      </c>
      <c r="DO158">
        <v>0.30364400000000002</v>
      </c>
      <c r="DP158">
        <v>2.03874E-2</v>
      </c>
      <c r="DQ158">
        <v>1.3365400000000001</v>
      </c>
      <c r="DR158">
        <v>0.78373099999999996</v>
      </c>
      <c r="DS158" t="s">
        <v>673</v>
      </c>
      <c r="DT158" t="s">
        <v>670</v>
      </c>
      <c r="DU158" t="s">
        <v>665</v>
      </c>
      <c r="DV158" t="s">
        <v>501</v>
      </c>
      <c r="DW158">
        <v>0.17332600000000001</v>
      </c>
      <c r="DX158">
        <v>0.17255599999999999</v>
      </c>
      <c r="DY158">
        <v>7.8</v>
      </c>
      <c r="DZ158">
        <v>8.4</v>
      </c>
      <c r="EC158">
        <v>133.65600000000001</v>
      </c>
      <c r="ED158">
        <v>159.15100000000001</v>
      </c>
      <c r="EE158">
        <v>277.07299999999998</v>
      </c>
      <c r="EF158">
        <v>81.134900000000002</v>
      </c>
      <c r="EG158">
        <v>0</v>
      </c>
      <c r="EH158">
        <v>-4302.38</v>
      </c>
      <c r="EI158">
        <v>0</v>
      </c>
      <c r="EJ158">
        <v>0</v>
      </c>
      <c r="EK158">
        <v>505.55700000000002</v>
      </c>
      <c r="EL158">
        <v>938.41600000000005</v>
      </c>
      <c r="EM158">
        <v>2025.88</v>
      </c>
      <c r="EN158">
        <v>119.621</v>
      </c>
      <c r="EO158">
        <v>-61.891100000000002</v>
      </c>
      <c r="EP158">
        <v>197.28100000000001</v>
      </c>
      <c r="EQ158">
        <v>114.539</v>
      </c>
      <c r="ER158">
        <v>0</v>
      </c>
      <c r="ES158">
        <v>43.1646</v>
      </c>
      <c r="ET158">
        <v>354.98500000000001</v>
      </c>
      <c r="EU158">
        <v>22.24</v>
      </c>
      <c r="EV158">
        <v>14.7</v>
      </c>
      <c r="EW158">
        <v>3.66</v>
      </c>
      <c r="EX158">
        <v>12.08</v>
      </c>
      <c r="EY158">
        <v>0</v>
      </c>
      <c r="EZ158">
        <v>-48.35</v>
      </c>
      <c r="FA158">
        <v>0</v>
      </c>
      <c r="FB158">
        <v>0</v>
      </c>
      <c r="FC158">
        <v>7.37</v>
      </c>
      <c r="FD158">
        <v>17.37</v>
      </c>
      <c r="FE158">
        <v>27.51</v>
      </c>
      <c r="FF158">
        <v>1.64</v>
      </c>
      <c r="FG158">
        <v>58.22</v>
      </c>
      <c r="FT158">
        <v>0</v>
      </c>
      <c r="FU158">
        <v>0.56546600000000002</v>
      </c>
      <c r="FV158">
        <v>3.1638600000000003E-2</v>
      </c>
      <c r="FW158">
        <v>1.40705E-2</v>
      </c>
      <c r="FX158">
        <v>0</v>
      </c>
      <c r="FY158">
        <v>-8.0562099999999998E-2</v>
      </c>
      <c r="FZ158">
        <v>0</v>
      </c>
      <c r="GA158">
        <v>0</v>
      </c>
      <c r="GB158">
        <v>0.134212</v>
      </c>
      <c r="GC158">
        <v>0.17436199999999999</v>
      </c>
      <c r="GD158">
        <v>0.30364400000000002</v>
      </c>
      <c r="GE158">
        <v>2.03874E-2</v>
      </c>
      <c r="GF158">
        <v>1.1632199999999999</v>
      </c>
      <c r="GG158">
        <v>467.20299999999997</v>
      </c>
      <c r="GH158">
        <v>1161.6600000000001</v>
      </c>
      <c r="GI158">
        <v>277.07299999999998</v>
      </c>
      <c r="GJ158">
        <v>0</v>
      </c>
      <c r="GK158">
        <v>2135</v>
      </c>
      <c r="GL158">
        <v>930.00099999999998</v>
      </c>
      <c r="GM158">
        <v>2637.81</v>
      </c>
      <c r="GN158">
        <v>297.5</v>
      </c>
      <c r="GO158">
        <v>7906.25</v>
      </c>
      <c r="GP158">
        <v>388.90899999999999</v>
      </c>
      <c r="GQ158">
        <v>168.15199999999999</v>
      </c>
      <c r="GR158">
        <v>65.400000000000006</v>
      </c>
      <c r="GS158">
        <v>622.46100000000001</v>
      </c>
      <c r="GT158">
        <v>49.003599999999999</v>
      </c>
      <c r="GU158">
        <v>54.21</v>
      </c>
      <c r="GV158">
        <v>3.66</v>
      </c>
      <c r="GW158">
        <v>39.268300000000004</v>
      </c>
      <c r="GX158">
        <v>31.93</v>
      </c>
      <c r="GY158">
        <v>23.209499999999998</v>
      </c>
      <c r="GZ158">
        <v>36.39</v>
      </c>
      <c r="HA158">
        <v>4.13</v>
      </c>
      <c r="HB158">
        <v>241.80099999999999</v>
      </c>
      <c r="HC158">
        <v>46.4</v>
      </c>
      <c r="HD158">
        <v>54.21</v>
      </c>
      <c r="HE158">
        <v>3.66</v>
      </c>
      <c r="HF158">
        <v>16.100000000000001</v>
      </c>
      <c r="HG158">
        <v>31.93</v>
      </c>
      <c r="HH158">
        <v>18.57</v>
      </c>
      <c r="HI158">
        <v>36.39</v>
      </c>
      <c r="HJ158">
        <v>4.13</v>
      </c>
      <c r="HK158">
        <v>211.39</v>
      </c>
      <c r="ID158">
        <v>0</v>
      </c>
      <c r="IE158">
        <v>2.4539200000000001</v>
      </c>
      <c r="IF158">
        <v>3.1638600000000003E-2</v>
      </c>
      <c r="IG158">
        <v>0</v>
      </c>
      <c r="IH158">
        <v>0.62342900000000001</v>
      </c>
      <c r="II158">
        <v>0.118043</v>
      </c>
      <c r="IJ158">
        <v>0.43196400000000001</v>
      </c>
      <c r="IK158">
        <v>6.2929700000000005E-2</v>
      </c>
      <c r="IL158">
        <v>3.72193</v>
      </c>
      <c r="IM158">
        <v>44.1</v>
      </c>
      <c r="IN158">
        <v>20</v>
      </c>
      <c r="IO158">
        <v>24.1</v>
      </c>
      <c r="IP158">
        <v>46.1</v>
      </c>
      <c r="IQ158">
        <v>20</v>
      </c>
      <c r="IR158">
        <v>26.1</v>
      </c>
      <c r="IU158">
        <v>21.11</v>
      </c>
      <c r="IV158">
        <v>31.57</v>
      </c>
      <c r="IW158">
        <v>24.84</v>
      </c>
      <c r="IX158">
        <v>32.69</v>
      </c>
      <c r="IY158">
        <v>21.11</v>
      </c>
      <c r="IZ158">
        <v>31.57</v>
      </c>
      <c r="JA158">
        <v>63.48</v>
      </c>
      <c r="JB158">
        <v>82.661900000000003</v>
      </c>
      <c r="JK158">
        <v>1</v>
      </c>
      <c r="JL158">
        <v>2.8233299999999999</v>
      </c>
      <c r="JM158">
        <v>2.8233299999999999</v>
      </c>
      <c r="JP158">
        <v>4303.6400000000003</v>
      </c>
      <c r="JQ158">
        <v>2.8233299999999999</v>
      </c>
      <c r="JR158">
        <v>0.25</v>
      </c>
      <c r="JS158">
        <v>0.41</v>
      </c>
      <c r="JT158">
        <v>2.1</v>
      </c>
      <c r="JU158">
        <v>0.26</v>
      </c>
      <c r="JV158">
        <v>0.4</v>
      </c>
      <c r="JW158">
        <v>2.17</v>
      </c>
      <c r="JZ158">
        <v>1</v>
      </c>
      <c r="KA158">
        <v>1</v>
      </c>
      <c r="KB158">
        <v>33.214100000000002</v>
      </c>
      <c r="KC158">
        <v>18.940100000000001</v>
      </c>
      <c r="KD158">
        <v>33.212800000000001</v>
      </c>
      <c r="KE158">
        <v>21.256</v>
      </c>
      <c r="KF158">
        <v>50.195</v>
      </c>
      <c r="KG158">
        <v>45.932200000000002</v>
      </c>
      <c r="KJ158">
        <v>27.395099999999999</v>
      </c>
      <c r="KK158">
        <v>37.264899999999997</v>
      </c>
      <c r="KL158">
        <v>55.284100000000002</v>
      </c>
      <c r="KM158">
        <v>16.012</v>
      </c>
      <c r="KN158">
        <v>0</v>
      </c>
      <c r="KO158">
        <v>-658.89300000000003</v>
      </c>
      <c r="KP158">
        <v>0</v>
      </c>
      <c r="KQ158">
        <v>0</v>
      </c>
      <c r="KR158">
        <v>109.703</v>
      </c>
      <c r="KS158">
        <v>186.93700000000001</v>
      </c>
      <c r="KT158">
        <v>413.96499999999997</v>
      </c>
      <c r="KU158">
        <v>26.198699999999999</v>
      </c>
      <c r="KV158">
        <v>213.86799999999999</v>
      </c>
      <c r="KW158">
        <v>1046.98</v>
      </c>
      <c r="KX158">
        <v>607.86199999999997</v>
      </c>
      <c r="KY158">
        <v>0</v>
      </c>
      <c r="KZ158">
        <v>229.07599999999999</v>
      </c>
      <c r="LA158">
        <v>1883.92</v>
      </c>
      <c r="LB158">
        <v>28.4787</v>
      </c>
      <c r="LC158">
        <v>49.5916</v>
      </c>
      <c r="LD158">
        <v>55.284100000000002</v>
      </c>
      <c r="LE158">
        <v>16.012</v>
      </c>
      <c r="LF158">
        <v>-658.89300000000003</v>
      </c>
      <c r="LG158">
        <v>109.703</v>
      </c>
      <c r="LH158">
        <v>187.92699999999999</v>
      </c>
      <c r="LI158">
        <v>413.96499999999997</v>
      </c>
      <c r="LJ158">
        <v>26.198699999999999</v>
      </c>
      <c r="LK158">
        <v>228.267</v>
      </c>
      <c r="LL158">
        <v>1100.57</v>
      </c>
      <c r="LM158">
        <v>607.86199999999997</v>
      </c>
      <c r="LN158">
        <v>229.07599999999999</v>
      </c>
      <c r="LO158">
        <v>1937.51</v>
      </c>
      <c r="LP158">
        <v>97.323899999999995</v>
      </c>
      <c r="LQ158">
        <v>281.65800000000002</v>
      </c>
      <c r="LR158">
        <v>55.284100000000002</v>
      </c>
      <c r="LS158">
        <v>0</v>
      </c>
      <c r="LT158">
        <v>463.08</v>
      </c>
      <c r="LU158">
        <v>187.226</v>
      </c>
      <c r="LV158">
        <v>544.68899999999996</v>
      </c>
      <c r="LW158">
        <v>71.471400000000003</v>
      </c>
      <c r="LX158">
        <v>1700.73</v>
      </c>
      <c r="LY158">
        <v>2063.9499999999998</v>
      </c>
      <c r="LZ158">
        <v>892.38499999999999</v>
      </c>
      <c r="MA158">
        <v>347.08</v>
      </c>
      <c r="MB158">
        <v>3303.42</v>
      </c>
    </row>
    <row r="159" spans="1:340" x14ac:dyDescent="0.25">
      <c r="A159" s="26">
        <v>44497.817476851851</v>
      </c>
      <c r="B159" t="s">
        <v>982</v>
      </c>
      <c r="C159" t="s">
        <v>983</v>
      </c>
      <c r="D159">
        <v>12</v>
      </c>
      <c r="E159">
        <v>1</v>
      </c>
      <c r="F159">
        <v>2100</v>
      </c>
      <c r="G159" t="s">
        <v>87</v>
      </c>
      <c r="H159" t="s">
        <v>393</v>
      </c>
      <c r="I159">
        <v>4.67</v>
      </c>
      <c r="J159">
        <v>2</v>
      </c>
      <c r="K159">
        <v>1.9</v>
      </c>
      <c r="L159">
        <v>24.2</v>
      </c>
      <c r="O159">
        <v>133.65600000000001</v>
      </c>
      <c r="P159">
        <v>159.15100000000001</v>
      </c>
      <c r="Q159">
        <v>277.07299999999998</v>
      </c>
      <c r="R159">
        <v>81.433199999999999</v>
      </c>
      <c r="S159">
        <v>0</v>
      </c>
      <c r="T159">
        <v>-4302.38</v>
      </c>
      <c r="U159">
        <v>0</v>
      </c>
      <c r="V159">
        <v>0</v>
      </c>
      <c r="W159">
        <v>505.55700000000002</v>
      </c>
      <c r="X159">
        <v>938.41600000000005</v>
      </c>
      <c r="Y159">
        <v>2025.88</v>
      </c>
      <c r="Z159">
        <v>119.621</v>
      </c>
      <c r="AA159">
        <v>-61.5929</v>
      </c>
      <c r="AB159">
        <v>651.31299999999999</v>
      </c>
      <c r="AC159">
        <v>197.28100000000001</v>
      </c>
      <c r="AD159">
        <v>116.41</v>
      </c>
      <c r="AE159">
        <v>0</v>
      </c>
      <c r="AF159">
        <v>43.1646</v>
      </c>
      <c r="AG159">
        <v>356.85599999999999</v>
      </c>
      <c r="AH159">
        <v>313.69099999999997</v>
      </c>
      <c r="AI159">
        <v>22.24</v>
      </c>
      <c r="AJ159">
        <v>14.7</v>
      </c>
      <c r="AK159">
        <v>3.66</v>
      </c>
      <c r="AL159">
        <v>12.26</v>
      </c>
      <c r="AM159">
        <v>0</v>
      </c>
      <c r="AN159">
        <v>-48.35</v>
      </c>
      <c r="AO159">
        <v>0</v>
      </c>
      <c r="AP159">
        <v>0</v>
      </c>
      <c r="AQ159">
        <v>7.37</v>
      </c>
      <c r="AR159">
        <v>17.37</v>
      </c>
      <c r="AS159">
        <v>27.51</v>
      </c>
      <c r="AT159">
        <v>1.64</v>
      </c>
      <c r="AU159">
        <v>58.4</v>
      </c>
      <c r="AV159">
        <v>52.86</v>
      </c>
      <c r="BI159">
        <v>0</v>
      </c>
      <c r="BJ159">
        <v>0.56546600000000002</v>
      </c>
      <c r="BK159">
        <v>3.1638600000000003E-2</v>
      </c>
      <c r="BL159">
        <v>1.4071200000000001E-2</v>
      </c>
      <c r="BM159">
        <v>0</v>
      </c>
      <c r="BN159">
        <v>-8.0562099999999998E-2</v>
      </c>
      <c r="BO159">
        <v>0</v>
      </c>
      <c r="BP159">
        <v>0</v>
      </c>
      <c r="BQ159">
        <v>0.134212</v>
      </c>
      <c r="BR159">
        <v>0.17436199999999999</v>
      </c>
      <c r="BS159">
        <v>0.30364400000000002</v>
      </c>
      <c r="BT159">
        <v>2.03874E-2</v>
      </c>
      <c r="BU159">
        <v>1.1632199999999999</v>
      </c>
      <c r="BV159">
        <v>0.61117600000000005</v>
      </c>
      <c r="BW159">
        <v>140.49700000000001</v>
      </c>
      <c r="BX159">
        <v>209.15</v>
      </c>
      <c r="BY159">
        <v>277.07299999999998</v>
      </c>
      <c r="BZ159">
        <v>81.134900000000002</v>
      </c>
      <c r="CA159">
        <v>-4302.38</v>
      </c>
      <c r="CB159">
        <v>505.55700000000002</v>
      </c>
      <c r="CC159">
        <v>943.46699999999998</v>
      </c>
      <c r="CD159">
        <v>2025.88</v>
      </c>
      <c r="CE159">
        <v>119.621</v>
      </c>
      <c r="CF159" s="27">
        <v>6.0639E-5</v>
      </c>
      <c r="CG159">
        <v>707.85500000000002</v>
      </c>
      <c r="CH159">
        <v>207.37899999999999</v>
      </c>
      <c r="CI159">
        <v>114.539</v>
      </c>
      <c r="CJ159">
        <v>43.1646</v>
      </c>
      <c r="CK159">
        <v>365.08300000000003</v>
      </c>
      <c r="CL159">
        <v>321.91800000000001</v>
      </c>
      <c r="CM159">
        <v>23.44</v>
      </c>
      <c r="CN159">
        <v>18.350000000000001</v>
      </c>
      <c r="CO159">
        <v>3.66</v>
      </c>
      <c r="CP159">
        <v>12.08</v>
      </c>
      <c r="CQ159">
        <v>-48.37</v>
      </c>
      <c r="CR159">
        <v>7.37</v>
      </c>
      <c r="CS159">
        <v>17.440000000000001</v>
      </c>
      <c r="CT159">
        <v>27.51</v>
      </c>
      <c r="CU159">
        <v>1.64</v>
      </c>
      <c r="CV159">
        <v>63.12</v>
      </c>
      <c r="CW159">
        <v>57.53</v>
      </c>
      <c r="DH159">
        <v>0</v>
      </c>
      <c r="DI159">
        <v>0.73802199999999996</v>
      </c>
      <c r="DJ159">
        <v>3.1638600000000003E-2</v>
      </c>
      <c r="DK159">
        <v>1.40705E-2</v>
      </c>
      <c r="DL159">
        <v>-8.0562099999999998E-2</v>
      </c>
      <c r="DM159">
        <v>0.134212</v>
      </c>
      <c r="DN159">
        <v>0.17513200000000001</v>
      </c>
      <c r="DO159">
        <v>0.30364400000000002</v>
      </c>
      <c r="DP159">
        <v>2.03874E-2</v>
      </c>
      <c r="DQ159">
        <v>1.3365400000000001</v>
      </c>
      <c r="DR159">
        <v>0.78373099999999996</v>
      </c>
      <c r="DS159" t="s">
        <v>673</v>
      </c>
      <c r="DT159" t="s">
        <v>670</v>
      </c>
      <c r="DU159" t="s">
        <v>665</v>
      </c>
      <c r="DV159" t="s">
        <v>501</v>
      </c>
      <c r="DW159">
        <v>0.17332500000000001</v>
      </c>
      <c r="DX159">
        <v>0.17255599999999999</v>
      </c>
      <c r="DY159">
        <v>7.5</v>
      </c>
      <c r="DZ159">
        <v>8.1</v>
      </c>
      <c r="EC159">
        <v>133.65600000000001</v>
      </c>
      <c r="ED159">
        <v>159.15100000000001</v>
      </c>
      <c r="EE159">
        <v>277.07299999999998</v>
      </c>
      <c r="EF159">
        <v>81.433199999999999</v>
      </c>
      <c r="EG159">
        <v>0</v>
      </c>
      <c r="EH159">
        <v>-4302.38</v>
      </c>
      <c r="EI159">
        <v>0</v>
      </c>
      <c r="EJ159">
        <v>0</v>
      </c>
      <c r="EK159">
        <v>505.55700000000002</v>
      </c>
      <c r="EL159">
        <v>938.41600000000005</v>
      </c>
      <c r="EM159">
        <v>2025.88</v>
      </c>
      <c r="EN159">
        <v>119.621</v>
      </c>
      <c r="EO159">
        <v>-61.5929</v>
      </c>
      <c r="EP159">
        <v>197.28100000000001</v>
      </c>
      <c r="EQ159">
        <v>116.41</v>
      </c>
      <c r="ER159">
        <v>0</v>
      </c>
      <c r="ES159">
        <v>43.1646</v>
      </c>
      <c r="ET159">
        <v>356.85599999999999</v>
      </c>
      <c r="EU159">
        <v>22.24</v>
      </c>
      <c r="EV159">
        <v>14.7</v>
      </c>
      <c r="EW159">
        <v>3.66</v>
      </c>
      <c r="EX159">
        <v>12.26</v>
      </c>
      <c r="EY159">
        <v>0</v>
      </c>
      <c r="EZ159">
        <v>-48.35</v>
      </c>
      <c r="FA159">
        <v>0</v>
      </c>
      <c r="FB159">
        <v>0</v>
      </c>
      <c r="FC159">
        <v>7.37</v>
      </c>
      <c r="FD159">
        <v>17.37</v>
      </c>
      <c r="FE159">
        <v>27.51</v>
      </c>
      <c r="FF159">
        <v>1.64</v>
      </c>
      <c r="FG159">
        <v>58.4</v>
      </c>
      <c r="FT159">
        <v>0</v>
      </c>
      <c r="FU159">
        <v>0.56546600000000002</v>
      </c>
      <c r="FV159">
        <v>3.1638600000000003E-2</v>
      </c>
      <c r="FW159">
        <v>1.4071200000000001E-2</v>
      </c>
      <c r="FX159">
        <v>0</v>
      </c>
      <c r="FY159">
        <v>-8.0562099999999998E-2</v>
      </c>
      <c r="FZ159">
        <v>0</v>
      </c>
      <c r="GA159">
        <v>0</v>
      </c>
      <c r="GB159">
        <v>0.134212</v>
      </c>
      <c r="GC159">
        <v>0.17436199999999999</v>
      </c>
      <c r="GD159">
        <v>0.30364400000000002</v>
      </c>
      <c r="GE159">
        <v>2.03874E-2</v>
      </c>
      <c r="GF159">
        <v>1.1632199999999999</v>
      </c>
      <c r="GG159">
        <v>467.20299999999997</v>
      </c>
      <c r="GH159">
        <v>1161.6600000000001</v>
      </c>
      <c r="GI159">
        <v>277.07299999999998</v>
      </c>
      <c r="GJ159">
        <v>0</v>
      </c>
      <c r="GK159">
        <v>2135</v>
      </c>
      <c r="GL159">
        <v>930.00099999999998</v>
      </c>
      <c r="GM159">
        <v>2637.81</v>
      </c>
      <c r="GN159">
        <v>297.5</v>
      </c>
      <c r="GO159">
        <v>7906.25</v>
      </c>
      <c r="GP159">
        <v>388.90899999999999</v>
      </c>
      <c r="GQ159">
        <v>168.15199999999999</v>
      </c>
      <c r="GR159">
        <v>65.400000000000006</v>
      </c>
      <c r="GS159">
        <v>622.46100000000001</v>
      </c>
      <c r="GT159">
        <v>49.003599999999999</v>
      </c>
      <c r="GU159">
        <v>54.21</v>
      </c>
      <c r="GV159">
        <v>3.66</v>
      </c>
      <c r="GW159">
        <v>39.268300000000004</v>
      </c>
      <c r="GX159">
        <v>31.93</v>
      </c>
      <c r="GY159">
        <v>23.209499999999998</v>
      </c>
      <c r="GZ159">
        <v>36.39</v>
      </c>
      <c r="HA159">
        <v>4.13</v>
      </c>
      <c r="HB159">
        <v>241.80099999999999</v>
      </c>
      <c r="HC159">
        <v>46.4</v>
      </c>
      <c r="HD159">
        <v>54.21</v>
      </c>
      <c r="HE159">
        <v>3.66</v>
      </c>
      <c r="HF159">
        <v>16.100000000000001</v>
      </c>
      <c r="HG159">
        <v>31.93</v>
      </c>
      <c r="HH159">
        <v>18.57</v>
      </c>
      <c r="HI159">
        <v>36.39</v>
      </c>
      <c r="HJ159">
        <v>4.13</v>
      </c>
      <c r="HK159">
        <v>211.39</v>
      </c>
      <c r="ID159">
        <v>0</v>
      </c>
      <c r="IE159">
        <v>2.4539200000000001</v>
      </c>
      <c r="IF159">
        <v>3.1638600000000003E-2</v>
      </c>
      <c r="IG159">
        <v>0</v>
      </c>
      <c r="IH159">
        <v>0.62342900000000001</v>
      </c>
      <c r="II159">
        <v>0.118043</v>
      </c>
      <c r="IJ159">
        <v>0.43196400000000001</v>
      </c>
      <c r="IK159">
        <v>6.2929700000000005E-2</v>
      </c>
      <c r="IL159">
        <v>3.72193</v>
      </c>
      <c r="IM159">
        <v>44.1</v>
      </c>
      <c r="IN159">
        <v>19.899999999999999</v>
      </c>
      <c r="IO159">
        <v>24.2</v>
      </c>
      <c r="IP159">
        <v>46.1</v>
      </c>
      <c r="IQ159">
        <v>20</v>
      </c>
      <c r="IR159">
        <v>26.1</v>
      </c>
      <c r="IU159">
        <v>21.11</v>
      </c>
      <c r="IV159">
        <v>31.75</v>
      </c>
      <c r="IW159">
        <v>24.84</v>
      </c>
      <c r="IX159">
        <v>32.69</v>
      </c>
      <c r="IY159">
        <v>21.11</v>
      </c>
      <c r="IZ159">
        <v>31.75</v>
      </c>
      <c r="JA159">
        <v>63.48</v>
      </c>
      <c r="JB159">
        <v>82.661900000000003</v>
      </c>
      <c r="JK159">
        <v>1</v>
      </c>
      <c r="JL159">
        <v>2.8233299999999999</v>
      </c>
      <c r="JM159">
        <v>2.8233299999999999</v>
      </c>
      <c r="JP159">
        <v>4303.6400000000003</v>
      </c>
      <c r="JQ159">
        <v>2.8233299999999999</v>
      </c>
      <c r="JR159">
        <v>0.25</v>
      </c>
      <c r="JS159">
        <v>0.41</v>
      </c>
      <c r="JT159">
        <v>2.11</v>
      </c>
      <c r="JU159">
        <v>0.26</v>
      </c>
      <c r="JV159">
        <v>0.4</v>
      </c>
      <c r="JW159">
        <v>2.17</v>
      </c>
      <c r="JZ159">
        <v>1</v>
      </c>
      <c r="KA159">
        <v>1</v>
      </c>
      <c r="KB159">
        <v>33.214100000000002</v>
      </c>
      <c r="KC159">
        <v>18.940100000000001</v>
      </c>
      <c r="KD159">
        <v>33.212800000000001</v>
      </c>
      <c r="KE159">
        <v>21.256</v>
      </c>
      <c r="KF159">
        <v>50.195</v>
      </c>
      <c r="KG159">
        <v>45.932200000000002</v>
      </c>
      <c r="KJ159">
        <v>27.395099999999999</v>
      </c>
      <c r="KK159">
        <v>37.264899999999997</v>
      </c>
      <c r="KL159">
        <v>55.284100000000002</v>
      </c>
      <c r="KM159">
        <v>16.0688</v>
      </c>
      <c r="KN159">
        <v>0</v>
      </c>
      <c r="KO159">
        <v>-658.89300000000003</v>
      </c>
      <c r="KP159">
        <v>0</v>
      </c>
      <c r="KQ159">
        <v>0</v>
      </c>
      <c r="KR159">
        <v>109.703</v>
      </c>
      <c r="KS159">
        <v>186.93700000000001</v>
      </c>
      <c r="KT159">
        <v>413.96499999999997</v>
      </c>
      <c r="KU159">
        <v>26.198699999999999</v>
      </c>
      <c r="KV159">
        <v>213.92400000000001</v>
      </c>
      <c r="KW159">
        <v>1046.98</v>
      </c>
      <c r="KX159">
        <v>617.79</v>
      </c>
      <c r="KY159">
        <v>0</v>
      </c>
      <c r="KZ159">
        <v>229.07599999999999</v>
      </c>
      <c r="LA159">
        <v>1893.84</v>
      </c>
      <c r="LB159">
        <v>28.4787</v>
      </c>
      <c r="LC159">
        <v>49.5916</v>
      </c>
      <c r="LD159">
        <v>55.284100000000002</v>
      </c>
      <c r="LE159">
        <v>16.012</v>
      </c>
      <c r="LF159">
        <v>-658.89300000000003</v>
      </c>
      <c r="LG159">
        <v>109.703</v>
      </c>
      <c r="LH159">
        <v>187.92699999999999</v>
      </c>
      <c r="LI159">
        <v>413.96499999999997</v>
      </c>
      <c r="LJ159">
        <v>26.198699999999999</v>
      </c>
      <c r="LK159">
        <v>228.267</v>
      </c>
      <c r="LL159">
        <v>1100.57</v>
      </c>
      <c r="LM159">
        <v>607.86199999999997</v>
      </c>
      <c r="LN159">
        <v>229.07599999999999</v>
      </c>
      <c r="LO159">
        <v>1937.51</v>
      </c>
      <c r="LP159">
        <v>97.323899999999995</v>
      </c>
      <c r="LQ159">
        <v>281.65800000000002</v>
      </c>
      <c r="LR159">
        <v>55.284100000000002</v>
      </c>
      <c r="LS159">
        <v>0</v>
      </c>
      <c r="LT159">
        <v>463.08</v>
      </c>
      <c r="LU159">
        <v>187.226</v>
      </c>
      <c r="LV159">
        <v>544.68899999999996</v>
      </c>
      <c r="LW159">
        <v>71.471400000000003</v>
      </c>
      <c r="LX159">
        <v>1700.73</v>
      </c>
      <c r="LY159">
        <v>2063.9499999999998</v>
      </c>
      <c r="LZ159">
        <v>892.38499999999999</v>
      </c>
      <c r="MA159">
        <v>347.08</v>
      </c>
      <c r="MB159">
        <v>3303.42</v>
      </c>
    </row>
    <row r="160" spans="1:340" x14ac:dyDescent="0.25">
      <c r="A160" s="26">
        <v>44497.817824074074</v>
      </c>
      <c r="B160" t="s">
        <v>984</v>
      </c>
      <c r="C160" t="s">
        <v>985</v>
      </c>
      <c r="D160">
        <v>12</v>
      </c>
      <c r="E160">
        <v>1</v>
      </c>
      <c r="F160">
        <v>2100</v>
      </c>
      <c r="G160" t="s">
        <v>87</v>
      </c>
      <c r="H160" t="s">
        <v>393</v>
      </c>
      <c r="I160">
        <v>6.49</v>
      </c>
      <c r="J160">
        <v>2.7</v>
      </c>
      <c r="K160">
        <v>2.7</v>
      </c>
      <c r="L160">
        <v>23.4</v>
      </c>
      <c r="O160">
        <v>133.65600000000001</v>
      </c>
      <c r="P160">
        <v>159.15100000000001</v>
      </c>
      <c r="Q160">
        <v>277.07299999999998</v>
      </c>
      <c r="R160">
        <v>81.134900000000002</v>
      </c>
      <c r="S160">
        <v>0</v>
      </c>
      <c r="T160">
        <v>-4302.38</v>
      </c>
      <c r="U160">
        <v>0</v>
      </c>
      <c r="V160">
        <v>0</v>
      </c>
      <c r="W160">
        <v>505.55700000000002</v>
      </c>
      <c r="X160">
        <v>938.41600000000005</v>
      </c>
      <c r="Y160">
        <v>2025.88</v>
      </c>
      <c r="Z160">
        <v>119.621</v>
      </c>
      <c r="AA160">
        <v>-61.891100000000002</v>
      </c>
      <c r="AB160">
        <v>651.01499999999999</v>
      </c>
      <c r="AC160">
        <v>197.28100000000001</v>
      </c>
      <c r="AD160">
        <v>97.350200000000001</v>
      </c>
      <c r="AE160">
        <v>0</v>
      </c>
      <c r="AF160">
        <v>43.1646</v>
      </c>
      <c r="AG160">
        <v>337.79599999999999</v>
      </c>
      <c r="AH160">
        <v>294.63200000000001</v>
      </c>
      <c r="AI160">
        <v>22.24</v>
      </c>
      <c r="AJ160">
        <v>14.7</v>
      </c>
      <c r="AK160">
        <v>3.66</v>
      </c>
      <c r="AL160">
        <v>10.44</v>
      </c>
      <c r="AM160">
        <v>0</v>
      </c>
      <c r="AN160">
        <v>-48.35</v>
      </c>
      <c r="AO160">
        <v>0</v>
      </c>
      <c r="AP160">
        <v>0</v>
      </c>
      <c r="AQ160">
        <v>7.37</v>
      </c>
      <c r="AR160">
        <v>17.37</v>
      </c>
      <c r="AS160">
        <v>27.51</v>
      </c>
      <c r="AT160">
        <v>1.64</v>
      </c>
      <c r="AU160">
        <v>56.58</v>
      </c>
      <c r="AV160">
        <v>51.04</v>
      </c>
      <c r="BI160">
        <v>0</v>
      </c>
      <c r="BJ160">
        <v>0.56546600000000002</v>
      </c>
      <c r="BK160">
        <v>3.1638600000000003E-2</v>
      </c>
      <c r="BL160">
        <v>1.40705E-2</v>
      </c>
      <c r="BM160">
        <v>0</v>
      </c>
      <c r="BN160">
        <v>-8.0562099999999998E-2</v>
      </c>
      <c r="BO160">
        <v>0</v>
      </c>
      <c r="BP160">
        <v>0</v>
      </c>
      <c r="BQ160">
        <v>0.134212</v>
      </c>
      <c r="BR160">
        <v>0.17436199999999999</v>
      </c>
      <c r="BS160">
        <v>0.30364400000000002</v>
      </c>
      <c r="BT160">
        <v>2.03874E-2</v>
      </c>
      <c r="BU160">
        <v>1.1632199999999999</v>
      </c>
      <c r="BV160">
        <v>0.61117500000000002</v>
      </c>
      <c r="BW160">
        <v>140.49700000000001</v>
      </c>
      <c r="BX160">
        <v>209.15</v>
      </c>
      <c r="BY160">
        <v>277.07299999999998</v>
      </c>
      <c r="BZ160">
        <v>81.134900000000002</v>
      </c>
      <c r="CA160">
        <v>-4302.38</v>
      </c>
      <c r="CB160">
        <v>505.55700000000002</v>
      </c>
      <c r="CC160">
        <v>943.46699999999998</v>
      </c>
      <c r="CD160">
        <v>2025.88</v>
      </c>
      <c r="CE160">
        <v>119.621</v>
      </c>
      <c r="CF160" s="27">
        <v>6.0639E-5</v>
      </c>
      <c r="CG160">
        <v>707.85500000000002</v>
      </c>
      <c r="CH160">
        <v>207.37899999999999</v>
      </c>
      <c r="CI160">
        <v>114.539</v>
      </c>
      <c r="CJ160">
        <v>43.1646</v>
      </c>
      <c r="CK160">
        <v>365.08300000000003</v>
      </c>
      <c r="CL160">
        <v>321.91800000000001</v>
      </c>
      <c r="CM160">
        <v>23.44</v>
      </c>
      <c r="CN160">
        <v>18.350000000000001</v>
      </c>
      <c r="CO160">
        <v>3.66</v>
      </c>
      <c r="CP160">
        <v>12.08</v>
      </c>
      <c r="CQ160">
        <v>-48.37</v>
      </c>
      <c r="CR160">
        <v>7.37</v>
      </c>
      <c r="CS160">
        <v>17.440000000000001</v>
      </c>
      <c r="CT160">
        <v>27.51</v>
      </c>
      <c r="CU160">
        <v>1.64</v>
      </c>
      <c r="CV160">
        <v>63.12</v>
      </c>
      <c r="CW160">
        <v>57.53</v>
      </c>
      <c r="DH160">
        <v>0</v>
      </c>
      <c r="DI160">
        <v>0.73802199999999996</v>
      </c>
      <c r="DJ160">
        <v>3.1638600000000003E-2</v>
      </c>
      <c r="DK160">
        <v>1.40705E-2</v>
      </c>
      <c r="DL160">
        <v>-8.0562099999999998E-2</v>
      </c>
      <c r="DM160">
        <v>0.134212</v>
      </c>
      <c r="DN160">
        <v>0.17513200000000001</v>
      </c>
      <c r="DO160">
        <v>0.30364400000000002</v>
      </c>
      <c r="DP160">
        <v>2.03874E-2</v>
      </c>
      <c r="DQ160">
        <v>1.3365400000000001</v>
      </c>
      <c r="DR160">
        <v>0.78373099999999996</v>
      </c>
      <c r="DS160" t="s">
        <v>673</v>
      </c>
      <c r="DT160" t="s">
        <v>670</v>
      </c>
      <c r="DU160" t="s">
        <v>665</v>
      </c>
      <c r="DV160" t="s">
        <v>501</v>
      </c>
      <c r="DW160">
        <v>0.17332600000000001</v>
      </c>
      <c r="DX160">
        <v>0.17255599999999999</v>
      </c>
      <c r="DY160">
        <v>10.4</v>
      </c>
      <c r="DZ160">
        <v>11.3</v>
      </c>
      <c r="EC160">
        <v>133.65600000000001</v>
      </c>
      <c r="ED160">
        <v>159.15100000000001</v>
      </c>
      <c r="EE160">
        <v>277.07299999999998</v>
      </c>
      <c r="EF160">
        <v>81.134900000000002</v>
      </c>
      <c r="EG160">
        <v>0</v>
      </c>
      <c r="EH160">
        <v>-4302.38</v>
      </c>
      <c r="EI160">
        <v>0</v>
      </c>
      <c r="EJ160">
        <v>0</v>
      </c>
      <c r="EK160">
        <v>505.55700000000002</v>
      </c>
      <c r="EL160">
        <v>938.41600000000005</v>
      </c>
      <c r="EM160">
        <v>2025.88</v>
      </c>
      <c r="EN160">
        <v>119.621</v>
      </c>
      <c r="EO160">
        <v>-61.891100000000002</v>
      </c>
      <c r="EP160">
        <v>197.28100000000001</v>
      </c>
      <c r="EQ160">
        <v>97.350200000000001</v>
      </c>
      <c r="ER160">
        <v>0</v>
      </c>
      <c r="ES160">
        <v>43.1646</v>
      </c>
      <c r="ET160">
        <v>337.79599999999999</v>
      </c>
      <c r="EU160">
        <v>22.24</v>
      </c>
      <c r="EV160">
        <v>14.7</v>
      </c>
      <c r="EW160">
        <v>3.66</v>
      </c>
      <c r="EX160">
        <v>10.44</v>
      </c>
      <c r="EY160">
        <v>0</v>
      </c>
      <c r="EZ160">
        <v>-48.35</v>
      </c>
      <c r="FA160">
        <v>0</v>
      </c>
      <c r="FB160">
        <v>0</v>
      </c>
      <c r="FC160">
        <v>7.37</v>
      </c>
      <c r="FD160">
        <v>17.37</v>
      </c>
      <c r="FE160">
        <v>27.51</v>
      </c>
      <c r="FF160">
        <v>1.64</v>
      </c>
      <c r="FG160">
        <v>56.58</v>
      </c>
      <c r="FT160">
        <v>0</v>
      </c>
      <c r="FU160">
        <v>0.56546600000000002</v>
      </c>
      <c r="FV160">
        <v>3.1638600000000003E-2</v>
      </c>
      <c r="FW160">
        <v>1.40705E-2</v>
      </c>
      <c r="FX160">
        <v>0</v>
      </c>
      <c r="FY160">
        <v>-8.0562099999999998E-2</v>
      </c>
      <c r="FZ160">
        <v>0</v>
      </c>
      <c r="GA160">
        <v>0</v>
      </c>
      <c r="GB160">
        <v>0.134212</v>
      </c>
      <c r="GC160">
        <v>0.17436199999999999</v>
      </c>
      <c r="GD160">
        <v>0.30364400000000002</v>
      </c>
      <c r="GE160">
        <v>2.03874E-2</v>
      </c>
      <c r="GF160">
        <v>1.1632199999999999</v>
      </c>
      <c r="GG160">
        <v>467.20299999999997</v>
      </c>
      <c r="GH160">
        <v>1161.6600000000001</v>
      </c>
      <c r="GI160">
        <v>277.07299999999998</v>
      </c>
      <c r="GJ160">
        <v>0</v>
      </c>
      <c r="GK160">
        <v>2135</v>
      </c>
      <c r="GL160">
        <v>930.00099999999998</v>
      </c>
      <c r="GM160">
        <v>2637.81</v>
      </c>
      <c r="GN160">
        <v>297.5</v>
      </c>
      <c r="GO160">
        <v>7906.25</v>
      </c>
      <c r="GP160">
        <v>388.90899999999999</v>
      </c>
      <c r="GQ160">
        <v>168.15199999999999</v>
      </c>
      <c r="GR160">
        <v>65.400000000000006</v>
      </c>
      <c r="GS160">
        <v>622.46100000000001</v>
      </c>
      <c r="GT160">
        <v>49.003599999999999</v>
      </c>
      <c r="GU160">
        <v>54.21</v>
      </c>
      <c r="GV160">
        <v>3.66</v>
      </c>
      <c r="GW160">
        <v>39.268300000000004</v>
      </c>
      <c r="GX160">
        <v>31.93</v>
      </c>
      <c r="GY160">
        <v>23.209499999999998</v>
      </c>
      <c r="GZ160">
        <v>36.39</v>
      </c>
      <c r="HA160">
        <v>4.13</v>
      </c>
      <c r="HB160">
        <v>241.80099999999999</v>
      </c>
      <c r="HC160">
        <v>46.4</v>
      </c>
      <c r="HD160">
        <v>54.21</v>
      </c>
      <c r="HE160">
        <v>3.66</v>
      </c>
      <c r="HF160">
        <v>16.100000000000001</v>
      </c>
      <c r="HG160">
        <v>31.93</v>
      </c>
      <c r="HH160">
        <v>18.57</v>
      </c>
      <c r="HI160">
        <v>36.39</v>
      </c>
      <c r="HJ160">
        <v>4.13</v>
      </c>
      <c r="HK160">
        <v>211.39</v>
      </c>
      <c r="ID160">
        <v>0</v>
      </c>
      <c r="IE160">
        <v>2.4539200000000001</v>
      </c>
      <c r="IF160">
        <v>3.1638600000000003E-2</v>
      </c>
      <c r="IG160">
        <v>0</v>
      </c>
      <c r="IH160">
        <v>0.62342900000000001</v>
      </c>
      <c r="II160">
        <v>0.118043</v>
      </c>
      <c r="IJ160">
        <v>0.43196400000000001</v>
      </c>
      <c r="IK160">
        <v>6.2929700000000005E-2</v>
      </c>
      <c r="IL160">
        <v>3.72193</v>
      </c>
      <c r="IM160">
        <v>43.4</v>
      </c>
      <c r="IN160">
        <v>20</v>
      </c>
      <c r="IO160">
        <v>23.4</v>
      </c>
      <c r="IP160">
        <v>46.1</v>
      </c>
      <c r="IQ160">
        <v>20</v>
      </c>
      <c r="IR160">
        <v>26.1</v>
      </c>
      <c r="IU160">
        <v>21.11</v>
      </c>
      <c r="IV160">
        <v>29.93</v>
      </c>
      <c r="IW160">
        <v>24.84</v>
      </c>
      <c r="IX160">
        <v>32.69</v>
      </c>
      <c r="IY160">
        <v>21.11</v>
      </c>
      <c r="IZ160">
        <v>29.93</v>
      </c>
      <c r="JA160">
        <v>63.48</v>
      </c>
      <c r="JB160">
        <v>82.661900000000003</v>
      </c>
      <c r="JK160">
        <v>1</v>
      </c>
      <c r="JL160">
        <v>2.8233299999999999</v>
      </c>
      <c r="JM160">
        <v>2.8233299999999999</v>
      </c>
      <c r="JP160">
        <v>4303.6400000000003</v>
      </c>
      <c r="JQ160">
        <v>2.8233299999999999</v>
      </c>
      <c r="JR160">
        <v>0.25</v>
      </c>
      <c r="JS160">
        <v>0.41</v>
      </c>
      <c r="JT160">
        <v>2.0099999999999998</v>
      </c>
      <c r="JU160">
        <v>0.26</v>
      </c>
      <c r="JV160">
        <v>0.4</v>
      </c>
      <c r="JW160">
        <v>2.17</v>
      </c>
      <c r="JZ160">
        <v>1</v>
      </c>
      <c r="KA160">
        <v>1</v>
      </c>
      <c r="KB160">
        <v>33.214100000000002</v>
      </c>
      <c r="KC160">
        <v>18.940100000000001</v>
      </c>
      <c r="KD160">
        <v>33.212800000000001</v>
      </c>
      <c r="KE160">
        <v>21.256</v>
      </c>
      <c r="KF160">
        <v>50.195</v>
      </c>
      <c r="KG160">
        <v>45.932200000000002</v>
      </c>
      <c r="KJ160">
        <v>27.395099999999999</v>
      </c>
      <c r="KK160">
        <v>37.264899999999997</v>
      </c>
      <c r="KL160">
        <v>55.284100000000002</v>
      </c>
      <c r="KM160">
        <v>16.012</v>
      </c>
      <c r="KN160">
        <v>0</v>
      </c>
      <c r="KO160">
        <v>-658.89300000000003</v>
      </c>
      <c r="KP160">
        <v>0</v>
      </c>
      <c r="KQ160">
        <v>0</v>
      </c>
      <c r="KR160">
        <v>109.703</v>
      </c>
      <c r="KS160">
        <v>186.93700000000001</v>
      </c>
      <c r="KT160">
        <v>413.96499999999997</v>
      </c>
      <c r="KU160">
        <v>26.198699999999999</v>
      </c>
      <c r="KV160">
        <v>213.86799999999999</v>
      </c>
      <c r="KW160">
        <v>1046.98</v>
      </c>
      <c r="KX160">
        <v>516.64099999999996</v>
      </c>
      <c r="KY160">
        <v>0</v>
      </c>
      <c r="KZ160">
        <v>229.07599999999999</v>
      </c>
      <c r="LA160">
        <v>1792.7</v>
      </c>
      <c r="LB160">
        <v>28.4787</v>
      </c>
      <c r="LC160">
        <v>49.5916</v>
      </c>
      <c r="LD160">
        <v>55.284100000000002</v>
      </c>
      <c r="LE160">
        <v>16.012</v>
      </c>
      <c r="LF160">
        <v>-658.89300000000003</v>
      </c>
      <c r="LG160">
        <v>109.703</v>
      </c>
      <c r="LH160">
        <v>187.92699999999999</v>
      </c>
      <c r="LI160">
        <v>413.96499999999997</v>
      </c>
      <c r="LJ160">
        <v>26.198699999999999</v>
      </c>
      <c r="LK160">
        <v>228.267</v>
      </c>
      <c r="LL160">
        <v>1100.57</v>
      </c>
      <c r="LM160">
        <v>607.86199999999997</v>
      </c>
      <c r="LN160">
        <v>229.07599999999999</v>
      </c>
      <c r="LO160">
        <v>1937.51</v>
      </c>
      <c r="LP160">
        <v>97.323899999999995</v>
      </c>
      <c r="LQ160">
        <v>281.65800000000002</v>
      </c>
      <c r="LR160">
        <v>55.284100000000002</v>
      </c>
      <c r="LS160">
        <v>0</v>
      </c>
      <c r="LT160">
        <v>463.08</v>
      </c>
      <c r="LU160">
        <v>187.226</v>
      </c>
      <c r="LV160">
        <v>544.68899999999996</v>
      </c>
      <c r="LW160">
        <v>71.471400000000003</v>
      </c>
      <c r="LX160">
        <v>1700.73</v>
      </c>
      <c r="LY160">
        <v>2063.9499999999998</v>
      </c>
      <c r="LZ160">
        <v>892.38499999999999</v>
      </c>
      <c r="MA160">
        <v>347.08</v>
      </c>
      <c r="MB160">
        <v>3303.42</v>
      </c>
    </row>
    <row r="161" spans="1:340" x14ac:dyDescent="0.25">
      <c r="A161" s="26">
        <v>44497.818171296298</v>
      </c>
      <c r="B161" t="s">
        <v>986</v>
      </c>
      <c r="C161" t="s">
        <v>987</v>
      </c>
      <c r="D161">
        <v>12</v>
      </c>
      <c r="E161">
        <v>1</v>
      </c>
      <c r="F161">
        <v>2100</v>
      </c>
      <c r="G161" t="s">
        <v>87</v>
      </c>
      <c r="H161" t="s">
        <v>393</v>
      </c>
      <c r="I161">
        <v>0.25</v>
      </c>
      <c r="J161">
        <v>0.1</v>
      </c>
      <c r="K161">
        <v>0.1</v>
      </c>
      <c r="L161">
        <v>26</v>
      </c>
      <c r="O161">
        <v>133.65600000000001</v>
      </c>
      <c r="P161">
        <v>159.15100000000001</v>
      </c>
      <c r="Q161">
        <v>277.07299999999998</v>
      </c>
      <c r="R161">
        <v>0</v>
      </c>
      <c r="S161">
        <v>0</v>
      </c>
      <c r="T161">
        <v>-4302.38</v>
      </c>
      <c r="U161">
        <v>0</v>
      </c>
      <c r="V161">
        <v>0</v>
      </c>
      <c r="W161">
        <v>505.55700000000002</v>
      </c>
      <c r="X161">
        <v>938.41600000000005</v>
      </c>
      <c r="Y161">
        <v>2025.88</v>
      </c>
      <c r="Z161">
        <v>119.621</v>
      </c>
      <c r="AA161">
        <v>-143.02600000000001</v>
      </c>
      <c r="AB161">
        <v>569.88</v>
      </c>
      <c r="AC161">
        <v>197.28100000000001</v>
      </c>
      <c r="AD161">
        <v>174.239</v>
      </c>
      <c r="AE161">
        <v>0</v>
      </c>
      <c r="AF161">
        <v>43.1646</v>
      </c>
      <c r="AG161">
        <v>414.685</v>
      </c>
      <c r="AH161">
        <v>371.52100000000002</v>
      </c>
      <c r="AI161">
        <v>22.24</v>
      </c>
      <c r="AJ161">
        <v>14.7</v>
      </c>
      <c r="AK161">
        <v>3.66</v>
      </c>
      <c r="AL161">
        <v>16.68</v>
      </c>
      <c r="AM161">
        <v>0</v>
      </c>
      <c r="AN161">
        <v>-48.31</v>
      </c>
      <c r="AO161">
        <v>0</v>
      </c>
      <c r="AP161">
        <v>0</v>
      </c>
      <c r="AQ161">
        <v>7.37</v>
      </c>
      <c r="AR161">
        <v>17.37</v>
      </c>
      <c r="AS161">
        <v>27.51</v>
      </c>
      <c r="AT161">
        <v>1.64</v>
      </c>
      <c r="AU161">
        <v>62.86</v>
      </c>
      <c r="AV161">
        <v>57.28</v>
      </c>
      <c r="BI161">
        <v>0</v>
      </c>
      <c r="BJ161">
        <v>0.56546600000000002</v>
      </c>
      <c r="BK161">
        <v>3.1638600000000003E-2</v>
      </c>
      <c r="BL161">
        <v>0</v>
      </c>
      <c r="BM161">
        <v>0</v>
      </c>
      <c r="BN161">
        <v>-8.0562099999999998E-2</v>
      </c>
      <c r="BO161">
        <v>0</v>
      </c>
      <c r="BP161">
        <v>0</v>
      </c>
      <c r="BQ161">
        <v>0.134212</v>
      </c>
      <c r="BR161">
        <v>0.17436199999999999</v>
      </c>
      <c r="BS161">
        <v>0.30364400000000002</v>
      </c>
      <c r="BT161">
        <v>2.03874E-2</v>
      </c>
      <c r="BU161">
        <v>1.1491499999999999</v>
      </c>
      <c r="BV161">
        <v>0.59710399999999997</v>
      </c>
      <c r="BW161">
        <v>140.49700000000001</v>
      </c>
      <c r="BX161">
        <v>209.15</v>
      </c>
      <c r="BY161">
        <v>277.07299999999998</v>
      </c>
      <c r="BZ161">
        <v>81.134900000000002</v>
      </c>
      <c r="CA161">
        <v>-4302.38</v>
      </c>
      <c r="CB161">
        <v>505.55700000000002</v>
      </c>
      <c r="CC161">
        <v>943.46699999999998</v>
      </c>
      <c r="CD161">
        <v>2025.88</v>
      </c>
      <c r="CE161">
        <v>119.621</v>
      </c>
      <c r="CF161" s="27">
        <v>6.0639E-5</v>
      </c>
      <c r="CG161">
        <v>707.85500000000002</v>
      </c>
      <c r="CH161">
        <v>207.37899999999999</v>
      </c>
      <c r="CI161">
        <v>114.539</v>
      </c>
      <c r="CJ161">
        <v>43.1646</v>
      </c>
      <c r="CK161">
        <v>365.08300000000003</v>
      </c>
      <c r="CL161">
        <v>321.91800000000001</v>
      </c>
      <c r="CM161">
        <v>23.44</v>
      </c>
      <c r="CN161">
        <v>18.350000000000001</v>
      </c>
      <c r="CO161">
        <v>3.66</v>
      </c>
      <c r="CP161">
        <v>12.08</v>
      </c>
      <c r="CQ161">
        <v>-48.37</v>
      </c>
      <c r="CR161">
        <v>7.37</v>
      </c>
      <c r="CS161">
        <v>17.440000000000001</v>
      </c>
      <c r="CT161">
        <v>27.51</v>
      </c>
      <c r="CU161">
        <v>1.64</v>
      </c>
      <c r="CV161">
        <v>63.12</v>
      </c>
      <c r="CW161">
        <v>57.53</v>
      </c>
      <c r="DH161">
        <v>0</v>
      </c>
      <c r="DI161">
        <v>0.73802199999999996</v>
      </c>
      <c r="DJ161">
        <v>3.1638600000000003E-2</v>
      </c>
      <c r="DK161">
        <v>1.40705E-2</v>
      </c>
      <c r="DL161">
        <v>-8.0562099999999998E-2</v>
      </c>
      <c r="DM161">
        <v>0.134212</v>
      </c>
      <c r="DN161">
        <v>0.17513200000000001</v>
      </c>
      <c r="DO161">
        <v>0.30364400000000002</v>
      </c>
      <c r="DP161">
        <v>2.03874E-2</v>
      </c>
      <c r="DQ161">
        <v>1.3365400000000001</v>
      </c>
      <c r="DR161">
        <v>0.78373099999999996</v>
      </c>
      <c r="DS161" t="s">
        <v>673</v>
      </c>
      <c r="DT161" t="s">
        <v>670</v>
      </c>
      <c r="DU161" t="s">
        <v>665</v>
      </c>
      <c r="DV161" t="s">
        <v>501</v>
      </c>
      <c r="DW161">
        <v>0.18739600000000001</v>
      </c>
      <c r="DX161">
        <v>0.18662699999999999</v>
      </c>
      <c r="DY161">
        <v>0.4</v>
      </c>
      <c r="DZ161">
        <v>0.4</v>
      </c>
      <c r="EC161">
        <v>133.65600000000001</v>
      </c>
      <c r="ED161">
        <v>159.15100000000001</v>
      </c>
      <c r="EE161">
        <v>277.07299999999998</v>
      </c>
      <c r="EF161">
        <v>0</v>
      </c>
      <c r="EG161">
        <v>0</v>
      </c>
      <c r="EH161">
        <v>-4302.38</v>
      </c>
      <c r="EI161">
        <v>0</v>
      </c>
      <c r="EJ161">
        <v>0</v>
      </c>
      <c r="EK161">
        <v>505.55700000000002</v>
      </c>
      <c r="EL161">
        <v>938.41600000000005</v>
      </c>
      <c r="EM161">
        <v>2025.88</v>
      </c>
      <c r="EN161">
        <v>119.621</v>
      </c>
      <c r="EO161">
        <v>-143.02600000000001</v>
      </c>
      <c r="EP161">
        <v>197.28100000000001</v>
      </c>
      <c r="EQ161">
        <v>174.239</v>
      </c>
      <c r="ER161">
        <v>0</v>
      </c>
      <c r="ES161">
        <v>43.1646</v>
      </c>
      <c r="ET161">
        <v>414.685</v>
      </c>
      <c r="EU161">
        <v>22.24</v>
      </c>
      <c r="EV161">
        <v>14.7</v>
      </c>
      <c r="EW161">
        <v>3.66</v>
      </c>
      <c r="EX161">
        <v>16.68</v>
      </c>
      <c r="EY161">
        <v>0</v>
      </c>
      <c r="EZ161">
        <v>-48.31</v>
      </c>
      <c r="FA161">
        <v>0</v>
      </c>
      <c r="FB161">
        <v>0</v>
      </c>
      <c r="FC161">
        <v>7.37</v>
      </c>
      <c r="FD161">
        <v>17.37</v>
      </c>
      <c r="FE161">
        <v>27.51</v>
      </c>
      <c r="FF161">
        <v>1.64</v>
      </c>
      <c r="FG161">
        <v>62.86</v>
      </c>
      <c r="FT161">
        <v>0</v>
      </c>
      <c r="FU161">
        <v>0.56546600000000002</v>
      </c>
      <c r="FV161">
        <v>3.1638600000000003E-2</v>
      </c>
      <c r="FW161">
        <v>0</v>
      </c>
      <c r="FX161">
        <v>0</v>
      </c>
      <c r="FY161">
        <v>-8.0562099999999998E-2</v>
      </c>
      <c r="FZ161">
        <v>0</v>
      </c>
      <c r="GA161">
        <v>0</v>
      </c>
      <c r="GB161">
        <v>0.134212</v>
      </c>
      <c r="GC161">
        <v>0.17436199999999999</v>
      </c>
      <c r="GD161">
        <v>0.30364400000000002</v>
      </c>
      <c r="GE161">
        <v>2.03874E-2</v>
      </c>
      <c r="GF161">
        <v>1.1491499999999999</v>
      </c>
      <c r="GG161">
        <v>467.20299999999997</v>
      </c>
      <c r="GH161">
        <v>1161.6600000000001</v>
      </c>
      <c r="GI161">
        <v>277.07299999999998</v>
      </c>
      <c r="GJ161">
        <v>0</v>
      </c>
      <c r="GK161">
        <v>2135</v>
      </c>
      <c r="GL161">
        <v>930.00099999999998</v>
      </c>
      <c r="GM161">
        <v>2637.81</v>
      </c>
      <c r="GN161">
        <v>297.5</v>
      </c>
      <c r="GO161">
        <v>7906.25</v>
      </c>
      <c r="GP161">
        <v>388.90899999999999</v>
      </c>
      <c r="GQ161">
        <v>168.15199999999999</v>
      </c>
      <c r="GR161">
        <v>65.400000000000006</v>
      </c>
      <c r="GS161">
        <v>622.46100000000001</v>
      </c>
      <c r="GT161">
        <v>49.003599999999999</v>
      </c>
      <c r="GU161">
        <v>54.21</v>
      </c>
      <c r="GV161">
        <v>3.66</v>
      </c>
      <c r="GW161">
        <v>39.268300000000004</v>
      </c>
      <c r="GX161">
        <v>31.93</v>
      </c>
      <c r="GY161">
        <v>23.209499999999998</v>
      </c>
      <c r="GZ161">
        <v>36.39</v>
      </c>
      <c r="HA161">
        <v>4.13</v>
      </c>
      <c r="HB161">
        <v>241.80099999999999</v>
      </c>
      <c r="HC161">
        <v>46.4</v>
      </c>
      <c r="HD161">
        <v>54.21</v>
      </c>
      <c r="HE161">
        <v>3.66</v>
      </c>
      <c r="HF161">
        <v>16.100000000000001</v>
      </c>
      <c r="HG161">
        <v>31.93</v>
      </c>
      <c r="HH161">
        <v>18.57</v>
      </c>
      <c r="HI161">
        <v>36.39</v>
      </c>
      <c r="HJ161">
        <v>4.13</v>
      </c>
      <c r="HK161">
        <v>211.39</v>
      </c>
      <c r="ID161">
        <v>0</v>
      </c>
      <c r="IE161">
        <v>2.4539200000000001</v>
      </c>
      <c r="IF161">
        <v>3.1638600000000003E-2</v>
      </c>
      <c r="IG161">
        <v>0</v>
      </c>
      <c r="IH161">
        <v>0.62342900000000001</v>
      </c>
      <c r="II161">
        <v>0.118043</v>
      </c>
      <c r="IJ161">
        <v>0.43196400000000001</v>
      </c>
      <c r="IK161">
        <v>6.2929700000000005E-2</v>
      </c>
      <c r="IL161">
        <v>3.72193</v>
      </c>
      <c r="IM161">
        <v>46</v>
      </c>
      <c r="IN161">
        <v>20</v>
      </c>
      <c r="IO161">
        <v>26</v>
      </c>
      <c r="IP161">
        <v>46.1</v>
      </c>
      <c r="IQ161">
        <v>20</v>
      </c>
      <c r="IR161">
        <v>26.1</v>
      </c>
      <c r="IU161">
        <v>19.97</v>
      </c>
      <c r="IV161">
        <v>37.31</v>
      </c>
      <c r="IW161">
        <v>24.84</v>
      </c>
      <c r="IX161">
        <v>32.69</v>
      </c>
      <c r="IY161">
        <v>19.97</v>
      </c>
      <c r="IZ161">
        <v>37.31</v>
      </c>
      <c r="JA161">
        <v>63.48</v>
      </c>
      <c r="JB161">
        <v>82.661900000000003</v>
      </c>
      <c r="JK161">
        <v>1</v>
      </c>
      <c r="JL161">
        <v>2.8233299999999999</v>
      </c>
      <c r="JM161">
        <v>2.8233299999999999</v>
      </c>
      <c r="JP161">
        <v>4303.6400000000003</v>
      </c>
      <c r="JQ161">
        <v>2.8233299999999999</v>
      </c>
      <c r="JR161">
        <v>0.25</v>
      </c>
      <c r="JS161">
        <v>0.41</v>
      </c>
      <c r="JT161">
        <v>2.4</v>
      </c>
      <c r="JU161">
        <v>0.26</v>
      </c>
      <c r="JV161">
        <v>0.4</v>
      </c>
      <c r="JW161">
        <v>2.17</v>
      </c>
      <c r="JZ161">
        <v>1</v>
      </c>
      <c r="KA161">
        <v>1</v>
      </c>
      <c r="KB161">
        <v>33.214100000000002</v>
      </c>
      <c r="KC161">
        <v>18.940100000000001</v>
      </c>
      <c r="KD161">
        <v>33.212800000000001</v>
      </c>
      <c r="KE161">
        <v>21.256</v>
      </c>
      <c r="KF161">
        <v>50.195</v>
      </c>
      <c r="KG161">
        <v>45.932200000000002</v>
      </c>
      <c r="KJ161">
        <v>27.395099999999999</v>
      </c>
      <c r="KK161">
        <v>37.264899999999997</v>
      </c>
      <c r="KL161">
        <v>55.284100000000002</v>
      </c>
      <c r="KM161">
        <v>0</v>
      </c>
      <c r="KN161">
        <v>0</v>
      </c>
      <c r="KO161">
        <v>-658.89300000000003</v>
      </c>
      <c r="KP161">
        <v>0</v>
      </c>
      <c r="KQ161">
        <v>0</v>
      </c>
      <c r="KR161">
        <v>109.703</v>
      </c>
      <c r="KS161">
        <v>186.93700000000001</v>
      </c>
      <c r="KT161">
        <v>413.96499999999997</v>
      </c>
      <c r="KU161">
        <v>26.198699999999999</v>
      </c>
      <c r="KV161">
        <v>197.85599999999999</v>
      </c>
      <c r="KW161">
        <v>1046.98</v>
      </c>
      <c r="KX161">
        <v>924.69399999999996</v>
      </c>
      <c r="KY161">
        <v>0</v>
      </c>
      <c r="KZ161">
        <v>229.07599999999999</v>
      </c>
      <c r="LA161">
        <v>2200.75</v>
      </c>
      <c r="LB161">
        <v>28.4787</v>
      </c>
      <c r="LC161">
        <v>49.5916</v>
      </c>
      <c r="LD161">
        <v>55.284100000000002</v>
      </c>
      <c r="LE161">
        <v>16.012</v>
      </c>
      <c r="LF161">
        <v>-658.89300000000003</v>
      </c>
      <c r="LG161">
        <v>109.703</v>
      </c>
      <c r="LH161">
        <v>187.92699999999999</v>
      </c>
      <c r="LI161">
        <v>413.96499999999997</v>
      </c>
      <c r="LJ161">
        <v>26.198699999999999</v>
      </c>
      <c r="LK161">
        <v>228.267</v>
      </c>
      <c r="LL161">
        <v>1100.57</v>
      </c>
      <c r="LM161">
        <v>607.86199999999997</v>
      </c>
      <c r="LN161">
        <v>229.07599999999999</v>
      </c>
      <c r="LO161">
        <v>1937.51</v>
      </c>
      <c r="LP161">
        <v>97.323899999999995</v>
      </c>
      <c r="LQ161">
        <v>281.65800000000002</v>
      </c>
      <c r="LR161">
        <v>55.284100000000002</v>
      </c>
      <c r="LS161">
        <v>0</v>
      </c>
      <c r="LT161">
        <v>463.08</v>
      </c>
      <c r="LU161">
        <v>187.226</v>
      </c>
      <c r="LV161">
        <v>544.68899999999996</v>
      </c>
      <c r="LW161">
        <v>71.471400000000003</v>
      </c>
      <c r="LX161">
        <v>1700.73</v>
      </c>
      <c r="LY161">
        <v>2063.9499999999998</v>
      </c>
      <c r="LZ161">
        <v>892.38499999999999</v>
      </c>
      <c r="MA161">
        <v>347.08</v>
      </c>
      <c r="MB161">
        <v>3303.42</v>
      </c>
    </row>
    <row r="162" spans="1:340" x14ac:dyDescent="0.25">
      <c r="A162" s="26">
        <v>44497.818530092591</v>
      </c>
      <c r="B162" t="s">
        <v>988</v>
      </c>
      <c r="C162" t="s">
        <v>989</v>
      </c>
      <c r="D162">
        <v>12</v>
      </c>
      <c r="E162">
        <v>1</v>
      </c>
      <c r="F162">
        <v>2100</v>
      </c>
      <c r="G162" t="s">
        <v>87</v>
      </c>
      <c r="H162" t="s">
        <v>393</v>
      </c>
      <c r="I162">
        <v>7.62</v>
      </c>
      <c r="J162">
        <v>3.2</v>
      </c>
      <c r="K162">
        <v>3.2</v>
      </c>
      <c r="L162">
        <v>22.9</v>
      </c>
      <c r="O162">
        <v>133.65600000000001</v>
      </c>
      <c r="P162">
        <v>159.15100000000001</v>
      </c>
      <c r="Q162">
        <v>277.07299999999998</v>
      </c>
      <c r="R162">
        <v>0</v>
      </c>
      <c r="S162">
        <v>0</v>
      </c>
      <c r="T162">
        <v>-4302.38</v>
      </c>
      <c r="U162">
        <v>0</v>
      </c>
      <c r="V162">
        <v>0</v>
      </c>
      <c r="W162">
        <v>505.55700000000002</v>
      </c>
      <c r="X162">
        <v>938.41600000000005</v>
      </c>
      <c r="Y162">
        <v>2025.88</v>
      </c>
      <c r="Z162">
        <v>119.621</v>
      </c>
      <c r="AA162">
        <v>-143.02600000000001</v>
      </c>
      <c r="AB162">
        <v>569.88</v>
      </c>
      <c r="AC162">
        <v>197.28100000000001</v>
      </c>
      <c r="AD162">
        <v>97.271799999999999</v>
      </c>
      <c r="AE162">
        <v>0</v>
      </c>
      <c r="AF162">
        <v>43.1646</v>
      </c>
      <c r="AG162">
        <v>337.71800000000002</v>
      </c>
      <c r="AH162">
        <v>294.553</v>
      </c>
      <c r="AI162">
        <v>22.24</v>
      </c>
      <c r="AJ162">
        <v>14.7</v>
      </c>
      <c r="AK162">
        <v>3.66</v>
      </c>
      <c r="AL162">
        <v>9.31</v>
      </c>
      <c r="AM162">
        <v>0</v>
      </c>
      <c r="AN162">
        <v>-48.31</v>
      </c>
      <c r="AO162">
        <v>0</v>
      </c>
      <c r="AP162">
        <v>0</v>
      </c>
      <c r="AQ162">
        <v>7.37</v>
      </c>
      <c r="AR162">
        <v>17.37</v>
      </c>
      <c r="AS162">
        <v>27.51</v>
      </c>
      <c r="AT162">
        <v>1.64</v>
      </c>
      <c r="AU162">
        <v>55.49</v>
      </c>
      <c r="AV162">
        <v>49.91</v>
      </c>
      <c r="BI162">
        <v>0</v>
      </c>
      <c r="BJ162">
        <v>0.56546600000000002</v>
      </c>
      <c r="BK162">
        <v>3.1638600000000003E-2</v>
      </c>
      <c r="BL162">
        <v>0</v>
      </c>
      <c r="BM162">
        <v>0</v>
      </c>
      <c r="BN162">
        <v>-8.0562099999999998E-2</v>
      </c>
      <c r="BO162">
        <v>0</v>
      </c>
      <c r="BP162">
        <v>0</v>
      </c>
      <c r="BQ162">
        <v>0.134212</v>
      </c>
      <c r="BR162">
        <v>0.17436199999999999</v>
      </c>
      <c r="BS162">
        <v>0.30364400000000002</v>
      </c>
      <c r="BT162">
        <v>2.03874E-2</v>
      </c>
      <c r="BU162">
        <v>1.1491499999999999</v>
      </c>
      <c r="BV162">
        <v>0.59710399999999997</v>
      </c>
      <c r="BW162">
        <v>140.49700000000001</v>
      </c>
      <c r="BX162">
        <v>209.15</v>
      </c>
      <c r="BY162">
        <v>277.07299999999998</v>
      </c>
      <c r="BZ162">
        <v>81.134900000000002</v>
      </c>
      <c r="CA162">
        <v>-4302.38</v>
      </c>
      <c r="CB162">
        <v>505.55700000000002</v>
      </c>
      <c r="CC162">
        <v>943.46699999999998</v>
      </c>
      <c r="CD162">
        <v>2025.88</v>
      </c>
      <c r="CE162">
        <v>119.621</v>
      </c>
      <c r="CF162" s="27">
        <v>6.0639E-5</v>
      </c>
      <c r="CG162">
        <v>707.85500000000002</v>
      </c>
      <c r="CH162">
        <v>207.37899999999999</v>
      </c>
      <c r="CI162">
        <v>114.539</v>
      </c>
      <c r="CJ162">
        <v>43.1646</v>
      </c>
      <c r="CK162">
        <v>365.08300000000003</v>
      </c>
      <c r="CL162">
        <v>321.91800000000001</v>
      </c>
      <c r="CM162">
        <v>23.44</v>
      </c>
      <c r="CN162">
        <v>18.350000000000001</v>
      </c>
      <c r="CO162">
        <v>3.66</v>
      </c>
      <c r="CP162">
        <v>12.08</v>
      </c>
      <c r="CQ162">
        <v>-48.37</v>
      </c>
      <c r="CR162">
        <v>7.37</v>
      </c>
      <c r="CS162">
        <v>17.440000000000001</v>
      </c>
      <c r="CT162">
        <v>27.51</v>
      </c>
      <c r="CU162">
        <v>1.64</v>
      </c>
      <c r="CV162">
        <v>63.12</v>
      </c>
      <c r="CW162">
        <v>57.53</v>
      </c>
      <c r="DH162">
        <v>0</v>
      </c>
      <c r="DI162">
        <v>0.73802199999999996</v>
      </c>
      <c r="DJ162">
        <v>3.1638600000000003E-2</v>
      </c>
      <c r="DK162">
        <v>1.40705E-2</v>
      </c>
      <c r="DL162">
        <v>-8.0562099999999998E-2</v>
      </c>
      <c r="DM162">
        <v>0.134212</v>
      </c>
      <c r="DN162">
        <v>0.17513200000000001</v>
      </c>
      <c r="DO162">
        <v>0.30364400000000002</v>
      </c>
      <c r="DP162">
        <v>2.03874E-2</v>
      </c>
      <c r="DQ162">
        <v>1.3365400000000001</v>
      </c>
      <c r="DR162">
        <v>0.78373099999999996</v>
      </c>
      <c r="DS162" t="s">
        <v>673</v>
      </c>
      <c r="DT162" t="s">
        <v>670</v>
      </c>
      <c r="DU162" t="s">
        <v>665</v>
      </c>
      <c r="DV162" t="s">
        <v>501</v>
      </c>
      <c r="DW162">
        <v>0.18739600000000001</v>
      </c>
      <c r="DX162">
        <v>0.18662699999999999</v>
      </c>
      <c r="DY162">
        <v>12.1</v>
      </c>
      <c r="DZ162">
        <v>13.2</v>
      </c>
      <c r="EC162">
        <v>133.65600000000001</v>
      </c>
      <c r="ED162">
        <v>159.15100000000001</v>
      </c>
      <c r="EE162">
        <v>277.07299999999998</v>
      </c>
      <c r="EF162">
        <v>0</v>
      </c>
      <c r="EG162">
        <v>0</v>
      </c>
      <c r="EH162">
        <v>-4302.38</v>
      </c>
      <c r="EI162">
        <v>0</v>
      </c>
      <c r="EJ162">
        <v>0</v>
      </c>
      <c r="EK162">
        <v>505.55700000000002</v>
      </c>
      <c r="EL162">
        <v>938.41600000000005</v>
      </c>
      <c r="EM162">
        <v>2025.88</v>
      </c>
      <c r="EN162">
        <v>119.621</v>
      </c>
      <c r="EO162">
        <v>-143.02600000000001</v>
      </c>
      <c r="EP162">
        <v>197.28100000000001</v>
      </c>
      <c r="EQ162">
        <v>97.271799999999999</v>
      </c>
      <c r="ER162">
        <v>0</v>
      </c>
      <c r="ES162">
        <v>43.1646</v>
      </c>
      <c r="ET162">
        <v>337.71800000000002</v>
      </c>
      <c r="EU162">
        <v>22.24</v>
      </c>
      <c r="EV162">
        <v>14.7</v>
      </c>
      <c r="EW162">
        <v>3.66</v>
      </c>
      <c r="EX162">
        <v>9.31</v>
      </c>
      <c r="EY162">
        <v>0</v>
      </c>
      <c r="EZ162">
        <v>-48.31</v>
      </c>
      <c r="FA162">
        <v>0</v>
      </c>
      <c r="FB162">
        <v>0</v>
      </c>
      <c r="FC162">
        <v>7.37</v>
      </c>
      <c r="FD162">
        <v>17.37</v>
      </c>
      <c r="FE162">
        <v>27.51</v>
      </c>
      <c r="FF162">
        <v>1.64</v>
      </c>
      <c r="FG162">
        <v>55.49</v>
      </c>
      <c r="FT162">
        <v>0</v>
      </c>
      <c r="FU162">
        <v>0.56546600000000002</v>
      </c>
      <c r="FV162">
        <v>3.1638600000000003E-2</v>
      </c>
      <c r="FW162">
        <v>0</v>
      </c>
      <c r="FX162">
        <v>0</v>
      </c>
      <c r="FY162">
        <v>-8.0562099999999998E-2</v>
      </c>
      <c r="FZ162">
        <v>0</v>
      </c>
      <c r="GA162">
        <v>0</v>
      </c>
      <c r="GB162">
        <v>0.134212</v>
      </c>
      <c r="GC162">
        <v>0.17436199999999999</v>
      </c>
      <c r="GD162">
        <v>0.30364400000000002</v>
      </c>
      <c r="GE162">
        <v>2.03874E-2</v>
      </c>
      <c r="GF162">
        <v>1.1491499999999999</v>
      </c>
      <c r="GG162">
        <v>467.20299999999997</v>
      </c>
      <c r="GH162">
        <v>1161.6600000000001</v>
      </c>
      <c r="GI162">
        <v>277.07299999999998</v>
      </c>
      <c r="GJ162">
        <v>0</v>
      </c>
      <c r="GK162">
        <v>2135</v>
      </c>
      <c r="GL162">
        <v>930.00099999999998</v>
      </c>
      <c r="GM162">
        <v>2637.81</v>
      </c>
      <c r="GN162">
        <v>297.5</v>
      </c>
      <c r="GO162">
        <v>7906.25</v>
      </c>
      <c r="GP162">
        <v>388.90899999999999</v>
      </c>
      <c r="GQ162">
        <v>168.15199999999999</v>
      </c>
      <c r="GR162">
        <v>65.400000000000006</v>
      </c>
      <c r="GS162">
        <v>622.46100000000001</v>
      </c>
      <c r="GT162">
        <v>49.003599999999999</v>
      </c>
      <c r="GU162">
        <v>54.21</v>
      </c>
      <c r="GV162">
        <v>3.66</v>
      </c>
      <c r="GW162">
        <v>39.268300000000004</v>
      </c>
      <c r="GX162">
        <v>31.93</v>
      </c>
      <c r="GY162">
        <v>23.209499999999998</v>
      </c>
      <c r="GZ162">
        <v>36.39</v>
      </c>
      <c r="HA162">
        <v>4.13</v>
      </c>
      <c r="HB162">
        <v>241.80099999999999</v>
      </c>
      <c r="HC162">
        <v>46.4</v>
      </c>
      <c r="HD162">
        <v>54.21</v>
      </c>
      <c r="HE162">
        <v>3.66</v>
      </c>
      <c r="HF162">
        <v>16.100000000000001</v>
      </c>
      <c r="HG162">
        <v>31.93</v>
      </c>
      <c r="HH162">
        <v>18.57</v>
      </c>
      <c r="HI162">
        <v>36.39</v>
      </c>
      <c r="HJ162">
        <v>4.13</v>
      </c>
      <c r="HK162">
        <v>211.39</v>
      </c>
      <c r="ID162">
        <v>0</v>
      </c>
      <c r="IE162">
        <v>2.4539200000000001</v>
      </c>
      <c r="IF162">
        <v>3.1638600000000003E-2</v>
      </c>
      <c r="IG162">
        <v>0</v>
      </c>
      <c r="IH162">
        <v>0.62342900000000001</v>
      </c>
      <c r="II162">
        <v>0.118043</v>
      </c>
      <c r="IJ162">
        <v>0.43196400000000001</v>
      </c>
      <c r="IK162">
        <v>6.2929700000000005E-2</v>
      </c>
      <c r="IL162">
        <v>3.72193</v>
      </c>
      <c r="IM162">
        <v>42.9</v>
      </c>
      <c r="IN162">
        <v>20</v>
      </c>
      <c r="IO162">
        <v>22.9</v>
      </c>
      <c r="IP162">
        <v>46.1</v>
      </c>
      <c r="IQ162">
        <v>20</v>
      </c>
      <c r="IR162">
        <v>26.1</v>
      </c>
      <c r="IU162">
        <v>19.97</v>
      </c>
      <c r="IV162">
        <v>29.94</v>
      </c>
      <c r="IW162">
        <v>24.84</v>
      </c>
      <c r="IX162">
        <v>32.69</v>
      </c>
      <c r="IY162">
        <v>19.97</v>
      </c>
      <c r="IZ162">
        <v>29.94</v>
      </c>
      <c r="JA162">
        <v>63.48</v>
      </c>
      <c r="JB162">
        <v>82.661900000000003</v>
      </c>
      <c r="JK162">
        <v>1</v>
      </c>
      <c r="JL162">
        <v>2.8233299999999999</v>
      </c>
      <c r="JM162">
        <v>2.8233299999999999</v>
      </c>
      <c r="JP162">
        <v>4303.6400000000003</v>
      </c>
      <c r="JQ162">
        <v>2.8233299999999999</v>
      </c>
      <c r="JR162">
        <v>0.25</v>
      </c>
      <c r="JS162">
        <v>0.41</v>
      </c>
      <c r="JT162">
        <v>1.99</v>
      </c>
      <c r="JU162">
        <v>0.26</v>
      </c>
      <c r="JV162">
        <v>0.4</v>
      </c>
      <c r="JW162">
        <v>2.17</v>
      </c>
      <c r="JZ162">
        <v>1</v>
      </c>
      <c r="KA162">
        <v>1</v>
      </c>
      <c r="KB162">
        <v>33.214100000000002</v>
      </c>
      <c r="KC162">
        <v>18.940100000000001</v>
      </c>
      <c r="KD162">
        <v>33.212800000000001</v>
      </c>
      <c r="KE162">
        <v>21.256</v>
      </c>
      <c r="KF162">
        <v>50.195</v>
      </c>
      <c r="KG162">
        <v>45.932200000000002</v>
      </c>
      <c r="KJ162">
        <v>27.395099999999999</v>
      </c>
      <c r="KK162">
        <v>37.264899999999997</v>
      </c>
      <c r="KL162">
        <v>55.284100000000002</v>
      </c>
      <c r="KM162">
        <v>0</v>
      </c>
      <c r="KN162">
        <v>0</v>
      </c>
      <c r="KO162">
        <v>-658.89300000000003</v>
      </c>
      <c r="KP162">
        <v>0</v>
      </c>
      <c r="KQ162">
        <v>0</v>
      </c>
      <c r="KR162">
        <v>109.703</v>
      </c>
      <c r="KS162">
        <v>186.93700000000001</v>
      </c>
      <c r="KT162">
        <v>413.96499999999997</v>
      </c>
      <c r="KU162">
        <v>26.198699999999999</v>
      </c>
      <c r="KV162">
        <v>197.85599999999999</v>
      </c>
      <c r="KW162">
        <v>1046.98</v>
      </c>
      <c r="KX162">
        <v>516.22500000000002</v>
      </c>
      <c r="KY162">
        <v>0</v>
      </c>
      <c r="KZ162">
        <v>229.07599999999999</v>
      </c>
      <c r="LA162">
        <v>1792.28</v>
      </c>
      <c r="LB162">
        <v>28.4787</v>
      </c>
      <c r="LC162">
        <v>49.5916</v>
      </c>
      <c r="LD162">
        <v>55.284100000000002</v>
      </c>
      <c r="LE162">
        <v>16.012</v>
      </c>
      <c r="LF162">
        <v>-658.89300000000003</v>
      </c>
      <c r="LG162">
        <v>109.703</v>
      </c>
      <c r="LH162">
        <v>187.92699999999999</v>
      </c>
      <c r="LI162">
        <v>413.96499999999997</v>
      </c>
      <c r="LJ162">
        <v>26.198699999999999</v>
      </c>
      <c r="LK162">
        <v>228.267</v>
      </c>
      <c r="LL162">
        <v>1100.57</v>
      </c>
      <c r="LM162">
        <v>607.86199999999997</v>
      </c>
      <c r="LN162">
        <v>229.07599999999999</v>
      </c>
      <c r="LO162">
        <v>1937.51</v>
      </c>
      <c r="LP162">
        <v>97.323899999999995</v>
      </c>
      <c r="LQ162">
        <v>281.65800000000002</v>
      </c>
      <c r="LR162">
        <v>55.284100000000002</v>
      </c>
      <c r="LS162">
        <v>0</v>
      </c>
      <c r="LT162">
        <v>463.08</v>
      </c>
      <c r="LU162">
        <v>187.226</v>
      </c>
      <c r="LV162">
        <v>544.68899999999996</v>
      </c>
      <c r="LW162">
        <v>71.471400000000003</v>
      </c>
      <c r="LX162">
        <v>1700.73</v>
      </c>
      <c r="LY162">
        <v>2063.9499999999998</v>
      </c>
      <c r="LZ162">
        <v>892.38499999999999</v>
      </c>
      <c r="MA162">
        <v>347.08</v>
      </c>
      <c r="MB162">
        <v>3303.42</v>
      </c>
    </row>
    <row r="163" spans="1:340" x14ac:dyDescent="0.25">
      <c r="A163" s="26">
        <v>44497.818877314814</v>
      </c>
      <c r="B163" t="s">
        <v>990</v>
      </c>
      <c r="C163" t="s">
        <v>991</v>
      </c>
      <c r="D163">
        <v>12</v>
      </c>
      <c r="E163">
        <v>1</v>
      </c>
      <c r="F163">
        <v>2100</v>
      </c>
      <c r="G163" t="s">
        <v>87</v>
      </c>
      <c r="H163" t="s">
        <v>112</v>
      </c>
      <c r="I163">
        <v>-2.5099999999999998</v>
      </c>
      <c r="J163">
        <v>-1</v>
      </c>
      <c r="K163">
        <v>-1</v>
      </c>
      <c r="L163">
        <v>27.1</v>
      </c>
      <c r="O163">
        <v>133.65600000000001</v>
      </c>
      <c r="P163">
        <v>159.15100000000001</v>
      </c>
      <c r="Q163">
        <v>277.07299999999998</v>
      </c>
      <c r="R163">
        <v>0</v>
      </c>
      <c r="S163">
        <v>0</v>
      </c>
      <c r="T163">
        <v>-4302.38</v>
      </c>
      <c r="U163">
        <v>0</v>
      </c>
      <c r="V163">
        <v>0</v>
      </c>
      <c r="W163">
        <v>505.55700000000002</v>
      </c>
      <c r="X163">
        <v>938.41600000000005</v>
      </c>
      <c r="Y163">
        <v>2025.88</v>
      </c>
      <c r="Z163">
        <v>119.621</v>
      </c>
      <c r="AA163">
        <v>-143.02600000000001</v>
      </c>
      <c r="AB163">
        <v>569.88</v>
      </c>
      <c r="AC163">
        <v>197.28100000000001</v>
      </c>
      <c r="AD163">
        <v>204.85599999999999</v>
      </c>
      <c r="AE163">
        <v>0</v>
      </c>
      <c r="AF163">
        <v>43.1646</v>
      </c>
      <c r="AG163">
        <v>445.30099999999999</v>
      </c>
      <c r="AH163">
        <v>402.137</v>
      </c>
      <c r="AI163">
        <v>22.24</v>
      </c>
      <c r="AJ163">
        <v>14.7</v>
      </c>
      <c r="AK163">
        <v>3.66</v>
      </c>
      <c r="AL163">
        <v>19.440000000000001</v>
      </c>
      <c r="AM163">
        <v>0</v>
      </c>
      <c r="AN163">
        <v>-48.31</v>
      </c>
      <c r="AO163">
        <v>0</v>
      </c>
      <c r="AP163">
        <v>0</v>
      </c>
      <c r="AQ163">
        <v>7.37</v>
      </c>
      <c r="AR163">
        <v>17.37</v>
      </c>
      <c r="AS163">
        <v>27.51</v>
      </c>
      <c r="AT163">
        <v>1.64</v>
      </c>
      <c r="AU163">
        <v>65.62</v>
      </c>
      <c r="AV163">
        <v>60.04</v>
      </c>
      <c r="BI163">
        <v>0</v>
      </c>
      <c r="BJ163">
        <v>0.56546600000000002</v>
      </c>
      <c r="BK163">
        <v>3.1638600000000003E-2</v>
      </c>
      <c r="BL163">
        <v>0</v>
      </c>
      <c r="BM163">
        <v>0</v>
      </c>
      <c r="BN163">
        <v>-8.0562099999999998E-2</v>
      </c>
      <c r="BO163">
        <v>0</v>
      </c>
      <c r="BP163">
        <v>0</v>
      </c>
      <c r="BQ163">
        <v>0.134212</v>
      </c>
      <c r="BR163">
        <v>0.17436199999999999</v>
      </c>
      <c r="BS163">
        <v>0.30364400000000002</v>
      </c>
      <c r="BT163">
        <v>2.03874E-2</v>
      </c>
      <c r="BU163">
        <v>1.1491499999999999</v>
      </c>
      <c r="BV163">
        <v>0.59710399999999997</v>
      </c>
      <c r="BW163">
        <v>140.49700000000001</v>
      </c>
      <c r="BX163">
        <v>209.15</v>
      </c>
      <c r="BY163">
        <v>277.07299999999998</v>
      </c>
      <c r="BZ163">
        <v>81.134900000000002</v>
      </c>
      <c r="CA163">
        <v>-4302.38</v>
      </c>
      <c r="CB163">
        <v>505.55700000000002</v>
      </c>
      <c r="CC163">
        <v>943.46699999999998</v>
      </c>
      <c r="CD163">
        <v>2025.88</v>
      </c>
      <c r="CE163">
        <v>119.621</v>
      </c>
      <c r="CF163" s="27">
        <v>6.0639E-5</v>
      </c>
      <c r="CG163">
        <v>707.85500000000002</v>
      </c>
      <c r="CH163">
        <v>207.37899999999999</v>
      </c>
      <c r="CI163">
        <v>114.539</v>
      </c>
      <c r="CJ163">
        <v>43.1646</v>
      </c>
      <c r="CK163">
        <v>365.08300000000003</v>
      </c>
      <c r="CL163">
        <v>321.91800000000001</v>
      </c>
      <c r="CM163">
        <v>23.44</v>
      </c>
      <c r="CN163">
        <v>18.350000000000001</v>
      </c>
      <c r="CO163">
        <v>3.66</v>
      </c>
      <c r="CP163">
        <v>12.08</v>
      </c>
      <c r="CQ163">
        <v>-48.37</v>
      </c>
      <c r="CR163">
        <v>7.37</v>
      </c>
      <c r="CS163">
        <v>17.440000000000001</v>
      </c>
      <c r="CT163">
        <v>27.51</v>
      </c>
      <c r="CU163">
        <v>1.64</v>
      </c>
      <c r="CV163">
        <v>63.12</v>
      </c>
      <c r="CW163">
        <v>57.53</v>
      </c>
      <c r="DH163">
        <v>0</v>
      </c>
      <c r="DI163">
        <v>0.73802199999999996</v>
      </c>
      <c r="DJ163">
        <v>3.1638600000000003E-2</v>
      </c>
      <c r="DK163">
        <v>1.40705E-2</v>
      </c>
      <c r="DL163">
        <v>-8.0562099999999998E-2</v>
      </c>
      <c r="DM163">
        <v>0.134212</v>
      </c>
      <c r="DN163">
        <v>0.17513200000000001</v>
      </c>
      <c r="DO163">
        <v>0.30364400000000002</v>
      </c>
      <c r="DP163">
        <v>2.03874E-2</v>
      </c>
      <c r="DQ163">
        <v>1.3365400000000001</v>
      </c>
      <c r="DR163">
        <v>0.78373099999999996</v>
      </c>
      <c r="DS163" t="s">
        <v>673</v>
      </c>
      <c r="DT163" t="s">
        <v>670</v>
      </c>
      <c r="DU163" t="s">
        <v>665</v>
      </c>
      <c r="DV163" t="s">
        <v>501</v>
      </c>
      <c r="DW163">
        <v>0.18739600000000001</v>
      </c>
      <c r="DX163">
        <v>0.18662699999999999</v>
      </c>
      <c r="DY163">
        <v>-4</v>
      </c>
      <c r="DZ163">
        <v>-4.4000000000000004</v>
      </c>
      <c r="EC163">
        <v>133.65600000000001</v>
      </c>
      <c r="ED163">
        <v>159.15100000000001</v>
      </c>
      <c r="EE163">
        <v>277.07299999999998</v>
      </c>
      <c r="EF163">
        <v>0</v>
      </c>
      <c r="EG163">
        <v>0</v>
      </c>
      <c r="EH163">
        <v>-4302.38</v>
      </c>
      <c r="EI163">
        <v>0</v>
      </c>
      <c r="EJ163">
        <v>0</v>
      </c>
      <c r="EK163">
        <v>505.55700000000002</v>
      </c>
      <c r="EL163">
        <v>938.41600000000005</v>
      </c>
      <c r="EM163">
        <v>2025.88</v>
      </c>
      <c r="EN163">
        <v>119.621</v>
      </c>
      <c r="EO163">
        <v>-143.02600000000001</v>
      </c>
      <c r="EP163">
        <v>197.28100000000001</v>
      </c>
      <c r="EQ163">
        <v>204.85599999999999</v>
      </c>
      <c r="ER163">
        <v>0</v>
      </c>
      <c r="ES163">
        <v>43.1646</v>
      </c>
      <c r="ET163">
        <v>445.30099999999999</v>
      </c>
      <c r="EU163">
        <v>22.24</v>
      </c>
      <c r="EV163">
        <v>14.7</v>
      </c>
      <c r="EW163">
        <v>3.66</v>
      </c>
      <c r="EX163">
        <v>19.440000000000001</v>
      </c>
      <c r="EY163">
        <v>0</v>
      </c>
      <c r="EZ163">
        <v>-48.31</v>
      </c>
      <c r="FA163">
        <v>0</v>
      </c>
      <c r="FB163">
        <v>0</v>
      </c>
      <c r="FC163">
        <v>7.37</v>
      </c>
      <c r="FD163">
        <v>17.37</v>
      </c>
      <c r="FE163">
        <v>27.51</v>
      </c>
      <c r="FF163">
        <v>1.64</v>
      </c>
      <c r="FG163">
        <v>65.62</v>
      </c>
      <c r="FT163">
        <v>0</v>
      </c>
      <c r="FU163">
        <v>0.56546600000000002</v>
      </c>
      <c r="FV163">
        <v>3.1638600000000003E-2</v>
      </c>
      <c r="FW163">
        <v>0</v>
      </c>
      <c r="FX163">
        <v>0</v>
      </c>
      <c r="FY163">
        <v>-8.0562099999999998E-2</v>
      </c>
      <c r="FZ163">
        <v>0</v>
      </c>
      <c r="GA163">
        <v>0</v>
      </c>
      <c r="GB163">
        <v>0.134212</v>
      </c>
      <c r="GC163">
        <v>0.17436199999999999</v>
      </c>
      <c r="GD163">
        <v>0.30364400000000002</v>
      </c>
      <c r="GE163">
        <v>2.03874E-2</v>
      </c>
      <c r="GF163">
        <v>1.1491499999999999</v>
      </c>
      <c r="GG163">
        <v>467.20299999999997</v>
      </c>
      <c r="GH163">
        <v>1161.6600000000001</v>
      </c>
      <c r="GI163">
        <v>277.07299999999998</v>
      </c>
      <c r="GJ163">
        <v>0</v>
      </c>
      <c r="GK163">
        <v>2135</v>
      </c>
      <c r="GL163">
        <v>930.00099999999998</v>
      </c>
      <c r="GM163">
        <v>2637.81</v>
      </c>
      <c r="GN163">
        <v>297.5</v>
      </c>
      <c r="GO163">
        <v>7906.25</v>
      </c>
      <c r="GP163">
        <v>388.90899999999999</v>
      </c>
      <c r="GQ163">
        <v>168.15199999999999</v>
      </c>
      <c r="GR163">
        <v>65.400000000000006</v>
      </c>
      <c r="GS163">
        <v>622.46100000000001</v>
      </c>
      <c r="GT163">
        <v>49.003599999999999</v>
      </c>
      <c r="GU163">
        <v>54.21</v>
      </c>
      <c r="GV163">
        <v>3.66</v>
      </c>
      <c r="GW163">
        <v>39.268300000000004</v>
      </c>
      <c r="GX163">
        <v>31.93</v>
      </c>
      <c r="GY163">
        <v>23.209499999999998</v>
      </c>
      <c r="GZ163">
        <v>36.39</v>
      </c>
      <c r="HA163">
        <v>4.13</v>
      </c>
      <c r="HB163">
        <v>241.80099999999999</v>
      </c>
      <c r="HC163">
        <v>46.4</v>
      </c>
      <c r="HD163">
        <v>54.21</v>
      </c>
      <c r="HE163">
        <v>3.66</v>
      </c>
      <c r="HF163">
        <v>16.100000000000001</v>
      </c>
      <c r="HG163">
        <v>31.93</v>
      </c>
      <c r="HH163">
        <v>18.57</v>
      </c>
      <c r="HI163">
        <v>36.39</v>
      </c>
      <c r="HJ163">
        <v>4.13</v>
      </c>
      <c r="HK163">
        <v>211.39</v>
      </c>
      <c r="ID163">
        <v>0</v>
      </c>
      <c r="IE163">
        <v>2.4539200000000001</v>
      </c>
      <c r="IF163">
        <v>3.1638600000000003E-2</v>
      </c>
      <c r="IG163">
        <v>0</v>
      </c>
      <c r="IH163">
        <v>0.62342900000000001</v>
      </c>
      <c r="II163">
        <v>0.118043</v>
      </c>
      <c r="IJ163">
        <v>0.43196400000000001</v>
      </c>
      <c r="IK163">
        <v>6.2929700000000005E-2</v>
      </c>
      <c r="IL163">
        <v>3.72193</v>
      </c>
      <c r="IM163">
        <v>47.1</v>
      </c>
      <c r="IN163">
        <v>20</v>
      </c>
      <c r="IO163">
        <v>27.1</v>
      </c>
      <c r="IP163">
        <v>46.1</v>
      </c>
      <c r="IQ163">
        <v>20</v>
      </c>
      <c r="IR163">
        <v>26.1</v>
      </c>
      <c r="IU163">
        <v>19.97</v>
      </c>
      <c r="IV163">
        <v>40.07</v>
      </c>
      <c r="IW163">
        <v>24.84</v>
      </c>
      <c r="IX163">
        <v>32.69</v>
      </c>
      <c r="IY163">
        <v>19.97</v>
      </c>
      <c r="IZ163">
        <v>40.07</v>
      </c>
      <c r="JA163">
        <v>63.48</v>
      </c>
      <c r="JB163">
        <v>82.661900000000003</v>
      </c>
      <c r="JK163">
        <v>1</v>
      </c>
      <c r="JL163">
        <v>2.8233299999999999</v>
      </c>
      <c r="JM163">
        <v>2.8233299999999999</v>
      </c>
      <c r="JP163">
        <v>4303.6400000000003</v>
      </c>
      <c r="JQ163">
        <v>2.8233299999999999</v>
      </c>
      <c r="JR163">
        <v>0.25</v>
      </c>
      <c r="JS163">
        <v>0.41</v>
      </c>
      <c r="JT163">
        <v>2.56</v>
      </c>
      <c r="JU163">
        <v>0.26</v>
      </c>
      <c r="JV163">
        <v>0.4</v>
      </c>
      <c r="JW163">
        <v>2.17</v>
      </c>
      <c r="JZ163">
        <v>1</v>
      </c>
      <c r="KA163">
        <v>1</v>
      </c>
      <c r="KB163">
        <v>33.214100000000002</v>
      </c>
      <c r="KC163">
        <v>18.940100000000001</v>
      </c>
      <c r="KD163">
        <v>33.212800000000001</v>
      </c>
      <c r="KE163">
        <v>21.256</v>
      </c>
      <c r="KF163">
        <v>50.195</v>
      </c>
      <c r="KG163">
        <v>45.932200000000002</v>
      </c>
      <c r="KJ163">
        <v>27.395099999999999</v>
      </c>
      <c r="KK163">
        <v>37.264899999999997</v>
      </c>
      <c r="KL163">
        <v>55.284100000000002</v>
      </c>
      <c r="KM163">
        <v>0</v>
      </c>
      <c r="KN163">
        <v>0</v>
      </c>
      <c r="KO163">
        <v>-658.89300000000003</v>
      </c>
      <c r="KP163">
        <v>0</v>
      </c>
      <c r="KQ163">
        <v>0</v>
      </c>
      <c r="KR163">
        <v>109.703</v>
      </c>
      <c r="KS163">
        <v>186.93700000000001</v>
      </c>
      <c r="KT163">
        <v>413.96499999999997</v>
      </c>
      <c r="KU163">
        <v>26.198699999999999</v>
      </c>
      <c r="KV163">
        <v>197.85599999999999</v>
      </c>
      <c r="KW163">
        <v>1046.98</v>
      </c>
      <c r="KX163">
        <v>1087.17</v>
      </c>
      <c r="KY163">
        <v>0</v>
      </c>
      <c r="KZ163">
        <v>229.07599999999999</v>
      </c>
      <c r="LA163">
        <v>2363.23</v>
      </c>
      <c r="LB163">
        <v>28.4787</v>
      </c>
      <c r="LC163">
        <v>49.5916</v>
      </c>
      <c r="LD163">
        <v>55.284100000000002</v>
      </c>
      <c r="LE163">
        <v>16.012</v>
      </c>
      <c r="LF163">
        <v>-658.89300000000003</v>
      </c>
      <c r="LG163">
        <v>109.703</v>
      </c>
      <c r="LH163">
        <v>187.92699999999999</v>
      </c>
      <c r="LI163">
        <v>413.96499999999997</v>
      </c>
      <c r="LJ163">
        <v>26.198699999999999</v>
      </c>
      <c r="LK163">
        <v>228.267</v>
      </c>
      <c r="LL163">
        <v>1100.57</v>
      </c>
      <c r="LM163">
        <v>607.86199999999997</v>
      </c>
      <c r="LN163">
        <v>229.07599999999999</v>
      </c>
      <c r="LO163">
        <v>1937.51</v>
      </c>
      <c r="LP163">
        <v>97.323899999999995</v>
      </c>
      <c r="LQ163">
        <v>281.65800000000002</v>
      </c>
      <c r="LR163">
        <v>55.284100000000002</v>
      </c>
      <c r="LS163">
        <v>0</v>
      </c>
      <c r="LT163">
        <v>463.08</v>
      </c>
      <c r="LU163">
        <v>187.226</v>
      </c>
      <c r="LV163">
        <v>544.68899999999996</v>
      </c>
      <c r="LW163">
        <v>71.471400000000003</v>
      </c>
      <c r="LX163">
        <v>1700.73</v>
      </c>
      <c r="LY163">
        <v>2063.9499999999998</v>
      </c>
      <c r="LZ163">
        <v>892.38499999999999</v>
      </c>
      <c r="MA163">
        <v>347.08</v>
      </c>
      <c r="MB163">
        <v>3303.42</v>
      </c>
    </row>
    <row r="164" spans="1:340" x14ac:dyDescent="0.25">
      <c r="A164" s="26">
        <v>44497.819236111114</v>
      </c>
      <c r="B164" t="s">
        <v>992</v>
      </c>
      <c r="C164" t="s">
        <v>993</v>
      </c>
      <c r="D164">
        <v>12</v>
      </c>
      <c r="E164">
        <v>1</v>
      </c>
      <c r="F164">
        <v>2100</v>
      </c>
      <c r="G164" t="s">
        <v>87</v>
      </c>
      <c r="H164" t="s">
        <v>112</v>
      </c>
      <c r="I164">
        <v>-15.62</v>
      </c>
      <c r="J164">
        <v>-6.6</v>
      </c>
      <c r="K164">
        <v>-6.5</v>
      </c>
      <c r="L164">
        <v>34.200000000000003</v>
      </c>
      <c r="O164">
        <v>133.46799999999999</v>
      </c>
      <c r="P164">
        <v>159.38499999999999</v>
      </c>
      <c r="Q164">
        <v>277.07299999999998</v>
      </c>
      <c r="R164">
        <v>2638.25</v>
      </c>
      <c r="S164">
        <v>0</v>
      </c>
      <c r="T164">
        <v>-4302.38</v>
      </c>
      <c r="U164">
        <v>0</v>
      </c>
      <c r="V164">
        <v>0</v>
      </c>
      <c r="W164">
        <v>505.55700000000002</v>
      </c>
      <c r="X164">
        <v>939.048</v>
      </c>
      <c r="Y164">
        <v>2025.88</v>
      </c>
      <c r="Z164">
        <v>119.621</v>
      </c>
      <c r="AA164">
        <v>2495.9</v>
      </c>
      <c r="AB164">
        <v>3208.17</v>
      </c>
      <c r="AC164">
        <v>197.00399999999999</v>
      </c>
      <c r="AD164">
        <v>0</v>
      </c>
      <c r="AE164">
        <v>0</v>
      </c>
      <c r="AF164">
        <v>43.1646</v>
      </c>
      <c r="AG164">
        <v>240.16800000000001</v>
      </c>
      <c r="AH164">
        <v>197.00399999999999</v>
      </c>
      <c r="AI164">
        <v>22.21</v>
      </c>
      <c r="AJ164">
        <v>14.71</v>
      </c>
      <c r="AK164">
        <v>3.66</v>
      </c>
      <c r="AL164">
        <v>35.909999999999997</v>
      </c>
      <c r="AM164">
        <v>0</v>
      </c>
      <c r="AN164">
        <v>-48.89</v>
      </c>
      <c r="AO164">
        <v>0</v>
      </c>
      <c r="AP164">
        <v>0</v>
      </c>
      <c r="AQ164">
        <v>7.37</v>
      </c>
      <c r="AR164">
        <v>17.38</v>
      </c>
      <c r="AS164">
        <v>27.51</v>
      </c>
      <c r="AT164">
        <v>1.64</v>
      </c>
      <c r="AU164">
        <v>81.5</v>
      </c>
      <c r="AV164">
        <v>76.489999999999995</v>
      </c>
      <c r="BI164">
        <v>0</v>
      </c>
      <c r="BJ164">
        <v>0.56661700000000004</v>
      </c>
      <c r="BK164">
        <v>3.1638600000000003E-2</v>
      </c>
      <c r="BL164">
        <v>0.174038</v>
      </c>
      <c r="BM164">
        <v>0</v>
      </c>
      <c r="BN164">
        <v>-8.0562099999999998E-2</v>
      </c>
      <c r="BO164">
        <v>0</v>
      </c>
      <c r="BP164">
        <v>0</v>
      </c>
      <c r="BQ164">
        <v>0.134212</v>
      </c>
      <c r="BR164">
        <v>0.1744</v>
      </c>
      <c r="BS164">
        <v>0.30364400000000002</v>
      </c>
      <c r="BT164">
        <v>2.03874E-2</v>
      </c>
      <c r="BU164">
        <v>1.32437</v>
      </c>
      <c r="BV164">
        <v>0.77229400000000004</v>
      </c>
      <c r="BW164">
        <v>141.47999999999999</v>
      </c>
      <c r="BX164">
        <v>206.035</v>
      </c>
      <c r="BY164">
        <v>277.07299999999998</v>
      </c>
      <c r="BZ164">
        <v>1198.33</v>
      </c>
      <c r="CA164">
        <v>-4302.38</v>
      </c>
      <c r="CB164">
        <v>505.55700000000002</v>
      </c>
      <c r="CC164">
        <v>938.88499999999999</v>
      </c>
      <c r="CD164">
        <v>2025.88</v>
      </c>
      <c r="CE164">
        <v>119.621</v>
      </c>
      <c r="CF164">
        <v>1110.48</v>
      </c>
      <c r="CG164">
        <v>1822.92</v>
      </c>
      <c r="CH164">
        <v>208.83</v>
      </c>
      <c r="CI164">
        <v>0</v>
      </c>
      <c r="CJ164">
        <v>43.1646</v>
      </c>
      <c r="CK164">
        <v>251.995</v>
      </c>
      <c r="CL164">
        <v>208.83</v>
      </c>
      <c r="CM164">
        <v>23.59</v>
      </c>
      <c r="CN164">
        <v>18.18</v>
      </c>
      <c r="CO164">
        <v>3.66</v>
      </c>
      <c r="CP164">
        <v>15.44</v>
      </c>
      <c r="CQ164">
        <v>-48.84</v>
      </c>
      <c r="CR164">
        <v>7.37</v>
      </c>
      <c r="CS164">
        <v>17.38</v>
      </c>
      <c r="CT164">
        <v>27.51</v>
      </c>
      <c r="CU164">
        <v>1.64</v>
      </c>
      <c r="CV164">
        <v>65.930000000000007</v>
      </c>
      <c r="CW164">
        <v>60.87</v>
      </c>
      <c r="DH164">
        <v>0</v>
      </c>
      <c r="DI164">
        <v>0.72714699999999999</v>
      </c>
      <c r="DJ164">
        <v>3.1638600000000003E-2</v>
      </c>
      <c r="DK164">
        <v>7.7726100000000006E-2</v>
      </c>
      <c r="DL164">
        <v>-8.0562099999999998E-2</v>
      </c>
      <c r="DM164">
        <v>0.134212</v>
      </c>
      <c r="DN164">
        <v>0.17466000000000001</v>
      </c>
      <c r="DO164">
        <v>0.30364400000000002</v>
      </c>
      <c r="DP164">
        <v>2.03874E-2</v>
      </c>
      <c r="DQ164">
        <v>1.3888499999999999</v>
      </c>
      <c r="DR164">
        <v>0.836511</v>
      </c>
      <c r="DS164" t="s">
        <v>673</v>
      </c>
      <c r="DT164" t="s">
        <v>670</v>
      </c>
      <c r="DU164" t="s">
        <v>665</v>
      </c>
      <c r="DV164" t="s">
        <v>501</v>
      </c>
      <c r="DW164">
        <v>6.4477400000000004E-2</v>
      </c>
      <c r="DX164">
        <v>6.4217099999999999E-2</v>
      </c>
      <c r="DY164">
        <v>-23.6</v>
      </c>
      <c r="DZ164">
        <v>-25.7</v>
      </c>
      <c r="EC164">
        <v>133.46799999999999</v>
      </c>
      <c r="ED164">
        <v>159.38499999999999</v>
      </c>
      <c r="EE164">
        <v>277.07299999999998</v>
      </c>
      <c r="EF164">
        <v>2638.25</v>
      </c>
      <c r="EG164">
        <v>0</v>
      </c>
      <c r="EH164">
        <v>-4302.38</v>
      </c>
      <c r="EI164">
        <v>0</v>
      </c>
      <c r="EJ164">
        <v>0</v>
      </c>
      <c r="EK164">
        <v>505.55700000000002</v>
      </c>
      <c r="EL164">
        <v>939.048</v>
      </c>
      <c r="EM164">
        <v>2025.88</v>
      </c>
      <c r="EN164">
        <v>119.621</v>
      </c>
      <c r="EO164">
        <v>2495.9</v>
      </c>
      <c r="EP164">
        <v>197.00399999999999</v>
      </c>
      <c r="EQ164">
        <v>0</v>
      </c>
      <c r="ER164">
        <v>0</v>
      </c>
      <c r="ES164">
        <v>43.1646</v>
      </c>
      <c r="ET164">
        <v>240.16800000000001</v>
      </c>
      <c r="EU164">
        <v>22.21</v>
      </c>
      <c r="EV164">
        <v>14.71</v>
      </c>
      <c r="EW164">
        <v>3.66</v>
      </c>
      <c r="EX164">
        <v>35.909999999999997</v>
      </c>
      <c r="EY164">
        <v>0</v>
      </c>
      <c r="EZ164">
        <v>-48.89</v>
      </c>
      <c r="FA164">
        <v>0</v>
      </c>
      <c r="FB164">
        <v>0</v>
      </c>
      <c r="FC164">
        <v>7.37</v>
      </c>
      <c r="FD164">
        <v>17.38</v>
      </c>
      <c r="FE164">
        <v>27.51</v>
      </c>
      <c r="FF164">
        <v>1.64</v>
      </c>
      <c r="FG164">
        <v>81.5</v>
      </c>
      <c r="FT164">
        <v>0</v>
      </c>
      <c r="FU164">
        <v>0.56661700000000004</v>
      </c>
      <c r="FV164">
        <v>3.1638600000000003E-2</v>
      </c>
      <c r="FW164">
        <v>0.174038</v>
      </c>
      <c r="FX164">
        <v>0</v>
      </c>
      <c r="FY164">
        <v>-8.0562099999999998E-2</v>
      </c>
      <c r="FZ164">
        <v>0</v>
      </c>
      <c r="GA164">
        <v>0</v>
      </c>
      <c r="GB164">
        <v>0.134212</v>
      </c>
      <c r="GC164">
        <v>0.1744</v>
      </c>
      <c r="GD164">
        <v>0.30364400000000002</v>
      </c>
      <c r="GE164">
        <v>2.03874E-2</v>
      </c>
      <c r="GF164">
        <v>1.32437</v>
      </c>
      <c r="GG164">
        <v>466.28899999999999</v>
      </c>
      <c r="GH164">
        <v>1163.6600000000001</v>
      </c>
      <c r="GI164">
        <v>277.07299999999998</v>
      </c>
      <c r="GJ164">
        <v>2735.11</v>
      </c>
      <c r="GK164">
        <v>2135</v>
      </c>
      <c r="GL164">
        <v>930.00099999999998</v>
      </c>
      <c r="GM164">
        <v>2637.81</v>
      </c>
      <c r="GN164">
        <v>297.5</v>
      </c>
      <c r="GO164">
        <v>10642.4</v>
      </c>
      <c r="GP164">
        <v>388.14800000000002</v>
      </c>
      <c r="GQ164">
        <v>0</v>
      </c>
      <c r="GR164">
        <v>65.400000000000006</v>
      </c>
      <c r="GS164">
        <v>453.548</v>
      </c>
      <c r="GT164">
        <v>48.908499999999997</v>
      </c>
      <c r="GU164">
        <v>54.25</v>
      </c>
      <c r="GV164">
        <v>3.66</v>
      </c>
      <c r="GW164">
        <v>35.96</v>
      </c>
      <c r="GX164">
        <v>31.93</v>
      </c>
      <c r="GY164">
        <v>23.209499999999998</v>
      </c>
      <c r="GZ164">
        <v>36.39</v>
      </c>
      <c r="HA164">
        <v>4.13</v>
      </c>
      <c r="HB164">
        <v>238.43799999999999</v>
      </c>
      <c r="HC164">
        <v>46.31</v>
      </c>
      <c r="HD164">
        <v>54.25</v>
      </c>
      <c r="HE164">
        <v>3.66</v>
      </c>
      <c r="HF164">
        <v>35.96</v>
      </c>
      <c r="HG164">
        <v>31.93</v>
      </c>
      <c r="HH164">
        <v>18.57</v>
      </c>
      <c r="HI164">
        <v>36.39</v>
      </c>
      <c r="HJ164">
        <v>4.13</v>
      </c>
      <c r="HK164">
        <v>231.2</v>
      </c>
      <c r="ID164">
        <v>0</v>
      </c>
      <c r="IE164">
        <v>2.4552900000000002</v>
      </c>
      <c r="IF164">
        <v>3.1638600000000003E-2</v>
      </c>
      <c r="IG164">
        <v>0.296898</v>
      </c>
      <c r="IH164">
        <v>0.62342900000000001</v>
      </c>
      <c r="II164">
        <v>0.118043</v>
      </c>
      <c r="IJ164">
        <v>0.43196400000000001</v>
      </c>
      <c r="IK164">
        <v>6.2929700000000005E-2</v>
      </c>
      <c r="IL164">
        <v>4.0202</v>
      </c>
      <c r="IM164">
        <v>54.7</v>
      </c>
      <c r="IN164">
        <v>20.5</v>
      </c>
      <c r="IO164">
        <v>34.200000000000003</v>
      </c>
      <c r="IP164">
        <v>48.1</v>
      </c>
      <c r="IQ164">
        <v>20.399999999999999</v>
      </c>
      <c r="IR164">
        <v>27.7</v>
      </c>
      <c r="IU164">
        <v>55.89</v>
      </c>
      <c r="IV164">
        <v>20.6</v>
      </c>
      <c r="IW164">
        <v>38.979999999999997</v>
      </c>
      <c r="IX164">
        <v>21.89</v>
      </c>
      <c r="IY164">
        <v>55.89</v>
      </c>
      <c r="IZ164">
        <v>20.6</v>
      </c>
      <c r="JA164">
        <v>99.47</v>
      </c>
      <c r="JB164">
        <v>43.308500000000002</v>
      </c>
      <c r="JK164">
        <v>1</v>
      </c>
      <c r="JL164">
        <v>2.8233299999999999</v>
      </c>
      <c r="JM164">
        <v>2.8233299999999999</v>
      </c>
      <c r="JP164">
        <v>4303.6400000000003</v>
      </c>
      <c r="JQ164">
        <v>2.8233299999999999</v>
      </c>
      <c r="JR164">
        <v>0.3</v>
      </c>
      <c r="JS164">
        <v>0.36</v>
      </c>
      <c r="JT164">
        <v>1.98</v>
      </c>
      <c r="JU164">
        <v>0.3</v>
      </c>
      <c r="JV164">
        <v>0.36</v>
      </c>
      <c r="JW164">
        <v>1.78</v>
      </c>
      <c r="JZ164">
        <v>1</v>
      </c>
      <c r="KA164">
        <v>1</v>
      </c>
      <c r="KB164">
        <v>33.203299999999999</v>
      </c>
      <c r="KC164">
        <v>18.944299999999998</v>
      </c>
      <c r="KD164">
        <v>33.350900000000003</v>
      </c>
      <c r="KE164">
        <v>21.180099999999999</v>
      </c>
      <c r="KF164">
        <v>50.169800000000002</v>
      </c>
      <c r="KG164">
        <v>45.942900000000002</v>
      </c>
      <c r="KJ164">
        <v>27.357099999999999</v>
      </c>
      <c r="KK164">
        <v>37.325400000000002</v>
      </c>
      <c r="KL164">
        <v>55.284100000000002</v>
      </c>
      <c r="KM164">
        <v>511.21</v>
      </c>
      <c r="KN164">
        <v>0</v>
      </c>
      <c r="KO164">
        <v>-658.89300000000003</v>
      </c>
      <c r="KP164">
        <v>0</v>
      </c>
      <c r="KQ164">
        <v>0</v>
      </c>
      <c r="KR164">
        <v>109.703</v>
      </c>
      <c r="KS164">
        <v>187.06200000000001</v>
      </c>
      <c r="KT164">
        <v>413.96499999999997</v>
      </c>
      <c r="KU164">
        <v>26.198699999999999</v>
      </c>
      <c r="KV164">
        <v>709.21299999999997</v>
      </c>
      <c r="KW164">
        <v>1045.51</v>
      </c>
      <c r="KX164">
        <v>0</v>
      </c>
      <c r="KY164">
        <v>0</v>
      </c>
      <c r="KZ164">
        <v>229.07599999999999</v>
      </c>
      <c r="LA164">
        <v>1274.58</v>
      </c>
      <c r="LB164">
        <v>28.669499999999999</v>
      </c>
      <c r="LC164">
        <v>48.8001</v>
      </c>
      <c r="LD164">
        <v>55.284100000000002</v>
      </c>
      <c r="LE164">
        <v>232.678</v>
      </c>
      <c r="LF164">
        <v>-658.89300000000003</v>
      </c>
      <c r="LG164">
        <v>109.703</v>
      </c>
      <c r="LH164">
        <v>187.03700000000001</v>
      </c>
      <c r="LI164">
        <v>413.96499999999997</v>
      </c>
      <c r="LJ164">
        <v>26.198699999999999</v>
      </c>
      <c r="LK164">
        <v>443.44299999999998</v>
      </c>
      <c r="LL164">
        <v>1108.27</v>
      </c>
      <c r="LM164">
        <v>0</v>
      </c>
      <c r="LN164">
        <v>229.07599999999999</v>
      </c>
      <c r="LO164">
        <v>1337.34</v>
      </c>
      <c r="LP164">
        <v>97.136600000000001</v>
      </c>
      <c r="LQ164">
        <v>282.12200000000001</v>
      </c>
      <c r="LR164">
        <v>55.284100000000002</v>
      </c>
      <c r="LS164">
        <v>534.86400000000003</v>
      </c>
      <c r="LT164">
        <v>463.08</v>
      </c>
      <c r="LU164">
        <v>187.226</v>
      </c>
      <c r="LV164">
        <v>544.68899999999996</v>
      </c>
      <c r="LW164">
        <v>71.471400000000003</v>
      </c>
      <c r="LX164">
        <v>2235.87</v>
      </c>
      <c r="LY164">
        <v>2059.91</v>
      </c>
      <c r="LZ164">
        <v>0</v>
      </c>
      <c r="MA164">
        <v>347.08</v>
      </c>
      <c r="MB164">
        <v>2406.9899999999998</v>
      </c>
    </row>
    <row r="165" spans="1:340" x14ac:dyDescent="0.25">
      <c r="A165" s="26">
        <v>44497.819594907407</v>
      </c>
      <c r="B165" t="s">
        <v>994</v>
      </c>
      <c r="C165" t="s">
        <v>995</v>
      </c>
      <c r="D165">
        <v>12</v>
      </c>
      <c r="E165">
        <v>1</v>
      </c>
      <c r="F165">
        <v>2100</v>
      </c>
      <c r="G165" t="s">
        <v>87</v>
      </c>
      <c r="H165" t="s">
        <v>393</v>
      </c>
      <c r="I165">
        <v>8.25</v>
      </c>
      <c r="J165">
        <v>3.4</v>
      </c>
      <c r="K165">
        <v>3.4</v>
      </c>
      <c r="L165">
        <v>24.3</v>
      </c>
      <c r="O165">
        <v>133.136</v>
      </c>
      <c r="P165">
        <v>159.982</v>
      </c>
      <c r="Q165">
        <v>277.07299999999998</v>
      </c>
      <c r="R165">
        <v>870.67499999999995</v>
      </c>
      <c r="S165">
        <v>0</v>
      </c>
      <c r="T165">
        <v>-4302.38</v>
      </c>
      <c r="U165">
        <v>0</v>
      </c>
      <c r="V165">
        <v>0</v>
      </c>
      <c r="W165">
        <v>505.55700000000002</v>
      </c>
      <c r="X165">
        <v>940.27200000000005</v>
      </c>
      <c r="Y165">
        <v>2025.88</v>
      </c>
      <c r="Z165">
        <v>119.621</v>
      </c>
      <c r="AA165">
        <v>729.81600000000003</v>
      </c>
      <c r="AB165">
        <v>1440.87</v>
      </c>
      <c r="AC165">
        <v>196.51400000000001</v>
      </c>
      <c r="AD165">
        <v>0</v>
      </c>
      <c r="AE165">
        <v>0</v>
      </c>
      <c r="AF165">
        <v>43.1646</v>
      </c>
      <c r="AG165">
        <v>239.679</v>
      </c>
      <c r="AH165">
        <v>196.51400000000001</v>
      </c>
      <c r="AI165">
        <v>22.15</v>
      </c>
      <c r="AJ165">
        <v>14.74</v>
      </c>
      <c r="AK165">
        <v>3.66</v>
      </c>
      <c r="AL165">
        <v>12.07</v>
      </c>
      <c r="AM165">
        <v>0</v>
      </c>
      <c r="AN165">
        <v>-48.69</v>
      </c>
      <c r="AO165">
        <v>0</v>
      </c>
      <c r="AP165">
        <v>0</v>
      </c>
      <c r="AQ165">
        <v>7.37</v>
      </c>
      <c r="AR165">
        <v>17.399999999999999</v>
      </c>
      <c r="AS165">
        <v>27.51</v>
      </c>
      <c r="AT165">
        <v>1.64</v>
      </c>
      <c r="AU165">
        <v>57.85</v>
      </c>
      <c r="AV165">
        <v>52.62</v>
      </c>
      <c r="BI165">
        <v>0</v>
      </c>
      <c r="BJ165">
        <v>0.56946600000000003</v>
      </c>
      <c r="BK165">
        <v>3.1638600000000003E-2</v>
      </c>
      <c r="BL165">
        <v>7.5453699999999999E-2</v>
      </c>
      <c r="BM165">
        <v>0</v>
      </c>
      <c r="BN165">
        <v>-8.0562099999999998E-2</v>
      </c>
      <c r="BO165">
        <v>0</v>
      </c>
      <c r="BP165">
        <v>0</v>
      </c>
      <c r="BQ165">
        <v>0.134212</v>
      </c>
      <c r="BR165">
        <v>0.17449100000000001</v>
      </c>
      <c r="BS165">
        <v>0.30364400000000002</v>
      </c>
      <c r="BT165">
        <v>2.03874E-2</v>
      </c>
      <c r="BU165">
        <v>1.2287300000000001</v>
      </c>
      <c r="BV165">
        <v>0.67655900000000002</v>
      </c>
      <c r="BW165">
        <v>141.47999999999999</v>
      </c>
      <c r="BX165">
        <v>206.035</v>
      </c>
      <c r="BY165">
        <v>277.07299999999998</v>
      </c>
      <c r="BZ165">
        <v>1198.33</v>
      </c>
      <c r="CA165">
        <v>-4302.38</v>
      </c>
      <c r="CB165">
        <v>505.55700000000002</v>
      </c>
      <c r="CC165">
        <v>938.88499999999999</v>
      </c>
      <c r="CD165">
        <v>2025.88</v>
      </c>
      <c r="CE165">
        <v>119.621</v>
      </c>
      <c r="CF165">
        <v>1110.48</v>
      </c>
      <c r="CG165">
        <v>1822.92</v>
      </c>
      <c r="CH165">
        <v>208.83</v>
      </c>
      <c r="CI165">
        <v>0</v>
      </c>
      <c r="CJ165">
        <v>43.1646</v>
      </c>
      <c r="CK165">
        <v>251.995</v>
      </c>
      <c r="CL165">
        <v>208.83</v>
      </c>
      <c r="CM165">
        <v>23.59</v>
      </c>
      <c r="CN165">
        <v>18.18</v>
      </c>
      <c r="CO165">
        <v>3.66</v>
      </c>
      <c r="CP165">
        <v>15.44</v>
      </c>
      <c r="CQ165">
        <v>-48.84</v>
      </c>
      <c r="CR165">
        <v>7.37</v>
      </c>
      <c r="CS165">
        <v>17.38</v>
      </c>
      <c r="CT165">
        <v>27.51</v>
      </c>
      <c r="CU165">
        <v>1.64</v>
      </c>
      <c r="CV165">
        <v>65.930000000000007</v>
      </c>
      <c r="CW165">
        <v>60.87</v>
      </c>
      <c r="DH165">
        <v>0</v>
      </c>
      <c r="DI165">
        <v>0.72714699999999999</v>
      </c>
      <c r="DJ165">
        <v>3.1638600000000003E-2</v>
      </c>
      <c r="DK165">
        <v>7.7726100000000006E-2</v>
      </c>
      <c r="DL165">
        <v>-8.0562099999999998E-2</v>
      </c>
      <c r="DM165">
        <v>0.134212</v>
      </c>
      <c r="DN165">
        <v>0.17466000000000001</v>
      </c>
      <c r="DO165">
        <v>0.30364400000000002</v>
      </c>
      <c r="DP165">
        <v>2.03874E-2</v>
      </c>
      <c r="DQ165">
        <v>1.3888499999999999</v>
      </c>
      <c r="DR165">
        <v>0.836511</v>
      </c>
      <c r="DS165" t="s">
        <v>673</v>
      </c>
      <c r="DT165" t="s">
        <v>670</v>
      </c>
      <c r="DU165" t="s">
        <v>665</v>
      </c>
      <c r="DV165" t="s">
        <v>501</v>
      </c>
      <c r="DW165">
        <v>0.16012100000000001</v>
      </c>
      <c r="DX165">
        <v>0.15995200000000001</v>
      </c>
      <c r="DY165">
        <v>12.3</v>
      </c>
      <c r="DZ165">
        <v>13.6</v>
      </c>
      <c r="EC165">
        <v>133.136</v>
      </c>
      <c r="ED165">
        <v>159.982</v>
      </c>
      <c r="EE165">
        <v>277.07299999999998</v>
      </c>
      <c r="EF165">
        <v>870.67499999999995</v>
      </c>
      <c r="EG165">
        <v>0</v>
      </c>
      <c r="EH165">
        <v>-4302.38</v>
      </c>
      <c r="EI165">
        <v>0</v>
      </c>
      <c r="EJ165">
        <v>0</v>
      </c>
      <c r="EK165">
        <v>505.55700000000002</v>
      </c>
      <c r="EL165">
        <v>940.27200000000005</v>
      </c>
      <c r="EM165">
        <v>2025.88</v>
      </c>
      <c r="EN165">
        <v>119.621</v>
      </c>
      <c r="EO165">
        <v>729.81600000000003</v>
      </c>
      <c r="EP165">
        <v>196.51400000000001</v>
      </c>
      <c r="EQ165">
        <v>0</v>
      </c>
      <c r="ER165">
        <v>0</v>
      </c>
      <c r="ES165">
        <v>43.1646</v>
      </c>
      <c r="ET165">
        <v>239.679</v>
      </c>
      <c r="EU165">
        <v>22.15</v>
      </c>
      <c r="EV165">
        <v>14.74</v>
      </c>
      <c r="EW165">
        <v>3.66</v>
      </c>
      <c r="EX165">
        <v>12.07</v>
      </c>
      <c r="EY165">
        <v>0</v>
      </c>
      <c r="EZ165">
        <v>-48.69</v>
      </c>
      <c r="FA165">
        <v>0</v>
      </c>
      <c r="FB165">
        <v>0</v>
      </c>
      <c r="FC165">
        <v>7.37</v>
      </c>
      <c r="FD165">
        <v>17.399999999999999</v>
      </c>
      <c r="FE165">
        <v>27.51</v>
      </c>
      <c r="FF165">
        <v>1.64</v>
      </c>
      <c r="FG165">
        <v>57.85</v>
      </c>
      <c r="FT165">
        <v>0</v>
      </c>
      <c r="FU165">
        <v>0.56946600000000003</v>
      </c>
      <c r="FV165">
        <v>3.1638600000000003E-2</v>
      </c>
      <c r="FW165">
        <v>7.5453699999999999E-2</v>
      </c>
      <c r="FX165">
        <v>0</v>
      </c>
      <c r="FY165">
        <v>-8.0562099999999998E-2</v>
      </c>
      <c r="FZ165">
        <v>0</v>
      </c>
      <c r="GA165">
        <v>0</v>
      </c>
      <c r="GB165">
        <v>0.134212</v>
      </c>
      <c r="GC165">
        <v>0.17449100000000001</v>
      </c>
      <c r="GD165">
        <v>0.30364400000000002</v>
      </c>
      <c r="GE165">
        <v>2.03874E-2</v>
      </c>
      <c r="GF165">
        <v>1.2287300000000001</v>
      </c>
      <c r="GG165">
        <v>466.28899999999999</v>
      </c>
      <c r="GH165">
        <v>1163.6600000000001</v>
      </c>
      <c r="GI165">
        <v>277.07299999999998</v>
      </c>
      <c r="GJ165">
        <v>2735.11</v>
      </c>
      <c r="GK165">
        <v>2135</v>
      </c>
      <c r="GL165">
        <v>930.00099999999998</v>
      </c>
      <c r="GM165">
        <v>2637.81</v>
      </c>
      <c r="GN165">
        <v>297.5</v>
      </c>
      <c r="GO165">
        <v>10642.4</v>
      </c>
      <c r="GP165">
        <v>388.14800000000002</v>
      </c>
      <c r="GQ165">
        <v>0</v>
      </c>
      <c r="GR165">
        <v>65.400000000000006</v>
      </c>
      <c r="GS165">
        <v>453.548</v>
      </c>
      <c r="GT165">
        <v>48.908499999999997</v>
      </c>
      <c r="GU165">
        <v>54.25</v>
      </c>
      <c r="GV165">
        <v>3.66</v>
      </c>
      <c r="GW165">
        <v>35.96</v>
      </c>
      <c r="GX165">
        <v>31.93</v>
      </c>
      <c r="GY165">
        <v>23.209499999999998</v>
      </c>
      <c r="GZ165">
        <v>36.39</v>
      </c>
      <c r="HA165">
        <v>4.13</v>
      </c>
      <c r="HB165">
        <v>238.43799999999999</v>
      </c>
      <c r="HC165">
        <v>46.31</v>
      </c>
      <c r="HD165">
        <v>54.25</v>
      </c>
      <c r="HE165">
        <v>3.66</v>
      </c>
      <c r="HF165">
        <v>35.96</v>
      </c>
      <c r="HG165">
        <v>31.93</v>
      </c>
      <c r="HH165">
        <v>18.57</v>
      </c>
      <c r="HI165">
        <v>36.39</v>
      </c>
      <c r="HJ165">
        <v>4.13</v>
      </c>
      <c r="HK165">
        <v>231.2</v>
      </c>
      <c r="ID165">
        <v>0</v>
      </c>
      <c r="IE165">
        <v>2.4552900000000002</v>
      </c>
      <c r="IF165">
        <v>3.1638600000000003E-2</v>
      </c>
      <c r="IG165">
        <v>0.296898</v>
      </c>
      <c r="IH165">
        <v>0.62342900000000001</v>
      </c>
      <c r="II165">
        <v>0.118043</v>
      </c>
      <c r="IJ165">
        <v>0.43196400000000001</v>
      </c>
      <c r="IK165">
        <v>6.2929700000000005E-2</v>
      </c>
      <c r="IL165">
        <v>4.0202</v>
      </c>
      <c r="IM165">
        <v>44.7</v>
      </c>
      <c r="IN165">
        <v>20.399999999999999</v>
      </c>
      <c r="IO165">
        <v>24.3</v>
      </c>
      <c r="IP165">
        <v>48.1</v>
      </c>
      <c r="IQ165">
        <v>20.399999999999999</v>
      </c>
      <c r="IR165">
        <v>27.7</v>
      </c>
      <c r="IU165">
        <v>32.07</v>
      </c>
      <c r="IV165">
        <v>20.55</v>
      </c>
      <c r="IW165">
        <v>38.979999999999997</v>
      </c>
      <c r="IX165">
        <v>21.89</v>
      </c>
      <c r="IY165">
        <v>32.07</v>
      </c>
      <c r="IZ165">
        <v>20.55</v>
      </c>
      <c r="JA165">
        <v>99.47</v>
      </c>
      <c r="JB165">
        <v>43.308500000000002</v>
      </c>
      <c r="JK165">
        <v>1</v>
      </c>
      <c r="JL165">
        <v>2.8233299999999999</v>
      </c>
      <c r="JM165">
        <v>2.8233299999999999</v>
      </c>
      <c r="JP165">
        <v>4303.6400000000003</v>
      </c>
      <c r="JQ165">
        <v>2.8233299999999999</v>
      </c>
      <c r="JR165">
        <v>0.28000000000000003</v>
      </c>
      <c r="JS165">
        <v>0.38</v>
      </c>
      <c r="JT165">
        <v>1.64</v>
      </c>
      <c r="JU165">
        <v>0.3</v>
      </c>
      <c r="JV165">
        <v>0.36</v>
      </c>
      <c r="JW165">
        <v>1.78</v>
      </c>
      <c r="JZ165">
        <v>1</v>
      </c>
      <c r="KA165">
        <v>1</v>
      </c>
      <c r="KB165">
        <v>33.185299999999998</v>
      </c>
      <c r="KC165">
        <v>18.935500000000001</v>
      </c>
      <c r="KD165">
        <v>33.350900000000003</v>
      </c>
      <c r="KE165">
        <v>21.180099999999999</v>
      </c>
      <c r="KF165">
        <v>50.169800000000002</v>
      </c>
      <c r="KG165">
        <v>45.942900000000002</v>
      </c>
      <c r="KJ165">
        <v>27.290299999999998</v>
      </c>
      <c r="KK165">
        <v>37.474499999999999</v>
      </c>
      <c r="KL165">
        <v>55.284100000000002</v>
      </c>
      <c r="KM165">
        <v>171.84200000000001</v>
      </c>
      <c r="KN165">
        <v>0</v>
      </c>
      <c r="KO165">
        <v>-658.89300000000003</v>
      </c>
      <c r="KP165">
        <v>0</v>
      </c>
      <c r="KQ165">
        <v>0</v>
      </c>
      <c r="KR165">
        <v>109.703</v>
      </c>
      <c r="KS165">
        <v>187.30500000000001</v>
      </c>
      <c r="KT165">
        <v>413.96499999999997</v>
      </c>
      <c r="KU165">
        <v>26.198699999999999</v>
      </c>
      <c r="KV165">
        <v>370.17099999999999</v>
      </c>
      <c r="KW165">
        <v>1042.9100000000001</v>
      </c>
      <c r="KX165">
        <v>0</v>
      </c>
      <c r="KY165">
        <v>0</v>
      </c>
      <c r="KZ165">
        <v>229.07599999999999</v>
      </c>
      <c r="LA165">
        <v>1271.98</v>
      </c>
      <c r="LB165">
        <v>28.669499999999999</v>
      </c>
      <c r="LC165">
        <v>48.8001</v>
      </c>
      <c r="LD165">
        <v>55.284100000000002</v>
      </c>
      <c r="LE165">
        <v>232.678</v>
      </c>
      <c r="LF165">
        <v>-658.89300000000003</v>
      </c>
      <c r="LG165">
        <v>109.703</v>
      </c>
      <c r="LH165">
        <v>187.03700000000001</v>
      </c>
      <c r="LI165">
        <v>413.96499999999997</v>
      </c>
      <c r="LJ165">
        <v>26.198699999999999</v>
      </c>
      <c r="LK165">
        <v>443.44299999999998</v>
      </c>
      <c r="LL165">
        <v>1108.27</v>
      </c>
      <c r="LM165">
        <v>0</v>
      </c>
      <c r="LN165">
        <v>229.07599999999999</v>
      </c>
      <c r="LO165">
        <v>1337.34</v>
      </c>
      <c r="LP165">
        <v>97.136600000000001</v>
      </c>
      <c r="LQ165">
        <v>282.12200000000001</v>
      </c>
      <c r="LR165">
        <v>55.284100000000002</v>
      </c>
      <c r="LS165">
        <v>534.86400000000003</v>
      </c>
      <c r="LT165">
        <v>463.08</v>
      </c>
      <c r="LU165">
        <v>187.226</v>
      </c>
      <c r="LV165">
        <v>544.68899999999996</v>
      </c>
      <c r="LW165">
        <v>71.471400000000003</v>
      </c>
      <c r="LX165">
        <v>2235.87</v>
      </c>
      <c r="LY165">
        <v>2059.91</v>
      </c>
      <c r="LZ165">
        <v>0</v>
      </c>
      <c r="MA165">
        <v>347.08</v>
      </c>
      <c r="MB165">
        <v>2406.9899999999998</v>
      </c>
    </row>
    <row r="166" spans="1:340" x14ac:dyDescent="0.25">
      <c r="A166" s="26">
        <v>44497.81994212963</v>
      </c>
      <c r="B166" t="s">
        <v>996</v>
      </c>
      <c r="C166" t="s">
        <v>997</v>
      </c>
      <c r="D166">
        <v>12</v>
      </c>
      <c r="E166">
        <v>1</v>
      </c>
      <c r="F166">
        <v>2100</v>
      </c>
      <c r="G166" t="s">
        <v>87</v>
      </c>
      <c r="H166" t="s">
        <v>393</v>
      </c>
      <c r="I166">
        <v>2.0099999999999998</v>
      </c>
      <c r="J166">
        <v>0.9</v>
      </c>
      <c r="K166">
        <v>0.9</v>
      </c>
      <c r="L166">
        <v>25.2</v>
      </c>
      <c r="O166">
        <v>133.65600000000001</v>
      </c>
      <c r="P166">
        <v>159.15100000000001</v>
      </c>
      <c r="Q166">
        <v>277.07299999999998</v>
      </c>
      <c r="R166">
        <v>162.251</v>
      </c>
      <c r="S166">
        <v>0</v>
      </c>
      <c r="T166">
        <v>-4302.38</v>
      </c>
      <c r="U166">
        <v>0</v>
      </c>
      <c r="V166">
        <v>0</v>
      </c>
      <c r="W166">
        <v>505.55700000000002</v>
      </c>
      <c r="X166">
        <v>938.41600000000005</v>
      </c>
      <c r="Y166">
        <v>2025.88</v>
      </c>
      <c r="Z166">
        <v>119.621</v>
      </c>
      <c r="AA166">
        <v>19.224799999999998</v>
      </c>
      <c r="AB166">
        <v>732.13099999999997</v>
      </c>
      <c r="AC166">
        <v>197.28100000000001</v>
      </c>
      <c r="AD166">
        <v>132.56</v>
      </c>
      <c r="AE166">
        <v>0</v>
      </c>
      <c r="AF166">
        <v>43.1646</v>
      </c>
      <c r="AG166">
        <v>373.00599999999997</v>
      </c>
      <c r="AH166">
        <v>329.84100000000001</v>
      </c>
      <c r="AI166">
        <v>22.24</v>
      </c>
      <c r="AJ166">
        <v>14.7</v>
      </c>
      <c r="AK166">
        <v>3.66</v>
      </c>
      <c r="AL166">
        <v>14.92</v>
      </c>
      <c r="AM166">
        <v>0</v>
      </c>
      <c r="AN166">
        <v>-48.4</v>
      </c>
      <c r="AO166">
        <v>0</v>
      </c>
      <c r="AP166">
        <v>0</v>
      </c>
      <c r="AQ166">
        <v>7.37</v>
      </c>
      <c r="AR166">
        <v>17.37</v>
      </c>
      <c r="AS166">
        <v>27.51</v>
      </c>
      <c r="AT166">
        <v>1.64</v>
      </c>
      <c r="AU166">
        <v>61.01</v>
      </c>
      <c r="AV166">
        <v>55.52</v>
      </c>
      <c r="BI166">
        <v>0</v>
      </c>
      <c r="BJ166">
        <v>0.56546600000000002</v>
      </c>
      <c r="BK166">
        <v>3.1638600000000003E-2</v>
      </c>
      <c r="BL166">
        <v>2.8140999999999999E-2</v>
      </c>
      <c r="BM166">
        <v>0</v>
      </c>
      <c r="BN166">
        <v>-8.0562099999999998E-2</v>
      </c>
      <c r="BO166">
        <v>0</v>
      </c>
      <c r="BP166">
        <v>0</v>
      </c>
      <c r="BQ166">
        <v>0.134212</v>
      </c>
      <c r="BR166">
        <v>0.17436199999999999</v>
      </c>
      <c r="BS166">
        <v>0.30364400000000002</v>
      </c>
      <c r="BT166">
        <v>2.03874E-2</v>
      </c>
      <c r="BU166">
        <v>1.1772899999999999</v>
      </c>
      <c r="BV166">
        <v>0.62524500000000005</v>
      </c>
      <c r="BW166">
        <v>140.49700000000001</v>
      </c>
      <c r="BX166">
        <v>209.15</v>
      </c>
      <c r="BY166">
        <v>277.07299999999998</v>
      </c>
      <c r="BZ166">
        <v>81.134900000000002</v>
      </c>
      <c r="CA166">
        <v>-4302.38</v>
      </c>
      <c r="CB166">
        <v>505.55700000000002</v>
      </c>
      <c r="CC166">
        <v>943.46699999999998</v>
      </c>
      <c r="CD166">
        <v>2025.88</v>
      </c>
      <c r="CE166">
        <v>119.621</v>
      </c>
      <c r="CF166" s="27">
        <v>6.0639E-5</v>
      </c>
      <c r="CG166">
        <v>707.85500000000002</v>
      </c>
      <c r="CH166">
        <v>207.37899999999999</v>
      </c>
      <c r="CI166">
        <v>114.539</v>
      </c>
      <c r="CJ166">
        <v>43.1646</v>
      </c>
      <c r="CK166">
        <v>365.08300000000003</v>
      </c>
      <c r="CL166">
        <v>321.91800000000001</v>
      </c>
      <c r="CM166">
        <v>23.44</v>
      </c>
      <c r="CN166">
        <v>18.350000000000001</v>
      </c>
      <c r="CO166">
        <v>3.66</v>
      </c>
      <c r="CP166">
        <v>12.08</v>
      </c>
      <c r="CQ166">
        <v>-48.37</v>
      </c>
      <c r="CR166">
        <v>7.37</v>
      </c>
      <c r="CS166">
        <v>17.440000000000001</v>
      </c>
      <c r="CT166">
        <v>27.51</v>
      </c>
      <c r="CU166">
        <v>1.64</v>
      </c>
      <c r="CV166">
        <v>63.12</v>
      </c>
      <c r="CW166">
        <v>57.53</v>
      </c>
      <c r="DH166">
        <v>0</v>
      </c>
      <c r="DI166">
        <v>0.73802199999999996</v>
      </c>
      <c r="DJ166">
        <v>3.1638600000000003E-2</v>
      </c>
      <c r="DK166">
        <v>1.40705E-2</v>
      </c>
      <c r="DL166">
        <v>-8.0562099999999998E-2</v>
      </c>
      <c r="DM166">
        <v>0.134212</v>
      </c>
      <c r="DN166">
        <v>0.17513200000000001</v>
      </c>
      <c r="DO166">
        <v>0.30364400000000002</v>
      </c>
      <c r="DP166">
        <v>2.03874E-2</v>
      </c>
      <c r="DQ166">
        <v>1.3365400000000001</v>
      </c>
      <c r="DR166">
        <v>0.78373099999999996</v>
      </c>
      <c r="DS166" t="s">
        <v>673</v>
      </c>
      <c r="DT166" t="s">
        <v>670</v>
      </c>
      <c r="DU166" t="s">
        <v>665</v>
      </c>
      <c r="DV166" t="s">
        <v>501</v>
      </c>
      <c r="DW166">
        <v>0.15925500000000001</v>
      </c>
      <c r="DX166">
        <v>0.15848599999999999</v>
      </c>
      <c r="DY166">
        <v>3.3</v>
      </c>
      <c r="DZ166">
        <v>3.5</v>
      </c>
      <c r="EC166">
        <v>133.65600000000001</v>
      </c>
      <c r="ED166">
        <v>159.15100000000001</v>
      </c>
      <c r="EE166">
        <v>277.07299999999998</v>
      </c>
      <c r="EF166">
        <v>162.251</v>
      </c>
      <c r="EG166">
        <v>0</v>
      </c>
      <c r="EH166">
        <v>-4302.38</v>
      </c>
      <c r="EI166">
        <v>0</v>
      </c>
      <c r="EJ166">
        <v>0</v>
      </c>
      <c r="EK166">
        <v>505.55700000000002</v>
      </c>
      <c r="EL166">
        <v>938.41600000000005</v>
      </c>
      <c r="EM166">
        <v>2025.88</v>
      </c>
      <c r="EN166">
        <v>119.621</v>
      </c>
      <c r="EO166">
        <v>19.224799999999998</v>
      </c>
      <c r="EP166">
        <v>197.28100000000001</v>
      </c>
      <c r="EQ166">
        <v>132.56</v>
      </c>
      <c r="ER166">
        <v>0</v>
      </c>
      <c r="ES166">
        <v>43.1646</v>
      </c>
      <c r="ET166">
        <v>373.00599999999997</v>
      </c>
      <c r="EU166">
        <v>22.24</v>
      </c>
      <c r="EV166">
        <v>14.7</v>
      </c>
      <c r="EW166">
        <v>3.66</v>
      </c>
      <c r="EX166">
        <v>14.92</v>
      </c>
      <c r="EY166">
        <v>0</v>
      </c>
      <c r="EZ166">
        <v>-48.4</v>
      </c>
      <c r="FA166">
        <v>0</v>
      </c>
      <c r="FB166">
        <v>0</v>
      </c>
      <c r="FC166">
        <v>7.37</v>
      </c>
      <c r="FD166">
        <v>17.37</v>
      </c>
      <c r="FE166">
        <v>27.51</v>
      </c>
      <c r="FF166">
        <v>1.64</v>
      </c>
      <c r="FG166">
        <v>61.01</v>
      </c>
      <c r="FT166">
        <v>0</v>
      </c>
      <c r="FU166">
        <v>0.56546600000000002</v>
      </c>
      <c r="FV166">
        <v>3.1638600000000003E-2</v>
      </c>
      <c r="FW166">
        <v>2.8140999999999999E-2</v>
      </c>
      <c r="FX166">
        <v>0</v>
      </c>
      <c r="FY166">
        <v>-8.0562099999999998E-2</v>
      </c>
      <c r="FZ166">
        <v>0</v>
      </c>
      <c r="GA166">
        <v>0</v>
      </c>
      <c r="GB166">
        <v>0.134212</v>
      </c>
      <c r="GC166">
        <v>0.17436199999999999</v>
      </c>
      <c r="GD166">
        <v>0.30364400000000002</v>
      </c>
      <c r="GE166">
        <v>2.03874E-2</v>
      </c>
      <c r="GF166">
        <v>1.1772899999999999</v>
      </c>
      <c r="GG166">
        <v>467.20299999999997</v>
      </c>
      <c r="GH166">
        <v>1161.6600000000001</v>
      </c>
      <c r="GI166">
        <v>277.07299999999998</v>
      </c>
      <c r="GJ166">
        <v>0</v>
      </c>
      <c r="GK166">
        <v>2135</v>
      </c>
      <c r="GL166">
        <v>930.00099999999998</v>
      </c>
      <c r="GM166">
        <v>2637.81</v>
      </c>
      <c r="GN166">
        <v>297.5</v>
      </c>
      <c r="GO166">
        <v>7906.25</v>
      </c>
      <c r="GP166">
        <v>388.90899999999999</v>
      </c>
      <c r="GQ166">
        <v>168.15199999999999</v>
      </c>
      <c r="GR166">
        <v>65.400000000000006</v>
      </c>
      <c r="GS166">
        <v>622.46100000000001</v>
      </c>
      <c r="GT166">
        <v>49.003599999999999</v>
      </c>
      <c r="GU166">
        <v>54.21</v>
      </c>
      <c r="GV166">
        <v>3.66</v>
      </c>
      <c r="GW166">
        <v>39.268300000000004</v>
      </c>
      <c r="GX166">
        <v>31.93</v>
      </c>
      <c r="GY166">
        <v>23.209499999999998</v>
      </c>
      <c r="GZ166">
        <v>36.39</v>
      </c>
      <c r="HA166">
        <v>4.13</v>
      </c>
      <c r="HB166">
        <v>241.80099999999999</v>
      </c>
      <c r="HC166">
        <v>46.4</v>
      </c>
      <c r="HD166">
        <v>54.21</v>
      </c>
      <c r="HE166">
        <v>3.66</v>
      </c>
      <c r="HF166">
        <v>16.100000000000001</v>
      </c>
      <c r="HG166">
        <v>31.93</v>
      </c>
      <c r="HH166">
        <v>18.57</v>
      </c>
      <c r="HI166">
        <v>36.39</v>
      </c>
      <c r="HJ166">
        <v>4.13</v>
      </c>
      <c r="HK166">
        <v>211.39</v>
      </c>
      <c r="ID166">
        <v>0</v>
      </c>
      <c r="IE166">
        <v>2.4539200000000001</v>
      </c>
      <c r="IF166">
        <v>3.1638600000000003E-2</v>
      </c>
      <c r="IG166">
        <v>0</v>
      </c>
      <c r="IH166">
        <v>0.62342900000000001</v>
      </c>
      <c r="II166">
        <v>0.118043</v>
      </c>
      <c r="IJ166">
        <v>0.43196400000000001</v>
      </c>
      <c r="IK166">
        <v>6.2929700000000005E-2</v>
      </c>
      <c r="IL166">
        <v>3.72193</v>
      </c>
      <c r="IM166">
        <v>45.2</v>
      </c>
      <c r="IN166">
        <v>20</v>
      </c>
      <c r="IO166">
        <v>25.2</v>
      </c>
      <c r="IP166">
        <v>46.1</v>
      </c>
      <c r="IQ166">
        <v>20</v>
      </c>
      <c r="IR166">
        <v>26.1</v>
      </c>
      <c r="IU166">
        <v>22.25</v>
      </c>
      <c r="IV166">
        <v>33.270000000000003</v>
      </c>
      <c r="IW166">
        <v>24.84</v>
      </c>
      <c r="IX166">
        <v>32.69</v>
      </c>
      <c r="IY166">
        <v>22.25</v>
      </c>
      <c r="IZ166">
        <v>33.270000000000003</v>
      </c>
      <c r="JA166">
        <v>63.48</v>
      </c>
      <c r="JB166">
        <v>82.661900000000003</v>
      </c>
      <c r="JK166">
        <v>1</v>
      </c>
      <c r="JL166">
        <v>2.8233299999999999</v>
      </c>
      <c r="JM166">
        <v>2.8233299999999999</v>
      </c>
      <c r="JP166">
        <v>4303.6400000000003</v>
      </c>
      <c r="JQ166">
        <v>2.8233299999999999</v>
      </c>
      <c r="JR166">
        <v>0.26</v>
      </c>
      <c r="JS166">
        <v>0.4</v>
      </c>
      <c r="JT166">
        <v>2.21</v>
      </c>
      <c r="JU166">
        <v>0.26</v>
      </c>
      <c r="JV166">
        <v>0.4</v>
      </c>
      <c r="JW166">
        <v>2.17</v>
      </c>
      <c r="JZ166">
        <v>1</v>
      </c>
      <c r="KA166">
        <v>1</v>
      </c>
      <c r="KB166">
        <v>33.214100000000002</v>
      </c>
      <c r="KC166">
        <v>18.940100000000001</v>
      </c>
      <c r="KD166">
        <v>33.212800000000001</v>
      </c>
      <c r="KE166">
        <v>21.256</v>
      </c>
      <c r="KF166">
        <v>50.195</v>
      </c>
      <c r="KG166">
        <v>45.932200000000002</v>
      </c>
      <c r="KJ166">
        <v>27.395099999999999</v>
      </c>
      <c r="KK166">
        <v>37.264899999999997</v>
      </c>
      <c r="KL166">
        <v>55.284100000000002</v>
      </c>
      <c r="KM166">
        <v>32.020699999999998</v>
      </c>
      <c r="KN166">
        <v>0</v>
      </c>
      <c r="KO166">
        <v>-658.89300000000003</v>
      </c>
      <c r="KP166">
        <v>0</v>
      </c>
      <c r="KQ166">
        <v>0</v>
      </c>
      <c r="KR166">
        <v>109.703</v>
      </c>
      <c r="KS166">
        <v>186.93700000000001</v>
      </c>
      <c r="KT166">
        <v>413.96499999999997</v>
      </c>
      <c r="KU166">
        <v>26.198699999999999</v>
      </c>
      <c r="KV166">
        <v>229.876</v>
      </c>
      <c r="KW166">
        <v>1046.98</v>
      </c>
      <c r="KX166">
        <v>703.49900000000002</v>
      </c>
      <c r="KY166">
        <v>0</v>
      </c>
      <c r="KZ166">
        <v>229.07599999999999</v>
      </c>
      <c r="LA166">
        <v>1979.55</v>
      </c>
      <c r="LB166">
        <v>28.4787</v>
      </c>
      <c r="LC166">
        <v>49.5916</v>
      </c>
      <c r="LD166">
        <v>55.284100000000002</v>
      </c>
      <c r="LE166">
        <v>16.012</v>
      </c>
      <c r="LF166">
        <v>-658.89300000000003</v>
      </c>
      <c r="LG166">
        <v>109.703</v>
      </c>
      <c r="LH166">
        <v>187.92699999999999</v>
      </c>
      <c r="LI166">
        <v>413.96499999999997</v>
      </c>
      <c r="LJ166">
        <v>26.198699999999999</v>
      </c>
      <c r="LK166">
        <v>228.267</v>
      </c>
      <c r="LL166">
        <v>1100.57</v>
      </c>
      <c r="LM166">
        <v>607.86199999999997</v>
      </c>
      <c r="LN166">
        <v>229.07599999999999</v>
      </c>
      <c r="LO166">
        <v>1937.51</v>
      </c>
      <c r="LP166">
        <v>97.323899999999995</v>
      </c>
      <c r="LQ166">
        <v>281.65800000000002</v>
      </c>
      <c r="LR166">
        <v>55.284100000000002</v>
      </c>
      <c r="LS166">
        <v>0</v>
      </c>
      <c r="LT166">
        <v>463.08</v>
      </c>
      <c r="LU166">
        <v>187.226</v>
      </c>
      <c r="LV166">
        <v>544.68899999999996</v>
      </c>
      <c r="LW166">
        <v>71.471400000000003</v>
      </c>
      <c r="LX166">
        <v>1700.73</v>
      </c>
      <c r="LY166">
        <v>2063.9499999999998</v>
      </c>
      <c r="LZ166">
        <v>892.38499999999999</v>
      </c>
      <c r="MA166">
        <v>347.08</v>
      </c>
      <c r="MB166">
        <v>3303.42</v>
      </c>
    </row>
    <row r="167" spans="1:340" x14ac:dyDescent="0.25">
      <c r="A167" s="26">
        <v>44497.820289351854</v>
      </c>
      <c r="B167" t="s">
        <v>998</v>
      </c>
      <c r="C167" t="s">
        <v>999</v>
      </c>
      <c r="D167">
        <v>12</v>
      </c>
      <c r="E167">
        <v>1</v>
      </c>
      <c r="F167">
        <v>2100</v>
      </c>
      <c r="G167" t="s">
        <v>87</v>
      </c>
      <c r="H167" t="s">
        <v>393</v>
      </c>
      <c r="I167">
        <v>2.0099999999999998</v>
      </c>
      <c r="J167">
        <v>0.9</v>
      </c>
      <c r="K167">
        <v>0.9</v>
      </c>
      <c r="L167">
        <v>25.2</v>
      </c>
      <c r="O167">
        <v>133.65600000000001</v>
      </c>
      <c r="P167">
        <v>159.15100000000001</v>
      </c>
      <c r="Q167">
        <v>277.07299999999998</v>
      </c>
      <c r="R167">
        <v>162.251</v>
      </c>
      <c r="S167">
        <v>0</v>
      </c>
      <c r="T167">
        <v>-4302.38</v>
      </c>
      <c r="U167">
        <v>0</v>
      </c>
      <c r="V167">
        <v>0</v>
      </c>
      <c r="W167">
        <v>505.55700000000002</v>
      </c>
      <c r="X167">
        <v>938.41600000000005</v>
      </c>
      <c r="Y167">
        <v>2025.88</v>
      </c>
      <c r="Z167">
        <v>119.621</v>
      </c>
      <c r="AA167">
        <v>19.224799999999998</v>
      </c>
      <c r="AB167">
        <v>732.13099999999997</v>
      </c>
      <c r="AC167">
        <v>197.28100000000001</v>
      </c>
      <c r="AD167">
        <v>132.56</v>
      </c>
      <c r="AE167">
        <v>0</v>
      </c>
      <c r="AF167">
        <v>43.1646</v>
      </c>
      <c r="AG167">
        <v>373.00599999999997</v>
      </c>
      <c r="AH167">
        <v>329.84100000000001</v>
      </c>
      <c r="AI167">
        <v>22.24</v>
      </c>
      <c r="AJ167">
        <v>14.7</v>
      </c>
      <c r="AK167">
        <v>3.66</v>
      </c>
      <c r="AL167">
        <v>14.92</v>
      </c>
      <c r="AM167">
        <v>0</v>
      </c>
      <c r="AN167">
        <v>-48.4</v>
      </c>
      <c r="AO167">
        <v>0</v>
      </c>
      <c r="AP167">
        <v>0</v>
      </c>
      <c r="AQ167">
        <v>7.37</v>
      </c>
      <c r="AR167">
        <v>17.37</v>
      </c>
      <c r="AS167">
        <v>27.51</v>
      </c>
      <c r="AT167">
        <v>1.64</v>
      </c>
      <c r="AU167">
        <v>61.01</v>
      </c>
      <c r="AV167">
        <v>55.52</v>
      </c>
      <c r="BI167">
        <v>0</v>
      </c>
      <c r="BJ167">
        <v>0.56546600000000002</v>
      </c>
      <c r="BK167">
        <v>3.1638600000000003E-2</v>
      </c>
      <c r="BL167">
        <v>2.8140999999999999E-2</v>
      </c>
      <c r="BM167">
        <v>0</v>
      </c>
      <c r="BN167">
        <v>-8.0562099999999998E-2</v>
      </c>
      <c r="BO167">
        <v>0</v>
      </c>
      <c r="BP167">
        <v>0</v>
      </c>
      <c r="BQ167">
        <v>0.134212</v>
      </c>
      <c r="BR167">
        <v>0.17436199999999999</v>
      </c>
      <c r="BS167">
        <v>0.30364400000000002</v>
      </c>
      <c r="BT167">
        <v>2.03874E-2</v>
      </c>
      <c r="BU167">
        <v>1.1772899999999999</v>
      </c>
      <c r="BV167">
        <v>0.62524500000000005</v>
      </c>
      <c r="BW167">
        <v>140.49700000000001</v>
      </c>
      <c r="BX167">
        <v>209.15</v>
      </c>
      <c r="BY167">
        <v>277.07299999999998</v>
      </c>
      <c r="BZ167">
        <v>81.134900000000002</v>
      </c>
      <c r="CA167">
        <v>-4302.38</v>
      </c>
      <c r="CB167">
        <v>505.55700000000002</v>
      </c>
      <c r="CC167">
        <v>943.46699999999998</v>
      </c>
      <c r="CD167">
        <v>2025.88</v>
      </c>
      <c r="CE167">
        <v>119.621</v>
      </c>
      <c r="CF167" s="27">
        <v>6.0639E-5</v>
      </c>
      <c r="CG167">
        <v>707.85500000000002</v>
      </c>
      <c r="CH167">
        <v>207.37899999999999</v>
      </c>
      <c r="CI167">
        <v>114.539</v>
      </c>
      <c r="CJ167">
        <v>43.1646</v>
      </c>
      <c r="CK167">
        <v>365.08300000000003</v>
      </c>
      <c r="CL167">
        <v>321.91800000000001</v>
      </c>
      <c r="CM167">
        <v>23.44</v>
      </c>
      <c r="CN167">
        <v>18.350000000000001</v>
      </c>
      <c r="CO167">
        <v>3.66</v>
      </c>
      <c r="CP167">
        <v>12.08</v>
      </c>
      <c r="CQ167">
        <v>-48.37</v>
      </c>
      <c r="CR167">
        <v>7.37</v>
      </c>
      <c r="CS167">
        <v>17.440000000000001</v>
      </c>
      <c r="CT167">
        <v>27.51</v>
      </c>
      <c r="CU167">
        <v>1.64</v>
      </c>
      <c r="CV167">
        <v>63.12</v>
      </c>
      <c r="CW167">
        <v>57.53</v>
      </c>
      <c r="DH167">
        <v>0</v>
      </c>
      <c r="DI167">
        <v>0.73802199999999996</v>
      </c>
      <c r="DJ167">
        <v>3.1638600000000003E-2</v>
      </c>
      <c r="DK167">
        <v>1.40705E-2</v>
      </c>
      <c r="DL167">
        <v>-8.0562099999999998E-2</v>
      </c>
      <c r="DM167">
        <v>0.134212</v>
      </c>
      <c r="DN167">
        <v>0.17513200000000001</v>
      </c>
      <c r="DO167">
        <v>0.30364400000000002</v>
      </c>
      <c r="DP167">
        <v>2.03874E-2</v>
      </c>
      <c r="DQ167">
        <v>1.3365400000000001</v>
      </c>
      <c r="DR167">
        <v>0.78373099999999996</v>
      </c>
      <c r="DS167" t="s">
        <v>673</v>
      </c>
      <c r="DT167" t="s">
        <v>670</v>
      </c>
      <c r="DU167" t="s">
        <v>665</v>
      </c>
      <c r="DV167" t="s">
        <v>501</v>
      </c>
      <c r="DW167">
        <v>0.15925500000000001</v>
      </c>
      <c r="DX167">
        <v>0.15848599999999999</v>
      </c>
      <c r="DY167">
        <v>3.3</v>
      </c>
      <c r="DZ167">
        <v>3.5</v>
      </c>
      <c r="EC167">
        <v>133.65600000000001</v>
      </c>
      <c r="ED167">
        <v>159.15100000000001</v>
      </c>
      <c r="EE167">
        <v>277.07299999999998</v>
      </c>
      <c r="EF167">
        <v>162.251</v>
      </c>
      <c r="EG167">
        <v>0</v>
      </c>
      <c r="EH167">
        <v>-4302.38</v>
      </c>
      <c r="EI167">
        <v>0</v>
      </c>
      <c r="EJ167">
        <v>0</v>
      </c>
      <c r="EK167">
        <v>505.55700000000002</v>
      </c>
      <c r="EL167">
        <v>938.41600000000005</v>
      </c>
      <c r="EM167">
        <v>2025.88</v>
      </c>
      <c r="EN167">
        <v>119.621</v>
      </c>
      <c r="EO167">
        <v>19.224799999999998</v>
      </c>
      <c r="EP167">
        <v>197.28100000000001</v>
      </c>
      <c r="EQ167">
        <v>132.56</v>
      </c>
      <c r="ER167">
        <v>0</v>
      </c>
      <c r="ES167">
        <v>43.1646</v>
      </c>
      <c r="ET167">
        <v>373.00599999999997</v>
      </c>
      <c r="EU167">
        <v>22.24</v>
      </c>
      <c r="EV167">
        <v>14.7</v>
      </c>
      <c r="EW167">
        <v>3.66</v>
      </c>
      <c r="EX167">
        <v>14.92</v>
      </c>
      <c r="EY167">
        <v>0</v>
      </c>
      <c r="EZ167">
        <v>-48.4</v>
      </c>
      <c r="FA167">
        <v>0</v>
      </c>
      <c r="FB167">
        <v>0</v>
      </c>
      <c r="FC167">
        <v>7.37</v>
      </c>
      <c r="FD167">
        <v>17.37</v>
      </c>
      <c r="FE167">
        <v>27.51</v>
      </c>
      <c r="FF167">
        <v>1.64</v>
      </c>
      <c r="FG167">
        <v>61.01</v>
      </c>
      <c r="FT167">
        <v>0</v>
      </c>
      <c r="FU167">
        <v>0.56546600000000002</v>
      </c>
      <c r="FV167">
        <v>3.1638600000000003E-2</v>
      </c>
      <c r="FW167">
        <v>2.8140999999999999E-2</v>
      </c>
      <c r="FX167">
        <v>0</v>
      </c>
      <c r="FY167">
        <v>-8.0562099999999998E-2</v>
      </c>
      <c r="FZ167">
        <v>0</v>
      </c>
      <c r="GA167">
        <v>0</v>
      </c>
      <c r="GB167">
        <v>0.134212</v>
      </c>
      <c r="GC167">
        <v>0.17436199999999999</v>
      </c>
      <c r="GD167">
        <v>0.30364400000000002</v>
      </c>
      <c r="GE167">
        <v>2.03874E-2</v>
      </c>
      <c r="GF167">
        <v>1.1772899999999999</v>
      </c>
      <c r="GG167">
        <v>467.20299999999997</v>
      </c>
      <c r="GH167">
        <v>1161.6600000000001</v>
      </c>
      <c r="GI167">
        <v>277.07299999999998</v>
      </c>
      <c r="GJ167">
        <v>0</v>
      </c>
      <c r="GK167">
        <v>2135</v>
      </c>
      <c r="GL167">
        <v>930.00099999999998</v>
      </c>
      <c r="GM167">
        <v>2637.81</v>
      </c>
      <c r="GN167">
        <v>297.5</v>
      </c>
      <c r="GO167">
        <v>7906.25</v>
      </c>
      <c r="GP167">
        <v>388.90899999999999</v>
      </c>
      <c r="GQ167">
        <v>168.15199999999999</v>
      </c>
      <c r="GR167">
        <v>65.400000000000006</v>
      </c>
      <c r="GS167">
        <v>622.46100000000001</v>
      </c>
      <c r="GT167">
        <v>49.003599999999999</v>
      </c>
      <c r="GU167">
        <v>54.21</v>
      </c>
      <c r="GV167">
        <v>3.66</v>
      </c>
      <c r="GW167">
        <v>39.268300000000004</v>
      </c>
      <c r="GX167">
        <v>31.93</v>
      </c>
      <c r="GY167">
        <v>23.209499999999998</v>
      </c>
      <c r="GZ167">
        <v>36.39</v>
      </c>
      <c r="HA167">
        <v>4.13</v>
      </c>
      <c r="HB167">
        <v>241.80099999999999</v>
      </c>
      <c r="HC167">
        <v>46.4</v>
      </c>
      <c r="HD167">
        <v>54.21</v>
      </c>
      <c r="HE167">
        <v>3.66</v>
      </c>
      <c r="HF167">
        <v>16.100000000000001</v>
      </c>
      <c r="HG167">
        <v>31.93</v>
      </c>
      <c r="HH167">
        <v>18.57</v>
      </c>
      <c r="HI167">
        <v>36.39</v>
      </c>
      <c r="HJ167">
        <v>4.13</v>
      </c>
      <c r="HK167">
        <v>211.39</v>
      </c>
      <c r="ID167">
        <v>0</v>
      </c>
      <c r="IE167">
        <v>2.4539200000000001</v>
      </c>
      <c r="IF167">
        <v>3.1638600000000003E-2</v>
      </c>
      <c r="IG167">
        <v>0</v>
      </c>
      <c r="IH167">
        <v>0.62342900000000001</v>
      </c>
      <c r="II167">
        <v>0.118043</v>
      </c>
      <c r="IJ167">
        <v>0.43196400000000001</v>
      </c>
      <c r="IK167">
        <v>6.2929700000000005E-2</v>
      </c>
      <c r="IL167">
        <v>3.72193</v>
      </c>
      <c r="IM167">
        <v>45.2</v>
      </c>
      <c r="IN167">
        <v>20</v>
      </c>
      <c r="IO167">
        <v>25.2</v>
      </c>
      <c r="IP167">
        <v>46.1</v>
      </c>
      <c r="IQ167">
        <v>20</v>
      </c>
      <c r="IR167">
        <v>26.1</v>
      </c>
      <c r="IU167">
        <v>22.25</v>
      </c>
      <c r="IV167">
        <v>33.270000000000003</v>
      </c>
      <c r="IW167">
        <v>24.84</v>
      </c>
      <c r="IX167">
        <v>32.69</v>
      </c>
      <c r="IY167">
        <v>22.25</v>
      </c>
      <c r="IZ167">
        <v>33.270000000000003</v>
      </c>
      <c r="JA167">
        <v>63.48</v>
      </c>
      <c r="JB167">
        <v>82.661900000000003</v>
      </c>
      <c r="JK167">
        <v>1</v>
      </c>
      <c r="JL167">
        <v>2.8233299999999999</v>
      </c>
      <c r="JM167">
        <v>2.8233299999999999</v>
      </c>
      <c r="JP167">
        <v>4303.6400000000003</v>
      </c>
      <c r="JQ167">
        <v>2.8233299999999999</v>
      </c>
      <c r="JR167">
        <v>0.26</v>
      </c>
      <c r="JS167">
        <v>0.4</v>
      </c>
      <c r="JT167">
        <v>2.21</v>
      </c>
      <c r="JU167">
        <v>0.26</v>
      </c>
      <c r="JV167">
        <v>0.4</v>
      </c>
      <c r="JW167">
        <v>2.17</v>
      </c>
      <c r="JZ167">
        <v>1</v>
      </c>
      <c r="KA167">
        <v>1</v>
      </c>
      <c r="KB167">
        <v>33.214100000000002</v>
      </c>
      <c r="KC167">
        <v>18.940100000000001</v>
      </c>
      <c r="KD167">
        <v>33.212800000000001</v>
      </c>
      <c r="KE167">
        <v>21.256</v>
      </c>
      <c r="KF167">
        <v>50.195</v>
      </c>
      <c r="KG167">
        <v>45.932200000000002</v>
      </c>
      <c r="KJ167">
        <v>27.395099999999999</v>
      </c>
      <c r="KK167">
        <v>37.264899999999997</v>
      </c>
      <c r="KL167">
        <v>55.284100000000002</v>
      </c>
      <c r="KM167">
        <v>32.020699999999998</v>
      </c>
      <c r="KN167">
        <v>0</v>
      </c>
      <c r="KO167">
        <v>-658.89300000000003</v>
      </c>
      <c r="KP167">
        <v>0</v>
      </c>
      <c r="KQ167">
        <v>0</v>
      </c>
      <c r="KR167">
        <v>109.703</v>
      </c>
      <c r="KS167">
        <v>186.93700000000001</v>
      </c>
      <c r="KT167">
        <v>413.96499999999997</v>
      </c>
      <c r="KU167">
        <v>26.198699999999999</v>
      </c>
      <c r="KV167">
        <v>229.876</v>
      </c>
      <c r="KW167">
        <v>1046.98</v>
      </c>
      <c r="KX167">
        <v>703.49900000000002</v>
      </c>
      <c r="KY167">
        <v>0</v>
      </c>
      <c r="KZ167">
        <v>229.07599999999999</v>
      </c>
      <c r="LA167">
        <v>1979.55</v>
      </c>
      <c r="LB167">
        <v>28.4787</v>
      </c>
      <c r="LC167">
        <v>49.5916</v>
      </c>
      <c r="LD167">
        <v>55.284100000000002</v>
      </c>
      <c r="LE167">
        <v>16.012</v>
      </c>
      <c r="LF167">
        <v>-658.89300000000003</v>
      </c>
      <c r="LG167">
        <v>109.703</v>
      </c>
      <c r="LH167">
        <v>187.92699999999999</v>
      </c>
      <c r="LI167">
        <v>413.96499999999997</v>
      </c>
      <c r="LJ167">
        <v>26.198699999999999</v>
      </c>
      <c r="LK167">
        <v>228.267</v>
      </c>
      <c r="LL167">
        <v>1100.57</v>
      </c>
      <c r="LM167">
        <v>607.86199999999997</v>
      </c>
      <c r="LN167">
        <v>229.07599999999999</v>
      </c>
      <c r="LO167">
        <v>1937.51</v>
      </c>
      <c r="LP167">
        <v>97.323899999999995</v>
      </c>
      <c r="LQ167">
        <v>281.65800000000002</v>
      </c>
      <c r="LR167">
        <v>55.284100000000002</v>
      </c>
      <c r="LS167">
        <v>0</v>
      </c>
      <c r="LT167">
        <v>463.08</v>
      </c>
      <c r="LU167">
        <v>187.226</v>
      </c>
      <c r="LV167">
        <v>544.68899999999996</v>
      </c>
      <c r="LW167">
        <v>71.471400000000003</v>
      </c>
      <c r="LX167">
        <v>1700.73</v>
      </c>
      <c r="LY167">
        <v>2063.9499999999998</v>
      </c>
      <c r="LZ167">
        <v>892.38499999999999</v>
      </c>
      <c r="MA167">
        <v>347.08</v>
      </c>
      <c r="MB167">
        <v>3303.42</v>
      </c>
    </row>
    <row r="168" spans="1:340" x14ac:dyDescent="0.25">
      <c r="A168" s="26">
        <v>44497.820648148147</v>
      </c>
      <c r="B168" t="s">
        <v>1000</v>
      </c>
      <c r="C168" t="s">
        <v>1001</v>
      </c>
      <c r="D168">
        <v>12</v>
      </c>
      <c r="E168">
        <v>1</v>
      </c>
      <c r="F168">
        <v>2100</v>
      </c>
      <c r="G168" t="s">
        <v>87</v>
      </c>
      <c r="H168" t="s">
        <v>112</v>
      </c>
      <c r="I168">
        <v>-1.7</v>
      </c>
      <c r="J168">
        <v>-0.7</v>
      </c>
      <c r="K168">
        <v>-0.7</v>
      </c>
      <c r="L168">
        <v>26.8</v>
      </c>
      <c r="O168">
        <v>141.63900000000001</v>
      </c>
      <c r="P168">
        <v>228.203</v>
      </c>
      <c r="Q168">
        <v>277.07299999999998</v>
      </c>
      <c r="R168">
        <v>81.134900000000002</v>
      </c>
      <c r="S168">
        <v>0</v>
      </c>
      <c r="T168">
        <v>-4302.38</v>
      </c>
      <c r="U168">
        <v>0</v>
      </c>
      <c r="V168">
        <v>0</v>
      </c>
      <c r="W168">
        <v>505.55700000000002</v>
      </c>
      <c r="X168">
        <v>944.16800000000001</v>
      </c>
      <c r="Y168">
        <v>2025.88</v>
      </c>
      <c r="Z168">
        <v>119.621</v>
      </c>
      <c r="AA168">
        <v>20.895099999999999</v>
      </c>
      <c r="AB168">
        <v>728.04899999999998</v>
      </c>
      <c r="AC168">
        <v>209.06399999999999</v>
      </c>
      <c r="AD168">
        <v>114.539</v>
      </c>
      <c r="AE168">
        <v>0</v>
      </c>
      <c r="AF168">
        <v>43.1646</v>
      </c>
      <c r="AG168">
        <v>366.76799999999997</v>
      </c>
      <c r="AH168">
        <v>323.60399999999998</v>
      </c>
      <c r="AI168">
        <v>23.65</v>
      </c>
      <c r="AJ168">
        <v>19.84</v>
      </c>
      <c r="AK168">
        <v>3.66</v>
      </c>
      <c r="AL168">
        <v>12.08</v>
      </c>
      <c r="AM168">
        <v>0</v>
      </c>
      <c r="AN168">
        <v>-48.38</v>
      </c>
      <c r="AO168">
        <v>0</v>
      </c>
      <c r="AP168">
        <v>0</v>
      </c>
      <c r="AQ168">
        <v>7.37</v>
      </c>
      <c r="AR168">
        <v>17.45</v>
      </c>
      <c r="AS168">
        <v>27.51</v>
      </c>
      <c r="AT168">
        <v>1.64</v>
      </c>
      <c r="AU168">
        <v>64.819999999999993</v>
      </c>
      <c r="AV168">
        <v>59.23</v>
      </c>
      <c r="BI168">
        <v>0</v>
      </c>
      <c r="BJ168">
        <v>0.78224300000000002</v>
      </c>
      <c r="BK168">
        <v>3.1638600000000003E-2</v>
      </c>
      <c r="BL168">
        <v>1.40705E-2</v>
      </c>
      <c r="BM168">
        <v>0</v>
      </c>
      <c r="BN168">
        <v>-8.0562099999999998E-2</v>
      </c>
      <c r="BO168">
        <v>0</v>
      </c>
      <c r="BP168">
        <v>0</v>
      </c>
      <c r="BQ168">
        <v>0.134212</v>
      </c>
      <c r="BR168">
        <v>0.17527799999999999</v>
      </c>
      <c r="BS168">
        <v>0.30364400000000002</v>
      </c>
      <c r="BT168">
        <v>2.03874E-2</v>
      </c>
      <c r="BU168">
        <v>1.3809100000000001</v>
      </c>
      <c r="BV168">
        <v>0.82795300000000005</v>
      </c>
      <c r="BW168">
        <v>140.49700000000001</v>
      </c>
      <c r="BX168">
        <v>209.15</v>
      </c>
      <c r="BY168">
        <v>277.07299999999998</v>
      </c>
      <c r="BZ168">
        <v>81.134900000000002</v>
      </c>
      <c r="CA168">
        <v>-4302.38</v>
      </c>
      <c r="CB168">
        <v>505.55700000000002</v>
      </c>
      <c r="CC168">
        <v>943.46699999999998</v>
      </c>
      <c r="CD168">
        <v>2025.88</v>
      </c>
      <c r="CE168">
        <v>119.621</v>
      </c>
      <c r="CF168" s="27">
        <v>6.0639E-5</v>
      </c>
      <c r="CG168">
        <v>707.85500000000002</v>
      </c>
      <c r="CH168">
        <v>207.37899999999999</v>
      </c>
      <c r="CI168">
        <v>114.539</v>
      </c>
      <c r="CJ168">
        <v>43.1646</v>
      </c>
      <c r="CK168">
        <v>365.08300000000003</v>
      </c>
      <c r="CL168">
        <v>321.91800000000001</v>
      </c>
      <c r="CM168">
        <v>23.44</v>
      </c>
      <c r="CN168">
        <v>18.350000000000001</v>
      </c>
      <c r="CO168">
        <v>3.66</v>
      </c>
      <c r="CP168">
        <v>12.08</v>
      </c>
      <c r="CQ168">
        <v>-48.37</v>
      </c>
      <c r="CR168">
        <v>7.37</v>
      </c>
      <c r="CS168">
        <v>17.440000000000001</v>
      </c>
      <c r="CT168">
        <v>27.51</v>
      </c>
      <c r="CU168">
        <v>1.64</v>
      </c>
      <c r="CV168">
        <v>63.12</v>
      </c>
      <c r="CW168">
        <v>57.53</v>
      </c>
      <c r="DH168">
        <v>0</v>
      </c>
      <c r="DI168">
        <v>0.73802199999999996</v>
      </c>
      <c r="DJ168">
        <v>3.1638600000000003E-2</v>
      </c>
      <c r="DK168">
        <v>1.40705E-2</v>
      </c>
      <c r="DL168">
        <v>-8.0562099999999998E-2</v>
      </c>
      <c r="DM168">
        <v>0.134212</v>
      </c>
      <c r="DN168">
        <v>0.17513200000000001</v>
      </c>
      <c r="DO168">
        <v>0.30364400000000002</v>
      </c>
      <c r="DP168">
        <v>2.03874E-2</v>
      </c>
      <c r="DQ168">
        <v>1.3365400000000001</v>
      </c>
      <c r="DR168">
        <v>0.78373099999999996</v>
      </c>
      <c r="DS168" t="s">
        <v>673</v>
      </c>
      <c r="DT168" t="s">
        <v>670</v>
      </c>
      <c r="DU168" t="s">
        <v>665</v>
      </c>
      <c r="DV168" t="s">
        <v>501</v>
      </c>
      <c r="DW168">
        <v>-4.43671E-2</v>
      </c>
      <c r="DX168">
        <v>-4.4221400000000001E-2</v>
      </c>
      <c r="DY168">
        <v>-2.7</v>
      </c>
      <c r="DZ168">
        <v>-3</v>
      </c>
      <c r="EC168">
        <v>141.63900000000001</v>
      </c>
      <c r="ED168">
        <v>228.203</v>
      </c>
      <c r="EE168">
        <v>277.07299999999998</v>
      </c>
      <c r="EF168">
        <v>81.134900000000002</v>
      </c>
      <c r="EG168">
        <v>0</v>
      </c>
      <c r="EH168">
        <v>-4302.38</v>
      </c>
      <c r="EI168">
        <v>0</v>
      </c>
      <c r="EJ168">
        <v>0</v>
      </c>
      <c r="EK168">
        <v>505.55700000000002</v>
      </c>
      <c r="EL168">
        <v>944.16800000000001</v>
      </c>
      <c r="EM168">
        <v>2025.88</v>
      </c>
      <c r="EN168">
        <v>119.621</v>
      </c>
      <c r="EO168">
        <v>20.895099999999999</v>
      </c>
      <c r="EP168">
        <v>209.06399999999999</v>
      </c>
      <c r="EQ168">
        <v>114.539</v>
      </c>
      <c r="ER168">
        <v>0</v>
      </c>
      <c r="ES168">
        <v>43.1646</v>
      </c>
      <c r="ET168">
        <v>366.76799999999997</v>
      </c>
      <c r="EU168">
        <v>23.65</v>
      </c>
      <c r="EV168">
        <v>19.84</v>
      </c>
      <c r="EW168">
        <v>3.66</v>
      </c>
      <c r="EX168">
        <v>12.08</v>
      </c>
      <c r="EY168">
        <v>0</v>
      </c>
      <c r="EZ168">
        <v>-48.38</v>
      </c>
      <c r="FA168">
        <v>0</v>
      </c>
      <c r="FB168">
        <v>0</v>
      </c>
      <c r="FC168">
        <v>7.37</v>
      </c>
      <c r="FD168">
        <v>17.45</v>
      </c>
      <c r="FE168">
        <v>27.51</v>
      </c>
      <c r="FF168">
        <v>1.64</v>
      </c>
      <c r="FG168">
        <v>64.819999999999993</v>
      </c>
      <c r="FT168">
        <v>0</v>
      </c>
      <c r="FU168">
        <v>0.78224300000000002</v>
      </c>
      <c r="FV168">
        <v>3.1638600000000003E-2</v>
      </c>
      <c r="FW168">
        <v>1.40705E-2</v>
      </c>
      <c r="FX168">
        <v>0</v>
      </c>
      <c r="FY168">
        <v>-8.0562099999999998E-2</v>
      </c>
      <c r="FZ168">
        <v>0</v>
      </c>
      <c r="GA168">
        <v>0</v>
      </c>
      <c r="GB168">
        <v>0.134212</v>
      </c>
      <c r="GC168">
        <v>0.17527799999999999</v>
      </c>
      <c r="GD168">
        <v>0.30364400000000002</v>
      </c>
      <c r="GE168">
        <v>2.03874E-2</v>
      </c>
      <c r="GF168">
        <v>1.3809100000000001</v>
      </c>
      <c r="GG168">
        <v>467.20299999999997</v>
      </c>
      <c r="GH168">
        <v>1161.6600000000001</v>
      </c>
      <c r="GI168">
        <v>277.07299999999998</v>
      </c>
      <c r="GJ168">
        <v>0</v>
      </c>
      <c r="GK168">
        <v>2135</v>
      </c>
      <c r="GL168">
        <v>930.00099999999998</v>
      </c>
      <c r="GM168">
        <v>2637.81</v>
      </c>
      <c r="GN168">
        <v>297.5</v>
      </c>
      <c r="GO168">
        <v>7906.25</v>
      </c>
      <c r="GP168">
        <v>388.90899999999999</v>
      </c>
      <c r="GQ168">
        <v>168.15199999999999</v>
      </c>
      <c r="GR168">
        <v>65.400000000000006</v>
      </c>
      <c r="GS168">
        <v>622.46100000000001</v>
      </c>
      <c r="GT168">
        <v>49.003599999999999</v>
      </c>
      <c r="GU168">
        <v>54.21</v>
      </c>
      <c r="GV168">
        <v>3.66</v>
      </c>
      <c r="GW168">
        <v>39.268300000000004</v>
      </c>
      <c r="GX168">
        <v>31.93</v>
      </c>
      <c r="GY168">
        <v>23.209499999999998</v>
      </c>
      <c r="GZ168">
        <v>36.39</v>
      </c>
      <c r="HA168">
        <v>4.13</v>
      </c>
      <c r="HB168">
        <v>241.80099999999999</v>
      </c>
      <c r="HC168">
        <v>46.4</v>
      </c>
      <c r="HD168">
        <v>54.21</v>
      </c>
      <c r="HE168">
        <v>3.66</v>
      </c>
      <c r="HF168">
        <v>16.100000000000001</v>
      </c>
      <c r="HG168">
        <v>31.93</v>
      </c>
      <c r="HH168">
        <v>18.57</v>
      </c>
      <c r="HI168">
        <v>36.39</v>
      </c>
      <c r="HJ168">
        <v>4.13</v>
      </c>
      <c r="HK168">
        <v>211.39</v>
      </c>
      <c r="ID168">
        <v>0</v>
      </c>
      <c r="IE168">
        <v>2.4539200000000001</v>
      </c>
      <c r="IF168">
        <v>3.1638600000000003E-2</v>
      </c>
      <c r="IG168">
        <v>0</v>
      </c>
      <c r="IH168">
        <v>0.62342900000000001</v>
      </c>
      <c r="II168">
        <v>0.118043</v>
      </c>
      <c r="IJ168">
        <v>0.43196400000000001</v>
      </c>
      <c r="IK168">
        <v>6.2929700000000005E-2</v>
      </c>
      <c r="IL168">
        <v>3.72193</v>
      </c>
      <c r="IM168">
        <v>46.8</v>
      </c>
      <c r="IN168">
        <v>20</v>
      </c>
      <c r="IO168">
        <v>26.8</v>
      </c>
      <c r="IP168">
        <v>46.1</v>
      </c>
      <c r="IQ168">
        <v>20</v>
      </c>
      <c r="IR168">
        <v>26.1</v>
      </c>
      <c r="IU168">
        <v>26.35</v>
      </c>
      <c r="IV168">
        <v>32.880000000000003</v>
      </c>
      <c r="IW168">
        <v>24.84</v>
      </c>
      <c r="IX168">
        <v>32.69</v>
      </c>
      <c r="IY168">
        <v>26.35</v>
      </c>
      <c r="IZ168">
        <v>32.880000000000003</v>
      </c>
      <c r="JA168">
        <v>63.48</v>
      </c>
      <c r="JB168">
        <v>82.661900000000003</v>
      </c>
      <c r="JK168">
        <v>1</v>
      </c>
      <c r="JL168">
        <v>2.8233299999999999</v>
      </c>
      <c r="JM168">
        <v>2.8233299999999999</v>
      </c>
      <c r="JP168">
        <v>4303.6400000000003</v>
      </c>
      <c r="JQ168">
        <v>2.8233299999999999</v>
      </c>
      <c r="JR168">
        <v>0.26</v>
      </c>
      <c r="JS168">
        <v>0.4</v>
      </c>
      <c r="JT168">
        <v>2.1800000000000002</v>
      </c>
      <c r="JU168">
        <v>0.26</v>
      </c>
      <c r="JV168">
        <v>0.4</v>
      </c>
      <c r="JW168">
        <v>2.17</v>
      </c>
      <c r="JZ168">
        <v>1</v>
      </c>
      <c r="KA168">
        <v>1</v>
      </c>
      <c r="KB168">
        <v>33.212800000000001</v>
      </c>
      <c r="KC168">
        <v>22.9985</v>
      </c>
      <c r="KD168">
        <v>33.212800000000001</v>
      </c>
      <c r="KE168">
        <v>21.256</v>
      </c>
      <c r="KF168">
        <v>50.195</v>
      </c>
      <c r="KG168">
        <v>45.932200000000002</v>
      </c>
      <c r="KJ168">
        <v>28.704899999999999</v>
      </c>
      <c r="KK168">
        <v>54.258800000000001</v>
      </c>
      <c r="KL168">
        <v>55.284100000000002</v>
      </c>
      <c r="KM168">
        <v>16.012</v>
      </c>
      <c r="KN168">
        <v>0</v>
      </c>
      <c r="KO168">
        <v>-658.89300000000003</v>
      </c>
      <c r="KP168">
        <v>0</v>
      </c>
      <c r="KQ168">
        <v>0</v>
      </c>
      <c r="KR168">
        <v>109.703</v>
      </c>
      <c r="KS168">
        <v>188.071</v>
      </c>
      <c r="KT168">
        <v>413.96499999999997</v>
      </c>
      <c r="KU168">
        <v>26.198699999999999</v>
      </c>
      <c r="KV168">
        <v>233.30500000000001</v>
      </c>
      <c r="KW168">
        <v>1109.51</v>
      </c>
      <c r="KX168">
        <v>607.86199999999997</v>
      </c>
      <c r="KY168">
        <v>0</v>
      </c>
      <c r="KZ168">
        <v>229.07599999999999</v>
      </c>
      <c r="LA168">
        <v>1946.45</v>
      </c>
      <c r="LB168">
        <v>28.4787</v>
      </c>
      <c r="LC168">
        <v>49.5916</v>
      </c>
      <c r="LD168">
        <v>55.284100000000002</v>
      </c>
      <c r="LE168">
        <v>16.012</v>
      </c>
      <c r="LF168">
        <v>-658.89300000000003</v>
      </c>
      <c r="LG168">
        <v>109.703</v>
      </c>
      <c r="LH168">
        <v>187.92699999999999</v>
      </c>
      <c r="LI168">
        <v>413.96499999999997</v>
      </c>
      <c r="LJ168">
        <v>26.198699999999999</v>
      </c>
      <c r="LK168">
        <v>228.267</v>
      </c>
      <c r="LL168">
        <v>1100.57</v>
      </c>
      <c r="LM168">
        <v>607.86199999999997</v>
      </c>
      <c r="LN168">
        <v>229.07599999999999</v>
      </c>
      <c r="LO168">
        <v>1937.51</v>
      </c>
      <c r="LP168">
        <v>97.323899999999995</v>
      </c>
      <c r="LQ168">
        <v>281.65800000000002</v>
      </c>
      <c r="LR168">
        <v>55.284100000000002</v>
      </c>
      <c r="LS168">
        <v>0</v>
      </c>
      <c r="LT168">
        <v>463.08</v>
      </c>
      <c r="LU168">
        <v>187.226</v>
      </c>
      <c r="LV168">
        <v>544.68899999999996</v>
      </c>
      <c r="LW168">
        <v>71.471400000000003</v>
      </c>
      <c r="LX168">
        <v>1700.73</v>
      </c>
      <c r="LY168">
        <v>2063.9499999999998</v>
      </c>
      <c r="LZ168">
        <v>892.38499999999999</v>
      </c>
      <c r="MA168">
        <v>347.08</v>
      </c>
      <c r="MB168">
        <v>3303.42</v>
      </c>
    </row>
    <row r="169" spans="1:340" x14ac:dyDescent="0.25">
      <c r="A169" s="26">
        <v>44497.821134259262</v>
      </c>
      <c r="B169" t="s">
        <v>1002</v>
      </c>
      <c r="C169" t="s">
        <v>1003</v>
      </c>
      <c r="D169">
        <v>12</v>
      </c>
      <c r="E169">
        <v>1</v>
      </c>
      <c r="F169">
        <v>2100</v>
      </c>
      <c r="G169" t="s">
        <v>87</v>
      </c>
      <c r="H169" t="s">
        <v>393</v>
      </c>
      <c r="I169">
        <v>0</v>
      </c>
      <c r="J169">
        <v>0</v>
      </c>
      <c r="K169">
        <v>0</v>
      </c>
      <c r="L169">
        <v>26.1</v>
      </c>
      <c r="O169">
        <v>140.49700000000001</v>
      </c>
      <c r="P169">
        <v>209.15</v>
      </c>
      <c r="Q169">
        <v>277.07299999999998</v>
      </c>
      <c r="R169">
        <v>81.134900000000002</v>
      </c>
      <c r="S169">
        <v>0</v>
      </c>
      <c r="T169">
        <v>-4302.38</v>
      </c>
      <c r="U169">
        <v>0</v>
      </c>
      <c r="V169">
        <v>0</v>
      </c>
      <c r="W169">
        <v>505.55700000000002</v>
      </c>
      <c r="X169">
        <v>943.46699999999998</v>
      </c>
      <c r="Y169">
        <v>2025.88</v>
      </c>
      <c r="Z169">
        <v>119.621</v>
      </c>
      <c r="AA169" s="27">
        <v>6.0574600000000001E-5</v>
      </c>
      <c r="AB169">
        <v>707.85500000000002</v>
      </c>
      <c r="AC169">
        <v>207.37899999999999</v>
      </c>
      <c r="AD169">
        <v>114.539</v>
      </c>
      <c r="AE169">
        <v>0</v>
      </c>
      <c r="AF169">
        <v>43.1646</v>
      </c>
      <c r="AG169">
        <v>365.08300000000003</v>
      </c>
      <c r="AH169">
        <v>321.91800000000001</v>
      </c>
      <c r="AI169">
        <v>23.44</v>
      </c>
      <c r="AJ169">
        <v>18.350000000000001</v>
      </c>
      <c r="AK169">
        <v>3.66</v>
      </c>
      <c r="AL169">
        <v>12.08</v>
      </c>
      <c r="AM169">
        <v>0</v>
      </c>
      <c r="AN169">
        <v>-48.37</v>
      </c>
      <c r="AO169">
        <v>0</v>
      </c>
      <c r="AP169">
        <v>0</v>
      </c>
      <c r="AQ169">
        <v>7.37</v>
      </c>
      <c r="AR169">
        <v>17.440000000000001</v>
      </c>
      <c r="AS169">
        <v>27.51</v>
      </c>
      <c r="AT169">
        <v>1.64</v>
      </c>
      <c r="AU169">
        <v>63.12</v>
      </c>
      <c r="AV169">
        <v>57.53</v>
      </c>
      <c r="BI169">
        <v>0</v>
      </c>
      <c r="BJ169">
        <v>0.73802199999999996</v>
      </c>
      <c r="BK169">
        <v>3.1638600000000003E-2</v>
      </c>
      <c r="BL169">
        <v>1.40705E-2</v>
      </c>
      <c r="BM169">
        <v>0</v>
      </c>
      <c r="BN169">
        <v>-8.0562099999999998E-2</v>
      </c>
      <c r="BO169">
        <v>0</v>
      </c>
      <c r="BP169">
        <v>0</v>
      </c>
      <c r="BQ169">
        <v>0.134212</v>
      </c>
      <c r="BR169">
        <v>0.17513200000000001</v>
      </c>
      <c r="BS169">
        <v>0.30364400000000002</v>
      </c>
      <c r="BT169">
        <v>2.03874E-2</v>
      </c>
      <c r="BU169">
        <v>1.3365400000000001</v>
      </c>
      <c r="BV169">
        <v>0.78373099999999996</v>
      </c>
      <c r="BW169">
        <v>140.49700000000001</v>
      </c>
      <c r="BX169">
        <v>209.15</v>
      </c>
      <c r="BY169">
        <v>277.07299999999998</v>
      </c>
      <c r="BZ169">
        <v>81.134900000000002</v>
      </c>
      <c r="CA169">
        <v>-4302.38</v>
      </c>
      <c r="CB169">
        <v>505.55700000000002</v>
      </c>
      <c r="CC169">
        <v>943.46699999999998</v>
      </c>
      <c r="CD169">
        <v>2025.88</v>
      </c>
      <c r="CE169">
        <v>119.621</v>
      </c>
      <c r="CF169" s="27">
        <v>6.0639E-5</v>
      </c>
      <c r="CG169">
        <v>707.85500000000002</v>
      </c>
      <c r="CH169">
        <v>207.37899999999999</v>
      </c>
      <c r="CI169">
        <v>114.539</v>
      </c>
      <c r="CJ169">
        <v>43.1646</v>
      </c>
      <c r="CK169">
        <v>365.08300000000003</v>
      </c>
      <c r="CL169">
        <v>321.91800000000001</v>
      </c>
      <c r="CM169">
        <v>23.44</v>
      </c>
      <c r="CN169">
        <v>18.350000000000001</v>
      </c>
      <c r="CO169">
        <v>3.66</v>
      </c>
      <c r="CP169">
        <v>12.08</v>
      </c>
      <c r="CQ169">
        <v>-48.37</v>
      </c>
      <c r="CR169">
        <v>7.37</v>
      </c>
      <c r="CS169">
        <v>17.440000000000001</v>
      </c>
      <c r="CT169">
        <v>27.51</v>
      </c>
      <c r="CU169">
        <v>1.64</v>
      </c>
      <c r="CV169">
        <v>63.12</v>
      </c>
      <c r="CW169">
        <v>57.53</v>
      </c>
      <c r="DH169">
        <v>0</v>
      </c>
      <c r="DI169">
        <v>0.73802199999999996</v>
      </c>
      <c r="DJ169">
        <v>3.1638600000000003E-2</v>
      </c>
      <c r="DK169">
        <v>1.40705E-2</v>
      </c>
      <c r="DL169">
        <v>-8.0562099999999998E-2</v>
      </c>
      <c r="DM169">
        <v>0.134212</v>
      </c>
      <c r="DN169">
        <v>0.17513200000000001</v>
      </c>
      <c r="DO169">
        <v>0.30364400000000002</v>
      </c>
      <c r="DP169">
        <v>2.03874E-2</v>
      </c>
      <c r="DQ169">
        <v>1.3365400000000001</v>
      </c>
      <c r="DR169">
        <v>0.78373099999999996</v>
      </c>
      <c r="DS169" t="s">
        <v>673</v>
      </c>
      <c r="DT169" t="s">
        <v>670</v>
      </c>
      <c r="DU169" t="s">
        <v>665</v>
      </c>
      <c r="DV169" t="s">
        <v>501</v>
      </c>
      <c r="DW169" s="27">
        <v>1.7505200000000001E-9</v>
      </c>
      <c r="DX169" s="27">
        <v>1.7505200000000001E-9</v>
      </c>
      <c r="DY169">
        <v>0</v>
      </c>
      <c r="DZ169">
        <v>0</v>
      </c>
      <c r="EC169">
        <v>140.49700000000001</v>
      </c>
      <c r="ED169">
        <v>209.15</v>
      </c>
      <c r="EE169">
        <v>277.07299999999998</v>
      </c>
      <c r="EF169">
        <v>81.134900000000002</v>
      </c>
      <c r="EG169">
        <v>0</v>
      </c>
      <c r="EH169">
        <v>-4302.38</v>
      </c>
      <c r="EI169">
        <v>0</v>
      </c>
      <c r="EJ169">
        <v>0</v>
      </c>
      <c r="EK169">
        <v>505.55700000000002</v>
      </c>
      <c r="EL169">
        <v>943.46699999999998</v>
      </c>
      <c r="EM169">
        <v>2025.88</v>
      </c>
      <c r="EN169">
        <v>119.621</v>
      </c>
      <c r="EO169" s="27">
        <v>6.0574600000000001E-5</v>
      </c>
      <c r="EP169">
        <v>207.37899999999999</v>
      </c>
      <c r="EQ169">
        <v>114.539</v>
      </c>
      <c r="ER169">
        <v>0</v>
      </c>
      <c r="ES169">
        <v>43.1646</v>
      </c>
      <c r="ET169">
        <v>365.08300000000003</v>
      </c>
      <c r="EU169">
        <v>23.44</v>
      </c>
      <c r="EV169">
        <v>18.350000000000001</v>
      </c>
      <c r="EW169">
        <v>3.66</v>
      </c>
      <c r="EX169">
        <v>12.08</v>
      </c>
      <c r="EY169">
        <v>0</v>
      </c>
      <c r="EZ169">
        <v>-48.37</v>
      </c>
      <c r="FA169">
        <v>0</v>
      </c>
      <c r="FB169">
        <v>0</v>
      </c>
      <c r="FC169">
        <v>7.37</v>
      </c>
      <c r="FD169">
        <v>17.440000000000001</v>
      </c>
      <c r="FE169">
        <v>27.51</v>
      </c>
      <c r="FF169">
        <v>1.64</v>
      </c>
      <c r="FG169">
        <v>63.12</v>
      </c>
      <c r="FT169">
        <v>0</v>
      </c>
      <c r="FU169">
        <v>0.73802199999999996</v>
      </c>
      <c r="FV169">
        <v>3.1638600000000003E-2</v>
      </c>
      <c r="FW169">
        <v>1.40705E-2</v>
      </c>
      <c r="FX169">
        <v>0</v>
      </c>
      <c r="FY169">
        <v>-8.0562099999999998E-2</v>
      </c>
      <c r="FZ169">
        <v>0</v>
      </c>
      <c r="GA169">
        <v>0</v>
      </c>
      <c r="GB169">
        <v>0.134212</v>
      </c>
      <c r="GC169">
        <v>0.17513200000000001</v>
      </c>
      <c r="GD169">
        <v>0.30364400000000002</v>
      </c>
      <c r="GE169">
        <v>2.03874E-2</v>
      </c>
      <c r="GF169">
        <v>1.3365400000000001</v>
      </c>
      <c r="GG169">
        <v>467.20299999999997</v>
      </c>
      <c r="GH169">
        <v>1161.6600000000001</v>
      </c>
      <c r="GI169">
        <v>277.07299999999998</v>
      </c>
      <c r="GJ169">
        <v>0</v>
      </c>
      <c r="GK169">
        <v>2135</v>
      </c>
      <c r="GL169">
        <v>930.00099999999998</v>
      </c>
      <c r="GM169">
        <v>2637.81</v>
      </c>
      <c r="GN169">
        <v>297.5</v>
      </c>
      <c r="GO169">
        <v>7906.25</v>
      </c>
      <c r="GP169">
        <v>388.90899999999999</v>
      </c>
      <c r="GQ169">
        <v>168.15199999999999</v>
      </c>
      <c r="GR169">
        <v>65.400000000000006</v>
      </c>
      <c r="GS169">
        <v>622.46100000000001</v>
      </c>
      <c r="GT169">
        <v>49.003599999999999</v>
      </c>
      <c r="GU169">
        <v>54.21</v>
      </c>
      <c r="GV169">
        <v>3.66</v>
      </c>
      <c r="GW169">
        <v>39.268300000000004</v>
      </c>
      <c r="GX169">
        <v>31.93</v>
      </c>
      <c r="GY169">
        <v>23.209499999999998</v>
      </c>
      <c r="GZ169">
        <v>36.39</v>
      </c>
      <c r="HA169">
        <v>4.13</v>
      </c>
      <c r="HB169">
        <v>241.80099999999999</v>
      </c>
      <c r="HC169">
        <v>46.4</v>
      </c>
      <c r="HD169">
        <v>54.21</v>
      </c>
      <c r="HE169">
        <v>3.66</v>
      </c>
      <c r="HF169">
        <v>16.100000000000001</v>
      </c>
      <c r="HG169">
        <v>31.93</v>
      </c>
      <c r="HH169">
        <v>18.57</v>
      </c>
      <c r="HI169">
        <v>36.39</v>
      </c>
      <c r="HJ169">
        <v>4.13</v>
      </c>
      <c r="HK169">
        <v>211.39</v>
      </c>
      <c r="ID169">
        <v>0</v>
      </c>
      <c r="IE169">
        <v>2.4539200000000001</v>
      </c>
      <c r="IF169">
        <v>3.1638600000000003E-2</v>
      </c>
      <c r="IG169">
        <v>0</v>
      </c>
      <c r="IH169">
        <v>0.62342900000000001</v>
      </c>
      <c r="II169">
        <v>0.118043</v>
      </c>
      <c r="IJ169">
        <v>0.43196400000000001</v>
      </c>
      <c r="IK169">
        <v>6.2929700000000005E-2</v>
      </c>
      <c r="IL169">
        <v>3.72193</v>
      </c>
      <c r="IM169">
        <v>46.1</v>
      </c>
      <c r="IN169">
        <v>20</v>
      </c>
      <c r="IO169">
        <v>26.1</v>
      </c>
      <c r="IP169">
        <v>46.1</v>
      </c>
      <c r="IQ169">
        <v>20</v>
      </c>
      <c r="IR169">
        <v>26.1</v>
      </c>
      <c r="IU169">
        <v>24.84</v>
      </c>
      <c r="IV169">
        <v>32.69</v>
      </c>
      <c r="IW169">
        <v>24.84</v>
      </c>
      <c r="IX169">
        <v>32.69</v>
      </c>
      <c r="IY169">
        <v>24.84</v>
      </c>
      <c r="IZ169">
        <v>32.69</v>
      </c>
      <c r="JA169">
        <v>63.48</v>
      </c>
      <c r="JB169">
        <v>82.661900000000003</v>
      </c>
      <c r="JK169">
        <v>1</v>
      </c>
      <c r="JL169">
        <v>2.8233299999999999</v>
      </c>
      <c r="JM169">
        <v>2.8233299999999999</v>
      </c>
      <c r="JP169">
        <v>4303.6400000000003</v>
      </c>
      <c r="JQ169">
        <v>2.8233299999999999</v>
      </c>
      <c r="JR169">
        <v>0.26</v>
      </c>
      <c r="JS169">
        <v>0.4</v>
      </c>
      <c r="JT169">
        <v>2.17</v>
      </c>
      <c r="JU169">
        <v>0.26</v>
      </c>
      <c r="JV169">
        <v>0.4</v>
      </c>
      <c r="JW169">
        <v>2.17</v>
      </c>
      <c r="JZ169">
        <v>1</v>
      </c>
      <c r="KA169">
        <v>1</v>
      </c>
      <c r="KB169">
        <v>33.212800000000001</v>
      </c>
      <c r="KC169">
        <v>21.256</v>
      </c>
      <c r="KD169">
        <v>33.212800000000001</v>
      </c>
      <c r="KE169">
        <v>21.256</v>
      </c>
      <c r="KF169">
        <v>50.195</v>
      </c>
      <c r="KG169">
        <v>45.932200000000002</v>
      </c>
      <c r="KJ169">
        <v>28.4787</v>
      </c>
      <c r="KK169">
        <v>49.5916</v>
      </c>
      <c r="KL169">
        <v>55.284100000000002</v>
      </c>
      <c r="KM169">
        <v>16.012</v>
      </c>
      <c r="KN169">
        <v>0</v>
      </c>
      <c r="KO169">
        <v>-658.89300000000003</v>
      </c>
      <c r="KP169">
        <v>0</v>
      </c>
      <c r="KQ169">
        <v>0</v>
      </c>
      <c r="KR169">
        <v>109.703</v>
      </c>
      <c r="KS169">
        <v>187.92699999999999</v>
      </c>
      <c r="KT169">
        <v>413.96499999999997</v>
      </c>
      <c r="KU169">
        <v>26.198699999999999</v>
      </c>
      <c r="KV169">
        <v>228.267</v>
      </c>
      <c r="KW169">
        <v>1100.57</v>
      </c>
      <c r="KX169">
        <v>607.86199999999997</v>
      </c>
      <c r="KY169">
        <v>0</v>
      </c>
      <c r="KZ169">
        <v>229.07599999999999</v>
      </c>
      <c r="LA169">
        <v>1937.51</v>
      </c>
      <c r="LB169">
        <v>28.4787</v>
      </c>
      <c r="LC169">
        <v>49.5916</v>
      </c>
      <c r="LD169">
        <v>55.284100000000002</v>
      </c>
      <c r="LE169">
        <v>16.012</v>
      </c>
      <c r="LF169">
        <v>-658.89300000000003</v>
      </c>
      <c r="LG169">
        <v>109.703</v>
      </c>
      <c r="LH169">
        <v>187.92699999999999</v>
      </c>
      <c r="LI169">
        <v>413.96499999999997</v>
      </c>
      <c r="LJ169">
        <v>26.198699999999999</v>
      </c>
      <c r="LK169">
        <v>228.267</v>
      </c>
      <c r="LL169">
        <v>1100.57</v>
      </c>
      <c r="LM169">
        <v>607.86199999999997</v>
      </c>
      <c r="LN169">
        <v>229.07599999999999</v>
      </c>
      <c r="LO169">
        <v>1937.51</v>
      </c>
      <c r="LP169">
        <v>97.323899999999995</v>
      </c>
      <c r="LQ169">
        <v>281.65800000000002</v>
      </c>
      <c r="LR169">
        <v>55.284100000000002</v>
      </c>
      <c r="LS169">
        <v>0</v>
      </c>
      <c r="LT169">
        <v>463.08</v>
      </c>
      <c r="LU169">
        <v>187.226</v>
      </c>
      <c r="LV169">
        <v>544.68899999999996</v>
      </c>
      <c r="LW169">
        <v>71.471400000000003</v>
      </c>
      <c r="LX169">
        <v>1700.73</v>
      </c>
      <c r="LY169">
        <v>2063.9499999999998</v>
      </c>
      <c r="LZ169">
        <v>892.38499999999999</v>
      </c>
      <c r="MA169">
        <v>347.08</v>
      </c>
      <c r="MB169">
        <v>3303.42</v>
      </c>
    </row>
    <row r="170" spans="1:340" x14ac:dyDescent="0.25">
      <c r="A170" s="26">
        <v>44497.821134259262</v>
      </c>
      <c r="B170" t="s">
        <v>1002</v>
      </c>
      <c r="C170" t="s">
        <v>1004</v>
      </c>
      <c r="D170">
        <v>12</v>
      </c>
      <c r="E170">
        <v>1</v>
      </c>
      <c r="F170">
        <v>2100</v>
      </c>
      <c r="G170" t="s">
        <v>87</v>
      </c>
      <c r="H170" t="s">
        <v>393</v>
      </c>
      <c r="I170">
        <v>0</v>
      </c>
      <c r="J170">
        <v>0</v>
      </c>
      <c r="K170">
        <v>0</v>
      </c>
      <c r="L170">
        <v>26.1</v>
      </c>
      <c r="O170">
        <v>140.49700000000001</v>
      </c>
      <c r="P170">
        <v>209.15</v>
      </c>
      <c r="Q170">
        <v>277.07299999999998</v>
      </c>
      <c r="R170">
        <v>81.134900000000002</v>
      </c>
      <c r="S170">
        <v>0</v>
      </c>
      <c r="T170">
        <v>-4302.38</v>
      </c>
      <c r="U170">
        <v>0</v>
      </c>
      <c r="V170">
        <v>0</v>
      </c>
      <c r="W170">
        <v>505.55700000000002</v>
      </c>
      <c r="X170">
        <v>943.46699999999998</v>
      </c>
      <c r="Y170">
        <v>2025.88</v>
      </c>
      <c r="Z170">
        <v>119.621</v>
      </c>
      <c r="AA170" s="27">
        <v>6.0574600000000001E-5</v>
      </c>
      <c r="AB170">
        <v>707.85500000000002</v>
      </c>
      <c r="AC170">
        <v>207.37899999999999</v>
      </c>
      <c r="AD170">
        <v>114.539</v>
      </c>
      <c r="AE170">
        <v>0</v>
      </c>
      <c r="AF170">
        <v>43.1646</v>
      </c>
      <c r="AG170">
        <v>365.08300000000003</v>
      </c>
      <c r="AH170">
        <v>321.91800000000001</v>
      </c>
      <c r="AI170">
        <v>23.44</v>
      </c>
      <c r="AJ170">
        <v>18.350000000000001</v>
      </c>
      <c r="AK170">
        <v>3.66</v>
      </c>
      <c r="AL170">
        <v>12.08</v>
      </c>
      <c r="AM170">
        <v>0</v>
      </c>
      <c r="AN170">
        <v>-48.37</v>
      </c>
      <c r="AO170">
        <v>0</v>
      </c>
      <c r="AP170">
        <v>0</v>
      </c>
      <c r="AQ170">
        <v>7.37</v>
      </c>
      <c r="AR170">
        <v>17.440000000000001</v>
      </c>
      <c r="AS170">
        <v>27.51</v>
      </c>
      <c r="AT170">
        <v>1.64</v>
      </c>
      <c r="AU170">
        <v>63.12</v>
      </c>
      <c r="AV170">
        <v>57.53</v>
      </c>
      <c r="BI170">
        <v>0</v>
      </c>
      <c r="BJ170">
        <v>0.73802199999999996</v>
      </c>
      <c r="BK170">
        <v>3.1638600000000003E-2</v>
      </c>
      <c r="BL170">
        <v>1.40705E-2</v>
      </c>
      <c r="BM170">
        <v>0</v>
      </c>
      <c r="BN170">
        <v>-8.0562099999999998E-2</v>
      </c>
      <c r="BO170">
        <v>0</v>
      </c>
      <c r="BP170">
        <v>0</v>
      </c>
      <c r="BQ170">
        <v>0.134212</v>
      </c>
      <c r="BR170">
        <v>0.17513200000000001</v>
      </c>
      <c r="BS170">
        <v>0.30364400000000002</v>
      </c>
      <c r="BT170">
        <v>2.03874E-2</v>
      </c>
      <c r="BU170">
        <v>1.3365400000000001</v>
      </c>
      <c r="BV170">
        <v>0.78373099999999996</v>
      </c>
      <c r="BW170">
        <v>140.49700000000001</v>
      </c>
      <c r="BX170">
        <v>209.15</v>
      </c>
      <c r="BY170">
        <v>277.07299999999998</v>
      </c>
      <c r="BZ170">
        <v>81.134900000000002</v>
      </c>
      <c r="CA170">
        <v>-4302.38</v>
      </c>
      <c r="CB170">
        <v>505.55700000000002</v>
      </c>
      <c r="CC170">
        <v>943.46699999999998</v>
      </c>
      <c r="CD170">
        <v>2025.88</v>
      </c>
      <c r="CE170">
        <v>119.621</v>
      </c>
      <c r="CF170" s="27">
        <v>6.0639E-5</v>
      </c>
      <c r="CG170">
        <v>707.85500000000002</v>
      </c>
      <c r="CH170">
        <v>207.37899999999999</v>
      </c>
      <c r="CI170">
        <v>114.539</v>
      </c>
      <c r="CJ170">
        <v>43.1646</v>
      </c>
      <c r="CK170">
        <v>365.08300000000003</v>
      </c>
      <c r="CL170">
        <v>321.91800000000001</v>
      </c>
      <c r="CM170">
        <v>23.44</v>
      </c>
      <c r="CN170">
        <v>18.350000000000001</v>
      </c>
      <c r="CO170">
        <v>3.66</v>
      </c>
      <c r="CP170">
        <v>12.08</v>
      </c>
      <c r="CQ170">
        <v>-48.37</v>
      </c>
      <c r="CR170">
        <v>7.37</v>
      </c>
      <c r="CS170">
        <v>17.440000000000001</v>
      </c>
      <c r="CT170">
        <v>27.51</v>
      </c>
      <c r="CU170">
        <v>1.64</v>
      </c>
      <c r="CV170">
        <v>63.12</v>
      </c>
      <c r="CW170">
        <v>57.53</v>
      </c>
      <c r="DH170">
        <v>0</v>
      </c>
      <c r="DI170">
        <v>0.73802199999999996</v>
      </c>
      <c r="DJ170">
        <v>3.1638600000000003E-2</v>
      </c>
      <c r="DK170">
        <v>1.40705E-2</v>
      </c>
      <c r="DL170">
        <v>-8.0562099999999998E-2</v>
      </c>
      <c r="DM170">
        <v>0.134212</v>
      </c>
      <c r="DN170">
        <v>0.17513200000000001</v>
      </c>
      <c r="DO170">
        <v>0.30364400000000002</v>
      </c>
      <c r="DP170">
        <v>2.03874E-2</v>
      </c>
      <c r="DQ170">
        <v>1.3365400000000001</v>
      </c>
      <c r="DR170">
        <v>0.78373099999999996</v>
      </c>
      <c r="DS170" t="s">
        <v>673</v>
      </c>
      <c r="DT170" t="s">
        <v>670</v>
      </c>
      <c r="DU170" t="s">
        <v>665</v>
      </c>
      <c r="DV170" t="s">
        <v>501</v>
      </c>
      <c r="DW170" s="27">
        <v>1.7505200000000001E-9</v>
      </c>
      <c r="DX170" s="27">
        <v>1.7505200000000001E-9</v>
      </c>
      <c r="DY170">
        <v>0</v>
      </c>
      <c r="DZ170">
        <v>0</v>
      </c>
      <c r="EC170">
        <v>140.49700000000001</v>
      </c>
      <c r="ED170">
        <v>209.15</v>
      </c>
      <c r="EE170">
        <v>277.07299999999998</v>
      </c>
      <c r="EF170">
        <v>81.134900000000002</v>
      </c>
      <c r="EG170">
        <v>0</v>
      </c>
      <c r="EH170">
        <v>-4302.38</v>
      </c>
      <c r="EI170">
        <v>0</v>
      </c>
      <c r="EJ170">
        <v>0</v>
      </c>
      <c r="EK170">
        <v>505.55700000000002</v>
      </c>
      <c r="EL170">
        <v>943.46699999999998</v>
      </c>
      <c r="EM170">
        <v>2025.88</v>
      </c>
      <c r="EN170">
        <v>119.621</v>
      </c>
      <c r="EO170" s="27">
        <v>6.0574600000000001E-5</v>
      </c>
      <c r="EP170">
        <v>207.37899999999999</v>
      </c>
      <c r="EQ170">
        <v>114.539</v>
      </c>
      <c r="ER170">
        <v>0</v>
      </c>
      <c r="ES170">
        <v>43.1646</v>
      </c>
      <c r="ET170">
        <v>365.08300000000003</v>
      </c>
      <c r="EU170">
        <v>23.44</v>
      </c>
      <c r="EV170">
        <v>18.350000000000001</v>
      </c>
      <c r="EW170">
        <v>3.66</v>
      </c>
      <c r="EX170">
        <v>12.08</v>
      </c>
      <c r="EY170">
        <v>0</v>
      </c>
      <c r="EZ170">
        <v>-48.37</v>
      </c>
      <c r="FA170">
        <v>0</v>
      </c>
      <c r="FB170">
        <v>0</v>
      </c>
      <c r="FC170">
        <v>7.37</v>
      </c>
      <c r="FD170">
        <v>17.440000000000001</v>
      </c>
      <c r="FE170">
        <v>27.51</v>
      </c>
      <c r="FF170">
        <v>1.64</v>
      </c>
      <c r="FG170">
        <v>63.12</v>
      </c>
      <c r="FT170">
        <v>0</v>
      </c>
      <c r="FU170">
        <v>0.73802199999999996</v>
      </c>
      <c r="FV170">
        <v>3.1638600000000003E-2</v>
      </c>
      <c r="FW170">
        <v>1.40705E-2</v>
      </c>
      <c r="FX170">
        <v>0</v>
      </c>
      <c r="FY170">
        <v>-8.0562099999999998E-2</v>
      </c>
      <c r="FZ170">
        <v>0</v>
      </c>
      <c r="GA170">
        <v>0</v>
      </c>
      <c r="GB170">
        <v>0.134212</v>
      </c>
      <c r="GC170">
        <v>0.17513200000000001</v>
      </c>
      <c r="GD170">
        <v>0.30364400000000002</v>
      </c>
      <c r="GE170">
        <v>2.03874E-2</v>
      </c>
      <c r="GF170">
        <v>1.3365400000000001</v>
      </c>
      <c r="GG170">
        <v>467.20299999999997</v>
      </c>
      <c r="GH170">
        <v>1161.6600000000001</v>
      </c>
      <c r="GI170">
        <v>277.07299999999998</v>
      </c>
      <c r="GJ170">
        <v>0</v>
      </c>
      <c r="GK170">
        <v>2135</v>
      </c>
      <c r="GL170">
        <v>930.00099999999998</v>
      </c>
      <c r="GM170">
        <v>2637.81</v>
      </c>
      <c r="GN170">
        <v>297.5</v>
      </c>
      <c r="GO170">
        <v>7906.25</v>
      </c>
      <c r="GP170">
        <v>388.90899999999999</v>
      </c>
      <c r="GQ170">
        <v>168.15199999999999</v>
      </c>
      <c r="GR170">
        <v>65.400000000000006</v>
      </c>
      <c r="GS170">
        <v>622.46100000000001</v>
      </c>
      <c r="GT170">
        <v>49.003599999999999</v>
      </c>
      <c r="GU170">
        <v>54.21</v>
      </c>
      <c r="GV170">
        <v>3.66</v>
      </c>
      <c r="GW170">
        <v>39.268300000000004</v>
      </c>
      <c r="GX170">
        <v>31.93</v>
      </c>
      <c r="GY170">
        <v>23.209499999999998</v>
      </c>
      <c r="GZ170">
        <v>36.39</v>
      </c>
      <c r="HA170">
        <v>4.13</v>
      </c>
      <c r="HB170">
        <v>241.80099999999999</v>
      </c>
      <c r="HC170">
        <v>46.4</v>
      </c>
      <c r="HD170">
        <v>54.21</v>
      </c>
      <c r="HE170">
        <v>3.66</v>
      </c>
      <c r="HF170">
        <v>16.100000000000001</v>
      </c>
      <c r="HG170">
        <v>31.93</v>
      </c>
      <c r="HH170">
        <v>18.57</v>
      </c>
      <c r="HI170">
        <v>36.39</v>
      </c>
      <c r="HJ170">
        <v>4.13</v>
      </c>
      <c r="HK170">
        <v>211.39</v>
      </c>
      <c r="ID170">
        <v>0</v>
      </c>
      <c r="IE170">
        <v>2.4539200000000001</v>
      </c>
      <c r="IF170">
        <v>3.1638600000000003E-2</v>
      </c>
      <c r="IG170">
        <v>0</v>
      </c>
      <c r="IH170">
        <v>0.62342900000000001</v>
      </c>
      <c r="II170">
        <v>0.118043</v>
      </c>
      <c r="IJ170">
        <v>0.43196400000000001</v>
      </c>
      <c r="IK170">
        <v>6.2929700000000005E-2</v>
      </c>
      <c r="IL170">
        <v>3.72193</v>
      </c>
      <c r="IM170">
        <v>46.1</v>
      </c>
      <c r="IN170">
        <v>20</v>
      </c>
      <c r="IO170">
        <v>26.1</v>
      </c>
      <c r="IP170">
        <v>46.1</v>
      </c>
      <c r="IQ170">
        <v>20</v>
      </c>
      <c r="IR170">
        <v>26.1</v>
      </c>
      <c r="IU170">
        <v>24.84</v>
      </c>
      <c r="IV170">
        <v>32.69</v>
      </c>
      <c r="IW170">
        <v>24.84</v>
      </c>
      <c r="IX170">
        <v>32.69</v>
      </c>
      <c r="IY170">
        <v>24.84</v>
      </c>
      <c r="IZ170">
        <v>32.69</v>
      </c>
      <c r="JA170">
        <v>63.48</v>
      </c>
      <c r="JB170">
        <v>82.661900000000003</v>
      </c>
      <c r="JK170">
        <v>1</v>
      </c>
      <c r="JL170">
        <v>2.8233299999999999</v>
      </c>
      <c r="JM170">
        <v>2.8233299999999999</v>
      </c>
      <c r="JP170">
        <v>4303.6400000000003</v>
      </c>
      <c r="JQ170">
        <v>2.8233299999999999</v>
      </c>
      <c r="JR170">
        <v>0.26</v>
      </c>
      <c r="JS170">
        <v>0.4</v>
      </c>
      <c r="JT170">
        <v>2.17</v>
      </c>
      <c r="JU170">
        <v>0.26</v>
      </c>
      <c r="JV170">
        <v>0.4</v>
      </c>
      <c r="JW170">
        <v>2.17</v>
      </c>
      <c r="JZ170">
        <v>1</v>
      </c>
      <c r="KA170">
        <v>1</v>
      </c>
      <c r="KB170">
        <v>33.212800000000001</v>
      </c>
      <c r="KC170">
        <v>21.256</v>
      </c>
      <c r="KD170">
        <v>33.212800000000001</v>
      </c>
      <c r="KE170">
        <v>21.256</v>
      </c>
      <c r="KF170">
        <v>50.195</v>
      </c>
      <c r="KG170">
        <v>45.932200000000002</v>
      </c>
      <c r="KJ170">
        <v>28.4787</v>
      </c>
      <c r="KK170">
        <v>49.5916</v>
      </c>
      <c r="KL170">
        <v>55.284100000000002</v>
      </c>
      <c r="KM170">
        <v>16.012</v>
      </c>
      <c r="KN170">
        <v>0</v>
      </c>
      <c r="KO170">
        <v>-658.89300000000003</v>
      </c>
      <c r="KP170">
        <v>0</v>
      </c>
      <c r="KQ170">
        <v>0</v>
      </c>
      <c r="KR170">
        <v>109.703</v>
      </c>
      <c r="KS170">
        <v>187.92699999999999</v>
      </c>
      <c r="KT170">
        <v>413.96499999999997</v>
      </c>
      <c r="KU170">
        <v>26.198699999999999</v>
      </c>
      <c r="KV170">
        <v>228.267</v>
      </c>
      <c r="KW170">
        <v>1100.57</v>
      </c>
      <c r="KX170">
        <v>607.86199999999997</v>
      </c>
      <c r="KY170">
        <v>0</v>
      </c>
      <c r="KZ170">
        <v>229.07599999999999</v>
      </c>
      <c r="LA170">
        <v>1937.51</v>
      </c>
      <c r="LB170">
        <v>28.4787</v>
      </c>
      <c r="LC170">
        <v>49.5916</v>
      </c>
      <c r="LD170">
        <v>55.284100000000002</v>
      </c>
      <c r="LE170">
        <v>16.012</v>
      </c>
      <c r="LF170">
        <v>-658.89300000000003</v>
      </c>
      <c r="LG170">
        <v>109.703</v>
      </c>
      <c r="LH170">
        <v>187.92699999999999</v>
      </c>
      <c r="LI170">
        <v>413.96499999999997</v>
      </c>
      <c r="LJ170">
        <v>26.198699999999999</v>
      </c>
      <c r="LK170">
        <v>228.267</v>
      </c>
      <c r="LL170">
        <v>1100.57</v>
      </c>
      <c r="LM170">
        <v>607.86199999999997</v>
      </c>
      <c r="LN170">
        <v>229.07599999999999</v>
      </c>
      <c r="LO170">
        <v>1937.51</v>
      </c>
      <c r="LP170">
        <v>97.323899999999995</v>
      </c>
      <c r="LQ170">
        <v>281.65800000000002</v>
      </c>
      <c r="LR170">
        <v>55.284100000000002</v>
      </c>
      <c r="LS170">
        <v>0</v>
      </c>
      <c r="LT170">
        <v>463.08</v>
      </c>
      <c r="LU170">
        <v>187.226</v>
      </c>
      <c r="LV170">
        <v>544.68899999999996</v>
      </c>
      <c r="LW170">
        <v>71.471400000000003</v>
      </c>
      <c r="LX170">
        <v>1700.73</v>
      </c>
      <c r="LY170">
        <v>2063.9499999999998</v>
      </c>
      <c r="LZ170">
        <v>892.38499999999999</v>
      </c>
      <c r="MA170">
        <v>347.08</v>
      </c>
      <c r="MB170">
        <v>3303.42</v>
      </c>
    </row>
    <row r="171" spans="1:340" x14ac:dyDescent="0.25">
      <c r="A171" s="26">
        <v>44497.821134259262</v>
      </c>
      <c r="B171" t="s">
        <v>1002</v>
      </c>
      <c r="C171" t="s">
        <v>1005</v>
      </c>
      <c r="D171">
        <v>12</v>
      </c>
      <c r="E171">
        <v>1</v>
      </c>
      <c r="F171">
        <v>2100</v>
      </c>
      <c r="G171" t="s">
        <v>87</v>
      </c>
      <c r="H171" t="s">
        <v>393</v>
      </c>
      <c r="I171">
        <v>0</v>
      </c>
      <c r="J171">
        <v>0</v>
      </c>
      <c r="K171">
        <v>0</v>
      </c>
      <c r="L171">
        <v>26.1</v>
      </c>
      <c r="O171">
        <v>140.49700000000001</v>
      </c>
      <c r="P171">
        <v>209.15</v>
      </c>
      <c r="Q171">
        <v>277.07299999999998</v>
      </c>
      <c r="R171">
        <v>81.134900000000002</v>
      </c>
      <c r="S171">
        <v>0</v>
      </c>
      <c r="T171">
        <v>-4302.38</v>
      </c>
      <c r="U171">
        <v>0</v>
      </c>
      <c r="V171">
        <v>0</v>
      </c>
      <c r="W171">
        <v>505.55700000000002</v>
      </c>
      <c r="X171">
        <v>943.46699999999998</v>
      </c>
      <c r="Y171">
        <v>2025.88</v>
      </c>
      <c r="Z171">
        <v>119.621</v>
      </c>
      <c r="AA171" s="27">
        <v>6.6149999999999995E-5</v>
      </c>
      <c r="AB171">
        <v>707.85500000000002</v>
      </c>
      <c r="AC171">
        <v>207.37899999999999</v>
      </c>
      <c r="AD171">
        <v>114.539</v>
      </c>
      <c r="AE171">
        <v>0</v>
      </c>
      <c r="AF171">
        <v>43.1646</v>
      </c>
      <c r="AG171">
        <v>365.08300000000003</v>
      </c>
      <c r="AH171">
        <v>321.91800000000001</v>
      </c>
      <c r="AI171">
        <v>23.44</v>
      </c>
      <c r="AJ171">
        <v>18.350000000000001</v>
      </c>
      <c r="AK171">
        <v>3.66</v>
      </c>
      <c r="AL171">
        <v>12.08</v>
      </c>
      <c r="AM171">
        <v>0</v>
      </c>
      <c r="AN171">
        <v>-48.37</v>
      </c>
      <c r="AO171">
        <v>0</v>
      </c>
      <c r="AP171">
        <v>0</v>
      </c>
      <c r="AQ171">
        <v>7.37</v>
      </c>
      <c r="AR171">
        <v>17.440000000000001</v>
      </c>
      <c r="AS171">
        <v>27.51</v>
      </c>
      <c r="AT171">
        <v>1.64</v>
      </c>
      <c r="AU171">
        <v>63.12</v>
      </c>
      <c r="AV171">
        <v>57.53</v>
      </c>
      <c r="BI171">
        <v>0</v>
      </c>
      <c r="BJ171">
        <v>0.73802199999999996</v>
      </c>
      <c r="BK171">
        <v>3.1638600000000003E-2</v>
      </c>
      <c r="BL171">
        <v>1.40705E-2</v>
      </c>
      <c r="BM171">
        <v>0</v>
      </c>
      <c r="BN171">
        <v>-8.0562099999999998E-2</v>
      </c>
      <c r="BO171">
        <v>0</v>
      </c>
      <c r="BP171">
        <v>0</v>
      </c>
      <c r="BQ171">
        <v>0.134212</v>
      </c>
      <c r="BR171">
        <v>0.17513200000000001</v>
      </c>
      <c r="BS171">
        <v>0.30364400000000002</v>
      </c>
      <c r="BT171">
        <v>2.03874E-2</v>
      </c>
      <c r="BU171">
        <v>1.3365400000000001</v>
      </c>
      <c r="BV171">
        <v>0.78373099999999996</v>
      </c>
      <c r="BW171">
        <v>140.49700000000001</v>
      </c>
      <c r="BX171">
        <v>209.15</v>
      </c>
      <c r="BY171">
        <v>277.07299999999998</v>
      </c>
      <c r="BZ171">
        <v>81.134900000000002</v>
      </c>
      <c r="CA171">
        <v>-4302.38</v>
      </c>
      <c r="CB171">
        <v>505.55700000000002</v>
      </c>
      <c r="CC171">
        <v>943.46699999999998</v>
      </c>
      <c r="CD171">
        <v>2025.88</v>
      </c>
      <c r="CE171">
        <v>119.621</v>
      </c>
      <c r="CF171" s="27">
        <v>6.0639E-5</v>
      </c>
      <c r="CG171">
        <v>707.85500000000002</v>
      </c>
      <c r="CH171">
        <v>207.37899999999999</v>
      </c>
      <c r="CI171">
        <v>114.539</v>
      </c>
      <c r="CJ171">
        <v>43.1646</v>
      </c>
      <c r="CK171">
        <v>365.08300000000003</v>
      </c>
      <c r="CL171">
        <v>321.91800000000001</v>
      </c>
      <c r="CM171">
        <v>23.44</v>
      </c>
      <c r="CN171">
        <v>18.350000000000001</v>
      </c>
      <c r="CO171">
        <v>3.66</v>
      </c>
      <c r="CP171">
        <v>12.08</v>
      </c>
      <c r="CQ171">
        <v>-48.37</v>
      </c>
      <c r="CR171">
        <v>7.37</v>
      </c>
      <c r="CS171">
        <v>17.440000000000001</v>
      </c>
      <c r="CT171">
        <v>27.51</v>
      </c>
      <c r="CU171">
        <v>1.64</v>
      </c>
      <c r="CV171">
        <v>63.12</v>
      </c>
      <c r="CW171">
        <v>57.53</v>
      </c>
      <c r="DH171">
        <v>0</v>
      </c>
      <c r="DI171">
        <v>0.73802199999999996</v>
      </c>
      <c r="DJ171">
        <v>3.1638600000000003E-2</v>
      </c>
      <c r="DK171">
        <v>1.40705E-2</v>
      </c>
      <c r="DL171">
        <v>-8.0562099999999998E-2</v>
      </c>
      <c r="DM171">
        <v>0.134212</v>
      </c>
      <c r="DN171">
        <v>0.17513200000000001</v>
      </c>
      <c r="DO171">
        <v>0.30364400000000002</v>
      </c>
      <c r="DP171">
        <v>2.03874E-2</v>
      </c>
      <c r="DQ171">
        <v>1.3365400000000001</v>
      </c>
      <c r="DR171">
        <v>0.78373099999999996</v>
      </c>
      <c r="DS171" t="s">
        <v>673</v>
      </c>
      <c r="DT171" t="s">
        <v>670</v>
      </c>
      <c r="DU171" t="s">
        <v>665</v>
      </c>
      <c r="DV171" t="s">
        <v>501</v>
      </c>
      <c r="DW171" s="27">
        <v>6.8098400000000001E-8</v>
      </c>
      <c r="DX171" s="27">
        <v>6.8098400000000001E-8</v>
      </c>
      <c r="DY171">
        <v>0</v>
      </c>
      <c r="DZ171">
        <v>0</v>
      </c>
      <c r="EC171">
        <v>140.49700000000001</v>
      </c>
      <c r="ED171">
        <v>209.15</v>
      </c>
      <c r="EE171">
        <v>277.07299999999998</v>
      </c>
      <c r="EF171">
        <v>81.134900000000002</v>
      </c>
      <c r="EG171">
        <v>0</v>
      </c>
      <c r="EH171">
        <v>-4302.38</v>
      </c>
      <c r="EI171">
        <v>0</v>
      </c>
      <c r="EJ171">
        <v>0</v>
      </c>
      <c r="EK171">
        <v>505.55700000000002</v>
      </c>
      <c r="EL171">
        <v>943.46699999999998</v>
      </c>
      <c r="EM171">
        <v>2025.88</v>
      </c>
      <c r="EN171">
        <v>119.621</v>
      </c>
      <c r="EO171" s="27">
        <v>6.6149999999999995E-5</v>
      </c>
      <c r="EP171">
        <v>207.37899999999999</v>
      </c>
      <c r="EQ171">
        <v>114.539</v>
      </c>
      <c r="ER171">
        <v>0</v>
      </c>
      <c r="ES171">
        <v>43.1646</v>
      </c>
      <c r="ET171">
        <v>365.08300000000003</v>
      </c>
      <c r="EU171">
        <v>23.44</v>
      </c>
      <c r="EV171">
        <v>18.350000000000001</v>
      </c>
      <c r="EW171">
        <v>3.66</v>
      </c>
      <c r="EX171">
        <v>12.08</v>
      </c>
      <c r="EY171">
        <v>0</v>
      </c>
      <c r="EZ171">
        <v>-48.37</v>
      </c>
      <c r="FA171">
        <v>0</v>
      </c>
      <c r="FB171">
        <v>0</v>
      </c>
      <c r="FC171">
        <v>7.37</v>
      </c>
      <c r="FD171">
        <v>17.440000000000001</v>
      </c>
      <c r="FE171">
        <v>27.51</v>
      </c>
      <c r="FF171">
        <v>1.64</v>
      </c>
      <c r="FG171">
        <v>63.12</v>
      </c>
      <c r="FT171">
        <v>0</v>
      </c>
      <c r="FU171">
        <v>0.73802199999999996</v>
      </c>
      <c r="FV171">
        <v>3.1638600000000003E-2</v>
      </c>
      <c r="FW171">
        <v>1.40705E-2</v>
      </c>
      <c r="FX171">
        <v>0</v>
      </c>
      <c r="FY171">
        <v>-8.0562099999999998E-2</v>
      </c>
      <c r="FZ171">
        <v>0</v>
      </c>
      <c r="GA171">
        <v>0</v>
      </c>
      <c r="GB171">
        <v>0.134212</v>
      </c>
      <c r="GC171">
        <v>0.17513200000000001</v>
      </c>
      <c r="GD171">
        <v>0.30364400000000002</v>
      </c>
      <c r="GE171">
        <v>2.03874E-2</v>
      </c>
      <c r="GF171">
        <v>1.3365400000000001</v>
      </c>
      <c r="GG171">
        <v>467.20299999999997</v>
      </c>
      <c r="GH171">
        <v>1161.6600000000001</v>
      </c>
      <c r="GI171">
        <v>277.07299999999998</v>
      </c>
      <c r="GJ171">
        <v>0</v>
      </c>
      <c r="GK171">
        <v>2135</v>
      </c>
      <c r="GL171">
        <v>930.00099999999998</v>
      </c>
      <c r="GM171">
        <v>2637.81</v>
      </c>
      <c r="GN171">
        <v>297.5</v>
      </c>
      <c r="GO171">
        <v>7906.25</v>
      </c>
      <c r="GP171">
        <v>388.90899999999999</v>
      </c>
      <c r="GQ171">
        <v>168.15199999999999</v>
      </c>
      <c r="GR171">
        <v>65.400000000000006</v>
      </c>
      <c r="GS171">
        <v>622.46100000000001</v>
      </c>
      <c r="GT171">
        <v>49.003599999999999</v>
      </c>
      <c r="GU171">
        <v>54.21</v>
      </c>
      <c r="GV171">
        <v>3.66</v>
      </c>
      <c r="GW171">
        <v>39.268300000000004</v>
      </c>
      <c r="GX171">
        <v>31.93</v>
      </c>
      <c r="GY171">
        <v>23.209499999999998</v>
      </c>
      <c r="GZ171">
        <v>36.39</v>
      </c>
      <c r="HA171">
        <v>4.13</v>
      </c>
      <c r="HB171">
        <v>241.80099999999999</v>
      </c>
      <c r="HC171">
        <v>46.4</v>
      </c>
      <c r="HD171">
        <v>54.21</v>
      </c>
      <c r="HE171">
        <v>3.66</v>
      </c>
      <c r="HF171">
        <v>16.100000000000001</v>
      </c>
      <c r="HG171">
        <v>31.93</v>
      </c>
      <c r="HH171">
        <v>18.57</v>
      </c>
      <c r="HI171">
        <v>36.39</v>
      </c>
      <c r="HJ171">
        <v>4.13</v>
      </c>
      <c r="HK171">
        <v>211.39</v>
      </c>
      <c r="ID171">
        <v>0</v>
      </c>
      <c r="IE171">
        <v>2.4539200000000001</v>
      </c>
      <c r="IF171">
        <v>3.1638600000000003E-2</v>
      </c>
      <c r="IG171">
        <v>0</v>
      </c>
      <c r="IH171">
        <v>0.62342900000000001</v>
      </c>
      <c r="II171">
        <v>0.118043</v>
      </c>
      <c r="IJ171">
        <v>0.43196400000000001</v>
      </c>
      <c r="IK171">
        <v>6.2929700000000005E-2</v>
      </c>
      <c r="IL171">
        <v>3.72193</v>
      </c>
      <c r="IM171">
        <v>46.1</v>
      </c>
      <c r="IN171">
        <v>20</v>
      </c>
      <c r="IO171">
        <v>26.1</v>
      </c>
      <c r="IP171">
        <v>46.1</v>
      </c>
      <c r="IQ171">
        <v>20</v>
      </c>
      <c r="IR171">
        <v>26.1</v>
      </c>
      <c r="IU171">
        <v>24.84</v>
      </c>
      <c r="IV171">
        <v>32.69</v>
      </c>
      <c r="IW171">
        <v>24.84</v>
      </c>
      <c r="IX171">
        <v>32.69</v>
      </c>
      <c r="IY171">
        <v>24.84</v>
      </c>
      <c r="IZ171">
        <v>32.69</v>
      </c>
      <c r="JA171">
        <v>63.48</v>
      </c>
      <c r="JB171">
        <v>82.661900000000003</v>
      </c>
      <c r="JK171">
        <v>1</v>
      </c>
      <c r="JL171">
        <v>2.8233299999999999</v>
      </c>
      <c r="JM171">
        <v>2.8233299999999999</v>
      </c>
      <c r="JP171">
        <v>4303.6400000000003</v>
      </c>
      <c r="JQ171">
        <v>2.8233299999999999</v>
      </c>
      <c r="JR171">
        <v>0.26</v>
      </c>
      <c r="JS171">
        <v>0.4</v>
      </c>
      <c r="JT171">
        <v>2.17</v>
      </c>
      <c r="JU171">
        <v>0.26</v>
      </c>
      <c r="JV171">
        <v>0.4</v>
      </c>
      <c r="JW171">
        <v>2.17</v>
      </c>
      <c r="JZ171">
        <v>1</v>
      </c>
      <c r="KA171">
        <v>1</v>
      </c>
      <c r="KB171">
        <v>33.212800000000001</v>
      </c>
      <c r="KC171">
        <v>21.256</v>
      </c>
      <c r="KD171">
        <v>33.212800000000001</v>
      </c>
      <c r="KE171">
        <v>21.256</v>
      </c>
      <c r="KF171">
        <v>50.195</v>
      </c>
      <c r="KG171">
        <v>45.932200000000002</v>
      </c>
      <c r="KJ171">
        <v>28.4787</v>
      </c>
      <c r="KK171">
        <v>49.5916</v>
      </c>
      <c r="KL171">
        <v>55.284100000000002</v>
      </c>
      <c r="KM171">
        <v>16.012</v>
      </c>
      <c r="KN171">
        <v>0</v>
      </c>
      <c r="KO171">
        <v>-658.89300000000003</v>
      </c>
      <c r="KP171">
        <v>0</v>
      </c>
      <c r="KQ171">
        <v>0</v>
      </c>
      <c r="KR171">
        <v>109.703</v>
      </c>
      <c r="KS171">
        <v>187.92699999999999</v>
      </c>
      <c r="KT171">
        <v>413.96499999999997</v>
      </c>
      <c r="KU171">
        <v>26.198699999999999</v>
      </c>
      <c r="KV171">
        <v>228.267</v>
      </c>
      <c r="KW171">
        <v>1100.57</v>
      </c>
      <c r="KX171">
        <v>607.86199999999997</v>
      </c>
      <c r="KY171">
        <v>0</v>
      </c>
      <c r="KZ171">
        <v>229.07599999999999</v>
      </c>
      <c r="LA171">
        <v>1937.51</v>
      </c>
      <c r="LB171">
        <v>28.4787</v>
      </c>
      <c r="LC171">
        <v>49.5916</v>
      </c>
      <c r="LD171">
        <v>55.284100000000002</v>
      </c>
      <c r="LE171">
        <v>16.012</v>
      </c>
      <c r="LF171">
        <v>-658.89300000000003</v>
      </c>
      <c r="LG171">
        <v>109.703</v>
      </c>
      <c r="LH171">
        <v>187.92699999999999</v>
      </c>
      <c r="LI171">
        <v>413.96499999999997</v>
      </c>
      <c r="LJ171">
        <v>26.198699999999999</v>
      </c>
      <c r="LK171">
        <v>228.267</v>
      </c>
      <c r="LL171">
        <v>1100.57</v>
      </c>
      <c r="LM171">
        <v>607.86199999999997</v>
      </c>
      <c r="LN171">
        <v>229.07599999999999</v>
      </c>
      <c r="LO171">
        <v>1937.51</v>
      </c>
      <c r="LP171">
        <v>97.323899999999995</v>
      </c>
      <c r="LQ171">
        <v>281.65800000000002</v>
      </c>
      <c r="LR171">
        <v>55.284100000000002</v>
      </c>
      <c r="LS171">
        <v>0</v>
      </c>
      <c r="LT171">
        <v>463.08</v>
      </c>
      <c r="LU171">
        <v>187.226</v>
      </c>
      <c r="LV171">
        <v>544.68899999999996</v>
      </c>
      <c r="LW171">
        <v>71.471400000000003</v>
      </c>
      <c r="LX171">
        <v>1700.73</v>
      </c>
      <c r="LY171">
        <v>2063.9499999999998</v>
      </c>
      <c r="LZ171">
        <v>892.38499999999999</v>
      </c>
      <c r="MA171">
        <v>347.08</v>
      </c>
      <c r="MB171">
        <v>3303.42</v>
      </c>
    </row>
    <row r="172" spans="1:340" x14ac:dyDescent="0.25">
      <c r="A172" s="26">
        <v>44497.821134259262</v>
      </c>
      <c r="B172" t="s">
        <v>1002</v>
      </c>
      <c r="C172" t="s">
        <v>1006</v>
      </c>
      <c r="D172">
        <v>12</v>
      </c>
      <c r="E172">
        <v>1</v>
      </c>
      <c r="F172">
        <v>2100</v>
      </c>
      <c r="G172" t="s">
        <v>87</v>
      </c>
      <c r="H172" t="s">
        <v>393</v>
      </c>
      <c r="I172">
        <v>0</v>
      </c>
      <c r="J172">
        <v>0</v>
      </c>
      <c r="K172">
        <v>0</v>
      </c>
      <c r="L172">
        <v>26.1</v>
      </c>
      <c r="O172">
        <v>140.49700000000001</v>
      </c>
      <c r="P172">
        <v>209.15</v>
      </c>
      <c r="Q172">
        <v>277.07299999999998</v>
      </c>
      <c r="R172">
        <v>81.134900000000002</v>
      </c>
      <c r="S172">
        <v>0</v>
      </c>
      <c r="T172">
        <v>-4302.38</v>
      </c>
      <c r="U172">
        <v>0</v>
      </c>
      <c r="V172">
        <v>0</v>
      </c>
      <c r="W172">
        <v>505.55700000000002</v>
      </c>
      <c r="X172">
        <v>943.46699999999998</v>
      </c>
      <c r="Y172">
        <v>2025.88</v>
      </c>
      <c r="Z172">
        <v>119.621</v>
      </c>
      <c r="AA172" s="27">
        <v>6.37354E-5</v>
      </c>
      <c r="AB172">
        <v>707.85500000000002</v>
      </c>
      <c r="AC172">
        <v>207.37899999999999</v>
      </c>
      <c r="AD172">
        <v>114.539</v>
      </c>
      <c r="AE172">
        <v>0</v>
      </c>
      <c r="AF172">
        <v>43.1646</v>
      </c>
      <c r="AG172">
        <v>365.08300000000003</v>
      </c>
      <c r="AH172">
        <v>321.91800000000001</v>
      </c>
      <c r="AI172">
        <v>23.44</v>
      </c>
      <c r="AJ172">
        <v>18.350000000000001</v>
      </c>
      <c r="AK172">
        <v>3.66</v>
      </c>
      <c r="AL172">
        <v>12.08</v>
      </c>
      <c r="AM172">
        <v>0</v>
      </c>
      <c r="AN172">
        <v>-48.37</v>
      </c>
      <c r="AO172">
        <v>0</v>
      </c>
      <c r="AP172">
        <v>0</v>
      </c>
      <c r="AQ172">
        <v>7.37</v>
      </c>
      <c r="AR172">
        <v>17.440000000000001</v>
      </c>
      <c r="AS172">
        <v>27.51</v>
      </c>
      <c r="AT172">
        <v>1.64</v>
      </c>
      <c r="AU172">
        <v>63.12</v>
      </c>
      <c r="AV172">
        <v>57.53</v>
      </c>
      <c r="BI172">
        <v>0</v>
      </c>
      <c r="BJ172">
        <v>0.73802199999999996</v>
      </c>
      <c r="BK172">
        <v>3.1638600000000003E-2</v>
      </c>
      <c r="BL172">
        <v>1.40705E-2</v>
      </c>
      <c r="BM172">
        <v>0</v>
      </c>
      <c r="BN172">
        <v>-8.0562099999999998E-2</v>
      </c>
      <c r="BO172">
        <v>0</v>
      </c>
      <c r="BP172">
        <v>0</v>
      </c>
      <c r="BQ172">
        <v>0.134212</v>
      </c>
      <c r="BR172">
        <v>0.17513200000000001</v>
      </c>
      <c r="BS172">
        <v>0.30364400000000002</v>
      </c>
      <c r="BT172">
        <v>2.03874E-2</v>
      </c>
      <c r="BU172">
        <v>1.3365400000000001</v>
      </c>
      <c r="BV172">
        <v>0.78373099999999996</v>
      </c>
      <c r="BW172">
        <v>140.49700000000001</v>
      </c>
      <c r="BX172">
        <v>209.15</v>
      </c>
      <c r="BY172">
        <v>277.07299999999998</v>
      </c>
      <c r="BZ172">
        <v>81.134900000000002</v>
      </c>
      <c r="CA172">
        <v>-4302.38</v>
      </c>
      <c r="CB172">
        <v>505.55700000000002</v>
      </c>
      <c r="CC172">
        <v>943.46699999999998</v>
      </c>
      <c r="CD172">
        <v>2025.88</v>
      </c>
      <c r="CE172">
        <v>119.621</v>
      </c>
      <c r="CF172" s="27">
        <v>6.0639E-5</v>
      </c>
      <c r="CG172">
        <v>707.85500000000002</v>
      </c>
      <c r="CH172">
        <v>207.37899999999999</v>
      </c>
      <c r="CI172">
        <v>114.539</v>
      </c>
      <c r="CJ172">
        <v>43.1646</v>
      </c>
      <c r="CK172">
        <v>365.08300000000003</v>
      </c>
      <c r="CL172">
        <v>321.91800000000001</v>
      </c>
      <c r="CM172">
        <v>23.44</v>
      </c>
      <c r="CN172">
        <v>18.350000000000001</v>
      </c>
      <c r="CO172">
        <v>3.66</v>
      </c>
      <c r="CP172">
        <v>12.08</v>
      </c>
      <c r="CQ172">
        <v>-48.37</v>
      </c>
      <c r="CR172">
        <v>7.37</v>
      </c>
      <c r="CS172">
        <v>17.440000000000001</v>
      </c>
      <c r="CT172">
        <v>27.51</v>
      </c>
      <c r="CU172">
        <v>1.64</v>
      </c>
      <c r="CV172">
        <v>63.12</v>
      </c>
      <c r="CW172">
        <v>57.53</v>
      </c>
      <c r="DH172">
        <v>0</v>
      </c>
      <c r="DI172">
        <v>0.73802199999999996</v>
      </c>
      <c r="DJ172">
        <v>3.1638600000000003E-2</v>
      </c>
      <c r="DK172">
        <v>1.40705E-2</v>
      </c>
      <c r="DL172">
        <v>-8.0562099999999998E-2</v>
      </c>
      <c r="DM172">
        <v>0.134212</v>
      </c>
      <c r="DN172">
        <v>0.17513200000000001</v>
      </c>
      <c r="DO172">
        <v>0.30364400000000002</v>
      </c>
      <c r="DP172">
        <v>2.03874E-2</v>
      </c>
      <c r="DQ172">
        <v>1.3365400000000001</v>
      </c>
      <c r="DR172">
        <v>0.78373099999999996</v>
      </c>
      <c r="DS172" t="s">
        <v>673</v>
      </c>
      <c r="DT172" t="s">
        <v>670</v>
      </c>
      <c r="DU172" t="s">
        <v>665</v>
      </c>
      <c r="DV172" t="s">
        <v>501</v>
      </c>
      <c r="DW172" s="27">
        <v>8.1358999999999994E-8</v>
      </c>
      <c r="DX172" s="27">
        <v>8.1358999999999994E-8</v>
      </c>
      <c r="DY172">
        <v>0</v>
      </c>
      <c r="DZ172">
        <v>0</v>
      </c>
      <c r="EC172">
        <v>140.49700000000001</v>
      </c>
      <c r="ED172">
        <v>209.15</v>
      </c>
      <c r="EE172">
        <v>277.07299999999998</v>
      </c>
      <c r="EF172">
        <v>81.134900000000002</v>
      </c>
      <c r="EG172">
        <v>0</v>
      </c>
      <c r="EH172">
        <v>-4302.38</v>
      </c>
      <c r="EI172">
        <v>0</v>
      </c>
      <c r="EJ172">
        <v>0</v>
      </c>
      <c r="EK172">
        <v>505.55700000000002</v>
      </c>
      <c r="EL172">
        <v>943.46699999999998</v>
      </c>
      <c r="EM172">
        <v>2025.88</v>
      </c>
      <c r="EN172">
        <v>119.621</v>
      </c>
      <c r="EO172" s="27">
        <v>6.37354E-5</v>
      </c>
      <c r="EP172">
        <v>207.37899999999999</v>
      </c>
      <c r="EQ172">
        <v>114.539</v>
      </c>
      <c r="ER172">
        <v>0</v>
      </c>
      <c r="ES172">
        <v>43.1646</v>
      </c>
      <c r="ET172">
        <v>365.08300000000003</v>
      </c>
      <c r="EU172">
        <v>23.44</v>
      </c>
      <c r="EV172">
        <v>18.350000000000001</v>
      </c>
      <c r="EW172">
        <v>3.66</v>
      </c>
      <c r="EX172">
        <v>12.08</v>
      </c>
      <c r="EY172">
        <v>0</v>
      </c>
      <c r="EZ172">
        <v>-48.37</v>
      </c>
      <c r="FA172">
        <v>0</v>
      </c>
      <c r="FB172">
        <v>0</v>
      </c>
      <c r="FC172">
        <v>7.37</v>
      </c>
      <c r="FD172">
        <v>17.440000000000001</v>
      </c>
      <c r="FE172">
        <v>27.51</v>
      </c>
      <c r="FF172">
        <v>1.64</v>
      </c>
      <c r="FG172">
        <v>63.12</v>
      </c>
      <c r="FT172">
        <v>0</v>
      </c>
      <c r="FU172">
        <v>0.73802199999999996</v>
      </c>
      <c r="FV172">
        <v>3.1638600000000003E-2</v>
      </c>
      <c r="FW172">
        <v>1.40705E-2</v>
      </c>
      <c r="FX172">
        <v>0</v>
      </c>
      <c r="FY172">
        <v>-8.0562099999999998E-2</v>
      </c>
      <c r="FZ172">
        <v>0</v>
      </c>
      <c r="GA172">
        <v>0</v>
      </c>
      <c r="GB172">
        <v>0.134212</v>
      </c>
      <c r="GC172">
        <v>0.17513200000000001</v>
      </c>
      <c r="GD172">
        <v>0.30364400000000002</v>
      </c>
      <c r="GE172">
        <v>2.03874E-2</v>
      </c>
      <c r="GF172">
        <v>1.3365400000000001</v>
      </c>
      <c r="GG172">
        <v>467.20299999999997</v>
      </c>
      <c r="GH172">
        <v>1161.6600000000001</v>
      </c>
      <c r="GI172">
        <v>277.07299999999998</v>
      </c>
      <c r="GJ172">
        <v>0</v>
      </c>
      <c r="GK172">
        <v>2135</v>
      </c>
      <c r="GL172">
        <v>930.00099999999998</v>
      </c>
      <c r="GM172">
        <v>2637.81</v>
      </c>
      <c r="GN172">
        <v>297.5</v>
      </c>
      <c r="GO172">
        <v>7906.25</v>
      </c>
      <c r="GP172">
        <v>388.90899999999999</v>
      </c>
      <c r="GQ172">
        <v>168.15199999999999</v>
      </c>
      <c r="GR172">
        <v>65.400000000000006</v>
      </c>
      <c r="GS172">
        <v>622.46100000000001</v>
      </c>
      <c r="GT172">
        <v>49.003599999999999</v>
      </c>
      <c r="GU172">
        <v>54.21</v>
      </c>
      <c r="GV172">
        <v>3.66</v>
      </c>
      <c r="GW172">
        <v>39.268300000000004</v>
      </c>
      <c r="GX172">
        <v>31.93</v>
      </c>
      <c r="GY172">
        <v>23.209499999999998</v>
      </c>
      <c r="GZ172">
        <v>36.39</v>
      </c>
      <c r="HA172">
        <v>4.13</v>
      </c>
      <c r="HB172">
        <v>241.80099999999999</v>
      </c>
      <c r="HC172">
        <v>46.4</v>
      </c>
      <c r="HD172">
        <v>54.21</v>
      </c>
      <c r="HE172">
        <v>3.66</v>
      </c>
      <c r="HF172">
        <v>16.100000000000001</v>
      </c>
      <c r="HG172">
        <v>31.93</v>
      </c>
      <c r="HH172">
        <v>18.57</v>
      </c>
      <c r="HI172">
        <v>36.39</v>
      </c>
      <c r="HJ172">
        <v>4.13</v>
      </c>
      <c r="HK172">
        <v>211.39</v>
      </c>
      <c r="ID172">
        <v>0</v>
      </c>
      <c r="IE172">
        <v>2.4539200000000001</v>
      </c>
      <c r="IF172">
        <v>3.1638600000000003E-2</v>
      </c>
      <c r="IG172">
        <v>0</v>
      </c>
      <c r="IH172">
        <v>0.62342900000000001</v>
      </c>
      <c r="II172">
        <v>0.118043</v>
      </c>
      <c r="IJ172">
        <v>0.43196400000000001</v>
      </c>
      <c r="IK172">
        <v>6.2929700000000005E-2</v>
      </c>
      <c r="IL172">
        <v>3.72193</v>
      </c>
      <c r="IM172">
        <v>46.1</v>
      </c>
      <c r="IN172">
        <v>20</v>
      </c>
      <c r="IO172">
        <v>26.1</v>
      </c>
      <c r="IP172">
        <v>46.1</v>
      </c>
      <c r="IQ172">
        <v>20</v>
      </c>
      <c r="IR172">
        <v>26.1</v>
      </c>
      <c r="IU172">
        <v>24.84</v>
      </c>
      <c r="IV172">
        <v>32.69</v>
      </c>
      <c r="IW172">
        <v>24.84</v>
      </c>
      <c r="IX172">
        <v>32.69</v>
      </c>
      <c r="IY172">
        <v>24.84</v>
      </c>
      <c r="IZ172">
        <v>32.69</v>
      </c>
      <c r="JA172">
        <v>63.48</v>
      </c>
      <c r="JB172">
        <v>82.661900000000003</v>
      </c>
      <c r="JK172">
        <v>1</v>
      </c>
      <c r="JL172">
        <v>2.8233299999999999</v>
      </c>
      <c r="JM172">
        <v>2.8233299999999999</v>
      </c>
      <c r="JP172">
        <v>4303.6400000000003</v>
      </c>
      <c r="JQ172">
        <v>2.8233299999999999</v>
      </c>
      <c r="JR172">
        <v>0.26</v>
      </c>
      <c r="JS172">
        <v>0.4</v>
      </c>
      <c r="JT172">
        <v>2.17</v>
      </c>
      <c r="JU172">
        <v>0.26</v>
      </c>
      <c r="JV172">
        <v>0.4</v>
      </c>
      <c r="JW172">
        <v>2.17</v>
      </c>
      <c r="JZ172">
        <v>1</v>
      </c>
      <c r="KA172">
        <v>1</v>
      </c>
      <c r="KB172">
        <v>33.212800000000001</v>
      </c>
      <c r="KC172">
        <v>21.256</v>
      </c>
      <c r="KD172">
        <v>33.212800000000001</v>
      </c>
      <c r="KE172">
        <v>21.256</v>
      </c>
      <c r="KF172">
        <v>50.195</v>
      </c>
      <c r="KG172">
        <v>45.932200000000002</v>
      </c>
      <c r="KJ172">
        <v>28.4787</v>
      </c>
      <c r="KK172">
        <v>49.5916</v>
      </c>
      <c r="KL172">
        <v>55.284100000000002</v>
      </c>
      <c r="KM172">
        <v>16.012</v>
      </c>
      <c r="KN172">
        <v>0</v>
      </c>
      <c r="KO172">
        <v>-658.89300000000003</v>
      </c>
      <c r="KP172">
        <v>0</v>
      </c>
      <c r="KQ172">
        <v>0</v>
      </c>
      <c r="KR172">
        <v>109.703</v>
      </c>
      <c r="KS172">
        <v>187.92699999999999</v>
      </c>
      <c r="KT172">
        <v>413.96499999999997</v>
      </c>
      <c r="KU172">
        <v>26.198699999999999</v>
      </c>
      <c r="KV172">
        <v>228.267</v>
      </c>
      <c r="KW172">
        <v>1100.57</v>
      </c>
      <c r="KX172">
        <v>607.86199999999997</v>
      </c>
      <c r="KY172">
        <v>0</v>
      </c>
      <c r="KZ172">
        <v>229.07599999999999</v>
      </c>
      <c r="LA172">
        <v>1937.51</v>
      </c>
      <c r="LB172">
        <v>28.4787</v>
      </c>
      <c r="LC172">
        <v>49.5916</v>
      </c>
      <c r="LD172">
        <v>55.284100000000002</v>
      </c>
      <c r="LE172">
        <v>16.012</v>
      </c>
      <c r="LF172">
        <v>-658.89300000000003</v>
      </c>
      <c r="LG172">
        <v>109.703</v>
      </c>
      <c r="LH172">
        <v>187.92699999999999</v>
      </c>
      <c r="LI172">
        <v>413.96499999999997</v>
      </c>
      <c r="LJ172">
        <v>26.198699999999999</v>
      </c>
      <c r="LK172">
        <v>228.267</v>
      </c>
      <c r="LL172">
        <v>1100.57</v>
      </c>
      <c r="LM172">
        <v>607.86199999999997</v>
      </c>
      <c r="LN172">
        <v>229.07599999999999</v>
      </c>
      <c r="LO172">
        <v>1937.51</v>
      </c>
      <c r="LP172">
        <v>97.323899999999995</v>
      </c>
      <c r="LQ172">
        <v>281.65800000000002</v>
      </c>
      <c r="LR172">
        <v>55.284100000000002</v>
      </c>
      <c r="LS172">
        <v>0</v>
      </c>
      <c r="LT172">
        <v>463.08</v>
      </c>
      <c r="LU172">
        <v>187.226</v>
      </c>
      <c r="LV172">
        <v>544.68899999999996</v>
      </c>
      <c r="LW172">
        <v>71.471400000000003</v>
      </c>
      <c r="LX172">
        <v>1700.73</v>
      </c>
      <c r="LY172">
        <v>2063.9499999999998</v>
      </c>
      <c r="LZ172">
        <v>892.38499999999999</v>
      </c>
      <c r="MA172">
        <v>347.08</v>
      </c>
      <c r="MB172">
        <v>3303.42</v>
      </c>
    </row>
    <row r="173" spans="1:340" x14ac:dyDescent="0.25">
      <c r="A173" s="26">
        <v>44497.821134259262</v>
      </c>
      <c r="B173" t="s">
        <v>1002</v>
      </c>
      <c r="C173" t="s">
        <v>1007</v>
      </c>
      <c r="D173">
        <v>12</v>
      </c>
      <c r="E173">
        <v>1</v>
      </c>
      <c r="F173">
        <v>2100</v>
      </c>
      <c r="G173" t="s">
        <v>87</v>
      </c>
      <c r="H173" t="s">
        <v>393</v>
      </c>
      <c r="I173">
        <v>0</v>
      </c>
      <c r="J173">
        <v>0</v>
      </c>
      <c r="K173">
        <v>0</v>
      </c>
      <c r="L173">
        <v>26.1</v>
      </c>
      <c r="O173">
        <v>140.49700000000001</v>
      </c>
      <c r="P173">
        <v>209.15</v>
      </c>
      <c r="Q173">
        <v>277.07299999999998</v>
      </c>
      <c r="R173">
        <v>81.134900000000002</v>
      </c>
      <c r="S173">
        <v>0</v>
      </c>
      <c r="T173">
        <v>-4302.38</v>
      </c>
      <c r="U173">
        <v>0</v>
      </c>
      <c r="V173">
        <v>0</v>
      </c>
      <c r="W173">
        <v>505.55700000000002</v>
      </c>
      <c r="X173">
        <v>943.46699999999998</v>
      </c>
      <c r="Y173">
        <v>2025.88</v>
      </c>
      <c r="Z173">
        <v>119.621</v>
      </c>
      <c r="AA173" s="27">
        <v>6.2308800000000002E-5</v>
      </c>
      <c r="AB173">
        <v>707.85500000000002</v>
      </c>
      <c r="AC173">
        <v>207.37899999999999</v>
      </c>
      <c r="AD173">
        <v>114.539</v>
      </c>
      <c r="AE173">
        <v>0</v>
      </c>
      <c r="AF173">
        <v>43.1646</v>
      </c>
      <c r="AG173">
        <v>365.08300000000003</v>
      </c>
      <c r="AH173">
        <v>321.91800000000001</v>
      </c>
      <c r="AI173">
        <v>23.44</v>
      </c>
      <c r="AJ173">
        <v>18.350000000000001</v>
      </c>
      <c r="AK173">
        <v>3.66</v>
      </c>
      <c r="AL173">
        <v>12.08</v>
      </c>
      <c r="AM173">
        <v>0</v>
      </c>
      <c r="AN173">
        <v>-48.37</v>
      </c>
      <c r="AO173">
        <v>0</v>
      </c>
      <c r="AP173">
        <v>0</v>
      </c>
      <c r="AQ173">
        <v>7.37</v>
      </c>
      <c r="AR173">
        <v>17.440000000000001</v>
      </c>
      <c r="AS173">
        <v>27.51</v>
      </c>
      <c r="AT173">
        <v>1.64</v>
      </c>
      <c r="AU173">
        <v>63.12</v>
      </c>
      <c r="AV173">
        <v>57.53</v>
      </c>
      <c r="BI173">
        <v>0</v>
      </c>
      <c r="BJ173">
        <v>0.73802199999999996</v>
      </c>
      <c r="BK173">
        <v>3.1638600000000003E-2</v>
      </c>
      <c r="BL173">
        <v>1.40705E-2</v>
      </c>
      <c r="BM173">
        <v>0</v>
      </c>
      <c r="BN173">
        <v>-8.0562099999999998E-2</v>
      </c>
      <c r="BO173">
        <v>0</v>
      </c>
      <c r="BP173">
        <v>0</v>
      </c>
      <c r="BQ173">
        <v>0.134212</v>
      </c>
      <c r="BR173">
        <v>0.17513200000000001</v>
      </c>
      <c r="BS173">
        <v>0.30364400000000002</v>
      </c>
      <c r="BT173">
        <v>2.03874E-2</v>
      </c>
      <c r="BU173">
        <v>1.3365400000000001</v>
      </c>
      <c r="BV173">
        <v>0.78373099999999996</v>
      </c>
      <c r="BW173">
        <v>140.49700000000001</v>
      </c>
      <c r="BX173">
        <v>209.15</v>
      </c>
      <c r="BY173">
        <v>277.07299999999998</v>
      </c>
      <c r="BZ173">
        <v>81.134900000000002</v>
      </c>
      <c r="CA173">
        <v>-4302.38</v>
      </c>
      <c r="CB173">
        <v>505.55700000000002</v>
      </c>
      <c r="CC173">
        <v>943.46699999999998</v>
      </c>
      <c r="CD173">
        <v>2025.88</v>
      </c>
      <c r="CE173">
        <v>119.621</v>
      </c>
      <c r="CF173" s="27">
        <v>6.0639E-5</v>
      </c>
      <c r="CG173">
        <v>707.85500000000002</v>
      </c>
      <c r="CH173">
        <v>207.37899999999999</v>
      </c>
      <c r="CI173">
        <v>114.539</v>
      </c>
      <c r="CJ173">
        <v>43.1646</v>
      </c>
      <c r="CK173">
        <v>365.08300000000003</v>
      </c>
      <c r="CL173">
        <v>321.91800000000001</v>
      </c>
      <c r="CM173">
        <v>23.44</v>
      </c>
      <c r="CN173">
        <v>18.350000000000001</v>
      </c>
      <c r="CO173">
        <v>3.66</v>
      </c>
      <c r="CP173">
        <v>12.08</v>
      </c>
      <c r="CQ173">
        <v>-48.37</v>
      </c>
      <c r="CR173">
        <v>7.37</v>
      </c>
      <c r="CS173">
        <v>17.440000000000001</v>
      </c>
      <c r="CT173">
        <v>27.51</v>
      </c>
      <c r="CU173">
        <v>1.64</v>
      </c>
      <c r="CV173">
        <v>63.12</v>
      </c>
      <c r="CW173">
        <v>57.53</v>
      </c>
      <c r="DH173">
        <v>0</v>
      </c>
      <c r="DI173">
        <v>0.73802199999999996</v>
      </c>
      <c r="DJ173">
        <v>3.1638600000000003E-2</v>
      </c>
      <c r="DK173">
        <v>1.40705E-2</v>
      </c>
      <c r="DL173">
        <v>-8.0562099999999998E-2</v>
      </c>
      <c r="DM173">
        <v>0.134212</v>
      </c>
      <c r="DN173">
        <v>0.17513200000000001</v>
      </c>
      <c r="DO173">
        <v>0.30364400000000002</v>
      </c>
      <c r="DP173">
        <v>2.03874E-2</v>
      </c>
      <c r="DQ173">
        <v>1.3365400000000001</v>
      </c>
      <c r="DR173">
        <v>0.78373099999999996</v>
      </c>
      <c r="DS173" t="s">
        <v>673</v>
      </c>
      <c r="DT173" t="s">
        <v>670</v>
      </c>
      <c r="DU173" t="s">
        <v>665</v>
      </c>
      <c r="DV173" t="s">
        <v>501</v>
      </c>
      <c r="DW173" s="27">
        <v>6.8596899999999997E-8</v>
      </c>
      <c r="DX173" s="27">
        <v>6.8596899999999997E-8</v>
      </c>
      <c r="DY173">
        <v>0</v>
      </c>
      <c r="DZ173">
        <v>0</v>
      </c>
      <c r="EC173">
        <v>140.49700000000001</v>
      </c>
      <c r="ED173">
        <v>209.15</v>
      </c>
      <c r="EE173">
        <v>277.07299999999998</v>
      </c>
      <c r="EF173">
        <v>81.134900000000002</v>
      </c>
      <c r="EG173">
        <v>0</v>
      </c>
      <c r="EH173">
        <v>-4302.38</v>
      </c>
      <c r="EI173">
        <v>0</v>
      </c>
      <c r="EJ173">
        <v>0</v>
      </c>
      <c r="EK173">
        <v>505.55700000000002</v>
      </c>
      <c r="EL173">
        <v>943.46699999999998</v>
      </c>
      <c r="EM173">
        <v>2025.88</v>
      </c>
      <c r="EN173">
        <v>119.621</v>
      </c>
      <c r="EO173" s="27">
        <v>6.2308800000000002E-5</v>
      </c>
      <c r="EP173">
        <v>207.37899999999999</v>
      </c>
      <c r="EQ173">
        <v>114.539</v>
      </c>
      <c r="ER173">
        <v>0</v>
      </c>
      <c r="ES173">
        <v>43.1646</v>
      </c>
      <c r="ET173">
        <v>365.08300000000003</v>
      </c>
      <c r="EU173">
        <v>23.44</v>
      </c>
      <c r="EV173">
        <v>18.350000000000001</v>
      </c>
      <c r="EW173">
        <v>3.66</v>
      </c>
      <c r="EX173">
        <v>12.08</v>
      </c>
      <c r="EY173">
        <v>0</v>
      </c>
      <c r="EZ173">
        <v>-48.37</v>
      </c>
      <c r="FA173">
        <v>0</v>
      </c>
      <c r="FB173">
        <v>0</v>
      </c>
      <c r="FC173">
        <v>7.37</v>
      </c>
      <c r="FD173">
        <v>17.440000000000001</v>
      </c>
      <c r="FE173">
        <v>27.51</v>
      </c>
      <c r="FF173">
        <v>1.64</v>
      </c>
      <c r="FG173">
        <v>63.12</v>
      </c>
      <c r="FT173">
        <v>0</v>
      </c>
      <c r="FU173">
        <v>0.73802199999999996</v>
      </c>
      <c r="FV173">
        <v>3.1638600000000003E-2</v>
      </c>
      <c r="FW173">
        <v>1.40705E-2</v>
      </c>
      <c r="FX173">
        <v>0</v>
      </c>
      <c r="FY173">
        <v>-8.0562099999999998E-2</v>
      </c>
      <c r="FZ173">
        <v>0</v>
      </c>
      <c r="GA173">
        <v>0</v>
      </c>
      <c r="GB173">
        <v>0.134212</v>
      </c>
      <c r="GC173">
        <v>0.17513200000000001</v>
      </c>
      <c r="GD173">
        <v>0.30364400000000002</v>
      </c>
      <c r="GE173">
        <v>2.03874E-2</v>
      </c>
      <c r="GF173">
        <v>1.3365400000000001</v>
      </c>
      <c r="GG173">
        <v>467.20299999999997</v>
      </c>
      <c r="GH173">
        <v>1161.6600000000001</v>
      </c>
      <c r="GI173">
        <v>277.07299999999998</v>
      </c>
      <c r="GJ173">
        <v>0</v>
      </c>
      <c r="GK173">
        <v>2135</v>
      </c>
      <c r="GL173">
        <v>930.00099999999998</v>
      </c>
      <c r="GM173">
        <v>2637.81</v>
      </c>
      <c r="GN173">
        <v>297.5</v>
      </c>
      <c r="GO173">
        <v>7906.25</v>
      </c>
      <c r="GP173">
        <v>388.90899999999999</v>
      </c>
      <c r="GQ173">
        <v>168.15199999999999</v>
      </c>
      <c r="GR173">
        <v>65.400000000000006</v>
      </c>
      <c r="GS173">
        <v>622.46100000000001</v>
      </c>
      <c r="GT173">
        <v>49.003599999999999</v>
      </c>
      <c r="GU173">
        <v>54.21</v>
      </c>
      <c r="GV173">
        <v>3.66</v>
      </c>
      <c r="GW173">
        <v>39.268300000000004</v>
      </c>
      <c r="GX173">
        <v>31.93</v>
      </c>
      <c r="GY173">
        <v>23.209499999999998</v>
      </c>
      <c r="GZ173">
        <v>36.39</v>
      </c>
      <c r="HA173">
        <v>4.13</v>
      </c>
      <c r="HB173">
        <v>241.80099999999999</v>
      </c>
      <c r="HC173">
        <v>46.4</v>
      </c>
      <c r="HD173">
        <v>54.21</v>
      </c>
      <c r="HE173">
        <v>3.66</v>
      </c>
      <c r="HF173">
        <v>16.100000000000001</v>
      </c>
      <c r="HG173">
        <v>31.93</v>
      </c>
      <c r="HH173">
        <v>18.57</v>
      </c>
      <c r="HI173">
        <v>36.39</v>
      </c>
      <c r="HJ173">
        <v>4.13</v>
      </c>
      <c r="HK173">
        <v>211.39</v>
      </c>
      <c r="ID173">
        <v>0</v>
      </c>
      <c r="IE173">
        <v>2.4539200000000001</v>
      </c>
      <c r="IF173">
        <v>3.1638600000000003E-2</v>
      </c>
      <c r="IG173">
        <v>0</v>
      </c>
      <c r="IH173">
        <v>0.62342900000000001</v>
      </c>
      <c r="II173">
        <v>0.118043</v>
      </c>
      <c r="IJ173">
        <v>0.43196400000000001</v>
      </c>
      <c r="IK173">
        <v>6.2929700000000005E-2</v>
      </c>
      <c r="IL173">
        <v>3.72193</v>
      </c>
      <c r="IM173">
        <v>46.1</v>
      </c>
      <c r="IN173">
        <v>20</v>
      </c>
      <c r="IO173">
        <v>26.1</v>
      </c>
      <c r="IP173">
        <v>46.1</v>
      </c>
      <c r="IQ173">
        <v>20</v>
      </c>
      <c r="IR173">
        <v>26.1</v>
      </c>
      <c r="IU173">
        <v>24.84</v>
      </c>
      <c r="IV173">
        <v>32.69</v>
      </c>
      <c r="IW173">
        <v>24.84</v>
      </c>
      <c r="IX173">
        <v>32.69</v>
      </c>
      <c r="IY173">
        <v>24.84</v>
      </c>
      <c r="IZ173">
        <v>32.69</v>
      </c>
      <c r="JA173">
        <v>63.48</v>
      </c>
      <c r="JB173">
        <v>82.661900000000003</v>
      </c>
      <c r="JK173">
        <v>1</v>
      </c>
      <c r="JL173">
        <v>2.8233299999999999</v>
      </c>
      <c r="JM173">
        <v>2.8233299999999999</v>
      </c>
      <c r="JP173">
        <v>4303.6400000000003</v>
      </c>
      <c r="JQ173">
        <v>2.8233299999999999</v>
      </c>
      <c r="JR173">
        <v>0.26</v>
      </c>
      <c r="JS173">
        <v>0.4</v>
      </c>
      <c r="JT173">
        <v>2.17</v>
      </c>
      <c r="JU173">
        <v>0.26</v>
      </c>
      <c r="JV173">
        <v>0.4</v>
      </c>
      <c r="JW173">
        <v>2.17</v>
      </c>
      <c r="JZ173">
        <v>1</v>
      </c>
      <c r="KA173">
        <v>1</v>
      </c>
      <c r="KB173">
        <v>33.212800000000001</v>
      </c>
      <c r="KC173">
        <v>21.256</v>
      </c>
      <c r="KD173">
        <v>33.212800000000001</v>
      </c>
      <c r="KE173">
        <v>21.256</v>
      </c>
      <c r="KF173">
        <v>50.195</v>
      </c>
      <c r="KG173">
        <v>45.932200000000002</v>
      </c>
      <c r="KJ173">
        <v>28.4787</v>
      </c>
      <c r="KK173">
        <v>49.5916</v>
      </c>
      <c r="KL173">
        <v>55.284100000000002</v>
      </c>
      <c r="KM173">
        <v>16.012</v>
      </c>
      <c r="KN173">
        <v>0</v>
      </c>
      <c r="KO173">
        <v>-658.89300000000003</v>
      </c>
      <c r="KP173">
        <v>0</v>
      </c>
      <c r="KQ173">
        <v>0</v>
      </c>
      <c r="KR173">
        <v>109.703</v>
      </c>
      <c r="KS173">
        <v>187.92699999999999</v>
      </c>
      <c r="KT173">
        <v>413.96499999999997</v>
      </c>
      <c r="KU173">
        <v>26.198699999999999</v>
      </c>
      <c r="KV173">
        <v>228.267</v>
      </c>
      <c r="KW173">
        <v>1100.57</v>
      </c>
      <c r="KX173">
        <v>607.86199999999997</v>
      </c>
      <c r="KY173">
        <v>0</v>
      </c>
      <c r="KZ173">
        <v>229.07599999999999</v>
      </c>
      <c r="LA173">
        <v>1937.51</v>
      </c>
      <c r="LB173">
        <v>28.4787</v>
      </c>
      <c r="LC173">
        <v>49.5916</v>
      </c>
      <c r="LD173">
        <v>55.284100000000002</v>
      </c>
      <c r="LE173">
        <v>16.012</v>
      </c>
      <c r="LF173">
        <v>-658.89300000000003</v>
      </c>
      <c r="LG173">
        <v>109.703</v>
      </c>
      <c r="LH173">
        <v>187.92699999999999</v>
      </c>
      <c r="LI173">
        <v>413.96499999999997</v>
      </c>
      <c r="LJ173">
        <v>26.198699999999999</v>
      </c>
      <c r="LK173">
        <v>228.267</v>
      </c>
      <c r="LL173">
        <v>1100.57</v>
      </c>
      <c r="LM173">
        <v>607.86199999999997</v>
      </c>
      <c r="LN173">
        <v>229.07599999999999</v>
      </c>
      <c r="LO173">
        <v>1937.51</v>
      </c>
      <c r="LP173">
        <v>97.323899999999995</v>
      </c>
      <c r="LQ173">
        <v>281.65800000000002</v>
      </c>
      <c r="LR173">
        <v>55.284100000000002</v>
      </c>
      <c r="LS173">
        <v>0</v>
      </c>
      <c r="LT173">
        <v>463.08</v>
      </c>
      <c r="LU173">
        <v>187.226</v>
      </c>
      <c r="LV173">
        <v>544.68899999999996</v>
      </c>
      <c r="LW173">
        <v>71.471400000000003</v>
      </c>
      <c r="LX173">
        <v>1700.73</v>
      </c>
      <c r="LY173">
        <v>2063.9499999999998</v>
      </c>
      <c r="LZ173">
        <v>892.38499999999999</v>
      </c>
      <c r="MA173">
        <v>347.08</v>
      </c>
      <c r="MB173">
        <v>3303.42</v>
      </c>
    </row>
    <row r="174" spans="1:340" x14ac:dyDescent="0.25">
      <c r="A174" s="26">
        <v>44497.821493055555</v>
      </c>
      <c r="B174" t="s">
        <v>1008</v>
      </c>
      <c r="C174" t="s">
        <v>1009</v>
      </c>
      <c r="D174">
        <v>12</v>
      </c>
      <c r="E174">
        <v>1</v>
      </c>
      <c r="F174">
        <v>2100</v>
      </c>
      <c r="G174" t="s">
        <v>87</v>
      </c>
      <c r="H174" t="s">
        <v>112</v>
      </c>
      <c r="I174">
        <v>-1.35</v>
      </c>
      <c r="J174">
        <v>-0.6</v>
      </c>
      <c r="K174">
        <v>-0.6</v>
      </c>
      <c r="L174">
        <v>26.7</v>
      </c>
      <c r="O174">
        <v>138.678</v>
      </c>
      <c r="P174">
        <v>227.34700000000001</v>
      </c>
      <c r="Q174">
        <v>277.07299999999998</v>
      </c>
      <c r="R174">
        <v>81.134900000000002</v>
      </c>
      <c r="S174">
        <v>0</v>
      </c>
      <c r="T174">
        <v>-4302.38</v>
      </c>
      <c r="U174">
        <v>0</v>
      </c>
      <c r="V174">
        <v>0</v>
      </c>
      <c r="W174">
        <v>505.55700000000002</v>
      </c>
      <c r="X174">
        <v>942.71</v>
      </c>
      <c r="Y174">
        <v>2025.88</v>
      </c>
      <c r="Z174">
        <v>119.621</v>
      </c>
      <c r="AA174">
        <v>15.6214</v>
      </c>
      <c r="AB174">
        <v>724.23299999999995</v>
      </c>
      <c r="AC174">
        <v>204.69499999999999</v>
      </c>
      <c r="AD174">
        <v>114.539</v>
      </c>
      <c r="AE174">
        <v>0</v>
      </c>
      <c r="AF174">
        <v>43.1646</v>
      </c>
      <c r="AG174">
        <v>362.39800000000002</v>
      </c>
      <c r="AH174">
        <v>319.23399999999998</v>
      </c>
      <c r="AI174">
        <v>23.13</v>
      </c>
      <c r="AJ174">
        <v>20.010000000000002</v>
      </c>
      <c r="AK174">
        <v>3.66</v>
      </c>
      <c r="AL174">
        <v>12.08</v>
      </c>
      <c r="AM174">
        <v>0</v>
      </c>
      <c r="AN174">
        <v>-48.38</v>
      </c>
      <c r="AO174">
        <v>0</v>
      </c>
      <c r="AP174">
        <v>0</v>
      </c>
      <c r="AQ174">
        <v>7.37</v>
      </c>
      <c r="AR174">
        <v>17.43</v>
      </c>
      <c r="AS174">
        <v>27.51</v>
      </c>
      <c r="AT174">
        <v>1.64</v>
      </c>
      <c r="AU174">
        <v>64.45</v>
      </c>
      <c r="AV174">
        <v>58.88</v>
      </c>
      <c r="BI174">
        <v>0</v>
      </c>
      <c r="BJ174">
        <v>0.79312800000000006</v>
      </c>
      <c r="BK174">
        <v>3.1638600000000003E-2</v>
      </c>
      <c r="BL174">
        <v>1.40705E-2</v>
      </c>
      <c r="BM174">
        <v>0</v>
      </c>
      <c r="BN174">
        <v>-8.0562099999999998E-2</v>
      </c>
      <c r="BO174">
        <v>0</v>
      </c>
      <c r="BP174">
        <v>0</v>
      </c>
      <c r="BQ174">
        <v>0.134212</v>
      </c>
      <c r="BR174">
        <v>0.17446400000000001</v>
      </c>
      <c r="BS174">
        <v>0.30364400000000002</v>
      </c>
      <c r="BT174">
        <v>2.03874E-2</v>
      </c>
      <c r="BU174">
        <v>1.3909800000000001</v>
      </c>
      <c r="BV174">
        <v>0.83883799999999997</v>
      </c>
      <c r="BW174">
        <v>140.49700000000001</v>
      </c>
      <c r="BX174">
        <v>209.15</v>
      </c>
      <c r="BY174">
        <v>277.07299999999998</v>
      </c>
      <c r="BZ174">
        <v>81.134900000000002</v>
      </c>
      <c r="CA174">
        <v>-4302.38</v>
      </c>
      <c r="CB174">
        <v>505.55700000000002</v>
      </c>
      <c r="CC174">
        <v>943.46699999999998</v>
      </c>
      <c r="CD174">
        <v>2025.88</v>
      </c>
      <c r="CE174">
        <v>119.621</v>
      </c>
      <c r="CF174" s="27">
        <v>6.0639E-5</v>
      </c>
      <c r="CG174">
        <v>707.85500000000002</v>
      </c>
      <c r="CH174">
        <v>207.37899999999999</v>
      </c>
      <c r="CI174">
        <v>114.539</v>
      </c>
      <c r="CJ174">
        <v>43.1646</v>
      </c>
      <c r="CK174">
        <v>365.08300000000003</v>
      </c>
      <c r="CL174">
        <v>321.91800000000001</v>
      </c>
      <c r="CM174">
        <v>23.44</v>
      </c>
      <c r="CN174">
        <v>18.350000000000001</v>
      </c>
      <c r="CO174">
        <v>3.66</v>
      </c>
      <c r="CP174">
        <v>12.08</v>
      </c>
      <c r="CQ174">
        <v>-48.37</v>
      </c>
      <c r="CR174">
        <v>7.37</v>
      </c>
      <c r="CS174">
        <v>17.440000000000001</v>
      </c>
      <c r="CT174">
        <v>27.51</v>
      </c>
      <c r="CU174">
        <v>1.64</v>
      </c>
      <c r="CV174">
        <v>63.12</v>
      </c>
      <c r="CW174">
        <v>57.53</v>
      </c>
      <c r="DH174">
        <v>0</v>
      </c>
      <c r="DI174">
        <v>0.73802199999999996</v>
      </c>
      <c r="DJ174">
        <v>3.1638600000000003E-2</v>
      </c>
      <c r="DK174">
        <v>1.40705E-2</v>
      </c>
      <c r="DL174">
        <v>-8.0562099999999998E-2</v>
      </c>
      <c r="DM174">
        <v>0.134212</v>
      </c>
      <c r="DN174">
        <v>0.17513200000000001</v>
      </c>
      <c r="DO174">
        <v>0.30364400000000002</v>
      </c>
      <c r="DP174">
        <v>2.03874E-2</v>
      </c>
      <c r="DQ174">
        <v>1.3365400000000001</v>
      </c>
      <c r="DR174">
        <v>0.78373099999999996</v>
      </c>
      <c r="DS174" t="s">
        <v>673</v>
      </c>
      <c r="DT174" t="s">
        <v>670</v>
      </c>
      <c r="DU174" t="s">
        <v>665</v>
      </c>
      <c r="DV174" t="s">
        <v>501</v>
      </c>
      <c r="DW174">
        <v>-5.4438599999999997E-2</v>
      </c>
      <c r="DX174">
        <v>-5.51064E-2</v>
      </c>
      <c r="DY174">
        <v>-2.1</v>
      </c>
      <c r="DZ174">
        <v>-2.2999999999999998</v>
      </c>
      <c r="EC174">
        <v>138.678</v>
      </c>
      <c r="ED174">
        <v>227.34700000000001</v>
      </c>
      <c r="EE174">
        <v>277.07299999999998</v>
      </c>
      <c r="EF174">
        <v>81.134900000000002</v>
      </c>
      <c r="EG174">
        <v>0</v>
      </c>
      <c r="EH174">
        <v>-4302.38</v>
      </c>
      <c r="EI174">
        <v>0</v>
      </c>
      <c r="EJ174">
        <v>0</v>
      </c>
      <c r="EK174">
        <v>505.55700000000002</v>
      </c>
      <c r="EL174">
        <v>942.71</v>
      </c>
      <c r="EM174">
        <v>2025.88</v>
      </c>
      <c r="EN174">
        <v>119.621</v>
      </c>
      <c r="EO174">
        <v>15.6214</v>
      </c>
      <c r="EP174">
        <v>204.69499999999999</v>
      </c>
      <c r="EQ174">
        <v>114.539</v>
      </c>
      <c r="ER174">
        <v>0</v>
      </c>
      <c r="ES174">
        <v>43.1646</v>
      </c>
      <c r="ET174">
        <v>362.39800000000002</v>
      </c>
      <c r="EU174">
        <v>23.13</v>
      </c>
      <c r="EV174">
        <v>20.010000000000002</v>
      </c>
      <c r="EW174">
        <v>3.66</v>
      </c>
      <c r="EX174">
        <v>12.08</v>
      </c>
      <c r="EY174">
        <v>0</v>
      </c>
      <c r="EZ174">
        <v>-48.38</v>
      </c>
      <c r="FA174">
        <v>0</v>
      </c>
      <c r="FB174">
        <v>0</v>
      </c>
      <c r="FC174">
        <v>7.37</v>
      </c>
      <c r="FD174">
        <v>17.43</v>
      </c>
      <c r="FE174">
        <v>27.51</v>
      </c>
      <c r="FF174">
        <v>1.64</v>
      </c>
      <c r="FG174">
        <v>64.45</v>
      </c>
      <c r="FT174">
        <v>0</v>
      </c>
      <c r="FU174">
        <v>0.79312800000000006</v>
      </c>
      <c r="FV174">
        <v>3.1638600000000003E-2</v>
      </c>
      <c r="FW174">
        <v>1.40705E-2</v>
      </c>
      <c r="FX174">
        <v>0</v>
      </c>
      <c r="FY174">
        <v>-8.0562099999999998E-2</v>
      </c>
      <c r="FZ174">
        <v>0</v>
      </c>
      <c r="GA174">
        <v>0</v>
      </c>
      <c r="GB174">
        <v>0.134212</v>
      </c>
      <c r="GC174">
        <v>0.17446400000000001</v>
      </c>
      <c r="GD174">
        <v>0.30364400000000002</v>
      </c>
      <c r="GE174">
        <v>2.03874E-2</v>
      </c>
      <c r="GF174">
        <v>1.3909800000000001</v>
      </c>
      <c r="GG174">
        <v>467.20299999999997</v>
      </c>
      <c r="GH174">
        <v>1161.6600000000001</v>
      </c>
      <c r="GI174">
        <v>277.07299999999998</v>
      </c>
      <c r="GJ174">
        <v>0</v>
      </c>
      <c r="GK174">
        <v>2135</v>
      </c>
      <c r="GL174">
        <v>930.00099999999998</v>
      </c>
      <c r="GM174">
        <v>2637.81</v>
      </c>
      <c r="GN174">
        <v>297.5</v>
      </c>
      <c r="GO174">
        <v>7906.25</v>
      </c>
      <c r="GP174">
        <v>388.90899999999999</v>
      </c>
      <c r="GQ174">
        <v>168.15199999999999</v>
      </c>
      <c r="GR174">
        <v>65.400000000000006</v>
      </c>
      <c r="GS174">
        <v>622.46100000000001</v>
      </c>
      <c r="GT174">
        <v>49.003599999999999</v>
      </c>
      <c r="GU174">
        <v>54.21</v>
      </c>
      <c r="GV174">
        <v>3.66</v>
      </c>
      <c r="GW174">
        <v>39.268300000000004</v>
      </c>
      <c r="GX174">
        <v>31.93</v>
      </c>
      <c r="GY174">
        <v>23.209499999999998</v>
      </c>
      <c r="GZ174">
        <v>36.39</v>
      </c>
      <c r="HA174">
        <v>4.13</v>
      </c>
      <c r="HB174">
        <v>241.80099999999999</v>
      </c>
      <c r="HC174">
        <v>46.4</v>
      </c>
      <c r="HD174">
        <v>54.21</v>
      </c>
      <c r="HE174">
        <v>3.66</v>
      </c>
      <c r="HF174">
        <v>16.100000000000001</v>
      </c>
      <c r="HG174">
        <v>31.93</v>
      </c>
      <c r="HH174">
        <v>18.57</v>
      </c>
      <c r="HI174">
        <v>36.39</v>
      </c>
      <c r="HJ174">
        <v>4.13</v>
      </c>
      <c r="HK174">
        <v>211.39</v>
      </c>
      <c r="ID174">
        <v>0</v>
      </c>
      <c r="IE174">
        <v>2.4539200000000001</v>
      </c>
      <c r="IF174">
        <v>3.1638600000000003E-2</v>
      </c>
      <c r="IG174">
        <v>0</v>
      </c>
      <c r="IH174">
        <v>0.62342900000000001</v>
      </c>
      <c r="II174">
        <v>0.118043</v>
      </c>
      <c r="IJ174">
        <v>0.43196400000000001</v>
      </c>
      <c r="IK174">
        <v>6.2929700000000005E-2</v>
      </c>
      <c r="IL174">
        <v>3.72193</v>
      </c>
      <c r="IM174">
        <v>46.7</v>
      </c>
      <c r="IN174">
        <v>20</v>
      </c>
      <c r="IO174">
        <v>26.7</v>
      </c>
      <c r="IP174">
        <v>46.1</v>
      </c>
      <c r="IQ174">
        <v>20</v>
      </c>
      <c r="IR174">
        <v>26.1</v>
      </c>
      <c r="IU174">
        <v>26.48</v>
      </c>
      <c r="IV174">
        <v>32.4</v>
      </c>
      <c r="IW174">
        <v>24.84</v>
      </c>
      <c r="IX174">
        <v>32.69</v>
      </c>
      <c r="IY174">
        <v>26.48</v>
      </c>
      <c r="IZ174">
        <v>32.4</v>
      </c>
      <c r="JA174">
        <v>63.48</v>
      </c>
      <c r="JB174">
        <v>82.661900000000003</v>
      </c>
      <c r="JK174">
        <v>1</v>
      </c>
      <c r="JL174">
        <v>2.8233299999999999</v>
      </c>
      <c r="JM174">
        <v>2.8233299999999999</v>
      </c>
      <c r="JP174">
        <v>4303.6400000000003</v>
      </c>
      <c r="JQ174">
        <v>2.8233299999999999</v>
      </c>
      <c r="JR174">
        <v>0.26</v>
      </c>
      <c r="JS174">
        <v>0.4</v>
      </c>
      <c r="JT174">
        <v>2.16</v>
      </c>
      <c r="JU174">
        <v>0.26</v>
      </c>
      <c r="JV174">
        <v>0.4</v>
      </c>
      <c r="JW174">
        <v>2.17</v>
      </c>
      <c r="JZ174">
        <v>1</v>
      </c>
      <c r="KA174">
        <v>1</v>
      </c>
      <c r="KB174">
        <v>33.214100000000002</v>
      </c>
      <c r="KC174">
        <v>23.939399999999999</v>
      </c>
      <c r="KD174">
        <v>33.212800000000001</v>
      </c>
      <c r="KE174">
        <v>21.256</v>
      </c>
      <c r="KF174">
        <v>50.195</v>
      </c>
      <c r="KG174">
        <v>45.932200000000002</v>
      </c>
      <c r="KJ174">
        <v>27.8201</v>
      </c>
      <c r="KK174">
        <v>54.154400000000003</v>
      </c>
      <c r="KL174">
        <v>55.284100000000002</v>
      </c>
      <c r="KM174">
        <v>16.012</v>
      </c>
      <c r="KN174">
        <v>0</v>
      </c>
      <c r="KO174">
        <v>-658.89300000000003</v>
      </c>
      <c r="KP174">
        <v>0</v>
      </c>
      <c r="KQ174">
        <v>0</v>
      </c>
      <c r="KR174">
        <v>109.703</v>
      </c>
      <c r="KS174">
        <v>187.75899999999999</v>
      </c>
      <c r="KT174">
        <v>413.96499999999997</v>
      </c>
      <c r="KU174">
        <v>26.198699999999999</v>
      </c>
      <c r="KV174">
        <v>232.00399999999999</v>
      </c>
      <c r="KW174">
        <v>1086.32</v>
      </c>
      <c r="KX174">
        <v>607.86199999999997</v>
      </c>
      <c r="KY174">
        <v>0</v>
      </c>
      <c r="KZ174">
        <v>229.07599999999999</v>
      </c>
      <c r="LA174">
        <v>1923.26</v>
      </c>
      <c r="LB174">
        <v>28.4787</v>
      </c>
      <c r="LC174">
        <v>49.5916</v>
      </c>
      <c r="LD174">
        <v>55.284100000000002</v>
      </c>
      <c r="LE174">
        <v>16.012</v>
      </c>
      <c r="LF174">
        <v>-658.89300000000003</v>
      </c>
      <c r="LG174">
        <v>109.703</v>
      </c>
      <c r="LH174">
        <v>187.92699999999999</v>
      </c>
      <c r="LI174">
        <v>413.96499999999997</v>
      </c>
      <c r="LJ174">
        <v>26.198699999999999</v>
      </c>
      <c r="LK174">
        <v>228.267</v>
      </c>
      <c r="LL174">
        <v>1100.57</v>
      </c>
      <c r="LM174">
        <v>607.86199999999997</v>
      </c>
      <c r="LN174">
        <v>229.07599999999999</v>
      </c>
      <c r="LO174">
        <v>1937.51</v>
      </c>
      <c r="LP174">
        <v>97.323899999999995</v>
      </c>
      <c r="LQ174">
        <v>281.65800000000002</v>
      </c>
      <c r="LR174">
        <v>55.284100000000002</v>
      </c>
      <c r="LS174">
        <v>0</v>
      </c>
      <c r="LT174">
        <v>463.08</v>
      </c>
      <c r="LU174">
        <v>187.226</v>
      </c>
      <c r="LV174">
        <v>544.68899999999996</v>
      </c>
      <c r="LW174">
        <v>71.471400000000003</v>
      </c>
      <c r="LX174">
        <v>1700.73</v>
      </c>
      <c r="LY174">
        <v>2063.9499999999998</v>
      </c>
      <c r="LZ174">
        <v>892.38499999999999</v>
      </c>
      <c r="MA174">
        <v>347.08</v>
      </c>
      <c r="MB174">
        <v>3303.42</v>
      </c>
    </row>
    <row r="175" spans="1:340" x14ac:dyDescent="0.25">
      <c r="A175" s="26">
        <v>44497.821979166663</v>
      </c>
      <c r="B175" t="s">
        <v>1010</v>
      </c>
      <c r="C175" t="s">
        <v>1011</v>
      </c>
      <c r="D175">
        <v>12</v>
      </c>
      <c r="E175">
        <v>1</v>
      </c>
      <c r="F175">
        <v>2100</v>
      </c>
      <c r="G175" t="s">
        <v>87</v>
      </c>
      <c r="H175" t="s">
        <v>112</v>
      </c>
      <c r="I175">
        <v>-3.94</v>
      </c>
      <c r="J175">
        <v>-1.6</v>
      </c>
      <c r="K175">
        <v>-1.6</v>
      </c>
      <c r="L175">
        <v>27.7</v>
      </c>
      <c r="O175">
        <v>144.51300000000001</v>
      </c>
      <c r="P175">
        <v>244.047</v>
      </c>
      <c r="Q175">
        <v>277.07299999999998</v>
      </c>
      <c r="R175">
        <v>81.134900000000002</v>
      </c>
      <c r="S175">
        <v>0</v>
      </c>
      <c r="T175">
        <v>-4302.38</v>
      </c>
      <c r="U175">
        <v>0</v>
      </c>
      <c r="V175">
        <v>0</v>
      </c>
      <c r="W175">
        <v>505.55700000000002</v>
      </c>
      <c r="X175">
        <v>945.43299999999999</v>
      </c>
      <c r="Y175">
        <v>2025.88</v>
      </c>
      <c r="Z175">
        <v>119.621</v>
      </c>
      <c r="AA175">
        <v>40.879399999999997</v>
      </c>
      <c r="AB175">
        <v>746.76800000000003</v>
      </c>
      <c r="AC175">
        <v>213.30799999999999</v>
      </c>
      <c r="AD175">
        <v>114.539</v>
      </c>
      <c r="AE175">
        <v>0</v>
      </c>
      <c r="AF175">
        <v>43.1646</v>
      </c>
      <c r="AG175">
        <v>371.012</v>
      </c>
      <c r="AH175">
        <v>327.84699999999998</v>
      </c>
      <c r="AI175">
        <v>24.12</v>
      </c>
      <c r="AJ175">
        <v>21.61</v>
      </c>
      <c r="AK175">
        <v>3.66</v>
      </c>
      <c r="AL175">
        <v>12.08</v>
      </c>
      <c r="AM175">
        <v>0</v>
      </c>
      <c r="AN175">
        <v>-48.39</v>
      </c>
      <c r="AO175">
        <v>0</v>
      </c>
      <c r="AP175">
        <v>0</v>
      </c>
      <c r="AQ175">
        <v>7.37</v>
      </c>
      <c r="AR175">
        <v>17.46</v>
      </c>
      <c r="AS175">
        <v>27.51</v>
      </c>
      <c r="AT175">
        <v>1.64</v>
      </c>
      <c r="AU175">
        <v>67.06</v>
      </c>
      <c r="AV175">
        <v>61.47</v>
      </c>
      <c r="BI175">
        <v>0</v>
      </c>
      <c r="BJ175">
        <v>0.81868099999999999</v>
      </c>
      <c r="BK175">
        <v>3.1638600000000003E-2</v>
      </c>
      <c r="BL175">
        <v>1.40705E-2</v>
      </c>
      <c r="BM175">
        <v>0</v>
      </c>
      <c r="BN175">
        <v>-8.0562099999999998E-2</v>
      </c>
      <c r="BO175">
        <v>0</v>
      </c>
      <c r="BP175">
        <v>0</v>
      </c>
      <c r="BQ175">
        <v>0.134212</v>
      </c>
      <c r="BR175">
        <v>0.17464499999999999</v>
      </c>
      <c r="BS175">
        <v>0.30364400000000002</v>
      </c>
      <c r="BT175">
        <v>2.03874E-2</v>
      </c>
      <c r="BU175">
        <v>1.41672</v>
      </c>
      <c r="BV175">
        <v>0.86438999999999999</v>
      </c>
      <c r="BW175">
        <v>140.49700000000001</v>
      </c>
      <c r="BX175">
        <v>209.15</v>
      </c>
      <c r="BY175">
        <v>277.07299999999998</v>
      </c>
      <c r="BZ175">
        <v>81.134900000000002</v>
      </c>
      <c r="CA175">
        <v>-4302.38</v>
      </c>
      <c r="CB175">
        <v>505.55700000000002</v>
      </c>
      <c r="CC175">
        <v>943.46699999999998</v>
      </c>
      <c r="CD175">
        <v>2025.88</v>
      </c>
      <c r="CE175">
        <v>119.621</v>
      </c>
      <c r="CF175" s="27">
        <v>6.0639E-5</v>
      </c>
      <c r="CG175">
        <v>707.85500000000002</v>
      </c>
      <c r="CH175">
        <v>207.37899999999999</v>
      </c>
      <c r="CI175">
        <v>114.539</v>
      </c>
      <c r="CJ175">
        <v>43.1646</v>
      </c>
      <c r="CK175">
        <v>365.08300000000003</v>
      </c>
      <c r="CL175">
        <v>321.91800000000001</v>
      </c>
      <c r="CM175">
        <v>23.44</v>
      </c>
      <c r="CN175">
        <v>18.350000000000001</v>
      </c>
      <c r="CO175">
        <v>3.66</v>
      </c>
      <c r="CP175">
        <v>12.08</v>
      </c>
      <c r="CQ175">
        <v>-48.37</v>
      </c>
      <c r="CR175">
        <v>7.37</v>
      </c>
      <c r="CS175">
        <v>17.440000000000001</v>
      </c>
      <c r="CT175">
        <v>27.51</v>
      </c>
      <c r="CU175">
        <v>1.64</v>
      </c>
      <c r="CV175">
        <v>63.12</v>
      </c>
      <c r="CW175">
        <v>57.53</v>
      </c>
      <c r="DH175">
        <v>0</v>
      </c>
      <c r="DI175">
        <v>0.73802199999999996</v>
      </c>
      <c r="DJ175">
        <v>3.1638600000000003E-2</v>
      </c>
      <c r="DK175">
        <v>1.40705E-2</v>
      </c>
      <c r="DL175">
        <v>-8.0562099999999998E-2</v>
      </c>
      <c r="DM175">
        <v>0.134212</v>
      </c>
      <c r="DN175">
        <v>0.17513200000000001</v>
      </c>
      <c r="DO175">
        <v>0.30364400000000002</v>
      </c>
      <c r="DP175">
        <v>2.03874E-2</v>
      </c>
      <c r="DQ175">
        <v>1.3365400000000001</v>
      </c>
      <c r="DR175">
        <v>0.78373099999999996</v>
      </c>
      <c r="DS175" t="s">
        <v>673</v>
      </c>
      <c r="DT175" t="s">
        <v>670</v>
      </c>
      <c r="DU175" t="s">
        <v>665</v>
      </c>
      <c r="DV175" t="s">
        <v>501</v>
      </c>
      <c r="DW175">
        <v>-8.0172499999999994E-2</v>
      </c>
      <c r="DX175">
        <v>-8.0659300000000003E-2</v>
      </c>
      <c r="DY175">
        <v>-6.2</v>
      </c>
      <c r="DZ175">
        <v>-6.8</v>
      </c>
      <c r="EC175">
        <v>144.51300000000001</v>
      </c>
      <c r="ED175">
        <v>244.047</v>
      </c>
      <c r="EE175">
        <v>277.07299999999998</v>
      </c>
      <c r="EF175">
        <v>81.134900000000002</v>
      </c>
      <c r="EG175">
        <v>0</v>
      </c>
      <c r="EH175">
        <v>-4302.38</v>
      </c>
      <c r="EI175">
        <v>0</v>
      </c>
      <c r="EJ175">
        <v>0</v>
      </c>
      <c r="EK175">
        <v>505.55700000000002</v>
      </c>
      <c r="EL175">
        <v>945.43299999999999</v>
      </c>
      <c r="EM175">
        <v>2025.88</v>
      </c>
      <c r="EN175">
        <v>119.621</v>
      </c>
      <c r="EO175">
        <v>40.879399999999997</v>
      </c>
      <c r="EP175">
        <v>213.30799999999999</v>
      </c>
      <c r="EQ175">
        <v>114.539</v>
      </c>
      <c r="ER175">
        <v>0</v>
      </c>
      <c r="ES175">
        <v>43.1646</v>
      </c>
      <c r="ET175">
        <v>371.012</v>
      </c>
      <c r="EU175">
        <v>24.12</v>
      </c>
      <c r="EV175">
        <v>21.61</v>
      </c>
      <c r="EW175">
        <v>3.66</v>
      </c>
      <c r="EX175">
        <v>12.08</v>
      </c>
      <c r="EY175">
        <v>0</v>
      </c>
      <c r="EZ175">
        <v>-48.39</v>
      </c>
      <c r="FA175">
        <v>0</v>
      </c>
      <c r="FB175">
        <v>0</v>
      </c>
      <c r="FC175">
        <v>7.37</v>
      </c>
      <c r="FD175">
        <v>17.46</v>
      </c>
      <c r="FE175">
        <v>27.51</v>
      </c>
      <c r="FF175">
        <v>1.64</v>
      </c>
      <c r="FG175">
        <v>67.06</v>
      </c>
      <c r="FT175">
        <v>0</v>
      </c>
      <c r="FU175">
        <v>0.81868099999999999</v>
      </c>
      <c r="FV175">
        <v>3.1638600000000003E-2</v>
      </c>
      <c r="FW175">
        <v>1.40705E-2</v>
      </c>
      <c r="FX175">
        <v>0</v>
      </c>
      <c r="FY175">
        <v>-8.0562099999999998E-2</v>
      </c>
      <c r="FZ175">
        <v>0</v>
      </c>
      <c r="GA175">
        <v>0</v>
      </c>
      <c r="GB175">
        <v>0.134212</v>
      </c>
      <c r="GC175">
        <v>0.17464499999999999</v>
      </c>
      <c r="GD175">
        <v>0.30364400000000002</v>
      </c>
      <c r="GE175">
        <v>2.03874E-2</v>
      </c>
      <c r="GF175">
        <v>1.41672</v>
      </c>
      <c r="GG175">
        <v>467.20299999999997</v>
      </c>
      <c r="GH175">
        <v>1161.6600000000001</v>
      </c>
      <c r="GI175">
        <v>277.07299999999998</v>
      </c>
      <c r="GJ175">
        <v>0</v>
      </c>
      <c r="GK175">
        <v>2135</v>
      </c>
      <c r="GL175">
        <v>930.00099999999998</v>
      </c>
      <c r="GM175">
        <v>2637.81</v>
      </c>
      <c r="GN175">
        <v>297.5</v>
      </c>
      <c r="GO175">
        <v>7906.25</v>
      </c>
      <c r="GP175">
        <v>388.90899999999999</v>
      </c>
      <c r="GQ175">
        <v>168.15199999999999</v>
      </c>
      <c r="GR175">
        <v>65.400000000000006</v>
      </c>
      <c r="GS175">
        <v>622.46100000000001</v>
      </c>
      <c r="GT175">
        <v>49.003599999999999</v>
      </c>
      <c r="GU175">
        <v>54.21</v>
      </c>
      <c r="GV175">
        <v>3.66</v>
      </c>
      <c r="GW175">
        <v>39.268300000000004</v>
      </c>
      <c r="GX175">
        <v>31.93</v>
      </c>
      <c r="GY175">
        <v>23.209499999999998</v>
      </c>
      <c r="GZ175">
        <v>36.39</v>
      </c>
      <c r="HA175">
        <v>4.13</v>
      </c>
      <c r="HB175">
        <v>241.80099999999999</v>
      </c>
      <c r="HC175">
        <v>46.4</v>
      </c>
      <c r="HD175">
        <v>54.21</v>
      </c>
      <c r="HE175">
        <v>3.66</v>
      </c>
      <c r="HF175">
        <v>16.100000000000001</v>
      </c>
      <c r="HG175">
        <v>31.93</v>
      </c>
      <c r="HH175">
        <v>18.57</v>
      </c>
      <c r="HI175">
        <v>36.39</v>
      </c>
      <c r="HJ175">
        <v>4.13</v>
      </c>
      <c r="HK175">
        <v>211.39</v>
      </c>
      <c r="ID175">
        <v>0</v>
      </c>
      <c r="IE175">
        <v>2.4539200000000001</v>
      </c>
      <c r="IF175">
        <v>3.1638600000000003E-2</v>
      </c>
      <c r="IG175">
        <v>0</v>
      </c>
      <c r="IH175">
        <v>0.62342900000000001</v>
      </c>
      <c r="II175">
        <v>0.118043</v>
      </c>
      <c r="IJ175">
        <v>0.43196400000000001</v>
      </c>
      <c r="IK175">
        <v>6.2929700000000005E-2</v>
      </c>
      <c r="IL175">
        <v>3.72193</v>
      </c>
      <c r="IM175">
        <v>47.7</v>
      </c>
      <c r="IN175">
        <v>20</v>
      </c>
      <c r="IO175">
        <v>27.7</v>
      </c>
      <c r="IP175">
        <v>46.1</v>
      </c>
      <c r="IQ175">
        <v>20</v>
      </c>
      <c r="IR175">
        <v>26.1</v>
      </c>
      <c r="IU175">
        <v>28.15</v>
      </c>
      <c r="IV175">
        <v>33.32</v>
      </c>
      <c r="IW175">
        <v>24.84</v>
      </c>
      <c r="IX175">
        <v>32.69</v>
      </c>
      <c r="IY175">
        <v>28.15</v>
      </c>
      <c r="IZ175">
        <v>33.32</v>
      </c>
      <c r="JA175">
        <v>63.48</v>
      </c>
      <c r="JB175">
        <v>82.661900000000003</v>
      </c>
      <c r="JK175">
        <v>1</v>
      </c>
      <c r="JL175">
        <v>2.8233299999999999</v>
      </c>
      <c r="JM175">
        <v>2.8233299999999999</v>
      </c>
      <c r="JP175">
        <v>4303.6400000000003</v>
      </c>
      <c r="JQ175">
        <v>2.8233299999999999</v>
      </c>
      <c r="JR175">
        <v>0.26</v>
      </c>
      <c r="JS175">
        <v>0.4</v>
      </c>
      <c r="JT175">
        <v>2.21</v>
      </c>
      <c r="JU175">
        <v>0.26</v>
      </c>
      <c r="JV175">
        <v>0.4</v>
      </c>
      <c r="JW175">
        <v>2.17</v>
      </c>
      <c r="JZ175">
        <v>1</v>
      </c>
      <c r="KA175">
        <v>1</v>
      </c>
      <c r="KB175">
        <v>33.214100000000002</v>
      </c>
      <c r="KC175">
        <v>26.341999999999999</v>
      </c>
      <c r="KD175">
        <v>33.212800000000001</v>
      </c>
      <c r="KE175">
        <v>21.256</v>
      </c>
      <c r="KF175">
        <v>50.195</v>
      </c>
      <c r="KG175">
        <v>45.932200000000002</v>
      </c>
      <c r="KJ175">
        <v>28.7851</v>
      </c>
      <c r="KK175">
        <v>58.179600000000001</v>
      </c>
      <c r="KL175">
        <v>55.284100000000002</v>
      </c>
      <c r="KM175">
        <v>16.012</v>
      </c>
      <c r="KN175">
        <v>0</v>
      </c>
      <c r="KO175">
        <v>-658.89300000000003</v>
      </c>
      <c r="KP175">
        <v>0</v>
      </c>
      <c r="KQ175">
        <v>0</v>
      </c>
      <c r="KR175">
        <v>109.703</v>
      </c>
      <c r="KS175">
        <v>188.239</v>
      </c>
      <c r="KT175">
        <v>413.96499999999997</v>
      </c>
      <c r="KU175">
        <v>26.198699999999999</v>
      </c>
      <c r="KV175">
        <v>237.47399999999999</v>
      </c>
      <c r="KW175">
        <v>1132.03</v>
      </c>
      <c r="KX175">
        <v>607.86199999999997</v>
      </c>
      <c r="KY175">
        <v>0</v>
      </c>
      <c r="KZ175">
        <v>229.07599999999999</v>
      </c>
      <c r="LA175">
        <v>1968.97</v>
      </c>
      <c r="LB175">
        <v>28.4787</v>
      </c>
      <c r="LC175">
        <v>49.5916</v>
      </c>
      <c r="LD175">
        <v>55.284100000000002</v>
      </c>
      <c r="LE175">
        <v>16.012</v>
      </c>
      <c r="LF175">
        <v>-658.89300000000003</v>
      </c>
      <c r="LG175">
        <v>109.703</v>
      </c>
      <c r="LH175">
        <v>187.92699999999999</v>
      </c>
      <c r="LI175">
        <v>413.96499999999997</v>
      </c>
      <c r="LJ175">
        <v>26.198699999999999</v>
      </c>
      <c r="LK175">
        <v>228.267</v>
      </c>
      <c r="LL175">
        <v>1100.57</v>
      </c>
      <c r="LM175">
        <v>607.86199999999997</v>
      </c>
      <c r="LN175">
        <v>229.07599999999999</v>
      </c>
      <c r="LO175">
        <v>1937.51</v>
      </c>
      <c r="LP175">
        <v>97.323899999999995</v>
      </c>
      <c r="LQ175">
        <v>281.65800000000002</v>
      </c>
      <c r="LR175">
        <v>55.284100000000002</v>
      </c>
      <c r="LS175">
        <v>0</v>
      </c>
      <c r="LT175">
        <v>463.08</v>
      </c>
      <c r="LU175">
        <v>187.226</v>
      </c>
      <c r="LV175">
        <v>544.68899999999996</v>
      </c>
      <c r="LW175">
        <v>71.471400000000003</v>
      </c>
      <c r="LX175">
        <v>1700.73</v>
      </c>
      <c r="LY175">
        <v>2063.9499999999998</v>
      </c>
      <c r="LZ175">
        <v>892.38499999999999</v>
      </c>
      <c r="MA175">
        <v>347.08</v>
      </c>
      <c r="MB175">
        <v>3303.42</v>
      </c>
    </row>
    <row r="176" spans="1:340" x14ac:dyDescent="0.25">
      <c r="A176" s="26">
        <v>44497.821979166663</v>
      </c>
      <c r="B176" t="s">
        <v>1010</v>
      </c>
      <c r="C176" t="s">
        <v>1012</v>
      </c>
      <c r="D176">
        <v>12</v>
      </c>
      <c r="E176">
        <v>1</v>
      </c>
      <c r="F176">
        <v>2100</v>
      </c>
      <c r="G176" t="s">
        <v>87</v>
      </c>
      <c r="H176" t="s">
        <v>112</v>
      </c>
      <c r="I176">
        <v>4.8499999999999996</v>
      </c>
      <c r="J176">
        <v>2</v>
      </c>
      <c r="K176">
        <v>2</v>
      </c>
      <c r="L176">
        <v>24.1</v>
      </c>
      <c r="O176">
        <v>133.65600000000001</v>
      </c>
      <c r="P176">
        <v>159.15100000000001</v>
      </c>
      <c r="Q176">
        <v>277.07299999999998</v>
      </c>
      <c r="R176">
        <v>81.134900000000002</v>
      </c>
      <c r="S176">
        <v>0</v>
      </c>
      <c r="T176">
        <v>-4302.38</v>
      </c>
      <c r="U176">
        <v>0</v>
      </c>
      <c r="V176">
        <v>0</v>
      </c>
      <c r="W176">
        <v>505.55700000000002</v>
      </c>
      <c r="X176">
        <v>938.41600000000005</v>
      </c>
      <c r="Y176">
        <v>2025.88</v>
      </c>
      <c r="Z176">
        <v>119.621</v>
      </c>
      <c r="AA176">
        <v>-61.891100000000002</v>
      </c>
      <c r="AB176">
        <v>651.01499999999999</v>
      </c>
      <c r="AC176">
        <v>197.28100000000001</v>
      </c>
      <c r="AD176">
        <v>114.539</v>
      </c>
      <c r="AE176">
        <v>0</v>
      </c>
      <c r="AF176">
        <v>43.1646</v>
      </c>
      <c r="AG176">
        <v>354.98500000000001</v>
      </c>
      <c r="AH176">
        <v>311.82</v>
      </c>
      <c r="AI176">
        <v>22.24</v>
      </c>
      <c r="AJ176">
        <v>14.7</v>
      </c>
      <c r="AK176">
        <v>3.66</v>
      </c>
      <c r="AL176">
        <v>12.08</v>
      </c>
      <c r="AM176">
        <v>0</v>
      </c>
      <c r="AN176">
        <v>-48.35</v>
      </c>
      <c r="AO176">
        <v>0</v>
      </c>
      <c r="AP176">
        <v>0</v>
      </c>
      <c r="AQ176">
        <v>7.37</v>
      </c>
      <c r="AR176">
        <v>17.37</v>
      </c>
      <c r="AS176">
        <v>27.51</v>
      </c>
      <c r="AT176">
        <v>1.64</v>
      </c>
      <c r="AU176">
        <v>58.22</v>
      </c>
      <c r="AV176">
        <v>52.68</v>
      </c>
      <c r="BI176">
        <v>0</v>
      </c>
      <c r="BJ176">
        <v>0.56546600000000002</v>
      </c>
      <c r="BK176">
        <v>3.1638600000000003E-2</v>
      </c>
      <c r="BL176">
        <v>1.40705E-2</v>
      </c>
      <c r="BM176">
        <v>0</v>
      </c>
      <c r="BN176">
        <v>-8.0562099999999998E-2</v>
      </c>
      <c r="BO176">
        <v>0</v>
      </c>
      <c r="BP176">
        <v>0</v>
      </c>
      <c r="BQ176">
        <v>0.134212</v>
      </c>
      <c r="BR176">
        <v>0.17436199999999999</v>
      </c>
      <c r="BS176">
        <v>0.30364400000000002</v>
      </c>
      <c r="BT176">
        <v>2.03874E-2</v>
      </c>
      <c r="BU176">
        <v>1.1632199999999999</v>
      </c>
      <c r="BV176">
        <v>0.61117500000000002</v>
      </c>
      <c r="BW176">
        <v>140.49700000000001</v>
      </c>
      <c r="BX176">
        <v>209.15</v>
      </c>
      <c r="BY176">
        <v>277.07299999999998</v>
      </c>
      <c r="BZ176">
        <v>81.134900000000002</v>
      </c>
      <c r="CA176">
        <v>-4302.38</v>
      </c>
      <c r="CB176">
        <v>505.55700000000002</v>
      </c>
      <c r="CC176">
        <v>943.46699999999998</v>
      </c>
      <c r="CD176">
        <v>2025.88</v>
      </c>
      <c r="CE176">
        <v>119.621</v>
      </c>
      <c r="CF176" s="27">
        <v>6.0639E-5</v>
      </c>
      <c r="CG176">
        <v>707.85500000000002</v>
      </c>
      <c r="CH176">
        <v>207.37899999999999</v>
      </c>
      <c r="CI176">
        <v>114.539</v>
      </c>
      <c r="CJ176">
        <v>43.1646</v>
      </c>
      <c r="CK176">
        <v>365.08300000000003</v>
      </c>
      <c r="CL176">
        <v>321.91800000000001</v>
      </c>
      <c r="CM176">
        <v>23.44</v>
      </c>
      <c r="CN176">
        <v>18.350000000000001</v>
      </c>
      <c r="CO176">
        <v>3.66</v>
      </c>
      <c r="CP176">
        <v>12.08</v>
      </c>
      <c r="CQ176">
        <v>-48.37</v>
      </c>
      <c r="CR176">
        <v>7.37</v>
      </c>
      <c r="CS176">
        <v>17.440000000000001</v>
      </c>
      <c r="CT176">
        <v>27.51</v>
      </c>
      <c r="CU176">
        <v>1.64</v>
      </c>
      <c r="CV176">
        <v>63.12</v>
      </c>
      <c r="CW176">
        <v>57.53</v>
      </c>
      <c r="DH176">
        <v>0</v>
      </c>
      <c r="DI176">
        <v>0.73802199999999996</v>
      </c>
      <c r="DJ176">
        <v>3.1638600000000003E-2</v>
      </c>
      <c r="DK176">
        <v>1.40705E-2</v>
      </c>
      <c r="DL176">
        <v>-8.0562099999999998E-2</v>
      </c>
      <c r="DM176">
        <v>0.134212</v>
      </c>
      <c r="DN176">
        <v>0.17513200000000001</v>
      </c>
      <c r="DO176">
        <v>0.30364400000000002</v>
      </c>
      <c r="DP176">
        <v>2.03874E-2</v>
      </c>
      <c r="DQ176">
        <v>1.3365400000000001</v>
      </c>
      <c r="DR176">
        <v>0.78373099999999996</v>
      </c>
      <c r="DS176" t="s">
        <v>673</v>
      </c>
      <c r="DT176" t="s">
        <v>670</v>
      </c>
      <c r="DU176" t="s">
        <v>665</v>
      </c>
      <c r="DV176" t="s">
        <v>501</v>
      </c>
      <c r="DW176">
        <v>0.17332600000000001</v>
      </c>
      <c r="DX176">
        <v>0.17255599999999999</v>
      </c>
      <c r="DY176">
        <v>7.8</v>
      </c>
      <c r="DZ176">
        <v>8.4</v>
      </c>
      <c r="EC176">
        <v>133.65600000000001</v>
      </c>
      <c r="ED176">
        <v>159.15100000000001</v>
      </c>
      <c r="EE176">
        <v>277.07299999999998</v>
      </c>
      <c r="EF176">
        <v>81.134900000000002</v>
      </c>
      <c r="EG176">
        <v>0</v>
      </c>
      <c r="EH176">
        <v>-4302.38</v>
      </c>
      <c r="EI176">
        <v>0</v>
      </c>
      <c r="EJ176">
        <v>0</v>
      </c>
      <c r="EK176">
        <v>505.55700000000002</v>
      </c>
      <c r="EL176">
        <v>938.41600000000005</v>
      </c>
      <c r="EM176">
        <v>2025.88</v>
      </c>
      <c r="EN176">
        <v>119.621</v>
      </c>
      <c r="EO176">
        <v>-61.891100000000002</v>
      </c>
      <c r="EP176">
        <v>197.28100000000001</v>
      </c>
      <c r="EQ176">
        <v>114.539</v>
      </c>
      <c r="ER176">
        <v>0</v>
      </c>
      <c r="ES176">
        <v>43.1646</v>
      </c>
      <c r="ET176">
        <v>354.98500000000001</v>
      </c>
      <c r="EU176">
        <v>22.24</v>
      </c>
      <c r="EV176">
        <v>14.7</v>
      </c>
      <c r="EW176">
        <v>3.66</v>
      </c>
      <c r="EX176">
        <v>12.08</v>
      </c>
      <c r="EY176">
        <v>0</v>
      </c>
      <c r="EZ176">
        <v>-48.35</v>
      </c>
      <c r="FA176">
        <v>0</v>
      </c>
      <c r="FB176">
        <v>0</v>
      </c>
      <c r="FC176">
        <v>7.37</v>
      </c>
      <c r="FD176">
        <v>17.37</v>
      </c>
      <c r="FE176">
        <v>27.51</v>
      </c>
      <c r="FF176">
        <v>1.64</v>
      </c>
      <c r="FG176">
        <v>58.22</v>
      </c>
      <c r="FT176">
        <v>0</v>
      </c>
      <c r="FU176">
        <v>0.56546600000000002</v>
      </c>
      <c r="FV176">
        <v>3.1638600000000003E-2</v>
      </c>
      <c r="FW176">
        <v>1.40705E-2</v>
      </c>
      <c r="FX176">
        <v>0</v>
      </c>
      <c r="FY176">
        <v>-8.0562099999999998E-2</v>
      </c>
      <c r="FZ176">
        <v>0</v>
      </c>
      <c r="GA176">
        <v>0</v>
      </c>
      <c r="GB176">
        <v>0.134212</v>
      </c>
      <c r="GC176">
        <v>0.17436199999999999</v>
      </c>
      <c r="GD176">
        <v>0.30364400000000002</v>
      </c>
      <c r="GE176">
        <v>2.03874E-2</v>
      </c>
      <c r="GF176">
        <v>1.1632199999999999</v>
      </c>
      <c r="GG176">
        <v>467.20299999999997</v>
      </c>
      <c r="GH176">
        <v>1161.6600000000001</v>
      </c>
      <c r="GI176">
        <v>277.07299999999998</v>
      </c>
      <c r="GJ176">
        <v>0</v>
      </c>
      <c r="GK176">
        <v>2135</v>
      </c>
      <c r="GL176">
        <v>930.00099999999998</v>
      </c>
      <c r="GM176">
        <v>2637.81</v>
      </c>
      <c r="GN176">
        <v>297.5</v>
      </c>
      <c r="GO176">
        <v>7906.25</v>
      </c>
      <c r="GP176">
        <v>388.90899999999999</v>
      </c>
      <c r="GQ176">
        <v>168.15199999999999</v>
      </c>
      <c r="GR176">
        <v>65.400000000000006</v>
      </c>
      <c r="GS176">
        <v>622.46100000000001</v>
      </c>
      <c r="GT176">
        <v>49.003599999999999</v>
      </c>
      <c r="GU176">
        <v>54.21</v>
      </c>
      <c r="GV176">
        <v>3.66</v>
      </c>
      <c r="GW176">
        <v>39.268300000000004</v>
      </c>
      <c r="GX176">
        <v>31.93</v>
      </c>
      <c r="GY176">
        <v>23.209499999999998</v>
      </c>
      <c r="GZ176">
        <v>36.39</v>
      </c>
      <c r="HA176">
        <v>4.13</v>
      </c>
      <c r="HB176">
        <v>241.80099999999999</v>
      </c>
      <c r="HC176">
        <v>46.4</v>
      </c>
      <c r="HD176">
        <v>54.21</v>
      </c>
      <c r="HE176">
        <v>3.66</v>
      </c>
      <c r="HF176">
        <v>16.100000000000001</v>
      </c>
      <c r="HG176">
        <v>31.93</v>
      </c>
      <c r="HH176">
        <v>18.57</v>
      </c>
      <c r="HI176">
        <v>36.39</v>
      </c>
      <c r="HJ176">
        <v>4.13</v>
      </c>
      <c r="HK176">
        <v>211.39</v>
      </c>
      <c r="ID176">
        <v>0</v>
      </c>
      <c r="IE176">
        <v>2.4539200000000001</v>
      </c>
      <c r="IF176">
        <v>3.1638600000000003E-2</v>
      </c>
      <c r="IG176">
        <v>0</v>
      </c>
      <c r="IH176">
        <v>0.62342900000000001</v>
      </c>
      <c r="II176">
        <v>0.118043</v>
      </c>
      <c r="IJ176">
        <v>0.43196400000000001</v>
      </c>
      <c r="IK176">
        <v>6.2929700000000005E-2</v>
      </c>
      <c r="IL176">
        <v>3.72193</v>
      </c>
      <c r="IM176">
        <v>44.1</v>
      </c>
      <c r="IN176">
        <v>20</v>
      </c>
      <c r="IO176">
        <v>24.1</v>
      </c>
      <c r="IP176">
        <v>46.1</v>
      </c>
      <c r="IQ176">
        <v>20</v>
      </c>
      <c r="IR176">
        <v>26.1</v>
      </c>
      <c r="IU176">
        <v>21.11</v>
      </c>
      <c r="IV176">
        <v>31.57</v>
      </c>
      <c r="IW176">
        <v>24.84</v>
      </c>
      <c r="IX176">
        <v>32.69</v>
      </c>
      <c r="IY176">
        <v>21.11</v>
      </c>
      <c r="IZ176">
        <v>31.57</v>
      </c>
      <c r="JA176">
        <v>63.48</v>
      </c>
      <c r="JB176">
        <v>82.661900000000003</v>
      </c>
      <c r="JK176">
        <v>1</v>
      </c>
      <c r="JL176">
        <v>2.8233299999999999</v>
      </c>
      <c r="JM176">
        <v>2.8233299999999999</v>
      </c>
      <c r="JP176">
        <v>4303.6400000000003</v>
      </c>
      <c r="JQ176">
        <v>2.8233299999999999</v>
      </c>
      <c r="JR176">
        <v>0.25</v>
      </c>
      <c r="JS176">
        <v>0.41</v>
      </c>
      <c r="JT176">
        <v>2.1</v>
      </c>
      <c r="JU176">
        <v>0.26</v>
      </c>
      <c r="JV176">
        <v>0.4</v>
      </c>
      <c r="JW176">
        <v>2.17</v>
      </c>
      <c r="JZ176">
        <v>1</v>
      </c>
      <c r="KA176">
        <v>1</v>
      </c>
      <c r="KB176">
        <v>33.214100000000002</v>
      </c>
      <c r="KC176">
        <v>18.940100000000001</v>
      </c>
      <c r="KD176">
        <v>33.212800000000001</v>
      </c>
      <c r="KE176">
        <v>21.256</v>
      </c>
      <c r="KF176">
        <v>50.195</v>
      </c>
      <c r="KG176">
        <v>45.932200000000002</v>
      </c>
      <c r="KJ176">
        <v>27.395099999999999</v>
      </c>
      <c r="KK176">
        <v>37.264899999999997</v>
      </c>
      <c r="KL176">
        <v>55.284100000000002</v>
      </c>
      <c r="KM176">
        <v>16.012</v>
      </c>
      <c r="KN176">
        <v>0</v>
      </c>
      <c r="KO176">
        <v>-658.89300000000003</v>
      </c>
      <c r="KP176">
        <v>0</v>
      </c>
      <c r="KQ176">
        <v>0</v>
      </c>
      <c r="KR176">
        <v>109.703</v>
      </c>
      <c r="KS176">
        <v>186.93700000000001</v>
      </c>
      <c r="KT176">
        <v>413.96499999999997</v>
      </c>
      <c r="KU176">
        <v>26.198699999999999</v>
      </c>
      <c r="KV176">
        <v>213.86799999999999</v>
      </c>
      <c r="KW176">
        <v>1046.98</v>
      </c>
      <c r="KX176">
        <v>607.86199999999997</v>
      </c>
      <c r="KY176">
        <v>0</v>
      </c>
      <c r="KZ176">
        <v>229.07599999999999</v>
      </c>
      <c r="LA176">
        <v>1883.92</v>
      </c>
      <c r="LB176">
        <v>28.4787</v>
      </c>
      <c r="LC176">
        <v>49.5916</v>
      </c>
      <c r="LD176">
        <v>55.284100000000002</v>
      </c>
      <c r="LE176">
        <v>16.012</v>
      </c>
      <c r="LF176">
        <v>-658.89300000000003</v>
      </c>
      <c r="LG176">
        <v>109.703</v>
      </c>
      <c r="LH176">
        <v>187.92699999999999</v>
      </c>
      <c r="LI176">
        <v>413.96499999999997</v>
      </c>
      <c r="LJ176">
        <v>26.198699999999999</v>
      </c>
      <c r="LK176">
        <v>228.267</v>
      </c>
      <c r="LL176">
        <v>1100.57</v>
      </c>
      <c r="LM176">
        <v>607.86199999999997</v>
      </c>
      <c r="LN176">
        <v>229.07599999999999</v>
      </c>
      <c r="LO176">
        <v>1937.51</v>
      </c>
      <c r="LP176">
        <v>97.323899999999995</v>
      </c>
      <c r="LQ176">
        <v>281.65800000000002</v>
      </c>
      <c r="LR176">
        <v>55.284100000000002</v>
      </c>
      <c r="LS176">
        <v>0</v>
      </c>
      <c r="LT176">
        <v>463.08</v>
      </c>
      <c r="LU176">
        <v>187.226</v>
      </c>
      <c r="LV176">
        <v>544.68899999999996</v>
      </c>
      <c r="LW176">
        <v>71.471400000000003</v>
      </c>
      <c r="LX176">
        <v>1700.73</v>
      </c>
      <c r="LY176">
        <v>2063.9499999999998</v>
      </c>
      <c r="LZ176">
        <v>892.38499999999999</v>
      </c>
      <c r="MA176">
        <v>347.08</v>
      </c>
      <c r="MB176">
        <v>3303.42</v>
      </c>
    </row>
    <row r="177" spans="1:340" x14ac:dyDescent="0.25">
      <c r="A177" s="26">
        <v>44497.821979166663</v>
      </c>
      <c r="B177" t="s">
        <v>1010</v>
      </c>
      <c r="C177" t="s">
        <v>1013</v>
      </c>
      <c r="D177">
        <v>12</v>
      </c>
      <c r="E177">
        <v>1</v>
      </c>
      <c r="F177">
        <v>2100</v>
      </c>
      <c r="G177" t="s">
        <v>87</v>
      </c>
      <c r="H177" t="s">
        <v>112</v>
      </c>
      <c r="I177">
        <v>-3.94</v>
      </c>
      <c r="J177">
        <v>-1.6</v>
      </c>
      <c r="K177">
        <v>-1.6</v>
      </c>
      <c r="L177">
        <v>27.7</v>
      </c>
      <c r="O177">
        <v>144.51300000000001</v>
      </c>
      <c r="P177">
        <v>244.047</v>
      </c>
      <c r="Q177">
        <v>277.07299999999998</v>
      </c>
      <c r="R177">
        <v>81.134900000000002</v>
      </c>
      <c r="S177">
        <v>0</v>
      </c>
      <c r="T177">
        <v>-4302.38</v>
      </c>
      <c r="U177">
        <v>0</v>
      </c>
      <c r="V177">
        <v>0</v>
      </c>
      <c r="W177">
        <v>505.55700000000002</v>
      </c>
      <c r="X177">
        <v>945.43299999999999</v>
      </c>
      <c r="Y177">
        <v>2025.88</v>
      </c>
      <c r="Z177">
        <v>119.621</v>
      </c>
      <c r="AA177">
        <v>40.879399999999997</v>
      </c>
      <c r="AB177">
        <v>746.76800000000003</v>
      </c>
      <c r="AC177">
        <v>213.30799999999999</v>
      </c>
      <c r="AD177">
        <v>114.539</v>
      </c>
      <c r="AE177">
        <v>0</v>
      </c>
      <c r="AF177">
        <v>43.1646</v>
      </c>
      <c r="AG177">
        <v>371.012</v>
      </c>
      <c r="AH177">
        <v>327.84699999999998</v>
      </c>
      <c r="AI177">
        <v>24.12</v>
      </c>
      <c r="AJ177">
        <v>21.61</v>
      </c>
      <c r="AK177">
        <v>3.66</v>
      </c>
      <c r="AL177">
        <v>12.08</v>
      </c>
      <c r="AM177">
        <v>0</v>
      </c>
      <c r="AN177">
        <v>-48.39</v>
      </c>
      <c r="AO177">
        <v>0</v>
      </c>
      <c r="AP177">
        <v>0</v>
      </c>
      <c r="AQ177">
        <v>7.37</v>
      </c>
      <c r="AR177">
        <v>17.46</v>
      </c>
      <c r="AS177">
        <v>27.51</v>
      </c>
      <c r="AT177">
        <v>1.64</v>
      </c>
      <c r="AU177">
        <v>67.06</v>
      </c>
      <c r="AV177">
        <v>61.47</v>
      </c>
      <c r="BI177">
        <v>0</v>
      </c>
      <c r="BJ177">
        <v>0.81868099999999999</v>
      </c>
      <c r="BK177">
        <v>3.1638600000000003E-2</v>
      </c>
      <c r="BL177">
        <v>1.40705E-2</v>
      </c>
      <c r="BM177">
        <v>0</v>
      </c>
      <c r="BN177">
        <v>-8.0562099999999998E-2</v>
      </c>
      <c r="BO177">
        <v>0</v>
      </c>
      <c r="BP177">
        <v>0</v>
      </c>
      <c r="BQ177">
        <v>0.134212</v>
      </c>
      <c r="BR177">
        <v>0.17464499999999999</v>
      </c>
      <c r="BS177">
        <v>0.30364400000000002</v>
      </c>
      <c r="BT177">
        <v>2.03874E-2</v>
      </c>
      <c r="BU177">
        <v>1.41672</v>
      </c>
      <c r="BV177">
        <v>0.86438999999999999</v>
      </c>
      <c r="BW177">
        <v>140.49700000000001</v>
      </c>
      <c r="BX177">
        <v>209.15</v>
      </c>
      <c r="BY177">
        <v>277.07299999999998</v>
      </c>
      <c r="BZ177">
        <v>81.134900000000002</v>
      </c>
      <c r="CA177">
        <v>-4302.38</v>
      </c>
      <c r="CB177">
        <v>505.55700000000002</v>
      </c>
      <c r="CC177">
        <v>943.46699999999998</v>
      </c>
      <c r="CD177">
        <v>2025.88</v>
      </c>
      <c r="CE177">
        <v>119.621</v>
      </c>
      <c r="CF177" s="27">
        <v>6.0639E-5</v>
      </c>
      <c r="CG177">
        <v>707.85500000000002</v>
      </c>
      <c r="CH177">
        <v>207.37899999999999</v>
      </c>
      <c r="CI177">
        <v>114.539</v>
      </c>
      <c r="CJ177">
        <v>43.1646</v>
      </c>
      <c r="CK177">
        <v>365.08300000000003</v>
      </c>
      <c r="CL177">
        <v>321.91800000000001</v>
      </c>
      <c r="CM177">
        <v>23.44</v>
      </c>
      <c r="CN177">
        <v>18.350000000000001</v>
      </c>
      <c r="CO177">
        <v>3.66</v>
      </c>
      <c r="CP177">
        <v>12.08</v>
      </c>
      <c r="CQ177">
        <v>-48.37</v>
      </c>
      <c r="CR177">
        <v>7.37</v>
      </c>
      <c r="CS177">
        <v>17.440000000000001</v>
      </c>
      <c r="CT177">
        <v>27.51</v>
      </c>
      <c r="CU177">
        <v>1.64</v>
      </c>
      <c r="CV177">
        <v>63.12</v>
      </c>
      <c r="CW177">
        <v>57.53</v>
      </c>
      <c r="DH177">
        <v>0</v>
      </c>
      <c r="DI177">
        <v>0.73802199999999996</v>
      </c>
      <c r="DJ177">
        <v>3.1638600000000003E-2</v>
      </c>
      <c r="DK177">
        <v>1.40705E-2</v>
      </c>
      <c r="DL177">
        <v>-8.0562099999999998E-2</v>
      </c>
      <c r="DM177">
        <v>0.134212</v>
      </c>
      <c r="DN177">
        <v>0.17513200000000001</v>
      </c>
      <c r="DO177">
        <v>0.30364400000000002</v>
      </c>
      <c r="DP177">
        <v>2.03874E-2</v>
      </c>
      <c r="DQ177">
        <v>1.3365400000000001</v>
      </c>
      <c r="DR177">
        <v>0.78373099999999996</v>
      </c>
      <c r="DS177" t="s">
        <v>673</v>
      </c>
      <c r="DT177" t="s">
        <v>670</v>
      </c>
      <c r="DU177" t="s">
        <v>665</v>
      </c>
      <c r="DV177" t="s">
        <v>501</v>
      </c>
      <c r="DW177">
        <v>-8.0172499999999994E-2</v>
      </c>
      <c r="DX177">
        <v>-8.0659300000000003E-2</v>
      </c>
      <c r="DY177">
        <v>-6.2</v>
      </c>
      <c r="DZ177">
        <v>-6.8</v>
      </c>
      <c r="EC177">
        <v>144.51300000000001</v>
      </c>
      <c r="ED177">
        <v>244.047</v>
      </c>
      <c r="EE177">
        <v>277.07299999999998</v>
      </c>
      <c r="EF177">
        <v>81.134900000000002</v>
      </c>
      <c r="EG177">
        <v>0</v>
      </c>
      <c r="EH177">
        <v>-4302.38</v>
      </c>
      <c r="EI177">
        <v>0</v>
      </c>
      <c r="EJ177">
        <v>0</v>
      </c>
      <c r="EK177">
        <v>505.55700000000002</v>
      </c>
      <c r="EL177">
        <v>945.43299999999999</v>
      </c>
      <c r="EM177">
        <v>2025.88</v>
      </c>
      <c r="EN177">
        <v>119.621</v>
      </c>
      <c r="EO177">
        <v>40.879399999999997</v>
      </c>
      <c r="EP177">
        <v>213.30799999999999</v>
      </c>
      <c r="EQ177">
        <v>114.539</v>
      </c>
      <c r="ER177">
        <v>0</v>
      </c>
      <c r="ES177">
        <v>43.1646</v>
      </c>
      <c r="ET177">
        <v>371.012</v>
      </c>
      <c r="EU177">
        <v>24.12</v>
      </c>
      <c r="EV177">
        <v>21.61</v>
      </c>
      <c r="EW177">
        <v>3.66</v>
      </c>
      <c r="EX177">
        <v>12.08</v>
      </c>
      <c r="EY177">
        <v>0</v>
      </c>
      <c r="EZ177">
        <v>-48.39</v>
      </c>
      <c r="FA177">
        <v>0</v>
      </c>
      <c r="FB177">
        <v>0</v>
      </c>
      <c r="FC177">
        <v>7.37</v>
      </c>
      <c r="FD177">
        <v>17.46</v>
      </c>
      <c r="FE177">
        <v>27.51</v>
      </c>
      <c r="FF177">
        <v>1.64</v>
      </c>
      <c r="FG177">
        <v>67.06</v>
      </c>
      <c r="FT177">
        <v>0</v>
      </c>
      <c r="FU177">
        <v>0.81868099999999999</v>
      </c>
      <c r="FV177">
        <v>3.1638600000000003E-2</v>
      </c>
      <c r="FW177">
        <v>1.40705E-2</v>
      </c>
      <c r="FX177">
        <v>0</v>
      </c>
      <c r="FY177">
        <v>-8.0562099999999998E-2</v>
      </c>
      <c r="FZ177">
        <v>0</v>
      </c>
      <c r="GA177">
        <v>0</v>
      </c>
      <c r="GB177">
        <v>0.134212</v>
      </c>
      <c r="GC177">
        <v>0.17464499999999999</v>
      </c>
      <c r="GD177">
        <v>0.30364400000000002</v>
      </c>
      <c r="GE177">
        <v>2.03874E-2</v>
      </c>
      <c r="GF177">
        <v>1.41672</v>
      </c>
      <c r="GG177">
        <v>467.20299999999997</v>
      </c>
      <c r="GH177">
        <v>1161.6600000000001</v>
      </c>
      <c r="GI177">
        <v>277.07299999999998</v>
      </c>
      <c r="GJ177">
        <v>0</v>
      </c>
      <c r="GK177">
        <v>2135</v>
      </c>
      <c r="GL177">
        <v>930.00099999999998</v>
      </c>
      <c r="GM177">
        <v>2637.81</v>
      </c>
      <c r="GN177">
        <v>297.5</v>
      </c>
      <c r="GO177">
        <v>7906.25</v>
      </c>
      <c r="GP177">
        <v>388.90899999999999</v>
      </c>
      <c r="GQ177">
        <v>168.15199999999999</v>
      </c>
      <c r="GR177">
        <v>65.400000000000006</v>
      </c>
      <c r="GS177">
        <v>622.46100000000001</v>
      </c>
      <c r="GT177">
        <v>49.003599999999999</v>
      </c>
      <c r="GU177">
        <v>54.21</v>
      </c>
      <c r="GV177">
        <v>3.66</v>
      </c>
      <c r="GW177">
        <v>39.268300000000004</v>
      </c>
      <c r="GX177">
        <v>31.93</v>
      </c>
      <c r="GY177">
        <v>23.209499999999998</v>
      </c>
      <c r="GZ177">
        <v>36.39</v>
      </c>
      <c r="HA177">
        <v>4.13</v>
      </c>
      <c r="HB177">
        <v>241.80099999999999</v>
      </c>
      <c r="HC177">
        <v>46.4</v>
      </c>
      <c r="HD177">
        <v>54.21</v>
      </c>
      <c r="HE177">
        <v>3.66</v>
      </c>
      <c r="HF177">
        <v>16.100000000000001</v>
      </c>
      <c r="HG177">
        <v>31.93</v>
      </c>
      <c r="HH177">
        <v>18.57</v>
      </c>
      <c r="HI177">
        <v>36.39</v>
      </c>
      <c r="HJ177">
        <v>4.13</v>
      </c>
      <c r="HK177">
        <v>211.39</v>
      </c>
      <c r="ID177">
        <v>0</v>
      </c>
      <c r="IE177">
        <v>2.4539200000000001</v>
      </c>
      <c r="IF177">
        <v>3.1638600000000003E-2</v>
      </c>
      <c r="IG177">
        <v>0</v>
      </c>
      <c r="IH177">
        <v>0.62342900000000001</v>
      </c>
      <c r="II177">
        <v>0.118043</v>
      </c>
      <c r="IJ177">
        <v>0.43196400000000001</v>
      </c>
      <c r="IK177">
        <v>6.2929700000000005E-2</v>
      </c>
      <c r="IL177">
        <v>3.72193</v>
      </c>
      <c r="IM177">
        <v>47.7</v>
      </c>
      <c r="IN177">
        <v>20</v>
      </c>
      <c r="IO177">
        <v>27.7</v>
      </c>
      <c r="IP177">
        <v>46.1</v>
      </c>
      <c r="IQ177">
        <v>20</v>
      </c>
      <c r="IR177">
        <v>26.1</v>
      </c>
      <c r="IU177">
        <v>28.15</v>
      </c>
      <c r="IV177">
        <v>33.32</v>
      </c>
      <c r="IW177">
        <v>24.84</v>
      </c>
      <c r="IX177">
        <v>32.69</v>
      </c>
      <c r="IY177">
        <v>28.15</v>
      </c>
      <c r="IZ177">
        <v>33.32</v>
      </c>
      <c r="JA177">
        <v>63.48</v>
      </c>
      <c r="JB177">
        <v>82.661900000000003</v>
      </c>
      <c r="JK177">
        <v>1</v>
      </c>
      <c r="JL177">
        <v>2.8233299999999999</v>
      </c>
      <c r="JM177">
        <v>2.8233299999999999</v>
      </c>
      <c r="JP177">
        <v>4303.6400000000003</v>
      </c>
      <c r="JQ177">
        <v>2.8233299999999999</v>
      </c>
      <c r="JR177">
        <v>0.26</v>
      </c>
      <c r="JS177">
        <v>0.4</v>
      </c>
      <c r="JT177">
        <v>2.21</v>
      </c>
      <c r="JU177">
        <v>0.26</v>
      </c>
      <c r="JV177">
        <v>0.4</v>
      </c>
      <c r="JW177">
        <v>2.17</v>
      </c>
      <c r="JZ177">
        <v>1</v>
      </c>
      <c r="KA177">
        <v>1</v>
      </c>
      <c r="KB177">
        <v>33.214100000000002</v>
      </c>
      <c r="KC177">
        <v>26.341999999999999</v>
      </c>
      <c r="KD177">
        <v>33.212800000000001</v>
      </c>
      <c r="KE177">
        <v>21.256</v>
      </c>
      <c r="KF177">
        <v>50.195</v>
      </c>
      <c r="KG177">
        <v>45.932200000000002</v>
      </c>
      <c r="KJ177">
        <v>28.7851</v>
      </c>
      <c r="KK177">
        <v>58.179600000000001</v>
      </c>
      <c r="KL177">
        <v>55.284100000000002</v>
      </c>
      <c r="KM177">
        <v>16.012</v>
      </c>
      <c r="KN177">
        <v>0</v>
      </c>
      <c r="KO177">
        <v>-658.89300000000003</v>
      </c>
      <c r="KP177">
        <v>0</v>
      </c>
      <c r="KQ177">
        <v>0</v>
      </c>
      <c r="KR177">
        <v>109.703</v>
      </c>
      <c r="KS177">
        <v>188.239</v>
      </c>
      <c r="KT177">
        <v>413.96499999999997</v>
      </c>
      <c r="KU177">
        <v>26.198699999999999</v>
      </c>
      <c r="KV177">
        <v>237.47399999999999</v>
      </c>
      <c r="KW177">
        <v>1132.03</v>
      </c>
      <c r="KX177">
        <v>607.86199999999997</v>
      </c>
      <c r="KY177">
        <v>0</v>
      </c>
      <c r="KZ177">
        <v>229.07599999999999</v>
      </c>
      <c r="LA177">
        <v>1968.97</v>
      </c>
      <c r="LB177">
        <v>28.4787</v>
      </c>
      <c r="LC177">
        <v>49.5916</v>
      </c>
      <c r="LD177">
        <v>55.284100000000002</v>
      </c>
      <c r="LE177">
        <v>16.012</v>
      </c>
      <c r="LF177">
        <v>-658.89300000000003</v>
      </c>
      <c r="LG177">
        <v>109.703</v>
      </c>
      <c r="LH177">
        <v>187.92699999999999</v>
      </c>
      <c r="LI177">
        <v>413.96499999999997</v>
      </c>
      <c r="LJ177">
        <v>26.198699999999999</v>
      </c>
      <c r="LK177">
        <v>228.267</v>
      </c>
      <c r="LL177">
        <v>1100.57</v>
      </c>
      <c r="LM177">
        <v>607.86199999999997</v>
      </c>
      <c r="LN177">
        <v>229.07599999999999</v>
      </c>
      <c r="LO177">
        <v>1937.51</v>
      </c>
      <c r="LP177">
        <v>97.323899999999995</v>
      </c>
      <c r="LQ177">
        <v>281.65800000000002</v>
      </c>
      <c r="LR177">
        <v>55.284100000000002</v>
      </c>
      <c r="LS177">
        <v>0</v>
      </c>
      <c r="LT177">
        <v>463.08</v>
      </c>
      <c r="LU177">
        <v>187.226</v>
      </c>
      <c r="LV177">
        <v>544.68899999999996</v>
      </c>
      <c r="LW177">
        <v>71.471400000000003</v>
      </c>
      <c r="LX177">
        <v>1700.73</v>
      </c>
      <c r="LY177">
        <v>2063.9499999999998</v>
      </c>
      <c r="LZ177">
        <v>892.38499999999999</v>
      </c>
      <c r="MA177">
        <v>347.08</v>
      </c>
      <c r="MB177">
        <v>3303.42</v>
      </c>
    </row>
    <row r="178" spans="1:340" x14ac:dyDescent="0.25">
      <c r="A178" s="26">
        <v>44497.821979166663</v>
      </c>
      <c r="B178" t="s">
        <v>1010</v>
      </c>
      <c r="C178" t="s">
        <v>1014</v>
      </c>
      <c r="D178">
        <v>12</v>
      </c>
      <c r="E178">
        <v>1</v>
      </c>
      <c r="F178">
        <v>2100</v>
      </c>
      <c r="G178" t="s">
        <v>87</v>
      </c>
      <c r="H178" t="s">
        <v>112</v>
      </c>
      <c r="I178">
        <v>3.36</v>
      </c>
      <c r="J178">
        <v>1.4</v>
      </c>
      <c r="K178">
        <v>1.4</v>
      </c>
      <c r="L178">
        <v>24.7</v>
      </c>
      <c r="O178">
        <v>149.38</v>
      </c>
      <c r="P178">
        <v>135.529</v>
      </c>
      <c r="Q178">
        <v>277.07299999999998</v>
      </c>
      <c r="R178">
        <v>81.134900000000002</v>
      </c>
      <c r="S178">
        <v>0</v>
      </c>
      <c r="T178">
        <v>-4302.38</v>
      </c>
      <c r="U178">
        <v>0</v>
      </c>
      <c r="V178">
        <v>0</v>
      </c>
      <c r="W178">
        <v>505.55700000000002</v>
      </c>
      <c r="X178">
        <v>943.14</v>
      </c>
      <c r="Y178">
        <v>2025.88</v>
      </c>
      <c r="Z178">
        <v>119.621</v>
      </c>
      <c r="AA178">
        <v>-65.064700000000002</v>
      </c>
      <c r="AB178">
        <v>643.11699999999996</v>
      </c>
      <c r="AC178">
        <v>220.49199999999999</v>
      </c>
      <c r="AD178">
        <v>114.539</v>
      </c>
      <c r="AE178">
        <v>0</v>
      </c>
      <c r="AF178">
        <v>43.1646</v>
      </c>
      <c r="AG178">
        <v>378.19600000000003</v>
      </c>
      <c r="AH178">
        <v>335.03100000000001</v>
      </c>
      <c r="AI178">
        <v>24.85</v>
      </c>
      <c r="AJ178">
        <v>13.58</v>
      </c>
      <c r="AK178">
        <v>3.66</v>
      </c>
      <c r="AL178">
        <v>12.08</v>
      </c>
      <c r="AM178">
        <v>0</v>
      </c>
      <c r="AN178">
        <v>-48.37</v>
      </c>
      <c r="AO178">
        <v>0</v>
      </c>
      <c r="AP178">
        <v>0</v>
      </c>
      <c r="AQ178">
        <v>7.37</v>
      </c>
      <c r="AR178">
        <v>17.440000000000001</v>
      </c>
      <c r="AS178">
        <v>27.51</v>
      </c>
      <c r="AT178">
        <v>1.64</v>
      </c>
      <c r="AU178">
        <v>59.76</v>
      </c>
      <c r="AV178">
        <v>54.17</v>
      </c>
      <c r="BI178">
        <v>0</v>
      </c>
      <c r="BJ178">
        <v>0.44054599999999999</v>
      </c>
      <c r="BK178">
        <v>3.1638600000000003E-2</v>
      </c>
      <c r="BL178">
        <v>1.40705E-2</v>
      </c>
      <c r="BM178">
        <v>0</v>
      </c>
      <c r="BN178">
        <v>-8.0562099999999998E-2</v>
      </c>
      <c r="BO178">
        <v>0</v>
      </c>
      <c r="BP178">
        <v>0</v>
      </c>
      <c r="BQ178">
        <v>0.134212</v>
      </c>
      <c r="BR178">
        <v>0.17528199999999999</v>
      </c>
      <c r="BS178">
        <v>0.30364400000000002</v>
      </c>
      <c r="BT178">
        <v>2.03874E-2</v>
      </c>
      <c r="BU178">
        <v>1.03922</v>
      </c>
      <c r="BV178">
        <v>0.48625499999999999</v>
      </c>
      <c r="BW178">
        <v>140.49700000000001</v>
      </c>
      <c r="BX178">
        <v>209.15</v>
      </c>
      <c r="BY178">
        <v>277.07299999999998</v>
      </c>
      <c r="BZ178">
        <v>81.134900000000002</v>
      </c>
      <c r="CA178">
        <v>-4302.38</v>
      </c>
      <c r="CB178">
        <v>505.55700000000002</v>
      </c>
      <c r="CC178">
        <v>943.46699999999998</v>
      </c>
      <c r="CD178">
        <v>2025.88</v>
      </c>
      <c r="CE178">
        <v>119.621</v>
      </c>
      <c r="CF178" s="27">
        <v>6.0639E-5</v>
      </c>
      <c r="CG178">
        <v>707.85500000000002</v>
      </c>
      <c r="CH178">
        <v>207.37899999999999</v>
      </c>
      <c r="CI178">
        <v>114.539</v>
      </c>
      <c r="CJ178">
        <v>43.1646</v>
      </c>
      <c r="CK178">
        <v>365.08300000000003</v>
      </c>
      <c r="CL178">
        <v>321.91800000000001</v>
      </c>
      <c r="CM178">
        <v>23.44</v>
      </c>
      <c r="CN178">
        <v>18.350000000000001</v>
      </c>
      <c r="CO178">
        <v>3.66</v>
      </c>
      <c r="CP178">
        <v>12.08</v>
      </c>
      <c r="CQ178">
        <v>-48.37</v>
      </c>
      <c r="CR178">
        <v>7.37</v>
      </c>
      <c r="CS178">
        <v>17.440000000000001</v>
      </c>
      <c r="CT178">
        <v>27.51</v>
      </c>
      <c r="CU178">
        <v>1.64</v>
      </c>
      <c r="CV178">
        <v>63.12</v>
      </c>
      <c r="CW178">
        <v>57.53</v>
      </c>
      <c r="DH178">
        <v>0</v>
      </c>
      <c r="DI178">
        <v>0.73802199999999996</v>
      </c>
      <c r="DJ178">
        <v>3.1638600000000003E-2</v>
      </c>
      <c r="DK178">
        <v>1.40705E-2</v>
      </c>
      <c r="DL178">
        <v>-8.0562099999999998E-2</v>
      </c>
      <c r="DM178">
        <v>0.134212</v>
      </c>
      <c r="DN178">
        <v>0.17513200000000001</v>
      </c>
      <c r="DO178">
        <v>0.30364400000000002</v>
      </c>
      <c r="DP178">
        <v>2.03874E-2</v>
      </c>
      <c r="DQ178">
        <v>1.3365400000000001</v>
      </c>
      <c r="DR178">
        <v>0.78373099999999996</v>
      </c>
      <c r="DS178" t="s">
        <v>673</v>
      </c>
      <c r="DT178" t="s">
        <v>670</v>
      </c>
      <c r="DU178" t="s">
        <v>665</v>
      </c>
      <c r="DV178" t="s">
        <v>501</v>
      </c>
      <c r="DW178">
        <v>0.29732599999999998</v>
      </c>
      <c r="DX178">
        <v>0.29747600000000002</v>
      </c>
      <c r="DY178">
        <v>5.3</v>
      </c>
      <c r="DZ178">
        <v>5.8</v>
      </c>
      <c r="EC178">
        <v>149.38</v>
      </c>
      <c r="ED178">
        <v>135.529</v>
      </c>
      <c r="EE178">
        <v>277.07299999999998</v>
      </c>
      <c r="EF178">
        <v>81.134900000000002</v>
      </c>
      <c r="EG178">
        <v>0</v>
      </c>
      <c r="EH178">
        <v>-4302.38</v>
      </c>
      <c r="EI178">
        <v>0</v>
      </c>
      <c r="EJ178">
        <v>0</v>
      </c>
      <c r="EK178">
        <v>505.55700000000002</v>
      </c>
      <c r="EL178">
        <v>943.14</v>
      </c>
      <c r="EM178">
        <v>2025.88</v>
      </c>
      <c r="EN178">
        <v>119.621</v>
      </c>
      <c r="EO178">
        <v>-65.064700000000002</v>
      </c>
      <c r="EP178">
        <v>220.49199999999999</v>
      </c>
      <c r="EQ178">
        <v>114.539</v>
      </c>
      <c r="ER178">
        <v>0</v>
      </c>
      <c r="ES178">
        <v>43.1646</v>
      </c>
      <c r="ET178">
        <v>378.19600000000003</v>
      </c>
      <c r="EU178">
        <v>24.85</v>
      </c>
      <c r="EV178">
        <v>13.58</v>
      </c>
      <c r="EW178">
        <v>3.66</v>
      </c>
      <c r="EX178">
        <v>12.08</v>
      </c>
      <c r="EY178">
        <v>0</v>
      </c>
      <c r="EZ178">
        <v>-48.37</v>
      </c>
      <c r="FA178">
        <v>0</v>
      </c>
      <c r="FB178">
        <v>0</v>
      </c>
      <c r="FC178">
        <v>7.37</v>
      </c>
      <c r="FD178">
        <v>17.440000000000001</v>
      </c>
      <c r="FE178">
        <v>27.51</v>
      </c>
      <c r="FF178">
        <v>1.64</v>
      </c>
      <c r="FG178">
        <v>59.76</v>
      </c>
      <c r="FT178">
        <v>0</v>
      </c>
      <c r="FU178">
        <v>0.44054599999999999</v>
      </c>
      <c r="FV178">
        <v>3.1638600000000003E-2</v>
      </c>
      <c r="FW178">
        <v>1.40705E-2</v>
      </c>
      <c r="FX178">
        <v>0</v>
      </c>
      <c r="FY178">
        <v>-8.0562099999999998E-2</v>
      </c>
      <c r="FZ178">
        <v>0</v>
      </c>
      <c r="GA178">
        <v>0</v>
      </c>
      <c r="GB178">
        <v>0.134212</v>
      </c>
      <c r="GC178">
        <v>0.17528199999999999</v>
      </c>
      <c r="GD178">
        <v>0.30364400000000002</v>
      </c>
      <c r="GE178">
        <v>2.03874E-2</v>
      </c>
      <c r="GF178">
        <v>1.03922</v>
      </c>
      <c r="GG178">
        <v>467.20299999999997</v>
      </c>
      <c r="GH178">
        <v>1161.6600000000001</v>
      </c>
      <c r="GI178">
        <v>277.07299999999998</v>
      </c>
      <c r="GJ178">
        <v>0</v>
      </c>
      <c r="GK178">
        <v>2135</v>
      </c>
      <c r="GL178">
        <v>930.00099999999998</v>
      </c>
      <c r="GM178">
        <v>2637.81</v>
      </c>
      <c r="GN178">
        <v>297.5</v>
      </c>
      <c r="GO178">
        <v>7906.25</v>
      </c>
      <c r="GP178">
        <v>388.90899999999999</v>
      </c>
      <c r="GQ178">
        <v>168.15199999999999</v>
      </c>
      <c r="GR178">
        <v>65.400000000000006</v>
      </c>
      <c r="GS178">
        <v>622.46100000000001</v>
      </c>
      <c r="GT178">
        <v>49.003599999999999</v>
      </c>
      <c r="GU178">
        <v>54.21</v>
      </c>
      <c r="GV178">
        <v>3.66</v>
      </c>
      <c r="GW178">
        <v>39.268300000000004</v>
      </c>
      <c r="GX178">
        <v>31.93</v>
      </c>
      <c r="GY178">
        <v>23.209499999999998</v>
      </c>
      <c r="GZ178">
        <v>36.39</v>
      </c>
      <c r="HA178">
        <v>4.13</v>
      </c>
      <c r="HB178">
        <v>241.80099999999999</v>
      </c>
      <c r="HC178">
        <v>46.4</v>
      </c>
      <c r="HD178">
        <v>54.21</v>
      </c>
      <c r="HE178">
        <v>3.66</v>
      </c>
      <c r="HF178">
        <v>16.100000000000001</v>
      </c>
      <c r="HG178">
        <v>31.93</v>
      </c>
      <c r="HH178">
        <v>18.57</v>
      </c>
      <c r="HI178">
        <v>36.39</v>
      </c>
      <c r="HJ178">
        <v>4.13</v>
      </c>
      <c r="HK178">
        <v>211.39</v>
      </c>
      <c r="ID178">
        <v>0</v>
      </c>
      <c r="IE178">
        <v>2.4539200000000001</v>
      </c>
      <c r="IF178">
        <v>3.1638600000000003E-2</v>
      </c>
      <c r="IG178">
        <v>0</v>
      </c>
      <c r="IH178">
        <v>0.62342900000000001</v>
      </c>
      <c r="II178">
        <v>0.118043</v>
      </c>
      <c r="IJ178">
        <v>0.43196400000000001</v>
      </c>
      <c r="IK178">
        <v>6.2929700000000005E-2</v>
      </c>
      <c r="IL178">
        <v>3.72193</v>
      </c>
      <c r="IM178">
        <v>44.7</v>
      </c>
      <c r="IN178">
        <v>20</v>
      </c>
      <c r="IO178">
        <v>24.7</v>
      </c>
      <c r="IP178">
        <v>46.1</v>
      </c>
      <c r="IQ178">
        <v>20</v>
      </c>
      <c r="IR178">
        <v>26.1</v>
      </c>
      <c r="IU178">
        <v>20.18</v>
      </c>
      <c r="IV178">
        <v>33.99</v>
      </c>
      <c r="IW178">
        <v>24.84</v>
      </c>
      <c r="IX178">
        <v>32.69</v>
      </c>
      <c r="IY178">
        <v>20.18</v>
      </c>
      <c r="IZ178">
        <v>33.99</v>
      </c>
      <c r="JA178">
        <v>63.48</v>
      </c>
      <c r="JB178">
        <v>82.661900000000003</v>
      </c>
      <c r="JK178">
        <v>1</v>
      </c>
      <c r="JL178">
        <v>2.8233299999999999</v>
      </c>
      <c r="JM178">
        <v>2.8233299999999999</v>
      </c>
      <c r="JP178">
        <v>4303.6400000000003</v>
      </c>
      <c r="JQ178">
        <v>2.8233299999999999</v>
      </c>
      <c r="JR178">
        <v>0.25</v>
      </c>
      <c r="JS178">
        <v>0.4</v>
      </c>
      <c r="JT178">
        <v>2.2200000000000002</v>
      </c>
      <c r="JU178">
        <v>0.26</v>
      </c>
      <c r="JV178">
        <v>0.4</v>
      </c>
      <c r="JW178">
        <v>2.17</v>
      </c>
      <c r="JZ178">
        <v>1</v>
      </c>
      <c r="KA178">
        <v>1</v>
      </c>
      <c r="KB178">
        <v>33.214100000000002</v>
      </c>
      <c r="KC178">
        <v>18.922599999999999</v>
      </c>
      <c r="KD178">
        <v>33.212800000000001</v>
      </c>
      <c r="KE178">
        <v>21.256</v>
      </c>
      <c r="KF178">
        <v>50.195</v>
      </c>
      <c r="KG178">
        <v>45.932200000000002</v>
      </c>
      <c r="KJ178">
        <v>30.0212</v>
      </c>
      <c r="KK178">
        <v>31.085100000000001</v>
      </c>
      <c r="KL178">
        <v>55.284100000000002</v>
      </c>
      <c r="KM178">
        <v>16.012</v>
      </c>
      <c r="KN178">
        <v>0</v>
      </c>
      <c r="KO178">
        <v>-658.89300000000003</v>
      </c>
      <c r="KP178">
        <v>0</v>
      </c>
      <c r="KQ178">
        <v>0</v>
      </c>
      <c r="KR178">
        <v>109.703</v>
      </c>
      <c r="KS178">
        <v>187.78899999999999</v>
      </c>
      <c r="KT178">
        <v>413.96499999999997</v>
      </c>
      <c r="KU178">
        <v>26.198699999999999</v>
      </c>
      <c r="KV178">
        <v>211.166</v>
      </c>
      <c r="KW178">
        <v>1170.1600000000001</v>
      </c>
      <c r="KX178">
        <v>607.86199999999997</v>
      </c>
      <c r="KY178">
        <v>0</v>
      </c>
      <c r="KZ178">
        <v>229.07599999999999</v>
      </c>
      <c r="LA178">
        <v>2007.1</v>
      </c>
      <c r="LB178">
        <v>28.4787</v>
      </c>
      <c r="LC178">
        <v>49.5916</v>
      </c>
      <c r="LD178">
        <v>55.284100000000002</v>
      </c>
      <c r="LE178">
        <v>16.012</v>
      </c>
      <c r="LF178">
        <v>-658.89300000000003</v>
      </c>
      <c r="LG178">
        <v>109.703</v>
      </c>
      <c r="LH178">
        <v>187.92699999999999</v>
      </c>
      <c r="LI178">
        <v>413.96499999999997</v>
      </c>
      <c r="LJ178">
        <v>26.198699999999999</v>
      </c>
      <c r="LK178">
        <v>228.267</v>
      </c>
      <c r="LL178">
        <v>1100.57</v>
      </c>
      <c r="LM178">
        <v>607.86199999999997</v>
      </c>
      <c r="LN178">
        <v>229.07599999999999</v>
      </c>
      <c r="LO178">
        <v>1937.51</v>
      </c>
      <c r="LP178">
        <v>97.323899999999995</v>
      </c>
      <c r="LQ178">
        <v>281.65800000000002</v>
      </c>
      <c r="LR178">
        <v>55.284100000000002</v>
      </c>
      <c r="LS178">
        <v>0</v>
      </c>
      <c r="LT178">
        <v>463.08</v>
      </c>
      <c r="LU178">
        <v>187.226</v>
      </c>
      <c r="LV178">
        <v>544.68899999999996</v>
      </c>
      <c r="LW178">
        <v>71.471400000000003</v>
      </c>
      <c r="LX178">
        <v>1700.73</v>
      </c>
      <c r="LY178">
        <v>2063.9499999999998</v>
      </c>
      <c r="LZ178">
        <v>892.38499999999999</v>
      </c>
      <c r="MA178">
        <v>347.08</v>
      </c>
      <c r="MB178">
        <v>3303.42</v>
      </c>
    </row>
    <row r="179" spans="1:340" x14ac:dyDescent="0.25">
      <c r="A179" s="26">
        <v>44497.821979166663</v>
      </c>
      <c r="B179" t="s">
        <v>1010</v>
      </c>
      <c r="C179" t="s">
        <v>1015</v>
      </c>
      <c r="D179">
        <v>12</v>
      </c>
      <c r="E179">
        <v>1</v>
      </c>
      <c r="F179">
        <v>2100</v>
      </c>
      <c r="G179" t="s">
        <v>87</v>
      </c>
      <c r="H179" t="s">
        <v>112</v>
      </c>
      <c r="I179">
        <v>-1.39</v>
      </c>
      <c r="J179">
        <v>-0.6</v>
      </c>
      <c r="K179">
        <v>-0.6</v>
      </c>
      <c r="L179">
        <v>26.7</v>
      </c>
      <c r="O179">
        <v>142.43299999999999</v>
      </c>
      <c r="P179">
        <v>234.94300000000001</v>
      </c>
      <c r="Q179">
        <v>277.07299999999998</v>
      </c>
      <c r="R179">
        <v>81.134900000000002</v>
      </c>
      <c r="S179">
        <v>0</v>
      </c>
      <c r="T179">
        <v>-4302.38</v>
      </c>
      <c r="U179">
        <v>0</v>
      </c>
      <c r="V179">
        <v>0</v>
      </c>
      <c r="W179">
        <v>505.55700000000002</v>
      </c>
      <c r="X179">
        <v>943.23400000000004</v>
      </c>
      <c r="Y179">
        <v>2025.88</v>
      </c>
      <c r="Z179">
        <v>119.621</v>
      </c>
      <c r="AA179">
        <v>27.4954</v>
      </c>
      <c r="AB179">
        <v>735.58399999999995</v>
      </c>
      <c r="AC179">
        <v>210.23599999999999</v>
      </c>
      <c r="AD179">
        <v>114.539</v>
      </c>
      <c r="AE179">
        <v>0</v>
      </c>
      <c r="AF179">
        <v>43.1646</v>
      </c>
      <c r="AG179">
        <v>367.94</v>
      </c>
      <c r="AH179">
        <v>324.77499999999998</v>
      </c>
      <c r="AI179">
        <v>23.79</v>
      </c>
      <c r="AJ179">
        <v>19.39</v>
      </c>
      <c r="AK179">
        <v>3.66</v>
      </c>
      <c r="AL179">
        <v>12.08</v>
      </c>
      <c r="AM179">
        <v>0</v>
      </c>
      <c r="AN179">
        <v>-48.38</v>
      </c>
      <c r="AO179">
        <v>0</v>
      </c>
      <c r="AP179">
        <v>0</v>
      </c>
      <c r="AQ179">
        <v>7.37</v>
      </c>
      <c r="AR179">
        <v>17.45</v>
      </c>
      <c r="AS179">
        <v>27.51</v>
      </c>
      <c r="AT179">
        <v>1.64</v>
      </c>
      <c r="AU179">
        <v>64.510000000000005</v>
      </c>
      <c r="AV179">
        <v>58.92</v>
      </c>
      <c r="BI179">
        <v>0</v>
      </c>
      <c r="BJ179">
        <v>0.80318599999999996</v>
      </c>
      <c r="BK179">
        <v>3.1638600000000003E-2</v>
      </c>
      <c r="BL179">
        <v>1.40705E-2</v>
      </c>
      <c r="BM179">
        <v>0</v>
      </c>
      <c r="BN179">
        <v>-8.0562099999999998E-2</v>
      </c>
      <c r="BO179">
        <v>0</v>
      </c>
      <c r="BP179">
        <v>0</v>
      </c>
      <c r="BQ179">
        <v>0.134212</v>
      </c>
      <c r="BR179">
        <v>0.17584900000000001</v>
      </c>
      <c r="BS179">
        <v>0.30364400000000002</v>
      </c>
      <c r="BT179">
        <v>2.03874E-2</v>
      </c>
      <c r="BU179">
        <v>1.4024300000000001</v>
      </c>
      <c r="BV179">
        <v>0.84889499999999996</v>
      </c>
      <c r="BW179">
        <v>140.49700000000001</v>
      </c>
      <c r="BX179">
        <v>209.15</v>
      </c>
      <c r="BY179">
        <v>277.07299999999998</v>
      </c>
      <c r="BZ179">
        <v>81.134900000000002</v>
      </c>
      <c r="CA179">
        <v>-4302.38</v>
      </c>
      <c r="CB179">
        <v>505.55700000000002</v>
      </c>
      <c r="CC179">
        <v>943.46699999999998</v>
      </c>
      <c r="CD179">
        <v>2025.88</v>
      </c>
      <c r="CE179">
        <v>119.621</v>
      </c>
      <c r="CF179" s="27">
        <v>6.0639E-5</v>
      </c>
      <c r="CG179">
        <v>707.85500000000002</v>
      </c>
      <c r="CH179">
        <v>207.37899999999999</v>
      </c>
      <c r="CI179">
        <v>114.539</v>
      </c>
      <c r="CJ179">
        <v>43.1646</v>
      </c>
      <c r="CK179">
        <v>365.08300000000003</v>
      </c>
      <c r="CL179">
        <v>321.91800000000001</v>
      </c>
      <c r="CM179">
        <v>23.44</v>
      </c>
      <c r="CN179">
        <v>18.350000000000001</v>
      </c>
      <c r="CO179">
        <v>3.66</v>
      </c>
      <c r="CP179">
        <v>12.08</v>
      </c>
      <c r="CQ179">
        <v>-48.37</v>
      </c>
      <c r="CR179">
        <v>7.37</v>
      </c>
      <c r="CS179">
        <v>17.440000000000001</v>
      </c>
      <c r="CT179">
        <v>27.51</v>
      </c>
      <c r="CU179">
        <v>1.64</v>
      </c>
      <c r="CV179">
        <v>63.12</v>
      </c>
      <c r="CW179">
        <v>57.53</v>
      </c>
      <c r="DH179">
        <v>0</v>
      </c>
      <c r="DI179">
        <v>0.73802199999999996</v>
      </c>
      <c r="DJ179">
        <v>3.1638600000000003E-2</v>
      </c>
      <c r="DK179">
        <v>1.40705E-2</v>
      </c>
      <c r="DL179">
        <v>-8.0562099999999998E-2</v>
      </c>
      <c r="DM179">
        <v>0.134212</v>
      </c>
      <c r="DN179">
        <v>0.17513200000000001</v>
      </c>
      <c r="DO179">
        <v>0.30364400000000002</v>
      </c>
      <c r="DP179">
        <v>2.03874E-2</v>
      </c>
      <c r="DQ179">
        <v>1.3365400000000001</v>
      </c>
      <c r="DR179">
        <v>0.78373099999999996</v>
      </c>
      <c r="DS179" t="s">
        <v>673</v>
      </c>
      <c r="DT179" t="s">
        <v>670</v>
      </c>
      <c r="DU179" t="s">
        <v>665</v>
      </c>
      <c r="DV179" t="s">
        <v>501</v>
      </c>
      <c r="DW179">
        <v>-6.5881300000000004E-2</v>
      </c>
      <c r="DX179">
        <v>-6.5164299999999994E-2</v>
      </c>
      <c r="DY179">
        <v>-2.2000000000000002</v>
      </c>
      <c r="DZ179">
        <v>-2.4</v>
      </c>
      <c r="EC179">
        <v>142.43299999999999</v>
      </c>
      <c r="ED179">
        <v>234.94300000000001</v>
      </c>
      <c r="EE179">
        <v>277.07299999999998</v>
      </c>
      <c r="EF179">
        <v>81.134900000000002</v>
      </c>
      <c r="EG179">
        <v>0</v>
      </c>
      <c r="EH179">
        <v>-4302.38</v>
      </c>
      <c r="EI179">
        <v>0</v>
      </c>
      <c r="EJ179">
        <v>0</v>
      </c>
      <c r="EK179">
        <v>505.55700000000002</v>
      </c>
      <c r="EL179">
        <v>943.23400000000004</v>
      </c>
      <c r="EM179">
        <v>2025.88</v>
      </c>
      <c r="EN179">
        <v>119.621</v>
      </c>
      <c r="EO179">
        <v>27.4954</v>
      </c>
      <c r="EP179">
        <v>210.23599999999999</v>
      </c>
      <c r="EQ179">
        <v>114.539</v>
      </c>
      <c r="ER179">
        <v>0</v>
      </c>
      <c r="ES179">
        <v>43.1646</v>
      </c>
      <c r="ET179">
        <v>367.94</v>
      </c>
      <c r="EU179">
        <v>23.79</v>
      </c>
      <c r="EV179">
        <v>19.39</v>
      </c>
      <c r="EW179">
        <v>3.66</v>
      </c>
      <c r="EX179">
        <v>12.08</v>
      </c>
      <c r="EY179">
        <v>0</v>
      </c>
      <c r="EZ179">
        <v>-48.38</v>
      </c>
      <c r="FA179">
        <v>0</v>
      </c>
      <c r="FB179">
        <v>0</v>
      </c>
      <c r="FC179">
        <v>7.37</v>
      </c>
      <c r="FD179">
        <v>17.45</v>
      </c>
      <c r="FE179">
        <v>27.51</v>
      </c>
      <c r="FF179">
        <v>1.64</v>
      </c>
      <c r="FG179">
        <v>64.510000000000005</v>
      </c>
      <c r="FT179">
        <v>0</v>
      </c>
      <c r="FU179">
        <v>0.80318599999999996</v>
      </c>
      <c r="FV179">
        <v>3.1638600000000003E-2</v>
      </c>
      <c r="FW179">
        <v>1.40705E-2</v>
      </c>
      <c r="FX179">
        <v>0</v>
      </c>
      <c r="FY179">
        <v>-8.0562099999999998E-2</v>
      </c>
      <c r="FZ179">
        <v>0</v>
      </c>
      <c r="GA179">
        <v>0</v>
      </c>
      <c r="GB179">
        <v>0.134212</v>
      </c>
      <c r="GC179">
        <v>0.17584900000000001</v>
      </c>
      <c r="GD179">
        <v>0.30364400000000002</v>
      </c>
      <c r="GE179">
        <v>2.03874E-2</v>
      </c>
      <c r="GF179">
        <v>1.4024300000000001</v>
      </c>
      <c r="GG179">
        <v>467.20299999999997</v>
      </c>
      <c r="GH179">
        <v>1161.6600000000001</v>
      </c>
      <c r="GI179">
        <v>277.07299999999998</v>
      </c>
      <c r="GJ179">
        <v>0</v>
      </c>
      <c r="GK179">
        <v>2135</v>
      </c>
      <c r="GL179">
        <v>930.00099999999998</v>
      </c>
      <c r="GM179">
        <v>2637.81</v>
      </c>
      <c r="GN179">
        <v>297.5</v>
      </c>
      <c r="GO179">
        <v>7906.25</v>
      </c>
      <c r="GP179">
        <v>388.90899999999999</v>
      </c>
      <c r="GQ179">
        <v>168.15199999999999</v>
      </c>
      <c r="GR179">
        <v>65.400000000000006</v>
      </c>
      <c r="GS179">
        <v>622.46100000000001</v>
      </c>
      <c r="GT179">
        <v>49.003599999999999</v>
      </c>
      <c r="GU179">
        <v>54.21</v>
      </c>
      <c r="GV179">
        <v>3.66</v>
      </c>
      <c r="GW179">
        <v>39.268300000000004</v>
      </c>
      <c r="GX179">
        <v>31.93</v>
      </c>
      <c r="GY179">
        <v>23.209499999999998</v>
      </c>
      <c r="GZ179">
        <v>36.39</v>
      </c>
      <c r="HA179">
        <v>4.13</v>
      </c>
      <c r="HB179">
        <v>241.80099999999999</v>
      </c>
      <c r="HC179">
        <v>46.4</v>
      </c>
      <c r="HD179">
        <v>54.21</v>
      </c>
      <c r="HE179">
        <v>3.66</v>
      </c>
      <c r="HF179">
        <v>16.100000000000001</v>
      </c>
      <c r="HG179">
        <v>31.93</v>
      </c>
      <c r="HH179">
        <v>18.57</v>
      </c>
      <c r="HI179">
        <v>36.39</v>
      </c>
      <c r="HJ179">
        <v>4.13</v>
      </c>
      <c r="HK179">
        <v>211.39</v>
      </c>
      <c r="ID179">
        <v>0</v>
      </c>
      <c r="IE179">
        <v>2.4539200000000001</v>
      </c>
      <c r="IF179">
        <v>3.1638600000000003E-2</v>
      </c>
      <c r="IG179">
        <v>0</v>
      </c>
      <c r="IH179">
        <v>0.62342900000000001</v>
      </c>
      <c r="II179">
        <v>0.118043</v>
      </c>
      <c r="IJ179">
        <v>0.43196400000000001</v>
      </c>
      <c r="IK179">
        <v>6.2929700000000005E-2</v>
      </c>
      <c r="IL179">
        <v>3.72193</v>
      </c>
      <c r="IM179">
        <v>46.7</v>
      </c>
      <c r="IN179">
        <v>20</v>
      </c>
      <c r="IO179">
        <v>26.7</v>
      </c>
      <c r="IP179">
        <v>46.1</v>
      </c>
      <c r="IQ179">
        <v>20</v>
      </c>
      <c r="IR179">
        <v>26.1</v>
      </c>
      <c r="IU179">
        <v>25.9</v>
      </c>
      <c r="IV179">
        <v>33.020000000000003</v>
      </c>
      <c r="IW179">
        <v>24.84</v>
      </c>
      <c r="IX179">
        <v>32.69</v>
      </c>
      <c r="IY179">
        <v>25.9</v>
      </c>
      <c r="IZ179">
        <v>33.020000000000003</v>
      </c>
      <c r="JA179">
        <v>63.48</v>
      </c>
      <c r="JB179">
        <v>82.661900000000003</v>
      </c>
      <c r="JK179">
        <v>1</v>
      </c>
      <c r="JL179">
        <v>2.8233299999999999</v>
      </c>
      <c r="JM179">
        <v>2.8233299999999999</v>
      </c>
      <c r="JP179">
        <v>4303.6400000000003</v>
      </c>
      <c r="JQ179">
        <v>2.8233299999999999</v>
      </c>
      <c r="JR179">
        <v>0.26</v>
      </c>
      <c r="JS179">
        <v>0.4</v>
      </c>
      <c r="JT179">
        <v>2.19</v>
      </c>
      <c r="JU179">
        <v>0.26</v>
      </c>
      <c r="JV179">
        <v>0.4</v>
      </c>
      <c r="JW179">
        <v>2.17</v>
      </c>
      <c r="JZ179">
        <v>1</v>
      </c>
      <c r="KA179">
        <v>1</v>
      </c>
      <c r="KB179">
        <v>33.214100000000002</v>
      </c>
      <c r="KC179">
        <v>21.21</v>
      </c>
      <c r="KD179">
        <v>33.212800000000001</v>
      </c>
      <c r="KE179">
        <v>21.256</v>
      </c>
      <c r="KF179">
        <v>50.195</v>
      </c>
      <c r="KG179">
        <v>45.932200000000002</v>
      </c>
      <c r="KJ179">
        <v>28.6647</v>
      </c>
      <c r="KK179">
        <v>55.942100000000003</v>
      </c>
      <c r="KL179">
        <v>55.284100000000002</v>
      </c>
      <c r="KM179">
        <v>16.012</v>
      </c>
      <c r="KN179">
        <v>0</v>
      </c>
      <c r="KO179">
        <v>-658.89300000000003</v>
      </c>
      <c r="KP179">
        <v>0</v>
      </c>
      <c r="KQ179">
        <v>0</v>
      </c>
      <c r="KR179">
        <v>109.703</v>
      </c>
      <c r="KS179">
        <v>187.99100000000001</v>
      </c>
      <c r="KT179">
        <v>413.96499999999997</v>
      </c>
      <c r="KU179">
        <v>26.198699999999999</v>
      </c>
      <c r="KV179">
        <v>234.86799999999999</v>
      </c>
      <c r="KW179">
        <v>1115.73</v>
      </c>
      <c r="KX179">
        <v>607.86199999999997</v>
      </c>
      <c r="KY179">
        <v>0</v>
      </c>
      <c r="KZ179">
        <v>229.07599999999999</v>
      </c>
      <c r="LA179">
        <v>1952.67</v>
      </c>
      <c r="LB179">
        <v>28.4787</v>
      </c>
      <c r="LC179">
        <v>49.5916</v>
      </c>
      <c r="LD179">
        <v>55.284100000000002</v>
      </c>
      <c r="LE179">
        <v>16.012</v>
      </c>
      <c r="LF179">
        <v>-658.89300000000003</v>
      </c>
      <c r="LG179">
        <v>109.703</v>
      </c>
      <c r="LH179">
        <v>187.92699999999999</v>
      </c>
      <c r="LI179">
        <v>413.96499999999997</v>
      </c>
      <c r="LJ179">
        <v>26.198699999999999</v>
      </c>
      <c r="LK179">
        <v>228.267</v>
      </c>
      <c r="LL179">
        <v>1100.57</v>
      </c>
      <c r="LM179">
        <v>607.86199999999997</v>
      </c>
      <c r="LN179">
        <v>229.07599999999999</v>
      </c>
      <c r="LO179">
        <v>1937.51</v>
      </c>
      <c r="LP179">
        <v>97.323899999999995</v>
      </c>
      <c r="LQ179">
        <v>281.65800000000002</v>
      </c>
      <c r="LR179">
        <v>55.284100000000002</v>
      </c>
      <c r="LS179">
        <v>0</v>
      </c>
      <c r="LT179">
        <v>463.08</v>
      </c>
      <c r="LU179">
        <v>187.226</v>
      </c>
      <c r="LV179">
        <v>544.68899999999996</v>
      </c>
      <c r="LW179">
        <v>71.471400000000003</v>
      </c>
      <c r="LX179">
        <v>1700.73</v>
      </c>
      <c r="LY179">
        <v>2063.9499999999998</v>
      </c>
      <c r="LZ179">
        <v>892.38499999999999</v>
      </c>
      <c r="MA179">
        <v>347.08</v>
      </c>
      <c r="MB179">
        <v>3303.42</v>
      </c>
    </row>
    <row r="180" spans="1:340" x14ac:dyDescent="0.25">
      <c r="A180" s="26">
        <v>44497.822418981479</v>
      </c>
      <c r="B180" t="s">
        <v>1016</v>
      </c>
      <c r="C180" t="s">
        <v>1017</v>
      </c>
      <c r="D180">
        <v>12</v>
      </c>
      <c r="E180">
        <v>8</v>
      </c>
      <c r="F180">
        <v>6960</v>
      </c>
      <c r="G180" t="s">
        <v>87</v>
      </c>
      <c r="H180" t="s">
        <v>393</v>
      </c>
      <c r="I180">
        <v>8.98</v>
      </c>
      <c r="J180">
        <v>3.2</v>
      </c>
      <c r="K180">
        <v>3.2</v>
      </c>
      <c r="L180">
        <v>24.1</v>
      </c>
      <c r="O180">
        <v>169.05199999999999</v>
      </c>
      <c r="P180">
        <v>1601.01</v>
      </c>
      <c r="Q180">
        <v>1100.08</v>
      </c>
      <c r="R180">
        <v>581.726</v>
      </c>
      <c r="S180">
        <v>0</v>
      </c>
      <c r="T180">
        <v>-24605.599999999999</v>
      </c>
      <c r="U180">
        <v>0</v>
      </c>
      <c r="V180">
        <v>0</v>
      </c>
      <c r="W180">
        <v>2033.7</v>
      </c>
      <c r="X180">
        <v>5640.35</v>
      </c>
      <c r="Y180">
        <v>12062</v>
      </c>
      <c r="Z180">
        <v>433.91399999999999</v>
      </c>
      <c r="AA180">
        <v>-983.84100000000001</v>
      </c>
      <c r="AB180">
        <v>3451.87</v>
      </c>
      <c r="AC180">
        <v>249.529</v>
      </c>
      <c r="AD180">
        <v>714.09799999999996</v>
      </c>
      <c r="AE180">
        <v>0</v>
      </c>
      <c r="AF180">
        <v>299.60500000000002</v>
      </c>
      <c r="AG180">
        <v>1263.23</v>
      </c>
      <c r="AH180">
        <v>963.62599999999998</v>
      </c>
      <c r="AI180">
        <v>8.5299999999999994</v>
      </c>
      <c r="AJ180">
        <v>23.13</v>
      </c>
      <c r="AK180">
        <v>4.38</v>
      </c>
      <c r="AL180">
        <v>22.84</v>
      </c>
      <c r="AM180">
        <v>0</v>
      </c>
      <c r="AN180">
        <v>-83.39</v>
      </c>
      <c r="AO180">
        <v>0</v>
      </c>
      <c r="AP180">
        <v>0</v>
      </c>
      <c r="AQ180">
        <v>8.9499999999999993</v>
      </c>
      <c r="AR180">
        <v>31.8</v>
      </c>
      <c r="AS180">
        <v>49.46</v>
      </c>
      <c r="AT180">
        <v>1.79</v>
      </c>
      <c r="AU180">
        <v>67.489999999999995</v>
      </c>
      <c r="AV180">
        <v>58.88</v>
      </c>
      <c r="BI180">
        <v>0</v>
      </c>
      <c r="BJ180">
        <v>4.2800700000000003</v>
      </c>
      <c r="BK180">
        <v>0.12561700000000001</v>
      </c>
      <c r="BL180">
        <v>7.7370900000000006E-2</v>
      </c>
      <c r="BM180">
        <v>0</v>
      </c>
      <c r="BN180">
        <v>-0.46073999999999998</v>
      </c>
      <c r="BO180">
        <v>0</v>
      </c>
      <c r="BP180">
        <v>0</v>
      </c>
      <c r="BQ180">
        <v>0.53989299999999996</v>
      </c>
      <c r="BR180">
        <v>0.88521099999999997</v>
      </c>
      <c r="BS180">
        <v>1.82348</v>
      </c>
      <c r="BT180">
        <v>7.39533E-2</v>
      </c>
      <c r="BU180">
        <v>7.3448500000000001</v>
      </c>
      <c r="BV180">
        <v>4.48306</v>
      </c>
      <c r="BW180">
        <v>175.16900000000001</v>
      </c>
      <c r="BX180">
        <v>2558.3200000000002</v>
      </c>
      <c r="BY180">
        <v>1100.08</v>
      </c>
      <c r="BZ180">
        <v>581.726</v>
      </c>
      <c r="CA180">
        <v>-24605.599999999999</v>
      </c>
      <c r="CB180">
        <v>2033.7</v>
      </c>
      <c r="CC180">
        <v>5660.76</v>
      </c>
      <c r="CD180">
        <v>12062</v>
      </c>
      <c r="CE180">
        <v>433.91399999999999</v>
      </c>
      <c r="CF180">
        <v>3.0209200000000001E-4</v>
      </c>
      <c r="CG180">
        <v>4415.3</v>
      </c>
      <c r="CH180">
        <v>258.55799999999999</v>
      </c>
      <c r="CI180">
        <v>714.09799999999996</v>
      </c>
      <c r="CJ180">
        <v>299.60500000000002</v>
      </c>
      <c r="CK180">
        <v>1272.26</v>
      </c>
      <c r="CL180">
        <v>972.65499999999997</v>
      </c>
      <c r="CM180">
        <v>8.9</v>
      </c>
      <c r="CN180">
        <v>31.74</v>
      </c>
      <c r="CO180">
        <v>4.38</v>
      </c>
      <c r="CP180">
        <v>22.84</v>
      </c>
      <c r="CQ180">
        <v>-83.5</v>
      </c>
      <c r="CR180">
        <v>8.9499999999999993</v>
      </c>
      <c r="CS180">
        <v>31.88</v>
      </c>
      <c r="CT180">
        <v>49.46</v>
      </c>
      <c r="CU180">
        <v>1.79</v>
      </c>
      <c r="CV180">
        <v>76.44</v>
      </c>
      <c r="CW180">
        <v>67.86</v>
      </c>
      <c r="DH180">
        <v>0</v>
      </c>
      <c r="DI180">
        <v>5.5185300000000002</v>
      </c>
      <c r="DJ180">
        <v>0.12561700000000001</v>
      </c>
      <c r="DK180">
        <v>7.7370900000000006E-2</v>
      </c>
      <c r="DL180">
        <v>-0.46073999999999998</v>
      </c>
      <c r="DM180">
        <v>0.53989299999999996</v>
      </c>
      <c r="DN180">
        <v>0.88592700000000002</v>
      </c>
      <c r="DO180">
        <v>1.82348</v>
      </c>
      <c r="DP180">
        <v>7.39533E-2</v>
      </c>
      <c r="DQ180">
        <v>8.5840300000000003</v>
      </c>
      <c r="DR180">
        <v>5.7215199999999999</v>
      </c>
      <c r="DS180" t="s">
        <v>673</v>
      </c>
      <c r="DT180" t="s">
        <v>670</v>
      </c>
      <c r="DU180" t="s">
        <v>665</v>
      </c>
      <c r="DV180" t="s">
        <v>501</v>
      </c>
      <c r="DW180">
        <v>1.2391799999999999</v>
      </c>
      <c r="DX180">
        <v>1.2384599999999999</v>
      </c>
      <c r="DY180">
        <v>11.7</v>
      </c>
      <c r="DZ180">
        <v>13.2</v>
      </c>
      <c r="EC180">
        <v>169.05199999999999</v>
      </c>
      <c r="ED180">
        <v>1601.01</v>
      </c>
      <c r="EE180">
        <v>1100.08</v>
      </c>
      <c r="EF180">
        <v>581.726</v>
      </c>
      <c r="EG180">
        <v>0</v>
      </c>
      <c r="EH180">
        <v>-24605.599999999999</v>
      </c>
      <c r="EI180">
        <v>0</v>
      </c>
      <c r="EJ180">
        <v>0</v>
      </c>
      <c r="EK180">
        <v>2033.7</v>
      </c>
      <c r="EL180">
        <v>5640.35</v>
      </c>
      <c r="EM180">
        <v>12062</v>
      </c>
      <c r="EN180">
        <v>433.91399999999999</v>
      </c>
      <c r="EO180">
        <v>-983.84100000000001</v>
      </c>
      <c r="EP180">
        <v>249.529</v>
      </c>
      <c r="EQ180">
        <v>714.09799999999996</v>
      </c>
      <c r="ER180">
        <v>0</v>
      </c>
      <c r="ES180">
        <v>299.60500000000002</v>
      </c>
      <c r="ET180">
        <v>1263.23</v>
      </c>
      <c r="EU180">
        <v>8.5299999999999994</v>
      </c>
      <c r="EV180">
        <v>23.13</v>
      </c>
      <c r="EW180">
        <v>4.38</v>
      </c>
      <c r="EX180">
        <v>22.84</v>
      </c>
      <c r="EY180">
        <v>0</v>
      </c>
      <c r="EZ180">
        <v>-83.39</v>
      </c>
      <c r="FA180">
        <v>0</v>
      </c>
      <c r="FB180">
        <v>0</v>
      </c>
      <c r="FC180">
        <v>8.9499999999999993</v>
      </c>
      <c r="FD180">
        <v>31.8</v>
      </c>
      <c r="FE180">
        <v>49.46</v>
      </c>
      <c r="FF180">
        <v>1.79</v>
      </c>
      <c r="FG180">
        <v>67.489999999999995</v>
      </c>
      <c r="FT180">
        <v>0</v>
      </c>
      <c r="FU180">
        <v>4.2800700000000003</v>
      </c>
      <c r="FV180">
        <v>0.12561700000000001</v>
      </c>
      <c r="FW180">
        <v>7.7370900000000006E-2</v>
      </c>
      <c r="FX180">
        <v>0</v>
      </c>
      <c r="FY180">
        <v>-0.46073999999999998</v>
      </c>
      <c r="FZ180">
        <v>0</v>
      </c>
      <c r="GA180">
        <v>0</v>
      </c>
      <c r="GB180">
        <v>0.53989299999999996</v>
      </c>
      <c r="GC180">
        <v>0.88521099999999997</v>
      </c>
      <c r="GD180">
        <v>1.82348</v>
      </c>
      <c r="GE180">
        <v>7.39533E-2</v>
      </c>
      <c r="GF180">
        <v>7.3448500000000001</v>
      </c>
      <c r="GG180">
        <v>981.54200000000003</v>
      </c>
      <c r="GH180">
        <v>5709.93</v>
      </c>
      <c r="GI180">
        <v>1100.08</v>
      </c>
      <c r="GJ180">
        <v>0</v>
      </c>
      <c r="GK180">
        <v>5894.96</v>
      </c>
      <c r="GL180">
        <v>6547.69</v>
      </c>
      <c r="GM180">
        <v>10697.7</v>
      </c>
      <c r="GN180">
        <v>540.49900000000002</v>
      </c>
      <c r="GO180">
        <v>31472.400000000001</v>
      </c>
      <c r="GP180">
        <v>817.05499999999995</v>
      </c>
      <c r="GQ180">
        <v>1121.78</v>
      </c>
      <c r="GR180">
        <v>291.12400000000002</v>
      </c>
      <c r="GS180">
        <v>2229.96</v>
      </c>
      <c r="GT180">
        <v>31.7774</v>
      </c>
      <c r="GU180">
        <v>63.58</v>
      </c>
      <c r="GV180">
        <v>4.38</v>
      </c>
      <c r="GW180">
        <v>65.795900000000003</v>
      </c>
      <c r="GX180">
        <v>26.6</v>
      </c>
      <c r="GY180">
        <v>41.05</v>
      </c>
      <c r="GZ180">
        <v>44.53</v>
      </c>
      <c r="HA180">
        <v>2.2599999999999998</v>
      </c>
      <c r="HB180">
        <v>279.97300000000001</v>
      </c>
      <c r="HC180">
        <v>29.52</v>
      </c>
      <c r="HD180">
        <v>63.58</v>
      </c>
      <c r="HE180">
        <v>4.38</v>
      </c>
      <c r="HF180">
        <v>32.24</v>
      </c>
      <c r="HG180">
        <v>26.6</v>
      </c>
      <c r="HH180">
        <v>34.56</v>
      </c>
      <c r="HI180">
        <v>44.53</v>
      </c>
      <c r="HJ180">
        <v>2.2599999999999998</v>
      </c>
      <c r="HK180">
        <v>237.67</v>
      </c>
      <c r="ID180">
        <v>0</v>
      </c>
      <c r="IE180">
        <v>9.1998499999999996</v>
      </c>
      <c r="IF180">
        <v>0.12561700000000001</v>
      </c>
      <c r="IG180">
        <v>0</v>
      </c>
      <c r="IH180">
        <v>1.7213499999999999</v>
      </c>
      <c r="II180">
        <v>0.80892399999999998</v>
      </c>
      <c r="IJ180">
        <v>1.7518499999999999</v>
      </c>
      <c r="IK180">
        <v>0.114331</v>
      </c>
      <c r="IL180">
        <v>13.7219</v>
      </c>
      <c r="IM180">
        <v>53.9</v>
      </c>
      <c r="IN180">
        <v>29.8</v>
      </c>
      <c r="IO180">
        <v>24.1</v>
      </c>
      <c r="IP180">
        <v>57.1</v>
      </c>
      <c r="IQ180">
        <v>29.8</v>
      </c>
      <c r="IR180">
        <v>27.3</v>
      </c>
      <c r="IU180">
        <v>30.49</v>
      </c>
      <c r="IV180">
        <v>28.39</v>
      </c>
      <c r="IW180">
        <v>39.130000000000003</v>
      </c>
      <c r="IX180">
        <v>28.73</v>
      </c>
      <c r="IY180">
        <v>30.49</v>
      </c>
      <c r="IZ180">
        <v>28.39</v>
      </c>
      <c r="JA180">
        <v>71.52</v>
      </c>
      <c r="JB180">
        <v>94.013300000000001</v>
      </c>
      <c r="JK180">
        <v>1</v>
      </c>
      <c r="JL180">
        <v>16.146799999999999</v>
      </c>
      <c r="JM180">
        <v>16.146799999999999</v>
      </c>
      <c r="JP180">
        <v>24612.799999999999</v>
      </c>
      <c r="JQ180">
        <v>16.146799999999999</v>
      </c>
      <c r="JR180">
        <v>1.45</v>
      </c>
      <c r="JS180">
        <v>2.3199999999999998</v>
      </c>
      <c r="JT180">
        <v>7.83</v>
      </c>
      <c r="JU180">
        <v>1.49</v>
      </c>
      <c r="JV180">
        <v>2.2799999999999998</v>
      </c>
      <c r="JW180">
        <v>8.1</v>
      </c>
      <c r="JZ180">
        <v>2</v>
      </c>
      <c r="KA180">
        <v>8</v>
      </c>
      <c r="KB180">
        <v>78.5642</v>
      </c>
      <c r="KC180">
        <v>60.209400000000002</v>
      </c>
      <c r="KD180">
        <v>79.346900000000005</v>
      </c>
      <c r="KE180">
        <v>78.117199999999997</v>
      </c>
      <c r="KF180">
        <v>141.309</v>
      </c>
      <c r="KG180">
        <v>155.96600000000001</v>
      </c>
      <c r="KJ180">
        <v>33.782499999999999</v>
      </c>
      <c r="KK180">
        <v>398.83100000000002</v>
      </c>
      <c r="KL180">
        <v>219.49799999999999</v>
      </c>
      <c r="KM180">
        <v>114.486</v>
      </c>
      <c r="KN180">
        <v>0</v>
      </c>
      <c r="KO180">
        <v>-3768.26</v>
      </c>
      <c r="KP180">
        <v>0</v>
      </c>
      <c r="KQ180">
        <v>0</v>
      </c>
      <c r="KR180">
        <v>441.303</v>
      </c>
      <c r="KS180">
        <v>1120.32</v>
      </c>
      <c r="KT180">
        <v>2466.0500000000002</v>
      </c>
      <c r="KU180">
        <v>95.033199999999994</v>
      </c>
      <c r="KV180">
        <v>1121.05</v>
      </c>
      <c r="KW180">
        <v>1324.26</v>
      </c>
      <c r="KX180">
        <v>3789.74</v>
      </c>
      <c r="KY180">
        <v>0</v>
      </c>
      <c r="KZ180">
        <v>1590.01</v>
      </c>
      <c r="LA180">
        <v>6704.01</v>
      </c>
      <c r="LB180">
        <v>34.858800000000002</v>
      </c>
      <c r="LC180">
        <v>625.63800000000003</v>
      </c>
      <c r="LD180">
        <v>219.49799999999999</v>
      </c>
      <c r="LE180">
        <v>114.486</v>
      </c>
      <c r="LF180">
        <v>-3768.26</v>
      </c>
      <c r="LG180">
        <v>441.303</v>
      </c>
      <c r="LH180">
        <v>1124.2</v>
      </c>
      <c r="LI180">
        <v>2466.0500000000002</v>
      </c>
      <c r="LJ180">
        <v>95.033199999999994</v>
      </c>
      <c r="LK180">
        <v>1352.81</v>
      </c>
      <c r="LL180">
        <v>1372.17</v>
      </c>
      <c r="LM180">
        <v>3789.74</v>
      </c>
      <c r="LN180">
        <v>1590.01</v>
      </c>
      <c r="LO180">
        <v>6751.93</v>
      </c>
      <c r="LP180">
        <v>204.58199999999999</v>
      </c>
      <c r="LQ180">
        <v>1354.48</v>
      </c>
      <c r="LR180">
        <v>219.49799999999999</v>
      </c>
      <c r="LS180">
        <v>0</v>
      </c>
      <c r="LT180">
        <v>1278.6099999999999</v>
      </c>
      <c r="LU180">
        <v>1315.06</v>
      </c>
      <c r="LV180">
        <v>2209.0100000000002</v>
      </c>
      <c r="LW180">
        <v>129.84899999999999</v>
      </c>
      <c r="LX180">
        <v>6711.09</v>
      </c>
      <c r="LY180">
        <v>4336.1400000000003</v>
      </c>
      <c r="LZ180">
        <v>5953.31</v>
      </c>
      <c r="MA180">
        <v>1545</v>
      </c>
      <c r="MB180">
        <v>11834.4</v>
      </c>
    </row>
    <row r="181" spans="1:340" x14ac:dyDescent="0.25">
      <c r="A181" s="26">
        <v>44497.822870370372</v>
      </c>
      <c r="B181" t="s">
        <v>1018</v>
      </c>
      <c r="C181" t="s">
        <v>1019</v>
      </c>
      <c r="D181">
        <v>12</v>
      </c>
      <c r="E181">
        <v>8</v>
      </c>
      <c r="F181">
        <v>6960</v>
      </c>
      <c r="G181" t="s">
        <v>87</v>
      </c>
      <c r="H181" t="s">
        <v>112</v>
      </c>
      <c r="I181">
        <v>-8.3800000000000008</v>
      </c>
      <c r="J181">
        <v>-3</v>
      </c>
      <c r="K181">
        <v>-3</v>
      </c>
      <c r="L181">
        <v>30.3</v>
      </c>
      <c r="O181">
        <v>169.05199999999999</v>
      </c>
      <c r="P181">
        <v>1601.01</v>
      </c>
      <c r="Q181">
        <v>1100.08</v>
      </c>
      <c r="R181">
        <v>0</v>
      </c>
      <c r="S181">
        <v>0</v>
      </c>
      <c r="T181">
        <v>-24605.599999999999</v>
      </c>
      <c r="U181">
        <v>0</v>
      </c>
      <c r="V181">
        <v>0</v>
      </c>
      <c r="W181">
        <v>2033.7</v>
      </c>
      <c r="X181">
        <v>5640.35</v>
      </c>
      <c r="Y181">
        <v>12062</v>
      </c>
      <c r="Z181">
        <v>433.91399999999999</v>
      </c>
      <c r="AA181">
        <v>-1565.57</v>
      </c>
      <c r="AB181">
        <v>2870.14</v>
      </c>
      <c r="AC181">
        <v>249.529</v>
      </c>
      <c r="AD181">
        <v>1398.98</v>
      </c>
      <c r="AE181">
        <v>0</v>
      </c>
      <c r="AF181">
        <v>299.60500000000002</v>
      </c>
      <c r="AG181">
        <v>1948.11</v>
      </c>
      <c r="AH181">
        <v>1648.51</v>
      </c>
      <c r="AI181">
        <v>8.5299999999999994</v>
      </c>
      <c r="AJ181">
        <v>23.13</v>
      </c>
      <c r="AK181">
        <v>4.38</v>
      </c>
      <c r="AL181">
        <v>40.200000000000003</v>
      </c>
      <c r="AM181">
        <v>0</v>
      </c>
      <c r="AN181">
        <v>-83.29</v>
      </c>
      <c r="AO181">
        <v>0</v>
      </c>
      <c r="AP181">
        <v>0</v>
      </c>
      <c r="AQ181">
        <v>8.9499999999999993</v>
      </c>
      <c r="AR181">
        <v>31.8</v>
      </c>
      <c r="AS181">
        <v>49.46</v>
      </c>
      <c r="AT181">
        <v>1.79</v>
      </c>
      <c r="AU181">
        <v>84.95</v>
      </c>
      <c r="AV181">
        <v>76.239999999999995</v>
      </c>
      <c r="BI181">
        <v>0</v>
      </c>
      <c r="BJ181">
        <v>4.2800700000000003</v>
      </c>
      <c r="BK181">
        <v>0.12561700000000001</v>
      </c>
      <c r="BL181">
        <v>0</v>
      </c>
      <c r="BM181">
        <v>0</v>
      </c>
      <c r="BN181">
        <v>-0.46073999999999998</v>
      </c>
      <c r="BO181">
        <v>0</v>
      </c>
      <c r="BP181">
        <v>0</v>
      </c>
      <c r="BQ181">
        <v>0.53989299999999996</v>
      </c>
      <c r="BR181">
        <v>0.88521099999999997</v>
      </c>
      <c r="BS181">
        <v>1.82348</v>
      </c>
      <c r="BT181">
        <v>7.39533E-2</v>
      </c>
      <c r="BU181">
        <v>7.2674799999999999</v>
      </c>
      <c r="BV181">
        <v>4.4056899999999999</v>
      </c>
      <c r="BW181">
        <v>175.16900000000001</v>
      </c>
      <c r="BX181">
        <v>2558.3200000000002</v>
      </c>
      <c r="BY181">
        <v>1100.08</v>
      </c>
      <c r="BZ181">
        <v>581.726</v>
      </c>
      <c r="CA181">
        <v>-24605.599999999999</v>
      </c>
      <c r="CB181">
        <v>2033.7</v>
      </c>
      <c r="CC181">
        <v>5660.76</v>
      </c>
      <c r="CD181">
        <v>12062</v>
      </c>
      <c r="CE181">
        <v>433.91399999999999</v>
      </c>
      <c r="CF181">
        <v>3.0209200000000001E-4</v>
      </c>
      <c r="CG181">
        <v>4415.3</v>
      </c>
      <c r="CH181">
        <v>258.55799999999999</v>
      </c>
      <c r="CI181">
        <v>714.09799999999996</v>
      </c>
      <c r="CJ181">
        <v>299.60500000000002</v>
      </c>
      <c r="CK181">
        <v>1272.26</v>
      </c>
      <c r="CL181">
        <v>972.65499999999997</v>
      </c>
      <c r="CM181">
        <v>8.9</v>
      </c>
      <c r="CN181">
        <v>31.74</v>
      </c>
      <c r="CO181">
        <v>4.38</v>
      </c>
      <c r="CP181">
        <v>22.84</v>
      </c>
      <c r="CQ181">
        <v>-83.5</v>
      </c>
      <c r="CR181">
        <v>8.9499999999999993</v>
      </c>
      <c r="CS181">
        <v>31.88</v>
      </c>
      <c r="CT181">
        <v>49.46</v>
      </c>
      <c r="CU181">
        <v>1.79</v>
      </c>
      <c r="CV181">
        <v>76.44</v>
      </c>
      <c r="CW181">
        <v>67.86</v>
      </c>
      <c r="DH181">
        <v>0</v>
      </c>
      <c r="DI181">
        <v>5.5185300000000002</v>
      </c>
      <c r="DJ181">
        <v>0.12561700000000001</v>
      </c>
      <c r="DK181">
        <v>7.7370900000000006E-2</v>
      </c>
      <c r="DL181">
        <v>-0.46073999999999998</v>
      </c>
      <c r="DM181">
        <v>0.53989299999999996</v>
      </c>
      <c r="DN181">
        <v>0.88592700000000002</v>
      </c>
      <c r="DO181">
        <v>1.82348</v>
      </c>
      <c r="DP181">
        <v>7.39533E-2</v>
      </c>
      <c r="DQ181">
        <v>8.5840300000000003</v>
      </c>
      <c r="DR181">
        <v>5.7215199999999999</v>
      </c>
      <c r="DS181" t="s">
        <v>673</v>
      </c>
      <c r="DT181" t="s">
        <v>670</v>
      </c>
      <c r="DU181" t="s">
        <v>665</v>
      </c>
      <c r="DV181" t="s">
        <v>501</v>
      </c>
      <c r="DW181">
        <v>1.3165500000000001</v>
      </c>
      <c r="DX181">
        <v>1.3158300000000001</v>
      </c>
      <c r="DY181">
        <v>-11.1</v>
      </c>
      <c r="DZ181">
        <v>-12.3</v>
      </c>
      <c r="EC181">
        <v>169.05199999999999</v>
      </c>
      <c r="ED181">
        <v>1601.01</v>
      </c>
      <c r="EE181">
        <v>1100.08</v>
      </c>
      <c r="EF181">
        <v>0</v>
      </c>
      <c r="EG181">
        <v>0</v>
      </c>
      <c r="EH181">
        <v>-24605.599999999999</v>
      </c>
      <c r="EI181">
        <v>0</v>
      </c>
      <c r="EJ181">
        <v>0</v>
      </c>
      <c r="EK181">
        <v>2033.7</v>
      </c>
      <c r="EL181">
        <v>5640.35</v>
      </c>
      <c r="EM181">
        <v>12062</v>
      </c>
      <c r="EN181">
        <v>433.91399999999999</v>
      </c>
      <c r="EO181">
        <v>-1565.57</v>
      </c>
      <c r="EP181">
        <v>249.529</v>
      </c>
      <c r="EQ181">
        <v>1398.98</v>
      </c>
      <c r="ER181">
        <v>0</v>
      </c>
      <c r="ES181">
        <v>299.60500000000002</v>
      </c>
      <c r="ET181">
        <v>1948.11</v>
      </c>
      <c r="EU181">
        <v>8.5299999999999994</v>
      </c>
      <c r="EV181">
        <v>23.13</v>
      </c>
      <c r="EW181">
        <v>4.38</v>
      </c>
      <c r="EX181">
        <v>40.200000000000003</v>
      </c>
      <c r="EY181">
        <v>0</v>
      </c>
      <c r="EZ181">
        <v>-83.29</v>
      </c>
      <c r="FA181">
        <v>0</v>
      </c>
      <c r="FB181">
        <v>0</v>
      </c>
      <c r="FC181">
        <v>8.9499999999999993</v>
      </c>
      <c r="FD181">
        <v>31.8</v>
      </c>
      <c r="FE181">
        <v>49.46</v>
      </c>
      <c r="FF181">
        <v>1.79</v>
      </c>
      <c r="FG181">
        <v>84.95</v>
      </c>
      <c r="FT181">
        <v>0</v>
      </c>
      <c r="FU181">
        <v>4.2800700000000003</v>
      </c>
      <c r="FV181">
        <v>0.12561700000000001</v>
      </c>
      <c r="FW181">
        <v>0</v>
      </c>
      <c r="FX181">
        <v>0</v>
      </c>
      <c r="FY181">
        <v>-0.46073999999999998</v>
      </c>
      <c r="FZ181">
        <v>0</v>
      </c>
      <c r="GA181">
        <v>0</v>
      </c>
      <c r="GB181">
        <v>0.53989299999999996</v>
      </c>
      <c r="GC181">
        <v>0.88521099999999997</v>
      </c>
      <c r="GD181">
        <v>1.82348</v>
      </c>
      <c r="GE181">
        <v>7.39533E-2</v>
      </c>
      <c r="GF181">
        <v>7.2674799999999999</v>
      </c>
      <c r="GG181">
        <v>981.54200000000003</v>
      </c>
      <c r="GH181">
        <v>5709.93</v>
      </c>
      <c r="GI181">
        <v>1100.08</v>
      </c>
      <c r="GJ181">
        <v>0</v>
      </c>
      <c r="GK181">
        <v>5894.96</v>
      </c>
      <c r="GL181">
        <v>6547.69</v>
      </c>
      <c r="GM181">
        <v>10697.7</v>
      </c>
      <c r="GN181">
        <v>540.49900000000002</v>
      </c>
      <c r="GO181">
        <v>31472.400000000001</v>
      </c>
      <c r="GP181">
        <v>817.05499999999995</v>
      </c>
      <c r="GQ181">
        <v>1121.78</v>
      </c>
      <c r="GR181">
        <v>291.12400000000002</v>
      </c>
      <c r="GS181">
        <v>2229.96</v>
      </c>
      <c r="GT181">
        <v>31.7774</v>
      </c>
      <c r="GU181">
        <v>63.58</v>
      </c>
      <c r="GV181">
        <v>4.38</v>
      </c>
      <c r="GW181">
        <v>65.795900000000003</v>
      </c>
      <c r="GX181">
        <v>26.6</v>
      </c>
      <c r="GY181">
        <v>41.05</v>
      </c>
      <c r="GZ181">
        <v>44.53</v>
      </c>
      <c r="HA181">
        <v>2.2599999999999998</v>
      </c>
      <c r="HB181">
        <v>279.97300000000001</v>
      </c>
      <c r="HC181">
        <v>29.52</v>
      </c>
      <c r="HD181">
        <v>63.58</v>
      </c>
      <c r="HE181">
        <v>4.38</v>
      </c>
      <c r="HF181">
        <v>32.24</v>
      </c>
      <c r="HG181">
        <v>26.6</v>
      </c>
      <c r="HH181">
        <v>34.56</v>
      </c>
      <c r="HI181">
        <v>44.53</v>
      </c>
      <c r="HJ181">
        <v>2.2599999999999998</v>
      </c>
      <c r="HK181">
        <v>237.67</v>
      </c>
      <c r="ID181">
        <v>0</v>
      </c>
      <c r="IE181">
        <v>9.1998499999999996</v>
      </c>
      <c r="IF181">
        <v>0.12561700000000001</v>
      </c>
      <c r="IG181">
        <v>0</v>
      </c>
      <c r="IH181">
        <v>1.7213499999999999</v>
      </c>
      <c r="II181">
        <v>0.80892399999999998</v>
      </c>
      <c r="IJ181">
        <v>1.7518499999999999</v>
      </c>
      <c r="IK181">
        <v>0.114331</v>
      </c>
      <c r="IL181">
        <v>13.7219</v>
      </c>
      <c r="IM181">
        <v>60.1</v>
      </c>
      <c r="IN181">
        <v>29.8</v>
      </c>
      <c r="IO181">
        <v>30.3</v>
      </c>
      <c r="IP181">
        <v>57.1</v>
      </c>
      <c r="IQ181">
        <v>29.8</v>
      </c>
      <c r="IR181">
        <v>27.3</v>
      </c>
      <c r="IU181">
        <v>28.12</v>
      </c>
      <c r="IV181">
        <v>48.12</v>
      </c>
      <c r="IW181">
        <v>39.130000000000003</v>
      </c>
      <c r="IX181">
        <v>28.73</v>
      </c>
      <c r="IY181">
        <v>28.12</v>
      </c>
      <c r="IZ181">
        <v>48.12</v>
      </c>
      <c r="JA181">
        <v>71.52</v>
      </c>
      <c r="JB181">
        <v>94.013300000000001</v>
      </c>
      <c r="JK181">
        <v>1</v>
      </c>
      <c r="JL181">
        <v>16.146799999999999</v>
      </c>
      <c r="JM181">
        <v>16.146799999999999</v>
      </c>
      <c r="JP181">
        <v>24612.799999999999</v>
      </c>
      <c r="JQ181">
        <v>16.146799999999999</v>
      </c>
      <c r="JR181">
        <v>1.41</v>
      </c>
      <c r="JS181">
        <v>2.36</v>
      </c>
      <c r="JT181">
        <v>11.35</v>
      </c>
      <c r="JU181">
        <v>1.49</v>
      </c>
      <c r="JV181">
        <v>2.2799999999999998</v>
      </c>
      <c r="JW181">
        <v>8.1</v>
      </c>
      <c r="JZ181">
        <v>2</v>
      </c>
      <c r="KA181">
        <v>8</v>
      </c>
      <c r="KB181">
        <v>78.5642</v>
      </c>
      <c r="KC181">
        <v>60.209400000000002</v>
      </c>
      <c r="KD181">
        <v>79.346900000000005</v>
      </c>
      <c r="KE181">
        <v>78.117199999999997</v>
      </c>
      <c r="KF181">
        <v>141.309</v>
      </c>
      <c r="KG181">
        <v>155.96600000000001</v>
      </c>
      <c r="KJ181">
        <v>33.782499999999999</v>
      </c>
      <c r="KK181">
        <v>398.83100000000002</v>
      </c>
      <c r="KL181">
        <v>219.49799999999999</v>
      </c>
      <c r="KM181">
        <v>0</v>
      </c>
      <c r="KN181">
        <v>0</v>
      </c>
      <c r="KO181">
        <v>-3768.26</v>
      </c>
      <c r="KP181">
        <v>0</v>
      </c>
      <c r="KQ181">
        <v>0</v>
      </c>
      <c r="KR181">
        <v>441.303</v>
      </c>
      <c r="KS181">
        <v>1120.32</v>
      </c>
      <c r="KT181">
        <v>2466.0500000000002</v>
      </c>
      <c r="KU181">
        <v>95.033199999999994</v>
      </c>
      <c r="KV181">
        <v>1006.57</v>
      </c>
      <c r="KW181">
        <v>1324.26</v>
      </c>
      <c r="KX181">
        <v>7424.43</v>
      </c>
      <c r="KY181">
        <v>0</v>
      </c>
      <c r="KZ181">
        <v>1590.01</v>
      </c>
      <c r="LA181">
        <v>10338.700000000001</v>
      </c>
      <c r="LB181">
        <v>34.858800000000002</v>
      </c>
      <c r="LC181">
        <v>625.63800000000003</v>
      </c>
      <c r="LD181">
        <v>219.49799999999999</v>
      </c>
      <c r="LE181">
        <v>114.486</v>
      </c>
      <c r="LF181">
        <v>-3768.26</v>
      </c>
      <c r="LG181">
        <v>441.303</v>
      </c>
      <c r="LH181">
        <v>1124.2</v>
      </c>
      <c r="LI181">
        <v>2466.0500000000002</v>
      </c>
      <c r="LJ181">
        <v>95.033199999999994</v>
      </c>
      <c r="LK181">
        <v>1352.81</v>
      </c>
      <c r="LL181">
        <v>1372.17</v>
      </c>
      <c r="LM181">
        <v>3789.74</v>
      </c>
      <c r="LN181">
        <v>1590.01</v>
      </c>
      <c r="LO181">
        <v>6751.93</v>
      </c>
      <c r="LP181">
        <v>204.58199999999999</v>
      </c>
      <c r="LQ181">
        <v>1354.48</v>
      </c>
      <c r="LR181">
        <v>219.49799999999999</v>
      </c>
      <c r="LS181">
        <v>0</v>
      </c>
      <c r="LT181">
        <v>1278.6099999999999</v>
      </c>
      <c r="LU181">
        <v>1315.06</v>
      </c>
      <c r="LV181">
        <v>2209.0100000000002</v>
      </c>
      <c r="LW181">
        <v>129.84899999999999</v>
      </c>
      <c r="LX181">
        <v>6711.09</v>
      </c>
      <c r="LY181">
        <v>4336.1400000000003</v>
      </c>
      <c r="LZ181">
        <v>5953.31</v>
      </c>
      <c r="MA181">
        <v>1545</v>
      </c>
      <c r="MB181">
        <v>11834.4</v>
      </c>
    </row>
    <row r="182" spans="1:340" x14ac:dyDescent="0.25">
      <c r="A182" s="26">
        <v>44497.823321759257</v>
      </c>
      <c r="B182" t="s">
        <v>1020</v>
      </c>
      <c r="C182" t="s">
        <v>1021</v>
      </c>
      <c r="D182">
        <v>12</v>
      </c>
      <c r="E182">
        <v>8</v>
      </c>
      <c r="F182">
        <v>6960</v>
      </c>
      <c r="G182" t="s">
        <v>87</v>
      </c>
      <c r="H182" t="s">
        <v>112</v>
      </c>
      <c r="I182">
        <v>-9.39</v>
      </c>
      <c r="J182">
        <v>-3.4</v>
      </c>
      <c r="K182">
        <v>-3.4</v>
      </c>
      <c r="L182">
        <v>30.7</v>
      </c>
      <c r="O182">
        <v>169.05199999999999</v>
      </c>
      <c r="P182">
        <v>1601.01</v>
      </c>
      <c r="Q182">
        <v>1100.08</v>
      </c>
      <c r="R182">
        <v>0</v>
      </c>
      <c r="S182">
        <v>0</v>
      </c>
      <c r="T182">
        <v>-24605.599999999999</v>
      </c>
      <c r="U182">
        <v>0</v>
      </c>
      <c r="V182">
        <v>0</v>
      </c>
      <c r="W182">
        <v>2033.7</v>
      </c>
      <c r="X182">
        <v>5640.35</v>
      </c>
      <c r="Y182">
        <v>12062</v>
      </c>
      <c r="Z182">
        <v>433.91399999999999</v>
      </c>
      <c r="AA182">
        <v>-1565.57</v>
      </c>
      <c r="AB182">
        <v>2870.14</v>
      </c>
      <c r="AC182">
        <v>249.529</v>
      </c>
      <c r="AD182">
        <v>1444.34</v>
      </c>
      <c r="AE182">
        <v>0</v>
      </c>
      <c r="AF182">
        <v>299.60500000000002</v>
      </c>
      <c r="AG182">
        <v>1993.47</v>
      </c>
      <c r="AH182">
        <v>1693.87</v>
      </c>
      <c r="AI182">
        <v>8.5299999999999994</v>
      </c>
      <c r="AJ182">
        <v>23.13</v>
      </c>
      <c r="AK182">
        <v>4.38</v>
      </c>
      <c r="AL182">
        <v>41.21</v>
      </c>
      <c r="AM182">
        <v>0</v>
      </c>
      <c r="AN182">
        <v>-83.29</v>
      </c>
      <c r="AO182">
        <v>0</v>
      </c>
      <c r="AP182">
        <v>0</v>
      </c>
      <c r="AQ182">
        <v>8.9499999999999993</v>
      </c>
      <c r="AR182">
        <v>31.8</v>
      </c>
      <c r="AS182">
        <v>49.46</v>
      </c>
      <c r="AT182">
        <v>1.79</v>
      </c>
      <c r="AU182">
        <v>85.96</v>
      </c>
      <c r="AV182">
        <v>77.25</v>
      </c>
      <c r="BI182">
        <v>0</v>
      </c>
      <c r="BJ182">
        <v>4.2800700000000003</v>
      </c>
      <c r="BK182">
        <v>0.12561700000000001</v>
      </c>
      <c r="BL182">
        <v>0</v>
      </c>
      <c r="BM182">
        <v>0</v>
      </c>
      <c r="BN182">
        <v>-0.46073999999999998</v>
      </c>
      <c r="BO182">
        <v>0</v>
      </c>
      <c r="BP182">
        <v>0</v>
      </c>
      <c r="BQ182">
        <v>0.53989299999999996</v>
      </c>
      <c r="BR182">
        <v>0.88521099999999997</v>
      </c>
      <c r="BS182">
        <v>1.82348</v>
      </c>
      <c r="BT182">
        <v>7.39533E-2</v>
      </c>
      <c r="BU182">
        <v>7.2674799999999999</v>
      </c>
      <c r="BV182">
        <v>4.4056899999999999</v>
      </c>
      <c r="BW182">
        <v>175.16900000000001</v>
      </c>
      <c r="BX182">
        <v>2558.3200000000002</v>
      </c>
      <c r="BY182">
        <v>1100.08</v>
      </c>
      <c r="BZ182">
        <v>581.726</v>
      </c>
      <c r="CA182">
        <v>-24605.599999999999</v>
      </c>
      <c r="CB182">
        <v>2033.7</v>
      </c>
      <c r="CC182">
        <v>5660.76</v>
      </c>
      <c r="CD182">
        <v>12062</v>
      </c>
      <c r="CE182">
        <v>433.91399999999999</v>
      </c>
      <c r="CF182">
        <v>3.0209200000000001E-4</v>
      </c>
      <c r="CG182">
        <v>4415.3</v>
      </c>
      <c r="CH182">
        <v>258.55799999999999</v>
      </c>
      <c r="CI182">
        <v>714.09799999999996</v>
      </c>
      <c r="CJ182">
        <v>299.60500000000002</v>
      </c>
      <c r="CK182">
        <v>1272.26</v>
      </c>
      <c r="CL182">
        <v>972.65499999999997</v>
      </c>
      <c r="CM182">
        <v>8.9</v>
      </c>
      <c r="CN182">
        <v>31.74</v>
      </c>
      <c r="CO182">
        <v>4.38</v>
      </c>
      <c r="CP182">
        <v>22.84</v>
      </c>
      <c r="CQ182">
        <v>-83.5</v>
      </c>
      <c r="CR182">
        <v>8.9499999999999993</v>
      </c>
      <c r="CS182">
        <v>31.88</v>
      </c>
      <c r="CT182">
        <v>49.46</v>
      </c>
      <c r="CU182">
        <v>1.79</v>
      </c>
      <c r="CV182">
        <v>76.44</v>
      </c>
      <c r="CW182">
        <v>67.86</v>
      </c>
      <c r="DH182">
        <v>0</v>
      </c>
      <c r="DI182">
        <v>5.5185300000000002</v>
      </c>
      <c r="DJ182">
        <v>0.12561700000000001</v>
      </c>
      <c r="DK182">
        <v>7.7370900000000006E-2</v>
      </c>
      <c r="DL182">
        <v>-0.46073999999999998</v>
      </c>
      <c r="DM182">
        <v>0.53989299999999996</v>
      </c>
      <c r="DN182">
        <v>0.88592700000000002</v>
      </c>
      <c r="DO182">
        <v>1.82348</v>
      </c>
      <c r="DP182">
        <v>7.39533E-2</v>
      </c>
      <c r="DQ182">
        <v>8.5840300000000003</v>
      </c>
      <c r="DR182">
        <v>5.7215199999999999</v>
      </c>
      <c r="DS182" t="s">
        <v>673</v>
      </c>
      <c r="DT182" t="s">
        <v>670</v>
      </c>
      <c r="DU182" t="s">
        <v>665</v>
      </c>
      <c r="DV182" t="s">
        <v>501</v>
      </c>
      <c r="DW182">
        <v>1.3165500000000001</v>
      </c>
      <c r="DX182">
        <v>1.3158300000000001</v>
      </c>
      <c r="DY182">
        <v>-12.5</v>
      </c>
      <c r="DZ182">
        <v>-13.8</v>
      </c>
      <c r="EC182">
        <v>169.05199999999999</v>
      </c>
      <c r="ED182">
        <v>1601.01</v>
      </c>
      <c r="EE182">
        <v>1100.08</v>
      </c>
      <c r="EF182">
        <v>0</v>
      </c>
      <c r="EG182">
        <v>0</v>
      </c>
      <c r="EH182">
        <v>-24605.599999999999</v>
      </c>
      <c r="EI182">
        <v>0</v>
      </c>
      <c r="EJ182">
        <v>0</v>
      </c>
      <c r="EK182">
        <v>2033.7</v>
      </c>
      <c r="EL182">
        <v>5640.35</v>
      </c>
      <c r="EM182">
        <v>12062</v>
      </c>
      <c r="EN182">
        <v>433.91399999999999</v>
      </c>
      <c r="EO182">
        <v>-1565.57</v>
      </c>
      <c r="EP182">
        <v>249.529</v>
      </c>
      <c r="EQ182">
        <v>1444.34</v>
      </c>
      <c r="ER182">
        <v>0</v>
      </c>
      <c r="ES182">
        <v>299.60500000000002</v>
      </c>
      <c r="ET182">
        <v>1993.47</v>
      </c>
      <c r="EU182">
        <v>8.5299999999999994</v>
      </c>
      <c r="EV182">
        <v>23.13</v>
      </c>
      <c r="EW182">
        <v>4.38</v>
      </c>
      <c r="EX182">
        <v>41.21</v>
      </c>
      <c r="EY182">
        <v>0</v>
      </c>
      <c r="EZ182">
        <v>-83.29</v>
      </c>
      <c r="FA182">
        <v>0</v>
      </c>
      <c r="FB182">
        <v>0</v>
      </c>
      <c r="FC182">
        <v>8.9499999999999993</v>
      </c>
      <c r="FD182">
        <v>31.8</v>
      </c>
      <c r="FE182">
        <v>49.46</v>
      </c>
      <c r="FF182">
        <v>1.79</v>
      </c>
      <c r="FG182">
        <v>85.96</v>
      </c>
      <c r="FT182">
        <v>0</v>
      </c>
      <c r="FU182">
        <v>4.2800700000000003</v>
      </c>
      <c r="FV182">
        <v>0.12561700000000001</v>
      </c>
      <c r="FW182">
        <v>0</v>
      </c>
      <c r="FX182">
        <v>0</v>
      </c>
      <c r="FY182">
        <v>-0.46073999999999998</v>
      </c>
      <c r="FZ182">
        <v>0</v>
      </c>
      <c r="GA182">
        <v>0</v>
      </c>
      <c r="GB182">
        <v>0.53989299999999996</v>
      </c>
      <c r="GC182">
        <v>0.88521099999999997</v>
      </c>
      <c r="GD182">
        <v>1.82348</v>
      </c>
      <c r="GE182">
        <v>7.39533E-2</v>
      </c>
      <c r="GF182">
        <v>7.2674799999999999</v>
      </c>
      <c r="GG182">
        <v>981.54200000000003</v>
      </c>
      <c r="GH182">
        <v>5709.93</v>
      </c>
      <c r="GI182">
        <v>1100.08</v>
      </c>
      <c r="GJ182">
        <v>0</v>
      </c>
      <c r="GK182">
        <v>5894.96</v>
      </c>
      <c r="GL182">
        <v>6547.69</v>
      </c>
      <c r="GM182">
        <v>10697.7</v>
      </c>
      <c r="GN182">
        <v>540.49900000000002</v>
      </c>
      <c r="GO182">
        <v>31472.400000000001</v>
      </c>
      <c r="GP182">
        <v>817.05499999999995</v>
      </c>
      <c r="GQ182">
        <v>1121.78</v>
      </c>
      <c r="GR182">
        <v>291.12400000000002</v>
      </c>
      <c r="GS182">
        <v>2229.96</v>
      </c>
      <c r="GT182">
        <v>31.7774</v>
      </c>
      <c r="GU182">
        <v>63.58</v>
      </c>
      <c r="GV182">
        <v>4.38</v>
      </c>
      <c r="GW182">
        <v>65.795900000000003</v>
      </c>
      <c r="GX182">
        <v>26.6</v>
      </c>
      <c r="GY182">
        <v>41.05</v>
      </c>
      <c r="GZ182">
        <v>44.53</v>
      </c>
      <c r="HA182">
        <v>2.2599999999999998</v>
      </c>
      <c r="HB182">
        <v>279.97300000000001</v>
      </c>
      <c r="HC182">
        <v>29.52</v>
      </c>
      <c r="HD182">
        <v>63.58</v>
      </c>
      <c r="HE182">
        <v>4.38</v>
      </c>
      <c r="HF182">
        <v>32.24</v>
      </c>
      <c r="HG182">
        <v>26.6</v>
      </c>
      <c r="HH182">
        <v>34.56</v>
      </c>
      <c r="HI182">
        <v>44.53</v>
      </c>
      <c r="HJ182">
        <v>2.2599999999999998</v>
      </c>
      <c r="HK182">
        <v>237.67</v>
      </c>
      <c r="ID182">
        <v>0</v>
      </c>
      <c r="IE182">
        <v>9.1998499999999996</v>
      </c>
      <c r="IF182">
        <v>0.12561700000000001</v>
      </c>
      <c r="IG182">
        <v>0</v>
      </c>
      <c r="IH182">
        <v>1.7213499999999999</v>
      </c>
      <c r="II182">
        <v>0.80892399999999998</v>
      </c>
      <c r="IJ182">
        <v>1.7518499999999999</v>
      </c>
      <c r="IK182">
        <v>0.114331</v>
      </c>
      <c r="IL182">
        <v>13.7219</v>
      </c>
      <c r="IM182">
        <v>60.5</v>
      </c>
      <c r="IN182">
        <v>29.8</v>
      </c>
      <c r="IO182">
        <v>30.7</v>
      </c>
      <c r="IP182">
        <v>57.1</v>
      </c>
      <c r="IQ182">
        <v>29.8</v>
      </c>
      <c r="IR182">
        <v>27.3</v>
      </c>
      <c r="IU182">
        <v>28.12</v>
      </c>
      <c r="IV182">
        <v>49.13</v>
      </c>
      <c r="IW182">
        <v>39.130000000000003</v>
      </c>
      <c r="IX182">
        <v>28.73</v>
      </c>
      <c r="IY182">
        <v>28.12</v>
      </c>
      <c r="IZ182">
        <v>49.13</v>
      </c>
      <c r="JA182">
        <v>71.52</v>
      </c>
      <c r="JB182">
        <v>94.013300000000001</v>
      </c>
      <c r="JK182">
        <v>1</v>
      </c>
      <c r="JL182">
        <v>16.146799999999999</v>
      </c>
      <c r="JM182">
        <v>16.146799999999999</v>
      </c>
      <c r="JP182">
        <v>24612.799999999999</v>
      </c>
      <c r="JQ182">
        <v>16.146799999999999</v>
      </c>
      <c r="JR182">
        <v>1.41</v>
      </c>
      <c r="JS182">
        <v>2.36</v>
      </c>
      <c r="JT182">
        <v>11.59</v>
      </c>
      <c r="JU182">
        <v>1.49</v>
      </c>
      <c r="JV182">
        <v>2.2799999999999998</v>
      </c>
      <c r="JW182">
        <v>8.1</v>
      </c>
      <c r="JZ182">
        <v>2</v>
      </c>
      <c r="KA182">
        <v>8</v>
      </c>
      <c r="KB182">
        <v>78.5642</v>
      </c>
      <c r="KC182">
        <v>60.209400000000002</v>
      </c>
      <c r="KD182">
        <v>79.346900000000005</v>
      </c>
      <c r="KE182">
        <v>78.117199999999997</v>
      </c>
      <c r="KF182">
        <v>141.309</v>
      </c>
      <c r="KG182">
        <v>155.96600000000001</v>
      </c>
      <c r="KJ182">
        <v>33.782499999999999</v>
      </c>
      <c r="KK182">
        <v>398.83100000000002</v>
      </c>
      <c r="KL182">
        <v>219.49799999999999</v>
      </c>
      <c r="KM182">
        <v>0</v>
      </c>
      <c r="KN182">
        <v>0</v>
      </c>
      <c r="KO182">
        <v>-3768.26</v>
      </c>
      <c r="KP182">
        <v>0</v>
      </c>
      <c r="KQ182">
        <v>0</v>
      </c>
      <c r="KR182">
        <v>441.303</v>
      </c>
      <c r="KS182">
        <v>1120.32</v>
      </c>
      <c r="KT182">
        <v>2466.0500000000002</v>
      </c>
      <c r="KU182">
        <v>95.033199999999994</v>
      </c>
      <c r="KV182">
        <v>1006.57</v>
      </c>
      <c r="KW182">
        <v>1324.26</v>
      </c>
      <c r="KX182">
        <v>7665.16</v>
      </c>
      <c r="KY182">
        <v>0</v>
      </c>
      <c r="KZ182">
        <v>1590.01</v>
      </c>
      <c r="LA182">
        <v>10579.4</v>
      </c>
      <c r="LB182">
        <v>34.858800000000002</v>
      </c>
      <c r="LC182">
        <v>625.63800000000003</v>
      </c>
      <c r="LD182">
        <v>219.49799999999999</v>
      </c>
      <c r="LE182">
        <v>114.486</v>
      </c>
      <c r="LF182">
        <v>-3768.26</v>
      </c>
      <c r="LG182">
        <v>441.303</v>
      </c>
      <c r="LH182">
        <v>1124.2</v>
      </c>
      <c r="LI182">
        <v>2466.0500000000002</v>
      </c>
      <c r="LJ182">
        <v>95.033199999999994</v>
      </c>
      <c r="LK182">
        <v>1352.81</v>
      </c>
      <c r="LL182">
        <v>1372.17</v>
      </c>
      <c r="LM182">
        <v>3789.74</v>
      </c>
      <c r="LN182">
        <v>1590.01</v>
      </c>
      <c r="LO182">
        <v>6751.93</v>
      </c>
      <c r="LP182">
        <v>204.58199999999999</v>
      </c>
      <c r="LQ182">
        <v>1354.48</v>
      </c>
      <c r="LR182">
        <v>219.49799999999999</v>
      </c>
      <c r="LS182">
        <v>0</v>
      </c>
      <c r="LT182">
        <v>1278.6099999999999</v>
      </c>
      <c r="LU182">
        <v>1315.06</v>
      </c>
      <c r="LV182">
        <v>2209.0100000000002</v>
      </c>
      <c r="LW182">
        <v>129.84899999999999</v>
      </c>
      <c r="LX182">
        <v>6711.09</v>
      </c>
      <c r="LY182">
        <v>4336.1400000000003</v>
      </c>
      <c r="LZ182">
        <v>5953.31</v>
      </c>
      <c r="MA182">
        <v>1545</v>
      </c>
      <c r="MB182">
        <v>11834.4</v>
      </c>
    </row>
    <row r="183" spans="1:340" x14ac:dyDescent="0.25">
      <c r="A183" s="26">
        <v>44497.823854166665</v>
      </c>
      <c r="B183" t="s">
        <v>1022</v>
      </c>
      <c r="C183" t="s">
        <v>1023</v>
      </c>
      <c r="D183">
        <v>12</v>
      </c>
      <c r="E183">
        <v>8</v>
      </c>
      <c r="F183">
        <v>6960</v>
      </c>
      <c r="G183" t="s">
        <v>87</v>
      </c>
      <c r="H183" t="s">
        <v>393</v>
      </c>
      <c r="I183">
        <v>8.17</v>
      </c>
      <c r="J183">
        <v>2.8</v>
      </c>
      <c r="K183">
        <v>2.7</v>
      </c>
      <c r="L183">
        <v>24.5</v>
      </c>
      <c r="O183">
        <v>169.05199999999999</v>
      </c>
      <c r="P183">
        <v>1601.01</v>
      </c>
      <c r="Q183">
        <v>1100.08</v>
      </c>
      <c r="R183">
        <v>34.154800000000002</v>
      </c>
      <c r="S183">
        <v>0</v>
      </c>
      <c r="T183">
        <v>-24065</v>
      </c>
      <c r="U183">
        <v>0</v>
      </c>
      <c r="V183">
        <v>0</v>
      </c>
      <c r="W183">
        <v>2033.7</v>
      </c>
      <c r="X183">
        <v>5640.35</v>
      </c>
      <c r="Y183">
        <v>12062</v>
      </c>
      <c r="Z183">
        <v>433.91399999999999</v>
      </c>
      <c r="AA183">
        <v>-990.80799999999999</v>
      </c>
      <c r="AB183">
        <v>2904.29</v>
      </c>
      <c r="AC183">
        <v>249.529</v>
      </c>
      <c r="AD183">
        <v>874.85</v>
      </c>
      <c r="AE183">
        <v>0</v>
      </c>
      <c r="AF183">
        <v>299.60500000000002</v>
      </c>
      <c r="AG183">
        <v>1423.98</v>
      </c>
      <c r="AH183">
        <v>1124.3800000000001</v>
      </c>
      <c r="AI183">
        <v>8.5299999999999994</v>
      </c>
      <c r="AJ183">
        <v>23.13</v>
      </c>
      <c r="AK183">
        <v>4.38</v>
      </c>
      <c r="AL183">
        <v>25.44</v>
      </c>
      <c r="AM183">
        <v>0</v>
      </c>
      <c r="AN183">
        <v>-81.540000000000006</v>
      </c>
      <c r="AO183">
        <v>0</v>
      </c>
      <c r="AP183">
        <v>0</v>
      </c>
      <c r="AQ183">
        <v>8.9499999999999993</v>
      </c>
      <c r="AR183">
        <v>31.8</v>
      </c>
      <c r="AS183">
        <v>49.46</v>
      </c>
      <c r="AT183">
        <v>1.79</v>
      </c>
      <c r="AU183">
        <v>71.94</v>
      </c>
      <c r="AV183">
        <v>61.48</v>
      </c>
      <c r="BI183">
        <v>0</v>
      </c>
      <c r="BJ183">
        <v>4.2800700000000003</v>
      </c>
      <c r="BK183">
        <v>0.12561700000000001</v>
      </c>
      <c r="BL183">
        <v>5.9271599999999999E-3</v>
      </c>
      <c r="BM183">
        <v>0</v>
      </c>
      <c r="BN183">
        <v>-0.45061800000000002</v>
      </c>
      <c r="BO183">
        <v>0</v>
      </c>
      <c r="BP183">
        <v>0</v>
      </c>
      <c r="BQ183">
        <v>0.53989299999999996</v>
      </c>
      <c r="BR183">
        <v>0.88521099999999997</v>
      </c>
      <c r="BS183">
        <v>1.82348</v>
      </c>
      <c r="BT183">
        <v>7.39533E-2</v>
      </c>
      <c r="BU183">
        <v>7.2835299999999998</v>
      </c>
      <c r="BV183">
        <v>4.4116099999999996</v>
      </c>
      <c r="BW183">
        <v>175.16900000000001</v>
      </c>
      <c r="BX183">
        <v>2558.3200000000002</v>
      </c>
      <c r="BY183">
        <v>1100.08</v>
      </c>
      <c r="BZ183">
        <v>41.121000000000002</v>
      </c>
      <c r="CA183">
        <v>-24065</v>
      </c>
      <c r="CB183">
        <v>2033.7</v>
      </c>
      <c r="CC183">
        <v>5660.76</v>
      </c>
      <c r="CD183">
        <v>12062</v>
      </c>
      <c r="CE183">
        <v>433.91399999999999</v>
      </c>
      <c r="CF183">
        <v>-6.3848799999999999E-4</v>
      </c>
      <c r="CG183">
        <v>3874.69</v>
      </c>
      <c r="CH183">
        <v>258.55799999999999</v>
      </c>
      <c r="CI183">
        <v>844.279</v>
      </c>
      <c r="CJ183">
        <v>299.60500000000002</v>
      </c>
      <c r="CK183">
        <v>1402.44</v>
      </c>
      <c r="CL183">
        <v>1102.8399999999999</v>
      </c>
      <c r="CM183">
        <v>8.9</v>
      </c>
      <c r="CN183">
        <v>31.74</v>
      </c>
      <c r="CO183">
        <v>4.38</v>
      </c>
      <c r="CP183">
        <v>24.63</v>
      </c>
      <c r="CQ183">
        <v>-81.650000000000006</v>
      </c>
      <c r="CR183">
        <v>8.9499999999999993</v>
      </c>
      <c r="CS183">
        <v>31.88</v>
      </c>
      <c r="CT183">
        <v>49.46</v>
      </c>
      <c r="CU183">
        <v>1.79</v>
      </c>
      <c r="CV183">
        <v>80.08</v>
      </c>
      <c r="CW183">
        <v>69.650000000000006</v>
      </c>
      <c r="DH183">
        <v>0</v>
      </c>
      <c r="DI183">
        <v>5.5185300000000002</v>
      </c>
      <c r="DJ183">
        <v>0.12561700000000001</v>
      </c>
      <c r="DK183">
        <v>4.5554200000000001E-3</v>
      </c>
      <c r="DL183">
        <v>-0.45061800000000002</v>
      </c>
      <c r="DM183">
        <v>0.53989299999999996</v>
      </c>
      <c r="DN183">
        <v>0.88592700000000002</v>
      </c>
      <c r="DO183">
        <v>1.82348</v>
      </c>
      <c r="DP183">
        <v>7.39533E-2</v>
      </c>
      <c r="DQ183">
        <v>8.5213400000000004</v>
      </c>
      <c r="DR183">
        <v>5.6486999999999998</v>
      </c>
      <c r="DS183" t="s">
        <v>673</v>
      </c>
      <c r="DT183" t="s">
        <v>670</v>
      </c>
      <c r="DU183" t="s">
        <v>665</v>
      </c>
      <c r="DV183" t="s">
        <v>501</v>
      </c>
      <c r="DW183">
        <v>1.2378</v>
      </c>
      <c r="DX183">
        <v>1.23709</v>
      </c>
      <c r="DY183">
        <v>10.199999999999999</v>
      </c>
      <c r="DZ183">
        <v>11.7</v>
      </c>
      <c r="EA183">
        <v>0.3</v>
      </c>
      <c r="EB183">
        <v>0.35</v>
      </c>
      <c r="EC183">
        <v>169.05199999999999</v>
      </c>
      <c r="ED183">
        <v>1601.01</v>
      </c>
      <c r="EE183">
        <v>1100.08</v>
      </c>
      <c r="EF183">
        <v>34.154800000000002</v>
      </c>
      <c r="EG183">
        <v>0</v>
      </c>
      <c r="EH183">
        <v>-24065</v>
      </c>
      <c r="EI183">
        <v>0</v>
      </c>
      <c r="EJ183">
        <v>0</v>
      </c>
      <c r="EK183">
        <v>2033.7</v>
      </c>
      <c r="EL183">
        <v>5640.35</v>
      </c>
      <c r="EM183">
        <v>12062</v>
      </c>
      <c r="EN183">
        <v>433.91399999999999</v>
      </c>
      <c r="EO183">
        <v>-990.80799999999999</v>
      </c>
      <c r="EP183">
        <v>249.529</v>
      </c>
      <c r="EQ183">
        <v>874.85</v>
      </c>
      <c r="ER183">
        <v>0</v>
      </c>
      <c r="ES183">
        <v>299.60500000000002</v>
      </c>
      <c r="ET183">
        <v>1423.98</v>
      </c>
      <c r="EU183">
        <v>8.5299999999999994</v>
      </c>
      <c r="EV183">
        <v>23.13</v>
      </c>
      <c r="EW183">
        <v>4.38</v>
      </c>
      <c r="EX183">
        <v>25.44</v>
      </c>
      <c r="EY183">
        <v>0</v>
      </c>
      <c r="EZ183">
        <v>-81.540000000000006</v>
      </c>
      <c r="FA183">
        <v>0</v>
      </c>
      <c r="FB183">
        <v>0</v>
      </c>
      <c r="FC183">
        <v>8.9499999999999993</v>
      </c>
      <c r="FD183">
        <v>31.8</v>
      </c>
      <c r="FE183">
        <v>49.46</v>
      </c>
      <c r="FF183">
        <v>1.79</v>
      </c>
      <c r="FG183">
        <v>71.94</v>
      </c>
      <c r="FT183">
        <v>0</v>
      </c>
      <c r="FU183">
        <v>4.2800700000000003</v>
      </c>
      <c r="FV183">
        <v>0.12561700000000001</v>
      </c>
      <c r="FW183">
        <v>5.9271599999999999E-3</v>
      </c>
      <c r="FX183">
        <v>0</v>
      </c>
      <c r="FY183">
        <v>-0.45061800000000002</v>
      </c>
      <c r="FZ183">
        <v>0</v>
      </c>
      <c r="GA183">
        <v>0</v>
      </c>
      <c r="GB183">
        <v>0.53989299999999996</v>
      </c>
      <c r="GC183">
        <v>0.88521099999999997</v>
      </c>
      <c r="GD183">
        <v>1.82348</v>
      </c>
      <c r="GE183">
        <v>7.39533E-2</v>
      </c>
      <c r="GF183">
        <v>7.2835299999999998</v>
      </c>
      <c r="GG183">
        <v>981.54200000000003</v>
      </c>
      <c r="GH183">
        <v>5709.93</v>
      </c>
      <c r="GI183">
        <v>1100.08</v>
      </c>
      <c r="GJ183">
        <v>0</v>
      </c>
      <c r="GK183">
        <v>5894.96</v>
      </c>
      <c r="GL183">
        <v>6547.69</v>
      </c>
      <c r="GM183">
        <v>10697.7</v>
      </c>
      <c r="GN183">
        <v>540.49900000000002</v>
      </c>
      <c r="GO183">
        <v>31472.400000000001</v>
      </c>
      <c r="GP183">
        <v>817.05499999999995</v>
      </c>
      <c r="GQ183">
        <v>1364.7</v>
      </c>
      <c r="GR183">
        <v>291.12400000000002</v>
      </c>
      <c r="GS183">
        <v>2472.88</v>
      </c>
      <c r="GT183">
        <v>31.7774</v>
      </c>
      <c r="GU183">
        <v>63.58</v>
      </c>
      <c r="GV183">
        <v>4.38</v>
      </c>
      <c r="GW183">
        <v>79.795900000000003</v>
      </c>
      <c r="GX183">
        <v>26.6</v>
      </c>
      <c r="GY183">
        <v>41.05</v>
      </c>
      <c r="GZ183">
        <v>44.53</v>
      </c>
      <c r="HA183">
        <v>2.2599999999999998</v>
      </c>
      <c r="HB183">
        <v>293.97300000000001</v>
      </c>
      <c r="HC183">
        <v>29.52</v>
      </c>
      <c r="HD183">
        <v>63.58</v>
      </c>
      <c r="HE183">
        <v>4.38</v>
      </c>
      <c r="HF183">
        <v>39.1</v>
      </c>
      <c r="HG183">
        <v>26.6</v>
      </c>
      <c r="HH183">
        <v>34.56</v>
      </c>
      <c r="HI183">
        <v>44.53</v>
      </c>
      <c r="HJ183">
        <v>2.2599999999999998</v>
      </c>
      <c r="HK183">
        <v>244.53</v>
      </c>
      <c r="ID183">
        <v>0</v>
      </c>
      <c r="IE183">
        <v>9.1998499999999996</v>
      </c>
      <c r="IF183">
        <v>0.12561700000000001</v>
      </c>
      <c r="IG183">
        <v>0</v>
      </c>
      <c r="IH183">
        <v>1.7213499999999999</v>
      </c>
      <c r="II183">
        <v>0.80892399999999998</v>
      </c>
      <c r="IJ183">
        <v>1.7518499999999999</v>
      </c>
      <c r="IK183">
        <v>0.114331</v>
      </c>
      <c r="IL183">
        <v>13.7219</v>
      </c>
      <c r="IM183">
        <v>52.2</v>
      </c>
      <c r="IN183">
        <v>27.7</v>
      </c>
      <c r="IO183">
        <v>24.5</v>
      </c>
      <c r="IP183">
        <v>55</v>
      </c>
      <c r="IQ183">
        <v>27.8</v>
      </c>
      <c r="IR183">
        <v>27.2</v>
      </c>
      <c r="IU183">
        <v>28.27</v>
      </c>
      <c r="IV183">
        <v>33.21</v>
      </c>
      <c r="IW183">
        <v>36.94</v>
      </c>
      <c r="IX183">
        <v>32.71</v>
      </c>
      <c r="IY183">
        <v>28.27</v>
      </c>
      <c r="IZ183">
        <v>33.21</v>
      </c>
      <c r="JA183">
        <v>71.52</v>
      </c>
      <c r="JB183">
        <v>108.01300000000001</v>
      </c>
      <c r="JK183">
        <v>1</v>
      </c>
      <c r="JL183">
        <v>15.7921</v>
      </c>
      <c r="JM183">
        <v>15.7921</v>
      </c>
      <c r="JP183">
        <v>24072.1</v>
      </c>
      <c r="JQ183">
        <v>15.7921</v>
      </c>
      <c r="JR183">
        <v>1.41</v>
      </c>
      <c r="JS183">
        <v>2.2799999999999998</v>
      </c>
      <c r="JT183">
        <v>8.65</v>
      </c>
      <c r="JU183">
        <v>1.46</v>
      </c>
      <c r="JV183">
        <v>2.23</v>
      </c>
      <c r="JW183">
        <v>8.77</v>
      </c>
      <c r="JZ183">
        <v>2</v>
      </c>
      <c r="KA183">
        <v>8</v>
      </c>
      <c r="KB183">
        <v>78.5642</v>
      </c>
      <c r="KC183">
        <v>60.209400000000002</v>
      </c>
      <c r="KD183">
        <v>79.346900000000005</v>
      </c>
      <c r="KE183">
        <v>78.117199999999997</v>
      </c>
      <c r="KF183">
        <v>141.309</v>
      </c>
      <c r="KG183">
        <v>155.96600000000001</v>
      </c>
      <c r="KJ183">
        <v>33.782499999999999</v>
      </c>
      <c r="KK183">
        <v>398.83100000000002</v>
      </c>
      <c r="KL183">
        <v>219.49799999999999</v>
      </c>
      <c r="KM183">
        <v>5.4880500000000003</v>
      </c>
      <c r="KN183">
        <v>0</v>
      </c>
      <c r="KO183">
        <v>-3685.47</v>
      </c>
      <c r="KP183">
        <v>0</v>
      </c>
      <c r="KQ183">
        <v>0</v>
      </c>
      <c r="KR183">
        <v>441.303</v>
      </c>
      <c r="KS183">
        <v>1120.32</v>
      </c>
      <c r="KT183">
        <v>2466.0500000000002</v>
      </c>
      <c r="KU183">
        <v>95.033199999999994</v>
      </c>
      <c r="KV183">
        <v>1094.8499999999999</v>
      </c>
      <c r="KW183">
        <v>1324.26</v>
      </c>
      <c r="KX183">
        <v>4642.8599999999997</v>
      </c>
      <c r="KY183">
        <v>0</v>
      </c>
      <c r="KZ183">
        <v>1590.01</v>
      </c>
      <c r="LA183">
        <v>7557.13</v>
      </c>
      <c r="LB183">
        <v>34.858800000000002</v>
      </c>
      <c r="LC183">
        <v>625.63800000000003</v>
      </c>
      <c r="LD183">
        <v>219.49799999999999</v>
      </c>
      <c r="LE183">
        <v>6.46976</v>
      </c>
      <c r="LF183">
        <v>-3685.47</v>
      </c>
      <c r="LG183">
        <v>441.303</v>
      </c>
      <c r="LH183">
        <v>1124.2</v>
      </c>
      <c r="LI183">
        <v>2466.0500000000002</v>
      </c>
      <c r="LJ183">
        <v>95.033199999999994</v>
      </c>
      <c r="LK183">
        <v>1327.59</v>
      </c>
      <c r="LL183">
        <v>1372.17</v>
      </c>
      <c r="LM183">
        <v>4480.62</v>
      </c>
      <c r="LN183">
        <v>1590.01</v>
      </c>
      <c r="LO183">
        <v>7442.8</v>
      </c>
      <c r="LP183">
        <v>204.58199999999999</v>
      </c>
      <c r="LQ183">
        <v>1354.48</v>
      </c>
      <c r="LR183">
        <v>219.49799999999999</v>
      </c>
      <c r="LS183">
        <v>0</v>
      </c>
      <c r="LT183">
        <v>1278.6099999999999</v>
      </c>
      <c r="LU183">
        <v>1315.06</v>
      </c>
      <c r="LV183">
        <v>2209.0100000000002</v>
      </c>
      <c r="LW183">
        <v>129.84899999999999</v>
      </c>
      <c r="LX183">
        <v>6711.09</v>
      </c>
      <c r="LY183">
        <v>4336.1400000000003</v>
      </c>
      <c r="LZ183">
        <v>7242.49</v>
      </c>
      <c r="MA183">
        <v>1545</v>
      </c>
      <c r="MB183">
        <v>13123.6</v>
      </c>
    </row>
    <row r="184" spans="1:340" x14ac:dyDescent="0.25">
      <c r="A184" s="26">
        <v>44497.82440972222</v>
      </c>
      <c r="B184" t="s">
        <v>1024</v>
      </c>
      <c r="C184" t="s">
        <v>1025</v>
      </c>
      <c r="D184">
        <v>12</v>
      </c>
      <c r="E184">
        <v>8</v>
      </c>
      <c r="F184">
        <v>6960</v>
      </c>
      <c r="G184" t="s">
        <v>87</v>
      </c>
      <c r="H184" t="s">
        <v>393</v>
      </c>
      <c r="I184">
        <v>2.85</v>
      </c>
      <c r="J184">
        <v>1</v>
      </c>
      <c r="K184">
        <v>0.9</v>
      </c>
      <c r="L184">
        <v>25.1</v>
      </c>
      <c r="O184">
        <v>169.05199999999999</v>
      </c>
      <c r="P184">
        <v>1601.01</v>
      </c>
      <c r="Q184">
        <v>1100.08</v>
      </c>
      <c r="R184">
        <v>104.276</v>
      </c>
      <c r="S184">
        <v>0</v>
      </c>
      <c r="T184">
        <v>-24152.9</v>
      </c>
      <c r="U184">
        <v>0</v>
      </c>
      <c r="V184">
        <v>0</v>
      </c>
      <c r="W184">
        <v>2033.7</v>
      </c>
      <c r="X184">
        <v>5640.35</v>
      </c>
      <c r="Y184">
        <v>12062</v>
      </c>
      <c r="Z184">
        <v>433.91399999999999</v>
      </c>
      <c r="AA184">
        <v>-1008.54</v>
      </c>
      <c r="AB184">
        <v>2974.42</v>
      </c>
      <c r="AC184">
        <v>249.529</v>
      </c>
      <c r="AD184">
        <v>1105.53</v>
      </c>
      <c r="AE184">
        <v>0</v>
      </c>
      <c r="AF184">
        <v>299.60500000000002</v>
      </c>
      <c r="AG184">
        <v>1654.66</v>
      </c>
      <c r="AH184">
        <v>1355.05</v>
      </c>
      <c r="AI184">
        <v>8.5299999999999994</v>
      </c>
      <c r="AJ184">
        <v>23.13</v>
      </c>
      <c r="AK184">
        <v>4.38</v>
      </c>
      <c r="AL184">
        <v>32.270000000000003</v>
      </c>
      <c r="AM184">
        <v>0</v>
      </c>
      <c r="AN184">
        <v>-81.84</v>
      </c>
      <c r="AO184">
        <v>0</v>
      </c>
      <c r="AP184">
        <v>0</v>
      </c>
      <c r="AQ184">
        <v>8.9499999999999993</v>
      </c>
      <c r="AR184">
        <v>31.8</v>
      </c>
      <c r="AS184">
        <v>49.46</v>
      </c>
      <c r="AT184">
        <v>1.79</v>
      </c>
      <c r="AU184">
        <v>78.47</v>
      </c>
      <c r="AV184">
        <v>68.31</v>
      </c>
      <c r="BI184">
        <v>0</v>
      </c>
      <c r="BJ184">
        <v>4.2800700000000003</v>
      </c>
      <c r="BK184">
        <v>0.12561700000000001</v>
      </c>
      <c r="BL184">
        <v>1.41888E-2</v>
      </c>
      <c r="BM184">
        <v>0</v>
      </c>
      <c r="BN184">
        <v>-0.45226300000000003</v>
      </c>
      <c r="BO184">
        <v>0</v>
      </c>
      <c r="BP184">
        <v>0</v>
      </c>
      <c r="BQ184">
        <v>0.53989299999999996</v>
      </c>
      <c r="BR184">
        <v>0.88521099999999997</v>
      </c>
      <c r="BS184">
        <v>1.82348</v>
      </c>
      <c r="BT184">
        <v>7.39533E-2</v>
      </c>
      <c r="BU184">
        <v>7.2901499999999997</v>
      </c>
      <c r="BV184">
        <v>4.41988</v>
      </c>
      <c r="BW184">
        <v>175.16900000000001</v>
      </c>
      <c r="BX184">
        <v>2558.3200000000002</v>
      </c>
      <c r="BY184">
        <v>1100.08</v>
      </c>
      <c r="BZ184">
        <v>128.97200000000001</v>
      </c>
      <c r="CA184">
        <v>-24152.9</v>
      </c>
      <c r="CB184">
        <v>2033.7</v>
      </c>
      <c r="CC184">
        <v>5660.76</v>
      </c>
      <c r="CD184">
        <v>12062</v>
      </c>
      <c r="CE184">
        <v>433.91399999999999</v>
      </c>
      <c r="CF184">
        <v>-8.5998800000000001E-4</v>
      </c>
      <c r="CG184">
        <v>3962.55</v>
      </c>
      <c r="CH184">
        <v>258.55799999999999</v>
      </c>
      <c r="CI184">
        <v>879.94500000000005</v>
      </c>
      <c r="CJ184">
        <v>299.60500000000002</v>
      </c>
      <c r="CK184">
        <v>1438.11</v>
      </c>
      <c r="CL184">
        <v>1138.5</v>
      </c>
      <c r="CM184">
        <v>8.9</v>
      </c>
      <c r="CN184">
        <v>31.74</v>
      </c>
      <c r="CO184">
        <v>4.38</v>
      </c>
      <c r="CP184">
        <v>26.14</v>
      </c>
      <c r="CQ184">
        <v>-81.96</v>
      </c>
      <c r="CR184">
        <v>8.9499999999999993</v>
      </c>
      <c r="CS184">
        <v>31.88</v>
      </c>
      <c r="CT184">
        <v>49.46</v>
      </c>
      <c r="CU184">
        <v>1.79</v>
      </c>
      <c r="CV184">
        <v>81.28</v>
      </c>
      <c r="CW184">
        <v>71.16</v>
      </c>
      <c r="DH184">
        <v>0</v>
      </c>
      <c r="DI184">
        <v>5.5185300000000002</v>
      </c>
      <c r="DJ184">
        <v>0.12561700000000001</v>
      </c>
      <c r="DK184">
        <v>1.4535599999999999E-2</v>
      </c>
      <c r="DL184">
        <v>-0.45226300000000003</v>
      </c>
      <c r="DM184">
        <v>0.53989299999999996</v>
      </c>
      <c r="DN184">
        <v>0.88592700000000002</v>
      </c>
      <c r="DO184">
        <v>1.82348</v>
      </c>
      <c r="DP184">
        <v>7.39533E-2</v>
      </c>
      <c r="DQ184">
        <v>8.5296699999999994</v>
      </c>
      <c r="DR184">
        <v>5.6586800000000004</v>
      </c>
      <c r="DS184" t="s">
        <v>673</v>
      </c>
      <c r="DT184" t="s">
        <v>670</v>
      </c>
      <c r="DU184" t="s">
        <v>665</v>
      </c>
      <c r="DV184" t="s">
        <v>501</v>
      </c>
      <c r="DW184">
        <v>1.23952</v>
      </c>
      <c r="DX184">
        <v>1.23881</v>
      </c>
      <c r="DY184">
        <v>3.5</v>
      </c>
      <c r="DZ184">
        <v>4</v>
      </c>
      <c r="EA184">
        <v>0.21199999999999999</v>
      </c>
      <c r="EB184">
        <v>0.35</v>
      </c>
      <c r="EC184">
        <v>169.05199999999999</v>
      </c>
      <c r="ED184">
        <v>1601.01</v>
      </c>
      <c r="EE184">
        <v>1100.08</v>
      </c>
      <c r="EF184">
        <v>104.276</v>
      </c>
      <c r="EG184">
        <v>0</v>
      </c>
      <c r="EH184">
        <v>-24152.9</v>
      </c>
      <c r="EI184">
        <v>0</v>
      </c>
      <c r="EJ184">
        <v>0</v>
      </c>
      <c r="EK184">
        <v>2033.7</v>
      </c>
      <c r="EL184">
        <v>5640.35</v>
      </c>
      <c r="EM184">
        <v>12062</v>
      </c>
      <c r="EN184">
        <v>433.91399999999999</v>
      </c>
      <c r="EO184">
        <v>-1008.54</v>
      </c>
      <c r="EP184">
        <v>249.529</v>
      </c>
      <c r="EQ184">
        <v>1105.53</v>
      </c>
      <c r="ER184">
        <v>0</v>
      </c>
      <c r="ES184">
        <v>299.60500000000002</v>
      </c>
      <c r="ET184">
        <v>1654.66</v>
      </c>
      <c r="EU184">
        <v>8.5299999999999994</v>
      </c>
      <c r="EV184">
        <v>23.13</v>
      </c>
      <c r="EW184">
        <v>4.38</v>
      </c>
      <c r="EX184">
        <v>32.270000000000003</v>
      </c>
      <c r="EY184">
        <v>0</v>
      </c>
      <c r="EZ184">
        <v>-81.84</v>
      </c>
      <c r="FA184">
        <v>0</v>
      </c>
      <c r="FB184">
        <v>0</v>
      </c>
      <c r="FC184">
        <v>8.9499999999999993</v>
      </c>
      <c r="FD184">
        <v>31.8</v>
      </c>
      <c r="FE184">
        <v>49.46</v>
      </c>
      <c r="FF184">
        <v>1.79</v>
      </c>
      <c r="FG184">
        <v>78.47</v>
      </c>
      <c r="FT184">
        <v>0</v>
      </c>
      <c r="FU184">
        <v>4.2800700000000003</v>
      </c>
      <c r="FV184">
        <v>0.12561700000000001</v>
      </c>
      <c r="FW184">
        <v>1.41888E-2</v>
      </c>
      <c r="FX184">
        <v>0</v>
      </c>
      <c r="FY184">
        <v>-0.45226300000000003</v>
      </c>
      <c r="FZ184">
        <v>0</v>
      </c>
      <c r="GA184">
        <v>0</v>
      </c>
      <c r="GB184">
        <v>0.53989299999999996</v>
      </c>
      <c r="GC184">
        <v>0.88521099999999997</v>
      </c>
      <c r="GD184">
        <v>1.82348</v>
      </c>
      <c r="GE184">
        <v>7.39533E-2</v>
      </c>
      <c r="GF184">
        <v>7.2901499999999997</v>
      </c>
      <c r="GG184">
        <v>981.54200000000003</v>
      </c>
      <c r="GH184">
        <v>5709.93</v>
      </c>
      <c r="GI184">
        <v>1100.08</v>
      </c>
      <c r="GJ184">
        <v>70.062299999999993</v>
      </c>
      <c r="GK184">
        <v>5894.96</v>
      </c>
      <c r="GL184">
        <v>6547.69</v>
      </c>
      <c r="GM184">
        <v>10697.7</v>
      </c>
      <c r="GN184">
        <v>540.49900000000002</v>
      </c>
      <c r="GO184">
        <v>31542.5</v>
      </c>
      <c r="GP184">
        <v>817.05499999999995</v>
      </c>
      <c r="GQ184">
        <v>1675.37</v>
      </c>
      <c r="GR184">
        <v>291.12400000000002</v>
      </c>
      <c r="GS184">
        <v>2783.55</v>
      </c>
      <c r="GT184">
        <v>31.7774</v>
      </c>
      <c r="GU184">
        <v>63.58</v>
      </c>
      <c r="GV184">
        <v>4.38</v>
      </c>
      <c r="GW184">
        <v>98.096299999999999</v>
      </c>
      <c r="GX184">
        <v>26.6</v>
      </c>
      <c r="GY184">
        <v>41.05</v>
      </c>
      <c r="GZ184">
        <v>44.53</v>
      </c>
      <c r="HA184">
        <v>2.2599999999999998</v>
      </c>
      <c r="HB184">
        <v>312.274</v>
      </c>
      <c r="HC184">
        <v>29.52</v>
      </c>
      <c r="HD184">
        <v>63.58</v>
      </c>
      <c r="HE184">
        <v>4.38</v>
      </c>
      <c r="HF184">
        <v>48.21</v>
      </c>
      <c r="HG184">
        <v>26.6</v>
      </c>
      <c r="HH184">
        <v>34.56</v>
      </c>
      <c r="HI184">
        <v>44.53</v>
      </c>
      <c r="HJ184">
        <v>2.2599999999999998</v>
      </c>
      <c r="HK184">
        <v>253.64</v>
      </c>
      <c r="ID184">
        <v>0</v>
      </c>
      <c r="IE184">
        <v>9.1998499999999996</v>
      </c>
      <c r="IF184">
        <v>0.12561700000000001</v>
      </c>
      <c r="IG184">
        <v>8.00032E-3</v>
      </c>
      <c r="IH184">
        <v>1.7213499999999999</v>
      </c>
      <c r="II184">
        <v>0.80892399999999998</v>
      </c>
      <c r="IJ184">
        <v>1.7518499999999999</v>
      </c>
      <c r="IK184">
        <v>0.114331</v>
      </c>
      <c r="IL184">
        <v>13.729900000000001</v>
      </c>
      <c r="IM184">
        <v>51.3</v>
      </c>
      <c r="IN184">
        <v>26.2</v>
      </c>
      <c r="IO184">
        <v>25.1</v>
      </c>
      <c r="IP184">
        <v>52.3</v>
      </c>
      <c r="IQ184">
        <v>26.3</v>
      </c>
      <c r="IR184">
        <v>26</v>
      </c>
      <c r="IU184">
        <v>28.55</v>
      </c>
      <c r="IV184">
        <v>39.76</v>
      </c>
      <c r="IW184">
        <v>37.29</v>
      </c>
      <c r="IX184">
        <v>33.869999999999997</v>
      </c>
      <c r="IY184">
        <v>28.55</v>
      </c>
      <c r="IZ184">
        <v>39.76</v>
      </c>
      <c r="JA184">
        <v>71.8</v>
      </c>
      <c r="JB184">
        <v>126.03400000000001</v>
      </c>
      <c r="JK184">
        <v>1</v>
      </c>
      <c r="JL184">
        <v>15.8497</v>
      </c>
      <c r="JM184">
        <v>15.8497</v>
      </c>
      <c r="JP184">
        <v>24160</v>
      </c>
      <c r="JQ184">
        <v>15.8497</v>
      </c>
      <c r="JR184">
        <v>1.41</v>
      </c>
      <c r="JS184">
        <v>2.2799999999999998</v>
      </c>
      <c r="JT184">
        <v>9.8800000000000008</v>
      </c>
      <c r="JU184">
        <v>1.46</v>
      </c>
      <c r="JV184">
        <v>2.2400000000000002</v>
      </c>
      <c r="JW184">
        <v>8.9600000000000009</v>
      </c>
      <c r="JZ184">
        <v>2</v>
      </c>
      <c r="KA184">
        <v>8</v>
      </c>
      <c r="KB184">
        <v>78.5642</v>
      </c>
      <c r="KC184">
        <v>60.209400000000002</v>
      </c>
      <c r="KD184">
        <v>79.346900000000005</v>
      </c>
      <c r="KE184">
        <v>78.117199999999997</v>
      </c>
      <c r="KF184">
        <v>141.309</v>
      </c>
      <c r="KG184">
        <v>155.96600000000001</v>
      </c>
      <c r="KJ184">
        <v>33.782499999999999</v>
      </c>
      <c r="KK184">
        <v>398.83100000000002</v>
      </c>
      <c r="KL184">
        <v>219.49799999999999</v>
      </c>
      <c r="KM184">
        <v>19.4816</v>
      </c>
      <c r="KN184">
        <v>0</v>
      </c>
      <c r="KO184">
        <v>-3698.92</v>
      </c>
      <c r="KP184">
        <v>0</v>
      </c>
      <c r="KQ184">
        <v>0</v>
      </c>
      <c r="KR184">
        <v>441.303</v>
      </c>
      <c r="KS184">
        <v>1120.32</v>
      </c>
      <c r="KT184">
        <v>2466.0500000000002</v>
      </c>
      <c r="KU184">
        <v>95.033199999999994</v>
      </c>
      <c r="KV184">
        <v>1095.3900000000001</v>
      </c>
      <c r="KW184">
        <v>1324.26</v>
      </c>
      <c r="KX184">
        <v>5867.06</v>
      </c>
      <c r="KY184">
        <v>0</v>
      </c>
      <c r="KZ184">
        <v>1590.01</v>
      </c>
      <c r="LA184">
        <v>8781.33</v>
      </c>
      <c r="LB184">
        <v>34.858800000000002</v>
      </c>
      <c r="LC184">
        <v>625.63800000000003</v>
      </c>
      <c r="LD184">
        <v>219.49799999999999</v>
      </c>
      <c r="LE184">
        <v>23.2422</v>
      </c>
      <c r="LF184">
        <v>-3698.92</v>
      </c>
      <c r="LG184">
        <v>441.303</v>
      </c>
      <c r="LH184">
        <v>1124.2</v>
      </c>
      <c r="LI184">
        <v>2466.0500000000002</v>
      </c>
      <c r="LJ184">
        <v>95.033199999999994</v>
      </c>
      <c r="LK184">
        <v>1330.91</v>
      </c>
      <c r="LL184">
        <v>1372.17</v>
      </c>
      <c r="LM184">
        <v>4669.8999999999996</v>
      </c>
      <c r="LN184">
        <v>1590.01</v>
      </c>
      <c r="LO184">
        <v>7632.09</v>
      </c>
      <c r="LP184">
        <v>204.58199999999999</v>
      </c>
      <c r="LQ184">
        <v>1354.48</v>
      </c>
      <c r="LR184">
        <v>219.49799999999999</v>
      </c>
      <c r="LS184">
        <v>13.9795</v>
      </c>
      <c r="LT184">
        <v>1278.6099999999999</v>
      </c>
      <c r="LU184">
        <v>1315.06</v>
      </c>
      <c r="LV184">
        <v>2209.0100000000002</v>
      </c>
      <c r="LW184">
        <v>129.84899999999999</v>
      </c>
      <c r="LX184">
        <v>6725.07</v>
      </c>
      <c r="LY184">
        <v>4336.1400000000003</v>
      </c>
      <c r="LZ184">
        <v>8891.25</v>
      </c>
      <c r="MA184">
        <v>1545</v>
      </c>
      <c r="MB184">
        <v>14772.4</v>
      </c>
    </row>
    <row r="185" spans="1:340" x14ac:dyDescent="0.25">
      <c r="A185" s="26">
        <v>44497.824965277781</v>
      </c>
      <c r="B185" t="s">
        <v>1026</v>
      </c>
      <c r="C185" t="s">
        <v>1027</v>
      </c>
      <c r="D185">
        <v>12</v>
      </c>
      <c r="E185">
        <v>8</v>
      </c>
      <c r="F185">
        <v>6960</v>
      </c>
      <c r="G185" t="s">
        <v>87</v>
      </c>
      <c r="H185" t="s">
        <v>112</v>
      </c>
      <c r="I185">
        <v>-2.23</v>
      </c>
      <c r="J185">
        <v>-0.7</v>
      </c>
      <c r="K185">
        <v>-0.8</v>
      </c>
      <c r="L185">
        <v>26.8</v>
      </c>
      <c r="O185">
        <v>169.05199999999999</v>
      </c>
      <c r="P185">
        <v>1601.01</v>
      </c>
      <c r="Q185">
        <v>1100.08</v>
      </c>
      <c r="R185">
        <v>70.062299999999993</v>
      </c>
      <c r="S185">
        <v>0</v>
      </c>
      <c r="T185">
        <v>-24152.9</v>
      </c>
      <c r="U185">
        <v>0</v>
      </c>
      <c r="V185">
        <v>0</v>
      </c>
      <c r="W185">
        <v>2033.7</v>
      </c>
      <c r="X185">
        <v>5640.35</v>
      </c>
      <c r="Y185">
        <v>12062</v>
      </c>
      <c r="Z185">
        <v>433.91399999999999</v>
      </c>
      <c r="AA185">
        <v>-1042.75</v>
      </c>
      <c r="AB185">
        <v>2940.2</v>
      </c>
      <c r="AC185">
        <v>249.529</v>
      </c>
      <c r="AD185">
        <v>1296.07</v>
      </c>
      <c r="AE185">
        <v>0</v>
      </c>
      <c r="AF185">
        <v>299.60500000000002</v>
      </c>
      <c r="AG185">
        <v>1845.2</v>
      </c>
      <c r="AH185">
        <v>1545.6</v>
      </c>
      <c r="AI185">
        <v>8.5299999999999994</v>
      </c>
      <c r="AJ185">
        <v>23.13</v>
      </c>
      <c r="AK185">
        <v>4.38</v>
      </c>
      <c r="AL185">
        <v>37.35</v>
      </c>
      <c r="AM185">
        <v>0</v>
      </c>
      <c r="AN185">
        <v>-81.83</v>
      </c>
      <c r="AO185">
        <v>0</v>
      </c>
      <c r="AP185">
        <v>0</v>
      </c>
      <c r="AQ185">
        <v>8.9499999999999993</v>
      </c>
      <c r="AR185">
        <v>31.8</v>
      </c>
      <c r="AS185">
        <v>49.46</v>
      </c>
      <c r="AT185">
        <v>1.79</v>
      </c>
      <c r="AU185">
        <v>83.56</v>
      </c>
      <c r="AV185">
        <v>73.39</v>
      </c>
      <c r="BI185">
        <v>0</v>
      </c>
      <c r="BJ185">
        <v>4.2800700000000003</v>
      </c>
      <c r="BK185">
        <v>0.12561700000000001</v>
      </c>
      <c r="BL185">
        <v>8.00032E-3</v>
      </c>
      <c r="BM185">
        <v>0</v>
      </c>
      <c r="BN185">
        <v>-0.45226300000000003</v>
      </c>
      <c r="BO185">
        <v>0</v>
      </c>
      <c r="BP185">
        <v>0</v>
      </c>
      <c r="BQ185">
        <v>0.53989299999999996</v>
      </c>
      <c r="BR185">
        <v>0.88521099999999997</v>
      </c>
      <c r="BS185">
        <v>1.82348</v>
      </c>
      <c r="BT185">
        <v>7.39533E-2</v>
      </c>
      <c r="BU185">
        <v>7.2839600000000004</v>
      </c>
      <c r="BV185">
        <v>4.4136899999999999</v>
      </c>
      <c r="BW185">
        <v>175.16900000000001</v>
      </c>
      <c r="BX185">
        <v>2558.3200000000002</v>
      </c>
      <c r="BY185">
        <v>1100.08</v>
      </c>
      <c r="BZ185">
        <v>128.97200000000001</v>
      </c>
      <c r="CA185">
        <v>-24152.9</v>
      </c>
      <c r="CB185">
        <v>2033.7</v>
      </c>
      <c r="CC185">
        <v>5660.76</v>
      </c>
      <c r="CD185">
        <v>12062</v>
      </c>
      <c r="CE185">
        <v>433.91399999999999</v>
      </c>
      <c r="CF185">
        <v>-8.5998800000000001E-4</v>
      </c>
      <c r="CG185">
        <v>3962.55</v>
      </c>
      <c r="CH185">
        <v>258.55799999999999</v>
      </c>
      <c r="CI185">
        <v>879.94500000000005</v>
      </c>
      <c r="CJ185">
        <v>299.60500000000002</v>
      </c>
      <c r="CK185">
        <v>1438.11</v>
      </c>
      <c r="CL185">
        <v>1138.5</v>
      </c>
      <c r="CM185">
        <v>8.9</v>
      </c>
      <c r="CN185">
        <v>31.74</v>
      </c>
      <c r="CO185">
        <v>4.38</v>
      </c>
      <c r="CP185">
        <v>26.14</v>
      </c>
      <c r="CQ185">
        <v>-81.96</v>
      </c>
      <c r="CR185">
        <v>8.9499999999999993</v>
      </c>
      <c r="CS185">
        <v>31.88</v>
      </c>
      <c r="CT185">
        <v>49.46</v>
      </c>
      <c r="CU185">
        <v>1.79</v>
      </c>
      <c r="CV185">
        <v>81.28</v>
      </c>
      <c r="CW185">
        <v>71.16</v>
      </c>
      <c r="DH185">
        <v>0</v>
      </c>
      <c r="DI185">
        <v>5.5185300000000002</v>
      </c>
      <c r="DJ185">
        <v>0.12561700000000001</v>
      </c>
      <c r="DK185">
        <v>1.4535599999999999E-2</v>
      </c>
      <c r="DL185">
        <v>-0.45226300000000003</v>
      </c>
      <c r="DM185">
        <v>0.53989299999999996</v>
      </c>
      <c r="DN185">
        <v>0.88592700000000002</v>
      </c>
      <c r="DO185">
        <v>1.82348</v>
      </c>
      <c r="DP185">
        <v>7.39533E-2</v>
      </c>
      <c r="DQ185">
        <v>8.5296699999999994</v>
      </c>
      <c r="DR185">
        <v>5.6586800000000004</v>
      </c>
      <c r="DS185" t="s">
        <v>673</v>
      </c>
      <c r="DT185" t="s">
        <v>670</v>
      </c>
      <c r="DU185" t="s">
        <v>665</v>
      </c>
      <c r="DV185" t="s">
        <v>501</v>
      </c>
      <c r="DW185">
        <v>1.2457100000000001</v>
      </c>
      <c r="DX185">
        <v>1.2450000000000001</v>
      </c>
      <c r="DY185">
        <v>-2.8</v>
      </c>
      <c r="DZ185">
        <v>-3.1</v>
      </c>
      <c r="EB185">
        <v>0.35</v>
      </c>
      <c r="EC185">
        <v>169.05199999999999</v>
      </c>
      <c r="ED185">
        <v>1601.01</v>
      </c>
      <c r="EE185">
        <v>1100.08</v>
      </c>
      <c r="EF185">
        <v>70.062299999999993</v>
      </c>
      <c r="EG185">
        <v>0</v>
      </c>
      <c r="EH185">
        <v>-24152.9</v>
      </c>
      <c r="EI185">
        <v>0</v>
      </c>
      <c r="EJ185">
        <v>0</v>
      </c>
      <c r="EK185">
        <v>2033.7</v>
      </c>
      <c r="EL185">
        <v>5640.35</v>
      </c>
      <c r="EM185">
        <v>12062</v>
      </c>
      <c r="EN185">
        <v>433.91399999999999</v>
      </c>
      <c r="EO185">
        <v>-1042.75</v>
      </c>
      <c r="EP185">
        <v>249.529</v>
      </c>
      <c r="EQ185">
        <v>1296.07</v>
      </c>
      <c r="ER185">
        <v>0</v>
      </c>
      <c r="ES185">
        <v>299.60500000000002</v>
      </c>
      <c r="ET185">
        <v>1845.2</v>
      </c>
      <c r="EU185">
        <v>8.5299999999999994</v>
      </c>
      <c r="EV185">
        <v>23.13</v>
      </c>
      <c r="EW185">
        <v>4.38</v>
      </c>
      <c r="EX185">
        <v>37.35</v>
      </c>
      <c r="EY185">
        <v>0</v>
      </c>
      <c r="EZ185">
        <v>-81.83</v>
      </c>
      <c r="FA185">
        <v>0</v>
      </c>
      <c r="FB185">
        <v>0</v>
      </c>
      <c r="FC185">
        <v>8.9499999999999993</v>
      </c>
      <c r="FD185">
        <v>31.8</v>
      </c>
      <c r="FE185">
        <v>49.46</v>
      </c>
      <c r="FF185">
        <v>1.79</v>
      </c>
      <c r="FG185">
        <v>83.56</v>
      </c>
      <c r="FT185">
        <v>0</v>
      </c>
      <c r="FU185">
        <v>4.2800700000000003</v>
      </c>
      <c r="FV185">
        <v>0.12561700000000001</v>
      </c>
      <c r="FW185">
        <v>8.00032E-3</v>
      </c>
      <c r="FX185">
        <v>0</v>
      </c>
      <c r="FY185">
        <v>-0.45226300000000003</v>
      </c>
      <c r="FZ185">
        <v>0</v>
      </c>
      <c r="GA185">
        <v>0</v>
      </c>
      <c r="GB185">
        <v>0.53989299999999996</v>
      </c>
      <c r="GC185">
        <v>0.88521099999999997</v>
      </c>
      <c r="GD185">
        <v>1.82348</v>
      </c>
      <c r="GE185">
        <v>7.39533E-2</v>
      </c>
      <c r="GF185">
        <v>7.2839600000000004</v>
      </c>
      <c r="GG185">
        <v>981.54200000000003</v>
      </c>
      <c r="GH185">
        <v>5709.93</v>
      </c>
      <c r="GI185">
        <v>1100.08</v>
      </c>
      <c r="GJ185">
        <v>70.062299999999993</v>
      </c>
      <c r="GK185">
        <v>5894.96</v>
      </c>
      <c r="GL185">
        <v>6547.69</v>
      </c>
      <c r="GM185">
        <v>10697.7</v>
      </c>
      <c r="GN185">
        <v>540.49900000000002</v>
      </c>
      <c r="GO185">
        <v>31542.5</v>
      </c>
      <c r="GP185">
        <v>817.05499999999995</v>
      </c>
      <c r="GQ185">
        <v>1675.37</v>
      </c>
      <c r="GR185">
        <v>291.12400000000002</v>
      </c>
      <c r="GS185">
        <v>2783.55</v>
      </c>
      <c r="GT185">
        <v>31.7774</v>
      </c>
      <c r="GU185">
        <v>63.58</v>
      </c>
      <c r="GV185">
        <v>4.38</v>
      </c>
      <c r="GW185">
        <v>98.096299999999999</v>
      </c>
      <c r="GX185">
        <v>26.6</v>
      </c>
      <c r="GY185">
        <v>41.05</v>
      </c>
      <c r="GZ185">
        <v>44.53</v>
      </c>
      <c r="HA185">
        <v>2.2599999999999998</v>
      </c>
      <c r="HB185">
        <v>312.274</v>
      </c>
      <c r="HC185">
        <v>29.52</v>
      </c>
      <c r="HD185">
        <v>63.58</v>
      </c>
      <c r="HE185">
        <v>4.38</v>
      </c>
      <c r="HF185">
        <v>48.21</v>
      </c>
      <c r="HG185">
        <v>26.6</v>
      </c>
      <c r="HH185">
        <v>34.56</v>
      </c>
      <c r="HI185">
        <v>44.53</v>
      </c>
      <c r="HJ185">
        <v>2.2599999999999998</v>
      </c>
      <c r="HK185">
        <v>253.64</v>
      </c>
      <c r="ID185">
        <v>0</v>
      </c>
      <c r="IE185">
        <v>9.1998499999999996</v>
      </c>
      <c r="IF185">
        <v>0.12561700000000001</v>
      </c>
      <c r="IG185">
        <v>8.00032E-3</v>
      </c>
      <c r="IH185">
        <v>1.7213499999999999</v>
      </c>
      <c r="II185">
        <v>0.80892399999999998</v>
      </c>
      <c r="IJ185">
        <v>1.7518499999999999</v>
      </c>
      <c r="IK185">
        <v>0.114331</v>
      </c>
      <c r="IL185">
        <v>13.729900000000001</v>
      </c>
      <c r="IM185">
        <v>53</v>
      </c>
      <c r="IN185">
        <v>26.2</v>
      </c>
      <c r="IO185">
        <v>26.8</v>
      </c>
      <c r="IP185">
        <v>52.3</v>
      </c>
      <c r="IQ185">
        <v>26.3</v>
      </c>
      <c r="IR185">
        <v>26</v>
      </c>
      <c r="IU185">
        <v>28.4</v>
      </c>
      <c r="IV185">
        <v>44.99</v>
      </c>
      <c r="IW185">
        <v>37.29</v>
      </c>
      <c r="IX185">
        <v>33.869999999999997</v>
      </c>
      <c r="IY185">
        <v>28.4</v>
      </c>
      <c r="IZ185">
        <v>44.99</v>
      </c>
      <c r="JA185">
        <v>71.8</v>
      </c>
      <c r="JB185">
        <v>126.03400000000001</v>
      </c>
      <c r="JK185">
        <v>1</v>
      </c>
      <c r="JL185">
        <v>15.8497</v>
      </c>
      <c r="JM185">
        <v>15.8497</v>
      </c>
      <c r="JP185">
        <v>24160</v>
      </c>
      <c r="JQ185">
        <v>15.8497</v>
      </c>
      <c r="JR185">
        <v>1.41</v>
      </c>
      <c r="JS185">
        <v>2.29</v>
      </c>
      <c r="JT185">
        <v>10.88</v>
      </c>
      <c r="JU185">
        <v>1.46</v>
      </c>
      <c r="JV185">
        <v>2.2400000000000002</v>
      </c>
      <c r="JW185">
        <v>8.9600000000000009</v>
      </c>
      <c r="JZ185">
        <v>2</v>
      </c>
      <c r="KA185">
        <v>8</v>
      </c>
      <c r="KB185">
        <v>78.5642</v>
      </c>
      <c r="KC185">
        <v>60.209400000000002</v>
      </c>
      <c r="KD185">
        <v>79.346900000000005</v>
      </c>
      <c r="KE185">
        <v>78.117199999999997</v>
      </c>
      <c r="KF185">
        <v>141.309</v>
      </c>
      <c r="KG185">
        <v>155.96600000000001</v>
      </c>
      <c r="KJ185">
        <v>33.782499999999999</v>
      </c>
      <c r="KK185">
        <v>398.83100000000002</v>
      </c>
      <c r="KL185">
        <v>219.49799999999999</v>
      </c>
      <c r="KM185">
        <v>13.9795</v>
      </c>
      <c r="KN185">
        <v>0</v>
      </c>
      <c r="KO185">
        <v>-3698.92</v>
      </c>
      <c r="KP185">
        <v>0</v>
      </c>
      <c r="KQ185">
        <v>0</v>
      </c>
      <c r="KR185">
        <v>441.303</v>
      </c>
      <c r="KS185">
        <v>1120.32</v>
      </c>
      <c r="KT185">
        <v>2466.0500000000002</v>
      </c>
      <c r="KU185">
        <v>95.033199999999994</v>
      </c>
      <c r="KV185">
        <v>1089.8800000000001</v>
      </c>
      <c r="KW185">
        <v>1324.26</v>
      </c>
      <c r="KX185">
        <v>6878.28</v>
      </c>
      <c r="KY185">
        <v>0</v>
      </c>
      <c r="KZ185">
        <v>1590.01</v>
      </c>
      <c r="LA185">
        <v>9792.5499999999993</v>
      </c>
      <c r="LB185">
        <v>34.858800000000002</v>
      </c>
      <c r="LC185">
        <v>625.63800000000003</v>
      </c>
      <c r="LD185">
        <v>219.49799999999999</v>
      </c>
      <c r="LE185">
        <v>23.2422</v>
      </c>
      <c r="LF185">
        <v>-3698.92</v>
      </c>
      <c r="LG185">
        <v>441.303</v>
      </c>
      <c r="LH185">
        <v>1124.2</v>
      </c>
      <c r="LI185">
        <v>2466.0500000000002</v>
      </c>
      <c r="LJ185">
        <v>95.033199999999994</v>
      </c>
      <c r="LK185">
        <v>1330.91</v>
      </c>
      <c r="LL185">
        <v>1372.17</v>
      </c>
      <c r="LM185">
        <v>4669.8999999999996</v>
      </c>
      <c r="LN185">
        <v>1590.01</v>
      </c>
      <c r="LO185">
        <v>7632.09</v>
      </c>
      <c r="LP185">
        <v>204.58199999999999</v>
      </c>
      <c r="LQ185">
        <v>1354.48</v>
      </c>
      <c r="LR185">
        <v>219.49799999999999</v>
      </c>
      <c r="LS185">
        <v>13.9795</v>
      </c>
      <c r="LT185">
        <v>1278.6099999999999</v>
      </c>
      <c r="LU185">
        <v>1315.06</v>
      </c>
      <c r="LV185">
        <v>2209.0100000000002</v>
      </c>
      <c r="LW185">
        <v>129.84899999999999</v>
      </c>
      <c r="LX185">
        <v>6725.07</v>
      </c>
      <c r="LY185">
        <v>4336.1400000000003</v>
      </c>
      <c r="LZ185">
        <v>8891.25</v>
      </c>
      <c r="MA185">
        <v>1545</v>
      </c>
      <c r="MB185">
        <v>14772.4</v>
      </c>
    </row>
    <row r="186" spans="1:340" x14ac:dyDescent="0.25">
      <c r="A186" s="26">
        <v>44497.825497685182</v>
      </c>
      <c r="B186" t="s">
        <v>1028</v>
      </c>
      <c r="C186" t="s">
        <v>1029</v>
      </c>
      <c r="D186">
        <v>12</v>
      </c>
      <c r="E186">
        <v>8</v>
      </c>
      <c r="F186">
        <v>6960</v>
      </c>
      <c r="G186" t="s">
        <v>87</v>
      </c>
      <c r="H186" t="s">
        <v>393</v>
      </c>
      <c r="I186">
        <v>8.2100000000000009</v>
      </c>
      <c r="J186">
        <v>2.9</v>
      </c>
      <c r="K186">
        <v>2.8</v>
      </c>
      <c r="L186">
        <v>23</v>
      </c>
      <c r="O186">
        <v>169.05199999999999</v>
      </c>
      <c r="P186">
        <v>1601.01</v>
      </c>
      <c r="Q186">
        <v>1100.08</v>
      </c>
      <c r="R186">
        <v>1348.29</v>
      </c>
      <c r="S186">
        <v>0</v>
      </c>
      <c r="T186">
        <v>-25379.200000000001</v>
      </c>
      <c r="U186">
        <v>0</v>
      </c>
      <c r="V186">
        <v>0</v>
      </c>
      <c r="W186">
        <v>2033.7</v>
      </c>
      <c r="X186">
        <v>5640.35</v>
      </c>
      <c r="Y186">
        <v>12062</v>
      </c>
      <c r="Z186">
        <v>433.91399999999999</v>
      </c>
      <c r="AA186">
        <v>-990.80700000000002</v>
      </c>
      <c r="AB186">
        <v>4218.43</v>
      </c>
      <c r="AC186">
        <v>249.529</v>
      </c>
      <c r="AD186">
        <v>610.79200000000003</v>
      </c>
      <c r="AE186">
        <v>0</v>
      </c>
      <c r="AF186">
        <v>299.60500000000002</v>
      </c>
      <c r="AG186">
        <v>1159.93</v>
      </c>
      <c r="AH186">
        <v>860.32100000000003</v>
      </c>
      <c r="AI186">
        <v>8.5299999999999994</v>
      </c>
      <c r="AJ186">
        <v>23.13</v>
      </c>
      <c r="AK186">
        <v>4.38</v>
      </c>
      <c r="AL186">
        <v>23.14</v>
      </c>
      <c r="AM186">
        <v>0</v>
      </c>
      <c r="AN186">
        <v>-86.03</v>
      </c>
      <c r="AO186">
        <v>0</v>
      </c>
      <c r="AP186">
        <v>0</v>
      </c>
      <c r="AQ186">
        <v>8.9499999999999993</v>
      </c>
      <c r="AR186">
        <v>31.8</v>
      </c>
      <c r="AS186">
        <v>49.46</v>
      </c>
      <c r="AT186">
        <v>1.79</v>
      </c>
      <c r="AU186">
        <v>65.150000000000006</v>
      </c>
      <c r="AV186">
        <v>59.18</v>
      </c>
      <c r="BI186">
        <v>0</v>
      </c>
      <c r="BJ186">
        <v>4.2800700000000003</v>
      </c>
      <c r="BK186">
        <v>0.12561700000000001</v>
      </c>
      <c r="BL186">
        <v>0.15598699999999999</v>
      </c>
      <c r="BM186">
        <v>0</v>
      </c>
      <c r="BN186">
        <v>-0.47522500000000001</v>
      </c>
      <c r="BO186">
        <v>0</v>
      </c>
      <c r="BP186">
        <v>0</v>
      </c>
      <c r="BQ186">
        <v>0.53989299999999996</v>
      </c>
      <c r="BR186">
        <v>0.88521099999999997</v>
      </c>
      <c r="BS186">
        <v>1.82348</v>
      </c>
      <c r="BT186">
        <v>7.39533E-2</v>
      </c>
      <c r="BU186">
        <v>7.4089799999999997</v>
      </c>
      <c r="BV186">
        <v>4.5616700000000003</v>
      </c>
      <c r="BW186">
        <v>175.16900000000001</v>
      </c>
      <c r="BX186">
        <v>2558.3200000000002</v>
      </c>
      <c r="BY186">
        <v>1100.08</v>
      </c>
      <c r="BZ186">
        <v>1355.26</v>
      </c>
      <c r="CA186">
        <v>-25379.200000000001</v>
      </c>
      <c r="CB186">
        <v>2033.7</v>
      </c>
      <c r="CC186">
        <v>5660.76</v>
      </c>
      <c r="CD186">
        <v>12062</v>
      </c>
      <c r="CE186">
        <v>433.91399999999999</v>
      </c>
      <c r="CF186">
        <v>1.0653699999999999E-3</v>
      </c>
      <c r="CG186">
        <v>5188.83</v>
      </c>
      <c r="CH186">
        <v>258.55799999999999</v>
      </c>
      <c r="CI186">
        <v>581.81399999999996</v>
      </c>
      <c r="CJ186">
        <v>299.60500000000002</v>
      </c>
      <c r="CK186">
        <v>1139.98</v>
      </c>
      <c r="CL186">
        <v>840.37199999999996</v>
      </c>
      <c r="CM186">
        <v>8.9</v>
      </c>
      <c r="CN186">
        <v>31.74</v>
      </c>
      <c r="CO186">
        <v>4.38</v>
      </c>
      <c r="CP186">
        <v>22.37</v>
      </c>
      <c r="CQ186">
        <v>-86.14</v>
      </c>
      <c r="CR186">
        <v>8.9499999999999993</v>
      </c>
      <c r="CS186">
        <v>31.88</v>
      </c>
      <c r="CT186">
        <v>49.46</v>
      </c>
      <c r="CU186">
        <v>1.79</v>
      </c>
      <c r="CV186">
        <v>73.33</v>
      </c>
      <c r="CW186">
        <v>67.39</v>
      </c>
      <c r="DH186">
        <v>0</v>
      </c>
      <c r="DI186">
        <v>5.5185300000000002</v>
      </c>
      <c r="DJ186">
        <v>0.12561700000000001</v>
      </c>
      <c r="DK186">
        <v>0.154615</v>
      </c>
      <c r="DL186">
        <v>-0.47522500000000001</v>
      </c>
      <c r="DM186">
        <v>0.53989299999999996</v>
      </c>
      <c r="DN186">
        <v>0.88592700000000002</v>
      </c>
      <c r="DO186">
        <v>1.82348</v>
      </c>
      <c r="DP186">
        <v>7.39533E-2</v>
      </c>
      <c r="DQ186">
        <v>8.6467899999999993</v>
      </c>
      <c r="DR186">
        <v>5.7987599999999997</v>
      </c>
      <c r="DS186" t="s">
        <v>673</v>
      </c>
      <c r="DT186" t="s">
        <v>670</v>
      </c>
      <c r="DU186" t="s">
        <v>665</v>
      </c>
      <c r="DV186" t="s">
        <v>501</v>
      </c>
      <c r="DW186">
        <v>1.2378</v>
      </c>
      <c r="DX186">
        <v>1.23709</v>
      </c>
      <c r="DY186">
        <v>11.2</v>
      </c>
      <c r="DZ186">
        <v>12.2</v>
      </c>
      <c r="EA186">
        <v>0.3</v>
      </c>
      <c r="EB186">
        <v>0.35</v>
      </c>
      <c r="EC186">
        <v>169.05199999999999</v>
      </c>
      <c r="ED186">
        <v>1601.01</v>
      </c>
      <c r="EE186">
        <v>1100.08</v>
      </c>
      <c r="EF186">
        <v>1348.29</v>
      </c>
      <c r="EG186">
        <v>0</v>
      </c>
      <c r="EH186">
        <v>-25379.200000000001</v>
      </c>
      <c r="EI186">
        <v>0</v>
      </c>
      <c r="EJ186">
        <v>0</v>
      </c>
      <c r="EK186">
        <v>2033.7</v>
      </c>
      <c r="EL186">
        <v>5640.35</v>
      </c>
      <c r="EM186">
        <v>12062</v>
      </c>
      <c r="EN186">
        <v>433.91399999999999</v>
      </c>
      <c r="EO186">
        <v>-990.80700000000002</v>
      </c>
      <c r="EP186">
        <v>249.529</v>
      </c>
      <c r="EQ186">
        <v>610.79200000000003</v>
      </c>
      <c r="ER186">
        <v>0</v>
      </c>
      <c r="ES186">
        <v>299.60500000000002</v>
      </c>
      <c r="ET186">
        <v>1159.93</v>
      </c>
      <c r="EU186">
        <v>8.5299999999999994</v>
      </c>
      <c r="EV186">
        <v>23.13</v>
      </c>
      <c r="EW186">
        <v>4.38</v>
      </c>
      <c r="EX186">
        <v>23.14</v>
      </c>
      <c r="EY186">
        <v>0</v>
      </c>
      <c r="EZ186">
        <v>-86.03</v>
      </c>
      <c r="FA186">
        <v>0</v>
      </c>
      <c r="FB186">
        <v>0</v>
      </c>
      <c r="FC186">
        <v>8.9499999999999993</v>
      </c>
      <c r="FD186">
        <v>31.8</v>
      </c>
      <c r="FE186">
        <v>49.46</v>
      </c>
      <c r="FF186">
        <v>1.79</v>
      </c>
      <c r="FG186">
        <v>65.150000000000006</v>
      </c>
      <c r="FT186">
        <v>0</v>
      </c>
      <c r="FU186">
        <v>4.2800700000000003</v>
      </c>
      <c r="FV186">
        <v>0.12561700000000001</v>
      </c>
      <c r="FW186">
        <v>0.15598699999999999</v>
      </c>
      <c r="FX186">
        <v>0</v>
      </c>
      <c r="FY186">
        <v>-0.47522500000000001</v>
      </c>
      <c r="FZ186">
        <v>0</v>
      </c>
      <c r="GA186">
        <v>0</v>
      </c>
      <c r="GB186">
        <v>0.53989299999999996</v>
      </c>
      <c r="GC186">
        <v>0.88521099999999997</v>
      </c>
      <c r="GD186">
        <v>1.82348</v>
      </c>
      <c r="GE186">
        <v>7.39533E-2</v>
      </c>
      <c r="GF186">
        <v>7.4089799999999997</v>
      </c>
      <c r="GG186">
        <v>981.54200000000003</v>
      </c>
      <c r="GH186">
        <v>5709.93</v>
      </c>
      <c r="GI186">
        <v>1100.08</v>
      </c>
      <c r="GJ186">
        <v>1314.14</v>
      </c>
      <c r="GK186">
        <v>5894.96</v>
      </c>
      <c r="GL186">
        <v>6547.69</v>
      </c>
      <c r="GM186">
        <v>10697.7</v>
      </c>
      <c r="GN186">
        <v>540.49900000000002</v>
      </c>
      <c r="GO186">
        <v>32786.6</v>
      </c>
      <c r="GP186">
        <v>817.05499999999995</v>
      </c>
      <c r="GQ186">
        <v>1100.22</v>
      </c>
      <c r="GR186">
        <v>291.12400000000002</v>
      </c>
      <c r="GS186">
        <v>2208.4</v>
      </c>
      <c r="GT186">
        <v>31.7774</v>
      </c>
      <c r="GU186">
        <v>63.58</v>
      </c>
      <c r="GV186">
        <v>4.38</v>
      </c>
      <c r="GW186">
        <v>69.679000000000002</v>
      </c>
      <c r="GX186">
        <v>26.6</v>
      </c>
      <c r="GY186">
        <v>41.05</v>
      </c>
      <c r="GZ186">
        <v>44.53</v>
      </c>
      <c r="HA186">
        <v>2.2599999999999998</v>
      </c>
      <c r="HB186">
        <v>283.85599999999999</v>
      </c>
      <c r="HC186">
        <v>29.52</v>
      </c>
      <c r="HD186">
        <v>63.58</v>
      </c>
      <c r="HE186">
        <v>4.38</v>
      </c>
      <c r="HF186">
        <v>36.81</v>
      </c>
      <c r="HG186">
        <v>26.6</v>
      </c>
      <c r="HH186">
        <v>34.56</v>
      </c>
      <c r="HI186">
        <v>44.53</v>
      </c>
      <c r="HJ186">
        <v>2.2599999999999998</v>
      </c>
      <c r="HK186">
        <v>242.24</v>
      </c>
      <c r="ID186">
        <v>0</v>
      </c>
      <c r="IE186">
        <v>9.1998499999999996</v>
      </c>
      <c r="IF186">
        <v>0.12561700000000001</v>
      </c>
      <c r="IG186">
        <v>0.15006</v>
      </c>
      <c r="IH186">
        <v>1.7213499999999999</v>
      </c>
      <c r="II186">
        <v>0.80892399999999998</v>
      </c>
      <c r="IJ186">
        <v>1.7518499999999999</v>
      </c>
      <c r="IK186">
        <v>0.114331</v>
      </c>
      <c r="IL186">
        <v>13.872</v>
      </c>
      <c r="IM186">
        <v>53.3</v>
      </c>
      <c r="IN186">
        <v>30.3</v>
      </c>
      <c r="IO186">
        <v>23</v>
      </c>
      <c r="IP186">
        <v>56.2</v>
      </c>
      <c r="IQ186">
        <v>30.4</v>
      </c>
      <c r="IR186">
        <v>25.8</v>
      </c>
      <c r="IU186">
        <v>33.51</v>
      </c>
      <c r="IV186">
        <v>25.67</v>
      </c>
      <c r="IW186">
        <v>42.17</v>
      </c>
      <c r="IX186">
        <v>25.22</v>
      </c>
      <c r="IY186">
        <v>33.51</v>
      </c>
      <c r="IZ186">
        <v>25.67</v>
      </c>
      <c r="JA186">
        <v>76.75</v>
      </c>
      <c r="JB186">
        <v>92.666399999999996</v>
      </c>
      <c r="JK186">
        <v>1</v>
      </c>
      <c r="JL186">
        <v>16.654399999999999</v>
      </c>
      <c r="JM186">
        <v>16.654399999999999</v>
      </c>
      <c r="JP186">
        <v>25386.6</v>
      </c>
      <c r="JQ186">
        <v>16.654399999999999</v>
      </c>
      <c r="JR186">
        <v>1.5</v>
      </c>
      <c r="JS186">
        <v>2.39</v>
      </c>
      <c r="JT186">
        <v>7.31</v>
      </c>
      <c r="JU186">
        <v>1.54</v>
      </c>
      <c r="JV186">
        <v>2.34</v>
      </c>
      <c r="JW186">
        <v>7.44</v>
      </c>
      <c r="JZ186">
        <v>2</v>
      </c>
      <c r="KA186">
        <v>8</v>
      </c>
      <c r="KB186">
        <v>78.5642</v>
      </c>
      <c r="KC186">
        <v>60.209400000000002</v>
      </c>
      <c r="KD186">
        <v>79.346900000000005</v>
      </c>
      <c r="KE186">
        <v>78.117199999999997</v>
      </c>
      <c r="KF186">
        <v>141.309</v>
      </c>
      <c r="KG186">
        <v>155.96600000000001</v>
      </c>
      <c r="KJ186">
        <v>33.782499999999999</v>
      </c>
      <c r="KK186">
        <v>398.83100000000002</v>
      </c>
      <c r="KL186">
        <v>219.49799999999999</v>
      </c>
      <c r="KM186">
        <v>267.697</v>
      </c>
      <c r="KN186">
        <v>0</v>
      </c>
      <c r="KO186">
        <v>-3886.72</v>
      </c>
      <c r="KP186">
        <v>0</v>
      </c>
      <c r="KQ186">
        <v>0</v>
      </c>
      <c r="KR186">
        <v>441.303</v>
      </c>
      <c r="KS186">
        <v>1120.32</v>
      </c>
      <c r="KT186">
        <v>2466.0500000000002</v>
      </c>
      <c r="KU186">
        <v>95.033199999999994</v>
      </c>
      <c r="KV186">
        <v>1155.8</v>
      </c>
      <c r="KW186">
        <v>1324.26</v>
      </c>
      <c r="KX186">
        <v>3241.49</v>
      </c>
      <c r="KY186">
        <v>0</v>
      </c>
      <c r="KZ186">
        <v>1590.01</v>
      </c>
      <c r="LA186">
        <v>6155.76</v>
      </c>
      <c r="LB186">
        <v>34.858800000000002</v>
      </c>
      <c r="LC186">
        <v>625.63800000000003</v>
      </c>
      <c r="LD186">
        <v>219.49799999999999</v>
      </c>
      <c r="LE186">
        <v>268.678</v>
      </c>
      <c r="LF186">
        <v>-3886.72</v>
      </c>
      <c r="LG186">
        <v>441.303</v>
      </c>
      <c r="LH186">
        <v>1124.2</v>
      </c>
      <c r="LI186">
        <v>2466.0500000000002</v>
      </c>
      <c r="LJ186">
        <v>95.033199999999994</v>
      </c>
      <c r="LK186">
        <v>1388.54</v>
      </c>
      <c r="LL186">
        <v>1372.17</v>
      </c>
      <c r="LM186">
        <v>3087.71</v>
      </c>
      <c r="LN186">
        <v>1590.01</v>
      </c>
      <c r="LO186">
        <v>6049.89</v>
      </c>
      <c r="LP186">
        <v>204.58199999999999</v>
      </c>
      <c r="LQ186">
        <v>1354.48</v>
      </c>
      <c r="LR186">
        <v>219.49799999999999</v>
      </c>
      <c r="LS186">
        <v>262.209</v>
      </c>
      <c r="LT186">
        <v>1278.6099999999999</v>
      </c>
      <c r="LU186">
        <v>1315.06</v>
      </c>
      <c r="LV186">
        <v>2209.0100000000002</v>
      </c>
      <c r="LW186">
        <v>129.84899999999999</v>
      </c>
      <c r="LX186">
        <v>6973.3</v>
      </c>
      <c r="LY186">
        <v>4336.1400000000003</v>
      </c>
      <c r="LZ186">
        <v>5838.92</v>
      </c>
      <c r="MA186">
        <v>1545</v>
      </c>
      <c r="MB186">
        <v>11720.1</v>
      </c>
    </row>
    <row r="187" spans="1:340" x14ac:dyDescent="0.25">
      <c r="A187" s="26">
        <v>44497.826064814813</v>
      </c>
      <c r="B187" t="s">
        <v>1030</v>
      </c>
      <c r="C187" t="s">
        <v>1031</v>
      </c>
      <c r="D187">
        <v>12</v>
      </c>
      <c r="E187">
        <v>8</v>
      </c>
      <c r="F187">
        <v>6960</v>
      </c>
      <c r="G187" t="s">
        <v>87</v>
      </c>
      <c r="H187" t="s">
        <v>393</v>
      </c>
      <c r="I187">
        <v>5.75</v>
      </c>
      <c r="J187">
        <v>1.9</v>
      </c>
      <c r="K187">
        <v>2</v>
      </c>
      <c r="L187">
        <v>25</v>
      </c>
      <c r="O187">
        <v>169.05199999999999</v>
      </c>
      <c r="P187">
        <v>1601.01</v>
      </c>
      <c r="Q187">
        <v>1100.08</v>
      </c>
      <c r="R187">
        <v>1418.41</v>
      </c>
      <c r="S187">
        <v>0</v>
      </c>
      <c r="T187">
        <v>-24152.9</v>
      </c>
      <c r="U187">
        <v>0</v>
      </c>
      <c r="V187">
        <v>0</v>
      </c>
      <c r="W187">
        <v>2033.7</v>
      </c>
      <c r="X187">
        <v>5640.35</v>
      </c>
      <c r="Y187">
        <v>12062</v>
      </c>
      <c r="Z187">
        <v>433.91399999999999</v>
      </c>
      <c r="AA187">
        <v>305.60000000000002</v>
      </c>
      <c r="AB187">
        <v>4288.55</v>
      </c>
      <c r="AC187">
        <v>249.529</v>
      </c>
      <c r="AD187">
        <v>820.303</v>
      </c>
      <c r="AE187">
        <v>0</v>
      </c>
      <c r="AF187">
        <v>299.60500000000002</v>
      </c>
      <c r="AG187">
        <v>1369.44</v>
      </c>
      <c r="AH187">
        <v>1069.83</v>
      </c>
      <c r="AI187">
        <v>8.5299999999999994</v>
      </c>
      <c r="AJ187">
        <v>23.13</v>
      </c>
      <c r="AK187">
        <v>4.38</v>
      </c>
      <c r="AL187">
        <v>29.37</v>
      </c>
      <c r="AM187">
        <v>0</v>
      </c>
      <c r="AN187">
        <v>-82.05</v>
      </c>
      <c r="AO187">
        <v>0</v>
      </c>
      <c r="AP187">
        <v>0</v>
      </c>
      <c r="AQ187">
        <v>8.9499999999999993</v>
      </c>
      <c r="AR187">
        <v>31.8</v>
      </c>
      <c r="AS187">
        <v>49.46</v>
      </c>
      <c r="AT187">
        <v>1.79</v>
      </c>
      <c r="AU187">
        <v>75.36</v>
      </c>
      <c r="AV187">
        <v>65.41</v>
      </c>
      <c r="BI187">
        <v>0</v>
      </c>
      <c r="BJ187">
        <v>4.2800700000000003</v>
      </c>
      <c r="BK187">
        <v>0.12561700000000001</v>
      </c>
      <c r="BL187">
        <v>0.16424900000000001</v>
      </c>
      <c r="BM187">
        <v>0</v>
      </c>
      <c r="BN187">
        <v>-0.45226300000000003</v>
      </c>
      <c r="BO187">
        <v>0</v>
      </c>
      <c r="BP187">
        <v>0</v>
      </c>
      <c r="BQ187">
        <v>0.53989299999999996</v>
      </c>
      <c r="BR187">
        <v>0.88521099999999997</v>
      </c>
      <c r="BS187">
        <v>1.82348</v>
      </c>
      <c r="BT187">
        <v>7.39533E-2</v>
      </c>
      <c r="BU187">
        <v>7.4402100000000004</v>
      </c>
      <c r="BV187">
        <v>4.5699399999999999</v>
      </c>
      <c r="BW187">
        <v>175.16900000000001</v>
      </c>
      <c r="BX187">
        <v>2558.3200000000002</v>
      </c>
      <c r="BY187">
        <v>1100.08</v>
      </c>
      <c r="BZ187">
        <v>128.97200000000001</v>
      </c>
      <c r="CA187">
        <v>-24152.9</v>
      </c>
      <c r="CB187">
        <v>2033.7</v>
      </c>
      <c r="CC187">
        <v>5660.76</v>
      </c>
      <c r="CD187">
        <v>12062</v>
      </c>
      <c r="CE187">
        <v>433.91399999999999</v>
      </c>
      <c r="CF187">
        <v>-8.5998800000000001E-4</v>
      </c>
      <c r="CG187">
        <v>3962.55</v>
      </c>
      <c r="CH187">
        <v>258.55799999999999</v>
      </c>
      <c r="CI187">
        <v>879.94500000000005</v>
      </c>
      <c r="CJ187">
        <v>299.60500000000002</v>
      </c>
      <c r="CK187">
        <v>1438.11</v>
      </c>
      <c r="CL187">
        <v>1138.5</v>
      </c>
      <c r="CM187">
        <v>8.9</v>
      </c>
      <c r="CN187">
        <v>31.74</v>
      </c>
      <c r="CO187">
        <v>4.38</v>
      </c>
      <c r="CP187">
        <v>26.14</v>
      </c>
      <c r="CQ187">
        <v>-81.96</v>
      </c>
      <c r="CR187">
        <v>8.9499999999999993</v>
      </c>
      <c r="CS187">
        <v>31.88</v>
      </c>
      <c r="CT187">
        <v>49.46</v>
      </c>
      <c r="CU187">
        <v>1.79</v>
      </c>
      <c r="CV187">
        <v>81.28</v>
      </c>
      <c r="CW187">
        <v>71.16</v>
      </c>
      <c r="DH187">
        <v>0</v>
      </c>
      <c r="DI187">
        <v>5.5185300000000002</v>
      </c>
      <c r="DJ187">
        <v>0.12561700000000001</v>
      </c>
      <c r="DK187">
        <v>1.4535599999999999E-2</v>
      </c>
      <c r="DL187">
        <v>-0.45226300000000003</v>
      </c>
      <c r="DM187">
        <v>0.53989299999999996</v>
      </c>
      <c r="DN187">
        <v>0.88592700000000002</v>
      </c>
      <c r="DO187">
        <v>1.82348</v>
      </c>
      <c r="DP187">
        <v>7.39533E-2</v>
      </c>
      <c r="DQ187">
        <v>8.5296699999999994</v>
      </c>
      <c r="DR187">
        <v>5.6586800000000004</v>
      </c>
      <c r="DS187" t="s">
        <v>673</v>
      </c>
      <c r="DT187" t="s">
        <v>670</v>
      </c>
      <c r="DU187" t="s">
        <v>665</v>
      </c>
      <c r="DV187" t="s">
        <v>501</v>
      </c>
      <c r="DW187">
        <v>1.0894600000000001</v>
      </c>
      <c r="DX187">
        <v>1.0887500000000001</v>
      </c>
      <c r="DY187">
        <v>7.3</v>
      </c>
      <c r="DZ187">
        <v>8.1</v>
      </c>
      <c r="EA187">
        <v>0.21199999999999999</v>
      </c>
      <c r="EB187">
        <v>0.35</v>
      </c>
      <c r="EC187">
        <v>169.05199999999999</v>
      </c>
      <c r="ED187">
        <v>1601.01</v>
      </c>
      <c r="EE187">
        <v>1100.08</v>
      </c>
      <c r="EF187">
        <v>1418.41</v>
      </c>
      <c r="EG187">
        <v>0</v>
      </c>
      <c r="EH187">
        <v>-24152.9</v>
      </c>
      <c r="EI187">
        <v>0</v>
      </c>
      <c r="EJ187">
        <v>0</v>
      </c>
      <c r="EK187">
        <v>2033.7</v>
      </c>
      <c r="EL187">
        <v>5640.35</v>
      </c>
      <c r="EM187">
        <v>12062</v>
      </c>
      <c r="EN187">
        <v>433.91399999999999</v>
      </c>
      <c r="EO187">
        <v>305.60000000000002</v>
      </c>
      <c r="EP187">
        <v>249.529</v>
      </c>
      <c r="EQ187">
        <v>820.303</v>
      </c>
      <c r="ER187">
        <v>0</v>
      </c>
      <c r="ES187">
        <v>299.60500000000002</v>
      </c>
      <c r="ET187">
        <v>1369.44</v>
      </c>
      <c r="EU187">
        <v>8.5299999999999994</v>
      </c>
      <c r="EV187">
        <v>23.13</v>
      </c>
      <c r="EW187">
        <v>4.38</v>
      </c>
      <c r="EX187">
        <v>29.37</v>
      </c>
      <c r="EY187">
        <v>0</v>
      </c>
      <c r="EZ187">
        <v>-82.05</v>
      </c>
      <c r="FA187">
        <v>0</v>
      </c>
      <c r="FB187">
        <v>0</v>
      </c>
      <c r="FC187">
        <v>8.9499999999999993</v>
      </c>
      <c r="FD187">
        <v>31.8</v>
      </c>
      <c r="FE187">
        <v>49.46</v>
      </c>
      <c r="FF187">
        <v>1.79</v>
      </c>
      <c r="FG187">
        <v>75.36</v>
      </c>
      <c r="FT187">
        <v>0</v>
      </c>
      <c r="FU187">
        <v>4.2800700000000003</v>
      </c>
      <c r="FV187">
        <v>0.12561700000000001</v>
      </c>
      <c r="FW187">
        <v>0.16424900000000001</v>
      </c>
      <c r="FX187">
        <v>0</v>
      </c>
      <c r="FY187">
        <v>-0.45226300000000003</v>
      </c>
      <c r="FZ187">
        <v>0</v>
      </c>
      <c r="GA187">
        <v>0</v>
      </c>
      <c r="GB187">
        <v>0.53989299999999996</v>
      </c>
      <c r="GC187">
        <v>0.88521099999999997</v>
      </c>
      <c r="GD187">
        <v>1.82348</v>
      </c>
      <c r="GE187">
        <v>7.39533E-2</v>
      </c>
      <c r="GF187">
        <v>7.4402100000000004</v>
      </c>
      <c r="GG187">
        <v>981.54200000000003</v>
      </c>
      <c r="GH187">
        <v>5709.93</v>
      </c>
      <c r="GI187">
        <v>1100.08</v>
      </c>
      <c r="GJ187">
        <v>1384.2</v>
      </c>
      <c r="GK187">
        <v>5894.96</v>
      </c>
      <c r="GL187">
        <v>6547.69</v>
      </c>
      <c r="GM187">
        <v>10697.7</v>
      </c>
      <c r="GN187">
        <v>540.49900000000002</v>
      </c>
      <c r="GO187">
        <v>32856.6</v>
      </c>
      <c r="GP187">
        <v>817.05499999999995</v>
      </c>
      <c r="GQ187">
        <v>1394.29</v>
      </c>
      <c r="GR187">
        <v>291.12400000000002</v>
      </c>
      <c r="GS187">
        <v>2502.4699999999998</v>
      </c>
      <c r="GT187">
        <v>31.7774</v>
      </c>
      <c r="GU187">
        <v>63.58</v>
      </c>
      <c r="GV187">
        <v>4.38</v>
      </c>
      <c r="GW187">
        <v>86.999799999999993</v>
      </c>
      <c r="GX187">
        <v>26.6</v>
      </c>
      <c r="GY187">
        <v>41.05</v>
      </c>
      <c r="GZ187">
        <v>44.53</v>
      </c>
      <c r="HA187">
        <v>2.2599999999999998</v>
      </c>
      <c r="HB187">
        <v>301.17700000000002</v>
      </c>
      <c r="HC187">
        <v>29.52</v>
      </c>
      <c r="HD187">
        <v>63.58</v>
      </c>
      <c r="HE187">
        <v>4.38</v>
      </c>
      <c r="HF187">
        <v>45.44</v>
      </c>
      <c r="HG187">
        <v>26.6</v>
      </c>
      <c r="HH187">
        <v>34.56</v>
      </c>
      <c r="HI187">
        <v>44.53</v>
      </c>
      <c r="HJ187">
        <v>2.2599999999999998</v>
      </c>
      <c r="HK187">
        <v>250.87</v>
      </c>
      <c r="ID187">
        <v>0</v>
      </c>
      <c r="IE187">
        <v>9.1998499999999996</v>
      </c>
      <c r="IF187">
        <v>0.12561700000000001</v>
      </c>
      <c r="IG187">
        <v>0.15806000000000001</v>
      </c>
      <c r="IH187">
        <v>1.7213499999999999</v>
      </c>
      <c r="II187">
        <v>0.80892399999999998</v>
      </c>
      <c r="IJ187">
        <v>1.7518499999999999</v>
      </c>
      <c r="IK187">
        <v>0.114331</v>
      </c>
      <c r="IL187">
        <v>13.88</v>
      </c>
      <c r="IM187">
        <v>52.3</v>
      </c>
      <c r="IN187">
        <v>27.3</v>
      </c>
      <c r="IO187">
        <v>25</v>
      </c>
      <c r="IP187">
        <v>54.2</v>
      </c>
      <c r="IQ187">
        <v>27.2</v>
      </c>
      <c r="IR187">
        <v>27</v>
      </c>
      <c r="IU187">
        <v>33.78</v>
      </c>
      <c r="IV187">
        <v>31.63</v>
      </c>
      <c r="IW187">
        <v>37.29</v>
      </c>
      <c r="IX187">
        <v>33.869999999999997</v>
      </c>
      <c r="IY187">
        <v>33.78</v>
      </c>
      <c r="IZ187">
        <v>31.63</v>
      </c>
      <c r="JA187">
        <v>77.03</v>
      </c>
      <c r="JB187">
        <v>109.70699999999999</v>
      </c>
      <c r="JK187">
        <v>1</v>
      </c>
      <c r="JL187">
        <v>15.8497</v>
      </c>
      <c r="JM187">
        <v>15.8497</v>
      </c>
      <c r="JP187">
        <v>24160</v>
      </c>
      <c r="JQ187">
        <v>15.8497</v>
      </c>
      <c r="JR187">
        <v>1.48</v>
      </c>
      <c r="JS187">
        <v>2.2200000000000002</v>
      </c>
      <c r="JT187">
        <v>8.6300000000000008</v>
      </c>
      <c r="JU187">
        <v>1.46</v>
      </c>
      <c r="JV187">
        <v>2.2400000000000002</v>
      </c>
      <c r="JW187">
        <v>8.9600000000000009</v>
      </c>
      <c r="JZ187">
        <v>2</v>
      </c>
      <c r="KA187">
        <v>8</v>
      </c>
      <c r="KB187">
        <v>78.5642</v>
      </c>
      <c r="KC187">
        <v>60.209400000000002</v>
      </c>
      <c r="KD187">
        <v>79.346900000000005</v>
      </c>
      <c r="KE187">
        <v>78.117199999999997</v>
      </c>
      <c r="KF187">
        <v>141.309</v>
      </c>
      <c r="KG187">
        <v>155.96600000000001</v>
      </c>
      <c r="KJ187">
        <v>33.782499999999999</v>
      </c>
      <c r="KK187">
        <v>398.83100000000002</v>
      </c>
      <c r="KL187">
        <v>219.49799999999999</v>
      </c>
      <c r="KM187">
        <v>281.69</v>
      </c>
      <c r="KN187">
        <v>0</v>
      </c>
      <c r="KO187">
        <v>-3698.92</v>
      </c>
      <c r="KP187">
        <v>0</v>
      </c>
      <c r="KQ187">
        <v>0</v>
      </c>
      <c r="KR187">
        <v>441.303</v>
      </c>
      <c r="KS187">
        <v>1120.32</v>
      </c>
      <c r="KT187">
        <v>2466.0500000000002</v>
      </c>
      <c r="KU187">
        <v>95.033199999999994</v>
      </c>
      <c r="KV187">
        <v>1357.59</v>
      </c>
      <c r="KW187">
        <v>1324.26</v>
      </c>
      <c r="KX187">
        <v>4353.37</v>
      </c>
      <c r="KY187">
        <v>0</v>
      </c>
      <c r="KZ187">
        <v>1590.01</v>
      </c>
      <c r="LA187">
        <v>7267.64</v>
      </c>
      <c r="LB187">
        <v>34.858800000000002</v>
      </c>
      <c r="LC187">
        <v>625.63800000000003</v>
      </c>
      <c r="LD187">
        <v>219.49799999999999</v>
      </c>
      <c r="LE187">
        <v>23.2422</v>
      </c>
      <c r="LF187">
        <v>-3698.92</v>
      </c>
      <c r="LG187">
        <v>441.303</v>
      </c>
      <c r="LH187">
        <v>1124.2</v>
      </c>
      <c r="LI187">
        <v>2466.0500000000002</v>
      </c>
      <c r="LJ187">
        <v>95.033199999999994</v>
      </c>
      <c r="LK187">
        <v>1330.91</v>
      </c>
      <c r="LL187">
        <v>1372.17</v>
      </c>
      <c r="LM187">
        <v>4669.8999999999996</v>
      </c>
      <c r="LN187">
        <v>1590.01</v>
      </c>
      <c r="LO187">
        <v>7632.09</v>
      </c>
      <c r="LP187">
        <v>204.58199999999999</v>
      </c>
      <c r="LQ187">
        <v>1354.48</v>
      </c>
      <c r="LR187">
        <v>219.49799999999999</v>
      </c>
      <c r="LS187">
        <v>276.18799999999999</v>
      </c>
      <c r="LT187">
        <v>1278.6099999999999</v>
      </c>
      <c r="LU187">
        <v>1315.06</v>
      </c>
      <c r="LV187">
        <v>2209.0100000000002</v>
      </c>
      <c r="LW187">
        <v>129.84899999999999</v>
      </c>
      <c r="LX187">
        <v>6987.27</v>
      </c>
      <c r="LY187">
        <v>4336.1400000000003</v>
      </c>
      <c r="LZ187">
        <v>7399.56</v>
      </c>
      <c r="MA187">
        <v>1545</v>
      </c>
      <c r="MB187">
        <v>13280.7</v>
      </c>
    </row>
    <row r="188" spans="1:340" x14ac:dyDescent="0.25">
      <c r="A188" s="26">
        <v>44497.826597222222</v>
      </c>
      <c r="B188" t="s">
        <v>1032</v>
      </c>
      <c r="C188" t="s">
        <v>1033</v>
      </c>
      <c r="D188">
        <v>12</v>
      </c>
      <c r="E188">
        <v>8</v>
      </c>
      <c r="F188">
        <v>6960</v>
      </c>
      <c r="G188" t="s">
        <v>87</v>
      </c>
      <c r="H188" t="s">
        <v>393</v>
      </c>
      <c r="I188">
        <v>8.1</v>
      </c>
      <c r="J188">
        <v>2.8</v>
      </c>
      <c r="K188">
        <v>2.7</v>
      </c>
      <c r="L188">
        <v>24</v>
      </c>
      <c r="O188">
        <v>169.05199999999999</v>
      </c>
      <c r="P188">
        <v>1601.01</v>
      </c>
      <c r="Q188">
        <v>1100.08</v>
      </c>
      <c r="R188">
        <v>34.166600000000003</v>
      </c>
      <c r="S188">
        <v>0</v>
      </c>
      <c r="T188">
        <v>-24065</v>
      </c>
      <c r="U188">
        <v>0</v>
      </c>
      <c r="V188">
        <v>0</v>
      </c>
      <c r="W188">
        <v>2033.7</v>
      </c>
      <c r="X188">
        <v>5640.35</v>
      </c>
      <c r="Y188">
        <v>12062</v>
      </c>
      <c r="Z188">
        <v>433.91399999999999</v>
      </c>
      <c r="AA188">
        <v>-990.75</v>
      </c>
      <c r="AB188">
        <v>2904.31</v>
      </c>
      <c r="AC188">
        <v>249.529</v>
      </c>
      <c r="AD188">
        <v>823.29</v>
      </c>
      <c r="AE188">
        <v>0</v>
      </c>
      <c r="AF188">
        <v>299.60500000000002</v>
      </c>
      <c r="AG188">
        <v>1372.42</v>
      </c>
      <c r="AH188">
        <v>1072.82</v>
      </c>
      <c r="AI188">
        <v>8.5299999999999994</v>
      </c>
      <c r="AJ188">
        <v>23.13</v>
      </c>
      <c r="AK188">
        <v>4.38</v>
      </c>
      <c r="AL188">
        <v>24.02</v>
      </c>
      <c r="AM188">
        <v>0</v>
      </c>
      <c r="AN188">
        <v>-81.540000000000006</v>
      </c>
      <c r="AO188">
        <v>0</v>
      </c>
      <c r="AP188">
        <v>0</v>
      </c>
      <c r="AQ188">
        <v>8.9499999999999993</v>
      </c>
      <c r="AR188">
        <v>31.8</v>
      </c>
      <c r="AS188">
        <v>49.46</v>
      </c>
      <c r="AT188">
        <v>1.79</v>
      </c>
      <c r="AU188">
        <v>70.52</v>
      </c>
      <c r="AV188">
        <v>60.06</v>
      </c>
      <c r="BI188">
        <v>0</v>
      </c>
      <c r="BJ188">
        <v>4.2800700000000003</v>
      </c>
      <c r="BK188">
        <v>0.12561700000000001</v>
      </c>
      <c r="BL188">
        <v>5.9271599999999999E-3</v>
      </c>
      <c r="BM188">
        <v>0</v>
      </c>
      <c r="BN188">
        <v>-0.45061699999999999</v>
      </c>
      <c r="BO188">
        <v>0</v>
      </c>
      <c r="BP188">
        <v>0</v>
      </c>
      <c r="BQ188">
        <v>0.53989299999999996</v>
      </c>
      <c r="BR188">
        <v>0.88521099999999997</v>
      </c>
      <c r="BS188">
        <v>1.82348</v>
      </c>
      <c r="BT188">
        <v>7.39533E-2</v>
      </c>
      <c r="BU188">
        <v>7.2835299999999998</v>
      </c>
      <c r="BV188">
        <v>4.4116099999999996</v>
      </c>
      <c r="BW188">
        <v>175.16900000000001</v>
      </c>
      <c r="BX188">
        <v>2558.3200000000002</v>
      </c>
      <c r="BY188">
        <v>1100.08</v>
      </c>
      <c r="BZ188">
        <v>41.073999999999998</v>
      </c>
      <c r="CA188">
        <v>-24065</v>
      </c>
      <c r="CB188">
        <v>2033.7</v>
      </c>
      <c r="CC188">
        <v>5660.76</v>
      </c>
      <c r="CD188">
        <v>12062</v>
      </c>
      <c r="CE188">
        <v>433.91399999999999</v>
      </c>
      <c r="CF188">
        <v>-5.4579599999999998E-4</v>
      </c>
      <c r="CG188">
        <v>3874.65</v>
      </c>
      <c r="CH188">
        <v>258.55799999999999</v>
      </c>
      <c r="CI188">
        <v>790.31899999999996</v>
      </c>
      <c r="CJ188">
        <v>299.60500000000002</v>
      </c>
      <c r="CK188">
        <v>1348.48</v>
      </c>
      <c r="CL188">
        <v>1048.8800000000001</v>
      </c>
      <c r="CM188">
        <v>8.9</v>
      </c>
      <c r="CN188">
        <v>31.74</v>
      </c>
      <c r="CO188">
        <v>4.38</v>
      </c>
      <c r="CP188">
        <v>23.14</v>
      </c>
      <c r="CQ188">
        <v>-81.650000000000006</v>
      </c>
      <c r="CR188">
        <v>8.9499999999999993</v>
      </c>
      <c r="CS188">
        <v>31.88</v>
      </c>
      <c r="CT188">
        <v>49.46</v>
      </c>
      <c r="CU188">
        <v>1.79</v>
      </c>
      <c r="CV188">
        <v>78.59</v>
      </c>
      <c r="CW188">
        <v>68.16</v>
      </c>
      <c r="DH188">
        <v>0</v>
      </c>
      <c r="DI188">
        <v>5.5185300000000002</v>
      </c>
      <c r="DJ188">
        <v>0.12561700000000001</v>
      </c>
      <c r="DK188">
        <v>4.5378399999999996E-3</v>
      </c>
      <c r="DL188">
        <v>-0.45061699999999999</v>
      </c>
      <c r="DM188">
        <v>0.53989299999999996</v>
      </c>
      <c r="DN188">
        <v>0.88592700000000002</v>
      </c>
      <c r="DO188">
        <v>1.82348</v>
      </c>
      <c r="DP188">
        <v>7.39533E-2</v>
      </c>
      <c r="DQ188">
        <v>8.5213199999999993</v>
      </c>
      <c r="DR188">
        <v>5.6486799999999997</v>
      </c>
      <c r="DS188" t="s">
        <v>673</v>
      </c>
      <c r="DT188" t="s">
        <v>670</v>
      </c>
      <c r="DU188" t="s">
        <v>665</v>
      </c>
      <c r="DV188" t="s">
        <v>501</v>
      </c>
      <c r="DW188">
        <v>1.2377899999999999</v>
      </c>
      <c r="DX188">
        <v>1.2370699999999999</v>
      </c>
      <c r="DY188">
        <v>10.3</v>
      </c>
      <c r="DZ188">
        <v>11.9</v>
      </c>
      <c r="EA188">
        <v>0.30099999999999999</v>
      </c>
      <c r="EB188">
        <v>0.35</v>
      </c>
      <c r="EC188">
        <v>169.05199999999999</v>
      </c>
      <c r="ED188">
        <v>1601.01</v>
      </c>
      <c r="EE188">
        <v>1100.08</v>
      </c>
      <c r="EF188">
        <v>34.166600000000003</v>
      </c>
      <c r="EG188">
        <v>0</v>
      </c>
      <c r="EH188">
        <v>-24065</v>
      </c>
      <c r="EI188">
        <v>0</v>
      </c>
      <c r="EJ188">
        <v>0</v>
      </c>
      <c r="EK188">
        <v>2033.7</v>
      </c>
      <c r="EL188">
        <v>5640.35</v>
      </c>
      <c r="EM188">
        <v>12062</v>
      </c>
      <c r="EN188">
        <v>433.91399999999999</v>
      </c>
      <c r="EO188">
        <v>-990.75</v>
      </c>
      <c r="EP188">
        <v>249.529</v>
      </c>
      <c r="EQ188">
        <v>823.29</v>
      </c>
      <c r="ER188">
        <v>0</v>
      </c>
      <c r="ES188">
        <v>299.60500000000002</v>
      </c>
      <c r="ET188">
        <v>1372.42</v>
      </c>
      <c r="EU188">
        <v>8.5299999999999994</v>
      </c>
      <c r="EV188">
        <v>23.13</v>
      </c>
      <c r="EW188">
        <v>4.38</v>
      </c>
      <c r="EX188">
        <v>24.02</v>
      </c>
      <c r="EY188">
        <v>0</v>
      </c>
      <c r="EZ188">
        <v>-81.540000000000006</v>
      </c>
      <c r="FA188">
        <v>0</v>
      </c>
      <c r="FB188">
        <v>0</v>
      </c>
      <c r="FC188">
        <v>8.9499999999999993</v>
      </c>
      <c r="FD188">
        <v>31.8</v>
      </c>
      <c r="FE188">
        <v>49.46</v>
      </c>
      <c r="FF188">
        <v>1.79</v>
      </c>
      <c r="FG188">
        <v>70.52</v>
      </c>
      <c r="FT188">
        <v>0</v>
      </c>
      <c r="FU188">
        <v>4.2800700000000003</v>
      </c>
      <c r="FV188">
        <v>0.12561700000000001</v>
      </c>
      <c r="FW188">
        <v>5.9271599999999999E-3</v>
      </c>
      <c r="FX188">
        <v>0</v>
      </c>
      <c r="FY188">
        <v>-0.45061699999999999</v>
      </c>
      <c r="FZ188">
        <v>0</v>
      </c>
      <c r="GA188">
        <v>0</v>
      </c>
      <c r="GB188">
        <v>0.53989299999999996</v>
      </c>
      <c r="GC188">
        <v>0.88521099999999997</v>
      </c>
      <c r="GD188">
        <v>1.82348</v>
      </c>
      <c r="GE188">
        <v>7.39533E-2</v>
      </c>
      <c r="GF188">
        <v>7.2835299999999998</v>
      </c>
      <c r="GG188">
        <v>981.54200000000003</v>
      </c>
      <c r="GH188">
        <v>5709.93</v>
      </c>
      <c r="GI188">
        <v>1100.08</v>
      </c>
      <c r="GJ188">
        <v>0</v>
      </c>
      <c r="GK188">
        <v>5894.96</v>
      </c>
      <c r="GL188">
        <v>6547.69</v>
      </c>
      <c r="GM188">
        <v>10697.7</v>
      </c>
      <c r="GN188">
        <v>540.49900000000002</v>
      </c>
      <c r="GO188">
        <v>31472.400000000001</v>
      </c>
      <c r="GP188">
        <v>817.05499999999995</v>
      </c>
      <c r="GQ188">
        <v>1362.98</v>
      </c>
      <c r="GR188">
        <v>291.12400000000002</v>
      </c>
      <c r="GS188">
        <v>2471.16</v>
      </c>
      <c r="GT188">
        <v>31.7774</v>
      </c>
      <c r="GU188">
        <v>63.58</v>
      </c>
      <c r="GV188">
        <v>4.38</v>
      </c>
      <c r="GW188">
        <v>79.775499999999994</v>
      </c>
      <c r="GX188">
        <v>26.6</v>
      </c>
      <c r="GY188">
        <v>41.05</v>
      </c>
      <c r="GZ188">
        <v>44.53</v>
      </c>
      <c r="HA188">
        <v>2.2599999999999998</v>
      </c>
      <c r="HB188">
        <v>293.95299999999997</v>
      </c>
      <c r="HC188">
        <v>29.52</v>
      </c>
      <c r="HD188">
        <v>63.58</v>
      </c>
      <c r="HE188">
        <v>4.38</v>
      </c>
      <c r="HF188">
        <v>39.090000000000003</v>
      </c>
      <c r="HG188">
        <v>26.6</v>
      </c>
      <c r="HH188">
        <v>34.56</v>
      </c>
      <c r="HI188">
        <v>44.53</v>
      </c>
      <c r="HJ188">
        <v>2.2599999999999998</v>
      </c>
      <c r="HK188">
        <v>244.52</v>
      </c>
      <c r="ID188">
        <v>0</v>
      </c>
      <c r="IE188">
        <v>9.1998499999999996</v>
      </c>
      <c r="IF188">
        <v>0.12561700000000001</v>
      </c>
      <c r="IG188">
        <v>0</v>
      </c>
      <c r="IH188">
        <v>1.7213499999999999</v>
      </c>
      <c r="II188">
        <v>0.80892399999999998</v>
      </c>
      <c r="IJ188">
        <v>1.7518499999999999</v>
      </c>
      <c r="IK188">
        <v>0.114331</v>
      </c>
      <c r="IL188">
        <v>13.7219</v>
      </c>
      <c r="IM188">
        <v>51.7</v>
      </c>
      <c r="IN188">
        <v>27.7</v>
      </c>
      <c r="IO188">
        <v>24</v>
      </c>
      <c r="IP188">
        <v>54.5</v>
      </c>
      <c r="IQ188">
        <v>27.8</v>
      </c>
      <c r="IR188">
        <v>26.7</v>
      </c>
      <c r="IU188">
        <v>28.27</v>
      </c>
      <c r="IV188">
        <v>31.79</v>
      </c>
      <c r="IW188">
        <v>36.94</v>
      </c>
      <c r="IX188">
        <v>31.22</v>
      </c>
      <c r="IY188">
        <v>28.27</v>
      </c>
      <c r="IZ188">
        <v>31.79</v>
      </c>
      <c r="JA188">
        <v>71.52</v>
      </c>
      <c r="JB188">
        <v>107.99299999999999</v>
      </c>
      <c r="JK188">
        <v>1</v>
      </c>
      <c r="JL188">
        <v>15.792</v>
      </c>
      <c r="JM188">
        <v>15.792</v>
      </c>
      <c r="JP188">
        <v>24072</v>
      </c>
      <c r="JQ188">
        <v>15.792</v>
      </c>
      <c r="JR188">
        <v>1.41</v>
      </c>
      <c r="JS188">
        <v>2.2799999999999998</v>
      </c>
      <c r="JT188">
        <v>8.3800000000000008</v>
      </c>
      <c r="JU188">
        <v>1.46</v>
      </c>
      <c r="JV188">
        <v>2.23</v>
      </c>
      <c r="JW188">
        <v>8.48</v>
      </c>
      <c r="JZ188">
        <v>2</v>
      </c>
      <c r="KA188">
        <v>8</v>
      </c>
      <c r="KB188">
        <v>78.5642</v>
      </c>
      <c r="KC188">
        <v>60.209400000000002</v>
      </c>
      <c r="KD188">
        <v>79.346900000000005</v>
      </c>
      <c r="KE188">
        <v>78.117199999999997</v>
      </c>
      <c r="KF188">
        <v>141.309</v>
      </c>
      <c r="KG188">
        <v>155.96600000000001</v>
      </c>
      <c r="KJ188">
        <v>33.782499999999999</v>
      </c>
      <c r="KK188">
        <v>398.83100000000002</v>
      </c>
      <c r="KL188">
        <v>219.49799999999999</v>
      </c>
      <c r="KM188">
        <v>5.4910199999999998</v>
      </c>
      <c r="KN188">
        <v>0</v>
      </c>
      <c r="KO188">
        <v>-3685.46</v>
      </c>
      <c r="KP188">
        <v>0</v>
      </c>
      <c r="KQ188">
        <v>0</v>
      </c>
      <c r="KR188">
        <v>441.303</v>
      </c>
      <c r="KS188">
        <v>1120.32</v>
      </c>
      <c r="KT188">
        <v>2466.0500000000002</v>
      </c>
      <c r="KU188">
        <v>95.033199999999994</v>
      </c>
      <c r="KV188">
        <v>1094.8599999999999</v>
      </c>
      <c r="KW188">
        <v>1324.26</v>
      </c>
      <c r="KX188">
        <v>4369.2299999999996</v>
      </c>
      <c r="KY188">
        <v>0</v>
      </c>
      <c r="KZ188">
        <v>1590.01</v>
      </c>
      <c r="LA188">
        <v>7283.5</v>
      </c>
      <c r="LB188">
        <v>34.858800000000002</v>
      </c>
      <c r="LC188">
        <v>625.63800000000003</v>
      </c>
      <c r="LD188">
        <v>219.49799999999999</v>
      </c>
      <c r="LE188">
        <v>6.4738100000000003</v>
      </c>
      <c r="LF188">
        <v>-3685.46</v>
      </c>
      <c r="LG188">
        <v>441.303</v>
      </c>
      <c r="LH188">
        <v>1124.2</v>
      </c>
      <c r="LI188">
        <v>2466.0500000000002</v>
      </c>
      <c r="LJ188">
        <v>95.033199999999994</v>
      </c>
      <c r="LK188">
        <v>1327.6</v>
      </c>
      <c r="LL188">
        <v>1372.17</v>
      </c>
      <c r="LM188">
        <v>4194.25</v>
      </c>
      <c r="LN188">
        <v>1590.01</v>
      </c>
      <c r="LO188">
        <v>7156.43</v>
      </c>
      <c r="LP188">
        <v>204.58199999999999</v>
      </c>
      <c r="LQ188">
        <v>1354.48</v>
      </c>
      <c r="LR188">
        <v>219.49799999999999</v>
      </c>
      <c r="LS188">
        <v>0</v>
      </c>
      <c r="LT188">
        <v>1278.6099999999999</v>
      </c>
      <c r="LU188">
        <v>1315.06</v>
      </c>
      <c r="LV188">
        <v>2209.0100000000002</v>
      </c>
      <c r="LW188">
        <v>129.84899999999999</v>
      </c>
      <c r="LX188">
        <v>6711.09</v>
      </c>
      <c r="LY188">
        <v>4336.1400000000003</v>
      </c>
      <c r="LZ188">
        <v>7233.37</v>
      </c>
      <c r="MA188">
        <v>1545</v>
      </c>
      <c r="MB188">
        <v>13114.5</v>
      </c>
    </row>
    <row r="189" spans="1:340" x14ac:dyDescent="0.25">
      <c r="A189" s="26">
        <v>44497.827152777776</v>
      </c>
      <c r="B189" t="s">
        <v>1034</v>
      </c>
      <c r="C189" t="s">
        <v>1035</v>
      </c>
      <c r="D189">
        <v>12</v>
      </c>
      <c r="E189">
        <v>8</v>
      </c>
      <c r="F189">
        <v>6960</v>
      </c>
      <c r="G189" t="s">
        <v>87</v>
      </c>
      <c r="H189" t="s">
        <v>393</v>
      </c>
      <c r="I189">
        <v>3.62</v>
      </c>
      <c r="J189">
        <v>1.2</v>
      </c>
      <c r="K189">
        <v>1.2</v>
      </c>
      <c r="L189">
        <v>24.7</v>
      </c>
      <c r="O189">
        <v>169.05199999999999</v>
      </c>
      <c r="P189">
        <v>1601.01</v>
      </c>
      <c r="Q189">
        <v>1100.08</v>
      </c>
      <c r="R189">
        <v>104.288</v>
      </c>
      <c r="S189">
        <v>0</v>
      </c>
      <c r="T189">
        <v>-24152.9</v>
      </c>
      <c r="U189">
        <v>0</v>
      </c>
      <c r="V189">
        <v>0</v>
      </c>
      <c r="W189">
        <v>2033.7</v>
      </c>
      <c r="X189">
        <v>5640.35</v>
      </c>
      <c r="Y189">
        <v>12062</v>
      </c>
      <c r="Z189">
        <v>433.91399999999999</v>
      </c>
      <c r="AA189">
        <v>-1008.53</v>
      </c>
      <c r="AB189">
        <v>2974.43</v>
      </c>
      <c r="AC189">
        <v>249.529</v>
      </c>
      <c r="AD189">
        <v>1076.56</v>
      </c>
      <c r="AE189">
        <v>0</v>
      </c>
      <c r="AF189">
        <v>299.60500000000002</v>
      </c>
      <c r="AG189">
        <v>1625.69</v>
      </c>
      <c r="AH189">
        <v>1326.09</v>
      </c>
      <c r="AI189">
        <v>8.5299999999999994</v>
      </c>
      <c r="AJ189">
        <v>23.13</v>
      </c>
      <c r="AK189">
        <v>4.38</v>
      </c>
      <c r="AL189">
        <v>31.5</v>
      </c>
      <c r="AM189">
        <v>0</v>
      </c>
      <c r="AN189">
        <v>-81.84</v>
      </c>
      <c r="AO189">
        <v>0</v>
      </c>
      <c r="AP189">
        <v>0</v>
      </c>
      <c r="AQ189">
        <v>8.9499999999999993</v>
      </c>
      <c r="AR189">
        <v>31.8</v>
      </c>
      <c r="AS189">
        <v>49.46</v>
      </c>
      <c r="AT189">
        <v>1.79</v>
      </c>
      <c r="AU189">
        <v>77.7</v>
      </c>
      <c r="AV189">
        <v>67.540000000000006</v>
      </c>
      <c r="BI189">
        <v>0</v>
      </c>
      <c r="BJ189">
        <v>4.2800700000000003</v>
      </c>
      <c r="BK189">
        <v>0.12561700000000001</v>
      </c>
      <c r="BL189">
        <v>1.41888E-2</v>
      </c>
      <c r="BM189">
        <v>0</v>
      </c>
      <c r="BN189">
        <v>-0.45226300000000003</v>
      </c>
      <c r="BO189">
        <v>0</v>
      </c>
      <c r="BP189">
        <v>0</v>
      </c>
      <c r="BQ189">
        <v>0.53989299999999996</v>
      </c>
      <c r="BR189">
        <v>0.88521099999999997</v>
      </c>
      <c r="BS189">
        <v>1.82348</v>
      </c>
      <c r="BT189">
        <v>7.39533E-2</v>
      </c>
      <c r="BU189">
        <v>7.2901499999999997</v>
      </c>
      <c r="BV189">
        <v>4.41988</v>
      </c>
      <c r="BW189">
        <v>175.16900000000001</v>
      </c>
      <c r="BX189">
        <v>2558.3200000000002</v>
      </c>
      <c r="BY189">
        <v>1100.08</v>
      </c>
      <c r="BZ189">
        <v>128.97200000000001</v>
      </c>
      <c r="CA189">
        <v>-24152.9</v>
      </c>
      <c r="CB189">
        <v>2033.7</v>
      </c>
      <c r="CC189">
        <v>5660.76</v>
      </c>
      <c r="CD189">
        <v>12062</v>
      </c>
      <c r="CE189">
        <v>433.91399999999999</v>
      </c>
      <c r="CF189">
        <v>-8.5998800000000001E-4</v>
      </c>
      <c r="CG189">
        <v>3962.55</v>
      </c>
      <c r="CH189">
        <v>258.55799999999999</v>
      </c>
      <c r="CI189">
        <v>879.94500000000005</v>
      </c>
      <c r="CJ189">
        <v>299.60500000000002</v>
      </c>
      <c r="CK189">
        <v>1438.11</v>
      </c>
      <c r="CL189">
        <v>1138.5</v>
      </c>
      <c r="CM189">
        <v>8.9</v>
      </c>
      <c r="CN189">
        <v>31.74</v>
      </c>
      <c r="CO189">
        <v>4.38</v>
      </c>
      <c r="CP189">
        <v>26.14</v>
      </c>
      <c r="CQ189">
        <v>-81.96</v>
      </c>
      <c r="CR189">
        <v>8.9499999999999993</v>
      </c>
      <c r="CS189">
        <v>31.88</v>
      </c>
      <c r="CT189">
        <v>49.46</v>
      </c>
      <c r="CU189">
        <v>1.79</v>
      </c>
      <c r="CV189">
        <v>81.28</v>
      </c>
      <c r="CW189">
        <v>71.16</v>
      </c>
      <c r="DH189">
        <v>0</v>
      </c>
      <c r="DI189">
        <v>5.5185300000000002</v>
      </c>
      <c r="DJ189">
        <v>0.12561700000000001</v>
      </c>
      <c r="DK189">
        <v>1.4535599999999999E-2</v>
      </c>
      <c r="DL189">
        <v>-0.45226300000000003</v>
      </c>
      <c r="DM189">
        <v>0.53989299999999996</v>
      </c>
      <c r="DN189">
        <v>0.88592700000000002</v>
      </c>
      <c r="DO189">
        <v>1.82348</v>
      </c>
      <c r="DP189">
        <v>7.39533E-2</v>
      </c>
      <c r="DQ189">
        <v>8.5296699999999994</v>
      </c>
      <c r="DR189">
        <v>5.6586800000000004</v>
      </c>
      <c r="DS189" t="s">
        <v>673</v>
      </c>
      <c r="DT189" t="s">
        <v>670</v>
      </c>
      <c r="DU189" t="s">
        <v>665</v>
      </c>
      <c r="DV189" t="s">
        <v>501</v>
      </c>
      <c r="DW189">
        <v>1.23952</v>
      </c>
      <c r="DX189">
        <v>1.23881</v>
      </c>
      <c r="DY189">
        <v>4.4000000000000004</v>
      </c>
      <c r="DZ189">
        <v>5.0999999999999996</v>
      </c>
      <c r="EA189">
        <v>0.21199999999999999</v>
      </c>
      <c r="EB189">
        <v>0.35</v>
      </c>
      <c r="EC189">
        <v>169.05199999999999</v>
      </c>
      <c r="ED189">
        <v>1601.01</v>
      </c>
      <c r="EE189">
        <v>1100.08</v>
      </c>
      <c r="EF189">
        <v>104.288</v>
      </c>
      <c r="EG189">
        <v>0</v>
      </c>
      <c r="EH189">
        <v>-24152.9</v>
      </c>
      <c r="EI189">
        <v>0</v>
      </c>
      <c r="EJ189">
        <v>0</v>
      </c>
      <c r="EK189">
        <v>2033.7</v>
      </c>
      <c r="EL189">
        <v>5640.35</v>
      </c>
      <c r="EM189">
        <v>12062</v>
      </c>
      <c r="EN189">
        <v>433.91399999999999</v>
      </c>
      <c r="EO189">
        <v>-1008.53</v>
      </c>
      <c r="EP189">
        <v>249.529</v>
      </c>
      <c r="EQ189">
        <v>1076.56</v>
      </c>
      <c r="ER189">
        <v>0</v>
      </c>
      <c r="ES189">
        <v>299.60500000000002</v>
      </c>
      <c r="ET189">
        <v>1625.69</v>
      </c>
      <c r="EU189">
        <v>8.5299999999999994</v>
      </c>
      <c r="EV189">
        <v>23.13</v>
      </c>
      <c r="EW189">
        <v>4.38</v>
      </c>
      <c r="EX189">
        <v>31.5</v>
      </c>
      <c r="EY189">
        <v>0</v>
      </c>
      <c r="EZ189">
        <v>-81.84</v>
      </c>
      <c r="FA189">
        <v>0</v>
      </c>
      <c r="FB189">
        <v>0</v>
      </c>
      <c r="FC189">
        <v>8.9499999999999993</v>
      </c>
      <c r="FD189">
        <v>31.8</v>
      </c>
      <c r="FE189">
        <v>49.46</v>
      </c>
      <c r="FF189">
        <v>1.79</v>
      </c>
      <c r="FG189">
        <v>77.7</v>
      </c>
      <c r="FT189">
        <v>0</v>
      </c>
      <c r="FU189">
        <v>4.2800700000000003</v>
      </c>
      <c r="FV189">
        <v>0.12561700000000001</v>
      </c>
      <c r="FW189">
        <v>1.41888E-2</v>
      </c>
      <c r="FX189">
        <v>0</v>
      </c>
      <c r="FY189">
        <v>-0.45226300000000003</v>
      </c>
      <c r="FZ189">
        <v>0</v>
      </c>
      <c r="GA189">
        <v>0</v>
      </c>
      <c r="GB189">
        <v>0.53989299999999996</v>
      </c>
      <c r="GC189">
        <v>0.88521099999999997</v>
      </c>
      <c r="GD189">
        <v>1.82348</v>
      </c>
      <c r="GE189">
        <v>7.39533E-2</v>
      </c>
      <c r="GF189">
        <v>7.2901499999999997</v>
      </c>
      <c r="GG189">
        <v>981.54200000000003</v>
      </c>
      <c r="GH189">
        <v>5709.93</v>
      </c>
      <c r="GI189">
        <v>1100.08</v>
      </c>
      <c r="GJ189">
        <v>70.062299999999993</v>
      </c>
      <c r="GK189">
        <v>5894.96</v>
      </c>
      <c r="GL189">
        <v>6547.69</v>
      </c>
      <c r="GM189">
        <v>10697.7</v>
      </c>
      <c r="GN189">
        <v>540.49900000000002</v>
      </c>
      <c r="GO189">
        <v>31542.5</v>
      </c>
      <c r="GP189">
        <v>817.05499999999995</v>
      </c>
      <c r="GQ189">
        <v>1704.13</v>
      </c>
      <c r="GR189">
        <v>291.12400000000002</v>
      </c>
      <c r="GS189">
        <v>2812.31</v>
      </c>
      <c r="GT189">
        <v>31.7774</v>
      </c>
      <c r="GU189">
        <v>63.58</v>
      </c>
      <c r="GV189">
        <v>4.38</v>
      </c>
      <c r="GW189">
        <v>99.851399999999998</v>
      </c>
      <c r="GX189">
        <v>26.6</v>
      </c>
      <c r="GY189">
        <v>41.05</v>
      </c>
      <c r="GZ189">
        <v>44.53</v>
      </c>
      <c r="HA189">
        <v>2.2599999999999998</v>
      </c>
      <c r="HB189">
        <v>314.029</v>
      </c>
      <c r="HC189">
        <v>29.52</v>
      </c>
      <c r="HD189">
        <v>63.58</v>
      </c>
      <c r="HE189">
        <v>4.38</v>
      </c>
      <c r="HF189">
        <v>49.07</v>
      </c>
      <c r="HG189">
        <v>26.6</v>
      </c>
      <c r="HH189">
        <v>34.56</v>
      </c>
      <c r="HI189">
        <v>44.53</v>
      </c>
      <c r="HJ189">
        <v>2.2599999999999998</v>
      </c>
      <c r="HK189">
        <v>254.5</v>
      </c>
      <c r="ID189">
        <v>0</v>
      </c>
      <c r="IE189">
        <v>9.1998499999999996</v>
      </c>
      <c r="IF189">
        <v>0.12561700000000001</v>
      </c>
      <c r="IG189">
        <v>8.00032E-3</v>
      </c>
      <c r="IH189">
        <v>1.7213499999999999</v>
      </c>
      <c r="II189">
        <v>0.80892399999999998</v>
      </c>
      <c r="IJ189">
        <v>1.7518499999999999</v>
      </c>
      <c r="IK189">
        <v>0.114331</v>
      </c>
      <c r="IL189">
        <v>13.729900000000001</v>
      </c>
      <c r="IM189">
        <v>50.8</v>
      </c>
      <c r="IN189">
        <v>26.1</v>
      </c>
      <c r="IO189">
        <v>24.7</v>
      </c>
      <c r="IP189">
        <v>52</v>
      </c>
      <c r="IQ189">
        <v>26.1</v>
      </c>
      <c r="IR189">
        <v>25.9</v>
      </c>
      <c r="IU189">
        <v>28.55</v>
      </c>
      <c r="IV189">
        <v>38.99</v>
      </c>
      <c r="IW189">
        <v>37.29</v>
      </c>
      <c r="IX189">
        <v>33.869999999999997</v>
      </c>
      <c r="IY189">
        <v>28.55</v>
      </c>
      <c r="IZ189">
        <v>38.99</v>
      </c>
      <c r="JA189">
        <v>71.8</v>
      </c>
      <c r="JB189">
        <v>127.789</v>
      </c>
      <c r="JK189">
        <v>1</v>
      </c>
      <c r="JL189">
        <v>15.8497</v>
      </c>
      <c r="JM189">
        <v>15.8497</v>
      </c>
      <c r="JP189">
        <v>24160</v>
      </c>
      <c r="JQ189">
        <v>15.8497</v>
      </c>
      <c r="JR189">
        <v>1.41</v>
      </c>
      <c r="JS189">
        <v>2.2799999999999998</v>
      </c>
      <c r="JT189">
        <v>9.7200000000000006</v>
      </c>
      <c r="JU189">
        <v>1.46</v>
      </c>
      <c r="JV189">
        <v>2.2400000000000002</v>
      </c>
      <c r="JW189">
        <v>8.9600000000000009</v>
      </c>
      <c r="JZ189">
        <v>2</v>
      </c>
      <c r="KA189">
        <v>8</v>
      </c>
      <c r="KB189">
        <v>78.5642</v>
      </c>
      <c r="KC189">
        <v>60.209400000000002</v>
      </c>
      <c r="KD189">
        <v>79.346900000000005</v>
      </c>
      <c r="KE189">
        <v>78.117199999999997</v>
      </c>
      <c r="KF189">
        <v>141.309</v>
      </c>
      <c r="KG189">
        <v>155.96600000000001</v>
      </c>
      <c r="KJ189">
        <v>33.782499999999999</v>
      </c>
      <c r="KK189">
        <v>398.83100000000002</v>
      </c>
      <c r="KL189">
        <v>219.49799999999999</v>
      </c>
      <c r="KM189">
        <v>19.4846</v>
      </c>
      <c r="KN189">
        <v>0</v>
      </c>
      <c r="KO189">
        <v>-3698.92</v>
      </c>
      <c r="KP189">
        <v>0</v>
      </c>
      <c r="KQ189">
        <v>0</v>
      </c>
      <c r="KR189">
        <v>441.303</v>
      </c>
      <c r="KS189">
        <v>1120.32</v>
      </c>
      <c r="KT189">
        <v>2466.0500000000002</v>
      </c>
      <c r="KU189">
        <v>95.033199999999994</v>
      </c>
      <c r="KV189">
        <v>1095.3900000000001</v>
      </c>
      <c r="KW189">
        <v>1324.26</v>
      </c>
      <c r="KX189">
        <v>5713.33</v>
      </c>
      <c r="KY189">
        <v>0</v>
      </c>
      <c r="KZ189">
        <v>1590.01</v>
      </c>
      <c r="LA189">
        <v>8627.6</v>
      </c>
      <c r="LB189">
        <v>34.858800000000002</v>
      </c>
      <c r="LC189">
        <v>625.63800000000003</v>
      </c>
      <c r="LD189">
        <v>219.49799999999999</v>
      </c>
      <c r="LE189">
        <v>23.2422</v>
      </c>
      <c r="LF189">
        <v>-3698.92</v>
      </c>
      <c r="LG189">
        <v>441.303</v>
      </c>
      <c r="LH189">
        <v>1124.2</v>
      </c>
      <c r="LI189">
        <v>2466.0500000000002</v>
      </c>
      <c r="LJ189">
        <v>95.033199999999994</v>
      </c>
      <c r="LK189">
        <v>1330.91</v>
      </c>
      <c r="LL189">
        <v>1372.17</v>
      </c>
      <c r="LM189">
        <v>4669.8999999999996</v>
      </c>
      <c r="LN189">
        <v>1590.01</v>
      </c>
      <c r="LO189">
        <v>7632.09</v>
      </c>
      <c r="LP189">
        <v>204.58199999999999</v>
      </c>
      <c r="LQ189">
        <v>1354.48</v>
      </c>
      <c r="LR189">
        <v>219.49799999999999</v>
      </c>
      <c r="LS189">
        <v>13.9795</v>
      </c>
      <c r="LT189">
        <v>1278.6099999999999</v>
      </c>
      <c r="LU189">
        <v>1315.06</v>
      </c>
      <c r="LV189">
        <v>2209.0100000000002</v>
      </c>
      <c r="LW189">
        <v>129.84899999999999</v>
      </c>
      <c r="LX189">
        <v>6725.07</v>
      </c>
      <c r="LY189">
        <v>4336.1400000000003</v>
      </c>
      <c r="LZ189">
        <v>9043.8700000000008</v>
      </c>
      <c r="MA189">
        <v>1545</v>
      </c>
      <c r="MB189">
        <v>14925</v>
      </c>
    </row>
    <row r="190" spans="1:340" x14ac:dyDescent="0.25">
      <c r="A190" s="26">
        <v>44497.827499999999</v>
      </c>
      <c r="B190" t="s">
        <v>1036</v>
      </c>
      <c r="C190" t="s">
        <v>1037</v>
      </c>
      <c r="D190">
        <v>12</v>
      </c>
      <c r="E190">
        <v>1</v>
      </c>
      <c r="F190">
        <v>2100</v>
      </c>
      <c r="G190" t="s">
        <v>87</v>
      </c>
      <c r="H190" t="s">
        <v>393</v>
      </c>
      <c r="I190">
        <v>4.8499999999999996</v>
      </c>
      <c r="J190">
        <v>2</v>
      </c>
      <c r="K190">
        <v>2</v>
      </c>
      <c r="L190">
        <v>24.1</v>
      </c>
      <c r="O190">
        <v>133.65600000000001</v>
      </c>
      <c r="P190">
        <v>159.15100000000001</v>
      </c>
      <c r="Q190">
        <v>277.07299999999998</v>
      </c>
      <c r="R190">
        <v>81.134900000000002</v>
      </c>
      <c r="S190">
        <v>0</v>
      </c>
      <c r="T190">
        <v>-4302.38</v>
      </c>
      <c r="U190">
        <v>0</v>
      </c>
      <c r="V190">
        <v>0</v>
      </c>
      <c r="W190">
        <v>505.55700000000002</v>
      </c>
      <c r="X190">
        <v>938.41600000000005</v>
      </c>
      <c r="Y190">
        <v>2025.88</v>
      </c>
      <c r="Z190">
        <v>119.621</v>
      </c>
      <c r="AA190">
        <v>-61.891100000000002</v>
      </c>
      <c r="AB190">
        <v>651.01499999999999</v>
      </c>
      <c r="AC190">
        <v>197.28100000000001</v>
      </c>
      <c r="AD190">
        <v>114.539</v>
      </c>
      <c r="AE190">
        <v>0</v>
      </c>
      <c r="AF190">
        <v>43.1646</v>
      </c>
      <c r="AG190">
        <v>354.98500000000001</v>
      </c>
      <c r="AH190">
        <v>311.82</v>
      </c>
      <c r="AI190">
        <v>22.24</v>
      </c>
      <c r="AJ190">
        <v>14.7</v>
      </c>
      <c r="AK190">
        <v>3.66</v>
      </c>
      <c r="AL190">
        <v>12.08</v>
      </c>
      <c r="AM190">
        <v>0</v>
      </c>
      <c r="AN190">
        <v>-48.35</v>
      </c>
      <c r="AO190">
        <v>0</v>
      </c>
      <c r="AP190">
        <v>0</v>
      </c>
      <c r="AQ190">
        <v>7.37</v>
      </c>
      <c r="AR190">
        <v>17.37</v>
      </c>
      <c r="AS190">
        <v>27.51</v>
      </c>
      <c r="AT190">
        <v>1.64</v>
      </c>
      <c r="AU190">
        <v>58.22</v>
      </c>
      <c r="AV190">
        <v>52.68</v>
      </c>
      <c r="BI190">
        <v>0</v>
      </c>
      <c r="BJ190">
        <v>0.56546600000000002</v>
      </c>
      <c r="BK190">
        <v>3.1638600000000003E-2</v>
      </c>
      <c r="BL190">
        <v>1.40705E-2</v>
      </c>
      <c r="BM190">
        <v>0</v>
      </c>
      <c r="BN190">
        <v>-8.0562099999999998E-2</v>
      </c>
      <c r="BO190">
        <v>0</v>
      </c>
      <c r="BP190">
        <v>0</v>
      </c>
      <c r="BQ190">
        <v>0.134212</v>
      </c>
      <c r="BR190">
        <v>0.17436199999999999</v>
      </c>
      <c r="BS190">
        <v>0.30364400000000002</v>
      </c>
      <c r="BT190">
        <v>2.03874E-2</v>
      </c>
      <c r="BU190">
        <v>1.1632199999999999</v>
      </c>
      <c r="BV190">
        <v>0.61117500000000002</v>
      </c>
      <c r="BW190">
        <v>140.49700000000001</v>
      </c>
      <c r="BX190">
        <v>209.15</v>
      </c>
      <c r="BY190">
        <v>277.07299999999998</v>
      </c>
      <c r="BZ190">
        <v>81.134900000000002</v>
      </c>
      <c r="CA190">
        <v>-4302.38</v>
      </c>
      <c r="CB190">
        <v>505.55700000000002</v>
      </c>
      <c r="CC190">
        <v>943.46699999999998</v>
      </c>
      <c r="CD190">
        <v>2025.88</v>
      </c>
      <c r="CE190">
        <v>119.621</v>
      </c>
      <c r="CF190" s="27">
        <v>6.0639E-5</v>
      </c>
      <c r="CG190">
        <v>707.85500000000002</v>
      </c>
      <c r="CH190">
        <v>207.37899999999999</v>
      </c>
      <c r="CI190">
        <v>114.539</v>
      </c>
      <c r="CJ190">
        <v>43.1646</v>
      </c>
      <c r="CK190">
        <v>365.08300000000003</v>
      </c>
      <c r="CL190">
        <v>321.91800000000001</v>
      </c>
      <c r="CM190">
        <v>23.44</v>
      </c>
      <c r="CN190">
        <v>18.350000000000001</v>
      </c>
      <c r="CO190">
        <v>3.66</v>
      </c>
      <c r="CP190">
        <v>12.08</v>
      </c>
      <c r="CQ190">
        <v>-48.37</v>
      </c>
      <c r="CR190">
        <v>7.37</v>
      </c>
      <c r="CS190">
        <v>17.440000000000001</v>
      </c>
      <c r="CT190">
        <v>27.51</v>
      </c>
      <c r="CU190">
        <v>1.64</v>
      </c>
      <c r="CV190">
        <v>63.12</v>
      </c>
      <c r="CW190">
        <v>57.53</v>
      </c>
      <c r="DH190">
        <v>0</v>
      </c>
      <c r="DI190">
        <v>0.73802199999999996</v>
      </c>
      <c r="DJ190">
        <v>3.1638600000000003E-2</v>
      </c>
      <c r="DK190">
        <v>1.40705E-2</v>
      </c>
      <c r="DL190">
        <v>-8.0562099999999998E-2</v>
      </c>
      <c r="DM190">
        <v>0.134212</v>
      </c>
      <c r="DN190">
        <v>0.17513200000000001</v>
      </c>
      <c r="DO190">
        <v>0.30364400000000002</v>
      </c>
      <c r="DP190">
        <v>2.03874E-2</v>
      </c>
      <c r="DQ190">
        <v>1.3365400000000001</v>
      </c>
      <c r="DR190">
        <v>0.78373099999999996</v>
      </c>
      <c r="DS190" t="s">
        <v>673</v>
      </c>
      <c r="DT190" t="s">
        <v>670</v>
      </c>
      <c r="DU190" t="s">
        <v>665</v>
      </c>
      <c r="DV190" t="s">
        <v>501</v>
      </c>
      <c r="DW190">
        <v>0.17332600000000001</v>
      </c>
      <c r="DX190">
        <v>0.17255599999999999</v>
      </c>
      <c r="DY190">
        <v>7.8</v>
      </c>
      <c r="DZ190">
        <v>8.4</v>
      </c>
      <c r="EC190">
        <v>133.65600000000001</v>
      </c>
      <c r="ED190">
        <v>159.15100000000001</v>
      </c>
      <c r="EE190">
        <v>277.07299999999998</v>
      </c>
      <c r="EF190">
        <v>81.134900000000002</v>
      </c>
      <c r="EG190">
        <v>0</v>
      </c>
      <c r="EH190">
        <v>-4302.38</v>
      </c>
      <c r="EI190">
        <v>0</v>
      </c>
      <c r="EJ190">
        <v>0</v>
      </c>
      <c r="EK190">
        <v>505.55700000000002</v>
      </c>
      <c r="EL190">
        <v>938.41600000000005</v>
      </c>
      <c r="EM190">
        <v>2025.88</v>
      </c>
      <c r="EN190">
        <v>119.621</v>
      </c>
      <c r="EO190">
        <v>-61.891100000000002</v>
      </c>
      <c r="EP190">
        <v>197.28100000000001</v>
      </c>
      <c r="EQ190">
        <v>114.539</v>
      </c>
      <c r="ER190">
        <v>0</v>
      </c>
      <c r="ES190">
        <v>43.1646</v>
      </c>
      <c r="ET190">
        <v>354.98500000000001</v>
      </c>
      <c r="EU190">
        <v>22.24</v>
      </c>
      <c r="EV190">
        <v>14.7</v>
      </c>
      <c r="EW190">
        <v>3.66</v>
      </c>
      <c r="EX190">
        <v>12.08</v>
      </c>
      <c r="EY190">
        <v>0</v>
      </c>
      <c r="EZ190">
        <v>-48.35</v>
      </c>
      <c r="FA190">
        <v>0</v>
      </c>
      <c r="FB190">
        <v>0</v>
      </c>
      <c r="FC190">
        <v>7.37</v>
      </c>
      <c r="FD190">
        <v>17.37</v>
      </c>
      <c r="FE190">
        <v>27.51</v>
      </c>
      <c r="FF190">
        <v>1.64</v>
      </c>
      <c r="FG190">
        <v>58.22</v>
      </c>
      <c r="FT190">
        <v>0</v>
      </c>
      <c r="FU190">
        <v>0.56546600000000002</v>
      </c>
      <c r="FV190">
        <v>3.1638600000000003E-2</v>
      </c>
      <c r="FW190">
        <v>1.40705E-2</v>
      </c>
      <c r="FX190">
        <v>0</v>
      </c>
      <c r="FY190">
        <v>-8.0562099999999998E-2</v>
      </c>
      <c r="FZ190">
        <v>0</v>
      </c>
      <c r="GA190">
        <v>0</v>
      </c>
      <c r="GB190">
        <v>0.134212</v>
      </c>
      <c r="GC190">
        <v>0.17436199999999999</v>
      </c>
      <c r="GD190">
        <v>0.30364400000000002</v>
      </c>
      <c r="GE190">
        <v>2.03874E-2</v>
      </c>
      <c r="GF190">
        <v>1.1632199999999999</v>
      </c>
      <c r="GG190">
        <v>467.20299999999997</v>
      </c>
      <c r="GH190">
        <v>1161.6600000000001</v>
      </c>
      <c r="GI190">
        <v>277.07299999999998</v>
      </c>
      <c r="GJ190">
        <v>0</v>
      </c>
      <c r="GK190">
        <v>2135</v>
      </c>
      <c r="GL190">
        <v>930.00099999999998</v>
      </c>
      <c r="GM190">
        <v>2637.81</v>
      </c>
      <c r="GN190">
        <v>297.5</v>
      </c>
      <c r="GO190">
        <v>7906.25</v>
      </c>
      <c r="GP190">
        <v>388.90899999999999</v>
      </c>
      <c r="GQ190">
        <v>168.15199999999999</v>
      </c>
      <c r="GR190">
        <v>65.400000000000006</v>
      </c>
      <c r="GS190">
        <v>622.46100000000001</v>
      </c>
      <c r="GT190">
        <v>49.003599999999999</v>
      </c>
      <c r="GU190">
        <v>54.21</v>
      </c>
      <c r="GV190">
        <v>3.66</v>
      </c>
      <c r="GW190">
        <v>39.268300000000004</v>
      </c>
      <c r="GX190">
        <v>31.93</v>
      </c>
      <c r="GY190">
        <v>23.209499999999998</v>
      </c>
      <c r="GZ190">
        <v>36.39</v>
      </c>
      <c r="HA190">
        <v>4.13</v>
      </c>
      <c r="HB190">
        <v>241.80099999999999</v>
      </c>
      <c r="HC190">
        <v>46.4</v>
      </c>
      <c r="HD190">
        <v>54.21</v>
      </c>
      <c r="HE190">
        <v>3.66</v>
      </c>
      <c r="HF190">
        <v>16.100000000000001</v>
      </c>
      <c r="HG190">
        <v>31.93</v>
      </c>
      <c r="HH190">
        <v>18.57</v>
      </c>
      <c r="HI190">
        <v>36.39</v>
      </c>
      <c r="HJ190">
        <v>4.13</v>
      </c>
      <c r="HK190">
        <v>211.39</v>
      </c>
      <c r="ID190">
        <v>0</v>
      </c>
      <c r="IE190">
        <v>2.4539200000000001</v>
      </c>
      <c r="IF190">
        <v>3.1638600000000003E-2</v>
      </c>
      <c r="IG190">
        <v>0</v>
      </c>
      <c r="IH190">
        <v>0.62342900000000001</v>
      </c>
      <c r="II190">
        <v>0.118043</v>
      </c>
      <c r="IJ190">
        <v>0.43196400000000001</v>
      </c>
      <c r="IK190">
        <v>6.2929700000000005E-2</v>
      </c>
      <c r="IL190">
        <v>3.72193</v>
      </c>
      <c r="IM190">
        <v>44.1</v>
      </c>
      <c r="IN190">
        <v>20</v>
      </c>
      <c r="IO190">
        <v>24.1</v>
      </c>
      <c r="IP190">
        <v>46.1</v>
      </c>
      <c r="IQ190">
        <v>20</v>
      </c>
      <c r="IR190">
        <v>26.1</v>
      </c>
      <c r="IU190">
        <v>21.11</v>
      </c>
      <c r="IV190">
        <v>31.57</v>
      </c>
      <c r="IW190">
        <v>24.84</v>
      </c>
      <c r="IX190">
        <v>32.69</v>
      </c>
      <c r="IY190">
        <v>21.11</v>
      </c>
      <c r="IZ190">
        <v>31.57</v>
      </c>
      <c r="JA190">
        <v>63.48</v>
      </c>
      <c r="JB190">
        <v>82.661900000000003</v>
      </c>
      <c r="JK190">
        <v>1</v>
      </c>
      <c r="JL190">
        <v>2.8233299999999999</v>
      </c>
      <c r="JM190">
        <v>2.8233299999999999</v>
      </c>
      <c r="JP190">
        <v>4303.6400000000003</v>
      </c>
      <c r="JQ190">
        <v>2.8233299999999999</v>
      </c>
      <c r="JR190">
        <v>0.25</v>
      </c>
      <c r="JS190">
        <v>0.41</v>
      </c>
      <c r="JT190">
        <v>2.1</v>
      </c>
      <c r="JU190">
        <v>0.26</v>
      </c>
      <c r="JV190">
        <v>0.4</v>
      </c>
      <c r="JW190">
        <v>2.17</v>
      </c>
      <c r="JZ190">
        <v>1</v>
      </c>
      <c r="KA190">
        <v>1</v>
      </c>
      <c r="KB190">
        <v>33.214100000000002</v>
      </c>
      <c r="KC190">
        <v>18.940100000000001</v>
      </c>
      <c r="KD190">
        <v>33.212800000000001</v>
      </c>
      <c r="KE190">
        <v>21.256</v>
      </c>
      <c r="KF190">
        <v>50.195</v>
      </c>
      <c r="KG190">
        <v>45.932200000000002</v>
      </c>
      <c r="KJ190">
        <v>27.395099999999999</v>
      </c>
      <c r="KK190">
        <v>37.264899999999997</v>
      </c>
      <c r="KL190">
        <v>55.284100000000002</v>
      </c>
      <c r="KM190">
        <v>16.012</v>
      </c>
      <c r="KN190">
        <v>0</v>
      </c>
      <c r="KO190">
        <v>-658.89300000000003</v>
      </c>
      <c r="KP190">
        <v>0</v>
      </c>
      <c r="KQ190">
        <v>0</v>
      </c>
      <c r="KR190">
        <v>109.703</v>
      </c>
      <c r="KS190">
        <v>186.93700000000001</v>
      </c>
      <c r="KT190">
        <v>413.96499999999997</v>
      </c>
      <c r="KU190">
        <v>26.198699999999999</v>
      </c>
      <c r="KV190">
        <v>213.86799999999999</v>
      </c>
      <c r="KW190">
        <v>1046.98</v>
      </c>
      <c r="KX190">
        <v>607.86199999999997</v>
      </c>
      <c r="KY190">
        <v>0</v>
      </c>
      <c r="KZ190">
        <v>229.07599999999999</v>
      </c>
      <c r="LA190">
        <v>1883.92</v>
      </c>
      <c r="LB190">
        <v>28.4787</v>
      </c>
      <c r="LC190">
        <v>49.5916</v>
      </c>
      <c r="LD190">
        <v>55.284100000000002</v>
      </c>
      <c r="LE190">
        <v>16.012</v>
      </c>
      <c r="LF190">
        <v>-658.89300000000003</v>
      </c>
      <c r="LG190">
        <v>109.703</v>
      </c>
      <c r="LH190">
        <v>187.92699999999999</v>
      </c>
      <c r="LI190">
        <v>413.96499999999997</v>
      </c>
      <c r="LJ190">
        <v>26.198699999999999</v>
      </c>
      <c r="LK190">
        <v>228.267</v>
      </c>
      <c r="LL190">
        <v>1100.57</v>
      </c>
      <c r="LM190">
        <v>607.86199999999997</v>
      </c>
      <c r="LN190">
        <v>229.07599999999999</v>
      </c>
      <c r="LO190">
        <v>1937.51</v>
      </c>
      <c r="LP190">
        <v>97.323899999999995</v>
      </c>
      <c r="LQ190">
        <v>281.65800000000002</v>
      </c>
      <c r="LR190">
        <v>55.284100000000002</v>
      </c>
      <c r="LS190">
        <v>0</v>
      </c>
      <c r="LT190">
        <v>463.08</v>
      </c>
      <c r="LU190">
        <v>187.226</v>
      </c>
      <c r="LV190">
        <v>544.68899999999996</v>
      </c>
      <c r="LW190">
        <v>71.471400000000003</v>
      </c>
      <c r="LX190">
        <v>1700.73</v>
      </c>
      <c r="LY190">
        <v>2063.9499999999998</v>
      </c>
      <c r="LZ190">
        <v>892.38499999999999</v>
      </c>
      <c r="MA190">
        <v>347.08</v>
      </c>
      <c r="MB190">
        <v>3303.42</v>
      </c>
    </row>
    <row r="191" spans="1:340" x14ac:dyDescent="0.25">
      <c r="A191" s="26">
        <v>44497.8278587963</v>
      </c>
      <c r="B191" t="s">
        <v>1038</v>
      </c>
      <c r="C191" t="s">
        <v>1039</v>
      </c>
      <c r="D191">
        <v>12</v>
      </c>
      <c r="E191">
        <v>1</v>
      </c>
      <c r="F191">
        <v>2100</v>
      </c>
      <c r="G191" t="s">
        <v>87</v>
      </c>
      <c r="H191" t="s">
        <v>393</v>
      </c>
      <c r="I191">
        <v>6.05</v>
      </c>
      <c r="J191">
        <v>1.8</v>
      </c>
      <c r="K191">
        <v>1.7</v>
      </c>
      <c r="L191">
        <v>28.5</v>
      </c>
      <c r="O191">
        <v>133.65600000000001</v>
      </c>
      <c r="P191">
        <v>159.15100000000001</v>
      </c>
      <c r="Q191">
        <v>277.07299999999998</v>
      </c>
      <c r="R191">
        <v>81.134900000000002</v>
      </c>
      <c r="S191">
        <v>0</v>
      </c>
      <c r="T191">
        <v>-4302.38</v>
      </c>
      <c r="U191">
        <v>0</v>
      </c>
      <c r="V191">
        <v>0</v>
      </c>
      <c r="W191">
        <v>505.55700000000002</v>
      </c>
      <c r="X191">
        <v>938.41600000000005</v>
      </c>
      <c r="Y191">
        <v>2025.88</v>
      </c>
      <c r="Z191">
        <v>119.621</v>
      </c>
      <c r="AA191">
        <v>-61.891100000000002</v>
      </c>
      <c r="AB191">
        <v>651.01499999999999</v>
      </c>
      <c r="AC191">
        <v>197.28100000000001</v>
      </c>
      <c r="AD191">
        <v>114.539</v>
      </c>
      <c r="AE191">
        <v>0</v>
      </c>
      <c r="AF191">
        <v>43.1646</v>
      </c>
      <c r="AG191">
        <v>354.98500000000001</v>
      </c>
      <c r="AH191">
        <v>311.82</v>
      </c>
      <c r="AI191">
        <v>46.32</v>
      </c>
      <c r="AJ191">
        <v>14.7</v>
      </c>
      <c r="AK191">
        <v>3.66</v>
      </c>
      <c r="AL191">
        <v>25.63</v>
      </c>
      <c r="AM191">
        <v>0</v>
      </c>
      <c r="AN191">
        <v>-48.35</v>
      </c>
      <c r="AO191">
        <v>0</v>
      </c>
      <c r="AP191">
        <v>0</v>
      </c>
      <c r="AQ191">
        <v>7.37</v>
      </c>
      <c r="AR191">
        <v>22.44</v>
      </c>
      <c r="AS191">
        <v>27.51</v>
      </c>
      <c r="AT191">
        <v>1.64</v>
      </c>
      <c r="AU191">
        <v>100.92</v>
      </c>
      <c r="AV191">
        <v>90.31</v>
      </c>
      <c r="BI191">
        <v>0</v>
      </c>
      <c r="BJ191">
        <v>0.56546600000000002</v>
      </c>
      <c r="BK191">
        <v>3.1638600000000003E-2</v>
      </c>
      <c r="BL191">
        <v>1.40705E-2</v>
      </c>
      <c r="BM191">
        <v>0</v>
      </c>
      <c r="BN191">
        <v>-8.0562099999999998E-2</v>
      </c>
      <c r="BO191">
        <v>0</v>
      </c>
      <c r="BP191">
        <v>0</v>
      </c>
      <c r="BQ191">
        <v>0.134212</v>
      </c>
      <c r="BR191">
        <v>0.17436199999999999</v>
      </c>
      <c r="BS191">
        <v>0.30364400000000002</v>
      </c>
      <c r="BT191">
        <v>2.03874E-2</v>
      </c>
      <c r="BU191">
        <v>1.1632199999999999</v>
      </c>
      <c r="BV191">
        <v>0.61117500000000002</v>
      </c>
      <c r="BW191">
        <v>140.49700000000001</v>
      </c>
      <c r="BX191">
        <v>209.15</v>
      </c>
      <c r="BY191">
        <v>277.07299999999998</v>
      </c>
      <c r="BZ191">
        <v>81.134900000000002</v>
      </c>
      <c r="CA191">
        <v>-4302.38</v>
      </c>
      <c r="CB191">
        <v>505.55700000000002</v>
      </c>
      <c r="CC191">
        <v>943.46699999999998</v>
      </c>
      <c r="CD191">
        <v>2025.88</v>
      </c>
      <c r="CE191">
        <v>119.621</v>
      </c>
      <c r="CF191" s="27">
        <v>6.0639E-5</v>
      </c>
      <c r="CG191">
        <v>707.85500000000002</v>
      </c>
      <c r="CH191">
        <v>207.37899999999999</v>
      </c>
      <c r="CI191">
        <v>114.539</v>
      </c>
      <c r="CJ191">
        <v>43.1646</v>
      </c>
      <c r="CK191">
        <v>365.08300000000003</v>
      </c>
      <c r="CL191">
        <v>321.91800000000001</v>
      </c>
      <c r="CM191">
        <v>48.72</v>
      </c>
      <c r="CN191">
        <v>18.350000000000001</v>
      </c>
      <c r="CO191">
        <v>3.66</v>
      </c>
      <c r="CP191">
        <v>25.63</v>
      </c>
      <c r="CQ191">
        <v>-48.37</v>
      </c>
      <c r="CR191">
        <v>7.37</v>
      </c>
      <c r="CS191">
        <v>22.51</v>
      </c>
      <c r="CT191">
        <v>27.51</v>
      </c>
      <c r="CU191">
        <v>1.64</v>
      </c>
      <c r="CV191">
        <v>107.02</v>
      </c>
      <c r="CW191">
        <v>96.36</v>
      </c>
      <c r="DH191">
        <v>0</v>
      </c>
      <c r="DI191">
        <v>0.73802199999999996</v>
      </c>
      <c r="DJ191">
        <v>3.1638600000000003E-2</v>
      </c>
      <c r="DK191">
        <v>1.40705E-2</v>
      </c>
      <c r="DL191">
        <v>-8.0562099999999998E-2</v>
      </c>
      <c r="DM191">
        <v>0.134212</v>
      </c>
      <c r="DN191">
        <v>0.17513200000000001</v>
      </c>
      <c r="DO191">
        <v>0.30364400000000002</v>
      </c>
      <c r="DP191">
        <v>2.03874E-2</v>
      </c>
      <c r="DQ191">
        <v>1.3365400000000001</v>
      </c>
      <c r="DR191">
        <v>0.78373099999999996</v>
      </c>
      <c r="DS191" t="s">
        <v>673</v>
      </c>
      <c r="DT191" t="s">
        <v>670</v>
      </c>
      <c r="DU191" t="s">
        <v>665</v>
      </c>
      <c r="DV191" t="s">
        <v>607</v>
      </c>
      <c r="DW191">
        <v>0.17332600000000001</v>
      </c>
      <c r="DX191">
        <v>0.17255599999999999</v>
      </c>
      <c r="DY191">
        <v>5.7</v>
      </c>
      <c r="DZ191">
        <v>6.3</v>
      </c>
      <c r="EC191">
        <v>133.65600000000001</v>
      </c>
      <c r="ED191">
        <v>159.15100000000001</v>
      </c>
      <c r="EE191">
        <v>277.07299999999998</v>
      </c>
      <c r="EF191">
        <v>81.134900000000002</v>
      </c>
      <c r="EG191">
        <v>0</v>
      </c>
      <c r="EH191">
        <v>-4302.38</v>
      </c>
      <c r="EI191">
        <v>0</v>
      </c>
      <c r="EJ191">
        <v>0</v>
      </c>
      <c r="EK191">
        <v>505.55700000000002</v>
      </c>
      <c r="EL191">
        <v>938.41600000000005</v>
      </c>
      <c r="EM191">
        <v>2025.88</v>
      </c>
      <c r="EN191">
        <v>119.621</v>
      </c>
      <c r="EO191">
        <v>-61.891100000000002</v>
      </c>
      <c r="EP191">
        <v>197.28100000000001</v>
      </c>
      <c r="EQ191">
        <v>114.539</v>
      </c>
      <c r="ER191">
        <v>0</v>
      </c>
      <c r="ES191">
        <v>43.1646</v>
      </c>
      <c r="ET191">
        <v>354.98500000000001</v>
      </c>
      <c r="EU191">
        <v>46.32</v>
      </c>
      <c r="EV191">
        <v>14.7</v>
      </c>
      <c r="EW191">
        <v>3.66</v>
      </c>
      <c r="EX191">
        <v>25.63</v>
      </c>
      <c r="EY191">
        <v>0</v>
      </c>
      <c r="EZ191">
        <v>-48.35</v>
      </c>
      <c r="FA191">
        <v>0</v>
      </c>
      <c r="FB191">
        <v>0</v>
      </c>
      <c r="FC191">
        <v>7.37</v>
      </c>
      <c r="FD191">
        <v>22.44</v>
      </c>
      <c r="FE191">
        <v>27.51</v>
      </c>
      <c r="FF191">
        <v>1.64</v>
      </c>
      <c r="FG191">
        <v>100.92</v>
      </c>
      <c r="FT191">
        <v>0</v>
      </c>
      <c r="FU191">
        <v>0.56546600000000002</v>
      </c>
      <c r="FV191">
        <v>3.1638600000000003E-2</v>
      </c>
      <c r="FW191">
        <v>1.40705E-2</v>
      </c>
      <c r="FX191">
        <v>0</v>
      </c>
      <c r="FY191">
        <v>-8.0562099999999998E-2</v>
      </c>
      <c r="FZ191">
        <v>0</v>
      </c>
      <c r="GA191">
        <v>0</v>
      </c>
      <c r="GB191">
        <v>0.134212</v>
      </c>
      <c r="GC191">
        <v>0.17436199999999999</v>
      </c>
      <c r="GD191">
        <v>0.30364400000000002</v>
      </c>
      <c r="GE191">
        <v>2.03874E-2</v>
      </c>
      <c r="GF191">
        <v>1.1632199999999999</v>
      </c>
      <c r="GG191">
        <v>467.20299999999997</v>
      </c>
      <c r="GH191">
        <v>1161.6600000000001</v>
      </c>
      <c r="GI191">
        <v>277.07299999999998</v>
      </c>
      <c r="GJ191">
        <v>0</v>
      </c>
      <c r="GK191">
        <v>2135</v>
      </c>
      <c r="GL191">
        <v>930.00099999999998</v>
      </c>
      <c r="GM191">
        <v>2637.81</v>
      </c>
      <c r="GN191">
        <v>297.5</v>
      </c>
      <c r="GO191">
        <v>7906.25</v>
      </c>
      <c r="GP191">
        <v>388.90899999999999</v>
      </c>
      <c r="GQ191">
        <v>168.15199999999999</v>
      </c>
      <c r="GR191">
        <v>65.400000000000006</v>
      </c>
      <c r="GS191">
        <v>622.46100000000001</v>
      </c>
      <c r="GT191">
        <v>99.301500000000004</v>
      </c>
      <c r="GU191">
        <v>54.21</v>
      </c>
      <c r="GV191">
        <v>3.66</v>
      </c>
      <c r="GW191">
        <v>87.853700000000003</v>
      </c>
      <c r="GX191">
        <v>31.93</v>
      </c>
      <c r="GY191">
        <v>36.700699999999998</v>
      </c>
      <c r="GZ191">
        <v>36.39</v>
      </c>
      <c r="HA191">
        <v>4.13</v>
      </c>
      <c r="HB191">
        <v>354.17599999999999</v>
      </c>
      <c r="HC191">
        <v>93.68</v>
      </c>
      <c r="HD191">
        <v>54.21</v>
      </c>
      <c r="HE191">
        <v>3.66</v>
      </c>
      <c r="HF191">
        <v>36.020000000000003</v>
      </c>
      <c r="HG191">
        <v>31.93</v>
      </c>
      <c r="HH191">
        <v>26.26</v>
      </c>
      <c r="HI191">
        <v>36.39</v>
      </c>
      <c r="HJ191">
        <v>4.13</v>
      </c>
      <c r="HK191">
        <v>286.27999999999997</v>
      </c>
      <c r="ID191">
        <v>0</v>
      </c>
      <c r="IE191">
        <v>2.4539200000000001</v>
      </c>
      <c r="IF191">
        <v>3.1638600000000003E-2</v>
      </c>
      <c r="IG191">
        <v>0</v>
      </c>
      <c r="IH191">
        <v>0.62342900000000001</v>
      </c>
      <c r="II191">
        <v>0.118043</v>
      </c>
      <c r="IJ191">
        <v>0.43196400000000001</v>
      </c>
      <c r="IK191">
        <v>6.2929700000000005E-2</v>
      </c>
      <c r="IL191">
        <v>3.72193</v>
      </c>
      <c r="IM191">
        <v>42.1</v>
      </c>
      <c r="IN191">
        <v>13.6</v>
      </c>
      <c r="IO191">
        <v>28.5</v>
      </c>
      <c r="IP191">
        <v>43.9</v>
      </c>
      <c r="IQ191">
        <v>13.7</v>
      </c>
      <c r="IR191">
        <v>30.2</v>
      </c>
      <c r="IU191">
        <v>21.11</v>
      </c>
      <c r="IV191">
        <v>69.2</v>
      </c>
      <c r="IW191">
        <v>24.84</v>
      </c>
      <c r="IX191">
        <v>71.52</v>
      </c>
      <c r="IY191">
        <v>21.11</v>
      </c>
      <c r="IZ191">
        <v>69.2</v>
      </c>
      <c r="JA191">
        <v>63.48</v>
      </c>
      <c r="JB191">
        <v>181.54499999999999</v>
      </c>
      <c r="JK191">
        <v>1</v>
      </c>
      <c r="JL191">
        <v>2.8233299999999999</v>
      </c>
      <c r="JM191">
        <v>2.8233299999999999</v>
      </c>
      <c r="JP191">
        <v>4303.6400000000003</v>
      </c>
      <c r="JQ191">
        <v>2.8233299999999999</v>
      </c>
      <c r="JR191">
        <v>0.25</v>
      </c>
      <c r="JS191">
        <v>0.41</v>
      </c>
      <c r="JT191">
        <v>2.4700000000000002</v>
      </c>
      <c r="JU191">
        <v>0.26</v>
      </c>
      <c r="JV191">
        <v>0.4</v>
      </c>
      <c r="JW191">
        <v>2.5499999999999998</v>
      </c>
      <c r="JZ191">
        <v>1</v>
      </c>
      <c r="KA191">
        <v>1</v>
      </c>
      <c r="KB191">
        <v>33.214100000000002</v>
      </c>
      <c r="KC191">
        <v>18.940100000000001</v>
      </c>
      <c r="KD191">
        <v>33.212800000000001</v>
      </c>
      <c r="KE191">
        <v>21.256</v>
      </c>
      <c r="KF191">
        <v>50.195</v>
      </c>
      <c r="KG191">
        <v>45.932200000000002</v>
      </c>
      <c r="KJ191">
        <v>27.395099999999999</v>
      </c>
      <c r="KK191">
        <v>37.264899999999997</v>
      </c>
      <c r="KL191">
        <v>55.284100000000002</v>
      </c>
      <c r="KM191">
        <v>16.012</v>
      </c>
      <c r="KN191">
        <v>0</v>
      </c>
      <c r="KO191">
        <v>-658.89300000000003</v>
      </c>
      <c r="KP191">
        <v>0</v>
      </c>
      <c r="KQ191">
        <v>0</v>
      </c>
      <c r="KR191">
        <v>109.703</v>
      </c>
      <c r="KS191">
        <v>186.93700000000001</v>
      </c>
      <c r="KT191">
        <v>413.96499999999997</v>
      </c>
      <c r="KU191">
        <v>26.198699999999999</v>
      </c>
      <c r="KV191">
        <v>213.86799999999999</v>
      </c>
      <c r="KW191">
        <v>1252.79</v>
      </c>
      <c r="KX191">
        <v>727.35599999999999</v>
      </c>
      <c r="KY191">
        <v>0</v>
      </c>
      <c r="KZ191">
        <v>274.108</v>
      </c>
      <c r="LA191">
        <v>2254.2600000000002</v>
      </c>
      <c r="LB191">
        <v>28.4787</v>
      </c>
      <c r="LC191">
        <v>49.5916</v>
      </c>
      <c r="LD191">
        <v>55.284100000000002</v>
      </c>
      <c r="LE191">
        <v>16.012</v>
      </c>
      <c r="LF191">
        <v>-658.89300000000003</v>
      </c>
      <c r="LG191">
        <v>109.703</v>
      </c>
      <c r="LH191">
        <v>187.92699999999999</v>
      </c>
      <c r="LI191">
        <v>413.96499999999997</v>
      </c>
      <c r="LJ191">
        <v>26.198699999999999</v>
      </c>
      <c r="LK191">
        <v>228.267</v>
      </c>
      <c r="LL191">
        <v>1316.92</v>
      </c>
      <c r="LM191">
        <v>727.35599999999999</v>
      </c>
      <c r="LN191">
        <v>274.108</v>
      </c>
      <c r="LO191">
        <v>2318.38</v>
      </c>
      <c r="LP191">
        <v>97.323899999999995</v>
      </c>
      <c r="LQ191">
        <v>281.65800000000002</v>
      </c>
      <c r="LR191">
        <v>55.284100000000002</v>
      </c>
      <c r="LS191">
        <v>0</v>
      </c>
      <c r="LT191">
        <v>463.08</v>
      </c>
      <c r="LU191">
        <v>187.226</v>
      </c>
      <c r="LV191">
        <v>544.68899999999996</v>
      </c>
      <c r="LW191">
        <v>71.471400000000003</v>
      </c>
      <c r="LX191">
        <v>1700.73</v>
      </c>
      <c r="LY191">
        <v>2469.69</v>
      </c>
      <c r="LZ191">
        <v>1067.81</v>
      </c>
      <c r="MA191">
        <v>415.30900000000003</v>
      </c>
      <c r="MB191">
        <v>3952.81</v>
      </c>
    </row>
    <row r="192" spans="1:340" x14ac:dyDescent="0.25">
      <c r="A192" s="26">
        <v>44497.828217592592</v>
      </c>
      <c r="B192" t="s">
        <v>1040</v>
      </c>
      <c r="C192" t="s">
        <v>1041</v>
      </c>
      <c r="D192">
        <v>12</v>
      </c>
      <c r="E192">
        <v>1</v>
      </c>
      <c r="F192">
        <v>2100</v>
      </c>
      <c r="G192" t="s">
        <v>87</v>
      </c>
      <c r="H192" t="s">
        <v>112</v>
      </c>
      <c r="I192">
        <v>-20</v>
      </c>
      <c r="J192">
        <v>-8.4</v>
      </c>
      <c r="K192">
        <v>-8.1999999999999993</v>
      </c>
      <c r="L192">
        <v>35.9</v>
      </c>
      <c r="O192">
        <v>133.65600000000001</v>
      </c>
      <c r="P192">
        <v>159.15100000000001</v>
      </c>
      <c r="Q192">
        <v>277.07299999999998</v>
      </c>
      <c r="R192">
        <v>2893.75</v>
      </c>
      <c r="S192">
        <v>0</v>
      </c>
      <c r="T192">
        <v>-4302.38</v>
      </c>
      <c r="U192">
        <v>0</v>
      </c>
      <c r="V192">
        <v>0</v>
      </c>
      <c r="W192">
        <v>505.55700000000002</v>
      </c>
      <c r="X192">
        <v>938.41600000000005</v>
      </c>
      <c r="Y192">
        <v>2025.88</v>
      </c>
      <c r="Z192">
        <v>119.621</v>
      </c>
      <c r="AA192">
        <v>2750.73</v>
      </c>
      <c r="AB192">
        <v>3463.63</v>
      </c>
      <c r="AC192">
        <v>197.28100000000001</v>
      </c>
      <c r="AD192">
        <v>0</v>
      </c>
      <c r="AE192">
        <v>0</v>
      </c>
      <c r="AF192">
        <v>43.1646</v>
      </c>
      <c r="AG192">
        <v>240.446</v>
      </c>
      <c r="AH192">
        <v>197.28100000000001</v>
      </c>
      <c r="AI192">
        <v>22.24</v>
      </c>
      <c r="AJ192">
        <v>14.7</v>
      </c>
      <c r="AK192">
        <v>3.66</v>
      </c>
      <c r="AL192">
        <v>40.270000000000003</v>
      </c>
      <c r="AM192">
        <v>0</v>
      </c>
      <c r="AN192">
        <v>-49.24</v>
      </c>
      <c r="AO192">
        <v>0</v>
      </c>
      <c r="AP192">
        <v>0</v>
      </c>
      <c r="AQ192">
        <v>7.37</v>
      </c>
      <c r="AR192">
        <v>17.37</v>
      </c>
      <c r="AS192">
        <v>27.51</v>
      </c>
      <c r="AT192">
        <v>1.64</v>
      </c>
      <c r="AU192">
        <v>85.52</v>
      </c>
      <c r="AV192">
        <v>80.87</v>
      </c>
      <c r="BI192">
        <v>0</v>
      </c>
      <c r="BJ192">
        <v>0.56546600000000002</v>
      </c>
      <c r="BK192">
        <v>3.1638600000000003E-2</v>
      </c>
      <c r="BL192">
        <v>0.346611</v>
      </c>
      <c r="BM192">
        <v>0</v>
      </c>
      <c r="BN192">
        <v>-8.0562099999999998E-2</v>
      </c>
      <c r="BO192">
        <v>0</v>
      </c>
      <c r="BP192">
        <v>0</v>
      </c>
      <c r="BQ192">
        <v>0.134212</v>
      </c>
      <c r="BR192">
        <v>0.17436199999999999</v>
      </c>
      <c r="BS192">
        <v>0.30364400000000002</v>
      </c>
      <c r="BT192">
        <v>2.03874E-2</v>
      </c>
      <c r="BU192">
        <v>1.49576</v>
      </c>
      <c r="BV192">
        <v>0.943716</v>
      </c>
      <c r="BW192">
        <v>141.47999999999999</v>
      </c>
      <c r="BX192">
        <v>206.035</v>
      </c>
      <c r="BY192">
        <v>277.07299999999998</v>
      </c>
      <c r="BZ192">
        <v>1198.33</v>
      </c>
      <c r="CA192">
        <v>-4302.38</v>
      </c>
      <c r="CB192">
        <v>505.55700000000002</v>
      </c>
      <c r="CC192">
        <v>938.88499999999999</v>
      </c>
      <c r="CD192">
        <v>2025.88</v>
      </c>
      <c r="CE192">
        <v>119.621</v>
      </c>
      <c r="CF192">
        <v>1110.48</v>
      </c>
      <c r="CG192">
        <v>1822.92</v>
      </c>
      <c r="CH192">
        <v>208.83</v>
      </c>
      <c r="CI192">
        <v>0</v>
      </c>
      <c r="CJ192">
        <v>43.1646</v>
      </c>
      <c r="CK192">
        <v>251.995</v>
      </c>
      <c r="CL192">
        <v>208.83</v>
      </c>
      <c r="CM192">
        <v>23.59</v>
      </c>
      <c r="CN192">
        <v>18.18</v>
      </c>
      <c r="CO192">
        <v>3.66</v>
      </c>
      <c r="CP192">
        <v>15.44</v>
      </c>
      <c r="CQ192">
        <v>-48.84</v>
      </c>
      <c r="CR192">
        <v>7.37</v>
      </c>
      <c r="CS192">
        <v>17.38</v>
      </c>
      <c r="CT192">
        <v>27.51</v>
      </c>
      <c r="CU192">
        <v>1.64</v>
      </c>
      <c r="CV192">
        <v>65.930000000000007</v>
      </c>
      <c r="CW192">
        <v>60.87</v>
      </c>
      <c r="DH192">
        <v>0</v>
      </c>
      <c r="DI192">
        <v>0.72714699999999999</v>
      </c>
      <c r="DJ192">
        <v>3.1638600000000003E-2</v>
      </c>
      <c r="DK192">
        <v>7.7726100000000006E-2</v>
      </c>
      <c r="DL192">
        <v>-8.0562099999999998E-2</v>
      </c>
      <c r="DM192">
        <v>0.134212</v>
      </c>
      <c r="DN192">
        <v>0.17466000000000001</v>
      </c>
      <c r="DO192">
        <v>0.30364400000000002</v>
      </c>
      <c r="DP192">
        <v>2.03874E-2</v>
      </c>
      <c r="DQ192">
        <v>1.3888499999999999</v>
      </c>
      <c r="DR192">
        <v>0.836511</v>
      </c>
      <c r="DS192" t="s">
        <v>673</v>
      </c>
      <c r="DT192" t="s">
        <v>670</v>
      </c>
      <c r="DU192" t="s">
        <v>665</v>
      </c>
      <c r="DV192" t="s">
        <v>501</v>
      </c>
      <c r="DW192">
        <v>-0.106907</v>
      </c>
      <c r="DX192">
        <v>-0.10720499999999999</v>
      </c>
      <c r="DY192">
        <v>-29.7</v>
      </c>
      <c r="DZ192">
        <v>-32.9</v>
      </c>
      <c r="EC192">
        <v>133.65600000000001</v>
      </c>
      <c r="ED192">
        <v>159.15100000000001</v>
      </c>
      <c r="EE192">
        <v>277.07299999999998</v>
      </c>
      <c r="EF192">
        <v>2893.75</v>
      </c>
      <c r="EG192">
        <v>0</v>
      </c>
      <c r="EH192">
        <v>-4302.38</v>
      </c>
      <c r="EI192">
        <v>0</v>
      </c>
      <c r="EJ192">
        <v>0</v>
      </c>
      <c r="EK192">
        <v>505.55700000000002</v>
      </c>
      <c r="EL192">
        <v>938.41600000000005</v>
      </c>
      <c r="EM192">
        <v>2025.88</v>
      </c>
      <c r="EN192">
        <v>119.621</v>
      </c>
      <c r="EO192">
        <v>2750.73</v>
      </c>
      <c r="EP192">
        <v>197.28100000000001</v>
      </c>
      <c r="EQ192">
        <v>0</v>
      </c>
      <c r="ER192">
        <v>0</v>
      </c>
      <c r="ES192">
        <v>43.1646</v>
      </c>
      <c r="ET192">
        <v>240.446</v>
      </c>
      <c r="EU192">
        <v>22.24</v>
      </c>
      <c r="EV192">
        <v>14.7</v>
      </c>
      <c r="EW192">
        <v>3.66</v>
      </c>
      <c r="EX192">
        <v>40.270000000000003</v>
      </c>
      <c r="EY192">
        <v>0</v>
      </c>
      <c r="EZ192">
        <v>-49.24</v>
      </c>
      <c r="FA192">
        <v>0</v>
      </c>
      <c r="FB192">
        <v>0</v>
      </c>
      <c r="FC192">
        <v>7.37</v>
      </c>
      <c r="FD192">
        <v>17.37</v>
      </c>
      <c r="FE192">
        <v>27.51</v>
      </c>
      <c r="FF192">
        <v>1.64</v>
      </c>
      <c r="FG192">
        <v>85.52</v>
      </c>
      <c r="FT192">
        <v>0</v>
      </c>
      <c r="FU192">
        <v>0.56546600000000002</v>
      </c>
      <c r="FV192">
        <v>3.1638600000000003E-2</v>
      </c>
      <c r="FW192">
        <v>0.346611</v>
      </c>
      <c r="FX192">
        <v>0</v>
      </c>
      <c r="FY192">
        <v>-8.0562099999999998E-2</v>
      </c>
      <c r="FZ192">
        <v>0</v>
      </c>
      <c r="GA192">
        <v>0</v>
      </c>
      <c r="GB192">
        <v>0.134212</v>
      </c>
      <c r="GC192">
        <v>0.17436199999999999</v>
      </c>
      <c r="GD192">
        <v>0.30364400000000002</v>
      </c>
      <c r="GE192">
        <v>2.03874E-2</v>
      </c>
      <c r="GF192">
        <v>1.49576</v>
      </c>
      <c r="GG192">
        <v>466.28899999999999</v>
      </c>
      <c r="GH192">
        <v>1163.6600000000001</v>
      </c>
      <c r="GI192">
        <v>277.07299999999998</v>
      </c>
      <c r="GJ192">
        <v>2735.11</v>
      </c>
      <c r="GK192">
        <v>2135</v>
      </c>
      <c r="GL192">
        <v>930.00099999999998</v>
      </c>
      <c r="GM192">
        <v>2637.81</v>
      </c>
      <c r="GN192">
        <v>297.5</v>
      </c>
      <c r="GO192">
        <v>10642.4</v>
      </c>
      <c r="GP192">
        <v>388.14800000000002</v>
      </c>
      <c r="GQ192">
        <v>0</v>
      </c>
      <c r="GR192">
        <v>65.400000000000006</v>
      </c>
      <c r="GS192">
        <v>453.548</v>
      </c>
      <c r="GT192">
        <v>48.908499999999997</v>
      </c>
      <c r="GU192">
        <v>54.25</v>
      </c>
      <c r="GV192">
        <v>3.66</v>
      </c>
      <c r="GW192">
        <v>35.96</v>
      </c>
      <c r="GX192">
        <v>31.93</v>
      </c>
      <c r="GY192">
        <v>23.209499999999998</v>
      </c>
      <c r="GZ192">
        <v>36.39</v>
      </c>
      <c r="HA192">
        <v>4.13</v>
      </c>
      <c r="HB192">
        <v>238.43799999999999</v>
      </c>
      <c r="HC192">
        <v>46.31</v>
      </c>
      <c r="HD192">
        <v>54.25</v>
      </c>
      <c r="HE192">
        <v>3.66</v>
      </c>
      <c r="HF192">
        <v>35.96</v>
      </c>
      <c r="HG192">
        <v>31.93</v>
      </c>
      <c r="HH192">
        <v>18.57</v>
      </c>
      <c r="HI192">
        <v>36.39</v>
      </c>
      <c r="HJ192">
        <v>4.13</v>
      </c>
      <c r="HK192">
        <v>231.2</v>
      </c>
      <c r="ID192">
        <v>0</v>
      </c>
      <c r="IE192">
        <v>2.4552900000000002</v>
      </c>
      <c r="IF192">
        <v>3.1638600000000003E-2</v>
      </c>
      <c r="IG192">
        <v>0.296898</v>
      </c>
      <c r="IH192">
        <v>0.62342900000000001</v>
      </c>
      <c r="II192">
        <v>0.118043</v>
      </c>
      <c r="IJ192">
        <v>0.43196400000000001</v>
      </c>
      <c r="IK192">
        <v>6.2929700000000005E-2</v>
      </c>
      <c r="IL192">
        <v>4.0202</v>
      </c>
      <c r="IM192">
        <v>56.5</v>
      </c>
      <c r="IN192">
        <v>20.6</v>
      </c>
      <c r="IO192">
        <v>35.9</v>
      </c>
      <c r="IP192">
        <v>48.1</v>
      </c>
      <c r="IQ192">
        <v>20.399999999999999</v>
      </c>
      <c r="IR192">
        <v>27.7</v>
      </c>
      <c r="IU192">
        <v>60.24</v>
      </c>
      <c r="IV192">
        <v>20.63</v>
      </c>
      <c r="IW192">
        <v>38.979999999999997</v>
      </c>
      <c r="IX192">
        <v>21.89</v>
      </c>
      <c r="IY192">
        <v>60.24</v>
      </c>
      <c r="IZ192">
        <v>20.63</v>
      </c>
      <c r="JA192">
        <v>99.47</v>
      </c>
      <c r="JB192">
        <v>43.308500000000002</v>
      </c>
      <c r="JK192">
        <v>1</v>
      </c>
      <c r="JL192">
        <v>2.8233299999999999</v>
      </c>
      <c r="JM192">
        <v>2.8233299999999999</v>
      </c>
      <c r="JP192">
        <v>4303.6400000000003</v>
      </c>
      <c r="JQ192">
        <v>2.8233299999999999</v>
      </c>
      <c r="JR192">
        <v>0.33</v>
      </c>
      <c r="JS192">
        <v>0.33</v>
      </c>
      <c r="JT192">
        <v>2.04</v>
      </c>
      <c r="JU192">
        <v>0.3</v>
      </c>
      <c r="JV192">
        <v>0.36</v>
      </c>
      <c r="JW192">
        <v>1.78</v>
      </c>
      <c r="JZ192">
        <v>1</v>
      </c>
      <c r="KA192">
        <v>1</v>
      </c>
      <c r="KB192">
        <v>33.214100000000002</v>
      </c>
      <c r="KC192">
        <v>18.940100000000001</v>
      </c>
      <c r="KD192">
        <v>33.350900000000003</v>
      </c>
      <c r="KE192">
        <v>21.180099999999999</v>
      </c>
      <c r="KF192">
        <v>50.169800000000002</v>
      </c>
      <c r="KG192">
        <v>45.942900000000002</v>
      </c>
      <c r="KJ192">
        <v>27.395099999999999</v>
      </c>
      <c r="KK192">
        <v>37.264899999999997</v>
      </c>
      <c r="KL192">
        <v>55.284100000000002</v>
      </c>
      <c r="KM192">
        <v>565.27599999999995</v>
      </c>
      <c r="KN192">
        <v>0</v>
      </c>
      <c r="KO192">
        <v>-658.89300000000003</v>
      </c>
      <c r="KP192">
        <v>0</v>
      </c>
      <c r="KQ192">
        <v>0</v>
      </c>
      <c r="KR192">
        <v>109.703</v>
      </c>
      <c r="KS192">
        <v>186.93700000000001</v>
      </c>
      <c r="KT192">
        <v>413.96499999999997</v>
      </c>
      <c r="KU192">
        <v>26.198699999999999</v>
      </c>
      <c r="KV192">
        <v>763.13199999999995</v>
      </c>
      <c r="KW192">
        <v>1046.98</v>
      </c>
      <c r="KX192">
        <v>0</v>
      </c>
      <c r="KY192">
        <v>0</v>
      </c>
      <c r="KZ192">
        <v>229.07599999999999</v>
      </c>
      <c r="LA192">
        <v>1276.05</v>
      </c>
      <c r="LB192">
        <v>28.669499999999999</v>
      </c>
      <c r="LC192">
        <v>48.8001</v>
      </c>
      <c r="LD192">
        <v>55.284100000000002</v>
      </c>
      <c r="LE192">
        <v>232.678</v>
      </c>
      <c r="LF192">
        <v>-658.89300000000003</v>
      </c>
      <c r="LG192">
        <v>109.703</v>
      </c>
      <c r="LH192">
        <v>187.03700000000001</v>
      </c>
      <c r="LI192">
        <v>413.96499999999997</v>
      </c>
      <c r="LJ192">
        <v>26.198699999999999</v>
      </c>
      <c r="LK192">
        <v>443.44299999999998</v>
      </c>
      <c r="LL192">
        <v>1108.27</v>
      </c>
      <c r="LM192">
        <v>0</v>
      </c>
      <c r="LN192">
        <v>229.07599999999999</v>
      </c>
      <c r="LO192">
        <v>1337.34</v>
      </c>
      <c r="LP192">
        <v>97.136600000000001</v>
      </c>
      <c r="LQ192">
        <v>282.12200000000001</v>
      </c>
      <c r="LR192">
        <v>55.284100000000002</v>
      </c>
      <c r="LS192">
        <v>534.86400000000003</v>
      </c>
      <c r="LT192">
        <v>463.08</v>
      </c>
      <c r="LU192">
        <v>187.226</v>
      </c>
      <c r="LV192">
        <v>544.68899999999996</v>
      </c>
      <c r="LW192">
        <v>71.471400000000003</v>
      </c>
      <c r="LX192">
        <v>2235.87</v>
      </c>
      <c r="LY192">
        <v>2059.91</v>
      </c>
      <c r="LZ192">
        <v>0</v>
      </c>
      <c r="MA192">
        <v>347.08</v>
      </c>
      <c r="MB192">
        <v>2406.9899999999998</v>
      </c>
    </row>
    <row r="193" spans="1:340" x14ac:dyDescent="0.25">
      <c r="A193" s="26">
        <v>44497.828564814816</v>
      </c>
      <c r="B193" t="s">
        <v>1042</v>
      </c>
      <c r="C193" t="s">
        <v>1043</v>
      </c>
      <c r="D193">
        <v>12</v>
      </c>
      <c r="E193">
        <v>1</v>
      </c>
      <c r="F193">
        <v>2100</v>
      </c>
      <c r="G193" t="s">
        <v>87</v>
      </c>
      <c r="H193" t="s">
        <v>112</v>
      </c>
      <c r="I193">
        <v>-18.61</v>
      </c>
      <c r="J193">
        <v>-6.2</v>
      </c>
      <c r="K193">
        <v>-6.1</v>
      </c>
      <c r="L193">
        <v>38</v>
      </c>
      <c r="O193">
        <v>133.65600000000001</v>
      </c>
      <c r="P193">
        <v>159.15100000000001</v>
      </c>
      <c r="Q193">
        <v>277.07299999999998</v>
      </c>
      <c r="R193">
        <v>2893.75</v>
      </c>
      <c r="S193">
        <v>0</v>
      </c>
      <c r="T193">
        <v>-4302.38</v>
      </c>
      <c r="U193">
        <v>0</v>
      </c>
      <c r="V193">
        <v>0</v>
      </c>
      <c r="W193">
        <v>505.55700000000002</v>
      </c>
      <c r="X193">
        <v>938.41600000000005</v>
      </c>
      <c r="Y193">
        <v>2025.88</v>
      </c>
      <c r="Z193">
        <v>119.621</v>
      </c>
      <c r="AA193">
        <v>2750.73</v>
      </c>
      <c r="AB193">
        <v>3463.63</v>
      </c>
      <c r="AC193">
        <v>197.28100000000001</v>
      </c>
      <c r="AD193">
        <v>0</v>
      </c>
      <c r="AE193">
        <v>0</v>
      </c>
      <c r="AF193">
        <v>43.1646</v>
      </c>
      <c r="AG193">
        <v>240.446</v>
      </c>
      <c r="AH193">
        <v>197.28100000000001</v>
      </c>
      <c r="AI193">
        <v>46.32</v>
      </c>
      <c r="AJ193">
        <v>14.7</v>
      </c>
      <c r="AK193">
        <v>3.66</v>
      </c>
      <c r="AL193">
        <v>40.270000000000003</v>
      </c>
      <c r="AM193">
        <v>0</v>
      </c>
      <c r="AN193">
        <v>-49.24</v>
      </c>
      <c r="AO193">
        <v>0</v>
      </c>
      <c r="AP193">
        <v>0</v>
      </c>
      <c r="AQ193">
        <v>7.37</v>
      </c>
      <c r="AR193">
        <v>22.44</v>
      </c>
      <c r="AS193">
        <v>27.51</v>
      </c>
      <c r="AT193">
        <v>1.64</v>
      </c>
      <c r="AU193">
        <v>114.67</v>
      </c>
      <c r="AV193">
        <v>104.95</v>
      </c>
      <c r="BI193">
        <v>0</v>
      </c>
      <c r="BJ193">
        <v>0.56546600000000002</v>
      </c>
      <c r="BK193">
        <v>3.1638600000000003E-2</v>
      </c>
      <c r="BL193">
        <v>0.346611</v>
      </c>
      <c r="BM193">
        <v>0</v>
      </c>
      <c r="BN193">
        <v>-8.0562099999999998E-2</v>
      </c>
      <c r="BO193">
        <v>0</v>
      </c>
      <c r="BP193">
        <v>0</v>
      </c>
      <c r="BQ193">
        <v>0.134212</v>
      </c>
      <c r="BR193">
        <v>0.17436199999999999</v>
      </c>
      <c r="BS193">
        <v>0.30364400000000002</v>
      </c>
      <c r="BT193">
        <v>2.03874E-2</v>
      </c>
      <c r="BU193">
        <v>1.49576</v>
      </c>
      <c r="BV193">
        <v>0.943716</v>
      </c>
      <c r="BW193">
        <v>141.47999999999999</v>
      </c>
      <c r="BX193">
        <v>206.035</v>
      </c>
      <c r="BY193">
        <v>277.07299999999998</v>
      </c>
      <c r="BZ193">
        <v>1198.33</v>
      </c>
      <c r="CA193">
        <v>-4302.38</v>
      </c>
      <c r="CB193">
        <v>505.55700000000002</v>
      </c>
      <c r="CC193">
        <v>938.88499999999999</v>
      </c>
      <c r="CD193">
        <v>2025.88</v>
      </c>
      <c r="CE193">
        <v>119.621</v>
      </c>
      <c r="CF193">
        <v>1110.48</v>
      </c>
      <c r="CG193">
        <v>1822.92</v>
      </c>
      <c r="CH193">
        <v>208.83</v>
      </c>
      <c r="CI193">
        <v>0</v>
      </c>
      <c r="CJ193">
        <v>43.1646</v>
      </c>
      <c r="CK193">
        <v>251.995</v>
      </c>
      <c r="CL193">
        <v>208.83</v>
      </c>
      <c r="CM193">
        <v>49.06</v>
      </c>
      <c r="CN193">
        <v>18.18</v>
      </c>
      <c r="CO193">
        <v>3.66</v>
      </c>
      <c r="CP193">
        <v>15.44</v>
      </c>
      <c r="CQ193">
        <v>-48.84</v>
      </c>
      <c r="CR193">
        <v>7.37</v>
      </c>
      <c r="CS193">
        <v>22.45</v>
      </c>
      <c r="CT193">
        <v>27.51</v>
      </c>
      <c r="CU193">
        <v>1.64</v>
      </c>
      <c r="CV193">
        <v>96.47</v>
      </c>
      <c r="CW193">
        <v>86.34</v>
      </c>
      <c r="DH193">
        <v>0</v>
      </c>
      <c r="DI193">
        <v>0.72714699999999999</v>
      </c>
      <c r="DJ193">
        <v>3.1638600000000003E-2</v>
      </c>
      <c r="DK193">
        <v>7.7726100000000006E-2</v>
      </c>
      <c r="DL193">
        <v>-8.0562099999999998E-2</v>
      </c>
      <c r="DM193">
        <v>0.134212</v>
      </c>
      <c r="DN193">
        <v>0.17466000000000001</v>
      </c>
      <c r="DO193">
        <v>0.30364400000000002</v>
      </c>
      <c r="DP193">
        <v>2.03874E-2</v>
      </c>
      <c r="DQ193">
        <v>1.3888499999999999</v>
      </c>
      <c r="DR193">
        <v>0.836511</v>
      </c>
      <c r="DS193" t="s">
        <v>673</v>
      </c>
      <c r="DT193" t="s">
        <v>670</v>
      </c>
      <c r="DU193" t="s">
        <v>665</v>
      </c>
      <c r="DV193" t="s">
        <v>607</v>
      </c>
      <c r="DW193">
        <v>-0.106907</v>
      </c>
      <c r="DX193">
        <v>-0.10720499999999999</v>
      </c>
      <c r="DY193">
        <v>-18.899999999999999</v>
      </c>
      <c r="DZ193">
        <v>-21.6</v>
      </c>
      <c r="EC193">
        <v>133.65600000000001</v>
      </c>
      <c r="ED193">
        <v>159.15100000000001</v>
      </c>
      <c r="EE193">
        <v>277.07299999999998</v>
      </c>
      <c r="EF193">
        <v>2893.75</v>
      </c>
      <c r="EG193">
        <v>0</v>
      </c>
      <c r="EH193">
        <v>-4302.38</v>
      </c>
      <c r="EI193">
        <v>0</v>
      </c>
      <c r="EJ193">
        <v>0</v>
      </c>
      <c r="EK193">
        <v>505.55700000000002</v>
      </c>
      <c r="EL193">
        <v>938.41600000000005</v>
      </c>
      <c r="EM193">
        <v>2025.88</v>
      </c>
      <c r="EN193">
        <v>119.621</v>
      </c>
      <c r="EO193">
        <v>2750.73</v>
      </c>
      <c r="EP193">
        <v>197.28100000000001</v>
      </c>
      <c r="EQ193">
        <v>0</v>
      </c>
      <c r="ER193">
        <v>0</v>
      </c>
      <c r="ES193">
        <v>43.1646</v>
      </c>
      <c r="ET193">
        <v>240.446</v>
      </c>
      <c r="EU193">
        <v>46.32</v>
      </c>
      <c r="EV193">
        <v>14.7</v>
      </c>
      <c r="EW193">
        <v>3.66</v>
      </c>
      <c r="EX193">
        <v>40.270000000000003</v>
      </c>
      <c r="EY193">
        <v>0</v>
      </c>
      <c r="EZ193">
        <v>-49.24</v>
      </c>
      <c r="FA193">
        <v>0</v>
      </c>
      <c r="FB193">
        <v>0</v>
      </c>
      <c r="FC193">
        <v>7.37</v>
      </c>
      <c r="FD193">
        <v>22.44</v>
      </c>
      <c r="FE193">
        <v>27.51</v>
      </c>
      <c r="FF193">
        <v>1.64</v>
      </c>
      <c r="FG193">
        <v>114.67</v>
      </c>
      <c r="FT193">
        <v>0</v>
      </c>
      <c r="FU193">
        <v>0.56546600000000002</v>
      </c>
      <c r="FV193">
        <v>3.1638600000000003E-2</v>
      </c>
      <c r="FW193">
        <v>0.346611</v>
      </c>
      <c r="FX193">
        <v>0</v>
      </c>
      <c r="FY193">
        <v>-8.0562099999999998E-2</v>
      </c>
      <c r="FZ193">
        <v>0</v>
      </c>
      <c r="GA193">
        <v>0</v>
      </c>
      <c r="GB193">
        <v>0.134212</v>
      </c>
      <c r="GC193">
        <v>0.17436199999999999</v>
      </c>
      <c r="GD193">
        <v>0.30364400000000002</v>
      </c>
      <c r="GE193">
        <v>2.03874E-2</v>
      </c>
      <c r="GF193">
        <v>1.49576</v>
      </c>
      <c r="GG193">
        <v>466.28899999999999</v>
      </c>
      <c r="GH193">
        <v>1163.6600000000001</v>
      </c>
      <c r="GI193">
        <v>277.07299999999998</v>
      </c>
      <c r="GJ193">
        <v>2735.11</v>
      </c>
      <c r="GK193">
        <v>2135</v>
      </c>
      <c r="GL193">
        <v>930.00099999999998</v>
      </c>
      <c r="GM193">
        <v>2637.81</v>
      </c>
      <c r="GN193">
        <v>297.5</v>
      </c>
      <c r="GO193">
        <v>10642.4</v>
      </c>
      <c r="GP193">
        <v>388.14800000000002</v>
      </c>
      <c r="GQ193">
        <v>0</v>
      </c>
      <c r="GR193">
        <v>65.400000000000006</v>
      </c>
      <c r="GS193">
        <v>453.548</v>
      </c>
      <c r="GT193">
        <v>99.110600000000005</v>
      </c>
      <c r="GU193">
        <v>54.25</v>
      </c>
      <c r="GV193">
        <v>3.66</v>
      </c>
      <c r="GW193">
        <v>35.96</v>
      </c>
      <c r="GX193">
        <v>31.93</v>
      </c>
      <c r="GY193">
        <v>36.700699999999998</v>
      </c>
      <c r="GZ193">
        <v>36.39</v>
      </c>
      <c r="HA193">
        <v>4.13</v>
      </c>
      <c r="HB193">
        <v>302.13099999999997</v>
      </c>
      <c r="HC193">
        <v>93.5</v>
      </c>
      <c r="HD193">
        <v>54.25</v>
      </c>
      <c r="HE193">
        <v>3.66</v>
      </c>
      <c r="HF193">
        <v>35.96</v>
      </c>
      <c r="HG193">
        <v>31.93</v>
      </c>
      <c r="HH193">
        <v>26.26</v>
      </c>
      <c r="HI193">
        <v>36.39</v>
      </c>
      <c r="HJ193">
        <v>4.13</v>
      </c>
      <c r="HK193">
        <v>286.08</v>
      </c>
      <c r="ID193">
        <v>0</v>
      </c>
      <c r="IE193">
        <v>2.4552900000000002</v>
      </c>
      <c r="IF193">
        <v>3.1638600000000003E-2</v>
      </c>
      <c r="IG193">
        <v>0.296898</v>
      </c>
      <c r="IH193">
        <v>0.62342900000000001</v>
      </c>
      <c r="II193">
        <v>0.118043</v>
      </c>
      <c r="IJ193">
        <v>0.43196400000000001</v>
      </c>
      <c r="IK193">
        <v>6.2929700000000005E-2</v>
      </c>
      <c r="IL193">
        <v>4.0202</v>
      </c>
      <c r="IM193">
        <v>54.3</v>
      </c>
      <c r="IN193">
        <v>16.3</v>
      </c>
      <c r="IO193">
        <v>38</v>
      </c>
      <c r="IP193">
        <v>48.1</v>
      </c>
      <c r="IQ193">
        <v>16.2</v>
      </c>
      <c r="IR193">
        <v>31.9</v>
      </c>
      <c r="IU193">
        <v>60.24</v>
      </c>
      <c r="IV193">
        <v>44.71</v>
      </c>
      <c r="IW193">
        <v>38.979999999999997</v>
      </c>
      <c r="IX193">
        <v>47.36</v>
      </c>
      <c r="IY193">
        <v>60.24</v>
      </c>
      <c r="IZ193">
        <v>44.71</v>
      </c>
      <c r="JA193">
        <v>99.47</v>
      </c>
      <c r="JB193">
        <v>93.510599999999997</v>
      </c>
      <c r="JK193">
        <v>1</v>
      </c>
      <c r="JL193">
        <v>2.8233299999999999</v>
      </c>
      <c r="JM193">
        <v>2.8233299999999999</v>
      </c>
      <c r="JP193">
        <v>4303.6400000000003</v>
      </c>
      <c r="JQ193">
        <v>2.8233299999999999</v>
      </c>
      <c r="JR193">
        <v>0.33</v>
      </c>
      <c r="JS193">
        <v>0.33</v>
      </c>
      <c r="JT193">
        <v>2.29</v>
      </c>
      <c r="JU193">
        <v>0.3</v>
      </c>
      <c r="JV193">
        <v>0.36</v>
      </c>
      <c r="JW193">
        <v>2.04</v>
      </c>
      <c r="JZ193">
        <v>1</v>
      </c>
      <c r="KA193">
        <v>1</v>
      </c>
      <c r="KB193">
        <v>33.214100000000002</v>
      </c>
      <c r="KC193">
        <v>18.940100000000001</v>
      </c>
      <c r="KD193">
        <v>33.350900000000003</v>
      </c>
      <c r="KE193">
        <v>21.180099999999999</v>
      </c>
      <c r="KF193">
        <v>50.169800000000002</v>
      </c>
      <c r="KG193">
        <v>45.942900000000002</v>
      </c>
      <c r="KJ193">
        <v>27.395099999999999</v>
      </c>
      <c r="KK193">
        <v>37.264899999999997</v>
      </c>
      <c r="KL193">
        <v>55.284100000000002</v>
      </c>
      <c r="KM193">
        <v>565.27599999999995</v>
      </c>
      <c r="KN193">
        <v>0</v>
      </c>
      <c r="KO193">
        <v>-658.89300000000003</v>
      </c>
      <c r="KP193">
        <v>0</v>
      </c>
      <c r="KQ193">
        <v>0</v>
      </c>
      <c r="KR193">
        <v>109.703</v>
      </c>
      <c r="KS193">
        <v>186.93700000000001</v>
      </c>
      <c r="KT193">
        <v>413.96499999999997</v>
      </c>
      <c r="KU193">
        <v>26.198699999999999</v>
      </c>
      <c r="KV193">
        <v>763.13199999999995</v>
      </c>
      <c r="KW193">
        <v>1252.79</v>
      </c>
      <c r="KX193">
        <v>0</v>
      </c>
      <c r="KY193">
        <v>0</v>
      </c>
      <c r="KZ193">
        <v>274.108</v>
      </c>
      <c r="LA193">
        <v>1526.9</v>
      </c>
      <c r="LB193">
        <v>28.669499999999999</v>
      </c>
      <c r="LC193">
        <v>48.8001</v>
      </c>
      <c r="LD193">
        <v>55.284100000000002</v>
      </c>
      <c r="LE193">
        <v>232.678</v>
      </c>
      <c r="LF193">
        <v>-658.89300000000003</v>
      </c>
      <c r="LG193">
        <v>109.703</v>
      </c>
      <c r="LH193">
        <v>187.03700000000001</v>
      </c>
      <c r="LI193">
        <v>413.96499999999997</v>
      </c>
      <c r="LJ193">
        <v>26.198699999999999</v>
      </c>
      <c r="LK193">
        <v>443.44299999999998</v>
      </c>
      <c r="LL193">
        <v>1326.13</v>
      </c>
      <c r="LM193">
        <v>0</v>
      </c>
      <c r="LN193">
        <v>274.108</v>
      </c>
      <c r="LO193">
        <v>1600.24</v>
      </c>
      <c r="LP193">
        <v>97.136600000000001</v>
      </c>
      <c r="LQ193">
        <v>282.12200000000001</v>
      </c>
      <c r="LR193">
        <v>55.284100000000002</v>
      </c>
      <c r="LS193">
        <v>534.86400000000003</v>
      </c>
      <c r="LT193">
        <v>463.08</v>
      </c>
      <c r="LU193">
        <v>187.226</v>
      </c>
      <c r="LV193">
        <v>544.68899999999996</v>
      </c>
      <c r="LW193">
        <v>71.471400000000003</v>
      </c>
      <c r="LX193">
        <v>2235.87</v>
      </c>
      <c r="LY193">
        <v>2464.85</v>
      </c>
      <c r="LZ193">
        <v>0</v>
      </c>
      <c r="MA193">
        <v>415.30900000000003</v>
      </c>
      <c r="MB193">
        <v>2880.16</v>
      </c>
    </row>
    <row r="194" spans="1:340" x14ac:dyDescent="0.25">
      <c r="A194" s="26">
        <v>44497.828923611109</v>
      </c>
      <c r="B194" t="s">
        <v>1044</v>
      </c>
      <c r="C194" t="s">
        <v>1045</v>
      </c>
      <c r="D194">
        <v>12</v>
      </c>
      <c r="E194">
        <v>1</v>
      </c>
      <c r="F194">
        <v>2100</v>
      </c>
      <c r="G194" t="s">
        <v>87</v>
      </c>
      <c r="H194" t="s">
        <v>393</v>
      </c>
      <c r="I194">
        <v>5</v>
      </c>
      <c r="J194">
        <v>2.1</v>
      </c>
      <c r="K194">
        <v>2.2000000000000002</v>
      </c>
      <c r="L194">
        <v>25.5</v>
      </c>
      <c r="O194">
        <v>134.69300000000001</v>
      </c>
      <c r="P194">
        <v>156.62899999999999</v>
      </c>
      <c r="Q194">
        <v>277.07299999999998</v>
      </c>
      <c r="R194">
        <v>1217.8800000000001</v>
      </c>
      <c r="S194">
        <v>0</v>
      </c>
      <c r="T194">
        <v>-4302.38</v>
      </c>
      <c r="U194">
        <v>0</v>
      </c>
      <c r="V194">
        <v>0</v>
      </c>
      <c r="W194">
        <v>505.55700000000002</v>
      </c>
      <c r="X194">
        <v>933.83799999999997</v>
      </c>
      <c r="Y194">
        <v>2025.88</v>
      </c>
      <c r="Z194">
        <v>119.621</v>
      </c>
      <c r="AA194">
        <v>1068.79</v>
      </c>
      <c r="AB194">
        <v>1786.27</v>
      </c>
      <c r="AC194">
        <v>198.81299999999999</v>
      </c>
      <c r="AD194">
        <v>0</v>
      </c>
      <c r="AE194">
        <v>0</v>
      </c>
      <c r="AF194">
        <v>43.1646</v>
      </c>
      <c r="AG194">
        <v>241.977</v>
      </c>
      <c r="AH194">
        <v>198.81299999999999</v>
      </c>
      <c r="AI194">
        <v>22.4</v>
      </c>
      <c r="AJ194">
        <v>14.52</v>
      </c>
      <c r="AK194">
        <v>3.66</v>
      </c>
      <c r="AL194">
        <v>15.29</v>
      </c>
      <c r="AM194">
        <v>0</v>
      </c>
      <c r="AN194">
        <v>-48.83</v>
      </c>
      <c r="AO194">
        <v>0</v>
      </c>
      <c r="AP194">
        <v>0</v>
      </c>
      <c r="AQ194">
        <v>7.37</v>
      </c>
      <c r="AR194">
        <v>17.309999999999999</v>
      </c>
      <c r="AS194">
        <v>27.51</v>
      </c>
      <c r="AT194">
        <v>1.64</v>
      </c>
      <c r="AU194">
        <v>60.87</v>
      </c>
      <c r="AV194">
        <v>55.87</v>
      </c>
      <c r="BI194">
        <v>0</v>
      </c>
      <c r="BJ194">
        <v>0.55403100000000005</v>
      </c>
      <c r="BK194">
        <v>3.1638600000000003E-2</v>
      </c>
      <c r="BL194">
        <v>8.0348699999999995E-2</v>
      </c>
      <c r="BM194">
        <v>0</v>
      </c>
      <c r="BN194">
        <v>-8.0562099999999998E-2</v>
      </c>
      <c r="BO194">
        <v>0</v>
      </c>
      <c r="BP194">
        <v>0</v>
      </c>
      <c r="BQ194">
        <v>0.134212</v>
      </c>
      <c r="BR194">
        <v>0.173876</v>
      </c>
      <c r="BS194">
        <v>0.30364400000000002</v>
      </c>
      <c r="BT194">
        <v>2.03874E-2</v>
      </c>
      <c r="BU194">
        <v>1.2175800000000001</v>
      </c>
      <c r="BV194">
        <v>0.66601900000000003</v>
      </c>
      <c r="BW194">
        <v>141.47999999999999</v>
      </c>
      <c r="BX194">
        <v>206.035</v>
      </c>
      <c r="BY194">
        <v>277.07299999999998</v>
      </c>
      <c r="BZ194">
        <v>1198.33</v>
      </c>
      <c r="CA194">
        <v>-4302.38</v>
      </c>
      <c r="CB194">
        <v>505.55700000000002</v>
      </c>
      <c r="CC194">
        <v>938.88499999999999</v>
      </c>
      <c r="CD194">
        <v>2025.88</v>
      </c>
      <c r="CE194">
        <v>119.621</v>
      </c>
      <c r="CF194">
        <v>1110.48</v>
      </c>
      <c r="CG194">
        <v>1822.92</v>
      </c>
      <c r="CH194">
        <v>208.83</v>
      </c>
      <c r="CI194">
        <v>0</v>
      </c>
      <c r="CJ194">
        <v>43.1646</v>
      </c>
      <c r="CK194">
        <v>251.995</v>
      </c>
      <c r="CL194">
        <v>208.83</v>
      </c>
      <c r="CM194">
        <v>23.59</v>
      </c>
      <c r="CN194">
        <v>18.18</v>
      </c>
      <c r="CO194">
        <v>3.66</v>
      </c>
      <c r="CP194">
        <v>15.44</v>
      </c>
      <c r="CQ194">
        <v>-48.84</v>
      </c>
      <c r="CR194">
        <v>7.37</v>
      </c>
      <c r="CS194">
        <v>17.38</v>
      </c>
      <c r="CT194">
        <v>27.51</v>
      </c>
      <c r="CU194">
        <v>1.64</v>
      </c>
      <c r="CV194">
        <v>65.930000000000007</v>
      </c>
      <c r="CW194">
        <v>60.87</v>
      </c>
      <c r="DH194">
        <v>0</v>
      </c>
      <c r="DI194">
        <v>0.72714699999999999</v>
      </c>
      <c r="DJ194">
        <v>3.1638600000000003E-2</v>
      </c>
      <c r="DK194">
        <v>7.7726100000000006E-2</v>
      </c>
      <c r="DL194">
        <v>-8.0562099999999998E-2</v>
      </c>
      <c r="DM194">
        <v>0.134212</v>
      </c>
      <c r="DN194">
        <v>0.17466000000000001</v>
      </c>
      <c r="DO194">
        <v>0.30364400000000002</v>
      </c>
      <c r="DP194">
        <v>2.03874E-2</v>
      </c>
      <c r="DQ194">
        <v>1.3888499999999999</v>
      </c>
      <c r="DR194">
        <v>0.836511</v>
      </c>
      <c r="DS194" t="s">
        <v>673</v>
      </c>
      <c r="DT194" t="s">
        <v>670</v>
      </c>
      <c r="DU194" t="s">
        <v>665</v>
      </c>
      <c r="DV194" t="s">
        <v>501</v>
      </c>
      <c r="DW194">
        <v>0.17127600000000001</v>
      </c>
      <c r="DX194">
        <v>0.170492</v>
      </c>
      <c r="DY194">
        <v>7.7</v>
      </c>
      <c r="DZ194">
        <v>8.1999999999999993</v>
      </c>
      <c r="EC194">
        <v>134.69300000000001</v>
      </c>
      <c r="ED194">
        <v>156.62899999999999</v>
      </c>
      <c r="EE194">
        <v>277.07299999999998</v>
      </c>
      <c r="EF194">
        <v>1217.8800000000001</v>
      </c>
      <c r="EG194">
        <v>0</v>
      </c>
      <c r="EH194">
        <v>-4302.38</v>
      </c>
      <c r="EI194">
        <v>0</v>
      </c>
      <c r="EJ194">
        <v>0</v>
      </c>
      <c r="EK194">
        <v>505.55700000000002</v>
      </c>
      <c r="EL194">
        <v>933.83799999999997</v>
      </c>
      <c r="EM194">
        <v>2025.88</v>
      </c>
      <c r="EN194">
        <v>119.621</v>
      </c>
      <c r="EO194">
        <v>1068.79</v>
      </c>
      <c r="EP194">
        <v>198.81299999999999</v>
      </c>
      <c r="EQ194">
        <v>0</v>
      </c>
      <c r="ER194">
        <v>0</v>
      </c>
      <c r="ES194">
        <v>43.1646</v>
      </c>
      <c r="ET194">
        <v>241.977</v>
      </c>
      <c r="EU194">
        <v>22.4</v>
      </c>
      <c r="EV194">
        <v>14.52</v>
      </c>
      <c r="EW194">
        <v>3.66</v>
      </c>
      <c r="EX194">
        <v>15.29</v>
      </c>
      <c r="EY194">
        <v>0</v>
      </c>
      <c r="EZ194">
        <v>-48.83</v>
      </c>
      <c r="FA194">
        <v>0</v>
      </c>
      <c r="FB194">
        <v>0</v>
      </c>
      <c r="FC194">
        <v>7.37</v>
      </c>
      <c r="FD194">
        <v>17.309999999999999</v>
      </c>
      <c r="FE194">
        <v>27.51</v>
      </c>
      <c r="FF194">
        <v>1.64</v>
      </c>
      <c r="FG194">
        <v>60.87</v>
      </c>
      <c r="FT194">
        <v>0</v>
      </c>
      <c r="FU194">
        <v>0.55403100000000005</v>
      </c>
      <c r="FV194">
        <v>3.1638600000000003E-2</v>
      </c>
      <c r="FW194">
        <v>8.0348699999999995E-2</v>
      </c>
      <c r="FX194">
        <v>0</v>
      </c>
      <c r="FY194">
        <v>-8.0562099999999998E-2</v>
      </c>
      <c r="FZ194">
        <v>0</v>
      </c>
      <c r="GA194">
        <v>0</v>
      </c>
      <c r="GB194">
        <v>0.134212</v>
      </c>
      <c r="GC194">
        <v>0.173876</v>
      </c>
      <c r="GD194">
        <v>0.30364400000000002</v>
      </c>
      <c r="GE194">
        <v>2.03874E-2</v>
      </c>
      <c r="GF194">
        <v>1.2175800000000001</v>
      </c>
      <c r="GG194">
        <v>466.28899999999999</v>
      </c>
      <c r="GH194">
        <v>1163.6600000000001</v>
      </c>
      <c r="GI194">
        <v>277.07299999999998</v>
      </c>
      <c r="GJ194">
        <v>2735.11</v>
      </c>
      <c r="GK194">
        <v>2135</v>
      </c>
      <c r="GL194">
        <v>930.00099999999998</v>
      </c>
      <c r="GM194">
        <v>2637.81</v>
      </c>
      <c r="GN194">
        <v>297.5</v>
      </c>
      <c r="GO194">
        <v>10642.4</v>
      </c>
      <c r="GP194">
        <v>388.14800000000002</v>
      </c>
      <c r="GQ194">
        <v>0</v>
      </c>
      <c r="GR194">
        <v>65.400000000000006</v>
      </c>
      <c r="GS194">
        <v>453.548</v>
      </c>
      <c r="GT194">
        <v>48.908499999999997</v>
      </c>
      <c r="GU194">
        <v>54.25</v>
      </c>
      <c r="GV194">
        <v>3.66</v>
      </c>
      <c r="GW194">
        <v>35.96</v>
      </c>
      <c r="GX194">
        <v>31.93</v>
      </c>
      <c r="GY194">
        <v>23.209499999999998</v>
      </c>
      <c r="GZ194">
        <v>36.39</v>
      </c>
      <c r="HA194">
        <v>4.13</v>
      </c>
      <c r="HB194">
        <v>238.43799999999999</v>
      </c>
      <c r="HC194">
        <v>46.31</v>
      </c>
      <c r="HD194">
        <v>54.25</v>
      </c>
      <c r="HE194">
        <v>3.66</v>
      </c>
      <c r="HF194">
        <v>35.96</v>
      </c>
      <c r="HG194">
        <v>31.93</v>
      </c>
      <c r="HH194">
        <v>18.57</v>
      </c>
      <c r="HI194">
        <v>36.39</v>
      </c>
      <c r="HJ194">
        <v>4.13</v>
      </c>
      <c r="HK194">
        <v>231.2</v>
      </c>
      <c r="ID194">
        <v>0</v>
      </c>
      <c r="IE194">
        <v>2.4552900000000002</v>
      </c>
      <c r="IF194">
        <v>3.1638600000000003E-2</v>
      </c>
      <c r="IG194">
        <v>0.296898</v>
      </c>
      <c r="IH194">
        <v>0.62342900000000001</v>
      </c>
      <c r="II194">
        <v>0.118043</v>
      </c>
      <c r="IJ194">
        <v>0.43196400000000001</v>
      </c>
      <c r="IK194">
        <v>6.2929700000000005E-2</v>
      </c>
      <c r="IL194">
        <v>4.0202</v>
      </c>
      <c r="IM194">
        <v>46</v>
      </c>
      <c r="IN194">
        <v>20.5</v>
      </c>
      <c r="IO194">
        <v>25.5</v>
      </c>
      <c r="IP194">
        <v>48.1</v>
      </c>
      <c r="IQ194">
        <v>20.399999999999999</v>
      </c>
      <c r="IR194">
        <v>27.7</v>
      </c>
      <c r="IU194">
        <v>35.090000000000003</v>
      </c>
      <c r="IV194">
        <v>20.78</v>
      </c>
      <c r="IW194">
        <v>38.979999999999997</v>
      </c>
      <c r="IX194">
        <v>21.89</v>
      </c>
      <c r="IY194">
        <v>35.090000000000003</v>
      </c>
      <c r="IZ194">
        <v>20.78</v>
      </c>
      <c r="JA194">
        <v>99.47</v>
      </c>
      <c r="JB194">
        <v>43.308500000000002</v>
      </c>
      <c r="JK194">
        <v>1</v>
      </c>
      <c r="JL194">
        <v>2.8233299999999999</v>
      </c>
      <c r="JM194">
        <v>2.8233299999999999</v>
      </c>
      <c r="JP194">
        <v>4303.6400000000003</v>
      </c>
      <c r="JQ194">
        <v>2.8233299999999999</v>
      </c>
      <c r="JR194">
        <v>0.28999999999999998</v>
      </c>
      <c r="JS194">
        <v>0.36</v>
      </c>
      <c r="JT194">
        <v>1.72</v>
      </c>
      <c r="JU194">
        <v>0.3</v>
      </c>
      <c r="JV194">
        <v>0.36</v>
      </c>
      <c r="JW194">
        <v>1.78</v>
      </c>
      <c r="JZ194">
        <v>1</v>
      </c>
      <c r="KA194">
        <v>1</v>
      </c>
      <c r="KB194">
        <v>33.111400000000003</v>
      </c>
      <c r="KC194">
        <v>18.854099999999999</v>
      </c>
      <c r="KD194">
        <v>33.350900000000003</v>
      </c>
      <c r="KE194">
        <v>21.180099999999999</v>
      </c>
      <c r="KF194">
        <v>50.169800000000002</v>
      </c>
      <c r="KG194">
        <v>45.942900000000002</v>
      </c>
      <c r="KJ194">
        <v>27.599499999999999</v>
      </c>
      <c r="KK194">
        <v>36.616799999999998</v>
      </c>
      <c r="KL194">
        <v>55.284100000000002</v>
      </c>
      <c r="KM194">
        <v>236.239</v>
      </c>
      <c r="KN194">
        <v>0</v>
      </c>
      <c r="KO194">
        <v>-658.89300000000003</v>
      </c>
      <c r="KP194">
        <v>0</v>
      </c>
      <c r="KQ194">
        <v>0</v>
      </c>
      <c r="KR194">
        <v>109.703</v>
      </c>
      <c r="KS194">
        <v>186.048</v>
      </c>
      <c r="KT194">
        <v>413.96499999999997</v>
      </c>
      <c r="KU194">
        <v>26.198699999999999</v>
      </c>
      <c r="KV194">
        <v>432.762</v>
      </c>
      <c r="KW194">
        <v>1055.1099999999999</v>
      </c>
      <c r="KX194">
        <v>0</v>
      </c>
      <c r="KY194">
        <v>0</v>
      </c>
      <c r="KZ194">
        <v>229.07599999999999</v>
      </c>
      <c r="LA194">
        <v>1284.18</v>
      </c>
      <c r="LB194">
        <v>28.669499999999999</v>
      </c>
      <c r="LC194">
        <v>48.8001</v>
      </c>
      <c r="LD194">
        <v>55.284100000000002</v>
      </c>
      <c r="LE194">
        <v>232.678</v>
      </c>
      <c r="LF194">
        <v>-658.89300000000003</v>
      </c>
      <c r="LG194">
        <v>109.703</v>
      </c>
      <c r="LH194">
        <v>187.03700000000001</v>
      </c>
      <c r="LI194">
        <v>413.96499999999997</v>
      </c>
      <c r="LJ194">
        <v>26.198699999999999</v>
      </c>
      <c r="LK194">
        <v>443.44299999999998</v>
      </c>
      <c r="LL194">
        <v>1108.27</v>
      </c>
      <c r="LM194">
        <v>0</v>
      </c>
      <c r="LN194">
        <v>229.07599999999999</v>
      </c>
      <c r="LO194">
        <v>1337.34</v>
      </c>
      <c r="LP194">
        <v>97.136600000000001</v>
      </c>
      <c r="LQ194">
        <v>282.12200000000001</v>
      </c>
      <c r="LR194">
        <v>55.284100000000002</v>
      </c>
      <c r="LS194">
        <v>534.86400000000003</v>
      </c>
      <c r="LT194">
        <v>463.08</v>
      </c>
      <c r="LU194">
        <v>187.226</v>
      </c>
      <c r="LV194">
        <v>544.68899999999996</v>
      </c>
      <c r="LW194">
        <v>71.471400000000003</v>
      </c>
      <c r="LX194">
        <v>2235.87</v>
      </c>
      <c r="LY194">
        <v>2059.91</v>
      </c>
      <c r="LZ194">
        <v>0</v>
      </c>
      <c r="MA194">
        <v>347.08</v>
      </c>
      <c r="MB194">
        <v>2406.9899999999998</v>
      </c>
    </row>
    <row r="195" spans="1:340" x14ac:dyDescent="0.25">
      <c r="A195" s="26">
        <v>44497.829282407409</v>
      </c>
      <c r="B195" t="s">
        <v>1046</v>
      </c>
      <c r="C195" t="s">
        <v>1047</v>
      </c>
      <c r="D195">
        <v>12</v>
      </c>
      <c r="E195">
        <v>1</v>
      </c>
      <c r="F195">
        <v>2100</v>
      </c>
      <c r="G195" t="s">
        <v>87</v>
      </c>
      <c r="H195" t="s">
        <v>393</v>
      </c>
      <c r="I195">
        <v>6.19</v>
      </c>
      <c r="J195">
        <v>2.1</v>
      </c>
      <c r="K195">
        <v>2</v>
      </c>
      <c r="L195">
        <v>29.9</v>
      </c>
      <c r="O195">
        <v>134.69300000000001</v>
      </c>
      <c r="P195">
        <v>156.62899999999999</v>
      </c>
      <c r="Q195">
        <v>277.07299999999998</v>
      </c>
      <c r="R195">
        <v>1217.8800000000001</v>
      </c>
      <c r="S195">
        <v>0</v>
      </c>
      <c r="T195">
        <v>-4302.38</v>
      </c>
      <c r="U195">
        <v>0</v>
      </c>
      <c r="V195">
        <v>0</v>
      </c>
      <c r="W195">
        <v>505.55700000000002</v>
      </c>
      <c r="X195">
        <v>933.83799999999997</v>
      </c>
      <c r="Y195">
        <v>2025.88</v>
      </c>
      <c r="Z195">
        <v>119.621</v>
      </c>
      <c r="AA195">
        <v>1068.79</v>
      </c>
      <c r="AB195">
        <v>1786.27</v>
      </c>
      <c r="AC195">
        <v>198.81299999999999</v>
      </c>
      <c r="AD195">
        <v>0</v>
      </c>
      <c r="AE195">
        <v>0</v>
      </c>
      <c r="AF195">
        <v>43.1646</v>
      </c>
      <c r="AG195">
        <v>241.977</v>
      </c>
      <c r="AH195">
        <v>198.81299999999999</v>
      </c>
      <c r="AI195">
        <v>46.68</v>
      </c>
      <c r="AJ195">
        <v>14.52</v>
      </c>
      <c r="AK195">
        <v>3.66</v>
      </c>
      <c r="AL195">
        <v>15.29</v>
      </c>
      <c r="AM195">
        <v>0</v>
      </c>
      <c r="AN195">
        <v>-48.83</v>
      </c>
      <c r="AO195">
        <v>0</v>
      </c>
      <c r="AP195">
        <v>0</v>
      </c>
      <c r="AQ195">
        <v>7.37</v>
      </c>
      <c r="AR195">
        <v>22.38</v>
      </c>
      <c r="AS195">
        <v>27.51</v>
      </c>
      <c r="AT195">
        <v>1.64</v>
      </c>
      <c r="AU195">
        <v>90.22</v>
      </c>
      <c r="AV195">
        <v>80.150000000000006</v>
      </c>
      <c r="BI195">
        <v>0</v>
      </c>
      <c r="BJ195">
        <v>0.55403100000000005</v>
      </c>
      <c r="BK195">
        <v>3.1638600000000003E-2</v>
      </c>
      <c r="BL195">
        <v>8.0348699999999995E-2</v>
      </c>
      <c r="BM195">
        <v>0</v>
      </c>
      <c r="BN195">
        <v>-8.0562099999999998E-2</v>
      </c>
      <c r="BO195">
        <v>0</v>
      </c>
      <c r="BP195">
        <v>0</v>
      </c>
      <c r="BQ195">
        <v>0.134212</v>
      </c>
      <c r="BR195">
        <v>0.173876</v>
      </c>
      <c r="BS195">
        <v>0.30364400000000002</v>
      </c>
      <c r="BT195">
        <v>2.03874E-2</v>
      </c>
      <c r="BU195">
        <v>1.2175800000000001</v>
      </c>
      <c r="BV195">
        <v>0.66601900000000003</v>
      </c>
      <c r="BW195">
        <v>141.47999999999999</v>
      </c>
      <c r="BX195">
        <v>206.035</v>
      </c>
      <c r="BY195">
        <v>277.07299999999998</v>
      </c>
      <c r="BZ195">
        <v>1198.33</v>
      </c>
      <c r="CA195">
        <v>-4302.38</v>
      </c>
      <c r="CB195">
        <v>505.55700000000002</v>
      </c>
      <c r="CC195">
        <v>938.88499999999999</v>
      </c>
      <c r="CD195">
        <v>2025.88</v>
      </c>
      <c r="CE195">
        <v>119.621</v>
      </c>
      <c r="CF195">
        <v>1110.48</v>
      </c>
      <c r="CG195">
        <v>1822.92</v>
      </c>
      <c r="CH195">
        <v>208.83</v>
      </c>
      <c r="CI195">
        <v>0</v>
      </c>
      <c r="CJ195">
        <v>43.1646</v>
      </c>
      <c r="CK195">
        <v>251.995</v>
      </c>
      <c r="CL195">
        <v>208.83</v>
      </c>
      <c r="CM195">
        <v>49.06</v>
      </c>
      <c r="CN195">
        <v>18.18</v>
      </c>
      <c r="CO195">
        <v>3.66</v>
      </c>
      <c r="CP195">
        <v>15.44</v>
      </c>
      <c r="CQ195">
        <v>-48.84</v>
      </c>
      <c r="CR195">
        <v>7.37</v>
      </c>
      <c r="CS195">
        <v>22.45</v>
      </c>
      <c r="CT195">
        <v>27.51</v>
      </c>
      <c r="CU195">
        <v>1.64</v>
      </c>
      <c r="CV195">
        <v>96.47</v>
      </c>
      <c r="CW195">
        <v>86.34</v>
      </c>
      <c r="DH195">
        <v>0</v>
      </c>
      <c r="DI195">
        <v>0.72714699999999999</v>
      </c>
      <c r="DJ195">
        <v>3.1638600000000003E-2</v>
      </c>
      <c r="DK195">
        <v>7.7726100000000006E-2</v>
      </c>
      <c r="DL195">
        <v>-8.0562099999999998E-2</v>
      </c>
      <c r="DM195">
        <v>0.134212</v>
      </c>
      <c r="DN195">
        <v>0.17466000000000001</v>
      </c>
      <c r="DO195">
        <v>0.30364400000000002</v>
      </c>
      <c r="DP195">
        <v>2.03874E-2</v>
      </c>
      <c r="DQ195">
        <v>1.3888499999999999</v>
      </c>
      <c r="DR195">
        <v>0.836511</v>
      </c>
      <c r="DS195" t="s">
        <v>673</v>
      </c>
      <c r="DT195" t="s">
        <v>670</v>
      </c>
      <c r="DU195" t="s">
        <v>665</v>
      </c>
      <c r="DV195" t="s">
        <v>607</v>
      </c>
      <c r="DW195">
        <v>0.17127600000000001</v>
      </c>
      <c r="DX195">
        <v>0.170492</v>
      </c>
      <c r="DY195">
        <v>6.5</v>
      </c>
      <c r="DZ195">
        <v>7.2</v>
      </c>
      <c r="EC195">
        <v>134.69300000000001</v>
      </c>
      <c r="ED195">
        <v>156.62899999999999</v>
      </c>
      <c r="EE195">
        <v>277.07299999999998</v>
      </c>
      <c r="EF195">
        <v>1217.8800000000001</v>
      </c>
      <c r="EG195">
        <v>0</v>
      </c>
      <c r="EH195">
        <v>-4302.38</v>
      </c>
      <c r="EI195">
        <v>0</v>
      </c>
      <c r="EJ195">
        <v>0</v>
      </c>
      <c r="EK195">
        <v>505.55700000000002</v>
      </c>
      <c r="EL195">
        <v>933.83799999999997</v>
      </c>
      <c r="EM195">
        <v>2025.88</v>
      </c>
      <c r="EN195">
        <v>119.621</v>
      </c>
      <c r="EO195">
        <v>1068.79</v>
      </c>
      <c r="EP195">
        <v>198.81299999999999</v>
      </c>
      <c r="EQ195">
        <v>0</v>
      </c>
      <c r="ER195">
        <v>0</v>
      </c>
      <c r="ES195">
        <v>43.1646</v>
      </c>
      <c r="ET195">
        <v>241.977</v>
      </c>
      <c r="EU195">
        <v>46.68</v>
      </c>
      <c r="EV195">
        <v>14.52</v>
      </c>
      <c r="EW195">
        <v>3.66</v>
      </c>
      <c r="EX195">
        <v>15.29</v>
      </c>
      <c r="EY195">
        <v>0</v>
      </c>
      <c r="EZ195">
        <v>-48.83</v>
      </c>
      <c r="FA195">
        <v>0</v>
      </c>
      <c r="FB195">
        <v>0</v>
      </c>
      <c r="FC195">
        <v>7.37</v>
      </c>
      <c r="FD195">
        <v>22.38</v>
      </c>
      <c r="FE195">
        <v>27.51</v>
      </c>
      <c r="FF195">
        <v>1.64</v>
      </c>
      <c r="FG195">
        <v>90.22</v>
      </c>
      <c r="FT195">
        <v>0</v>
      </c>
      <c r="FU195">
        <v>0.55403100000000005</v>
      </c>
      <c r="FV195">
        <v>3.1638600000000003E-2</v>
      </c>
      <c r="FW195">
        <v>8.0348699999999995E-2</v>
      </c>
      <c r="FX195">
        <v>0</v>
      </c>
      <c r="FY195">
        <v>-8.0562099999999998E-2</v>
      </c>
      <c r="FZ195">
        <v>0</v>
      </c>
      <c r="GA195">
        <v>0</v>
      </c>
      <c r="GB195">
        <v>0.134212</v>
      </c>
      <c r="GC195">
        <v>0.173876</v>
      </c>
      <c r="GD195">
        <v>0.30364400000000002</v>
      </c>
      <c r="GE195">
        <v>2.03874E-2</v>
      </c>
      <c r="GF195">
        <v>1.2175800000000001</v>
      </c>
      <c r="GG195">
        <v>466.28899999999999</v>
      </c>
      <c r="GH195">
        <v>1163.6600000000001</v>
      </c>
      <c r="GI195">
        <v>277.07299999999998</v>
      </c>
      <c r="GJ195">
        <v>2735.11</v>
      </c>
      <c r="GK195">
        <v>2135</v>
      </c>
      <c r="GL195">
        <v>930.00099999999998</v>
      </c>
      <c r="GM195">
        <v>2637.81</v>
      </c>
      <c r="GN195">
        <v>297.5</v>
      </c>
      <c r="GO195">
        <v>10642.4</v>
      </c>
      <c r="GP195">
        <v>388.14800000000002</v>
      </c>
      <c r="GQ195">
        <v>0</v>
      </c>
      <c r="GR195">
        <v>65.400000000000006</v>
      </c>
      <c r="GS195">
        <v>453.548</v>
      </c>
      <c r="GT195">
        <v>99.110600000000005</v>
      </c>
      <c r="GU195">
        <v>54.25</v>
      </c>
      <c r="GV195">
        <v>3.66</v>
      </c>
      <c r="GW195">
        <v>35.96</v>
      </c>
      <c r="GX195">
        <v>31.93</v>
      </c>
      <c r="GY195">
        <v>36.700699999999998</v>
      </c>
      <c r="GZ195">
        <v>36.39</v>
      </c>
      <c r="HA195">
        <v>4.13</v>
      </c>
      <c r="HB195">
        <v>302.13099999999997</v>
      </c>
      <c r="HC195">
        <v>93.5</v>
      </c>
      <c r="HD195">
        <v>54.25</v>
      </c>
      <c r="HE195">
        <v>3.66</v>
      </c>
      <c r="HF195">
        <v>35.96</v>
      </c>
      <c r="HG195">
        <v>31.93</v>
      </c>
      <c r="HH195">
        <v>26.26</v>
      </c>
      <c r="HI195">
        <v>36.39</v>
      </c>
      <c r="HJ195">
        <v>4.13</v>
      </c>
      <c r="HK195">
        <v>286.08</v>
      </c>
      <c r="ID195">
        <v>0</v>
      </c>
      <c r="IE195">
        <v>2.4552900000000002</v>
      </c>
      <c r="IF195">
        <v>3.1638600000000003E-2</v>
      </c>
      <c r="IG195">
        <v>0.296898</v>
      </c>
      <c r="IH195">
        <v>0.62342900000000001</v>
      </c>
      <c r="II195">
        <v>0.118043</v>
      </c>
      <c r="IJ195">
        <v>0.43196400000000001</v>
      </c>
      <c r="IK195">
        <v>6.2929700000000005E-2</v>
      </c>
      <c r="IL195">
        <v>4.0202</v>
      </c>
      <c r="IM195">
        <v>46</v>
      </c>
      <c r="IN195">
        <v>16.100000000000001</v>
      </c>
      <c r="IO195">
        <v>29.9</v>
      </c>
      <c r="IP195">
        <v>48.1</v>
      </c>
      <c r="IQ195">
        <v>16.2</v>
      </c>
      <c r="IR195">
        <v>31.9</v>
      </c>
      <c r="IU195">
        <v>35.090000000000003</v>
      </c>
      <c r="IV195">
        <v>45.06</v>
      </c>
      <c r="IW195">
        <v>38.979999999999997</v>
      </c>
      <c r="IX195">
        <v>47.36</v>
      </c>
      <c r="IY195">
        <v>35.090000000000003</v>
      </c>
      <c r="IZ195">
        <v>45.06</v>
      </c>
      <c r="JA195">
        <v>99.47</v>
      </c>
      <c r="JB195">
        <v>93.510599999999997</v>
      </c>
      <c r="JK195">
        <v>1</v>
      </c>
      <c r="JL195">
        <v>2.8233299999999999</v>
      </c>
      <c r="JM195">
        <v>2.8233299999999999</v>
      </c>
      <c r="JP195">
        <v>4303.6400000000003</v>
      </c>
      <c r="JQ195">
        <v>2.8233299999999999</v>
      </c>
      <c r="JR195">
        <v>0.28999999999999998</v>
      </c>
      <c r="JS195">
        <v>0.36</v>
      </c>
      <c r="JT195">
        <v>1.97</v>
      </c>
      <c r="JU195">
        <v>0.3</v>
      </c>
      <c r="JV195">
        <v>0.36</v>
      </c>
      <c r="JW195">
        <v>2.04</v>
      </c>
      <c r="JZ195">
        <v>1</v>
      </c>
      <c r="KA195">
        <v>1</v>
      </c>
      <c r="KB195">
        <v>33.111400000000003</v>
      </c>
      <c r="KC195">
        <v>18.854099999999999</v>
      </c>
      <c r="KD195">
        <v>33.350900000000003</v>
      </c>
      <c r="KE195">
        <v>21.180099999999999</v>
      </c>
      <c r="KF195">
        <v>50.169800000000002</v>
      </c>
      <c r="KG195">
        <v>45.942900000000002</v>
      </c>
      <c r="KJ195">
        <v>27.599499999999999</v>
      </c>
      <c r="KK195">
        <v>36.616799999999998</v>
      </c>
      <c r="KL195">
        <v>55.284100000000002</v>
      </c>
      <c r="KM195">
        <v>236.239</v>
      </c>
      <c r="KN195">
        <v>0</v>
      </c>
      <c r="KO195">
        <v>-658.89300000000003</v>
      </c>
      <c r="KP195">
        <v>0</v>
      </c>
      <c r="KQ195">
        <v>0</v>
      </c>
      <c r="KR195">
        <v>109.703</v>
      </c>
      <c r="KS195">
        <v>186.048</v>
      </c>
      <c r="KT195">
        <v>413.96499999999997</v>
      </c>
      <c r="KU195">
        <v>26.198699999999999</v>
      </c>
      <c r="KV195">
        <v>432.762</v>
      </c>
      <c r="KW195">
        <v>1262.52</v>
      </c>
      <c r="KX195">
        <v>0</v>
      </c>
      <c r="KY195">
        <v>0</v>
      </c>
      <c r="KZ195">
        <v>274.108</v>
      </c>
      <c r="LA195">
        <v>1536.63</v>
      </c>
      <c r="LB195">
        <v>28.669499999999999</v>
      </c>
      <c r="LC195">
        <v>48.8001</v>
      </c>
      <c r="LD195">
        <v>55.284100000000002</v>
      </c>
      <c r="LE195">
        <v>232.678</v>
      </c>
      <c r="LF195">
        <v>-658.89300000000003</v>
      </c>
      <c r="LG195">
        <v>109.703</v>
      </c>
      <c r="LH195">
        <v>187.03700000000001</v>
      </c>
      <c r="LI195">
        <v>413.96499999999997</v>
      </c>
      <c r="LJ195">
        <v>26.198699999999999</v>
      </c>
      <c r="LK195">
        <v>443.44299999999998</v>
      </c>
      <c r="LL195">
        <v>1326.13</v>
      </c>
      <c r="LM195">
        <v>0</v>
      </c>
      <c r="LN195">
        <v>274.108</v>
      </c>
      <c r="LO195">
        <v>1600.24</v>
      </c>
      <c r="LP195">
        <v>97.136600000000001</v>
      </c>
      <c r="LQ195">
        <v>282.12200000000001</v>
      </c>
      <c r="LR195">
        <v>55.284100000000002</v>
      </c>
      <c r="LS195">
        <v>534.86400000000003</v>
      </c>
      <c r="LT195">
        <v>463.08</v>
      </c>
      <c r="LU195">
        <v>187.226</v>
      </c>
      <c r="LV195">
        <v>544.68899999999996</v>
      </c>
      <c r="LW195">
        <v>71.471400000000003</v>
      </c>
      <c r="LX195">
        <v>2235.87</v>
      </c>
      <c r="LY195">
        <v>2464.85</v>
      </c>
      <c r="LZ195">
        <v>0</v>
      </c>
      <c r="MA195">
        <v>415.30900000000003</v>
      </c>
      <c r="MB195">
        <v>2880.16</v>
      </c>
    </row>
    <row r="196" spans="1:340" x14ac:dyDescent="0.25">
      <c r="A196" s="26">
        <v>44497.829629629632</v>
      </c>
      <c r="B196" t="s">
        <v>1048</v>
      </c>
      <c r="C196" t="s">
        <v>1049</v>
      </c>
      <c r="D196">
        <v>12</v>
      </c>
      <c r="E196">
        <v>1</v>
      </c>
      <c r="F196">
        <v>2100</v>
      </c>
      <c r="G196" t="s">
        <v>87</v>
      </c>
      <c r="H196" t="s">
        <v>393</v>
      </c>
      <c r="I196">
        <v>4.8099999999999996</v>
      </c>
      <c r="J196">
        <v>2.1</v>
      </c>
      <c r="K196">
        <v>2</v>
      </c>
      <c r="L196">
        <v>25.4</v>
      </c>
      <c r="O196">
        <v>2049.2800000000002</v>
      </c>
      <c r="P196">
        <v>164.434</v>
      </c>
      <c r="Q196">
        <v>277.07299999999998</v>
      </c>
      <c r="R196">
        <v>81.134900000000002</v>
      </c>
      <c r="S196">
        <v>0</v>
      </c>
      <c r="T196">
        <v>-4302.38</v>
      </c>
      <c r="U196">
        <v>0</v>
      </c>
      <c r="V196">
        <v>0</v>
      </c>
      <c r="W196">
        <v>505.55700000000002</v>
      </c>
      <c r="X196">
        <v>940.97400000000005</v>
      </c>
      <c r="Y196">
        <v>2025.88</v>
      </c>
      <c r="Z196">
        <v>119.621</v>
      </c>
      <c r="AA196">
        <v>1861.57</v>
      </c>
      <c r="AB196">
        <v>2571.92</v>
      </c>
      <c r="AC196">
        <v>0</v>
      </c>
      <c r="AD196">
        <v>114.539</v>
      </c>
      <c r="AE196">
        <v>0</v>
      </c>
      <c r="AF196">
        <v>43.1646</v>
      </c>
      <c r="AG196">
        <v>157.70400000000001</v>
      </c>
      <c r="AH196">
        <v>114.539</v>
      </c>
      <c r="AI196">
        <v>24.64</v>
      </c>
      <c r="AJ196">
        <v>15.43</v>
      </c>
      <c r="AK196">
        <v>3.66</v>
      </c>
      <c r="AL196">
        <v>12.08</v>
      </c>
      <c r="AM196">
        <v>0</v>
      </c>
      <c r="AN196">
        <v>-48.48</v>
      </c>
      <c r="AO196">
        <v>0</v>
      </c>
      <c r="AP196">
        <v>0</v>
      </c>
      <c r="AQ196">
        <v>7.37</v>
      </c>
      <c r="AR196">
        <v>17.399999999999999</v>
      </c>
      <c r="AS196">
        <v>27.51</v>
      </c>
      <c r="AT196">
        <v>1.64</v>
      </c>
      <c r="AU196">
        <v>61.25</v>
      </c>
      <c r="AV196">
        <v>55.81</v>
      </c>
      <c r="BI196">
        <v>0</v>
      </c>
      <c r="BJ196">
        <v>0.59759700000000004</v>
      </c>
      <c r="BK196">
        <v>3.1638600000000003E-2</v>
      </c>
      <c r="BL196">
        <v>1.40705E-2</v>
      </c>
      <c r="BM196">
        <v>0</v>
      </c>
      <c r="BN196">
        <v>-8.0562099999999998E-2</v>
      </c>
      <c r="BO196">
        <v>0</v>
      </c>
      <c r="BP196">
        <v>0</v>
      </c>
      <c r="BQ196">
        <v>0.134212</v>
      </c>
      <c r="BR196">
        <v>0.17436399999999999</v>
      </c>
      <c r="BS196">
        <v>0.30364400000000002</v>
      </c>
      <c r="BT196">
        <v>2.03874E-2</v>
      </c>
      <c r="BU196">
        <v>1.1953499999999999</v>
      </c>
      <c r="BV196">
        <v>0.64330600000000004</v>
      </c>
      <c r="BW196">
        <v>2124.36</v>
      </c>
      <c r="BX196">
        <v>217.083</v>
      </c>
      <c r="BY196">
        <v>277.07299999999998</v>
      </c>
      <c r="BZ196">
        <v>81.134900000000002</v>
      </c>
      <c r="CA196">
        <v>-4302.38</v>
      </c>
      <c r="CB196">
        <v>505.55700000000002</v>
      </c>
      <c r="CC196">
        <v>945.98299999999995</v>
      </c>
      <c r="CD196">
        <v>2025.88</v>
      </c>
      <c r="CE196">
        <v>119.621</v>
      </c>
      <c r="CF196">
        <v>1994.31</v>
      </c>
      <c r="CG196">
        <v>2699.65</v>
      </c>
      <c r="CH196">
        <v>0</v>
      </c>
      <c r="CI196">
        <v>114.539</v>
      </c>
      <c r="CJ196">
        <v>43.1646</v>
      </c>
      <c r="CK196">
        <v>157.70400000000001</v>
      </c>
      <c r="CL196">
        <v>114.539</v>
      </c>
      <c r="CM196">
        <v>25.55</v>
      </c>
      <c r="CN196">
        <v>19.329999999999998</v>
      </c>
      <c r="CO196">
        <v>3.66</v>
      </c>
      <c r="CP196">
        <v>12.08</v>
      </c>
      <c r="CQ196">
        <v>-48.54</v>
      </c>
      <c r="CR196">
        <v>7.37</v>
      </c>
      <c r="CS196">
        <v>17.47</v>
      </c>
      <c r="CT196">
        <v>27.51</v>
      </c>
      <c r="CU196">
        <v>1.64</v>
      </c>
      <c r="CV196">
        <v>66.069999999999993</v>
      </c>
      <c r="CW196">
        <v>60.62</v>
      </c>
      <c r="DH196">
        <v>0</v>
      </c>
      <c r="DI196">
        <v>0.77940200000000004</v>
      </c>
      <c r="DJ196">
        <v>3.1638600000000003E-2</v>
      </c>
      <c r="DK196">
        <v>1.40705E-2</v>
      </c>
      <c r="DL196">
        <v>-8.0562099999999998E-2</v>
      </c>
      <c r="DM196">
        <v>0.134212</v>
      </c>
      <c r="DN196">
        <v>0.17513100000000001</v>
      </c>
      <c r="DO196">
        <v>0.30364400000000002</v>
      </c>
      <c r="DP196">
        <v>2.03874E-2</v>
      </c>
      <c r="DQ196">
        <v>1.37792</v>
      </c>
      <c r="DR196">
        <v>0.82511100000000004</v>
      </c>
      <c r="DS196" t="s">
        <v>673</v>
      </c>
      <c r="DT196" t="s">
        <v>670</v>
      </c>
      <c r="DU196" t="s">
        <v>665</v>
      </c>
      <c r="DV196" t="s">
        <v>501</v>
      </c>
      <c r="DW196">
        <v>0.18257300000000001</v>
      </c>
      <c r="DX196">
        <v>0.18180499999999999</v>
      </c>
      <c r="DY196">
        <v>7.3</v>
      </c>
      <c r="DZ196">
        <v>7.9</v>
      </c>
      <c r="EC196">
        <v>2049.2800000000002</v>
      </c>
      <c r="ED196">
        <v>164.434</v>
      </c>
      <c r="EE196">
        <v>277.07299999999998</v>
      </c>
      <c r="EF196">
        <v>81.134900000000002</v>
      </c>
      <c r="EG196">
        <v>0</v>
      </c>
      <c r="EH196">
        <v>-4302.38</v>
      </c>
      <c r="EI196">
        <v>0</v>
      </c>
      <c r="EJ196">
        <v>0</v>
      </c>
      <c r="EK196">
        <v>505.55700000000002</v>
      </c>
      <c r="EL196">
        <v>940.97400000000005</v>
      </c>
      <c r="EM196">
        <v>2025.88</v>
      </c>
      <c r="EN196">
        <v>119.621</v>
      </c>
      <c r="EO196">
        <v>1861.57</v>
      </c>
      <c r="EP196">
        <v>0</v>
      </c>
      <c r="EQ196">
        <v>114.539</v>
      </c>
      <c r="ER196">
        <v>0</v>
      </c>
      <c r="ES196">
        <v>43.1646</v>
      </c>
      <c r="ET196">
        <v>157.70400000000001</v>
      </c>
      <c r="EU196">
        <v>24.64</v>
      </c>
      <c r="EV196">
        <v>15.43</v>
      </c>
      <c r="EW196">
        <v>3.66</v>
      </c>
      <c r="EX196">
        <v>12.08</v>
      </c>
      <c r="EY196">
        <v>0</v>
      </c>
      <c r="EZ196">
        <v>-48.48</v>
      </c>
      <c r="FA196">
        <v>0</v>
      </c>
      <c r="FB196">
        <v>0</v>
      </c>
      <c r="FC196">
        <v>7.37</v>
      </c>
      <c r="FD196">
        <v>17.399999999999999</v>
      </c>
      <c r="FE196">
        <v>27.51</v>
      </c>
      <c r="FF196">
        <v>1.64</v>
      </c>
      <c r="FG196">
        <v>61.25</v>
      </c>
      <c r="FT196">
        <v>0</v>
      </c>
      <c r="FU196">
        <v>0.59759700000000004</v>
      </c>
      <c r="FV196">
        <v>3.1638600000000003E-2</v>
      </c>
      <c r="FW196">
        <v>1.40705E-2</v>
      </c>
      <c r="FX196">
        <v>0</v>
      </c>
      <c r="FY196">
        <v>-8.0562099999999998E-2</v>
      </c>
      <c r="FZ196">
        <v>0</v>
      </c>
      <c r="GA196">
        <v>0</v>
      </c>
      <c r="GB196">
        <v>0.134212</v>
      </c>
      <c r="GC196">
        <v>0.17436399999999999</v>
      </c>
      <c r="GD196">
        <v>0.30364400000000002</v>
      </c>
      <c r="GE196">
        <v>2.03874E-2</v>
      </c>
      <c r="GF196">
        <v>1.1953499999999999</v>
      </c>
      <c r="GG196">
        <v>4054.42</v>
      </c>
      <c r="GH196">
        <v>1161.69</v>
      </c>
      <c r="GI196">
        <v>277.07299999999998</v>
      </c>
      <c r="GJ196">
        <v>0</v>
      </c>
      <c r="GK196">
        <v>2135</v>
      </c>
      <c r="GL196">
        <v>930.00099999999998</v>
      </c>
      <c r="GM196">
        <v>2637.81</v>
      </c>
      <c r="GN196">
        <v>297.5</v>
      </c>
      <c r="GO196">
        <v>11493.5</v>
      </c>
      <c r="GP196">
        <v>0</v>
      </c>
      <c r="GQ196">
        <v>168.15199999999999</v>
      </c>
      <c r="GR196">
        <v>65.400000000000006</v>
      </c>
      <c r="GS196">
        <v>233.55199999999999</v>
      </c>
      <c r="GT196">
        <v>48.7</v>
      </c>
      <c r="GU196">
        <v>54.21</v>
      </c>
      <c r="GV196">
        <v>3.66</v>
      </c>
      <c r="GW196">
        <v>39.268300000000004</v>
      </c>
      <c r="GX196">
        <v>31.93</v>
      </c>
      <c r="GY196">
        <v>23.209499999999998</v>
      </c>
      <c r="GZ196">
        <v>36.39</v>
      </c>
      <c r="HA196">
        <v>4.13</v>
      </c>
      <c r="HB196">
        <v>241.49799999999999</v>
      </c>
      <c r="HC196">
        <v>48.7</v>
      </c>
      <c r="HD196">
        <v>54.21</v>
      </c>
      <c r="HE196">
        <v>3.66</v>
      </c>
      <c r="HF196">
        <v>16.100000000000001</v>
      </c>
      <c r="HG196">
        <v>31.93</v>
      </c>
      <c r="HH196">
        <v>18.57</v>
      </c>
      <c r="HI196">
        <v>36.39</v>
      </c>
      <c r="HJ196">
        <v>4.13</v>
      </c>
      <c r="HK196">
        <v>213.69</v>
      </c>
      <c r="ID196">
        <v>0</v>
      </c>
      <c r="IE196">
        <v>2.4539200000000001</v>
      </c>
      <c r="IF196">
        <v>3.1638600000000003E-2</v>
      </c>
      <c r="IG196">
        <v>0</v>
      </c>
      <c r="IH196">
        <v>0.62342900000000001</v>
      </c>
      <c r="II196">
        <v>0.118043</v>
      </c>
      <c r="IJ196">
        <v>0.43196400000000001</v>
      </c>
      <c r="IK196">
        <v>6.2929700000000005E-2</v>
      </c>
      <c r="IL196">
        <v>3.7219199999999999</v>
      </c>
      <c r="IM196">
        <v>45.4</v>
      </c>
      <c r="IN196">
        <v>20</v>
      </c>
      <c r="IO196">
        <v>25.4</v>
      </c>
      <c r="IP196">
        <v>47.5</v>
      </c>
      <c r="IQ196">
        <v>20.100000000000001</v>
      </c>
      <c r="IR196">
        <v>27.4</v>
      </c>
      <c r="IU196">
        <v>44.87</v>
      </c>
      <c r="IV196">
        <v>10.94</v>
      </c>
      <c r="IW196">
        <v>49.68</v>
      </c>
      <c r="IX196">
        <v>10.94</v>
      </c>
      <c r="IY196">
        <v>44.87</v>
      </c>
      <c r="IZ196">
        <v>10.94</v>
      </c>
      <c r="JA196">
        <v>106.57</v>
      </c>
      <c r="JB196">
        <v>39.268300000000004</v>
      </c>
      <c r="JK196">
        <v>1</v>
      </c>
      <c r="JL196">
        <v>2.8233299999999999</v>
      </c>
      <c r="JM196">
        <v>2.8233299999999999</v>
      </c>
      <c r="JP196">
        <v>4303.6400000000003</v>
      </c>
      <c r="JQ196">
        <v>2.8233299999999999</v>
      </c>
      <c r="JR196">
        <v>0.27</v>
      </c>
      <c r="JS196">
        <v>0.39</v>
      </c>
      <c r="JT196">
        <v>1.46</v>
      </c>
      <c r="JU196">
        <v>0.27</v>
      </c>
      <c r="JV196">
        <v>0.39</v>
      </c>
      <c r="JW196">
        <v>1.49</v>
      </c>
      <c r="JZ196">
        <v>1</v>
      </c>
      <c r="KA196">
        <v>1</v>
      </c>
      <c r="KB196">
        <v>18.8385</v>
      </c>
      <c r="KC196">
        <v>19.039200000000001</v>
      </c>
      <c r="KD196">
        <v>21.292300000000001</v>
      </c>
      <c r="KE196">
        <v>21.543199999999999</v>
      </c>
      <c r="KF196">
        <v>45.1935</v>
      </c>
      <c r="KG196">
        <v>45.932099999999998</v>
      </c>
      <c r="KJ196">
        <v>435.19299999999998</v>
      </c>
      <c r="KK196">
        <v>38.636800000000001</v>
      </c>
      <c r="KL196">
        <v>55.284100000000002</v>
      </c>
      <c r="KM196">
        <v>16.012</v>
      </c>
      <c r="KN196">
        <v>0</v>
      </c>
      <c r="KO196">
        <v>-658.89300000000003</v>
      </c>
      <c r="KP196">
        <v>0</v>
      </c>
      <c r="KQ196">
        <v>0</v>
      </c>
      <c r="KR196">
        <v>109.703</v>
      </c>
      <c r="KS196">
        <v>187.49199999999999</v>
      </c>
      <c r="KT196">
        <v>413.96499999999997</v>
      </c>
      <c r="KU196">
        <v>26.198699999999999</v>
      </c>
      <c r="KV196">
        <v>623.59199999999998</v>
      </c>
      <c r="KW196">
        <v>0</v>
      </c>
      <c r="KX196">
        <v>607.86199999999997</v>
      </c>
      <c r="KY196">
        <v>0</v>
      </c>
      <c r="KZ196">
        <v>229.07599999999999</v>
      </c>
      <c r="LA196">
        <v>836.93799999999999</v>
      </c>
      <c r="LB196">
        <v>449.82900000000001</v>
      </c>
      <c r="LC196">
        <v>51.621600000000001</v>
      </c>
      <c r="LD196">
        <v>55.284100000000002</v>
      </c>
      <c r="LE196">
        <v>16.012</v>
      </c>
      <c r="LF196">
        <v>-658.89300000000003</v>
      </c>
      <c r="LG196">
        <v>109.703</v>
      </c>
      <c r="LH196">
        <v>188.47499999999999</v>
      </c>
      <c r="LI196">
        <v>413.96499999999997</v>
      </c>
      <c r="LJ196">
        <v>26.198699999999999</v>
      </c>
      <c r="LK196">
        <v>652.19600000000003</v>
      </c>
      <c r="LL196">
        <v>0</v>
      </c>
      <c r="LM196">
        <v>607.86199999999997</v>
      </c>
      <c r="LN196">
        <v>229.07599999999999</v>
      </c>
      <c r="LO196">
        <v>836.93799999999999</v>
      </c>
      <c r="LP196">
        <v>851.03599999999994</v>
      </c>
      <c r="LQ196">
        <v>281.66300000000001</v>
      </c>
      <c r="LR196">
        <v>55.284100000000002</v>
      </c>
      <c r="LS196">
        <v>0</v>
      </c>
      <c r="LT196">
        <v>463.08</v>
      </c>
      <c r="LU196">
        <v>187.226</v>
      </c>
      <c r="LV196">
        <v>544.68899999999996</v>
      </c>
      <c r="LW196">
        <v>71.471400000000003</v>
      </c>
      <c r="LX196">
        <v>2454.4499999999998</v>
      </c>
      <c r="LY196">
        <v>0</v>
      </c>
      <c r="LZ196">
        <v>892.38499999999999</v>
      </c>
      <c r="MA196">
        <v>347.08</v>
      </c>
      <c r="MB196">
        <v>1239.47</v>
      </c>
    </row>
    <row r="197" spans="1:340" x14ac:dyDescent="0.25">
      <c r="A197" s="26">
        <v>44497.829988425925</v>
      </c>
      <c r="B197" t="s">
        <v>1050</v>
      </c>
      <c r="C197" t="s">
        <v>1051</v>
      </c>
      <c r="D197">
        <v>12</v>
      </c>
      <c r="E197">
        <v>1</v>
      </c>
      <c r="F197">
        <v>2100</v>
      </c>
      <c r="G197" t="s">
        <v>87</v>
      </c>
      <c r="H197" t="s">
        <v>393</v>
      </c>
      <c r="I197">
        <v>4.8099999999999996</v>
      </c>
      <c r="J197">
        <v>1.6</v>
      </c>
      <c r="K197">
        <v>1.6</v>
      </c>
      <c r="L197">
        <v>26.3</v>
      </c>
      <c r="O197">
        <v>2049.2800000000002</v>
      </c>
      <c r="P197">
        <v>164.434</v>
      </c>
      <c r="Q197">
        <v>277.07299999999998</v>
      </c>
      <c r="R197">
        <v>81.134900000000002</v>
      </c>
      <c r="S197">
        <v>0</v>
      </c>
      <c r="T197">
        <v>-4302.38</v>
      </c>
      <c r="U197">
        <v>0</v>
      </c>
      <c r="V197">
        <v>0</v>
      </c>
      <c r="W197">
        <v>505.55700000000002</v>
      </c>
      <c r="X197">
        <v>940.97400000000005</v>
      </c>
      <c r="Y197">
        <v>2025.88</v>
      </c>
      <c r="Z197">
        <v>119.621</v>
      </c>
      <c r="AA197">
        <v>1861.57</v>
      </c>
      <c r="AB197">
        <v>2571.92</v>
      </c>
      <c r="AC197">
        <v>0</v>
      </c>
      <c r="AD197">
        <v>114.539</v>
      </c>
      <c r="AE197">
        <v>0</v>
      </c>
      <c r="AF197">
        <v>43.1646</v>
      </c>
      <c r="AG197">
        <v>157.70400000000001</v>
      </c>
      <c r="AH197">
        <v>114.539</v>
      </c>
      <c r="AI197">
        <v>24.64</v>
      </c>
      <c r="AJ197">
        <v>15.43</v>
      </c>
      <c r="AK197">
        <v>3.66</v>
      </c>
      <c r="AL197">
        <v>25.63</v>
      </c>
      <c r="AM197">
        <v>0</v>
      </c>
      <c r="AN197">
        <v>-48.48</v>
      </c>
      <c r="AO197">
        <v>0</v>
      </c>
      <c r="AP197">
        <v>0</v>
      </c>
      <c r="AQ197">
        <v>7.37</v>
      </c>
      <c r="AR197">
        <v>22.47</v>
      </c>
      <c r="AS197">
        <v>27.51</v>
      </c>
      <c r="AT197">
        <v>1.64</v>
      </c>
      <c r="AU197">
        <v>79.87</v>
      </c>
      <c r="AV197">
        <v>69.36</v>
      </c>
      <c r="BI197">
        <v>0</v>
      </c>
      <c r="BJ197">
        <v>0.59759700000000004</v>
      </c>
      <c r="BK197">
        <v>3.1638600000000003E-2</v>
      </c>
      <c r="BL197">
        <v>1.40705E-2</v>
      </c>
      <c r="BM197">
        <v>0</v>
      </c>
      <c r="BN197">
        <v>-8.0562099999999998E-2</v>
      </c>
      <c r="BO197">
        <v>0</v>
      </c>
      <c r="BP197">
        <v>0</v>
      </c>
      <c r="BQ197">
        <v>0.134212</v>
      </c>
      <c r="BR197">
        <v>0.17436399999999999</v>
      </c>
      <c r="BS197">
        <v>0.30364400000000002</v>
      </c>
      <c r="BT197">
        <v>2.03874E-2</v>
      </c>
      <c r="BU197">
        <v>1.1953499999999999</v>
      </c>
      <c r="BV197">
        <v>0.64330600000000004</v>
      </c>
      <c r="BW197">
        <v>2124.36</v>
      </c>
      <c r="BX197">
        <v>217.083</v>
      </c>
      <c r="BY197">
        <v>277.07299999999998</v>
      </c>
      <c r="BZ197">
        <v>81.134900000000002</v>
      </c>
      <c r="CA197">
        <v>-4302.38</v>
      </c>
      <c r="CB197">
        <v>505.55700000000002</v>
      </c>
      <c r="CC197">
        <v>945.98299999999995</v>
      </c>
      <c r="CD197">
        <v>2025.88</v>
      </c>
      <c r="CE197">
        <v>119.621</v>
      </c>
      <c r="CF197">
        <v>1994.31</v>
      </c>
      <c r="CG197">
        <v>2699.65</v>
      </c>
      <c r="CH197">
        <v>0</v>
      </c>
      <c r="CI197">
        <v>114.539</v>
      </c>
      <c r="CJ197">
        <v>43.1646</v>
      </c>
      <c r="CK197">
        <v>157.70400000000001</v>
      </c>
      <c r="CL197">
        <v>114.539</v>
      </c>
      <c r="CM197">
        <v>25.55</v>
      </c>
      <c r="CN197">
        <v>19.329999999999998</v>
      </c>
      <c r="CO197">
        <v>3.66</v>
      </c>
      <c r="CP197">
        <v>25.63</v>
      </c>
      <c r="CQ197">
        <v>-48.54</v>
      </c>
      <c r="CR197">
        <v>7.37</v>
      </c>
      <c r="CS197">
        <v>22.54</v>
      </c>
      <c r="CT197">
        <v>27.51</v>
      </c>
      <c r="CU197">
        <v>1.64</v>
      </c>
      <c r="CV197">
        <v>84.69</v>
      </c>
      <c r="CW197">
        <v>74.17</v>
      </c>
      <c r="DH197">
        <v>0</v>
      </c>
      <c r="DI197">
        <v>0.77940200000000004</v>
      </c>
      <c r="DJ197">
        <v>3.1638600000000003E-2</v>
      </c>
      <c r="DK197">
        <v>1.40705E-2</v>
      </c>
      <c r="DL197">
        <v>-8.0562099999999998E-2</v>
      </c>
      <c r="DM197">
        <v>0.134212</v>
      </c>
      <c r="DN197">
        <v>0.17513100000000001</v>
      </c>
      <c r="DO197">
        <v>0.30364400000000002</v>
      </c>
      <c r="DP197">
        <v>2.03874E-2</v>
      </c>
      <c r="DQ197">
        <v>1.37792</v>
      </c>
      <c r="DR197">
        <v>0.82511100000000004</v>
      </c>
      <c r="DS197" t="s">
        <v>673</v>
      </c>
      <c r="DT197" t="s">
        <v>670</v>
      </c>
      <c r="DU197" t="s">
        <v>665</v>
      </c>
      <c r="DV197" t="s">
        <v>607</v>
      </c>
      <c r="DW197">
        <v>0.18257300000000001</v>
      </c>
      <c r="DX197">
        <v>0.18180499999999999</v>
      </c>
      <c r="DY197">
        <v>5.7</v>
      </c>
      <c r="DZ197">
        <v>6.5</v>
      </c>
      <c r="EC197">
        <v>2049.2800000000002</v>
      </c>
      <c r="ED197">
        <v>164.434</v>
      </c>
      <c r="EE197">
        <v>277.07299999999998</v>
      </c>
      <c r="EF197">
        <v>81.134900000000002</v>
      </c>
      <c r="EG197">
        <v>0</v>
      </c>
      <c r="EH197">
        <v>-4302.38</v>
      </c>
      <c r="EI197">
        <v>0</v>
      </c>
      <c r="EJ197">
        <v>0</v>
      </c>
      <c r="EK197">
        <v>505.55700000000002</v>
      </c>
      <c r="EL197">
        <v>940.97400000000005</v>
      </c>
      <c r="EM197">
        <v>2025.88</v>
      </c>
      <c r="EN197">
        <v>119.621</v>
      </c>
      <c r="EO197">
        <v>1861.57</v>
      </c>
      <c r="EP197">
        <v>0</v>
      </c>
      <c r="EQ197">
        <v>114.539</v>
      </c>
      <c r="ER197">
        <v>0</v>
      </c>
      <c r="ES197">
        <v>43.1646</v>
      </c>
      <c r="ET197">
        <v>157.70400000000001</v>
      </c>
      <c r="EU197">
        <v>24.64</v>
      </c>
      <c r="EV197">
        <v>15.43</v>
      </c>
      <c r="EW197">
        <v>3.66</v>
      </c>
      <c r="EX197">
        <v>25.63</v>
      </c>
      <c r="EY197">
        <v>0</v>
      </c>
      <c r="EZ197">
        <v>-48.48</v>
      </c>
      <c r="FA197">
        <v>0</v>
      </c>
      <c r="FB197">
        <v>0</v>
      </c>
      <c r="FC197">
        <v>7.37</v>
      </c>
      <c r="FD197">
        <v>22.47</v>
      </c>
      <c r="FE197">
        <v>27.51</v>
      </c>
      <c r="FF197">
        <v>1.64</v>
      </c>
      <c r="FG197">
        <v>79.87</v>
      </c>
      <c r="FT197">
        <v>0</v>
      </c>
      <c r="FU197">
        <v>0.59759700000000004</v>
      </c>
      <c r="FV197">
        <v>3.1638600000000003E-2</v>
      </c>
      <c r="FW197">
        <v>1.40705E-2</v>
      </c>
      <c r="FX197">
        <v>0</v>
      </c>
      <c r="FY197">
        <v>-8.0562099999999998E-2</v>
      </c>
      <c r="FZ197">
        <v>0</v>
      </c>
      <c r="GA197">
        <v>0</v>
      </c>
      <c r="GB197">
        <v>0.134212</v>
      </c>
      <c r="GC197">
        <v>0.17436399999999999</v>
      </c>
      <c r="GD197">
        <v>0.30364400000000002</v>
      </c>
      <c r="GE197">
        <v>2.03874E-2</v>
      </c>
      <c r="GF197">
        <v>1.1953499999999999</v>
      </c>
      <c r="GG197">
        <v>4054.42</v>
      </c>
      <c r="GH197">
        <v>1161.69</v>
      </c>
      <c r="GI197">
        <v>277.07299999999998</v>
      </c>
      <c r="GJ197">
        <v>0</v>
      </c>
      <c r="GK197">
        <v>2135</v>
      </c>
      <c r="GL197">
        <v>930.00099999999998</v>
      </c>
      <c r="GM197">
        <v>2637.81</v>
      </c>
      <c r="GN197">
        <v>297.5</v>
      </c>
      <c r="GO197">
        <v>11493.5</v>
      </c>
      <c r="GP197">
        <v>0</v>
      </c>
      <c r="GQ197">
        <v>168.15199999999999</v>
      </c>
      <c r="GR197">
        <v>65.400000000000006</v>
      </c>
      <c r="GS197">
        <v>233.55199999999999</v>
      </c>
      <c r="GT197">
        <v>48.7</v>
      </c>
      <c r="GU197">
        <v>54.21</v>
      </c>
      <c r="GV197">
        <v>3.66</v>
      </c>
      <c r="GW197">
        <v>87.853700000000003</v>
      </c>
      <c r="GX197">
        <v>31.93</v>
      </c>
      <c r="GY197">
        <v>36.700699999999998</v>
      </c>
      <c r="GZ197">
        <v>36.39</v>
      </c>
      <c r="HA197">
        <v>4.13</v>
      </c>
      <c r="HB197">
        <v>303.57400000000001</v>
      </c>
      <c r="HC197">
        <v>48.7</v>
      </c>
      <c r="HD197">
        <v>54.21</v>
      </c>
      <c r="HE197">
        <v>3.66</v>
      </c>
      <c r="HF197">
        <v>36.020000000000003</v>
      </c>
      <c r="HG197">
        <v>31.93</v>
      </c>
      <c r="HH197">
        <v>26.26</v>
      </c>
      <c r="HI197">
        <v>36.39</v>
      </c>
      <c r="HJ197">
        <v>4.13</v>
      </c>
      <c r="HK197">
        <v>241.3</v>
      </c>
      <c r="ID197">
        <v>0</v>
      </c>
      <c r="IE197">
        <v>2.4539200000000001</v>
      </c>
      <c r="IF197">
        <v>3.1638600000000003E-2</v>
      </c>
      <c r="IG197">
        <v>0</v>
      </c>
      <c r="IH197">
        <v>0.62342900000000001</v>
      </c>
      <c r="II197">
        <v>0.118043</v>
      </c>
      <c r="IJ197">
        <v>0.43196400000000001</v>
      </c>
      <c r="IK197">
        <v>6.2929700000000005E-2</v>
      </c>
      <c r="IL197">
        <v>3.7219199999999999</v>
      </c>
      <c r="IM197">
        <v>42.3</v>
      </c>
      <c r="IN197">
        <v>16</v>
      </c>
      <c r="IO197">
        <v>26.3</v>
      </c>
      <c r="IP197">
        <v>43.9</v>
      </c>
      <c r="IQ197">
        <v>16</v>
      </c>
      <c r="IR197">
        <v>27.9</v>
      </c>
      <c r="IU197">
        <v>44.87</v>
      </c>
      <c r="IV197">
        <v>24.49</v>
      </c>
      <c r="IW197">
        <v>49.68</v>
      </c>
      <c r="IX197">
        <v>24.49</v>
      </c>
      <c r="IY197">
        <v>44.87</v>
      </c>
      <c r="IZ197">
        <v>24.49</v>
      </c>
      <c r="JA197">
        <v>106.57</v>
      </c>
      <c r="JB197">
        <v>87.853700000000003</v>
      </c>
      <c r="JK197">
        <v>1</v>
      </c>
      <c r="JL197">
        <v>2.8233299999999999</v>
      </c>
      <c r="JM197">
        <v>2.8233299999999999</v>
      </c>
      <c r="JP197">
        <v>4303.6400000000003</v>
      </c>
      <c r="JQ197">
        <v>2.8233299999999999</v>
      </c>
      <c r="JR197">
        <v>0.27</v>
      </c>
      <c r="JS197">
        <v>0.39</v>
      </c>
      <c r="JT197">
        <v>1.63</v>
      </c>
      <c r="JU197">
        <v>0.27</v>
      </c>
      <c r="JV197">
        <v>0.39</v>
      </c>
      <c r="JW197">
        <v>1.65</v>
      </c>
      <c r="JZ197">
        <v>1</v>
      </c>
      <c r="KA197">
        <v>1</v>
      </c>
      <c r="KB197">
        <v>18.8385</v>
      </c>
      <c r="KC197">
        <v>19.039200000000001</v>
      </c>
      <c r="KD197">
        <v>21.292300000000001</v>
      </c>
      <c r="KE197">
        <v>21.543199999999999</v>
      </c>
      <c r="KF197">
        <v>45.1935</v>
      </c>
      <c r="KG197">
        <v>45.932099999999998</v>
      </c>
      <c r="KJ197">
        <v>435.19299999999998</v>
      </c>
      <c r="KK197">
        <v>38.636800000000001</v>
      </c>
      <c r="KL197">
        <v>55.284100000000002</v>
      </c>
      <c r="KM197">
        <v>16.012</v>
      </c>
      <c r="KN197">
        <v>0</v>
      </c>
      <c r="KO197">
        <v>-658.89300000000003</v>
      </c>
      <c r="KP197">
        <v>0</v>
      </c>
      <c r="KQ197">
        <v>0</v>
      </c>
      <c r="KR197">
        <v>109.703</v>
      </c>
      <c r="KS197">
        <v>187.49199999999999</v>
      </c>
      <c r="KT197">
        <v>413.96499999999997</v>
      </c>
      <c r="KU197">
        <v>26.198699999999999</v>
      </c>
      <c r="KV197">
        <v>623.59199999999998</v>
      </c>
      <c r="KW197">
        <v>0</v>
      </c>
      <c r="KX197">
        <v>727.35599999999999</v>
      </c>
      <c r="KY197">
        <v>0</v>
      </c>
      <c r="KZ197">
        <v>274.108</v>
      </c>
      <c r="LA197">
        <v>1001.46</v>
      </c>
      <c r="LB197">
        <v>449.82900000000001</v>
      </c>
      <c r="LC197">
        <v>51.621600000000001</v>
      </c>
      <c r="LD197">
        <v>55.284100000000002</v>
      </c>
      <c r="LE197">
        <v>16.012</v>
      </c>
      <c r="LF197">
        <v>-658.89300000000003</v>
      </c>
      <c r="LG197">
        <v>109.703</v>
      </c>
      <c r="LH197">
        <v>188.47499999999999</v>
      </c>
      <c r="LI197">
        <v>413.96499999999997</v>
      </c>
      <c r="LJ197">
        <v>26.198699999999999</v>
      </c>
      <c r="LK197">
        <v>652.19600000000003</v>
      </c>
      <c r="LL197">
        <v>0</v>
      </c>
      <c r="LM197">
        <v>727.35599999999999</v>
      </c>
      <c r="LN197">
        <v>274.108</v>
      </c>
      <c r="LO197">
        <v>1001.46</v>
      </c>
      <c r="LP197">
        <v>851.03599999999994</v>
      </c>
      <c r="LQ197">
        <v>281.66300000000001</v>
      </c>
      <c r="LR197">
        <v>55.284100000000002</v>
      </c>
      <c r="LS197">
        <v>0</v>
      </c>
      <c r="LT197">
        <v>463.08</v>
      </c>
      <c r="LU197">
        <v>187.226</v>
      </c>
      <c r="LV197">
        <v>544.68899999999996</v>
      </c>
      <c r="LW197">
        <v>71.471400000000003</v>
      </c>
      <c r="LX197">
        <v>2454.4499999999998</v>
      </c>
      <c r="LY197">
        <v>0</v>
      </c>
      <c r="LZ197">
        <v>1067.81</v>
      </c>
      <c r="MA197">
        <v>415.30900000000003</v>
      </c>
      <c r="MB197">
        <v>1483.12</v>
      </c>
    </row>
    <row r="198" spans="1:340" x14ac:dyDescent="0.25">
      <c r="A198" s="26">
        <v>44497.830347222225</v>
      </c>
      <c r="B198" t="s">
        <v>1052</v>
      </c>
      <c r="C198" t="s">
        <v>1053</v>
      </c>
      <c r="D198">
        <v>12</v>
      </c>
      <c r="E198">
        <v>1</v>
      </c>
      <c r="F198">
        <v>2100</v>
      </c>
      <c r="G198" t="s">
        <v>87</v>
      </c>
      <c r="H198" t="s">
        <v>393</v>
      </c>
      <c r="I198">
        <v>4.97</v>
      </c>
      <c r="J198">
        <v>2.1</v>
      </c>
      <c r="K198">
        <v>2.1</v>
      </c>
      <c r="L198">
        <v>26.8</v>
      </c>
      <c r="O198">
        <v>2062.37</v>
      </c>
      <c r="P198">
        <v>161.785</v>
      </c>
      <c r="Q198">
        <v>277.07299999999998</v>
      </c>
      <c r="R198">
        <v>1217.55</v>
      </c>
      <c r="S198">
        <v>0</v>
      </c>
      <c r="T198">
        <v>-4302.38</v>
      </c>
      <c r="U198">
        <v>0</v>
      </c>
      <c r="V198">
        <v>0</v>
      </c>
      <c r="W198">
        <v>505.55700000000002</v>
      </c>
      <c r="X198">
        <v>936.40899999999999</v>
      </c>
      <c r="Y198">
        <v>2025.88</v>
      </c>
      <c r="Z198">
        <v>119.621</v>
      </c>
      <c r="AA198">
        <v>3003.87</v>
      </c>
      <c r="AB198">
        <v>3718.78</v>
      </c>
      <c r="AC198">
        <v>0</v>
      </c>
      <c r="AD198">
        <v>0</v>
      </c>
      <c r="AE198">
        <v>0</v>
      </c>
      <c r="AF198">
        <v>43.1646</v>
      </c>
      <c r="AG198">
        <v>43.1646</v>
      </c>
      <c r="AH198">
        <v>0</v>
      </c>
      <c r="AI198">
        <v>24.8</v>
      </c>
      <c r="AJ198">
        <v>15.24</v>
      </c>
      <c r="AK198">
        <v>3.66</v>
      </c>
      <c r="AL198">
        <v>15.29</v>
      </c>
      <c r="AM198">
        <v>0</v>
      </c>
      <c r="AN198">
        <v>-48.93</v>
      </c>
      <c r="AO198">
        <v>0</v>
      </c>
      <c r="AP198">
        <v>0</v>
      </c>
      <c r="AQ198">
        <v>7.37</v>
      </c>
      <c r="AR198">
        <v>17.350000000000001</v>
      </c>
      <c r="AS198">
        <v>27.51</v>
      </c>
      <c r="AT198">
        <v>1.64</v>
      </c>
      <c r="AU198">
        <v>63.93</v>
      </c>
      <c r="AV198">
        <v>58.99</v>
      </c>
      <c r="BI198">
        <v>0</v>
      </c>
      <c r="BJ198">
        <v>0.58556299999999994</v>
      </c>
      <c r="BK198">
        <v>3.1638600000000003E-2</v>
      </c>
      <c r="BL198">
        <v>8.0348600000000006E-2</v>
      </c>
      <c r="BM198">
        <v>0</v>
      </c>
      <c r="BN198">
        <v>-8.0562099999999998E-2</v>
      </c>
      <c r="BO198">
        <v>0</v>
      </c>
      <c r="BP198">
        <v>0</v>
      </c>
      <c r="BQ198">
        <v>0.134212</v>
      </c>
      <c r="BR198">
        <v>0.173878</v>
      </c>
      <c r="BS198">
        <v>0.30364400000000002</v>
      </c>
      <c r="BT198">
        <v>2.03874E-2</v>
      </c>
      <c r="BU198">
        <v>1.2491099999999999</v>
      </c>
      <c r="BV198">
        <v>0.69755</v>
      </c>
      <c r="BW198">
        <v>2137.66</v>
      </c>
      <c r="BX198">
        <v>213.786</v>
      </c>
      <c r="BY198">
        <v>277.07299999999998</v>
      </c>
      <c r="BZ198">
        <v>1196.92</v>
      </c>
      <c r="CA198">
        <v>-4302.38</v>
      </c>
      <c r="CB198">
        <v>505.55700000000002</v>
      </c>
      <c r="CC198">
        <v>941.40800000000002</v>
      </c>
      <c r="CD198">
        <v>2025.88</v>
      </c>
      <c r="CE198">
        <v>119.621</v>
      </c>
      <c r="CF198">
        <v>3115.53</v>
      </c>
      <c r="CG198">
        <v>3825.44</v>
      </c>
      <c r="CH198">
        <v>0</v>
      </c>
      <c r="CI198">
        <v>0</v>
      </c>
      <c r="CJ198">
        <v>43.1646</v>
      </c>
      <c r="CK198">
        <v>43.1646</v>
      </c>
      <c r="CL198">
        <v>0</v>
      </c>
      <c r="CM198">
        <v>25.71</v>
      </c>
      <c r="CN198">
        <v>19.170000000000002</v>
      </c>
      <c r="CO198">
        <v>3.66</v>
      </c>
      <c r="CP198">
        <v>15.42</v>
      </c>
      <c r="CQ198">
        <v>-48.97</v>
      </c>
      <c r="CR198">
        <v>7.37</v>
      </c>
      <c r="CS198">
        <v>17.41</v>
      </c>
      <c r="CT198">
        <v>27.51</v>
      </c>
      <c r="CU198">
        <v>1.64</v>
      </c>
      <c r="CV198">
        <v>68.92</v>
      </c>
      <c r="CW198">
        <v>63.96</v>
      </c>
      <c r="DH198">
        <v>0</v>
      </c>
      <c r="DI198">
        <v>0.76789099999999999</v>
      </c>
      <c r="DJ198">
        <v>3.1638600000000003E-2</v>
      </c>
      <c r="DK198">
        <v>7.7726000000000003E-2</v>
      </c>
      <c r="DL198">
        <v>-8.0562099999999998E-2</v>
      </c>
      <c r="DM198">
        <v>0.134212</v>
      </c>
      <c r="DN198">
        <v>0.17465900000000001</v>
      </c>
      <c r="DO198">
        <v>0.30364400000000002</v>
      </c>
      <c r="DP198">
        <v>2.03874E-2</v>
      </c>
      <c r="DQ198">
        <v>1.4296</v>
      </c>
      <c r="DR198">
        <v>0.87725600000000004</v>
      </c>
      <c r="DS198" t="s">
        <v>673</v>
      </c>
      <c r="DT198" t="s">
        <v>670</v>
      </c>
      <c r="DU198" t="s">
        <v>665</v>
      </c>
      <c r="DV198" t="s">
        <v>501</v>
      </c>
      <c r="DW198">
        <v>0.18048600000000001</v>
      </c>
      <c r="DX198">
        <v>0.179705</v>
      </c>
      <c r="DY198">
        <v>7.2</v>
      </c>
      <c r="DZ198">
        <v>7.8</v>
      </c>
      <c r="EC198">
        <v>2062.37</v>
      </c>
      <c r="ED198">
        <v>161.785</v>
      </c>
      <c r="EE198">
        <v>277.07299999999998</v>
      </c>
      <c r="EF198">
        <v>1217.55</v>
      </c>
      <c r="EG198">
        <v>0</v>
      </c>
      <c r="EH198">
        <v>-4302.38</v>
      </c>
      <c r="EI198">
        <v>0</v>
      </c>
      <c r="EJ198">
        <v>0</v>
      </c>
      <c r="EK198">
        <v>505.55700000000002</v>
      </c>
      <c r="EL198">
        <v>936.40899999999999</v>
      </c>
      <c r="EM198">
        <v>2025.88</v>
      </c>
      <c r="EN198">
        <v>119.621</v>
      </c>
      <c r="EO198">
        <v>3003.87</v>
      </c>
      <c r="EP198">
        <v>0</v>
      </c>
      <c r="EQ198">
        <v>0</v>
      </c>
      <c r="ER198">
        <v>0</v>
      </c>
      <c r="ES198">
        <v>43.1646</v>
      </c>
      <c r="ET198">
        <v>43.1646</v>
      </c>
      <c r="EU198">
        <v>24.8</v>
      </c>
      <c r="EV198">
        <v>15.24</v>
      </c>
      <c r="EW198">
        <v>3.66</v>
      </c>
      <c r="EX198">
        <v>15.29</v>
      </c>
      <c r="EY198">
        <v>0</v>
      </c>
      <c r="EZ198">
        <v>-48.93</v>
      </c>
      <c r="FA198">
        <v>0</v>
      </c>
      <c r="FB198">
        <v>0</v>
      </c>
      <c r="FC198">
        <v>7.37</v>
      </c>
      <c r="FD198">
        <v>17.350000000000001</v>
      </c>
      <c r="FE198">
        <v>27.51</v>
      </c>
      <c r="FF198">
        <v>1.64</v>
      </c>
      <c r="FG198">
        <v>63.93</v>
      </c>
      <c r="FT198">
        <v>0</v>
      </c>
      <c r="FU198">
        <v>0.58556299999999994</v>
      </c>
      <c r="FV198">
        <v>3.1638600000000003E-2</v>
      </c>
      <c r="FW198">
        <v>8.0348600000000006E-2</v>
      </c>
      <c r="FX198">
        <v>0</v>
      </c>
      <c r="FY198">
        <v>-8.0562099999999998E-2</v>
      </c>
      <c r="FZ198">
        <v>0</v>
      </c>
      <c r="GA198">
        <v>0</v>
      </c>
      <c r="GB198">
        <v>0.134212</v>
      </c>
      <c r="GC198">
        <v>0.173878</v>
      </c>
      <c r="GD198">
        <v>0.30364400000000002</v>
      </c>
      <c r="GE198">
        <v>2.03874E-2</v>
      </c>
      <c r="GF198">
        <v>1.2491099999999999</v>
      </c>
      <c r="GG198">
        <v>4047.34</v>
      </c>
      <c r="GH198">
        <v>1163.69</v>
      </c>
      <c r="GI198">
        <v>277.07299999999998</v>
      </c>
      <c r="GJ198">
        <v>2735.08</v>
      </c>
      <c r="GK198">
        <v>2135</v>
      </c>
      <c r="GL198">
        <v>930.00099999999998</v>
      </c>
      <c r="GM198">
        <v>2637.81</v>
      </c>
      <c r="GN198">
        <v>297.5</v>
      </c>
      <c r="GO198">
        <v>14223.5</v>
      </c>
      <c r="GP198">
        <v>0</v>
      </c>
      <c r="GQ198">
        <v>0</v>
      </c>
      <c r="GR198">
        <v>65.400000000000006</v>
      </c>
      <c r="GS198">
        <v>65.400000000000006</v>
      </c>
      <c r="GT198">
        <v>48.62</v>
      </c>
      <c r="GU198">
        <v>54.25</v>
      </c>
      <c r="GV198">
        <v>3.66</v>
      </c>
      <c r="GW198">
        <v>35.96</v>
      </c>
      <c r="GX198">
        <v>31.93</v>
      </c>
      <c r="GY198">
        <v>23.209499999999998</v>
      </c>
      <c r="GZ198">
        <v>36.39</v>
      </c>
      <c r="HA198">
        <v>4.13</v>
      </c>
      <c r="HB198">
        <v>238.149</v>
      </c>
      <c r="HC198">
        <v>48.62</v>
      </c>
      <c r="HD198">
        <v>54.25</v>
      </c>
      <c r="HE198">
        <v>3.66</v>
      </c>
      <c r="HF198">
        <v>35.96</v>
      </c>
      <c r="HG198">
        <v>31.93</v>
      </c>
      <c r="HH198">
        <v>18.57</v>
      </c>
      <c r="HI198">
        <v>36.39</v>
      </c>
      <c r="HJ198">
        <v>4.13</v>
      </c>
      <c r="HK198">
        <v>233.51</v>
      </c>
      <c r="ID198">
        <v>0</v>
      </c>
      <c r="IE198">
        <v>2.4552900000000002</v>
      </c>
      <c r="IF198">
        <v>3.1638600000000003E-2</v>
      </c>
      <c r="IG198">
        <v>0.296898</v>
      </c>
      <c r="IH198">
        <v>0.62342900000000001</v>
      </c>
      <c r="II198">
        <v>0.118043</v>
      </c>
      <c r="IJ198">
        <v>0.43196400000000001</v>
      </c>
      <c r="IK198">
        <v>6.2929700000000005E-2</v>
      </c>
      <c r="IL198">
        <v>4.0202</v>
      </c>
      <c r="IM198">
        <v>47.4</v>
      </c>
      <c r="IN198">
        <v>20.6</v>
      </c>
      <c r="IO198">
        <v>26.8</v>
      </c>
      <c r="IP198">
        <v>49.5</v>
      </c>
      <c r="IQ198">
        <v>20.6</v>
      </c>
      <c r="IR198">
        <v>28.9</v>
      </c>
      <c r="IU198">
        <v>58.99</v>
      </c>
      <c r="IV198">
        <v>0</v>
      </c>
      <c r="IW198">
        <v>63.96</v>
      </c>
      <c r="IX198">
        <v>0</v>
      </c>
      <c r="IY198">
        <v>58.99</v>
      </c>
      <c r="IZ198">
        <v>0</v>
      </c>
      <c r="JA198">
        <v>142.49</v>
      </c>
      <c r="JB198">
        <v>0</v>
      </c>
      <c r="JK198">
        <v>1</v>
      </c>
      <c r="JL198">
        <v>2.8233299999999999</v>
      </c>
      <c r="JM198">
        <v>2.8233299999999999</v>
      </c>
      <c r="JP198">
        <v>4303.6400000000003</v>
      </c>
      <c r="JQ198">
        <v>2.8233299999999999</v>
      </c>
      <c r="JR198">
        <v>0.3</v>
      </c>
      <c r="JS198">
        <v>0.36</v>
      </c>
      <c r="JT198">
        <v>1.07</v>
      </c>
      <c r="JU198">
        <v>0.31</v>
      </c>
      <c r="JV198">
        <v>0.35</v>
      </c>
      <c r="JW198">
        <v>1.1000000000000001</v>
      </c>
      <c r="JZ198">
        <v>1</v>
      </c>
      <c r="KA198">
        <v>1</v>
      </c>
      <c r="KB198">
        <v>18.739999999999998</v>
      </c>
      <c r="KC198">
        <v>18.938800000000001</v>
      </c>
      <c r="KD198">
        <v>21.222999999999999</v>
      </c>
      <c r="KE198">
        <v>21.4724</v>
      </c>
      <c r="KF198">
        <v>45.204000000000001</v>
      </c>
      <c r="KG198">
        <v>45.942900000000002</v>
      </c>
      <c r="KJ198">
        <v>437.91699999999997</v>
      </c>
      <c r="KK198">
        <v>37.955500000000001</v>
      </c>
      <c r="KL198">
        <v>55.284100000000002</v>
      </c>
      <c r="KM198">
        <v>236.16499999999999</v>
      </c>
      <c r="KN198">
        <v>0</v>
      </c>
      <c r="KO198">
        <v>-658.89300000000003</v>
      </c>
      <c r="KP198">
        <v>0</v>
      </c>
      <c r="KQ198">
        <v>0</v>
      </c>
      <c r="KR198">
        <v>109.703</v>
      </c>
      <c r="KS198">
        <v>186.60599999999999</v>
      </c>
      <c r="KT198">
        <v>413.96499999999997</v>
      </c>
      <c r="KU198">
        <v>26.198699999999999</v>
      </c>
      <c r="KV198">
        <v>844.90099999999995</v>
      </c>
      <c r="KW198">
        <v>0</v>
      </c>
      <c r="KX198">
        <v>0</v>
      </c>
      <c r="KY198">
        <v>0</v>
      </c>
      <c r="KZ198">
        <v>229.07599999999999</v>
      </c>
      <c r="LA198">
        <v>229.07599999999999</v>
      </c>
      <c r="LB198">
        <v>452.577</v>
      </c>
      <c r="LC198">
        <v>50.783700000000003</v>
      </c>
      <c r="LD198">
        <v>55.284100000000002</v>
      </c>
      <c r="LE198">
        <v>232.35300000000001</v>
      </c>
      <c r="LF198">
        <v>-658.89300000000003</v>
      </c>
      <c r="LG198">
        <v>109.703</v>
      </c>
      <c r="LH198">
        <v>187.58699999999999</v>
      </c>
      <c r="LI198">
        <v>413.96499999999997</v>
      </c>
      <c r="LJ198">
        <v>26.198699999999999</v>
      </c>
      <c r="LK198">
        <v>869.55899999999997</v>
      </c>
      <c r="LL198">
        <v>0</v>
      </c>
      <c r="LM198">
        <v>0</v>
      </c>
      <c r="LN198">
        <v>229.07599999999999</v>
      </c>
      <c r="LO198">
        <v>229.07599999999999</v>
      </c>
      <c r="LP198">
        <v>849.577</v>
      </c>
      <c r="LQ198">
        <v>282.12700000000001</v>
      </c>
      <c r="LR198">
        <v>55.284100000000002</v>
      </c>
      <c r="LS198">
        <v>534.86</v>
      </c>
      <c r="LT198">
        <v>463.08</v>
      </c>
      <c r="LU198">
        <v>187.226</v>
      </c>
      <c r="LV198">
        <v>544.68899999999996</v>
      </c>
      <c r="LW198">
        <v>71.471400000000003</v>
      </c>
      <c r="LX198">
        <v>2988.32</v>
      </c>
      <c r="LY198">
        <v>0</v>
      </c>
      <c r="LZ198">
        <v>0</v>
      </c>
      <c r="MA198">
        <v>347.08</v>
      </c>
      <c r="MB198">
        <v>347.08</v>
      </c>
    </row>
    <row r="199" spans="1:340" x14ac:dyDescent="0.25">
      <c r="A199" s="26">
        <v>44497.830706018518</v>
      </c>
      <c r="B199" t="s">
        <v>1054</v>
      </c>
      <c r="C199" t="s">
        <v>1055</v>
      </c>
      <c r="D199">
        <v>12</v>
      </c>
      <c r="E199">
        <v>1</v>
      </c>
      <c r="F199">
        <v>2100</v>
      </c>
      <c r="G199" t="s">
        <v>87</v>
      </c>
      <c r="H199" t="s">
        <v>393</v>
      </c>
      <c r="I199">
        <v>4.97</v>
      </c>
      <c r="J199">
        <v>2</v>
      </c>
      <c r="K199">
        <v>2</v>
      </c>
      <c r="L199">
        <v>27.4</v>
      </c>
      <c r="O199">
        <v>2062.37</v>
      </c>
      <c r="P199">
        <v>161.785</v>
      </c>
      <c r="Q199">
        <v>277.07299999999998</v>
      </c>
      <c r="R199">
        <v>1217.55</v>
      </c>
      <c r="S199">
        <v>0</v>
      </c>
      <c r="T199">
        <v>-4302.38</v>
      </c>
      <c r="U199">
        <v>0</v>
      </c>
      <c r="V199">
        <v>0</v>
      </c>
      <c r="W199">
        <v>505.55700000000002</v>
      </c>
      <c r="X199">
        <v>936.40899999999999</v>
      </c>
      <c r="Y199">
        <v>2025.88</v>
      </c>
      <c r="Z199">
        <v>119.621</v>
      </c>
      <c r="AA199">
        <v>3003.87</v>
      </c>
      <c r="AB199">
        <v>3718.78</v>
      </c>
      <c r="AC199">
        <v>0</v>
      </c>
      <c r="AD199">
        <v>0</v>
      </c>
      <c r="AE199">
        <v>0</v>
      </c>
      <c r="AF199">
        <v>43.1646</v>
      </c>
      <c r="AG199">
        <v>43.1646</v>
      </c>
      <c r="AH199">
        <v>0</v>
      </c>
      <c r="AI199">
        <v>24.8</v>
      </c>
      <c r="AJ199">
        <v>15.24</v>
      </c>
      <c r="AK199">
        <v>3.66</v>
      </c>
      <c r="AL199">
        <v>15.29</v>
      </c>
      <c r="AM199">
        <v>0</v>
      </c>
      <c r="AN199">
        <v>-48.93</v>
      </c>
      <c r="AO199">
        <v>0</v>
      </c>
      <c r="AP199">
        <v>0</v>
      </c>
      <c r="AQ199">
        <v>7.37</v>
      </c>
      <c r="AR199">
        <v>22.42</v>
      </c>
      <c r="AS199">
        <v>27.51</v>
      </c>
      <c r="AT199">
        <v>1.64</v>
      </c>
      <c r="AU199">
        <v>69</v>
      </c>
      <c r="AV199">
        <v>58.99</v>
      </c>
      <c r="BI199">
        <v>0</v>
      </c>
      <c r="BJ199">
        <v>0.58556299999999994</v>
      </c>
      <c r="BK199">
        <v>3.1638600000000003E-2</v>
      </c>
      <c r="BL199">
        <v>8.0348600000000006E-2</v>
      </c>
      <c r="BM199">
        <v>0</v>
      </c>
      <c r="BN199">
        <v>-8.0562099999999998E-2</v>
      </c>
      <c r="BO199">
        <v>0</v>
      </c>
      <c r="BP199">
        <v>0</v>
      </c>
      <c r="BQ199">
        <v>0.134212</v>
      </c>
      <c r="BR199">
        <v>0.173878</v>
      </c>
      <c r="BS199">
        <v>0.30364400000000002</v>
      </c>
      <c r="BT199">
        <v>2.03874E-2</v>
      </c>
      <c r="BU199">
        <v>1.2491099999999999</v>
      </c>
      <c r="BV199">
        <v>0.69755</v>
      </c>
      <c r="BW199">
        <v>2137.66</v>
      </c>
      <c r="BX199">
        <v>213.786</v>
      </c>
      <c r="BY199">
        <v>277.07299999999998</v>
      </c>
      <c r="BZ199">
        <v>1196.92</v>
      </c>
      <c r="CA199">
        <v>-4302.38</v>
      </c>
      <c r="CB199">
        <v>505.55700000000002</v>
      </c>
      <c r="CC199">
        <v>941.40800000000002</v>
      </c>
      <c r="CD199">
        <v>2025.88</v>
      </c>
      <c r="CE199">
        <v>119.621</v>
      </c>
      <c r="CF199">
        <v>3115.53</v>
      </c>
      <c r="CG199">
        <v>3825.44</v>
      </c>
      <c r="CH199">
        <v>0</v>
      </c>
      <c r="CI199">
        <v>0</v>
      </c>
      <c r="CJ199">
        <v>43.1646</v>
      </c>
      <c r="CK199">
        <v>43.1646</v>
      </c>
      <c r="CL199">
        <v>0</v>
      </c>
      <c r="CM199">
        <v>25.71</v>
      </c>
      <c r="CN199">
        <v>19.170000000000002</v>
      </c>
      <c r="CO199">
        <v>3.66</v>
      </c>
      <c r="CP199">
        <v>15.42</v>
      </c>
      <c r="CQ199">
        <v>-48.97</v>
      </c>
      <c r="CR199">
        <v>7.37</v>
      </c>
      <c r="CS199">
        <v>22.48</v>
      </c>
      <c r="CT199">
        <v>27.51</v>
      </c>
      <c r="CU199">
        <v>1.64</v>
      </c>
      <c r="CV199">
        <v>73.989999999999995</v>
      </c>
      <c r="CW199">
        <v>63.96</v>
      </c>
      <c r="DH199">
        <v>0</v>
      </c>
      <c r="DI199">
        <v>0.76789099999999999</v>
      </c>
      <c r="DJ199">
        <v>3.1638600000000003E-2</v>
      </c>
      <c r="DK199">
        <v>7.7726000000000003E-2</v>
      </c>
      <c r="DL199">
        <v>-8.0562099999999998E-2</v>
      </c>
      <c r="DM199">
        <v>0.134212</v>
      </c>
      <c r="DN199">
        <v>0.17465900000000001</v>
      </c>
      <c r="DO199">
        <v>0.30364400000000002</v>
      </c>
      <c r="DP199">
        <v>2.03874E-2</v>
      </c>
      <c r="DQ199">
        <v>1.4296</v>
      </c>
      <c r="DR199">
        <v>0.87725600000000004</v>
      </c>
      <c r="DS199" t="s">
        <v>673</v>
      </c>
      <c r="DT199" t="s">
        <v>670</v>
      </c>
      <c r="DU199" t="s">
        <v>665</v>
      </c>
      <c r="DV199" t="s">
        <v>607</v>
      </c>
      <c r="DW199">
        <v>0.18048600000000001</v>
      </c>
      <c r="DX199">
        <v>0.179705</v>
      </c>
      <c r="DY199">
        <v>6.7</v>
      </c>
      <c r="DZ199">
        <v>7.8</v>
      </c>
      <c r="EC199">
        <v>2062.37</v>
      </c>
      <c r="ED199">
        <v>161.785</v>
      </c>
      <c r="EE199">
        <v>277.07299999999998</v>
      </c>
      <c r="EF199">
        <v>1217.55</v>
      </c>
      <c r="EG199">
        <v>0</v>
      </c>
      <c r="EH199">
        <v>-4302.38</v>
      </c>
      <c r="EI199">
        <v>0</v>
      </c>
      <c r="EJ199">
        <v>0</v>
      </c>
      <c r="EK199">
        <v>505.55700000000002</v>
      </c>
      <c r="EL199">
        <v>936.40899999999999</v>
      </c>
      <c r="EM199">
        <v>2025.88</v>
      </c>
      <c r="EN199">
        <v>119.621</v>
      </c>
      <c r="EO199">
        <v>3003.87</v>
      </c>
      <c r="EP199">
        <v>0</v>
      </c>
      <c r="EQ199">
        <v>0</v>
      </c>
      <c r="ER199">
        <v>0</v>
      </c>
      <c r="ES199">
        <v>43.1646</v>
      </c>
      <c r="ET199">
        <v>43.1646</v>
      </c>
      <c r="EU199">
        <v>24.8</v>
      </c>
      <c r="EV199">
        <v>15.24</v>
      </c>
      <c r="EW199">
        <v>3.66</v>
      </c>
      <c r="EX199">
        <v>15.29</v>
      </c>
      <c r="EY199">
        <v>0</v>
      </c>
      <c r="EZ199">
        <v>-48.93</v>
      </c>
      <c r="FA199">
        <v>0</v>
      </c>
      <c r="FB199">
        <v>0</v>
      </c>
      <c r="FC199">
        <v>7.37</v>
      </c>
      <c r="FD199">
        <v>22.42</v>
      </c>
      <c r="FE199">
        <v>27.51</v>
      </c>
      <c r="FF199">
        <v>1.64</v>
      </c>
      <c r="FG199">
        <v>69</v>
      </c>
      <c r="FT199">
        <v>0</v>
      </c>
      <c r="FU199">
        <v>0.58556299999999994</v>
      </c>
      <c r="FV199">
        <v>3.1638600000000003E-2</v>
      </c>
      <c r="FW199">
        <v>8.0348600000000006E-2</v>
      </c>
      <c r="FX199">
        <v>0</v>
      </c>
      <c r="FY199">
        <v>-8.0562099999999998E-2</v>
      </c>
      <c r="FZ199">
        <v>0</v>
      </c>
      <c r="GA199">
        <v>0</v>
      </c>
      <c r="GB199">
        <v>0.134212</v>
      </c>
      <c r="GC199">
        <v>0.173878</v>
      </c>
      <c r="GD199">
        <v>0.30364400000000002</v>
      </c>
      <c r="GE199">
        <v>2.03874E-2</v>
      </c>
      <c r="GF199">
        <v>1.2491099999999999</v>
      </c>
      <c r="GG199">
        <v>4047.34</v>
      </c>
      <c r="GH199">
        <v>1163.69</v>
      </c>
      <c r="GI199">
        <v>277.07299999999998</v>
      </c>
      <c r="GJ199">
        <v>2735.08</v>
      </c>
      <c r="GK199">
        <v>2135</v>
      </c>
      <c r="GL199">
        <v>930.00099999999998</v>
      </c>
      <c r="GM199">
        <v>2637.81</v>
      </c>
      <c r="GN199">
        <v>297.5</v>
      </c>
      <c r="GO199">
        <v>14223.5</v>
      </c>
      <c r="GP199">
        <v>0</v>
      </c>
      <c r="GQ199">
        <v>0</v>
      </c>
      <c r="GR199">
        <v>65.400000000000006</v>
      </c>
      <c r="GS199">
        <v>65.400000000000006</v>
      </c>
      <c r="GT199">
        <v>48.62</v>
      </c>
      <c r="GU199">
        <v>54.25</v>
      </c>
      <c r="GV199">
        <v>3.66</v>
      </c>
      <c r="GW199">
        <v>35.96</v>
      </c>
      <c r="GX199">
        <v>31.93</v>
      </c>
      <c r="GY199">
        <v>36.700699999999998</v>
      </c>
      <c r="GZ199">
        <v>36.39</v>
      </c>
      <c r="HA199">
        <v>4.13</v>
      </c>
      <c r="HB199">
        <v>251.64099999999999</v>
      </c>
      <c r="HC199">
        <v>48.62</v>
      </c>
      <c r="HD199">
        <v>54.25</v>
      </c>
      <c r="HE199">
        <v>3.66</v>
      </c>
      <c r="HF199">
        <v>35.96</v>
      </c>
      <c r="HG199">
        <v>31.93</v>
      </c>
      <c r="HH199">
        <v>26.26</v>
      </c>
      <c r="HI199">
        <v>36.39</v>
      </c>
      <c r="HJ199">
        <v>4.13</v>
      </c>
      <c r="HK199">
        <v>241.2</v>
      </c>
      <c r="ID199">
        <v>0</v>
      </c>
      <c r="IE199">
        <v>2.4552900000000002</v>
      </c>
      <c r="IF199">
        <v>3.1638600000000003E-2</v>
      </c>
      <c r="IG199">
        <v>0.296898</v>
      </c>
      <c r="IH199">
        <v>0.62342900000000001</v>
      </c>
      <c r="II199">
        <v>0.118043</v>
      </c>
      <c r="IJ199">
        <v>0.43196400000000001</v>
      </c>
      <c r="IK199">
        <v>6.2929700000000005E-2</v>
      </c>
      <c r="IL199">
        <v>4.0202</v>
      </c>
      <c r="IM199">
        <v>46.9</v>
      </c>
      <c r="IN199">
        <v>19.5</v>
      </c>
      <c r="IO199">
        <v>27.4</v>
      </c>
      <c r="IP199">
        <v>48.9</v>
      </c>
      <c r="IQ199">
        <v>19.5</v>
      </c>
      <c r="IR199">
        <v>29.4</v>
      </c>
      <c r="IU199">
        <v>58.99</v>
      </c>
      <c r="IV199">
        <v>0</v>
      </c>
      <c r="IW199">
        <v>63.96</v>
      </c>
      <c r="IX199">
        <v>0</v>
      </c>
      <c r="IY199">
        <v>58.99</v>
      </c>
      <c r="IZ199">
        <v>0</v>
      </c>
      <c r="JA199">
        <v>142.49</v>
      </c>
      <c r="JB199">
        <v>0</v>
      </c>
      <c r="JK199">
        <v>1</v>
      </c>
      <c r="JL199">
        <v>2.8233299999999999</v>
      </c>
      <c r="JM199">
        <v>2.8233299999999999</v>
      </c>
      <c r="JP199">
        <v>4303.6400000000003</v>
      </c>
      <c r="JQ199">
        <v>2.8233299999999999</v>
      </c>
      <c r="JR199">
        <v>0.3</v>
      </c>
      <c r="JS199">
        <v>0.36</v>
      </c>
      <c r="JT199">
        <v>1.1200000000000001</v>
      </c>
      <c r="JU199">
        <v>0.31</v>
      </c>
      <c r="JV199">
        <v>0.35</v>
      </c>
      <c r="JW199">
        <v>1.1399999999999999</v>
      </c>
      <c r="JZ199">
        <v>1</v>
      </c>
      <c r="KA199">
        <v>1</v>
      </c>
      <c r="KB199">
        <v>18.739999999999998</v>
      </c>
      <c r="KC199">
        <v>18.938800000000001</v>
      </c>
      <c r="KD199">
        <v>21.222999999999999</v>
      </c>
      <c r="KE199">
        <v>21.4724</v>
      </c>
      <c r="KF199">
        <v>45.204000000000001</v>
      </c>
      <c r="KG199">
        <v>45.942900000000002</v>
      </c>
      <c r="KJ199">
        <v>437.91699999999997</v>
      </c>
      <c r="KK199">
        <v>37.955500000000001</v>
      </c>
      <c r="KL199">
        <v>55.284100000000002</v>
      </c>
      <c r="KM199">
        <v>236.16499999999999</v>
      </c>
      <c r="KN199">
        <v>0</v>
      </c>
      <c r="KO199">
        <v>-658.89300000000003</v>
      </c>
      <c r="KP199">
        <v>0</v>
      </c>
      <c r="KQ199">
        <v>0</v>
      </c>
      <c r="KR199">
        <v>109.703</v>
      </c>
      <c r="KS199">
        <v>186.60599999999999</v>
      </c>
      <c r="KT199">
        <v>413.96499999999997</v>
      </c>
      <c r="KU199">
        <v>26.198699999999999</v>
      </c>
      <c r="KV199">
        <v>844.90099999999995</v>
      </c>
      <c r="KW199">
        <v>0</v>
      </c>
      <c r="KX199">
        <v>0</v>
      </c>
      <c r="KY199">
        <v>0</v>
      </c>
      <c r="KZ199">
        <v>274.108</v>
      </c>
      <c r="LA199">
        <v>274.108</v>
      </c>
      <c r="LB199">
        <v>452.577</v>
      </c>
      <c r="LC199">
        <v>50.783700000000003</v>
      </c>
      <c r="LD199">
        <v>55.284100000000002</v>
      </c>
      <c r="LE199">
        <v>232.35300000000001</v>
      </c>
      <c r="LF199">
        <v>-658.89300000000003</v>
      </c>
      <c r="LG199">
        <v>109.703</v>
      </c>
      <c r="LH199">
        <v>187.58699999999999</v>
      </c>
      <c r="LI199">
        <v>413.96499999999997</v>
      </c>
      <c r="LJ199">
        <v>26.198699999999999</v>
      </c>
      <c r="LK199">
        <v>869.55899999999997</v>
      </c>
      <c r="LL199">
        <v>0</v>
      </c>
      <c r="LM199">
        <v>0</v>
      </c>
      <c r="LN199">
        <v>274.108</v>
      </c>
      <c r="LO199">
        <v>274.108</v>
      </c>
      <c r="LP199">
        <v>849.577</v>
      </c>
      <c r="LQ199">
        <v>282.12700000000001</v>
      </c>
      <c r="LR199">
        <v>55.284100000000002</v>
      </c>
      <c r="LS199">
        <v>534.86</v>
      </c>
      <c r="LT199">
        <v>463.08</v>
      </c>
      <c r="LU199">
        <v>187.226</v>
      </c>
      <c r="LV199">
        <v>544.68899999999996</v>
      </c>
      <c r="LW199">
        <v>71.471400000000003</v>
      </c>
      <c r="LX199">
        <v>2988.32</v>
      </c>
      <c r="LY199">
        <v>0</v>
      </c>
      <c r="LZ199">
        <v>0</v>
      </c>
      <c r="MA199">
        <v>415.30900000000003</v>
      </c>
      <c r="MB199">
        <v>415.30900000000003</v>
      </c>
    </row>
    <row r="200" spans="1:340" x14ac:dyDescent="0.25">
      <c r="A200" s="26">
        <v>44497.830983796295</v>
      </c>
      <c r="B200" t="s">
        <v>1056</v>
      </c>
      <c r="C200" t="s">
        <v>1057</v>
      </c>
      <c r="D200">
        <v>12</v>
      </c>
      <c r="E200">
        <v>1</v>
      </c>
      <c r="F200">
        <v>1440</v>
      </c>
      <c r="G200" t="s">
        <v>87</v>
      </c>
      <c r="H200" t="s">
        <v>112</v>
      </c>
      <c r="I200">
        <v>-221.61</v>
      </c>
      <c r="J200">
        <v>-79.3</v>
      </c>
      <c r="K200">
        <v>-101.6</v>
      </c>
      <c r="L200">
        <v>126.7</v>
      </c>
      <c r="O200">
        <v>299.267</v>
      </c>
      <c r="P200">
        <v>2980.34</v>
      </c>
      <c r="Q200">
        <v>220.96700000000001</v>
      </c>
      <c r="R200">
        <v>0</v>
      </c>
      <c r="S200">
        <v>0</v>
      </c>
      <c r="T200">
        <v>0</v>
      </c>
      <c r="U200">
        <v>0</v>
      </c>
      <c r="V200">
        <v>0</v>
      </c>
      <c r="W200">
        <v>355.303</v>
      </c>
      <c r="X200">
        <v>778.05499999999995</v>
      </c>
      <c r="Y200">
        <v>2025.88</v>
      </c>
      <c r="Z200">
        <v>84.538300000000007</v>
      </c>
      <c r="AA200">
        <v>6744.35</v>
      </c>
      <c r="AB200">
        <v>3500.57</v>
      </c>
      <c r="AC200">
        <v>471.18</v>
      </c>
      <c r="AD200">
        <v>167.90700000000001</v>
      </c>
      <c r="AE200">
        <v>0</v>
      </c>
      <c r="AF200">
        <v>43.1646</v>
      </c>
      <c r="AG200">
        <v>682.25199999999995</v>
      </c>
      <c r="AH200">
        <v>639.08699999999999</v>
      </c>
      <c r="AI200">
        <v>77.239999999999995</v>
      </c>
      <c r="AJ200">
        <v>177.94</v>
      </c>
      <c r="AK200">
        <v>4.25</v>
      </c>
      <c r="AL200">
        <v>23.45</v>
      </c>
      <c r="AM200">
        <v>0</v>
      </c>
      <c r="AN200">
        <v>0</v>
      </c>
      <c r="AO200">
        <v>0</v>
      </c>
      <c r="AP200">
        <v>0</v>
      </c>
      <c r="AQ200">
        <v>7.56</v>
      </c>
      <c r="AR200">
        <v>21.98</v>
      </c>
      <c r="AS200">
        <v>40.11</v>
      </c>
      <c r="AT200">
        <v>1.69</v>
      </c>
      <c r="AU200">
        <v>354.22</v>
      </c>
      <c r="AV200">
        <v>282.88</v>
      </c>
      <c r="BI200">
        <v>0</v>
      </c>
      <c r="BJ200">
        <v>5.1003999999999996</v>
      </c>
      <c r="BK200">
        <v>2.5231900000000002E-2</v>
      </c>
      <c r="BL200">
        <v>0</v>
      </c>
      <c r="BM200">
        <v>0</v>
      </c>
      <c r="BN200">
        <v>0</v>
      </c>
      <c r="BO200">
        <v>0</v>
      </c>
      <c r="BP200">
        <v>0</v>
      </c>
      <c r="BQ200">
        <v>9.4323199999999996E-2</v>
      </c>
      <c r="BR200">
        <v>0.14130999999999999</v>
      </c>
      <c r="BS200">
        <v>0.30364400000000002</v>
      </c>
      <c r="BT200">
        <v>1.44081E-2</v>
      </c>
      <c r="BU200">
        <v>5.6793199999999997</v>
      </c>
      <c r="BV200">
        <v>5.1256300000000001</v>
      </c>
      <c r="BW200">
        <v>86.065700000000007</v>
      </c>
      <c r="BX200">
        <v>166.51300000000001</v>
      </c>
      <c r="BY200">
        <v>220.96700000000001</v>
      </c>
      <c r="BZ200">
        <v>80.118300000000005</v>
      </c>
      <c r="CA200">
        <v>-3793.71</v>
      </c>
      <c r="CB200">
        <v>355.303</v>
      </c>
      <c r="CC200">
        <v>774.32799999999997</v>
      </c>
      <c r="CD200">
        <v>2025.88</v>
      </c>
      <c r="CE200">
        <v>84.538300000000007</v>
      </c>
      <c r="CF200">
        <v>-1.1924199999999999E-4</v>
      </c>
      <c r="CG200">
        <v>553.66399999999999</v>
      </c>
      <c r="CH200">
        <v>127.03700000000001</v>
      </c>
      <c r="CI200">
        <v>110.017</v>
      </c>
      <c r="CJ200">
        <v>43.1646</v>
      </c>
      <c r="CK200">
        <v>280.21800000000002</v>
      </c>
      <c r="CL200">
        <v>237.053</v>
      </c>
      <c r="CM200">
        <v>20.92</v>
      </c>
      <c r="CN200">
        <v>19.14</v>
      </c>
      <c r="CO200">
        <v>4.25</v>
      </c>
      <c r="CP200">
        <v>16.96</v>
      </c>
      <c r="CQ200">
        <v>-62.24</v>
      </c>
      <c r="CR200">
        <v>7.56</v>
      </c>
      <c r="CS200">
        <v>21.89</v>
      </c>
      <c r="CT200">
        <v>40.11</v>
      </c>
      <c r="CU200">
        <v>1.69</v>
      </c>
      <c r="CV200">
        <v>70.28</v>
      </c>
      <c r="CW200">
        <v>61.27</v>
      </c>
      <c r="DH200">
        <v>0</v>
      </c>
      <c r="DI200">
        <v>0.58449499999999999</v>
      </c>
      <c r="DJ200">
        <v>2.5231900000000002E-2</v>
      </c>
      <c r="DK200">
        <v>1.3782900000000001E-2</v>
      </c>
      <c r="DL200">
        <v>0</v>
      </c>
      <c r="DM200">
        <v>9.4323199999999996E-2</v>
      </c>
      <c r="DN200">
        <v>0.140768</v>
      </c>
      <c r="DO200">
        <v>0.30364400000000002</v>
      </c>
      <c r="DP200">
        <v>1.44081E-2</v>
      </c>
      <c r="DQ200">
        <v>1.17665</v>
      </c>
      <c r="DR200">
        <v>0.62351000000000001</v>
      </c>
      <c r="DS200" t="s">
        <v>673</v>
      </c>
      <c r="DT200" t="s">
        <v>670</v>
      </c>
      <c r="DU200" t="s">
        <v>665</v>
      </c>
      <c r="DV200" t="s">
        <v>501</v>
      </c>
      <c r="DW200">
        <v>-4.5026700000000002</v>
      </c>
      <c r="DX200">
        <v>-4.5021199999999997</v>
      </c>
      <c r="DY200">
        <v>-404</v>
      </c>
      <c r="DZ200">
        <v>-361.7</v>
      </c>
      <c r="EC200">
        <v>299.267</v>
      </c>
      <c r="ED200">
        <v>2980.34</v>
      </c>
      <c r="EE200">
        <v>220.96700000000001</v>
      </c>
      <c r="EF200">
        <v>0</v>
      </c>
      <c r="EG200">
        <v>0</v>
      </c>
      <c r="EH200">
        <v>0</v>
      </c>
      <c r="EI200">
        <v>0</v>
      </c>
      <c r="EJ200">
        <v>0</v>
      </c>
      <c r="EK200">
        <v>355.303</v>
      </c>
      <c r="EL200">
        <v>778.05499999999995</v>
      </c>
      <c r="EM200">
        <v>2025.88</v>
      </c>
      <c r="EN200">
        <v>84.538300000000007</v>
      </c>
      <c r="EO200">
        <v>6744.35</v>
      </c>
      <c r="EP200">
        <v>471.18</v>
      </c>
      <c r="EQ200">
        <v>167.90700000000001</v>
      </c>
      <c r="ER200">
        <v>0</v>
      </c>
      <c r="ES200">
        <v>43.1646</v>
      </c>
      <c r="ET200">
        <v>682.25199999999995</v>
      </c>
      <c r="EU200">
        <v>77.239999999999995</v>
      </c>
      <c r="EV200">
        <v>177.94</v>
      </c>
      <c r="EW200">
        <v>4.25</v>
      </c>
      <c r="EX200">
        <v>23.45</v>
      </c>
      <c r="EY200">
        <v>0</v>
      </c>
      <c r="EZ200">
        <v>0</v>
      </c>
      <c r="FA200">
        <v>0</v>
      </c>
      <c r="FB200">
        <v>0</v>
      </c>
      <c r="FC200">
        <v>7.56</v>
      </c>
      <c r="FD200">
        <v>21.98</v>
      </c>
      <c r="FE200">
        <v>40.11</v>
      </c>
      <c r="FF200">
        <v>1.69</v>
      </c>
      <c r="FG200">
        <v>354.22</v>
      </c>
      <c r="FT200">
        <v>0</v>
      </c>
      <c r="FU200">
        <v>5.1003999999999996</v>
      </c>
      <c r="FV200">
        <v>2.5231900000000002E-2</v>
      </c>
      <c r="FW200">
        <v>0</v>
      </c>
      <c r="FX200">
        <v>0</v>
      </c>
      <c r="FY200">
        <v>0</v>
      </c>
      <c r="FZ200">
        <v>0</v>
      </c>
      <c r="GA200">
        <v>0</v>
      </c>
      <c r="GB200">
        <v>9.4323199999999996E-2</v>
      </c>
      <c r="GC200">
        <v>0.14130999999999999</v>
      </c>
      <c r="GD200">
        <v>0.30364400000000002</v>
      </c>
      <c r="GE200">
        <v>1.44081E-2</v>
      </c>
      <c r="GF200">
        <v>5.6793199999999997</v>
      </c>
      <c r="GG200">
        <v>300.202</v>
      </c>
      <c r="GH200">
        <v>956.38099999999997</v>
      </c>
      <c r="GI200">
        <v>220.96700000000001</v>
      </c>
      <c r="GJ200">
        <v>0</v>
      </c>
      <c r="GK200">
        <v>1607</v>
      </c>
      <c r="GL200">
        <v>930.00099999999998</v>
      </c>
      <c r="GM200">
        <v>2037.2</v>
      </c>
      <c r="GN200">
        <v>264.5</v>
      </c>
      <c r="GO200">
        <v>6316.25</v>
      </c>
      <c r="GP200">
        <v>249.89400000000001</v>
      </c>
      <c r="GQ200">
        <v>163.02000000000001</v>
      </c>
      <c r="GR200">
        <v>65.400000000000006</v>
      </c>
      <c r="GS200">
        <v>478.31299999999999</v>
      </c>
      <c r="GT200">
        <v>45.909599999999998</v>
      </c>
      <c r="GU200">
        <v>58.63</v>
      </c>
      <c r="GV200">
        <v>4.25</v>
      </c>
      <c r="GW200">
        <v>55.5122</v>
      </c>
      <c r="GX200">
        <v>35.049999999999997</v>
      </c>
      <c r="GY200">
        <v>33.846800000000002</v>
      </c>
      <c r="GZ200">
        <v>40.99</v>
      </c>
      <c r="HA200">
        <v>5.36</v>
      </c>
      <c r="HB200">
        <v>279.54899999999998</v>
      </c>
      <c r="HC200">
        <v>43.47</v>
      </c>
      <c r="HD200">
        <v>58.63</v>
      </c>
      <c r="HE200">
        <v>4.25</v>
      </c>
      <c r="HF200">
        <v>22.76</v>
      </c>
      <c r="HG200">
        <v>35.049999999999997</v>
      </c>
      <c r="HH200">
        <v>27.08</v>
      </c>
      <c r="HI200">
        <v>40.99</v>
      </c>
      <c r="HJ200">
        <v>5.36</v>
      </c>
      <c r="HK200">
        <v>237.59</v>
      </c>
      <c r="ID200">
        <v>0</v>
      </c>
      <c r="IE200">
        <v>1.85049</v>
      </c>
      <c r="IF200">
        <v>2.5231900000000002E-2</v>
      </c>
      <c r="IG200">
        <v>0</v>
      </c>
      <c r="IH200">
        <v>0.46925</v>
      </c>
      <c r="II200">
        <v>0.118043</v>
      </c>
      <c r="IJ200">
        <v>0.33360800000000002</v>
      </c>
      <c r="IK200">
        <v>5.5949199999999998E-2</v>
      </c>
      <c r="IL200">
        <v>2.8525700000000001</v>
      </c>
      <c r="IM200">
        <v>126.7</v>
      </c>
      <c r="IN200">
        <v>0</v>
      </c>
      <c r="IO200">
        <v>126.7</v>
      </c>
      <c r="IP200">
        <v>47.4</v>
      </c>
      <c r="IQ200">
        <v>22.3</v>
      </c>
      <c r="IR200">
        <v>25.1</v>
      </c>
      <c r="IU200">
        <v>187.45</v>
      </c>
      <c r="IV200">
        <v>95.43</v>
      </c>
      <c r="IW200">
        <v>26.54</v>
      </c>
      <c r="IX200">
        <v>34.729999999999997</v>
      </c>
      <c r="IY200">
        <v>187.45</v>
      </c>
      <c r="IZ200">
        <v>95.43</v>
      </c>
      <c r="JA200">
        <v>68.13</v>
      </c>
      <c r="JB200">
        <v>96.171800000000005</v>
      </c>
      <c r="JL200">
        <v>1</v>
      </c>
      <c r="JM200">
        <v>0</v>
      </c>
      <c r="JP200">
        <v>3794.83</v>
      </c>
      <c r="JQ200">
        <v>2.4895299999999998</v>
      </c>
      <c r="JR200">
        <v>0</v>
      </c>
      <c r="JS200">
        <v>0</v>
      </c>
      <c r="JT200">
        <v>5.0999999999999996</v>
      </c>
      <c r="JU200">
        <v>0.23</v>
      </c>
      <c r="JV200">
        <v>0.35</v>
      </c>
      <c r="JW200">
        <v>1.69</v>
      </c>
      <c r="JZ200">
        <v>1</v>
      </c>
      <c r="KA200">
        <v>1</v>
      </c>
      <c r="KB200">
        <v>67.795299999999997</v>
      </c>
      <c r="KC200">
        <v>61.496000000000002</v>
      </c>
      <c r="KD200">
        <v>22.110800000000001</v>
      </c>
      <c r="KE200">
        <v>14.441000000000001</v>
      </c>
      <c r="KF200">
        <v>33.168199999999999</v>
      </c>
      <c r="KG200">
        <v>31.316600000000001</v>
      </c>
      <c r="KJ200">
        <v>62.848999999999997</v>
      </c>
      <c r="KK200">
        <v>704.38800000000003</v>
      </c>
      <c r="KL200">
        <v>44.089199999999998</v>
      </c>
      <c r="KM200">
        <v>0</v>
      </c>
      <c r="KN200">
        <v>0</v>
      </c>
      <c r="KO200">
        <v>0</v>
      </c>
      <c r="KP200">
        <v>0</v>
      </c>
      <c r="KQ200">
        <v>0</v>
      </c>
      <c r="KR200">
        <v>77.098799999999997</v>
      </c>
      <c r="KS200">
        <v>154.452</v>
      </c>
      <c r="KT200">
        <v>413.96499999999997</v>
      </c>
      <c r="KU200">
        <v>18.5151</v>
      </c>
      <c r="KV200">
        <v>1475.36</v>
      </c>
      <c r="KW200">
        <v>2500.5700000000002</v>
      </c>
      <c r="KX200">
        <v>891.09</v>
      </c>
      <c r="KY200">
        <v>0</v>
      </c>
      <c r="KZ200">
        <v>229.07599999999999</v>
      </c>
      <c r="LA200">
        <v>3620.73</v>
      </c>
      <c r="LB200">
        <v>16.867100000000001</v>
      </c>
      <c r="LC200">
        <v>39.862299999999998</v>
      </c>
      <c r="LD200">
        <v>44.089199999999998</v>
      </c>
      <c r="LE200">
        <v>15.81</v>
      </c>
      <c r="LF200">
        <v>-580.99199999999996</v>
      </c>
      <c r="LG200">
        <v>77.098799999999997</v>
      </c>
      <c r="LH200">
        <v>153.667</v>
      </c>
      <c r="LI200">
        <v>413.96499999999997</v>
      </c>
      <c r="LJ200">
        <v>18.5151</v>
      </c>
      <c r="LK200">
        <v>198.88200000000001</v>
      </c>
      <c r="LL200">
        <v>674.18799999999999</v>
      </c>
      <c r="LM200">
        <v>583.86199999999997</v>
      </c>
      <c r="LN200">
        <v>229.07599999999999</v>
      </c>
      <c r="LO200">
        <v>1487.13</v>
      </c>
      <c r="LP200">
        <v>61.769300000000001</v>
      </c>
      <c r="LQ200">
        <v>231.49600000000001</v>
      </c>
      <c r="LR200">
        <v>44.089199999999998</v>
      </c>
      <c r="LS200">
        <v>0</v>
      </c>
      <c r="LT200">
        <v>348.55700000000002</v>
      </c>
      <c r="LU200">
        <v>187.226</v>
      </c>
      <c r="LV200">
        <v>420.666</v>
      </c>
      <c r="LW200">
        <v>63.543500000000002</v>
      </c>
      <c r="LX200">
        <v>1357.35</v>
      </c>
      <c r="LY200">
        <v>1326.19</v>
      </c>
      <c r="LZ200">
        <v>865.15</v>
      </c>
      <c r="MA200">
        <v>347.08</v>
      </c>
      <c r="MB200">
        <v>2538.42</v>
      </c>
    </row>
    <row r="201" spans="1:340" x14ac:dyDescent="0.25">
      <c r="A201" s="26">
        <v>44497.831145833334</v>
      </c>
      <c r="B201" t="s">
        <v>1058</v>
      </c>
      <c r="C201" t="s">
        <v>1059</v>
      </c>
      <c r="D201">
        <v>12</v>
      </c>
      <c r="E201">
        <v>1</v>
      </c>
      <c r="F201">
        <v>1440</v>
      </c>
      <c r="G201" t="s">
        <v>87</v>
      </c>
      <c r="H201" t="s">
        <v>393</v>
      </c>
      <c r="I201">
        <v>0</v>
      </c>
      <c r="O201">
        <v>352.11399999999998</v>
      </c>
      <c r="P201">
        <v>3086.1</v>
      </c>
      <c r="Q201">
        <v>0</v>
      </c>
      <c r="R201">
        <v>0</v>
      </c>
      <c r="S201">
        <v>0</v>
      </c>
      <c r="T201">
        <v>0</v>
      </c>
      <c r="U201">
        <v>0</v>
      </c>
      <c r="V201">
        <v>0</v>
      </c>
      <c r="W201">
        <v>355.303</v>
      </c>
      <c r="X201">
        <v>779.25699999999995</v>
      </c>
      <c r="Y201">
        <v>2025.88</v>
      </c>
      <c r="Z201">
        <v>84.538300000000007</v>
      </c>
      <c r="AA201">
        <v>6683.19</v>
      </c>
      <c r="AB201">
        <v>3438.21</v>
      </c>
      <c r="AC201">
        <v>426.53500000000003</v>
      </c>
      <c r="AD201">
        <v>160.97399999999999</v>
      </c>
      <c r="AE201">
        <v>0</v>
      </c>
      <c r="AF201">
        <v>43.1646</v>
      </c>
      <c r="AG201">
        <v>630.67399999999998</v>
      </c>
      <c r="AH201">
        <v>587.50900000000001</v>
      </c>
      <c r="AI201">
        <v>71.400000000000006</v>
      </c>
      <c r="AJ201">
        <v>185.33</v>
      </c>
      <c r="AK201">
        <v>0</v>
      </c>
      <c r="AL201">
        <v>22.48</v>
      </c>
      <c r="AM201">
        <v>0</v>
      </c>
      <c r="AN201">
        <v>0</v>
      </c>
      <c r="AO201">
        <v>0</v>
      </c>
      <c r="AP201">
        <v>0</v>
      </c>
      <c r="AQ201">
        <v>7.56</v>
      </c>
      <c r="AR201">
        <v>22</v>
      </c>
      <c r="AS201">
        <v>40.11</v>
      </c>
      <c r="AT201">
        <v>1.69</v>
      </c>
      <c r="AU201">
        <v>350.57</v>
      </c>
      <c r="AV201">
        <v>279.20999999999998</v>
      </c>
      <c r="BI201">
        <v>0</v>
      </c>
      <c r="BJ201">
        <v>5.3811799999999996</v>
      </c>
      <c r="BK201">
        <v>0</v>
      </c>
      <c r="BL201">
        <v>0</v>
      </c>
      <c r="BM201">
        <v>0</v>
      </c>
      <c r="BN201">
        <v>0</v>
      </c>
      <c r="BO201">
        <v>0</v>
      </c>
      <c r="BP201">
        <v>0</v>
      </c>
      <c r="BQ201">
        <v>9.4323199999999996E-2</v>
      </c>
      <c r="BR201">
        <v>0.141404</v>
      </c>
      <c r="BS201">
        <v>0.30364400000000002</v>
      </c>
      <c r="BT201">
        <v>1.44081E-2</v>
      </c>
      <c r="BU201">
        <v>5.9349600000000002</v>
      </c>
      <c r="BV201">
        <v>5.3811799999999996</v>
      </c>
      <c r="BW201">
        <v>352.11399999999998</v>
      </c>
      <c r="BX201">
        <v>3086.1</v>
      </c>
      <c r="BY201">
        <v>0</v>
      </c>
      <c r="BZ201">
        <v>0</v>
      </c>
      <c r="CA201">
        <v>0</v>
      </c>
      <c r="CB201">
        <v>355.303</v>
      </c>
      <c r="CC201">
        <v>779.25699999999995</v>
      </c>
      <c r="CD201">
        <v>2025.88</v>
      </c>
      <c r="CE201">
        <v>84.538300000000007</v>
      </c>
      <c r="CF201">
        <v>6683.19</v>
      </c>
      <c r="CG201">
        <v>3438.21</v>
      </c>
      <c r="CH201">
        <v>426.53500000000003</v>
      </c>
      <c r="CI201">
        <v>160.97399999999999</v>
      </c>
      <c r="CJ201">
        <v>43.1646</v>
      </c>
      <c r="CK201">
        <v>630.67399999999998</v>
      </c>
      <c r="CL201">
        <v>587.50900000000001</v>
      </c>
      <c r="CM201">
        <v>71.400000000000006</v>
      </c>
      <c r="CN201">
        <v>185.33</v>
      </c>
      <c r="CO201">
        <v>0</v>
      </c>
      <c r="CP201">
        <v>22.48</v>
      </c>
      <c r="CQ201">
        <v>0</v>
      </c>
      <c r="CR201">
        <v>7.56</v>
      </c>
      <c r="CS201">
        <v>22</v>
      </c>
      <c r="CT201">
        <v>40.11</v>
      </c>
      <c r="CU201">
        <v>1.69</v>
      </c>
      <c r="CV201">
        <v>350.57</v>
      </c>
      <c r="CW201">
        <v>279.20999999999998</v>
      </c>
      <c r="DH201">
        <v>0</v>
      </c>
      <c r="DI201">
        <v>5.3811799999999996</v>
      </c>
      <c r="DJ201">
        <v>0</v>
      </c>
      <c r="DK201">
        <v>0</v>
      </c>
      <c r="DL201">
        <v>0</v>
      </c>
      <c r="DM201">
        <v>9.4323199999999996E-2</v>
      </c>
      <c r="DN201">
        <v>0.141404</v>
      </c>
      <c r="DO201">
        <v>0.30364400000000002</v>
      </c>
      <c r="DP201">
        <v>1.44081E-2</v>
      </c>
      <c r="DQ201">
        <v>5.9349600000000002</v>
      </c>
      <c r="DR201">
        <v>5.3811799999999996</v>
      </c>
      <c r="DS201" t="s">
        <v>673</v>
      </c>
      <c r="DT201" t="s">
        <v>670</v>
      </c>
      <c r="DU201" t="s">
        <v>665</v>
      </c>
      <c r="DV201" t="s">
        <v>501</v>
      </c>
      <c r="DW201">
        <v>0</v>
      </c>
      <c r="DX201">
        <v>0</v>
      </c>
      <c r="DY201">
        <v>0</v>
      </c>
      <c r="DZ201">
        <v>0</v>
      </c>
      <c r="IU201">
        <v>191.52</v>
      </c>
      <c r="IV201">
        <v>87.69</v>
      </c>
      <c r="IW201">
        <v>191.52</v>
      </c>
      <c r="IX201">
        <v>87.69</v>
      </c>
      <c r="JL201">
        <v>1</v>
      </c>
      <c r="JM201">
        <v>0</v>
      </c>
      <c r="JR201">
        <v>0</v>
      </c>
      <c r="JS201">
        <v>0</v>
      </c>
      <c r="JT201">
        <v>4.8152299999999997</v>
      </c>
      <c r="JU201">
        <v>0</v>
      </c>
      <c r="JV201">
        <v>0</v>
      </c>
      <c r="JW201">
        <v>4.8152299999999997</v>
      </c>
      <c r="JZ201">
        <v>1</v>
      </c>
      <c r="KA201">
        <v>1</v>
      </c>
      <c r="KB201">
        <v>66.669499999999999</v>
      </c>
      <c r="KC201">
        <v>61.811599999999999</v>
      </c>
      <c r="KD201">
        <v>66.669499999999999</v>
      </c>
      <c r="KE201">
        <v>61.811599999999999</v>
      </c>
      <c r="KF201">
        <v>0</v>
      </c>
      <c r="KG201">
        <v>0</v>
      </c>
      <c r="KJ201">
        <v>74.173199999999994</v>
      </c>
      <c r="KK201">
        <v>729.78200000000004</v>
      </c>
      <c r="KL201">
        <v>0</v>
      </c>
      <c r="KM201">
        <v>0</v>
      </c>
      <c r="KN201">
        <v>0</v>
      </c>
      <c r="KO201">
        <v>0</v>
      </c>
      <c r="KP201">
        <v>0</v>
      </c>
      <c r="KQ201">
        <v>0</v>
      </c>
      <c r="KR201">
        <v>77.098799999999997</v>
      </c>
      <c r="KS201">
        <v>154.68899999999999</v>
      </c>
      <c r="KT201">
        <v>413.96499999999997</v>
      </c>
      <c r="KU201">
        <v>18.5151</v>
      </c>
      <c r="KV201">
        <v>1468.22</v>
      </c>
      <c r="KW201">
        <v>2263.63</v>
      </c>
      <c r="KX201">
        <v>854.29700000000003</v>
      </c>
      <c r="KY201">
        <v>0</v>
      </c>
      <c r="KZ201">
        <v>229.07599999999999</v>
      </c>
      <c r="LA201">
        <v>3347.01</v>
      </c>
      <c r="LB201">
        <v>74.173199999999994</v>
      </c>
      <c r="LC201">
        <v>729.78200000000004</v>
      </c>
      <c r="LD201">
        <v>0</v>
      </c>
      <c r="LE201">
        <v>0</v>
      </c>
      <c r="LF201">
        <v>0</v>
      </c>
      <c r="LG201">
        <v>77.098799999999997</v>
      </c>
      <c r="LH201">
        <v>154.68899999999999</v>
      </c>
      <c r="LI201">
        <v>413.96499999999997</v>
      </c>
      <c r="LJ201">
        <v>18.5151</v>
      </c>
      <c r="LK201">
        <v>1468.22</v>
      </c>
      <c r="LL201">
        <v>2263.63</v>
      </c>
      <c r="LM201">
        <v>854.29700000000003</v>
      </c>
      <c r="LN201">
        <v>229.07599999999999</v>
      </c>
      <c r="LO201">
        <v>3347.01</v>
      </c>
      <c r="LP201">
        <v>0</v>
      </c>
      <c r="LQ201">
        <v>0</v>
      </c>
      <c r="LR201">
        <v>0</v>
      </c>
      <c r="LS201">
        <v>0</v>
      </c>
      <c r="LT201">
        <v>0</v>
      </c>
      <c r="LU201">
        <v>0</v>
      </c>
      <c r="LV201">
        <v>0</v>
      </c>
      <c r="LW201">
        <v>0</v>
      </c>
      <c r="LX201">
        <v>0</v>
      </c>
      <c r="LY201">
        <v>0</v>
      </c>
      <c r="LZ201">
        <v>0</v>
      </c>
      <c r="MA201">
        <v>0</v>
      </c>
      <c r="MB201">
        <v>0</v>
      </c>
    </row>
    <row r="202" spans="1:340" x14ac:dyDescent="0.25">
      <c r="A202" s="26">
        <v>44497.831400462965</v>
      </c>
      <c r="B202" t="s">
        <v>1060</v>
      </c>
      <c r="C202" t="s">
        <v>1061</v>
      </c>
      <c r="D202">
        <v>12</v>
      </c>
      <c r="E202">
        <v>1</v>
      </c>
      <c r="F202">
        <v>1665</v>
      </c>
      <c r="G202" t="s">
        <v>87</v>
      </c>
      <c r="H202" t="s">
        <v>112</v>
      </c>
      <c r="I202">
        <v>-6.04</v>
      </c>
      <c r="O202">
        <v>379.94900000000001</v>
      </c>
      <c r="P202">
        <v>2987.21</v>
      </c>
      <c r="Q202">
        <v>0</v>
      </c>
      <c r="R202">
        <v>0</v>
      </c>
      <c r="S202">
        <v>0</v>
      </c>
      <c r="T202">
        <v>0</v>
      </c>
      <c r="U202">
        <v>0</v>
      </c>
      <c r="V202">
        <v>0</v>
      </c>
      <c r="W202">
        <v>395.20800000000003</v>
      </c>
      <c r="X202">
        <v>778.31899999999996</v>
      </c>
      <c r="Y202">
        <v>2025.88</v>
      </c>
      <c r="Z202">
        <v>96.498500000000007</v>
      </c>
      <c r="AA202">
        <v>6663.07</v>
      </c>
      <c r="AB202">
        <v>3367.16</v>
      </c>
      <c r="AC202">
        <v>469.03199999999998</v>
      </c>
      <c r="AD202">
        <v>162.87</v>
      </c>
      <c r="AE202">
        <v>0</v>
      </c>
      <c r="AF202">
        <v>43.1646</v>
      </c>
      <c r="AG202">
        <v>675.06700000000001</v>
      </c>
      <c r="AH202">
        <v>631.90200000000004</v>
      </c>
      <c r="AI202">
        <v>67.790000000000006</v>
      </c>
      <c r="AJ202">
        <v>162</v>
      </c>
      <c r="AK202">
        <v>0</v>
      </c>
      <c r="AL202">
        <v>19.670000000000002</v>
      </c>
      <c r="AM202">
        <v>0</v>
      </c>
      <c r="AN202">
        <v>0</v>
      </c>
      <c r="AO202">
        <v>0</v>
      </c>
      <c r="AP202">
        <v>0</v>
      </c>
      <c r="AQ202">
        <v>7.27</v>
      </c>
      <c r="AR202">
        <v>19.010000000000002</v>
      </c>
      <c r="AS202">
        <v>34.69</v>
      </c>
      <c r="AT202">
        <v>1.67</v>
      </c>
      <c r="AU202">
        <v>312.10000000000002</v>
      </c>
      <c r="AV202">
        <v>249.46</v>
      </c>
      <c r="BI202">
        <v>0</v>
      </c>
      <c r="BJ202">
        <v>5.38992</v>
      </c>
      <c r="BK202">
        <v>0</v>
      </c>
      <c r="BL202">
        <v>0</v>
      </c>
      <c r="BM202">
        <v>0</v>
      </c>
      <c r="BN202">
        <v>0</v>
      </c>
      <c r="BO202">
        <v>0</v>
      </c>
      <c r="BP202">
        <v>0</v>
      </c>
      <c r="BQ202">
        <v>0.104917</v>
      </c>
      <c r="BR202">
        <v>0.141314</v>
      </c>
      <c r="BS202">
        <v>0.30364400000000002</v>
      </c>
      <c r="BT202">
        <v>1.6446499999999999E-2</v>
      </c>
      <c r="BU202">
        <v>5.9562400000000002</v>
      </c>
      <c r="BV202">
        <v>5.38992</v>
      </c>
      <c r="BW202">
        <v>372.964</v>
      </c>
      <c r="BX202">
        <v>2899.24</v>
      </c>
      <c r="BY202">
        <v>0</v>
      </c>
      <c r="BZ202">
        <v>0</v>
      </c>
      <c r="CA202">
        <v>0</v>
      </c>
      <c r="CB202">
        <v>395.20800000000003</v>
      </c>
      <c r="CC202">
        <v>778.05499999999995</v>
      </c>
      <c r="CD202">
        <v>2025.88</v>
      </c>
      <c r="CE202">
        <v>96.498500000000007</v>
      </c>
      <c r="CF202">
        <v>6567.85</v>
      </c>
      <c r="CG202">
        <v>3272.2</v>
      </c>
      <c r="CH202">
        <v>458.52499999999998</v>
      </c>
      <c r="CI202">
        <v>162.87</v>
      </c>
      <c r="CJ202">
        <v>43.1646</v>
      </c>
      <c r="CK202">
        <v>664.56</v>
      </c>
      <c r="CL202">
        <v>621.39499999999998</v>
      </c>
      <c r="CM202">
        <v>66.290000000000006</v>
      </c>
      <c r="CN202">
        <v>157.46</v>
      </c>
      <c r="CO202">
        <v>0</v>
      </c>
      <c r="CP202">
        <v>19.670000000000002</v>
      </c>
      <c r="CQ202">
        <v>0</v>
      </c>
      <c r="CR202">
        <v>7.27</v>
      </c>
      <c r="CS202">
        <v>19.010000000000002</v>
      </c>
      <c r="CT202">
        <v>34.69</v>
      </c>
      <c r="CU202">
        <v>1.67</v>
      </c>
      <c r="CV202">
        <v>306.06</v>
      </c>
      <c r="CW202">
        <v>243.42</v>
      </c>
      <c r="DH202">
        <v>0</v>
      </c>
      <c r="DI202">
        <v>5.2798400000000001</v>
      </c>
      <c r="DJ202">
        <v>0</v>
      </c>
      <c r="DK202">
        <v>0</v>
      </c>
      <c r="DL202">
        <v>0</v>
      </c>
      <c r="DM202">
        <v>0.104917</v>
      </c>
      <c r="DN202">
        <v>0.141342</v>
      </c>
      <c r="DO202">
        <v>0.30364400000000002</v>
      </c>
      <c r="DP202">
        <v>1.6446499999999999E-2</v>
      </c>
      <c r="DQ202">
        <v>5.84619</v>
      </c>
      <c r="DR202">
        <v>5.2798400000000001</v>
      </c>
      <c r="DS202" t="s">
        <v>673</v>
      </c>
      <c r="DT202" t="s">
        <v>670</v>
      </c>
      <c r="DU202" t="s">
        <v>665</v>
      </c>
      <c r="DV202" t="s">
        <v>501</v>
      </c>
      <c r="DW202">
        <v>-0.110051</v>
      </c>
      <c r="DX202">
        <v>-0.110079</v>
      </c>
      <c r="DY202">
        <v>-2</v>
      </c>
      <c r="DZ202">
        <v>-2.5</v>
      </c>
      <c r="IU202">
        <v>167.78</v>
      </c>
      <c r="IV202">
        <v>81.680000000000007</v>
      </c>
      <c r="IW202">
        <v>163.13</v>
      </c>
      <c r="IX202">
        <v>80.290000000000006</v>
      </c>
      <c r="JL202">
        <v>1</v>
      </c>
      <c r="JM202">
        <v>0</v>
      </c>
      <c r="JR202">
        <v>0</v>
      </c>
      <c r="JS202">
        <v>0</v>
      </c>
      <c r="JT202">
        <v>5.0459899999999998</v>
      </c>
      <c r="JU202">
        <v>0</v>
      </c>
      <c r="JV202">
        <v>0</v>
      </c>
      <c r="JW202">
        <v>4.9683599999999997</v>
      </c>
      <c r="JZ202">
        <v>2</v>
      </c>
      <c r="KA202">
        <v>2</v>
      </c>
      <c r="KB202">
        <v>71.661100000000005</v>
      </c>
      <c r="KC202">
        <v>66.458799999999997</v>
      </c>
      <c r="KD202">
        <v>69.639099999999999</v>
      </c>
      <c r="KE202">
        <v>63.784700000000001</v>
      </c>
      <c r="KF202">
        <v>0</v>
      </c>
      <c r="KG202">
        <v>0</v>
      </c>
      <c r="KJ202">
        <v>79.866799999999998</v>
      </c>
      <c r="KK202">
        <v>708.17700000000002</v>
      </c>
      <c r="KL202">
        <v>0</v>
      </c>
      <c r="KM202">
        <v>0</v>
      </c>
      <c r="KN202">
        <v>0</v>
      </c>
      <c r="KO202">
        <v>0</v>
      </c>
      <c r="KP202">
        <v>0</v>
      </c>
      <c r="KQ202">
        <v>0</v>
      </c>
      <c r="KR202">
        <v>85.757900000000006</v>
      </c>
      <c r="KS202">
        <v>154.49100000000001</v>
      </c>
      <c r="KT202">
        <v>413.96499999999997</v>
      </c>
      <c r="KU202">
        <v>21.134499999999999</v>
      </c>
      <c r="KV202">
        <v>1463.39</v>
      </c>
      <c r="KW202">
        <v>2489.17</v>
      </c>
      <c r="KX202">
        <v>864.35699999999997</v>
      </c>
      <c r="KY202">
        <v>0</v>
      </c>
      <c r="KZ202">
        <v>229.07599999999999</v>
      </c>
      <c r="LA202">
        <v>3582.6</v>
      </c>
      <c r="LB202">
        <v>78.358800000000002</v>
      </c>
      <c r="LC202">
        <v>687.86900000000003</v>
      </c>
      <c r="LD202">
        <v>0</v>
      </c>
      <c r="LE202">
        <v>0</v>
      </c>
      <c r="LF202">
        <v>0</v>
      </c>
      <c r="LG202">
        <v>85.757900000000006</v>
      </c>
      <c r="LH202">
        <v>154.435</v>
      </c>
      <c r="LI202">
        <v>413.96499999999997</v>
      </c>
      <c r="LJ202">
        <v>21.134499999999999</v>
      </c>
      <c r="LK202">
        <v>1441.52</v>
      </c>
      <c r="LL202">
        <v>2433.41</v>
      </c>
      <c r="LM202">
        <v>864.35699999999997</v>
      </c>
      <c r="LN202">
        <v>229.07599999999999</v>
      </c>
      <c r="LO202">
        <v>3526.84</v>
      </c>
      <c r="LP202">
        <v>0</v>
      </c>
      <c r="LQ202">
        <v>0</v>
      </c>
      <c r="LR202">
        <v>0</v>
      </c>
      <c r="LS202">
        <v>0</v>
      </c>
      <c r="LT202">
        <v>0</v>
      </c>
      <c r="LU202">
        <v>0</v>
      </c>
      <c r="LV202">
        <v>0</v>
      </c>
      <c r="LW202">
        <v>0</v>
      </c>
      <c r="LX202">
        <v>0</v>
      </c>
      <c r="LY202">
        <v>0</v>
      </c>
      <c r="LZ202">
        <v>0</v>
      </c>
      <c r="MA202">
        <v>0</v>
      </c>
      <c r="MB202">
        <v>0</v>
      </c>
    </row>
    <row r="203" spans="1:340" x14ac:dyDescent="0.25">
      <c r="A203" s="26">
        <v>44497.831655092596</v>
      </c>
      <c r="B203" t="s">
        <v>1062</v>
      </c>
      <c r="C203" t="s">
        <v>1063</v>
      </c>
      <c r="D203">
        <v>12</v>
      </c>
      <c r="E203">
        <v>1</v>
      </c>
      <c r="F203">
        <v>1665</v>
      </c>
      <c r="G203" t="s">
        <v>87</v>
      </c>
      <c r="H203" t="s">
        <v>393</v>
      </c>
      <c r="I203">
        <v>19.829999999999998</v>
      </c>
      <c r="O203">
        <v>348.29700000000003</v>
      </c>
      <c r="P203">
        <v>2373.2800000000002</v>
      </c>
      <c r="Q203">
        <v>0</v>
      </c>
      <c r="R203">
        <v>0</v>
      </c>
      <c r="S203">
        <v>0</v>
      </c>
      <c r="T203">
        <v>0</v>
      </c>
      <c r="U203">
        <v>0</v>
      </c>
      <c r="V203">
        <v>0</v>
      </c>
      <c r="W203">
        <v>395.20800000000003</v>
      </c>
      <c r="X203">
        <v>777.31799999999998</v>
      </c>
      <c r="Y203">
        <v>2025.88</v>
      </c>
      <c r="Z203">
        <v>96.498500000000007</v>
      </c>
      <c r="AA203">
        <v>6016.48</v>
      </c>
      <c r="AB203">
        <v>2721.58</v>
      </c>
      <c r="AC203">
        <v>430.69799999999998</v>
      </c>
      <c r="AD203">
        <v>162.87</v>
      </c>
      <c r="AE203">
        <v>0</v>
      </c>
      <c r="AF203">
        <v>43.1646</v>
      </c>
      <c r="AG203">
        <v>636.73299999999995</v>
      </c>
      <c r="AH203">
        <v>593.56799999999998</v>
      </c>
      <c r="AI203">
        <v>62.2</v>
      </c>
      <c r="AJ203">
        <v>141.72</v>
      </c>
      <c r="AK203">
        <v>0</v>
      </c>
      <c r="AL203">
        <v>19.670000000000002</v>
      </c>
      <c r="AM203">
        <v>0</v>
      </c>
      <c r="AN203">
        <v>0</v>
      </c>
      <c r="AO203">
        <v>0</v>
      </c>
      <c r="AP203">
        <v>0</v>
      </c>
      <c r="AQ203">
        <v>7.27</v>
      </c>
      <c r="AR203">
        <v>18.989999999999998</v>
      </c>
      <c r="AS203">
        <v>34.69</v>
      </c>
      <c r="AT203">
        <v>1.67</v>
      </c>
      <c r="AU203">
        <v>286.20999999999998</v>
      </c>
      <c r="AV203">
        <v>223.59</v>
      </c>
      <c r="BI203">
        <v>0</v>
      </c>
      <c r="BJ203">
        <v>4.9698599999999997</v>
      </c>
      <c r="BK203">
        <v>0</v>
      </c>
      <c r="BL203">
        <v>0</v>
      </c>
      <c r="BM203">
        <v>0</v>
      </c>
      <c r="BN203">
        <v>0</v>
      </c>
      <c r="BO203">
        <v>0</v>
      </c>
      <c r="BP203">
        <v>0</v>
      </c>
      <c r="BQ203">
        <v>0.104917</v>
      </c>
      <c r="BR203">
        <v>0.14133699999999999</v>
      </c>
      <c r="BS203">
        <v>0.30364400000000002</v>
      </c>
      <c r="BT203">
        <v>1.6446499999999999E-2</v>
      </c>
      <c r="BU203">
        <v>5.5362</v>
      </c>
      <c r="BV203">
        <v>4.9698599999999997</v>
      </c>
      <c r="BW203">
        <v>372.964</v>
      </c>
      <c r="BX203">
        <v>2899.24</v>
      </c>
      <c r="BY203">
        <v>0</v>
      </c>
      <c r="BZ203">
        <v>0</v>
      </c>
      <c r="CA203">
        <v>0</v>
      </c>
      <c r="CB203">
        <v>395.20800000000003</v>
      </c>
      <c r="CC203">
        <v>778.05499999999995</v>
      </c>
      <c r="CD203">
        <v>2025.88</v>
      </c>
      <c r="CE203">
        <v>96.498500000000007</v>
      </c>
      <c r="CF203">
        <v>6567.85</v>
      </c>
      <c r="CG203">
        <v>3272.2</v>
      </c>
      <c r="CH203">
        <v>458.52499999999998</v>
      </c>
      <c r="CI203">
        <v>162.87</v>
      </c>
      <c r="CJ203">
        <v>43.1646</v>
      </c>
      <c r="CK203">
        <v>664.56</v>
      </c>
      <c r="CL203">
        <v>621.39499999999998</v>
      </c>
      <c r="CM203">
        <v>66.290000000000006</v>
      </c>
      <c r="CN203">
        <v>157.46</v>
      </c>
      <c r="CO203">
        <v>0</v>
      </c>
      <c r="CP203">
        <v>19.670000000000002</v>
      </c>
      <c r="CQ203">
        <v>0</v>
      </c>
      <c r="CR203">
        <v>7.27</v>
      </c>
      <c r="CS203">
        <v>19.010000000000002</v>
      </c>
      <c r="CT203">
        <v>34.69</v>
      </c>
      <c r="CU203">
        <v>1.67</v>
      </c>
      <c r="CV203">
        <v>306.06</v>
      </c>
      <c r="CW203">
        <v>243.42</v>
      </c>
      <c r="DH203">
        <v>0</v>
      </c>
      <c r="DI203">
        <v>5.2798400000000001</v>
      </c>
      <c r="DJ203">
        <v>0</v>
      </c>
      <c r="DK203">
        <v>0</v>
      </c>
      <c r="DL203">
        <v>0</v>
      </c>
      <c r="DM203">
        <v>0.104917</v>
      </c>
      <c r="DN203">
        <v>0.141342</v>
      </c>
      <c r="DO203">
        <v>0.30364400000000002</v>
      </c>
      <c r="DP203">
        <v>1.6446499999999999E-2</v>
      </c>
      <c r="DQ203">
        <v>5.84619</v>
      </c>
      <c r="DR203">
        <v>5.2798400000000001</v>
      </c>
      <c r="DS203" t="s">
        <v>673</v>
      </c>
      <c r="DT203" t="s">
        <v>670</v>
      </c>
      <c r="DU203" t="s">
        <v>665</v>
      </c>
      <c r="DV203" t="s">
        <v>501</v>
      </c>
      <c r="DW203">
        <v>0.30998399999999998</v>
      </c>
      <c r="DX203">
        <v>0.309979</v>
      </c>
      <c r="DY203">
        <v>6.5</v>
      </c>
      <c r="DZ203">
        <v>8.1</v>
      </c>
      <c r="IU203">
        <v>147.02000000000001</v>
      </c>
      <c r="IV203">
        <v>76.569999999999993</v>
      </c>
      <c r="IW203">
        <v>163.13</v>
      </c>
      <c r="IX203">
        <v>80.290000000000006</v>
      </c>
      <c r="JL203">
        <v>1</v>
      </c>
      <c r="JM203">
        <v>0</v>
      </c>
      <c r="JR203">
        <v>0</v>
      </c>
      <c r="JS203">
        <v>0</v>
      </c>
      <c r="JT203">
        <v>4.69651</v>
      </c>
      <c r="JU203">
        <v>0</v>
      </c>
      <c r="JV203">
        <v>0</v>
      </c>
      <c r="JW203">
        <v>4.9683599999999997</v>
      </c>
      <c r="JZ203">
        <v>2</v>
      </c>
      <c r="KA203">
        <v>2</v>
      </c>
      <c r="KB203">
        <v>67.690799999999996</v>
      </c>
      <c r="KC203">
        <v>59.833300000000001</v>
      </c>
      <c r="KD203">
        <v>69.639099999999999</v>
      </c>
      <c r="KE203">
        <v>63.784700000000001</v>
      </c>
      <c r="KF203">
        <v>0</v>
      </c>
      <c r="KG203">
        <v>0</v>
      </c>
      <c r="KJ203">
        <v>73.210300000000004</v>
      </c>
      <c r="KK203">
        <v>568.99699999999996</v>
      </c>
      <c r="KL203">
        <v>0</v>
      </c>
      <c r="KM203">
        <v>0</v>
      </c>
      <c r="KN203">
        <v>0</v>
      </c>
      <c r="KO203">
        <v>0</v>
      </c>
      <c r="KP203">
        <v>0</v>
      </c>
      <c r="KQ203">
        <v>0</v>
      </c>
      <c r="KR203">
        <v>85.757900000000006</v>
      </c>
      <c r="KS203">
        <v>154.286</v>
      </c>
      <c r="KT203">
        <v>413.96499999999997</v>
      </c>
      <c r="KU203">
        <v>21.134499999999999</v>
      </c>
      <c r="KV203">
        <v>1317.35</v>
      </c>
      <c r="KW203">
        <v>2285.73</v>
      </c>
      <c r="KX203">
        <v>864.35699999999997</v>
      </c>
      <c r="KY203">
        <v>0</v>
      </c>
      <c r="KZ203">
        <v>229.07599999999999</v>
      </c>
      <c r="LA203">
        <v>3379.16</v>
      </c>
      <c r="LB203">
        <v>78.358800000000002</v>
      </c>
      <c r="LC203">
        <v>687.86900000000003</v>
      </c>
      <c r="LD203">
        <v>0</v>
      </c>
      <c r="LE203">
        <v>0</v>
      </c>
      <c r="LF203">
        <v>0</v>
      </c>
      <c r="LG203">
        <v>85.757900000000006</v>
      </c>
      <c r="LH203">
        <v>154.435</v>
      </c>
      <c r="LI203">
        <v>413.96499999999997</v>
      </c>
      <c r="LJ203">
        <v>21.134499999999999</v>
      </c>
      <c r="LK203">
        <v>1441.52</v>
      </c>
      <c r="LL203">
        <v>2433.41</v>
      </c>
      <c r="LM203">
        <v>864.35699999999997</v>
      </c>
      <c r="LN203">
        <v>229.07599999999999</v>
      </c>
      <c r="LO203">
        <v>3526.84</v>
      </c>
      <c r="LP203">
        <v>0</v>
      </c>
      <c r="LQ203">
        <v>0</v>
      </c>
      <c r="LR203">
        <v>0</v>
      </c>
      <c r="LS203">
        <v>0</v>
      </c>
      <c r="LT203">
        <v>0</v>
      </c>
      <c r="LU203">
        <v>0</v>
      </c>
      <c r="LV203">
        <v>0</v>
      </c>
      <c r="LW203">
        <v>0</v>
      </c>
      <c r="LX203">
        <v>0</v>
      </c>
      <c r="LY203">
        <v>0</v>
      </c>
      <c r="LZ203">
        <v>0</v>
      </c>
      <c r="MA203">
        <v>0</v>
      </c>
      <c r="MB203">
        <v>0</v>
      </c>
    </row>
    <row r="204" spans="1:340" x14ac:dyDescent="0.25">
      <c r="A204" s="26">
        <v>44497.831932870373</v>
      </c>
      <c r="B204" t="s">
        <v>1064</v>
      </c>
      <c r="C204" t="s">
        <v>1065</v>
      </c>
      <c r="D204">
        <v>12</v>
      </c>
      <c r="E204">
        <v>1</v>
      </c>
      <c r="F204">
        <v>1665</v>
      </c>
      <c r="G204" t="s">
        <v>87</v>
      </c>
      <c r="H204" t="s">
        <v>393</v>
      </c>
      <c r="I204">
        <v>19.2</v>
      </c>
      <c r="O204">
        <v>317.03699999999998</v>
      </c>
      <c r="P204">
        <v>1693.58</v>
      </c>
      <c r="Q204">
        <v>0</v>
      </c>
      <c r="R204">
        <v>0</v>
      </c>
      <c r="S204">
        <v>0</v>
      </c>
      <c r="T204">
        <v>0</v>
      </c>
      <c r="U204">
        <v>0</v>
      </c>
      <c r="V204">
        <v>0</v>
      </c>
      <c r="W204">
        <v>395.20800000000003</v>
      </c>
      <c r="X204">
        <v>775.84100000000001</v>
      </c>
      <c r="Y204">
        <v>2025.88</v>
      </c>
      <c r="Z204">
        <v>96.498500000000007</v>
      </c>
      <c r="AA204">
        <v>5304.04</v>
      </c>
      <c r="AB204">
        <v>2010.61</v>
      </c>
      <c r="AC204">
        <v>392.81400000000002</v>
      </c>
      <c r="AD204">
        <v>162.87</v>
      </c>
      <c r="AE204">
        <v>0</v>
      </c>
      <c r="AF204">
        <v>43.1646</v>
      </c>
      <c r="AG204">
        <v>598.84900000000005</v>
      </c>
      <c r="AH204">
        <v>555.68399999999997</v>
      </c>
      <c r="AI204">
        <v>56.67</v>
      </c>
      <c r="AJ204">
        <v>116.97</v>
      </c>
      <c r="AK204">
        <v>0</v>
      </c>
      <c r="AL204">
        <v>19.670000000000002</v>
      </c>
      <c r="AM204">
        <v>0</v>
      </c>
      <c r="AN204">
        <v>0</v>
      </c>
      <c r="AO204">
        <v>0</v>
      </c>
      <c r="AP204">
        <v>0</v>
      </c>
      <c r="AQ204">
        <v>7.27</v>
      </c>
      <c r="AR204">
        <v>18.97</v>
      </c>
      <c r="AS204">
        <v>34.69</v>
      </c>
      <c r="AT204">
        <v>1.67</v>
      </c>
      <c r="AU204">
        <v>255.91</v>
      </c>
      <c r="AV204">
        <v>193.31</v>
      </c>
      <c r="BI204">
        <v>0</v>
      </c>
      <c r="BJ204">
        <v>4.2470600000000003</v>
      </c>
      <c r="BK204">
        <v>0</v>
      </c>
      <c r="BL204">
        <v>0</v>
      </c>
      <c r="BM204">
        <v>0</v>
      </c>
      <c r="BN204">
        <v>0</v>
      </c>
      <c r="BO204">
        <v>0</v>
      </c>
      <c r="BP204">
        <v>0</v>
      </c>
      <c r="BQ204">
        <v>0.104917</v>
      </c>
      <c r="BR204">
        <v>0.14122499999999999</v>
      </c>
      <c r="BS204">
        <v>0.30364400000000002</v>
      </c>
      <c r="BT204">
        <v>1.6446499999999999E-2</v>
      </c>
      <c r="BU204">
        <v>4.8132900000000003</v>
      </c>
      <c r="BV204">
        <v>4.2470600000000003</v>
      </c>
      <c r="BW204">
        <v>339.79599999999999</v>
      </c>
      <c r="BX204">
        <v>2222.4499999999998</v>
      </c>
      <c r="BY204">
        <v>0</v>
      </c>
      <c r="BZ204">
        <v>0</v>
      </c>
      <c r="CA204">
        <v>0</v>
      </c>
      <c r="CB204">
        <v>395.20800000000003</v>
      </c>
      <c r="CC204">
        <v>776.92499999999995</v>
      </c>
      <c r="CD204">
        <v>2025.88</v>
      </c>
      <c r="CE204">
        <v>96.498500000000007</v>
      </c>
      <c r="CF204">
        <v>5856.76</v>
      </c>
      <c r="CG204">
        <v>2562.2399999999998</v>
      </c>
      <c r="CH204">
        <v>418.36900000000003</v>
      </c>
      <c r="CI204">
        <v>162.87</v>
      </c>
      <c r="CJ204">
        <v>43.1646</v>
      </c>
      <c r="CK204">
        <v>624.404</v>
      </c>
      <c r="CL204">
        <v>581.23900000000003</v>
      </c>
      <c r="CM204">
        <v>60.44</v>
      </c>
      <c r="CN204">
        <v>132.4</v>
      </c>
      <c r="CO204">
        <v>0</v>
      </c>
      <c r="CP204">
        <v>19.670000000000002</v>
      </c>
      <c r="CQ204">
        <v>0</v>
      </c>
      <c r="CR204">
        <v>7.27</v>
      </c>
      <c r="CS204">
        <v>18.989999999999998</v>
      </c>
      <c r="CT204">
        <v>34.69</v>
      </c>
      <c r="CU204">
        <v>1.67</v>
      </c>
      <c r="CV204">
        <v>275.13</v>
      </c>
      <c r="CW204">
        <v>212.51</v>
      </c>
      <c r="DH204">
        <v>0</v>
      </c>
      <c r="DI204">
        <v>4.6678699999999997</v>
      </c>
      <c r="DJ204">
        <v>0</v>
      </c>
      <c r="DK204">
        <v>0</v>
      </c>
      <c r="DL204">
        <v>0</v>
      </c>
      <c r="DM204">
        <v>0.104917</v>
      </c>
      <c r="DN204">
        <v>0.141292</v>
      </c>
      <c r="DO204">
        <v>0.30364400000000002</v>
      </c>
      <c r="DP204">
        <v>1.6446499999999999E-2</v>
      </c>
      <c r="DQ204">
        <v>5.2341699999999998</v>
      </c>
      <c r="DR204">
        <v>4.6678699999999997</v>
      </c>
      <c r="DS204" t="s">
        <v>673</v>
      </c>
      <c r="DT204" t="s">
        <v>670</v>
      </c>
      <c r="DU204" t="s">
        <v>665</v>
      </c>
      <c r="DV204" t="s">
        <v>501</v>
      </c>
      <c r="DW204">
        <v>0.42087999999999998</v>
      </c>
      <c r="DX204">
        <v>0.42081299999999999</v>
      </c>
      <c r="DY204">
        <v>7</v>
      </c>
      <c r="DZ204">
        <v>9</v>
      </c>
      <c r="IU204">
        <v>121.78</v>
      </c>
      <c r="IV204">
        <v>71.53</v>
      </c>
      <c r="IW204">
        <v>137.56</v>
      </c>
      <c r="IX204">
        <v>74.95</v>
      </c>
      <c r="JL204">
        <v>1</v>
      </c>
      <c r="JM204">
        <v>0</v>
      </c>
      <c r="JR204">
        <v>0</v>
      </c>
      <c r="JS204">
        <v>0</v>
      </c>
      <c r="JT204">
        <v>4.3321100000000001</v>
      </c>
      <c r="JU204">
        <v>0</v>
      </c>
      <c r="JV204">
        <v>0</v>
      </c>
      <c r="JW204">
        <v>4.5939800000000002</v>
      </c>
      <c r="JZ204">
        <v>2</v>
      </c>
      <c r="KA204">
        <v>2</v>
      </c>
      <c r="KB204">
        <v>59.549199999999999</v>
      </c>
      <c r="KC204">
        <v>52.134900000000002</v>
      </c>
      <c r="KD204">
        <v>61.2453</v>
      </c>
      <c r="KE204">
        <v>55.256900000000002</v>
      </c>
      <c r="KF204">
        <v>0</v>
      </c>
      <c r="KG204">
        <v>0</v>
      </c>
      <c r="KJ204">
        <v>65.745199999999997</v>
      </c>
      <c r="KK204">
        <v>413.392</v>
      </c>
      <c r="KL204">
        <v>0</v>
      </c>
      <c r="KM204">
        <v>0</v>
      </c>
      <c r="KN204">
        <v>0</v>
      </c>
      <c r="KO204">
        <v>0</v>
      </c>
      <c r="KP204">
        <v>0</v>
      </c>
      <c r="KQ204">
        <v>0</v>
      </c>
      <c r="KR204">
        <v>85.757900000000006</v>
      </c>
      <c r="KS204">
        <v>154.00200000000001</v>
      </c>
      <c r="KT204">
        <v>413.96499999999997</v>
      </c>
      <c r="KU204">
        <v>21.134499999999999</v>
      </c>
      <c r="KV204">
        <v>1154</v>
      </c>
      <c r="KW204">
        <v>2084.6799999999998</v>
      </c>
      <c r="KX204">
        <v>864.35699999999997</v>
      </c>
      <c r="KY204">
        <v>0</v>
      </c>
      <c r="KZ204">
        <v>229.07599999999999</v>
      </c>
      <c r="LA204">
        <v>3178.11</v>
      </c>
      <c r="LB204">
        <v>70.4572</v>
      </c>
      <c r="LC204">
        <v>534.71199999999999</v>
      </c>
      <c r="LD204">
        <v>0</v>
      </c>
      <c r="LE204">
        <v>0</v>
      </c>
      <c r="LF204">
        <v>0</v>
      </c>
      <c r="LG204">
        <v>85.757900000000006</v>
      </c>
      <c r="LH204">
        <v>154.22300000000001</v>
      </c>
      <c r="LI204">
        <v>413.96499999999997</v>
      </c>
      <c r="LJ204">
        <v>21.134499999999999</v>
      </c>
      <c r="LK204">
        <v>1280.25</v>
      </c>
      <c r="LL204">
        <v>2220.3000000000002</v>
      </c>
      <c r="LM204">
        <v>864.35699999999997</v>
      </c>
      <c r="LN204">
        <v>229.07599999999999</v>
      </c>
      <c r="LO204">
        <v>3313.73</v>
      </c>
      <c r="LP204">
        <v>0</v>
      </c>
      <c r="LQ204">
        <v>0</v>
      </c>
      <c r="LR204">
        <v>0</v>
      </c>
      <c r="LS204">
        <v>0</v>
      </c>
      <c r="LT204">
        <v>0</v>
      </c>
      <c r="LU204">
        <v>0</v>
      </c>
      <c r="LV204">
        <v>0</v>
      </c>
      <c r="LW204">
        <v>0</v>
      </c>
      <c r="LX204">
        <v>0</v>
      </c>
      <c r="LY204">
        <v>0</v>
      </c>
      <c r="LZ204">
        <v>0</v>
      </c>
      <c r="MA204">
        <v>0</v>
      </c>
      <c r="MB204">
        <v>0</v>
      </c>
    </row>
    <row r="205" spans="1:340" x14ac:dyDescent="0.25">
      <c r="A205" s="26">
        <v>44497.83221064815</v>
      </c>
      <c r="B205" t="s">
        <v>1066</v>
      </c>
      <c r="C205" t="s">
        <v>1067</v>
      </c>
      <c r="D205">
        <v>12</v>
      </c>
      <c r="E205">
        <v>1</v>
      </c>
      <c r="F205">
        <v>1665</v>
      </c>
      <c r="G205" t="s">
        <v>87</v>
      </c>
      <c r="H205" t="s">
        <v>393</v>
      </c>
      <c r="I205">
        <v>19.2</v>
      </c>
      <c r="O205">
        <v>317.03699999999998</v>
      </c>
      <c r="P205">
        <v>1693.58</v>
      </c>
      <c r="Q205">
        <v>0</v>
      </c>
      <c r="R205">
        <v>0</v>
      </c>
      <c r="S205">
        <v>0</v>
      </c>
      <c r="T205">
        <v>0</v>
      </c>
      <c r="U205">
        <v>0</v>
      </c>
      <c r="V205">
        <v>0</v>
      </c>
      <c r="W205">
        <v>395.20800000000003</v>
      </c>
      <c r="X205">
        <v>775.84100000000001</v>
      </c>
      <c r="Y205">
        <v>2025.88</v>
      </c>
      <c r="Z205">
        <v>96.498500000000007</v>
      </c>
      <c r="AA205">
        <v>5304.04</v>
      </c>
      <c r="AB205">
        <v>2010.61</v>
      </c>
      <c r="AC205">
        <v>392.81400000000002</v>
      </c>
      <c r="AD205">
        <v>162.87</v>
      </c>
      <c r="AE205">
        <v>0</v>
      </c>
      <c r="AF205">
        <v>43.1646</v>
      </c>
      <c r="AG205">
        <v>598.84900000000005</v>
      </c>
      <c r="AH205">
        <v>555.68399999999997</v>
      </c>
      <c r="AI205">
        <v>56.67</v>
      </c>
      <c r="AJ205">
        <v>116.97</v>
      </c>
      <c r="AK205">
        <v>0</v>
      </c>
      <c r="AL205">
        <v>19.670000000000002</v>
      </c>
      <c r="AM205">
        <v>0</v>
      </c>
      <c r="AN205">
        <v>0</v>
      </c>
      <c r="AO205">
        <v>0</v>
      </c>
      <c r="AP205">
        <v>0</v>
      </c>
      <c r="AQ205">
        <v>7.27</v>
      </c>
      <c r="AR205">
        <v>18.97</v>
      </c>
      <c r="AS205">
        <v>34.69</v>
      </c>
      <c r="AT205">
        <v>1.67</v>
      </c>
      <c r="AU205">
        <v>255.91</v>
      </c>
      <c r="AV205">
        <v>193.31</v>
      </c>
      <c r="BI205">
        <v>0</v>
      </c>
      <c r="BJ205">
        <v>4.2470600000000003</v>
      </c>
      <c r="BK205">
        <v>0</v>
      </c>
      <c r="BL205">
        <v>0</v>
      </c>
      <c r="BM205">
        <v>0</v>
      </c>
      <c r="BN205">
        <v>0</v>
      </c>
      <c r="BO205">
        <v>0</v>
      </c>
      <c r="BP205">
        <v>0</v>
      </c>
      <c r="BQ205">
        <v>0.104917</v>
      </c>
      <c r="BR205">
        <v>0.14122499999999999</v>
      </c>
      <c r="BS205">
        <v>0.30364400000000002</v>
      </c>
      <c r="BT205">
        <v>1.6446499999999999E-2</v>
      </c>
      <c r="BU205">
        <v>4.8132900000000003</v>
      </c>
      <c r="BV205">
        <v>4.2470600000000003</v>
      </c>
      <c r="BW205">
        <v>339.79599999999999</v>
      </c>
      <c r="BX205">
        <v>2222.4499999999998</v>
      </c>
      <c r="BY205">
        <v>0</v>
      </c>
      <c r="BZ205">
        <v>0</v>
      </c>
      <c r="CA205">
        <v>0</v>
      </c>
      <c r="CB205">
        <v>395.20800000000003</v>
      </c>
      <c r="CC205">
        <v>776.92499999999995</v>
      </c>
      <c r="CD205">
        <v>2025.88</v>
      </c>
      <c r="CE205">
        <v>96.498500000000007</v>
      </c>
      <c r="CF205">
        <v>5856.76</v>
      </c>
      <c r="CG205">
        <v>2562.2399999999998</v>
      </c>
      <c r="CH205">
        <v>418.36900000000003</v>
      </c>
      <c r="CI205">
        <v>162.87</v>
      </c>
      <c r="CJ205">
        <v>43.1646</v>
      </c>
      <c r="CK205">
        <v>624.404</v>
      </c>
      <c r="CL205">
        <v>581.23900000000003</v>
      </c>
      <c r="CM205">
        <v>60.44</v>
      </c>
      <c r="CN205">
        <v>132.4</v>
      </c>
      <c r="CO205">
        <v>0</v>
      </c>
      <c r="CP205">
        <v>19.670000000000002</v>
      </c>
      <c r="CQ205">
        <v>0</v>
      </c>
      <c r="CR205">
        <v>7.27</v>
      </c>
      <c r="CS205">
        <v>18.989999999999998</v>
      </c>
      <c r="CT205">
        <v>34.69</v>
      </c>
      <c r="CU205">
        <v>1.67</v>
      </c>
      <c r="CV205">
        <v>275.13</v>
      </c>
      <c r="CW205">
        <v>212.51</v>
      </c>
      <c r="DH205">
        <v>0</v>
      </c>
      <c r="DI205">
        <v>4.6678699999999997</v>
      </c>
      <c r="DJ205">
        <v>0</v>
      </c>
      <c r="DK205">
        <v>0</v>
      </c>
      <c r="DL205">
        <v>0</v>
      </c>
      <c r="DM205">
        <v>0.104917</v>
      </c>
      <c r="DN205">
        <v>0.141292</v>
      </c>
      <c r="DO205">
        <v>0.30364400000000002</v>
      </c>
      <c r="DP205">
        <v>1.6446499999999999E-2</v>
      </c>
      <c r="DQ205">
        <v>5.2341699999999998</v>
      </c>
      <c r="DR205">
        <v>4.6678699999999997</v>
      </c>
      <c r="DS205" t="s">
        <v>673</v>
      </c>
      <c r="DT205" t="s">
        <v>670</v>
      </c>
      <c r="DU205" t="s">
        <v>665</v>
      </c>
      <c r="DV205" t="s">
        <v>501</v>
      </c>
      <c r="DW205">
        <v>0.42087999999999998</v>
      </c>
      <c r="DX205">
        <v>0.42081299999999999</v>
      </c>
      <c r="DY205">
        <v>7</v>
      </c>
      <c r="DZ205">
        <v>9</v>
      </c>
      <c r="IU205">
        <v>121.78</v>
      </c>
      <c r="IV205">
        <v>71.53</v>
      </c>
      <c r="IW205">
        <v>137.56</v>
      </c>
      <c r="IX205">
        <v>74.95</v>
      </c>
      <c r="JL205">
        <v>1</v>
      </c>
      <c r="JM205">
        <v>0</v>
      </c>
      <c r="JR205">
        <v>0</v>
      </c>
      <c r="JS205">
        <v>0</v>
      </c>
      <c r="JT205">
        <v>4.3321100000000001</v>
      </c>
      <c r="JU205">
        <v>0</v>
      </c>
      <c r="JV205">
        <v>0</v>
      </c>
      <c r="JW205">
        <v>4.5939800000000002</v>
      </c>
      <c r="JZ205">
        <v>2</v>
      </c>
      <c r="KA205">
        <v>2</v>
      </c>
      <c r="KB205">
        <v>59.549199999999999</v>
      </c>
      <c r="KC205">
        <v>52.134900000000002</v>
      </c>
      <c r="KD205">
        <v>61.2453</v>
      </c>
      <c r="KE205">
        <v>55.256900000000002</v>
      </c>
      <c r="KF205">
        <v>0</v>
      </c>
      <c r="KG205">
        <v>0</v>
      </c>
      <c r="KJ205">
        <v>65.745199999999997</v>
      </c>
      <c r="KK205">
        <v>413.392</v>
      </c>
      <c r="KL205">
        <v>0</v>
      </c>
      <c r="KM205">
        <v>0</v>
      </c>
      <c r="KN205">
        <v>0</v>
      </c>
      <c r="KO205">
        <v>0</v>
      </c>
      <c r="KP205">
        <v>0</v>
      </c>
      <c r="KQ205">
        <v>0</v>
      </c>
      <c r="KR205">
        <v>85.757900000000006</v>
      </c>
      <c r="KS205">
        <v>154.00200000000001</v>
      </c>
      <c r="KT205">
        <v>413.96499999999997</v>
      </c>
      <c r="KU205">
        <v>21.134499999999999</v>
      </c>
      <c r="KV205">
        <v>1154</v>
      </c>
      <c r="KW205">
        <v>2084.6799999999998</v>
      </c>
      <c r="KX205">
        <v>864.35699999999997</v>
      </c>
      <c r="KY205">
        <v>0</v>
      </c>
      <c r="KZ205">
        <v>229.07599999999999</v>
      </c>
      <c r="LA205">
        <v>3178.11</v>
      </c>
      <c r="LB205">
        <v>70.4572</v>
      </c>
      <c r="LC205">
        <v>534.71199999999999</v>
      </c>
      <c r="LD205">
        <v>0</v>
      </c>
      <c r="LE205">
        <v>0</v>
      </c>
      <c r="LF205">
        <v>0</v>
      </c>
      <c r="LG205">
        <v>85.757900000000006</v>
      </c>
      <c r="LH205">
        <v>154.22300000000001</v>
      </c>
      <c r="LI205">
        <v>413.96499999999997</v>
      </c>
      <c r="LJ205">
        <v>21.134499999999999</v>
      </c>
      <c r="LK205">
        <v>1280.25</v>
      </c>
      <c r="LL205">
        <v>2220.3000000000002</v>
      </c>
      <c r="LM205">
        <v>864.35699999999997</v>
      </c>
      <c r="LN205">
        <v>229.07599999999999</v>
      </c>
      <c r="LO205">
        <v>3313.73</v>
      </c>
      <c r="LP205">
        <v>0</v>
      </c>
      <c r="LQ205">
        <v>0</v>
      </c>
      <c r="LR205">
        <v>0</v>
      </c>
      <c r="LS205">
        <v>0</v>
      </c>
      <c r="LT205">
        <v>0</v>
      </c>
      <c r="LU205">
        <v>0</v>
      </c>
      <c r="LV205">
        <v>0</v>
      </c>
      <c r="LW205">
        <v>0</v>
      </c>
      <c r="LX205">
        <v>0</v>
      </c>
      <c r="LY205">
        <v>0</v>
      </c>
      <c r="LZ205">
        <v>0</v>
      </c>
      <c r="MA205">
        <v>0</v>
      </c>
      <c r="MB205">
        <v>0</v>
      </c>
    </row>
    <row r="206" spans="1:340" x14ac:dyDescent="0.25">
      <c r="A206" s="26">
        <v>44497.832499999997</v>
      </c>
      <c r="B206" t="s">
        <v>1068</v>
      </c>
      <c r="C206" t="s">
        <v>1069</v>
      </c>
      <c r="D206">
        <v>12</v>
      </c>
      <c r="E206">
        <v>1</v>
      </c>
      <c r="F206">
        <v>1665</v>
      </c>
      <c r="G206" t="s">
        <v>87</v>
      </c>
      <c r="H206" t="s">
        <v>393</v>
      </c>
      <c r="I206">
        <v>20.23</v>
      </c>
      <c r="O206">
        <v>316.85199999999998</v>
      </c>
      <c r="P206">
        <v>1676.44</v>
      </c>
      <c r="Q206">
        <v>0</v>
      </c>
      <c r="R206">
        <v>0</v>
      </c>
      <c r="S206">
        <v>0</v>
      </c>
      <c r="T206">
        <v>0</v>
      </c>
      <c r="U206">
        <v>0</v>
      </c>
      <c r="V206">
        <v>0</v>
      </c>
      <c r="W206">
        <v>395.20800000000003</v>
      </c>
      <c r="X206">
        <v>775.76099999999997</v>
      </c>
      <c r="Y206">
        <v>2025.88</v>
      </c>
      <c r="Z206">
        <v>96.498500000000007</v>
      </c>
      <c r="AA206">
        <v>5286.64</v>
      </c>
      <c r="AB206">
        <v>1993.29</v>
      </c>
      <c r="AC206">
        <v>392.59399999999999</v>
      </c>
      <c r="AD206">
        <v>162.87</v>
      </c>
      <c r="AE206">
        <v>0</v>
      </c>
      <c r="AF206">
        <v>43.1646</v>
      </c>
      <c r="AG206">
        <v>598.62900000000002</v>
      </c>
      <c r="AH206">
        <v>555.46400000000006</v>
      </c>
      <c r="AI206">
        <v>56.63</v>
      </c>
      <c r="AJ206">
        <v>115.98</v>
      </c>
      <c r="AK206">
        <v>0</v>
      </c>
      <c r="AL206">
        <v>19.670000000000002</v>
      </c>
      <c r="AM206">
        <v>0</v>
      </c>
      <c r="AN206">
        <v>0</v>
      </c>
      <c r="AO206">
        <v>0</v>
      </c>
      <c r="AP206">
        <v>0</v>
      </c>
      <c r="AQ206">
        <v>7.27</v>
      </c>
      <c r="AR206">
        <v>18.97</v>
      </c>
      <c r="AS206">
        <v>34.69</v>
      </c>
      <c r="AT206">
        <v>1.67</v>
      </c>
      <c r="AU206">
        <v>254.88</v>
      </c>
      <c r="AV206">
        <v>192.28</v>
      </c>
      <c r="BI206">
        <v>0</v>
      </c>
      <c r="BJ206">
        <v>4.2482199999999999</v>
      </c>
      <c r="BK206">
        <v>0</v>
      </c>
      <c r="BL206">
        <v>0</v>
      </c>
      <c r="BM206">
        <v>0</v>
      </c>
      <c r="BN206">
        <v>0</v>
      </c>
      <c r="BO206">
        <v>0</v>
      </c>
      <c r="BP206">
        <v>0</v>
      </c>
      <c r="BQ206">
        <v>0.104917</v>
      </c>
      <c r="BR206">
        <v>0.141239</v>
      </c>
      <c r="BS206">
        <v>0.30364400000000002</v>
      </c>
      <c r="BT206">
        <v>1.6446499999999999E-2</v>
      </c>
      <c r="BU206">
        <v>4.8144600000000004</v>
      </c>
      <c r="BV206">
        <v>4.2482199999999999</v>
      </c>
      <c r="BW206">
        <v>339.79599999999999</v>
      </c>
      <c r="BX206">
        <v>2222.4499999999998</v>
      </c>
      <c r="BY206">
        <v>0</v>
      </c>
      <c r="BZ206">
        <v>0</v>
      </c>
      <c r="CA206">
        <v>0</v>
      </c>
      <c r="CB206">
        <v>395.20800000000003</v>
      </c>
      <c r="CC206">
        <v>776.92499999999995</v>
      </c>
      <c r="CD206">
        <v>2025.88</v>
      </c>
      <c r="CE206">
        <v>96.498500000000007</v>
      </c>
      <c r="CF206">
        <v>5856.76</v>
      </c>
      <c r="CG206">
        <v>2562.2399999999998</v>
      </c>
      <c r="CH206">
        <v>418.36900000000003</v>
      </c>
      <c r="CI206">
        <v>162.87</v>
      </c>
      <c r="CJ206">
        <v>43.1646</v>
      </c>
      <c r="CK206">
        <v>624.404</v>
      </c>
      <c r="CL206">
        <v>581.23900000000003</v>
      </c>
      <c r="CM206">
        <v>60.44</v>
      </c>
      <c r="CN206">
        <v>132.4</v>
      </c>
      <c r="CO206">
        <v>0</v>
      </c>
      <c r="CP206">
        <v>19.670000000000002</v>
      </c>
      <c r="CQ206">
        <v>0</v>
      </c>
      <c r="CR206">
        <v>7.27</v>
      </c>
      <c r="CS206">
        <v>18.989999999999998</v>
      </c>
      <c r="CT206">
        <v>34.69</v>
      </c>
      <c r="CU206">
        <v>1.67</v>
      </c>
      <c r="CV206">
        <v>275.13</v>
      </c>
      <c r="CW206">
        <v>212.51</v>
      </c>
      <c r="DH206">
        <v>0</v>
      </c>
      <c r="DI206">
        <v>4.6678699999999997</v>
      </c>
      <c r="DJ206">
        <v>0</v>
      </c>
      <c r="DK206">
        <v>0</v>
      </c>
      <c r="DL206">
        <v>0</v>
      </c>
      <c r="DM206">
        <v>0.104917</v>
      </c>
      <c r="DN206">
        <v>0.141292</v>
      </c>
      <c r="DO206">
        <v>0.30364400000000002</v>
      </c>
      <c r="DP206">
        <v>1.6446499999999999E-2</v>
      </c>
      <c r="DQ206">
        <v>5.2341699999999998</v>
      </c>
      <c r="DR206">
        <v>4.6678699999999997</v>
      </c>
      <c r="DS206" t="s">
        <v>673</v>
      </c>
      <c r="DT206" t="s">
        <v>670</v>
      </c>
      <c r="DU206" t="s">
        <v>665</v>
      </c>
      <c r="DV206" t="s">
        <v>501</v>
      </c>
      <c r="DW206">
        <v>0.41970299999999999</v>
      </c>
      <c r="DX206">
        <v>0.41964899999999999</v>
      </c>
      <c r="DY206">
        <v>7.4</v>
      </c>
      <c r="DZ206">
        <v>9.5</v>
      </c>
      <c r="IU206">
        <v>120.79</v>
      </c>
      <c r="IV206">
        <v>71.489999999999995</v>
      </c>
      <c r="IW206">
        <v>137.56</v>
      </c>
      <c r="IX206">
        <v>74.95</v>
      </c>
      <c r="JL206">
        <v>1</v>
      </c>
      <c r="JM206">
        <v>0</v>
      </c>
      <c r="JR206">
        <v>0</v>
      </c>
      <c r="JS206">
        <v>0</v>
      </c>
      <c r="JT206">
        <v>4.3270200000000001</v>
      </c>
      <c r="JU206">
        <v>0</v>
      </c>
      <c r="JV206">
        <v>0</v>
      </c>
      <c r="JW206">
        <v>4.5939800000000002</v>
      </c>
      <c r="JZ206">
        <v>2</v>
      </c>
      <c r="KA206">
        <v>2</v>
      </c>
      <c r="KB206">
        <v>59.429600000000001</v>
      </c>
      <c r="KC206">
        <v>51.548999999999999</v>
      </c>
      <c r="KD206">
        <v>61.2453</v>
      </c>
      <c r="KE206">
        <v>55.256900000000002</v>
      </c>
      <c r="KF206">
        <v>0</v>
      </c>
      <c r="KG206">
        <v>0</v>
      </c>
      <c r="KJ206">
        <v>65.665000000000006</v>
      </c>
      <c r="KK206">
        <v>409.565</v>
      </c>
      <c r="KL206">
        <v>0</v>
      </c>
      <c r="KM206">
        <v>0</v>
      </c>
      <c r="KN206">
        <v>0</v>
      </c>
      <c r="KO206">
        <v>0</v>
      </c>
      <c r="KP206">
        <v>0</v>
      </c>
      <c r="KQ206">
        <v>0</v>
      </c>
      <c r="KR206">
        <v>85.757900000000006</v>
      </c>
      <c r="KS206">
        <v>153.98699999999999</v>
      </c>
      <c r="KT206">
        <v>413.96499999999997</v>
      </c>
      <c r="KU206">
        <v>21.134499999999999</v>
      </c>
      <c r="KV206">
        <v>1150.07</v>
      </c>
      <c r="KW206">
        <v>2083.5100000000002</v>
      </c>
      <c r="KX206">
        <v>864.35699999999997</v>
      </c>
      <c r="KY206">
        <v>0</v>
      </c>
      <c r="KZ206">
        <v>229.07599999999999</v>
      </c>
      <c r="LA206">
        <v>3176.94</v>
      </c>
      <c r="LB206">
        <v>70.4572</v>
      </c>
      <c r="LC206">
        <v>534.71199999999999</v>
      </c>
      <c r="LD206">
        <v>0</v>
      </c>
      <c r="LE206">
        <v>0</v>
      </c>
      <c r="LF206">
        <v>0</v>
      </c>
      <c r="LG206">
        <v>85.757900000000006</v>
      </c>
      <c r="LH206">
        <v>154.22300000000001</v>
      </c>
      <c r="LI206">
        <v>413.96499999999997</v>
      </c>
      <c r="LJ206">
        <v>21.134499999999999</v>
      </c>
      <c r="LK206">
        <v>1280.25</v>
      </c>
      <c r="LL206">
        <v>2220.3000000000002</v>
      </c>
      <c r="LM206">
        <v>864.35699999999997</v>
      </c>
      <c r="LN206">
        <v>229.07599999999999</v>
      </c>
      <c r="LO206">
        <v>3313.73</v>
      </c>
      <c r="LP206">
        <v>0</v>
      </c>
      <c r="LQ206">
        <v>0</v>
      </c>
      <c r="LR206">
        <v>0</v>
      </c>
      <c r="LS206">
        <v>0</v>
      </c>
      <c r="LT206">
        <v>0</v>
      </c>
      <c r="LU206">
        <v>0</v>
      </c>
      <c r="LV206">
        <v>0</v>
      </c>
      <c r="LW206">
        <v>0</v>
      </c>
      <c r="LX206">
        <v>0</v>
      </c>
      <c r="LY206">
        <v>0</v>
      </c>
      <c r="LZ206">
        <v>0</v>
      </c>
      <c r="MA206">
        <v>0</v>
      </c>
      <c r="MB206">
        <v>0</v>
      </c>
    </row>
    <row r="207" spans="1:340" x14ac:dyDescent="0.25">
      <c r="A207" s="26">
        <v>44497.832766203705</v>
      </c>
      <c r="B207" t="s">
        <v>1070</v>
      </c>
      <c r="C207" t="s">
        <v>1071</v>
      </c>
      <c r="D207">
        <v>12</v>
      </c>
      <c r="E207">
        <v>1</v>
      </c>
      <c r="F207">
        <v>1665</v>
      </c>
      <c r="G207" t="s">
        <v>87</v>
      </c>
      <c r="H207" t="s">
        <v>393</v>
      </c>
      <c r="I207">
        <v>51.14</v>
      </c>
      <c r="O207">
        <v>316.85199999999998</v>
      </c>
      <c r="P207">
        <v>1676.44</v>
      </c>
      <c r="Q207">
        <v>0</v>
      </c>
      <c r="R207">
        <v>0</v>
      </c>
      <c r="S207">
        <v>0</v>
      </c>
      <c r="T207">
        <v>0</v>
      </c>
      <c r="U207">
        <v>0</v>
      </c>
      <c r="V207">
        <v>0</v>
      </c>
      <c r="W207">
        <v>395.20800000000003</v>
      </c>
      <c r="X207">
        <v>775.76099999999997</v>
      </c>
      <c r="Y207">
        <v>2025.88</v>
      </c>
      <c r="Z207">
        <v>96.498500000000007</v>
      </c>
      <c r="AA207">
        <v>5286.64</v>
      </c>
      <c r="AB207">
        <v>1993.29</v>
      </c>
      <c r="AC207">
        <v>392.59399999999999</v>
      </c>
      <c r="AD207">
        <v>162.87</v>
      </c>
      <c r="AE207">
        <v>0</v>
      </c>
      <c r="AF207">
        <v>43.1646</v>
      </c>
      <c r="AG207">
        <v>598.62900000000002</v>
      </c>
      <c r="AH207">
        <v>555.46400000000006</v>
      </c>
      <c r="AI207">
        <v>56.63</v>
      </c>
      <c r="AJ207">
        <v>115.98</v>
      </c>
      <c r="AK207">
        <v>0</v>
      </c>
      <c r="AL207">
        <v>19.670000000000002</v>
      </c>
      <c r="AM207">
        <v>0</v>
      </c>
      <c r="AN207">
        <v>0</v>
      </c>
      <c r="AO207">
        <v>0</v>
      </c>
      <c r="AP207">
        <v>0</v>
      </c>
      <c r="AQ207">
        <v>7.27</v>
      </c>
      <c r="AR207">
        <v>18.97</v>
      </c>
      <c r="AS207">
        <v>34.69</v>
      </c>
      <c r="AT207">
        <v>1.67</v>
      </c>
      <c r="AU207">
        <v>254.88</v>
      </c>
      <c r="AV207">
        <v>192.28</v>
      </c>
      <c r="BI207">
        <v>0</v>
      </c>
      <c r="BJ207">
        <v>4.2482199999999999</v>
      </c>
      <c r="BK207">
        <v>0</v>
      </c>
      <c r="BL207">
        <v>0</v>
      </c>
      <c r="BM207">
        <v>0</v>
      </c>
      <c r="BN207">
        <v>0</v>
      </c>
      <c r="BO207">
        <v>0</v>
      </c>
      <c r="BP207">
        <v>0</v>
      </c>
      <c r="BQ207">
        <v>0.104917</v>
      </c>
      <c r="BR207">
        <v>0.141239</v>
      </c>
      <c r="BS207">
        <v>0.30364400000000002</v>
      </c>
      <c r="BT207">
        <v>1.6446499999999999E-2</v>
      </c>
      <c r="BU207">
        <v>4.8144600000000004</v>
      </c>
      <c r="BV207">
        <v>4.2482199999999999</v>
      </c>
      <c r="BW207">
        <v>372.964</v>
      </c>
      <c r="BX207">
        <v>2899.24</v>
      </c>
      <c r="BY207">
        <v>0</v>
      </c>
      <c r="BZ207">
        <v>0</v>
      </c>
      <c r="CA207">
        <v>0</v>
      </c>
      <c r="CB207">
        <v>395.20800000000003</v>
      </c>
      <c r="CC207">
        <v>778.05499999999995</v>
      </c>
      <c r="CD207">
        <v>2025.88</v>
      </c>
      <c r="CE207">
        <v>96.498500000000007</v>
      </c>
      <c r="CF207">
        <v>6567.85</v>
      </c>
      <c r="CG207">
        <v>3272.2</v>
      </c>
      <c r="CH207">
        <v>458.52499999999998</v>
      </c>
      <c r="CI207">
        <v>162.87</v>
      </c>
      <c r="CJ207">
        <v>43.1646</v>
      </c>
      <c r="CK207">
        <v>664.56</v>
      </c>
      <c r="CL207">
        <v>621.39499999999998</v>
      </c>
      <c r="CM207">
        <v>66.290000000000006</v>
      </c>
      <c r="CN207">
        <v>157.46</v>
      </c>
      <c r="CO207">
        <v>0</v>
      </c>
      <c r="CP207">
        <v>19.670000000000002</v>
      </c>
      <c r="CQ207">
        <v>0</v>
      </c>
      <c r="CR207">
        <v>7.27</v>
      </c>
      <c r="CS207">
        <v>19.010000000000002</v>
      </c>
      <c r="CT207">
        <v>34.69</v>
      </c>
      <c r="CU207">
        <v>1.67</v>
      </c>
      <c r="CV207">
        <v>306.06</v>
      </c>
      <c r="CW207">
        <v>243.42</v>
      </c>
      <c r="DH207">
        <v>0</v>
      </c>
      <c r="DI207">
        <v>5.2798400000000001</v>
      </c>
      <c r="DJ207">
        <v>0</v>
      </c>
      <c r="DK207">
        <v>0</v>
      </c>
      <c r="DL207">
        <v>0</v>
      </c>
      <c r="DM207">
        <v>0.104917</v>
      </c>
      <c r="DN207">
        <v>0.141342</v>
      </c>
      <c r="DO207">
        <v>0.30364400000000002</v>
      </c>
      <c r="DP207">
        <v>1.6446499999999999E-2</v>
      </c>
      <c r="DQ207">
        <v>5.84619</v>
      </c>
      <c r="DR207">
        <v>5.2798400000000001</v>
      </c>
      <c r="DS207" t="s">
        <v>673</v>
      </c>
      <c r="DT207" t="s">
        <v>670</v>
      </c>
      <c r="DU207" t="s">
        <v>665</v>
      </c>
      <c r="DV207" t="s">
        <v>501</v>
      </c>
      <c r="DW207">
        <v>1.03172</v>
      </c>
      <c r="DX207">
        <v>1.03162</v>
      </c>
      <c r="DY207">
        <v>16.7</v>
      </c>
      <c r="DZ207">
        <v>21</v>
      </c>
      <c r="IU207">
        <v>120.79</v>
      </c>
      <c r="IV207">
        <v>71.489999999999995</v>
      </c>
      <c r="IW207">
        <v>163.13</v>
      </c>
      <c r="IX207">
        <v>80.290000000000006</v>
      </c>
      <c r="JL207">
        <v>1</v>
      </c>
      <c r="JM207">
        <v>0</v>
      </c>
      <c r="JR207">
        <v>0</v>
      </c>
      <c r="JS207">
        <v>0</v>
      </c>
      <c r="JT207">
        <v>4.3270200000000001</v>
      </c>
      <c r="JU207">
        <v>0</v>
      </c>
      <c r="JV207">
        <v>0</v>
      </c>
      <c r="JW207">
        <v>4.9683599999999997</v>
      </c>
      <c r="JZ207">
        <v>2</v>
      </c>
      <c r="KA207">
        <v>2</v>
      </c>
      <c r="KB207">
        <v>59.429600000000001</v>
      </c>
      <c r="KC207">
        <v>51.548999999999999</v>
      </c>
      <c r="KD207">
        <v>69.639099999999999</v>
      </c>
      <c r="KE207">
        <v>63.784700000000001</v>
      </c>
      <c r="KF207">
        <v>0</v>
      </c>
      <c r="KG207">
        <v>0</v>
      </c>
      <c r="KJ207">
        <v>65.665000000000006</v>
      </c>
      <c r="KK207">
        <v>409.565</v>
      </c>
      <c r="KL207">
        <v>0</v>
      </c>
      <c r="KM207">
        <v>0</v>
      </c>
      <c r="KN207">
        <v>0</v>
      </c>
      <c r="KO207">
        <v>0</v>
      </c>
      <c r="KP207">
        <v>0</v>
      </c>
      <c r="KQ207">
        <v>0</v>
      </c>
      <c r="KR207">
        <v>85.757900000000006</v>
      </c>
      <c r="KS207">
        <v>153.98699999999999</v>
      </c>
      <c r="KT207">
        <v>413.96499999999997</v>
      </c>
      <c r="KU207">
        <v>21.134499999999999</v>
      </c>
      <c r="KV207">
        <v>1150.07</v>
      </c>
      <c r="KW207">
        <v>2083.5100000000002</v>
      </c>
      <c r="KX207">
        <v>864.35699999999997</v>
      </c>
      <c r="KY207">
        <v>0</v>
      </c>
      <c r="KZ207">
        <v>229.07599999999999</v>
      </c>
      <c r="LA207">
        <v>3176.94</v>
      </c>
      <c r="LB207">
        <v>78.358800000000002</v>
      </c>
      <c r="LC207">
        <v>687.86900000000003</v>
      </c>
      <c r="LD207">
        <v>0</v>
      </c>
      <c r="LE207">
        <v>0</v>
      </c>
      <c r="LF207">
        <v>0</v>
      </c>
      <c r="LG207">
        <v>85.757900000000006</v>
      </c>
      <c r="LH207">
        <v>154.435</v>
      </c>
      <c r="LI207">
        <v>413.96499999999997</v>
      </c>
      <c r="LJ207">
        <v>21.134499999999999</v>
      </c>
      <c r="LK207">
        <v>1441.52</v>
      </c>
      <c r="LL207">
        <v>2433.41</v>
      </c>
      <c r="LM207">
        <v>864.35699999999997</v>
      </c>
      <c r="LN207">
        <v>229.07599999999999</v>
      </c>
      <c r="LO207">
        <v>3526.84</v>
      </c>
      <c r="LP207">
        <v>0</v>
      </c>
      <c r="LQ207">
        <v>0</v>
      </c>
      <c r="LR207">
        <v>0</v>
      </c>
      <c r="LS207">
        <v>0</v>
      </c>
      <c r="LT207">
        <v>0</v>
      </c>
      <c r="LU207">
        <v>0</v>
      </c>
      <c r="LV207">
        <v>0</v>
      </c>
      <c r="LW207">
        <v>0</v>
      </c>
      <c r="LX207">
        <v>0</v>
      </c>
      <c r="LY207">
        <v>0</v>
      </c>
      <c r="LZ207">
        <v>0</v>
      </c>
      <c r="MA207">
        <v>0</v>
      </c>
      <c r="MB207">
        <v>0</v>
      </c>
    </row>
    <row r="208" spans="1:340" x14ac:dyDescent="0.25">
      <c r="A208" s="26">
        <v>44497.833043981482</v>
      </c>
      <c r="B208" t="s">
        <v>1072</v>
      </c>
      <c r="C208" t="s">
        <v>1073</v>
      </c>
      <c r="D208">
        <v>12</v>
      </c>
      <c r="E208">
        <v>1</v>
      </c>
      <c r="F208">
        <v>1665</v>
      </c>
      <c r="G208" t="s">
        <v>87</v>
      </c>
      <c r="H208" t="s">
        <v>393</v>
      </c>
      <c r="I208">
        <v>21.32</v>
      </c>
      <c r="O208">
        <v>316.63200000000001</v>
      </c>
      <c r="P208">
        <v>1659.85</v>
      </c>
      <c r="Q208">
        <v>0</v>
      </c>
      <c r="R208">
        <v>0</v>
      </c>
      <c r="S208">
        <v>0</v>
      </c>
      <c r="T208">
        <v>0</v>
      </c>
      <c r="U208">
        <v>0</v>
      </c>
      <c r="V208">
        <v>0</v>
      </c>
      <c r="W208">
        <v>395.20800000000003</v>
      </c>
      <c r="X208">
        <v>775.68399999999997</v>
      </c>
      <c r="Y208">
        <v>2025.88</v>
      </c>
      <c r="Z208">
        <v>96.498500000000007</v>
      </c>
      <c r="AA208">
        <v>5269.76</v>
      </c>
      <c r="AB208">
        <v>1976.49</v>
      </c>
      <c r="AC208">
        <v>392.32900000000001</v>
      </c>
      <c r="AD208">
        <v>162.87</v>
      </c>
      <c r="AE208">
        <v>0</v>
      </c>
      <c r="AF208">
        <v>43.1646</v>
      </c>
      <c r="AG208">
        <v>598.36400000000003</v>
      </c>
      <c r="AH208">
        <v>555.19899999999996</v>
      </c>
      <c r="AI208">
        <v>56.6</v>
      </c>
      <c r="AJ208">
        <v>114.92</v>
      </c>
      <c r="AK208">
        <v>0</v>
      </c>
      <c r="AL208">
        <v>19.670000000000002</v>
      </c>
      <c r="AM208">
        <v>0</v>
      </c>
      <c r="AN208">
        <v>0</v>
      </c>
      <c r="AO208">
        <v>0</v>
      </c>
      <c r="AP208">
        <v>0</v>
      </c>
      <c r="AQ208">
        <v>7.27</v>
      </c>
      <c r="AR208">
        <v>18.97</v>
      </c>
      <c r="AS208">
        <v>34.69</v>
      </c>
      <c r="AT208">
        <v>1.67</v>
      </c>
      <c r="AU208">
        <v>253.79</v>
      </c>
      <c r="AV208">
        <v>191.19</v>
      </c>
      <c r="BI208">
        <v>0</v>
      </c>
      <c r="BJ208">
        <v>4.2511200000000002</v>
      </c>
      <c r="BK208">
        <v>0</v>
      </c>
      <c r="BL208">
        <v>0</v>
      </c>
      <c r="BM208">
        <v>0</v>
      </c>
      <c r="BN208">
        <v>0</v>
      </c>
      <c r="BO208">
        <v>0</v>
      </c>
      <c r="BP208">
        <v>0</v>
      </c>
      <c r="BQ208">
        <v>0.104917</v>
      </c>
      <c r="BR208">
        <v>0.14125499999999999</v>
      </c>
      <c r="BS208">
        <v>0.30364400000000002</v>
      </c>
      <c r="BT208">
        <v>1.6446499999999999E-2</v>
      </c>
      <c r="BU208">
        <v>4.81738</v>
      </c>
      <c r="BV208">
        <v>4.2511200000000002</v>
      </c>
      <c r="BW208">
        <v>339.79599999999999</v>
      </c>
      <c r="BX208">
        <v>2222.4499999999998</v>
      </c>
      <c r="BY208">
        <v>0</v>
      </c>
      <c r="BZ208">
        <v>0</v>
      </c>
      <c r="CA208">
        <v>0</v>
      </c>
      <c r="CB208">
        <v>395.20800000000003</v>
      </c>
      <c r="CC208">
        <v>776.92499999999995</v>
      </c>
      <c r="CD208">
        <v>2025.88</v>
      </c>
      <c r="CE208">
        <v>96.498500000000007</v>
      </c>
      <c r="CF208">
        <v>5856.76</v>
      </c>
      <c r="CG208">
        <v>2562.2399999999998</v>
      </c>
      <c r="CH208">
        <v>418.36900000000003</v>
      </c>
      <c r="CI208">
        <v>162.87</v>
      </c>
      <c r="CJ208">
        <v>43.1646</v>
      </c>
      <c r="CK208">
        <v>624.404</v>
      </c>
      <c r="CL208">
        <v>581.23900000000003</v>
      </c>
      <c r="CM208">
        <v>60.44</v>
      </c>
      <c r="CN208">
        <v>132.4</v>
      </c>
      <c r="CO208">
        <v>0</v>
      </c>
      <c r="CP208">
        <v>19.670000000000002</v>
      </c>
      <c r="CQ208">
        <v>0</v>
      </c>
      <c r="CR208">
        <v>7.27</v>
      </c>
      <c r="CS208">
        <v>18.989999999999998</v>
      </c>
      <c r="CT208">
        <v>34.69</v>
      </c>
      <c r="CU208">
        <v>1.67</v>
      </c>
      <c r="CV208">
        <v>275.13</v>
      </c>
      <c r="CW208">
        <v>212.51</v>
      </c>
      <c r="DH208">
        <v>0</v>
      </c>
      <c r="DI208">
        <v>4.6678699999999997</v>
      </c>
      <c r="DJ208">
        <v>0</v>
      </c>
      <c r="DK208">
        <v>0</v>
      </c>
      <c r="DL208">
        <v>0</v>
      </c>
      <c r="DM208">
        <v>0.104917</v>
      </c>
      <c r="DN208">
        <v>0.141292</v>
      </c>
      <c r="DO208">
        <v>0.30364400000000002</v>
      </c>
      <c r="DP208">
        <v>1.6446499999999999E-2</v>
      </c>
      <c r="DQ208">
        <v>5.2341699999999998</v>
      </c>
      <c r="DR208">
        <v>4.6678699999999997</v>
      </c>
      <c r="DS208" t="s">
        <v>673</v>
      </c>
      <c r="DT208" t="s">
        <v>670</v>
      </c>
      <c r="DU208" t="s">
        <v>665</v>
      </c>
      <c r="DV208" t="s">
        <v>501</v>
      </c>
      <c r="DW208">
        <v>0.41678900000000002</v>
      </c>
      <c r="DX208">
        <v>0.41675200000000001</v>
      </c>
      <c r="DY208">
        <v>7.8</v>
      </c>
      <c r="DZ208">
        <v>10</v>
      </c>
      <c r="IU208">
        <v>119.73</v>
      </c>
      <c r="IV208">
        <v>71.459999999999994</v>
      </c>
      <c r="IW208">
        <v>137.56</v>
      </c>
      <c r="IX208">
        <v>74.95</v>
      </c>
      <c r="JL208">
        <v>1</v>
      </c>
      <c r="JM208">
        <v>0</v>
      </c>
      <c r="JR208">
        <v>0</v>
      </c>
      <c r="JS208">
        <v>0</v>
      </c>
      <c r="JT208">
        <v>4.3218199999999998</v>
      </c>
      <c r="JU208">
        <v>0</v>
      </c>
      <c r="JV208">
        <v>0</v>
      </c>
      <c r="JW208">
        <v>4.5939800000000002</v>
      </c>
      <c r="JZ208">
        <v>2</v>
      </c>
      <c r="KA208">
        <v>2</v>
      </c>
      <c r="KB208">
        <v>59.311900000000001</v>
      </c>
      <c r="KC208">
        <v>50.905799999999999</v>
      </c>
      <c r="KD208">
        <v>61.2453</v>
      </c>
      <c r="KE208">
        <v>55.256900000000002</v>
      </c>
      <c r="KF208">
        <v>0</v>
      </c>
      <c r="KG208">
        <v>0</v>
      </c>
      <c r="KJ208">
        <v>65.577699999999993</v>
      </c>
      <c r="KK208">
        <v>405.87599999999998</v>
      </c>
      <c r="KL208">
        <v>0</v>
      </c>
      <c r="KM208">
        <v>0</v>
      </c>
      <c r="KN208">
        <v>0</v>
      </c>
      <c r="KO208">
        <v>0</v>
      </c>
      <c r="KP208">
        <v>0</v>
      </c>
      <c r="KQ208">
        <v>0</v>
      </c>
      <c r="KR208">
        <v>85.757900000000006</v>
      </c>
      <c r="KS208">
        <v>153.97200000000001</v>
      </c>
      <c r="KT208">
        <v>413.96499999999997</v>
      </c>
      <c r="KU208">
        <v>21.134499999999999</v>
      </c>
      <c r="KV208">
        <v>1146.28</v>
      </c>
      <c r="KW208">
        <v>2082.1</v>
      </c>
      <c r="KX208">
        <v>864.35699999999997</v>
      </c>
      <c r="KY208">
        <v>0</v>
      </c>
      <c r="KZ208">
        <v>229.07599999999999</v>
      </c>
      <c r="LA208">
        <v>3175.54</v>
      </c>
      <c r="LB208">
        <v>70.4572</v>
      </c>
      <c r="LC208">
        <v>534.71199999999999</v>
      </c>
      <c r="LD208">
        <v>0</v>
      </c>
      <c r="LE208">
        <v>0</v>
      </c>
      <c r="LF208">
        <v>0</v>
      </c>
      <c r="LG208">
        <v>85.757900000000006</v>
      </c>
      <c r="LH208">
        <v>154.22300000000001</v>
      </c>
      <c r="LI208">
        <v>413.96499999999997</v>
      </c>
      <c r="LJ208">
        <v>21.134499999999999</v>
      </c>
      <c r="LK208">
        <v>1280.25</v>
      </c>
      <c r="LL208">
        <v>2220.3000000000002</v>
      </c>
      <c r="LM208">
        <v>864.35699999999997</v>
      </c>
      <c r="LN208">
        <v>229.07599999999999</v>
      </c>
      <c r="LO208">
        <v>3313.73</v>
      </c>
      <c r="LP208">
        <v>0</v>
      </c>
      <c r="LQ208">
        <v>0</v>
      </c>
      <c r="LR208">
        <v>0</v>
      </c>
      <c r="LS208">
        <v>0</v>
      </c>
      <c r="LT208">
        <v>0</v>
      </c>
      <c r="LU208">
        <v>0</v>
      </c>
      <c r="LV208">
        <v>0</v>
      </c>
      <c r="LW208">
        <v>0</v>
      </c>
      <c r="LX208">
        <v>0</v>
      </c>
      <c r="LY208">
        <v>0</v>
      </c>
      <c r="LZ208">
        <v>0</v>
      </c>
      <c r="MA208">
        <v>0</v>
      </c>
      <c r="MB208">
        <v>0</v>
      </c>
    </row>
    <row r="209" spans="1:340" x14ac:dyDescent="0.25">
      <c r="A209" s="26">
        <v>44497.833310185182</v>
      </c>
      <c r="B209" t="s">
        <v>1074</v>
      </c>
      <c r="C209" t="s">
        <v>1075</v>
      </c>
      <c r="D209">
        <v>12</v>
      </c>
      <c r="E209">
        <v>1</v>
      </c>
      <c r="F209">
        <v>1665</v>
      </c>
      <c r="G209" t="s">
        <v>87</v>
      </c>
      <c r="H209" t="s">
        <v>393</v>
      </c>
      <c r="I209">
        <v>52.23</v>
      </c>
      <c r="O209">
        <v>316.63200000000001</v>
      </c>
      <c r="P209">
        <v>1659.85</v>
      </c>
      <c r="Q209">
        <v>0</v>
      </c>
      <c r="R209">
        <v>0</v>
      </c>
      <c r="S209">
        <v>0</v>
      </c>
      <c r="T209">
        <v>0</v>
      </c>
      <c r="U209">
        <v>0</v>
      </c>
      <c r="V209">
        <v>0</v>
      </c>
      <c r="W209">
        <v>395.20800000000003</v>
      </c>
      <c r="X209">
        <v>775.68399999999997</v>
      </c>
      <c r="Y209">
        <v>2025.88</v>
      </c>
      <c r="Z209">
        <v>96.498500000000007</v>
      </c>
      <c r="AA209">
        <v>5269.76</v>
      </c>
      <c r="AB209">
        <v>1976.49</v>
      </c>
      <c r="AC209">
        <v>392.32900000000001</v>
      </c>
      <c r="AD209">
        <v>162.87</v>
      </c>
      <c r="AE209">
        <v>0</v>
      </c>
      <c r="AF209">
        <v>43.1646</v>
      </c>
      <c r="AG209">
        <v>598.36400000000003</v>
      </c>
      <c r="AH209">
        <v>555.19899999999996</v>
      </c>
      <c r="AI209">
        <v>56.6</v>
      </c>
      <c r="AJ209">
        <v>114.92</v>
      </c>
      <c r="AK209">
        <v>0</v>
      </c>
      <c r="AL209">
        <v>19.670000000000002</v>
      </c>
      <c r="AM209">
        <v>0</v>
      </c>
      <c r="AN209">
        <v>0</v>
      </c>
      <c r="AO209">
        <v>0</v>
      </c>
      <c r="AP209">
        <v>0</v>
      </c>
      <c r="AQ209">
        <v>7.27</v>
      </c>
      <c r="AR209">
        <v>18.97</v>
      </c>
      <c r="AS209">
        <v>34.69</v>
      </c>
      <c r="AT209">
        <v>1.67</v>
      </c>
      <c r="AU209">
        <v>253.79</v>
      </c>
      <c r="AV209">
        <v>191.19</v>
      </c>
      <c r="BI209">
        <v>0</v>
      </c>
      <c r="BJ209">
        <v>4.2511200000000002</v>
      </c>
      <c r="BK209">
        <v>0</v>
      </c>
      <c r="BL209">
        <v>0</v>
      </c>
      <c r="BM209">
        <v>0</v>
      </c>
      <c r="BN209">
        <v>0</v>
      </c>
      <c r="BO209">
        <v>0</v>
      </c>
      <c r="BP209">
        <v>0</v>
      </c>
      <c r="BQ209">
        <v>0.104917</v>
      </c>
      <c r="BR209">
        <v>0.14125499999999999</v>
      </c>
      <c r="BS209">
        <v>0.30364400000000002</v>
      </c>
      <c r="BT209">
        <v>1.6446499999999999E-2</v>
      </c>
      <c r="BU209">
        <v>4.81738</v>
      </c>
      <c r="BV209">
        <v>4.2511200000000002</v>
      </c>
      <c r="BW209">
        <v>372.964</v>
      </c>
      <c r="BX209">
        <v>2899.24</v>
      </c>
      <c r="BY209">
        <v>0</v>
      </c>
      <c r="BZ209">
        <v>0</v>
      </c>
      <c r="CA209">
        <v>0</v>
      </c>
      <c r="CB209">
        <v>395.20800000000003</v>
      </c>
      <c r="CC209">
        <v>778.05499999999995</v>
      </c>
      <c r="CD209">
        <v>2025.88</v>
      </c>
      <c r="CE209">
        <v>96.498500000000007</v>
      </c>
      <c r="CF209">
        <v>6567.85</v>
      </c>
      <c r="CG209">
        <v>3272.2</v>
      </c>
      <c r="CH209">
        <v>458.52499999999998</v>
      </c>
      <c r="CI209">
        <v>162.87</v>
      </c>
      <c r="CJ209">
        <v>43.1646</v>
      </c>
      <c r="CK209">
        <v>664.56</v>
      </c>
      <c r="CL209">
        <v>621.39499999999998</v>
      </c>
      <c r="CM209">
        <v>66.290000000000006</v>
      </c>
      <c r="CN209">
        <v>157.46</v>
      </c>
      <c r="CO209">
        <v>0</v>
      </c>
      <c r="CP209">
        <v>19.670000000000002</v>
      </c>
      <c r="CQ209">
        <v>0</v>
      </c>
      <c r="CR209">
        <v>7.27</v>
      </c>
      <c r="CS209">
        <v>19.010000000000002</v>
      </c>
      <c r="CT209">
        <v>34.69</v>
      </c>
      <c r="CU209">
        <v>1.67</v>
      </c>
      <c r="CV209">
        <v>306.06</v>
      </c>
      <c r="CW209">
        <v>243.42</v>
      </c>
      <c r="DH209">
        <v>0</v>
      </c>
      <c r="DI209">
        <v>5.2798400000000001</v>
      </c>
      <c r="DJ209">
        <v>0</v>
      </c>
      <c r="DK209">
        <v>0</v>
      </c>
      <c r="DL209">
        <v>0</v>
      </c>
      <c r="DM209">
        <v>0.104917</v>
      </c>
      <c r="DN209">
        <v>0.141342</v>
      </c>
      <c r="DO209">
        <v>0.30364400000000002</v>
      </c>
      <c r="DP209">
        <v>1.6446499999999999E-2</v>
      </c>
      <c r="DQ209">
        <v>5.84619</v>
      </c>
      <c r="DR209">
        <v>5.2798400000000001</v>
      </c>
      <c r="DS209" t="s">
        <v>673</v>
      </c>
      <c r="DT209" t="s">
        <v>670</v>
      </c>
      <c r="DU209" t="s">
        <v>665</v>
      </c>
      <c r="DV209" t="s">
        <v>501</v>
      </c>
      <c r="DW209">
        <v>1.02881</v>
      </c>
      <c r="DX209">
        <v>1.0287200000000001</v>
      </c>
      <c r="DY209">
        <v>17.100000000000001</v>
      </c>
      <c r="DZ209">
        <v>21.5</v>
      </c>
      <c r="IU209">
        <v>119.73</v>
      </c>
      <c r="IV209">
        <v>71.459999999999994</v>
      </c>
      <c r="IW209">
        <v>163.13</v>
      </c>
      <c r="IX209">
        <v>80.290000000000006</v>
      </c>
      <c r="JL209">
        <v>1</v>
      </c>
      <c r="JM209">
        <v>0</v>
      </c>
      <c r="JR209">
        <v>0</v>
      </c>
      <c r="JS209">
        <v>0</v>
      </c>
      <c r="JT209">
        <v>4.3218199999999998</v>
      </c>
      <c r="JU209">
        <v>0</v>
      </c>
      <c r="JV209">
        <v>0</v>
      </c>
      <c r="JW209">
        <v>4.9683599999999997</v>
      </c>
      <c r="JZ209">
        <v>2</v>
      </c>
      <c r="KA209">
        <v>2</v>
      </c>
      <c r="KB209">
        <v>59.311900000000001</v>
      </c>
      <c r="KC209">
        <v>50.905799999999999</v>
      </c>
      <c r="KD209">
        <v>69.639099999999999</v>
      </c>
      <c r="KE209">
        <v>63.784700000000001</v>
      </c>
      <c r="KF209">
        <v>0</v>
      </c>
      <c r="KG209">
        <v>0</v>
      </c>
      <c r="KJ209">
        <v>65.577699999999993</v>
      </c>
      <c r="KK209">
        <v>405.87599999999998</v>
      </c>
      <c r="KL209">
        <v>0</v>
      </c>
      <c r="KM209">
        <v>0</v>
      </c>
      <c r="KN209">
        <v>0</v>
      </c>
      <c r="KO209">
        <v>0</v>
      </c>
      <c r="KP209">
        <v>0</v>
      </c>
      <c r="KQ209">
        <v>0</v>
      </c>
      <c r="KR209">
        <v>85.757900000000006</v>
      </c>
      <c r="KS209">
        <v>153.97200000000001</v>
      </c>
      <c r="KT209">
        <v>413.96499999999997</v>
      </c>
      <c r="KU209">
        <v>21.134499999999999</v>
      </c>
      <c r="KV209">
        <v>1146.28</v>
      </c>
      <c r="KW209">
        <v>2082.1</v>
      </c>
      <c r="KX209">
        <v>864.35699999999997</v>
      </c>
      <c r="KY209">
        <v>0</v>
      </c>
      <c r="KZ209">
        <v>229.07599999999999</v>
      </c>
      <c r="LA209">
        <v>3175.54</v>
      </c>
      <c r="LB209">
        <v>78.358800000000002</v>
      </c>
      <c r="LC209">
        <v>687.86900000000003</v>
      </c>
      <c r="LD209">
        <v>0</v>
      </c>
      <c r="LE209">
        <v>0</v>
      </c>
      <c r="LF209">
        <v>0</v>
      </c>
      <c r="LG209">
        <v>85.757900000000006</v>
      </c>
      <c r="LH209">
        <v>154.435</v>
      </c>
      <c r="LI209">
        <v>413.96499999999997</v>
      </c>
      <c r="LJ209">
        <v>21.134499999999999</v>
      </c>
      <c r="LK209">
        <v>1441.52</v>
      </c>
      <c r="LL209">
        <v>2433.41</v>
      </c>
      <c r="LM209">
        <v>864.35699999999997</v>
      </c>
      <c r="LN209">
        <v>229.07599999999999</v>
      </c>
      <c r="LO209">
        <v>3526.84</v>
      </c>
      <c r="LP209">
        <v>0</v>
      </c>
      <c r="LQ209">
        <v>0</v>
      </c>
      <c r="LR209">
        <v>0</v>
      </c>
      <c r="LS209">
        <v>0</v>
      </c>
      <c r="LT209">
        <v>0</v>
      </c>
      <c r="LU209">
        <v>0</v>
      </c>
      <c r="LV209">
        <v>0</v>
      </c>
      <c r="LW209">
        <v>0</v>
      </c>
      <c r="LX209">
        <v>0</v>
      </c>
      <c r="LY209">
        <v>0</v>
      </c>
      <c r="LZ209">
        <v>0</v>
      </c>
      <c r="MA209">
        <v>0</v>
      </c>
      <c r="MB209">
        <v>0</v>
      </c>
    </row>
    <row r="210" spans="1:340" x14ac:dyDescent="0.25">
      <c r="A210" s="26">
        <v>44497.833564814813</v>
      </c>
      <c r="B210" t="s">
        <v>1076</v>
      </c>
      <c r="C210" t="s">
        <v>1077</v>
      </c>
      <c r="D210">
        <v>12</v>
      </c>
      <c r="E210">
        <v>1</v>
      </c>
      <c r="F210">
        <v>1665</v>
      </c>
      <c r="G210" t="s">
        <v>87</v>
      </c>
      <c r="H210" t="s">
        <v>393</v>
      </c>
      <c r="I210">
        <v>20.440000000000001</v>
      </c>
      <c r="O210">
        <v>245.84700000000001</v>
      </c>
      <c r="P210">
        <v>1938</v>
      </c>
      <c r="Q210">
        <v>0</v>
      </c>
      <c r="R210">
        <v>0</v>
      </c>
      <c r="S210">
        <v>0</v>
      </c>
      <c r="T210">
        <v>0</v>
      </c>
      <c r="U210">
        <v>0</v>
      </c>
      <c r="V210">
        <v>0</v>
      </c>
      <c r="W210">
        <v>395.20800000000003</v>
      </c>
      <c r="X210">
        <v>780.02200000000005</v>
      </c>
      <c r="Y210">
        <v>2025.88</v>
      </c>
      <c r="Z210">
        <v>96.498500000000007</v>
      </c>
      <c r="AA210">
        <v>5481.46</v>
      </c>
      <c r="AB210">
        <v>2183.85</v>
      </c>
      <c r="AC210">
        <v>306.36900000000003</v>
      </c>
      <c r="AD210">
        <v>162.87</v>
      </c>
      <c r="AE210">
        <v>0</v>
      </c>
      <c r="AF210">
        <v>43.1646</v>
      </c>
      <c r="AG210">
        <v>512.404</v>
      </c>
      <c r="AH210">
        <v>469.23899999999998</v>
      </c>
      <c r="AI210">
        <v>44.32</v>
      </c>
      <c r="AJ210">
        <v>118.15</v>
      </c>
      <c r="AK210">
        <v>0</v>
      </c>
      <c r="AL210">
        <v>19.670000000000002</v>
      </c>
      <c r="AM210">
        <v>0</v>
      </c>
      <c r="AN210">
        <v>0</v>
      </c>
      <c r="AO210">
        <v>0</v>
      </c>
      <c r="AP210">
        <v>0</v>
      </c>
      <c r="AQ210">
        <v>7.27</v>
      </c>
      <c r="AR210">
        <v>19.03</v>
      </c>
      <c r="AS210">
        <v>34.69</v>
      </c>
      <c r="AT210">
        <v>1.67</v>
      </c>
      <c r="AU210">
        <v>244.8</v>
      </c>
      <c r="AV210">
        <v>182.14</v>
      </c>
      <c r="BI210">
        <v>0</v>
      </c>
      <c r="BJ210">
        <v>4.3123800000000001</v>
      </c>
      <c r="BK210">
        <v>0</v>
      </c>
      <c r="BL210">
        <v>0</v>
      </c>
      <c r="BM210">
        <v>0</v>
      </c>
      <c r="BN210">
        <v>0</v>
      </c>
      <c r="BO210">
        <v>0</v>
      </c>
      <c r="BP210">
        <v>0</v>
      </c>
      <c r="BQ210">
        <v>0.104917</v>
      </c>
      <c r="BR210">
        <v>0.141348</v>
      </c>
      <c r="BS210">
        <v>0.30364400000000002</v>
      </c>
      <c r="BT210">
        <v>1.6446499999999999E-2</v>
      </c>
      <c r="BU210">
        <v>4.8787399999999996</v>
      </c>
      <c r="BV210">
        <v>4.3123800000000001</v>
      </c>
      <c r="BW210">
        <v>268.23700000000002</v>
      </c>
      <c r="BX210">
        <v>2473.06</v>
      </c>
      <c r="BY210">
        <v>0</v>
      </c>
      <c r="BZ210">
        <v>0</v>
      </c>
      <c r="CA210">
        <v>0</v>
      </c>
      <c r="CB210">
        <v>395.20800000000003</v>
      </c>
      <c r="CC210">
        <v>780.875</v>
      </c>
      <c r="CD210">
        <v>2025.88</v>
      </c>
      <c r="CE210">
        <v>96.498500000000007</v>
      </c>
      <c r="CF210">
        <v>6039.76</v>
      </c>
      <c r="CG210">
        <v>2741.29</v>
      </c>
      <c r="CH210">
        <v>331.35500000000002</v>
      </c>
      <c r="CI210">
        <v>162.87</v>
      </c>
      <c r="CJ210">
        <v>43.1646</v>
      </c>
      <c r="CK210">
        <v>537.38900000000001</v>
      </c>
      <c r="CL210">
        <v>494.22500000000002</v>
      </c>
      <c r="CM210">
        <v>48</v>
      </c>
      <c r="CN210">
        <v>134.91</v>
      </c>
      <c r="CO210">
        <v>0</v>
      </c>
      <c r="CP210">
        <v>19.670000000000002</v>
      </c>
      <c r="CQ210">
        <v>0</v>
      </c>
      <c r="CR210">
        <v>7.27</v>
      </c>
      <c r="CS210">
        <v>19.05</v>
      </c>
      <c r="CT210">
        <v>34.69</v>
      </c>
      <c r="CU210">
        <v>1.67</v>
      </c>
      <c r="CV210">
        <v>265.26</v>
      </c>
      <c r="CW210">
        <v>202.58</v>
      </c>
      <c r="DH210">
        <v>0</v>
      </c>
      <c r="DI210">
        <v>4.63795</v>
      </c>
      <c r="DJ210">
        <v>0</v>
      </c>
      <c r="DK210">
        <v>0</v>
      </c>
      <c r="DL210">
        <v>0</v>
      </c>
      <c r="DM210">
        <v>0.104917</v>
      </c>
      <c r="DN210">
        <v>0.14133200000000001</v>
      </c>
      <c r="DO210">
        <v>0.30364400000000002</v>
      </c>
      <c r="DP210">
        <v>1.6446499999999999E-2</v>
      </c>
      <c r="DQ210">
        <v>5.2042900000000003</v>
      </c>
      <c r="DR210">
        <v>4.63795</v>
      </c>
      <c r="DS210" t="s">
        <v>673</v>
      </c>
      <c r="DT210" t="s">
        <v>670</v>
      </c>
      <c r="DU210" t="s">
        <v>665</v>
      </c>
      <c r="DV210" t="s">
        <v>501</v>
      </c>
      <c r="DW210">
        <v>0.325548</v>
      </c>
      <c r="DX210">
        <v>0.32556400000000002</v>
      </c>
      <c r="DY210">
        <v>7.7</v>
      </c>
      <c r="DZ210">
        <v>10.1</v>
      </c>
      <c r="IU210">
        <v>121.89</v>
      </c>
      <c r="IV210">
        <v>60.25</v>
      </c>
      <c r="IW210">
        <v>138.99</v>
      </c>
      <c r="IX210">
        <v>63.59</v>
      </c>
      <c r="JL210">
        <v>1</v>
      </c>
      <c r="JM210">
        <v>0</v>
      </c>
      <c r="JR210">
        <v>0</v>
      </c>
      <c r="JS210">
        <v>0</v>
      </c>
      <c r="JT210">
        <v>3.9152999999999998</v>
      </c>
      <c r="JU210">
        <v>0</v>
      </c>
      <c r="JV210">
        <v>0</v>
      </c>
      <c r="JW210">
        <v>4.1741400000000004</v>
      </c>
      <c r="JZ210">
        <v>2</v>
      </c>
      <c r="KA210">
        <v>2</v>
      </c>
      <c r="KB210">
        <v>54.358600000000003</v>
      </c>
      <c r="KC210">
        <v>49.833199999999998</v>
      </c>
      <c r="KD210">
        <v>56.175400000000003</v>
      </c>
      <c r="KE210">
        <v>54.369100000000003</v>
      </c>
      <c r="KF210">
        <v>0</v>
      </c>
      <c r="KG210">
        <v>0</v>
      </c>
      <c r="KJ210">
        <v>51.481299999999997</v>
      </c>
      <c r="KK210">
        <v>468.80399999999997</v>
      </c>
      <c r="KL210">
        <v>0</v>
      </c>
      <c r="KM210">
        <v>0</v>
      </c>
      <c r="KN210">
        <v>0</v>
      </c>
      <c r="KO210">
        <v>0</v>
      </c>
      <c r="KP210">
        <v>0</v>
      </c>
      <c r="KQ210">
        <v>0</v>
      </c>
      <c r="KR210">
        <v>85.757900000000006</v>
      </c>
      <c r="KS210">
        <v>154.81100000000001</v>
      </c>
      <c r="KT210">
        <v>413.96499999999997</v>
      </c>
      <c r="KU210">
        <v>21.134499999999999</v>
      </c>
      <c r="KV210">
        <v>1195.95</v>
      </c>
      <c r="KW210">
        <v>1625.91</v>
      </c>
      <c r="KX210">
        <v>864.35699999999997</v>
      </c>
      <c r="KY210">
        <v>0</v>
      </c>
      <c r="KZ210">
        <v>229.07599999999999</v>
      </c>
      <c r="LA210">
        <v>2719.34</v>
      </c>
      <c r="LB210">
        <v>55.979700000000001</v>
      </c>
      <c r="LC210">
        <v>590.37599999999998</v>
      </c>
      <c r="LD210">
        <v>0</v>
      </c>
      <c r="LE210">
        <v>0</v>
      </c>
      <c r="LF210">
        <v>0</v>
      </c>
      <c r="LG210">
        <v>85.757900000000006</v>
      </c>
      <c r="LH210">
        <v>154.98500000000001</v>
      </c>
      <c r="LI210">
        <v>413.96499999999997</v>
      </c>
      <c r="LJ210">
        <v>21.134499999999999</v>
      </c>
      <c r="LK210">
        <v>1322.2</v>
      </c>
      <c r="LL210">
        <v>1758.51</v>
      </c>
      <c r="LM210">
        <v>864.35699999999997</v>
      </c>
      <c r="LN210">
        <v>229.07599999999999</v>
      </c>
      <c r="LO210">
        <v>2851.94</v>
      </c>
      <c r="LP210">
        <v>0</v>
      </c>
      <c r="LQ210">
        <v>0</v>
      </c>
      <c r="LR210">
        <v>0</v>
      </c>
      <c r="LS210">
        <v>0</v>
      </c>
      <c r="LT210">
        <v>0</v>
      </c>
      <c r="LU210">
        <v>0</v>
      </c>
      <c r="LV210">
        <v>0</v>
      </c>
      <c r="LW210">
        <v>0</v>
      </c>
      <c r="LX210">
        <v>0</v>
      </c>
      <c r="LY210">
        <v>0</v>
      </c>
      <c r="LZ210">
        <v>0</v>
      </c>
      <c r="MA210">
        <v>0</v>
      </c>
      <c r="MB210">
        <v>0</v>
      </c>
    </row>
    <row r="211" spans="1:340" x14ac:dyDescent="0.25">
      <c r="A211" s="26">
        <v>44497.833807870367</v>
      </c>
      <c r="B211" t="s">
        <v>1078</v>
      </c>
      <c r="C211" t="s">
        <v>1079</v>
      </c>
      <c r="D211">
        <v>12</v>
      </c>
      <c r="E211">
        <v>1</v>
      </c>
      <c r="F211">
        <v>1665</v>
      </c>
      <c r="G211" t="s">
        <v>87</v>
      </c>
      <c r="H211" t="s">
        <v>393</v>
      </c>
      <c r="I211">
        <v>20.440000000000001</v>
      </c>
      <c r="O211">
        <v>245.84700000000001</v>
      </c>
      <c r="P211">
        <v>1938</v>
      </c>
      <c r="Q211">
        <v>0</v>
      </c>
      <c r="R211">
        <v>0</v>
      </c>
      <c r="S211">
        <v>0</v>
      </c>
      <c r="T211">
        <v>0</v>
      </c>
      <c r="U211">
        <v>0</v>
      </c>
      <c r="V211">
        <v>0</v>
      </c>
      <c r="W211">
        <v>395.20800000000003</v>
      </c>
      <c r="X211">
        <v>780.02200000000005</v>
      </c>
      <c r="Y211">
        <v>2025.88</v>
      </c>
      <c r="Z211">
        <v>96.498500000000007</v>
      </c>
      <c r="AA211">
        <v>5481.46</v>
      </c>
      <c r="AB211">
        <v>2183.85</v>
      </c>
      <c r="AC211">
        <v>306.36900000000003</v>
      </c>
      <c r="AD211">
        <v>162.87</v>
      </c>
      <c r="AE211">
        <v>0</v>
      </c>
      <c r="AF211">
        <v>43.1646</v>
      </c>
      <c r="AG211">
        <v>512.404</v>
      </c>
      <c r="AH211">
        <v>469.23899999999998</v>
      </c>
      <c r="AI211">
        <v>44.32</v>
      </c>
      <c r="AJ211">
        <v>118.15</v>
      </c>
      <c r="AK211">
        <v>0</v>
      </c>
      <c r="AL211">
        <v>19.670000000000002</v>
      </c>
      <c r="AM211">
        <v>0</v>
      </c>
      <c r="AN211">
        <v>0</v>
      </c>
      <c r="AO211">
        <v>0</v>
      </c>
      <c r="AP211">
        <v>0</v>
      </c>
      <c r="AQ211">
        <v>7.27</v>
      </c>
      <c r="AR211">
        <v>19.03</v>
      </c>
      <c r="AS211">
        <v>34.69</v>
      </c>
      <c r="AT211">
        <v>1.67</v>
      </c>
      <c r="AU211">
        <v>244.8</v>
      </c>
      <c r="AV211">
        <v>182.14</v>
      </c>
      <c r="BI211">
        <v>0</v>
      </c>
      <c r="BJ211">
        <v>4.3123800000000001</v>
      </c>
      <c r="BK211">
        <v>0</v>
      </c>
      <c r="BL211">
        <v>0</v>
      </c>
      <c r="BM211">
        <v>0</v>
      </c>
      <c r="BN211">
        <v>0</v>
      </c>
      <c r="BO211">
        <v>0</v>
      </c>
      <c r="BP211">
        <v>0</v>
      </c>
      <c r="BQ211">
        <v>0.104917</v>
      </c>
      <c r="BR211">
        <v>0.141348</v>
      </c>
      <c r="BS211">
        <v>0.30364400000000002</v>
      </c>
      <c r="BT211">
        <v>1.6446499999999999E-2</v>
      </c>
      <c r="BU211">
        <v>4.8787399999999996</v>
      </c>
      <c r="BV211">
        <v>4.3123800000000001</v>
      </c>
      <c r="BW211">
        <v>268.23700000000002</v>
      </c>
      <c r="BX211">
        <v>2473.06</v>
      </c>
      <c r="BY211">
        <v>0</v>
      </c>
      <c r="BZ211">
        <v>0</v>
      </c>
      <c r="CA211">
        <v>0</v>
      </c>
      <c r="CB211">
        <v>395.20800000000003</v>
      </c>
      <c r="CC211">
        <v>780.875</v>
      </c>
      <c r="CD211">
        <v>2025.88</v>
      </c>
      <c r="CE211">
        <v>96.498500000000007</v>
      </c>
      <c r="CF211">
        <v>6039.76</v>
      </c>
      <c r="CG211">
        <v>2741.29</v>
      </c>
      <c r="CH211">
        <v>331.35500000000002</v>
      </c>
      <c r="CI211">
        <v>162.87</v>
      </c>
      <c r="CJ211">
        <v>43.1646</v>
      </c>
      <c r="CK211">
        <v>537.38900000000001</v>
      </c>
      <c r="CL211">
        <v>494.22500000000002</v>
      </c>
      <c r="CM211">
        <v>48</v>
      </c>
      <c r="CN211">
        <v>134.91</v>
      </c>
      <c r="CO211">
        <v>0</v>
      </c>
      <c r="CP211">
        <v>19.670000000000002</v>
      </c>
      <c r="CQ211">
        <v>0</v>
      </c>
      <c r="CR211">
        <v>7.27</v>
      </c>
      <c r="CS211">
        <v>19.05</v>
      </c>
      <c r="CT211">
        <v>34.69</v>
      </c>
      <c r="CU211">
        <v>1.67</v>
      </c>
      <c r="CV211">
        <v>265.26</v>
      </c>
      <c r="CW211">
        <v>202.58</v>
      </c>
      <c r="DH211">
        <v>0</v>
      </c>
      <c r="DI211">
        <v>4.63795</v>
      </c>
      <c r="DJ211">
        <v>0</v>
      </c>
      <c r="DK211">
        <v>0</v>
      </c>
      <c r="DL211">
        <v>0</v>
      </c>
      <c r="DM211">
        <v>0.104917</v>
      </c>
      <c r="DN211">
        <v>0.14133200000000001</v>
      </c>
      <c r="DO211">
        <v>0.30364400000000002</v>
      </c>
      <c r="DP211">
        <v>1.6446499999999999E-2</v>
      </c>
      <c r="DQ211">
        <v>5.2042900000000003</v>
      </c>
      <c r="DR211">
        <v>4.63795</v>
      </c>
      <c r="DS211" t="s">
        <v>673</v>
      </c>
      <c r="DT211" t="s">
        <v>670</v>
      </c>
      <c r="DU211" t="s">
        <v>665</v>
      </c>
      <c r="DV211" t="s">
        <v>501</v>
      </c>
      <c r="DW211">
        <v>0.325548</v>
      </c>
      <c r="DX211">
        <v>0.32556400000000002</v>
      </c>
      <c r="DY211">
        <v>7.7</v>
      </c>
      <c r="DZ211">
        <v>10.1</v>
      </c>
      <c r="IU211">
        <v>121.89</v>
      </c>
      <c r="IV211">
        <v>60.25</v>
      </c>
      <c r="IW211">
        <v>138.99</v>
      </c>
      <c r="IX211">
        <v>63.59</v>
      </c>
      <c r="JL211">
        <v>1</v>
      </c>
      <c r="JM211">
        <v>0</v>
      </c>
      <c r="JR211">
        <v>0</v>
      </c>
      <c r="JS211">
        <v>0</v>
      </c>
      <c r="JT211">
        <v>3.9152999999999998</v>
      </c>
      <c r="JU211">
        <v>0</v>
      </c>
      <c r="JV211">
        <v>0</v>
      </c>
      <c r="JW211">
        <v>4.1741400000000004</v>
      </c>
      <c r="JZ211">
        <v>2</v>
      </c>
      <c r="KA211">
        <v>2</v>
      </c>
      <c r="KB211">
        <v>54.358600000000003</v>
      </c>
      <c r="KC211">
        <v>49.833199999999998</v>
      </c>
      <c r="KD211">
        <v>56.175400000000003</v>
      </c>
      <c r="KE211">
        <v>54.369100000000003</v>
      </c>
      <c r="KF211">
        <v>0</v>
      </c>
      <c r="KG211">
        <v>0</v>
      </c>
      <c r="KJ211">
        <v>51.481299999999997</v>
      </c>
      <c r="KK211">
        <v>468.80399999999997</v>
      </c>
      <c r="KL211">
        <v>0</v>
      </c>
      <c r="KM211">
        <v>0</v>
      </c>
      <c r="KN211">
        <v>0</v>
      </c>
      <c r="KO211">
        <v>0</v>
      </c>
      <c r="KP211">
        <v>0</v>
      </c>
      <c r="KQ211">
        <v>0</v>
      </c>
      <c r="KR211">
        <v>85.757900000000006</v>
      </c>
      <c r="KS211">
        <v>154.81100000000001</v>
      </c>
      <c r="KT211">
        <v>413.96499999999997</v>
      </c>
      <c r="KU211">
        <v>21.134499999999999</v>
      </c>
      <c r="KV211">
        <v>1195.95</v>
      </c>
      <c r="KW211">
        <v>1625.91</v>
      </c>
      <c r="KX211">
        <v>864.35699999999997</v>
      </c>
      <c r="KY211">
        <v>0</v>
      </c>
      <c r="KZ211">
        <v>229.07599999999999</v>
      </c>
      <c r="LA211">
        <v>2719.34</v>
      </c>
      <c r="LB211">
        <v>55.979700000000001</v>
      </c>
      <c r="LC211">
        <v>590.37599999999998</v>
      </c>
      <c r="LD211">
        <v>0</v>
      </c>
      <c r="LE211">
        <v>0</v>
      </c>
      <c r="LF211">
        <v>0</v>
      </c>
      <c r="LG211">
        <v>85.757900000000006</v>
      </c>
      <c r="LH211">
        <v>154.98500000000001</v>
      </c>
      <c r="LI211">
        <v>413.96499999999997</v>
      </c>
      <c r="LJ211">
        <v>21.134499999999999</v>
      </c>
      <c r="LK211">
        <v>1322.2</v>
      </c>
      <c r="LL211">
        <v>1758.51</v>
      </c>
      <c r="LM211">
        <v>864.35699999999997</v>
      </c>
      <c r="LN211">
        <v>229.07599999999999</v>
      </c>
      <c r="LO211">
        <v>2851.94</v>
      </c>
      <c r="LP211">
        <v>0</v>
      </c>
      <c r="LQ211">
        <v>0</v>
      </c>
      <c r="LR211">
        <v>0</v>
      </c>
      <c r="LS211">
        <v>0</v>
      </c>
      <c r="LT211">
        <v>0</v>
      </c>
      <c r="LU211">
        <v>0</v>
      </c>
      <c r="LV211">
        <v>0</v>
      </c>
      <c r="LW211">
        <v>0</v>
      </c>
      <c r="LX211">
        <v>0</v>
      </c>
      <c r="LY211">
        <v>0</v>
      </c>
      <c r="LZ211">
        <v>0</v>
      </c>
      <c r="MA211">
        <v>0</v>
      </c>
      <c r="MB211">
        <v>0</v>
      </c>
    </row>
    <row r="212" spans="1:340" x14ac:dyDescent="0.25">
      <c r="A212" s="26">
        <v>44497.834050925929</v>
      </c>
      <c r="B212" t="s">
        <v>1080</v>
      </c>
      <c r="C212" t="s">
        <v>1081</v>
      </c>
      <c r="D212">
        <v>12</v>
      </c>
      <c r="E212">
        <v>1</v>
      </c>
      <c r="F212">
        <v>1665</v>
      </c>
      <c r="G212" t="s">
        <v>87</v>
      </c>
      <c r="H212" t="s">
        <v>393</v>
      </c>
      <c r="I212">
        <v>22.07</v>
      </c>
      <c r="O212">
        <v>239.77</v>
      </c>
      <c r="P212">
        <v>1908.65</v>
      </c>
      <c r="Q212">
        <v>0</v>
      </c>
      <c r="R212">
        <v>0</v>
      </c>
      <c r="S212">
        <v>0</v>
      </c>
      <c r="T212">
        <v>0</v>
      </c>
      <c r="U212">
        <v>0</v>
      </c>
      <c r="V212">
        <v>0</v>
      </c>
      <c r="W212">
        <v>395.20800000000003</v>
      </c>
      <c r="X212">
        <v>780.19500000000005</v>
      </c>
      <c r="Y212">
        <v>2025.88</v>
      </c>
      <c r="Z212">
        <v>96.498500000000007</v>
      </c>
      <c r="AA212">
        <v>5446.2</v>
      </c>
      <c r="AB212">
        <v>2148.42</v>
      </c>
      <c r="AC212">
        <v>298.99200000000002</v>
      </c>
      <c r="AD212">
        <v>162.87</v>
      </c>
      <c r="AE212">
        <v>0</v>
      </c>
      <c r="AF212">
        <v>43.1646</v>
      </c>
      <c r="AG212">
        <v>505.02699999999999</v>
      </c>
      <c r="AH212">
        <v>461.86200000000002</v>
      </c>
      <c r="AI212">
        <v>43.26</v>
      </c>
      <c r="AJ212">
        <v>117.58</v>
      </c>
      <c r="AK212">
        <v>0</v>
      </c>
      <c r="AL212">
        <v>19.670000000000002</v>
      </c>
      <c r="AM212">
        <v>0</v>
      </c>
      <c r="AN212">
        <v>0</v>
      </c>
      <c r="AO212">
        <v>0</v>
      </c>
      <c r="AP212">
        <v>0</v>
      </c>
      <c r="AQ212">
        <v>7.27</v>
      </c>
      <c r="AR212">
        <v>19.03</v>
      </c>
      <c r="AS212">
        <v>34.69</v>
      </c>
      <c r="AT212">
        <v>1.67</v>
      </c>
      <c r="AU212">
        <v>243.17</v>
      </c>
      <c r="AV212">
        <v>180.51</v>
      </c>
      <c r="BI212">
        <v>0</v>
      </c>
      <c r="BJ212">
        <v>4.2245900000000001</v>
      </c>
      <c r="BK212">
        <v>0</v>
      </c>
      <c r="BL212">
        <v>0</v>
      </c>
      <c r="BM212">
        <v>0</v>
      </c>
      <c r="BN212">
        <v>0</v>
      </c>
      <c r="BO212">
        <v>0</v>
      </c>
      <c r="BP212">
        <v>0</v>
      </c>
      <c r="BQ212">
        <v>0.104917</v>
      </c>
      <c r="BR212">
        <v>0.14130400000000001</v>
      </c>
      <c r="BS212">
        <v>0.30364400000000002</v>
      </c>
      <c r="BT212">
        <v>1.6446499999999999E-2</v>
      </c>
      <c r="BU212">
        <v>4.7908999999999997</v>
      </c>
      <c r="BV212">
        <v>4.2245900000000001</v>
      </c>
      <c r="BW212">
        <v>268.23700000000002</v>
      </c>
      <c r="BX212">
        <v>2473.06</v>
      </c>
      <c r="BY212">
        <v>0</v>
      </c>
      <c r="BZ212">
        <v>0</v>
      </c>
      <c r="CA212">
        <v>0</v>
      </c>
      <c r="CB212">
        <v>395.20800000000003</v>
      </c>
      <c r="CC212">
        <v>780.875</v>
      </c>
      <c r="CD212">
        <v>2025.88</v>
      </c>
      <c r="CE212">
        <v>96.498500000000007</v>
      </c>
      <c r="CF212">
        <v>6039.76</v>
      </c>
      <c r="CG212">
        <v>2741.29</v>
      </c>
      <c r="CH212">
        <v>331.35500000000002</v>
      </c>
      <c r="CI212">
        <v>162.87</v>
      </c>
      <c r="CJ212">
        <v>43.1646</v>
      </c>
      <c r="CK212">
        <v>537.38900000000001</v>
      </c>
      <c r="CL212">
        <v>494.22500000000002</v>
      </c>
      <c r="CM212">
        <v>48</v>
      </c>
      <c r="CN212">
        <v>134.91</v>
      </c>
      <c r="CO212">
        <v>0</v>
      </c>
      <c r="CP212">
        <v>19.670000000000002</v>
      </c>
      <c r="CQ212">
        <v>0</v>
      </c>
      <c r="CR212">
        <v>7.27</v>
      </c>
      <c r="CS212">
        <v>19.05</v>
      </c>
      <c r="CT212">
        <v>34.69</v>
      </c>
      <c r="CU212">
        <v>1.67</v>
      </c>
      <c r="CV212">
        <v>265.26</v>
      </c>
      <c r="CW212">
        <v>202.58</v>
      </c>
      <c r="DH212">
        <v>0</v>
      </c>
      <c r="DI212">
        <v>4.63795</v>
      </c>
      <c r="DJ212">
        <v>0</v>
      </c>
      <c r="DK212">
        <v>0</v>
      </c>
      <c r="DL212">
        <v>0</v>
      </c>
      <c r="DM212">
        <v>0.104917</v>
      </c>
      <c r="DN212">
        <v>0.14133200000000001</v>
      </c>
      <c r="DO212">
        <v>0.30364400000000002</v>
      </c>
      <c r="DP212">
        <v>1.6446499999999999E-2</v>
      </c>
      <c r="DQ212">
        <v>5.2042900000000003</v>
      </c>
      <c r="DR212">
        <v>4.63795</v>
      </c>
      <c r="DS212" t="s">
        <v>673</v>
      </c>
      <c r="DT212" t="s">
        <v>670</v>
      </c>
      <c r="DU212" t="s">
        <v>665</v>
      </c>
      <c r="DV212" t="s">
        <v>501</v>
      </c>
      <c r="DW212">
        <v>0.41338799999999998</v>
      </c>
      <c r="DX212">
        <v>0.41336099999999998</v>
      </c>
      <c r="DY212">
        <v>8.3000000000000007</v>
      </c>
      <c r="DZ212">
        <v>10.9</v>
      </c>
      <c r="IU212">
        <v>121.23</v>
      </c>
      <c r="IV212">
        <v>59.28</v>
      </c>
      <c r="IW212">
        <v>138.99</v>
      </c>
      <c r="IX212">
        <v>63.59</v>
      </c>
      <c r="JL212">
        <v>1</v>
      </c>
      <c r="JM212">
        <v>0</v>
      </c>
      <c r="JR212">
        <v>0</v>
      </c>
      <c r="JS212">
        <v>0</v>
      </c>
      <c r="JT212">
        <v>3.8678300000000001</v>
      </c>
      <c r="JU212">
        <v>0</v>
      </c>
      <c r="JV212">
        <v>0</v>
      </c>
      <c r="JW212">
        <v>4.1741400000000004</v>
      </c>
      <c r="JZ212">
        <v>2</v>
      </c>
      <c r="KA212">
        <v>2</v>
      </c>
      <c r="KB212">
        <v>53.637599999999999</v>
      </c>
      <c r="KC212">
        <v>50.157200000000003</v>
      </c>
      <c r="KD212">
        <v>56.175400000000003</v>
      </c>
      <c r="KE212">
        <v>54.369100000000003</v>
      </c>
      <c r="KF212">
        <v>0</v>
      </c>
      <c r="KG212">
        <v>0</v>
      </c>
      <c r="KJ212">
        <v>50.197400000000002</v>
      </c>
      <c r="KK212">
        <v>461.738</v>
      </c>
      <c r="KL212">
        <v>0</v>
      </c>
      <c r="KM212">
        <v>0</v>
      </c>
      <c r="KN212">
        <v>0</v>
      </c>
      <c r="KO212">
        <v>0</v>
      </c>
      <c r="KP212">
        <v>0</v>
      </c>
      <c r="KQ212">
        <v>0</v>
      </c>
      <c r="KR212">
        <v>85.757900000000006</v>
      </c>
      <c r="KS212">
        <v>154.84399999999999</v>
      </c>
      <c r="KT212">
        <v>413.96499999999997</v>
      </c>
      <c r="KU212">
        <v>21.134499999999999</v>
      </c>
      <c r="KV212">
        <v>1187.6400000000001</v>
      </c>
      <c r="KW212">
        <v>1586.76</v>
      </c>
      <c r="KX212">
        <v>864.35699999999997</v>
      </c>
      <c r="KY212">
        <v>0</v>
      </c>
      <c r="KZ212">
        <v>229.07599999999999</v>
      </c>
      <c r="LA212">
        <v>2680.19</v>
      </c>
      <c r="LB212">
        <v>55.979700000000001</v>
      </c>
      <c r="LC212">
        <v>590.37599999999998</v>
      </c>
      <c r="LD212">
        <v>0</v>
      </c>
      <c r="LE212">
        <v>0</v>
      </c>
      <c r="LF212">
        <v>0</v>
      </c>
      <c r="LG212">
        <v>85.757900000000006</v>
      </c>
      <c r="LH212">
        <v>154.98500000000001</v>
      </c>
      <c r="LI212">
        <v>413.96499999999997</v>
      </c>
      <c r="LJ212">
        <v>21.134499999999999</v>
      </c>
      <c r="LK212">
        <v>1322.2</v>
      </c>
      <c r="LL212">
        <v>1758.51</v>
      </c>
      <c r="LM212">
        <v>864.35699999999997</v>
      </c>
      <c r="LN212">
        <v>229.07599999999999</v>
      </c>
      <c r="LO212">
        <v>2851.94</v>
      </c>
      <c r="LP212">
        <v>0</v>
      </c>
      <c r="LQ212">
        <v>0</v>
      </c>
      <c r="LR212">
        <v>0</v>
      </c>
      <c r="LS212">
        <v>0</v>
      </c>
      <c r="LT212">
        <v>0</v>
      </c>
      <c r="LU212">
        <v>0</v>
      </c>
      <c r="LV212">
        <v>0</v>
      </c>
      <c r="LW212">
        <v>0</v>
      </c>
      <c r="LX212">
        <v>0</v>
      </c>
      <c r="LY212">
        <v>0</v>
      </c>
      <c r="LZ212">
        <v>0</v>
      </c>
      <c r="MA212">
        <v>0</v>
      </c>
      <c r="MB212">
        <v>0</v>
      </c>
    </row>
    <row r="213" spans="1:340" x14ac:dyDescent="0.25">
      <c r="A213" s="26">
        <v>44497.834305555552</v>
      </c>
      <c r="B213" t="s">
        <v>1082</v>
      </c>
      <c r="C213" t="s">
        <v>1083</v>
      </c>
      <c r="D213">
        <v>12</v>
      </c>
      <c r="E213">
        <v>1</v>
      </c>
      <c r="F213">
        <v>1665</v>
      </c>
      <c r="G213" t="s">
        <v>87</v>
      </c>
      <c r="H213" t="s">
        <v>393</v>
      </c>
      <c r="I213">
        <v>62.91</v>
      </c>
      <c r="O213">
        <v>239.77</v>
      </c>
      <c r="P213">
        <v>1908.65</v>
      </c>
      <c r="Q213">
        <v>0</v>
      </c>
      <c r="R213">
        <v>0</v>
      </c>
      <c r="S213">
        <v>0</v>
      </c>
      <c r="T213">
        <v>0</v>
      </c>
      <c r="U213">
        <v>0</v>
      </c>
      <c r="V213">
        <v>0</v>
      </c>
      <c r="W213">
        <v>395.20800000000003</v>
      </c>
      <c r="X213">
        <v>780.19500000000005</v>
      </c>
      <c r="Y213">
        <v>2025.88</v>
      </c>
      <c r="Z213">
        <v>96.498500000000007</v>
      </c>
      <c r="AA213">
        <v>5446.2</v>
      </c>
      <c r="AB213">
        <v>2148.42</v>
      </c>
      <c r="AC213">
        <v>298.99200000000002</v>
      </c>
      <c r="AD213">
        <v>162.87</v>
      </c>
      <c r="AE213">
        <v>0</v>
      </c>
      <c r="AF213">
        <v>43.1646</v>
      </c>
      <c r="AG213">
        <v>505.02699999999999</v>
      </c>
      <c r="AH213">
        <v>461.86200000000002</v>
      </c>
      <c r="AI213">
        <v>43.26</v>
      </c>
      <c r="AJ213">
        <v>117.58</v>
      </c>
      <c r="AK213">
        <v>0</v>
      </c>
      <c r="AL213">
        <v>19.670000000000002</v>
      </c>
      <c r="AM213">
        <v>0</v>
      </c>
      <c r="AN213">
        <v>0</v>
      </c>
      <c r="AO213">
        <v>0</v>
      </c>
      <c r="AP213">
        <v>0</v>
      </c>
      <c r="AQ213">
        <v>7.27</v>
      </c>
      <c r="AR213">
        <v>19.03</v>
      </c>
      <c r="AS213">
        <v>34.69</v>
      </c>
      <c r="AT213">
        <v>1.67</v>
      </c>
      <c r="AU213">
        <v>243.17</v>
      </c>
      <c r="AV213">
        <v>180.51</v>
      </c>
      <c r="BI213">
        <v>0</v>
      </c>
      <c r="BJ213">
        <v>4.2245900000000001</v>
      </c>
      <c r="BK213">
        <v>0</v>
      </c>
      <c r="BL213">
        <v>0</v>
      </c>
      <c r="BM213">
        <v>0</v>
      </c>
      <c r="BN213">
        <v>0</v>
      </c>
      <c r="BO213">
        <v>0</v>
      </c>
      <c r="BP213">
        <v>0</v>
      </c>
      <c r="BQ213">
        <v>0.104917</v>
      </c>
      <c r="BR213">
        <v>0.14130400000000001</v>
      </c>
      <c r="BS213">
        <v>0.30364400000000002</v>
      </c>
      <c r="BT213">
        <v>1.6446499999999999E-2</v>
      </c>
      <c r="BU213">
        <v>4.7908999999999997</v>
      </c>
      <c r="BV213">
        <v>4.2245900000000001</v>
      </c>
      <c r="BW213">
        <v>372.964</v>
      </c>
      <c r="BX213">
        <v>2899.24</v>
      </c>
      <c r="BY213">
        <v>0</v>
      </c>
      <c r="BZ213">
        <v>0</v>
      </c>
      <c r="CA213">
        <v>0</v>
      </c>
      <c r="CB213">
        <v>395.20800000000003</v>
      </c>
      <c r="CC213">
        <v>778.05499999999995</v>
      </c>
      <c r="CD213">
        <v>2025.88</v>
      </c>
      <c r="CE213">
        <v>96.498500000000007</v>
      </c>
      <c r="CF213">
        <v>6567.85</v>
      </c>
      <c r="CG213">
        <v>3272.2</v>
      </c>
      <c r="CH213">
        <v>458.52499999999998</v>
      </c>
      <c r="CI213">
        <v>162.87</v>
      </c>
      <c r="CJ213">
        <v>43.1646</v>
      </c>
      <c r="CK213">
        <v>664.56</v>
      </c>
      <c r="CL213">
        <v>621.39499999999998</v>
      </c>
      <c r="CM213">
        <v>66.290000000000006</v>
      </c>
      <c r="CN213">
        <v>157.46</v>
      </c>
      <c r="CO213">
        <v>0</v>
      </c>
      <c r="CP213">
        <v>19.670000000000002</v>
      </c>
      <c r="CQ213">
        <v>0</v>
      </c>
      <c r="CR213">
        <v>7.27</v>
      </c>
      <c r="CS213">
        <v>19.010000000000002</v>
      </c>
      <c r="CT213">
        <v>34.69</v>
      </c>
      <c r="CU213">
        <v>1.67</v>
      </c>
      <c r="CV213">
        <v>306.06</v>
      </c>
      <c r="CW213">
        <v>243.42</v>
      </c>
      <c r="DH213">
        <v>0</v>
      </c>
      <c r="DI213">
        <v>5.2798400000000001</v>
      </c>
      <c r="DJ213">
        <v>0</v>
      </c>
      <c r="DK213">
        <v>0</v>
      </c>
      <c r="DL213">
        <v>0</v>
      </c>
      <c r="DM213">
        <v>0.104917</v>
      </c>
      <c r="DN213">
        <v>0.141342</v>
      </c>
      <c r="DO213">
        <v>0.30364400000000002</v>
      </c>
      <c r="DP213">
        <v>1.6446499999999999E-2</v>
      </c>
      <c r="DQ213">
        <v>5.84619</v>
      </c>
      <c r="DR213">
        <v>5.2798400000000001</v>
      </c>
      <c r="DS213" t="s">
        <v>673</v>
      </c>
      <c r="DT213" t="s">
        <v>670</v>
      </c>
      <c r="DU213" t="s">
        <v>665</v>
      </c>
      <c r="DV213" t="s">
        <v>501</v>
      </c>
      <c r="DW213">
        <v>1.0552900000000001</v>
      </c>
      <c r="DX213">
        <v>1.05525</v>
      </c>
      <c r="DY213">
        <v>20.5</v>
      </c>
      <c r="DZ213">
        <v>25.8</v>
      </c>
      <c r="IU213">
        <v>121.23</v>
      </c>
      <c r="IV213">
        <v>59.28</v>
      </c>
      <c r="IW213">
        <v>163.13</v>
      </c>
      <c r="IX213">
        <v>80.290000000000006</v>
      </c>
      <c r="JL213">
        <v>1</v>
      </c>
      <c r="JM213">
        <v>0</v>
      </c>
      <c r="JR213">
        <v>0</v>
      </c>
      <c r="JS213">
        <v>0</v>
      </c>
      <c r="JT213">
        <v>3.8678300000000001</v>
      </c>
      <c r="JU213">
        <v>0</v>
      </c>
      <c r="JV213">
        <v>0</v>
      </c>
      <c r="JW213">
        <v>4.9683599999999997</v>
      </c>
      <c r="JZ213">
        <v>2</v>
      </c>
      <c r="KA213">
        <v>2</v>
      </c>
      <c r="KB213">
        <v>53.637599999999999</v>
      </c>
      <c r="KC213">
        <v>50.157200000000003</v>
      </c>
      <c r="KD213">
        <v>69.639099999999999</v>
      </c>
      <c r="KE213">
        <v>63.784700000000001</v>
      </c>
      <c r="KF213">
        <v>0</v>
      </c>
      <c r="KG213">
        <v>0</v>
      </c>
      <c r="KJ213">
        <v>50.197400000000002</v>
      </c>
      <c r="KK213">
        <v>461.738</v>
      </c>
      <c r="KL213">
        <v>0</v>
      </c>
      <c r="KM213">
        <v>0</v>
      </c>
      <c r="KN213">
        <v>0</v>
      </c>
      <c r="KO213">
        <v>0</v>
      </c>
      <c r="KP213">
        <v>0</v>
      </c>
      <c r="KQ213">
        <v>0</v>
      </c>
      <c r="KR213">
        <v>85.757900000000006</v>
      </c>
      <c r="KS213">
        <v>154.84399999999999</v>
      </c>
      <c r="KT213">
        <v>413.96499999999997</v>
      </c>
      <c r="KU213">
        <v>21.134499999999999</v>
      </c>
      <c r="KV213">
        <v>1187.6400000000001</v>
      </c>
      <c r="KW213">
        <v>1586.76</v>
      </c>
      <c r="KX213">
        <v>864.35699999999997</v>
      </c>
      <c r="KY213">
        <v>0</v>
      </c>
      <c r="KZ213">
        <v>229.07599999999999</v>
      </c>
      <c r="LA213">
        <v>2680.19</v>
      </c>
      <c r="LB213">
        <v>78.358800000000002</v>
      </c>
      <c r="LC213">
        <v>687.86900000000003</v>
      </c>
      <c r="LD213">
        <v>0</v>
      </c>
      <c r="LE213">
        <v>0</v>
      </c>
      <c r="LF213">
        <v>0</v>
      </c>
      <c r="LG213">
        <v>85.757900000000006</v>
      </c>
      <c r="LH213">
        <v>154.435</v>
      </c>
      <c r="LI213">
        <v>413.96499999999997</v>
      </c>
      <c r="LJ213">
        <v>21.134499999999999</v>
      </c>
      <c r="LK213">
        <v>1441.52</v>
      </c>
      <c r="LL213">
        <v>2433.41</v>
      </c>
      <c r="LM213">
        <v>864.35699999999997</v>
      </c>
      <c r="LN213">
        <v>229.07599999999999</v>
      </c>
      <c r="LO213">
        <v>3526.84</v>
      </c>
      <c r="LP213">
        <v>0</v>
      </c>
      <c r="LQ213">
        <v>0</v>
      </c>
      <c r="LR213">
        <v>0</v>
      </c>
      <c r="LS213">
        <v>0</v>
      </c>
      <c r="LT213">
        <v>0</v>
      </c>
      <c r="LU213">
        <v>0</v>
      </c>
      <c r="LV213">
        <v>0</v>
      </c>
      <c r="LW213">
        <v>0</v>
      </c>
      <c r="LX213">
        <v>0</v>
      </c>
      <c r="LY213">
        <v>0</v>
      </c>
      <c r="LZ213">
        <v>0</v>
      </c>
      <c r="MA213">
        <v>0</v>
      </c>
      <c r="MB213">
        <v>0</v>
      </c>
    </row>
    <row r="214" spans="1:340" x14ac:dyDescent="0.25">
      <c r="A214" s="26">
        <v>44497.834560185183</v>
      </c>
      <c r="B214" t="s">
        <v>1084</v>
      </c>
      <c r="C214" t="s">
        <v>1085</v>
      </c>
      <c r="D214">
        <v>12</v>
      </c>
      <c r="E214">
        <v>1</v>
      </c>
      <c r="F214">
        <v>1665</v>
      </c>
      <c r="G214" t="s">
        <v>87</v>
      </c>
      <c r="H214" t="s">
        <v>112</v>
      </c>
      <c r="I214">
        <v>-22.8</v>
      </c>
      <c r="O214">
        <v>254.81700000000001</v>
      </c>
      <c r="P214">
        <v>1647.2</v>
      </c>
      <c r="Q214">
        <v>0</v>
      </c>
      <c r="R214">
        <v>0</v>
      </c>
      <c r="S214">
        <v>0</v>
      </c>
      <c r="T214">
        <v>0</v>
      </c>
      <c r="U214">
        <v>0</v>
      </c>
      <c r="V214">
        <v>0</v>
      </c>
      <c r="W214">
        <v>395.20800000000003</v>
      </c>
      <c r="X214">
        <v>777.351</v>
      </c>
      <c r="Y214">
        <v>2025.88</v>
      </c>
      <c r="Z214">
        <v>96.498500000000007</v>
      </c>
      <c r="AA214">
        <v>5196.95</v>
      </c>
      <c r="AB214">
        <v>1902.01</v>
      </c>
      <c r="AC214">
        <v>388.86500000000001</v>
      </c>
      <c r="AD214">
        <v>162.87</v>
      </c>
      <c r="AE214">
        <v>0</v>
      </c>
      <c r="AF214">
        <v>43.1646</v>
      </c>
      <c r="AG214">
        <v>594.9</v>
      </c>
      <c r="AH214">
        <v>551.73500000000001</v>
      </c>
      <c r="AI214">
        <v>55.25</v>
      </c>
      <c r="AJ214">
        <v>98.4</v>
      </c>
      <c r="AK214">
        <v>0</v>
      </c>
      <c r="AL214">
        <v>19.670000000000002</v>
      </c>
      <c r="AM214">
        <v>0</v>
      </c>
      <c r="AN214">
        <v>0</v>
      </c>
      <c r="AO214">
        <v>0</v>
      </c>
      <c r="AP214">
        <v>0</v>
      </c>
      <c r="AQ214">
        <v>7.27</v>
      </c>
      <c r="AR214">
        <v>18.989999999999998</v>
      </c>
      <c r="AS214">
        <v>34.69</v>
      </c>
      <c r="AT214">
        <v>1.67</v>
      </c>
      <c r="AU214">
        <v>235.94</v>
      </c>
      <c r="AV214">
        <v>173.32</v>
      </c>
      <c r="BI214">
        <v>0</v>
      </c>
      <c r="BJ214">
        <v>3.51824</v>
      </c>
      <c r="BK214">
        <v>0</v>
      </c>
      <c r="BL214">
        <v>0</v>
      </c>
      <c r="BM214">
        <v>0</v>
      </c>
      <c r="BN214">
        <v>0</v>
      </c>
      <c r="BO214">
        <v>0</v>
      </c>
      <c r="BP214">
        <v>0</v>
      </c>
      <c r="BQ214">
        <v>0.104917</v>
      </c>
      <c r="BR214">
        <v>0.141287</v>
      </c>
      <c r="BS214">
        <v>0.30364400000000002</v>
      </c>
      <c r="BT214">
        <v>1.6446499999999999E-2</v>
      </c>
      <c r="BU214">
        <v>4.08453</v>
      </c>
      <c r="BV214">
        <v>3.51824</v>
      </c>
      <c r="BW214">
        <v>267.49</v>
      </c>
      <c r="BX214">
        <v>1356.63</v>
      </c>
      <c r="BY214">
        <v>0</v>
      </c>
      <c r="BZ214">
        <v>0</v>
      </c>
      <c r="CA214">
        <v>0</v>
      </c>
      <c r="CB214">
        <v>395.20800000000003</v>
      </c>
      <c r="CC214">
        <v>778.10299999999995</v>
      </c>
      <c r="CD214">
        <v>2025.88</v>
      </c>
      <c r="CE214">
        <v>96.498500000000007</v>
      </c>
      <c r="CF214">
        <v>4919.8100000000004</v>
      </c>
      <c r="CG214">
        <v>1624.12</v>
      </c>
      <c r="CH214">
        <v>394.827</v>
      </c>
      <c r="CI214">
        <v>162.87</v>
      </c>
      <c r="CJ214">
        <v>43.1646</v>
      </c>
      <c r="CK214">
        <v>600.86199999999997</v>
      </c>
      <c r="CL214">
        <v>557.697</v>
      </c>
      <c r="CM214">
        <v>56.27</v>
      </c>
      <c r="CN214">
        <v>74.58</v>
      </c>
      <c r="CO214">
        <v>0</v>
      </c>
      <c r="CP214">
        <v>19.670000000000002</v>
      </c>
      <c r="CQ214">
        <v>0</v>
      </c>
      <c r="CR214">
        <v>7.27</v>
      </c>
      <c r="CS214">
        <v>19</v>
      </c>
      <c r="CT214">
        <v>34.69</v>
      </c>
      <c r="CU214">
        <v>1.67</v>
      </c>
      <c r="CV214">
        <v>213.15</v>
      </c>
      <c r="CW214">
        <v>150.52000000000001</v>
      </c>
      <c r="DH214">
        <v>0</v>
      </c>
      <c r="DI214">
        <v>2.6024600000000002</v>
      </c>
      <c r="DJ214">
        <v>0</v>
      </c>
      <c r="DK214">
        <v>0</v>
      </c>
      <c r="DL214">
        <v>0</v>
      </c>
      <c r="DM214">
        <v>0.104917</v>
      </c>
      <c r="DN214">
        <v>0.14130599999999999</v>
      </c>
      <c r="DO214">
        <v>0.30364400000000002</v>
      </c>
      <c r="DP214">
        <v>1.6446499999999999E-2</v>
      </c>
      <c r="DQ214">
        <v>3.1687799999999999</v>
      </c>
      <c r="DR214">
        <v>2.6024600000000002</v>
      </c>
      <c r="DS214" t="s">
        <v>673</v>
      </c>
      <c r="DT214" t="s">
        <v>670</v>
      </c>
      <c r="DU214" t="s">
        <v>665</v>
      </c>
      <c r="DV214" t="s">
        <v>501</v>
      </c>
      <c r="DW214">
        <v>-0.91575499999999999</v>
      </c>
      <c r="DX214">
        <v>-0.91577299999999995</v>
      </c>
      <c r="DY214">
        <v>-10.7</v>
      </c>
      <c r="DZ214">
        <v>-15.1</v>
      </c>
      <c r="IU214">
        <v>102.27</v>
      </c>
      <c r="IV214">
        <v>71.05</v>
      </c>
      <c r="IW214">
        <v>78.650000000000006</v>
      </c>
      <c r="IX214">
        <v>71.87</v>
      </c>
      <c r="JL214">
        <v>1</v>
      </c>
      <c r="JM214">
        <v>0</v>
      </c>
      <c r="JR214">
        <v>0</v>
      </c>
      <c r="JS214">
        <v>0</v>
      </c>
      <c r="JT214">
        <v>4.2820799999999997</v>
      </c>
      <c r="JU214">
        <v>0</v>
      </c>
      <c r="JV214">
        <v>0</v>
      </c>
      <c r="JW214">
        <v>4.2437399999999998</v>
      </c>
      <c r="JZ214">
        <v>2</v>
      </c>
      <c r="KA214">
        <v>2</v>
      </c>
      <c r="KB214">
        <v>59.918999999999997</v>
      </c>
      <c r="KC214">
        <v>47.925699999999999</v>
      </c>
      <c r="KD214">
        <v>60.722000000000001</v>
      </c>
      <c r="KE214">
        <v>49.746899999999997</v>
      </c>
      <c r="KF214">
        <v>0</v>
      </c>
      <c r="KG214">
        <v>0</v>
      </c>
      <c r="KJ214">
        <v>53.452800000000003</v>
      </c>
      <c r="KK214">
        <v>396.32</v>
      </c>
      <c r="KL214">
        <v>0</v>
      </c>
      <c r="KM214">
        <v>0</v>
      </c>
      <c r="KN214">
        <v>0</v>
      </c>
      <c r="KO214">
        <v>0</v>
      </c>
      <c r="KP214">
        <v>0</v>
      </c>
      <c r="KQ214">
        <v>0</v>
      </c>
      <c r="KR214">
        <v>85.757900000000006</v>
      </c>
      <c r="KS214">
        <v>154.292</v>
      </c>
      <c r="KT214">
        <v>413.96499999999997</v>
      </c>
      <c r="KU214">
        <v>21.134499999999999</v>
      </c>
      <c r="KV214">
        <v>1124.92</v>
      </c>
      <c r="KW214">
        <v>2063.7199999999998</v>
      </c>
      <c r="KX214">
        <v>864.35699999999997</v>
      </c>
      <c r="KY214">
        <v>0</v>
      </c>
      <c r="KZ214">
        <v>229.07599999999999</v>
      </c>
      <c r="LA214">
        <v>3157.15</v>
      </c>
      <c r="LB214">
        <v>56.011600000000001</v>
      </c>
      <c r="LC214">
        <v>323.63499999999999</v>
      </c>
      <c r="LD214">
        <v>0</v>
      </c>
      <c r="LE214">
        <v>0</v>
      </c>
      <c r="LF214">
        <v>0</v>
      </c>
      <c r="LG214">
        <v>85.757900000000006</v>
      </c>
      <c r="LH214">
        <v>154.44399999999999</v>
      </c>
      <c r="LI214">
        <v>413.96499999999997</v>
      </c>
      <c r="LJ214">
        <v>21.134499999999999</v>
      </c>
      <c r="LK214">
        <v>1054.95</v>
      </c>
      <c r="LL214">
        <v>2095.36</v>
      </c>
      <c r="LM214">
        <v>864.35699999999997</v>
      </c>
      <c r="LN214">
        <v>229.07599999999999</v>
      </c>
      <c r="LO214">
        <v>3188.79</v>
      </c>
      <c r="LP214">
        <v>0</v>
      </c>
      <c r="LQ214">
        <v>0</v>
      </c>
      <c r="LR214">
        <v>0</v>
      </c>
      <c r="LS214">
        <v>0</v>
      </c>
      <c r="LT214">
        <v>0</v>
      </c>
      <c r="LU214">
        <v>0</v>
      </c>
      <c r="LV214">
        <v>0</v>
      </c>
      <c r="LW214">
        <v>0</v>
      </c>
      <c r="LX214">
        <v>0</v>
      </c>
      <c r="LY214">
        <v>0</v>
      </c>
      <c r="LZ214">
        <v>0</v>
      </c>
      <c r="MA214">
        <v>0</v>
      </c>
      <c r="MB214">
        <v>0</v>
      </c>
    </row>
    <row r="215" spans="1:340" x14ac:dyDescent="0.25">
      <c r="A215" s="26">
        <v>44497.834803240738</v>
      </c>
      <c r="B215" t="s">
        <v>1086</v>
      </c>
      <c r="C215" t="s">
        <v>1087</v>
      </c>
      <c r="D215">
        <v>12</v>
      </c>
      <c r="E215">
        <v>1</v>
      </c>
      <c r="F215">
        <v>1665</v>
      </c>
      <c r="G215" t="s">
        <v>87</v>
      </c>
      <c r="H215" t="s">
        <v>112</v>
      </c>
      <c r="I215">
        <v>-18.079999999999998</v>
      </c>
      <c r="O215">
        <v>254.81700000000001</v>
      </c>
      <c r="P215">
        <v>1647.2</v>
      </c>
      <c r="Q215">
        <v>0</v>
      </c>
      <c r="R215">
        <v>0</v>
      </c>
      <c r="S215">
        <v>0</v>
      </c>
      <c r="T215">
        <v>0</v>
      </c>
      <c r="U215">
        <v>0</v>
      </c>
      <c r="V215">
        <v>0</v>
      </c>
      <c r="W215">
        <v>395.20800000000003</v>
      </c>
      <c r="X215">
        <v>777.351</v>
      </c>
      <c r="Y215">
        <v>2025.88</v>
      </c>
      <c r="Z215">
        <v>96.498500000000007</v>
      </c>
      <c r="AA215">
        <v>5196.95</v>
      </c>
      <c r="AB215">
        <v>1902.01</v>
      </c>
      <c r="AC215">
        <v>388.86500000000001</v>
      </c>
      <c r="AD215">
        <v>162.87</v>
      </c>
      <c r="AE215">
        <v>0</v>
      </c>
      <c r="AF215">
        <v>43.1646</v>
      </c>
      <c r="AG215">
        <v>594.9</v>
      </c>
      <c r="AH215">
        <v>551.73500000000001</v>
      </c>
      <c r="AI215">
        <v>55.25</v>
      </c>
      <c r="AJ215">
        <v>98.4</v>
      </c>
      <c r="AK215">
        <v>0</v>
      </c>
      <c r="AL215">
        <v>19.670000000000002</v>
      </c>
      <c r="AM215">
        <v>0</v>
      </c>
      <c r="AN215">
        <v>0</v>
      </c>
      <c r="AO215">
        <v>0</v>
      </c>
      <c r="AP215">
        <v>0</v>
      </c>
      <c r="AQ215">
        <v>7.27</v>
      </c>
      <c r="AR215">
        <v>18.989999999999998</v>
      </c>
      <c r="AS215">
        <v>34.69</v>
      </c>
      <c r="AT215">
        <v>1.67</v>
      </c>
      <c r="AU215">
        <v>235.94</v>
      </c>
      <c r="AV215">
        <v>173.32</v>
      </c>
      <c r="BI215">
        <v>0</v>
      </c>
      <c r="BJ215">
        <v>3.51824</v>
      </c>
      <c r="BK215">
        <v>0</v>
      </c>
      <c r="BL215">
        <v>0</v>
      </c>
      <c r="BM215">
        <v>0</v>
      </c>
      <c r="BN215">
        <v>0</v>
      </c>
      <c r="BO215">
        <v>0</v>
      </c>
      <c r="BP215">
        <v>0</v>
      </c>
      <c r="BQ215">
        <v>0.104917</v>
      </c>
      <c r="BR215">
        <v>0.141287</v>
      </c>
      <c r="BS215">
        <v>0.30364400000000002</v>
      </c>
      <c r="BT215">
        <v>1.6446499999999999E-2</v>
      </c>
      <c r="BU215">
        <v>4.08453</v>
      </c>
      <c r="BV215">
        <v>3.51824</v>
      </c>
      <c r="BW215">
        <v>337.39299999999997</v>
      </c>
      <c r="BX215">
        <v>1433.8</v>
      </c>
      <c r="BY215">
        <v>0</v>
      </c>
      <c r="BZ215">
        <v>0</v>
      </c>
      <c r="CA215">
        <v>0</v>
      </c>
      <c r="CB215">
        <v>395.20800000000003</v>
      </c>
      <c r="CC215">
        <v>778.101</v>
      </c>
      <c r="CD215">
        <v>2025.88</v>
      </c>
      <c r="CE215">
        <v>96.498500000000007</v>
      </c>
      <c r="CF215">
        <v>5066.88</v>
      </c>
      <c r="CG215">
        <v>1771.19</v>
      </c>
      <c r="CH215">
        <v>391.84699999999998</v>
      </c>
      <c r="CI215">
        <v>162.87</v>
      </c>
      <c r="CJ215">
        <v>43.1646</v>
      </c>
      <c r="CK215">
        <v>597.88099999999997</v>
      </c>
      <c r="CL215">
        <v>554.71699999999998</v>
      </c>
      <c r="CM215">
        <v>56.93</v>
      </c>
      <c r="CN215">
        <v>78.64</v>
      </c>
      <c r="CO215">
        <v>0</v>
      </c>
      <c r="CP215">
        <v>19.670000000000002</v>
      </c>
      <c r="CQ215">
        <v>0</v>
      </c>
      <c r="CR215">
        <v>7.27</v>
      </c>
      <c r="CS215">
        <v>19</v>
      </c>
      <c r="CT215">
        <v>34.69</v>
      </c>
      <c r="CU215">
        <v>1.67</v>
      </c>
      <c r="CV215">
        <v>217.87</v>
      </c>
      <c r="CW215">
        <v>155.24</v>
      </c>
      <c r="DH215">
        <v>0</v>
      </c>
      <c r="DI215">
        <v>2.7428499999999998</v>
      </c>
      <c r="DJ215">
        <v>0</v>
      </c>
      <c r="DK215">
        <v>0</v>
      </c>
      <c r="DL215">
        <v>0</v>
      </c>
      <c r="DM215">
        <v>0.104917</v>
      </c>
      <c r="DN215">
        <v>0.14130300000000001</v>
      </c>
      <c r="DO215">
        <v>0.30364400000000002</v>
      </c>
      <c r="DP215">
        <v>1.6446499999999999E-2</v>
      </c>
      <c r="DQ215">
        <v>3.3091599999999999</v>
      </c>
      <c r="DR215">
        <v>2.7428499999999998</v>
      </c>
      <c r="DS215" t="s">
        <v>673</v>
      </c>
      <c r="DT215" t="s">
        <v>670</v>
      </c>
      <c r="DU215" t="s">
        <v>665</v>
      </c>
      <c r="DV215" t="s">
        <v>501</v>
      </c>
      <c r="DW215">
        <v>-0.77537400000000001</v>
      </c>
      <c r="DX215">
        <v>-0.77539000000000002</v>
      </c>
      <c r="DY215">
        <v>-8.3000000000000007</v>
      </c>
      <c r="DZ215">
        <v>-11.6</v>
      </c>
      <c r="IU215">
        <v>102.27</v>
      </c>
      <c r="IV215">
        <v>71.05</v>
      </c>
      <c r="IW215">
        <v>83.77</v>
      </c>
      <c r="IX215">
        <v>71.47</v>
      </c>
      <c r="JL215">
        <v>1</v>
      </c>
      <c r="JM215">
        <v>0</v>
      </c>
      <c r="JR215">
        <v>0</v>
      </c>
      <c r="JS215">
        <v>0</v>
      </c>
      <c r="JT215">
        <v>4.2820799999999997</v>
      </c>
      <c r="JU215">
        <v>0</v>
      </c>
      <c r="JV215">
        <v>0</v>
      </c>
      <c r="JW215">
        <v>4.2609599999999999</v>
      </c>
      <c r="JZ215">
        <v>2</v>
      </c>
      <c r="KA215">
        <v>2</v>
      </c>
      <c r="KB215">
        <v>59.918999999999997</v>
      </c>
      <c r="KC215">
        <v>47.925699999999999</v>
      </c>
      <c r="KD215">
        <v>60.722000000000001</v>
      </c>
      <c r="KE215">
        <v>50.339700000000001</v>
      </c>
      <c r="KF215">
        <v>0</v>
      </c>
      <c r="KG215">
        <v>0</v>
      </c>
      <c r="KJ215">
        <v>53.452800000000003</v>
      </c>
      <c r="KK215">
        <v>396.32</v>
      </c>
      <c r="KL215">
        <v>0</v>
      </c>
      <c r="KM215">
        <v>0</v>
      </c>
      <c r="KN215">
        <v>0</v>
      </c>
      <c r="KO215">
        <v>0</v>
      </c>
      <c r="KP215">
        <v>0</v>
      </c>
      <c r="KQ215">
        <v>0</v>
      </c>
      <c r="KR215">
        <v>85.757900000000006</v>
      </c>
      <c r="KS215">
        <v>154.292</v>
      </c>
      <c r="KT215">
        <v>413.96499999999997</v>
      </c>
      <c r="KU215">
        <v>21.134499999999999</v>
      </c>
      <c r="KV215">
        <v>1124.92</v>
      </c>
      <c r="KW215">
        <v>2063.7199999999998</v>
      </c>
      <c r="KX215">
        <v>864.35699999999997</v>
      </c>
      <c r="KY215">
        <v>0</v>
      </c>
      <c r="KZ215">
        <v>229.07599999999999</v>
      </c>
      <c r="LA215">
        <v>3157.15</v>
      </c>
      <c r="LB215">
        <v>70.686000000000007</v>
      </c>
      <c r="LC215">
        <v>342.00099999999998</v>
      </c>
      <c r="LD215">
        <v>0</v>
      </c>
      <c r="LE215">
        <v>0</v>
      </c>
      <c r="LF215">
        <v>0</v>
      </c>
      <c r="LG215">
        <v>85.757900000000006</v>
      </c>
      <c r="LH215">
        <v>154.44399999999999</v>
      </c>
      <c r="LI215">
        <v>413.96499999999997</v>
      </c>
      <c r="LJ215">
        <v>21.134499999999999</v>
      </c>
      <c r="LK215">
        <v>1087.99</v>
      </c>
      <c r="LL215">
        <v>2079.54</v>
      </c>
      <c r="LM215">
        <v>864.35699999999997</v>
      </c>
      <c r="LN215">
        <v>229.07599999999999</v>
      </c>
      <c r="LO215">
        <v>3172.98</v>
      </c>
      <c r="LP215">
        <v>0</v>
      </c>
      <c r="LQ215">
        <v>0</v>
      </c>
      <c r="LR215">
        <v>0</v>
      </c>
      <c r="LS215">
        <v>0</v>
      </c>
      <c r="LT215">
        <v>0</v>
      </c>
      <c r="LU215">
        <v>0</v>
      </c>
      <c r="LV215">
        <v>0</v>
      </c>
      <c r="LW215">
        <v>0</v>
      </c>
      <c r="LX215">
        <v>0</v>
      </c>
      <c r="LY215">
        <v>0</v>
      </c>
      <c r="LZ215">
        <v>0</v>
      </c>
      <c r="MA215">
        <v>0</v>
      </c>
      <c r="MB215">
        <v>0</v>
      </c>
    </row>
    <row r="216" spans="1:340" x14ac:dyDescent="0.25">
      <c r="A216" s="26">
        <v>44497.835046296299</v>
      </c>
      <c r="B216" t="s">
        <v>1088</v>
      </c>
      <c r="C216" t="s">
        <v>1089</v>
      </c>
      <c r="D216">
        <v>12</v>
      </c>
      <c r="E216">
        <v>1</v>
      </c>
      <c r="F216">
        <v>1665</v>
      </c>
      <c r="G216" t="s">
        <v>87</v>
      </c>
      <c r="H216" t="s">
        <v>393</v>
      </c>
      <c r="I216">
        <v>10.85</v>
      </c>
      <c r="O216">
        <v>249.881</v>
      </c>
      <c r="P216">
        <v>1119.79</v>
      </c>
      <c r="Q216">
        <v>0</v>
      </c>
      <c r="R216">
        <v>0</v>
      </c>
      <c r="S216">
        <v>0</v>
      </c>
      <c r="T216">
        <v>0</v>
      </c>
      <c r="U216">
        <v>0</v>
      </c>
      <c r="V216">
        <v>0</v>
      </c>
      <c r="W216">
        <v>395.20800000000003</v>
      </c>
      <c r="X216">
        <v>777.351</v>
      </c>
      <c r="Y216">
        <v>2025.88</v>
      </c>
      <c r="Z216">
        <v>96.498500000000007</v>
      </c>
      <c r="AA216">
        <v>4664.6099999999997</v>
      </c>
      <c r="AB216">
        <v>1369.67</v>
      </c>
      <c r="AC216">
        <v>368.83600000000001</v>
      </c>
      <c r="AD216">
        <v>162.87</v>
      </c>
      <c r="AE216">
        <v>0</v>
      </c>
      <c r="AF216">
        <v>43.1646</v>
      </c>
      <c r="AG216">
        <v>574.87</v>
      </c>
      <c r="AH216">
        <v>531.70600000000002</v>
      </c>
      <c r="AI216">
        <v>52.53</v>
      </c>
      <c r="AJ216">
        <v>67.47</v>
      </c>
      <c r="AK216">
        <v>0</v>
      </c>
      <c r="AL216">
        <v>19.670000000000002</v>
      </c>
      <c r="AM216">
        <v>0</v>
      </c>
      <c r="AN216">
        <v>0</v>
      </c>
      <c r="AO216">
        <v>0</v>
      </c>
      <c r="AP216">
        <v>0</v>
      </c>
      <c r="AQ216">
        <v>7.27</v>
      </c>
      <c r="AR216">
        <v>18.989999999999998</v>
      </c>
      <c r="AS216">
        <v>34.69</v>
      </c>
      <c r="AT216">
        <v>1.67</v>
      </c>
      <c r="AU216">
        <v>202.29</v>
      </c>
      <c r="AV216">
        <v>139.66999999999999</v>
      </c>
      <c r="BI216">
        <v>0</v>
      </c>
      <c r="BJ216">
        <v>2.4380700000000002</v>
      </c>
      <c r="BK216">
        <v>0</v>
      </c>
      <c r="BL216">
        <v>0</v>
      </c>
      <c r="BM216">
        <v>0</v>
      </c>
      <c r="BN216">
        <v>0</v>
      </c>
      <c r="BO216">
        <v>0</v>
      </c>
      <c r="BP216">
        <v>0</v>
      </c>
      <c r="BQ216">
        <v>0.104917</v>
      </c>
      <c r="BR216">
        <v>0.14127799999999999</v>
      </c>
      <c r="BS216">
        <v>0.30364400000000002</v>
      </c>
      <c r="BT216">
        <v>1.6446499999999999E-2</v>
      </c>
      <c r="BU216">
        <v>3.0043500000000001</v>
      </c>
      <c r="BV216">
        <v>2.4380700000000002</v>
      </c>
      <c r="BW216">
        <v>267.49</v>
      </c>
      <c r="BX216">
        <v>1356.63</v>
      </c>
      <c r="BY216">
        <v>0</v>
      </c>
      <c r="BZ216">
        <v>0</v>
      </c>
      <c r="CA216">
        <v>0</v>
      </c>
      <c r="CB216">
        <v>395.20800000000003</v>
      </c>
      <c r="CC216">
        <v>778.10299999999995</v>
      </c>
      <c r="CD216">
        <v>2025.88</v>
      </c>
      <c r="CE216">
        <v>96.498500000000007</v>
      </c>
      <c r="CF216">
        <v>4919.8100000000004</v>
      </c>
      <c r="CG216">
        <v>1624.12</v>
      </c>
      <c r="CH216">
        <v>394.827</v>
      </c>
      <c r="CI216">
        <v>162.87</v>
      </c>
      <c r="CJ216">
        <v>43.1646</v>
      </c>
      <c r="CK216">
        <v>600.86199999999997</v>
      </c>
      <c r="CL216">
        <v>557.697</v>
      </c>
      <c r="CM216">
        <v>56.27</v>
      </c>
      <c r="CN216">
        <v>74.58</v>
      </c>
      <c r="CO216">
        <v>0</v>
      </c>
      <c r="CP216">
        <v>19.670000000000002</v>
      </c>
      <c r="CQ216">
        <v>0</v>
      </c>
      <c r="CR216">
        <v>7.27</v>
      </c>
      <c r="CS216">
        <v>19</v>
      </c>
      <c r="CT216">
        <v>34.69</v>
      </c>
      <c r="CU216">
        <v>1.67</v>
      </c>
      <c r="CV216">
        <v>213.15</v>
      </c>
      <c r="CW216">
        <v>150.52000000000001</v>
      </c>
      <c r="DH216">
        <v>0</v>
      </c>
      <c r="DI216">
        <v>2.6024600000000002</v>
      </c>
      <c r="DJ216">
        <v>0</v>
      </c>
      <c r="DK216">
        <v>0</v>
      </c>
      <c r="DL216">
        <v>0</v>
      </c>
      <c r="DM216">
        <v>0.104917</v>
      </c>
      <c r="DN216">
        <v>0.14130599999999999</v>
      </c>
      <c r="DO216">
        <v>0.30364400000000002</v>
      </c>
      <c r="DP216">
        <v>1.6446499999999999E-2</v>
      </c>
      <c r="DQ216">
        <v>3.1687799999999999</v>
      </c>
      <c r="DR216">
        <v>2.6024600000000002</v>
      </c>
      <c r="DS216" t="s">
        <v>673</v>
      </c>
      <c r="DT216" t="s">
        <v>670</v>
      </c>
      <c r="DU216" t="s">
        <v>665</v>
      </c>
      <c r="DV216" t="s">
        <v>501</v>
      </c>
      <c r="DW216">
        <v>0.16442399999999999</v>
      </c>
      <c r="DX216">
        <v>0.16439599999999999</v>
      </c>
      <c r="DY216">
        <v>5.0999999999999996</v>
      </c>
      <c r="DZ216">
        <v>7.2</v>
      </c>
      <c r="IU216">
        <v>71.27</v>
      </c>
      <c r="IV216">
        <v>68.400000000000006</v>
      </c>
      <c r="IW216">
        <v>78.650000000000006</v>
      </c>
      <c r="IX216">
        <v>71.87</v>
      </c>
      <c r="JL216">
        <v>1</v>
      </c>
      <c r="JM216">
        <v>0</v>
      </c>
      <c r="JR216">
        <v>0</v>
      </c>
      <c r="JS216">
        <v>0</v>
      </c>
      <c r="JT216">
        <v>4.0481299999999996</v>
      </c>
      <c r="JU216">
        <v>0</v>
      </c>
      <c r="JV216">
        <v>0</v>
      </c>
      <c r="JW216">
        <v>4.2437399999999998</v>
      </c>
      <c r="JZ216">
        <v>2</v>
      </c>
      <c r="KA216">
        <v>2</v>
      </c>
      <c r="KB216">
        <v>58.075600000000001</v>
      </c>
      <c r="KC216">
        <v>46.2911</v>
      </c>
      <c r="KD216">
        <v>60.722000000000001</v>
      </c>
      <c r="KE216">
        <v>49.746899999999997</v>
      </c>
      <c r="KF216">
        <v>0</v>
      </c>
      <c r="KG216">
        <v>0</v>
      </c>
      <c r="KJ216">
        <v>52.386699999999998</v>
      </c>
      <c r="KK216">
        <v>269.73899999999998</v>
      </c>
      <c r="KL216">
        <v>0</v>
      </c>
      <c r="KM216">
        <v>0</v>
      </c>
      <c r="KN216">
        <v>0</v>
      </c>
      <c r="KO216">
        <v>0</v>
      </c>
      <c r="KP216">
        <v>0</v>
      </c>
      <c r="KQ216">
        <v>0</v>
      </c>
      <c r="KR216">
        <v>85.757900000000006</v>
      </c>
      <c r="KS216">
        <v>154.292</v>
      </c>
      <c r="KT216">
        <v>413.96499999999997</v>
      </c>
      <c r="KU216">
        <v>21.134499999999999</v>
      </c>
      <c r="KV216">
        <v>997.27499999999998</v>
      </c>
      <c r="KW216">
        <v>1957.42</v>
      </c>
      <c r="KX216">
        <v>864.35699999999997</v>
      </c>
      <c r="KY216">
        <v>0</v>
      </c>
      <c r="KZ216">
        <v>229.07599999999999</v>
      </c>
      <c r="LA216">
        <v>3050.85</v>
      </c>
      <c r="LB216">
        <v>56.011600000000001</v>
      </c>
      <c r="LC216">
        <v>323.63499999999999</v>
      </c>
      <c r="LD216">
        <v>0</v>
      </c>
      <c r="LE216">
        <v>0</v>
      </c>
      <c r="LF216">
        <v>0</v>
      </c>
      <c r="LG216">
        <v>85.757900000000006</v>
      </c>
      <c r="LH216">
        <v>154.44399999999999</v>
      </c>
      <c r="LI216">
        <v>413.96499999999997</v>
      </c>
      <c r="LJ216">
        <v>21.134499999999999</v>
      </c>
      <c r="LK216">
        <v>1054.95</v>
      </c>
      <c r="LL216">
        <v>2095.36</v>
      </c>
      <c r="LM216">
        <v>864.35699999999997</v>
      </c>
      <c r="LN216">
        <v>229.07599999999999</v>
      </c>
      <c r="LO216">
        <v>3188.79</v>
      </c>
      <c r="LP216">
        <v>0</v>
      </c>
      <c r="LQ216">
        <v>0</v>
      </c>
      <c r="LR216">
        <v>0</v>
      </c>
      <c r="LS216">
        <v>0</v>
      </c>
      <c r="LT216">
        <v>0</v>
      </c>
      <c r="LU216">
        <v>0</v>
      </c>
      <c r="LV216">
        <v>0</v>
      </c>
      <c r="LW216">
        <v>0</v>
      </c>
      <c r="LX216">
        <v>0</v>
      </c>
      <c r="LY216">
        <v>0</v>
      </c>
      <c r="LZ216">
        <v>0</v>
      </c>
      <c r="MA216">
        <v>0</v>
      </c>
      <c r="MB216">
        <v>0</v>
      </c>
    </row>
    <row r="217" spans="1:340" x14ac:dyDescent="0.25">
      <c r="A217" s="26">
        <v>44497.835300925923</v>
      </c>
      <c r="B217" t="s">
        <v>1090</v>
      </c>
      <c r="C217" t="s">
        <v>1091</v>
      </c>
      <c r="D217">
        <v>12</v>
      </c>
      <c r="E217">
        <v>1</v>
      </c>
      <c r="F217">
        <v>1665</v>
      </c>
      <c r="G217" t="s">
        <v>87</v>
      </c>
      <c r="H217" t="s">
        <v>393</v>
      </c>
      <c r="I217">
        <v>103.75</v>
      </c>
      <c r="O217">
        <v>249.881</v>
      </c>
      <c r="P217">
        <v>1119.79</v>
      </c>
      <c r="Q217">
        <v>0</v>
      </c>
      <c r="R217">
        <v>0</v>
      </c>
      <c r="S217">
        <v>0</v>
      </c>
      <c r="T217">
        <v>0</v>
      </c>
      <c r="U217">
        <v>0</v>
      </c>
      <c r="V217">
        <v>0</v>
      </c>
      <c r="W217">
        <v>395.20800000000003</v>
      </c>
      <c r="X217">
        <v>777.351</v>
      </c>
      <c r="Y217">
        <v>2025.88</v>
      </c>
      <c r="Z217">
        <v>96.498500000000007</v>
      </c>
      <c r="AA217">
        <v>4664.6099999999997</v>
      </c>
      <c r="AB217">
        <v>1369.67</v>
      </c>
      <c r="AC217">
        <v>368.83600000000001</v>
      </c>
      <c r="AD217">
        <v>162.87</v>
      </c>
      <c r="AE217">
        <v>0</v>
      </c>
      <c r="AF217">
        <v>43.1646</v>
      </c>
      <c r="AG217">
        <v>574.87</v>
      </c>
      <c r="AH217">
        <v>531.70600000000002</v>
      </c>
      <c r="AI217">
        <v>52.53</v>
      </c>
      <c r="AJ217">
        <v>67.47</v>
      </c>
      <c r="AK217">
        <v>0</v>
      </c>
      <c r="AL217">
        <v>19.670000000000002</v>
      </c>
      <c r="AM217">
        <v>0</v>
      </c>
      <c r="AN217">
        <v>0</v>
      </c>
      <c r="AO217">
        <v>0</v>
      </c>
      <c r="AP217">
        <v>0</v>
      </c>
      <c r="AQ217">
        <v>7.27</v>
      </c>
      <c r="AR217">
        <v>18.989999999999998</v>
      </c>
      <c r="AS217">
        <v>34.69</v>
      </c>
      <c r="AT217">
        <v>1.67</v>
      </c>
      <c r="AU217">
        <v>202.29</v>
      </c>
      <c r="AV217">
        <v>139.66999999999999</v>
      </c>
      <c r="BI217">
        <v>0</v>
      </c>
      <c r="BJ217">
        <v>2.4380700000000002</v>
      </c>
      <c r="BK217">
        <v>0</v>
      </c>
      <c r="BL217">
        <v>0</v>
      </c>
      <c r="BM217">
        <v>0</v>
      </c>
      <c r="BN217">
        <v>0</v>
      </c>
      <c r="BO217">
        <v>0</v>
      </c>
      <c r="BP217">
        <v>0</v>
      </c>
      <c r="BQ217">
        <v>0.104917</v>
      </c>
      <c r="BR217">
        <v>0.14127799999999999</v>
      </c>
      <c r="BS217">
        <v>0.30364400000000002</v>
      </c>
      <c r="BT217">
        <v>1.6446499999999999E-2</v>
      </c>
      <c r="BU217">
        <v>3.0043500000000001</v>
      </c>
      <c r="BV217">
        <v>2.4380700000000002</v>
      </c>
      <c r="BW217">
        <v>372.964</v>
      </c>
      <c r="BX217">
        <v>2899.24</v>
      </c>
      <c r="BY217">
        <v>0</v>
      </c>
      <c r="BZ217">
        <v>0</v>
      </c>
      <c r="CA217">
        <v>0</v>
      </c>
      <c r="CB217">
        <v>395.20800000000003</v>
      </c>
      <c r="CC217">
        <v>778.05499999999995</v>
      </c>
      <c r="CD217">
        <v>2025.88</v>
      </c>
      <c r="CE217">
        <v>96.498500000000007</v>
      </c>
      <c r="CF217">
        <v>6567.85</v>
      </c>
      <c r="CG217">
        <v>3272.2</v>
      </c>
      <c r="CH217">
        <v>458.52499999999998</v>
      </c>
      <c r="CI217">
        <v>162.87</v>
      </c>
      <c r="CJ217">
        <v>43.1646</v>
      </c>
      <c r="CK217">
        <v>664.56</v>
      </c>
      <c r="CL217">
        <v>621.39499999999998</v>
      </c>
      <c r="CM217">
        <v>66.290000000000006</v>
      </c>
      <c r="CN217">
        <v>157.46</v>
      </c>
      <c r="CO217">
        <v>0</v>
      </c>
      <c r="CP217">
        <v>19.670000000000002</v>
      </c>
      <c r="CQ217">
        <v>0</v>
      </c>
      <c r="CR217">
        <v>7.27</v>
      </c>
      <c r="CS217">
        <v>19.010000000000002</v>
      </c>
      <c r="CT217">
        <v>34.69</v>
      </c>
      <c r="CU217">
        <v>1.67</v>
      </c>
      <c r="CV217">
        <v>306.06</v>
      </c>
      <c r="CW217">
        <v>243.42</v>
      </c>
      <c r="DH217">
        <v>0</v>
      </c>
      <c r="DI217">
        <v>5.2798400000000001</v>
      </c>
      <c r="DJ217">
        <v>0</v>
      </c>
      <c r="DK217">
        <v>0</v>
      </c>
      <c r="DL217">
        <v>0</v>
      </c>
      <c r="DM217">
        <v>0.104917</v>
      </c>
      <c r="DN217">
        <v>0.141342</v>
      </c>
      <c r="DO217">
        <v>0.30364400000000002</v>
      </c>
      <c r="DP217">
        <v>1.6446499999999999E-2</v>
      </c>
      <c r="DQ217">
        <v>5.84619</v>
      </c>
      <c r="DR217">
        <v>5.2798400000000001</v>
      </c>
      <c r="DS217" t="s">
        <v>673</v>
      </c>
      <c r="DT217" t="s">
        <v>670</v>
      </c>
      <c r="DU217" t="s">
        <v>665</v>
      </c>
      <c r="DV217" t="s">
        <v>501</v>
      </c>
      <c r="DW217">
        <v>2.8418299999999999</v>
      </c>
      <c r="DX217">
        <v>2.8417699999999999</v>
      </c>
      <c r="DY217">
        <v>33.9</v>
      </c>
      <c r="DZ217">
        <v>42.6</v>
      </c>
      <c r="IU217">
        <v>71.27</v>
      </c>
      <c r="IV217">
        <v>68.400000000000006</v>
      </c>
      <c r="IW217">
        <v>163.13</v>
      </c>
      <c r="IX217">
        <v>80.290000000000006</v>
      </c>
      <c r="JL217">
        <v>1</v>
      </c>
      <c r="JM217">
        <v>0</v>
      </c>
      <c r="JR217">
        <v>0</v>
      </c>
      <c r="JS217">
        <v>0</v>
      </c>
      <c r="JT217">
        <v>4.0481299999999996</v>
      </c>
      <c r="JU217">
        <v>0</v>
      </c>
      <c r="JV217">
        <v>0</v>
      </c>
      <c r="JW217">
        <v>4.9683599999999997</v>
      </c>
      <c r="JZ217">
        <v>2</v>
      </c>
      <c r="KA217">
        <v>2</v>
      </c>
      <c r="KB217">
        <v>58.075600000000001</v>
      </c>
      <c r="KC217">
        <v>46.2911</v>
      </c>
      <c r="KD217">
        <v>69.639099999999999</v>
      </c>
      <c r="KE217">
        <v>63.784700000000001</v>
      </c>
      <c r="KF217">
        <v>0</v>
      </c>
      <c r="KG217">
        <v>0</v>
      </c>
      <c r="KJ217">
        <v>52.386699999999998</v>
      </c>
      <c r="KK217">
        <v>269.73899999999998</v>
      </c>
      <c r="KL217">
        <v>0</v>
      </c>
      <c r="KM217">
        <v>0</v>
      </c>
      <c r="KN217">
        <v>0</v>
      </c>
      <c r="KO217">
        <v>0</v>
      </c>
      <c r="KP217">
        <v>0</v>
      </c>
      <c r="KQ217">
        <v>0</v>
      </c>
      <c r="KR217">
        <v>85.757900000000006</v>
      </c>
      <c r="KS217">
        <v>154.292</v>
      </c>
      <c r="KT217">
        <v>413.96499999999997</v>
      </c>
      <c r="KU217">
        <v>21.134499999999999</v>
      </c>
      <c r="KV217">
        <v>997.27499999999998</v>
      </c>
      <c r="KW217">
        <v>1957.42</v>
      </c>
      <c r="KX217">
        <v>864.35699999999997</v>
      </c>
      <c r="KY217">
        <v>0</v>
      </c>
      <c r="KZ217">
        <v>229.07599999999999</v>
      </c>
      <c r="LA217">
        <v>3050.85</v>
      </c>
      <c r="LB217">
        <v>78.358800000000002</v>
      </c>
      <c r="LC217">
        <v>687.86900000000003</v>
      </c>
      <c r="LD217">
        <v>0</v>
      </c>
      <c r="LE217">
        <v>0</v>
      </c>
      <c r="LF217">
        <v>0</v>
      </c>
      <c r="LG217">
        <v>85.757900000000006</v>
      </c>
      <c r="LH217">
        <v>154.435</v>
      </c>
      <c r="LI217">
        <v>413.96499999999997</v>
      </c>
      <c r="LJ217">
        <v>21.134499999999999</v>
      </c>
      <c r="LK217">
        <v>1441.52</v>
      </c>
      <c r="LL217">
        <v>2433.41</v>
      </c>
      <c r="LM217">
        <v>864.35699999999997</v>
      </c>
      <c r="LN217">
        <v>229.07599999999999</v>
      </c>
      <c r="LO217">
        <v>3526.84</v>
      </c>
      <c r="LP217">
        <v>0</v>
      </c>
      <c r="LQ217">
        <v>0</v>
      </c>
      <c r="LR217">
        <v>0</v>
      </c>
      <c r="LS217">
        <v>0</v>
      </c>
      <c r="LT217">
        <v>0</v>
      </c>
      <c r="LU217">
        <v>0</v>
      </c>
      <c r="LV217">
        <v>0</v>
      </c>
      <c r="LW217">
        <v>0</v>
      </c>
      <c r="LX217">
        <v>0</v>
      </c>
      <c r="LY217">
        <v>0</v>
      </c>
      <c r="LZ217">
        <v>0</v>
      </c>
      <c r="MA217">
        <v>0</v>
      </c>
      <c r="MB217">
        <v>0</v>
      </c>
    </row>
    <row r="218" spans="1:340" x14ac:dyDescent="0.25">
      <c r="A218" s="26">
        <v>44497.835543981484</v>
      </c>
      <c r="B218" t="s">
        <v>1092</v>
      </c>
      <c r="C218" t="s">
        <v>1093</v>
      </c>
      <c r="D218">
        <v>12</v>
      </c>
      <c r="E218">
        <v>1</v>
      </c>
      <c r="F218">
        <v>1665</v>
      </c>
      <c r="G218" t="s">
        <v>87</v>
      </c>
      <c r="H218" t="s">
        <v>393</v>
      </c>
      <c r="I218">
        <v>28.56</v>
      </c>
      <c r="O218">
        <v>170.99700000000001</v>
      </c>
      <c r="P218">
        <v>943.94200000000001</v>
      </c>
      <c r="Q218">
        <v>0</v>
      </c>
      <c r="R218">
        <v>0</v>
      </c>
      <c r="S218">
        <v>0</v>
      </c>
      <c r="T218">
        <v>0</v>
      </c>
      <c r="U218">
        <v>0</v>
      </c>
      <c r="V218">
        <v>0</v>
      </c>
      <c r="W218">
        <v>395.20800000000003</v>
      </c>
      <c r="X218">
        <v>777.35400000000004</v>
      </c>
      <c r="Y218">
        <v>2025.88</v>
      </c>
      <c r="Z218">
        <v>96.498500000000007</v>
      </c>
      <c r="AA218">
        <v>4409.88</v>
      </c>
      <c r="AB218">
        <v>1114.94</v>
      </c>
      <c r="AC218">
        <v>326.26499999999999</v>
      </c>
      <c r="AD218">
        <v>162.87</v>
      </c>
      <c r="AE218">
        <v>0</v>
      </c>
      <c r="AF218">
        <v>43.1646</v>
      </c>
      <c r="AG218">
        <v>532.29999999999995</v>
      </c>
      <c r="AH218">
        <v>489.13499999999999</v>
      </c>
      <c r="AI218">
        <v>45.71</v>
      </c>
      <c r="AJ218">
        <v>56.58</v>
      </c>
      <c r="AK218">
        <v>0</v>
      </c>
      <c r="AL218">
        <v>19.670000000000002</v>
      </c>
      <c r="AM218">
        <v>0</v>
      </c>
      <c r="AN218">
        <v>0</v>
      </c>
      <c r="AO218">
        <v>0</v>
      </c>
      <c r="AP218">
        <v>0</v>
      </c>
      <c r="AQ218">
        <v>7.27</v>
      </c>
      <c r="AR218">
        <v>18.989999999999998</v>
      </c>
      <c r="AS218">
        <v>34.69</v>
      </c>
      <c r="AT218">
        <v>1.67</v>
      </c>
      <c r="AU218">
        <v>184.58</v>
      </c>
      <c r="AV218">
        <v>121.96</v>
      </c>
      <c r="BI218">
        <v>0</v>
      </c>
      <c r="BJ218">
        <v>2.0522900000000002</v>
      </c>
      <c r="BK218">
        <v>0</v>
      </c>
      <c r="BL218">
        <v>0</v>
      </c>
      <c r="BM218">
        <v>0</v>
      </c>
      <c r="BN218">
        <v>0</v>
      </c>
      <c r="BO218">
        <v>0</v>
      </c>
      <c r="BP218">
        <v>0</v>
      </c>
      <c r="BQ218">
        <v>0.104917</v>
      </c>
      <c r="BR218">
        <v>0.14127500000000001</v>
      </c>
      <c r="BS218">
        <v>0.30364400000000002</v>
      </c>
      <c r="BT218">
        <v>1.6446499999999999E-2</v>
      </c>
      <c r="BU218">
        <v>2.6185700000000001</v>
      </c>
      <c r="BV218">
        <v>2.0522900000000002</v>
      </c>
      <c r="BW218">
        <v>267.49</v>
      </c>
      <c r="BX218">
        <v>1356.63</v>
      </c>
      <c r="BY218">
        <v>0</v>
      </c>
      <c r="BZ218">
        <v>0</v>
      </c>
      <c r="CA218">
        <v>0</v>
      </c>
      <c r="CB218">
        <v>395.20800000000003</v>
      </c>
      <c r="CC218">
        <v>778.10299999999995</v>
      </c>
      <c r="CD218">
        <v>2025.88</v>
      </c>
      <c r="CE218">
        <v>96.498500000000007</v>
      </c>
      <c r="CF218">
        <v>4919.8100000000004</v>
      </c>
      <c r="CG218">
        <v>1624.12</v>
      </c>
      <c r="CH218">
        <v>394.827</v>
      </c>
      <c r="CI218">
        <v>162.87</v>
      </c>
      <c r="CJ218">
        <v>43.1646</v>
      </c>
      <c r="CK218">
        <v>600.86199999999997</v>
      </c>
      <c r="CL218">
        <v>557.697</v>
      </c>
      <c r="CM218">
        <v>56.27</v>
      </c>
      <c r="CN218">
        <v>74.58</v>
      </c>
      <c r="CO218">
        <v>0</v>
      </c>
      <c r="CP218">
        <v>19.670000000000002</v>
      </c>
      <c r="CQ218">
        <v>0</v>
      </c>
      <c r="CR218">
        <v>7.27</v>
      </c>
      <c r="CS218">
        <v>19</v>
      </c>
      <c r="CT218">
        <v>34.69</v>
      </c>
      <c r="CU218">
        <v>1.67</v>
      </c>
      <c r="CV218">
        <v>213.15</v>
      </c>
      <c r="CW218">
        <v>150.52000000000001</v>
      </c>
      <c r="DH218">
        <v>0</v>
      </c>
      <c r="DI218">
        <v>2.6024600000000002</v>
      </c>
      <c r="DJ218">
        <v>0</v>
      </c>
      <c r="DK218">
        <v>0</v>
      </c>
      <c r="DL218">
        <v>0</v>
      </c>
      <c r="DM218">
        <v>0.104917</v>
      </c>
      <c r="DN218">
        <v>0.14130599999999999</v>
      </c>
      <c r="DO218">
        <v>0.30364400000000002</v>
      </c>
      <c r="DP218">
        <v>1.6446499999999999E-2</v>
      </c>
      <c r="DQ218">
        <v>3.1687799999999999</v>
      </c>
      <c r="DR218">
        <v>2.6024600000000002</v>
      </c>
      <c r="DS218" t="s">
        <v>673</v>
      </c>
      <c r="DT218" t="s">
        <v>670</v>
      </c>
      <c r="DU218" t="s">
        <v>665</v>
      </c>
      <c r="DV218" t="s">
        <v>501</v>
      </c>
      <c r="DW218">
        <v>0.55020800000000003</v>
      </c>
      <c r="DX218">
        <v>0.55017799999999994</v>
      </c>
      <c r="DY218">
        <v>13.4</v>
      </c>
      <c r="DZ218">
        <v>19</v>
      </c>
      <c r="IU218">
        <v>59.18</v>
      </c>
      <c r="IV218">
        <v>62.78</v>
      </c>
      <c r="IW218">
        <v>78.650000000000006</v>
      </c>
      <c r="IX218">
        <v>71.87</v>
      </c>
      <c r="JL218">
        <v>1</v>
      </c>
      <c r="JM218">
        <v>0</v>
      </c>
      <c r="JR218">
        <v>0</v>
      </c>
      <c r="JS218">
        <v>0</v>
      </c>
      <c r="JT218">
        <v>3.7634300000000001</v>
      </c>
      <c r="JU218">
        <v>0</v>
      </c>
      <c r="JV218">
        <v>0</v>
      </c>
      <c r="JW218">
        <v>4.2437399999999998</v>
      </c>
      <c r="JZ218">
        <v>2</v>
      </c>
      <c r="KA218">
        <v>2</v>
      </c>
      <c r="KB218">
        <v>57.066499999999998</v>
      </c>
      <c r="KC218">
        <v>44.688099999999999</v>
      </c>
      <c r="KD218">
        <v>60.722000000000001</v>
      </c>
      <c r="KE218">
        <v>49.746899999999997</v>
      </c>
      <c r="KF218">
        <v>0</v>
      </c>
      <c r="KG218">
        <v>0</v>
      </c>
      <c r="KJ218">
        <v>35.815899999999999</v>
      </c>
      <c r="KK218">
        <v>227.529</v>
      </c>
      <c r="KL218">
        <v>0</v>
      </c>
      <c r="KM218">
        <v>0</v>
      </c>
      <c r="KN218">
        <v>0</v>
      </c>
      <c r="KO218">
        <v>0</v>
      </c>
      <c r="KP218">
        <v>0</v>
      </c>
      <c r="KQ218">
        <v>0</v>
      </c>
      <c r="KR218">
        <v>85.757900000000006</v>
      </c>
      <c r="KS218">
        <v>154.29300000000001</v>
      </c>
      <c r="KT218">
        <v>413.96499999999997</v>
      </c>
      <c r="KU218">
        <v>21.134499999999999</v>
      </c>
      <c r="KV218">
        <v>938.495</v>
      </c>
      <c r="KW218">
        <v>1731.5</v>
      </c>
      <c r="KX218">
        <v>864.35699999999997</v>
      </c>
      <c r="KY218">
        <v>0</v>
      </c>
      <c r="KZ218">
        <v>229.07599999999999</v>
      </c>
      <c r="LA218">
        <v>2824.93</v>
      </c>
      <c r="LB218">
        <v>56.011600000000001</v>
      </c>
      <c r="LC218">
        <v>323.63499999999999</v>
      </c>
      <c r="LD218">
        <v>0</v>
      </c>
      <c r="LE218">
        <v>0</v>
      </c>
      <c r="LF218">
        <v>0</v>
      </c>
      <c r="LG218">
        <v>85.757900000000006</v>
      </c>
      <c r="LH218">
        <v>154.44399999999999</v>
      </c>
      <c r="LI218">
        <v>413.96499999999997</v>
      </c>
      <c r="LJ218">
        <v>21.134499999999999</v>
      </c>
      <c r="LK218">
        <v>1054.95</v>
      </c>
      <c r="LL218">
        <v>2095.36</v>
      </c>
      <c r="LM218">
        <v>864.35699999999997</v>
      </c>
      <c r="LN218">
        <v>229.07599999999999</v>
      </c>
      <c r="LO218">
        <v>3188.79</v>
      </c>
      <c r="LP218">
        <v>0</v>
      </c>
      <c r="LQ218">
        <v>0</v>
      </c>
      <c r="LR218">
        <v>0</v>
      </c>
      <c r="LS218">
        <v>0</v>
      </c>
      <c r="LT218">
        <v>0</v>
      </c>
      <c r="LU218">
        <v>0</v>
      </c>
      <c r="LV218">
        <v>0</v>
      </c>
      <c r="LW218">
        <v>0</v>
      </c>
      <c r="LX218">
        <v>0</v>
      </c>
      <c r="LY218">
        <v>0</v>
      </c>
      <c r="LZ218">
        <v>0</v>
      </c>
      <c r="MA218">
        <v>0</v>
      </c>
      <c r="MB218">
        <v>0</v>
      </c>
    </row>
    <row r="219" spans="1:340" x14ac:dyDescent="0.25">
      <c r="A219" s="26">
        <v>44497.835798611108</v>
      </c>
      <c r="B219" t="s">
        <v>1094</v>
      </c>
      <c r="C219" t="s">
        <v>1095</v>
      </c>
      <c r="D219">
        <v>12</v>
      </c>
      <c r="E219">
        <v>1</v>
      </c>
      <c r="F219">
        <v>1665</v>
      </c>
      <c r="G219" t="s">
        <v>87</v>
      </c>
      <c r="H219" t="s">
        <v>393</v>
      </c>
      <c r="I219">
        <v>121.46</v>
      </c>
      <c r="O219">
        <v>170.99700000000001</v>
      </c>
      <c r="P219">
        <v>943.94200000000001</v>
      </c>
      <c r="Q219">
        <v>0</v>
      </c>
      <c r="R219">
        <v>0</v>
      </c>
      <c r="S219">
        <v>0</v>
      </c>
      <c r="T219">
        <v>0</v>
      </c>
      <c r="U219">
        <v>0</v>
      </c>
      <c r="V219">
        <v>0</v>
      </c>
      <c r="W219">
        <v>395.20800000000003</v>
      </c>
      <c r="X219">
        <v>777.35400000000004</v>
      </c>
      <c r="Y219">
        <v>2025.88</v>
      </c>
      <c r="Z219">
        <v>96.498500000000007</v>
      </c>
      <c r="AA219">
        <v>4409.88</v>
      </c>
      <c r="AB219">
        <v>1114.94</v>
      </c>
      <c r="AC219">
        <v>326.26499999999999</v>
      </c>
      <c r="AD219">
        <v>162.87</v>
      </c>
      <c r="AE219">
        <v>0</v>
      </c>
      <c r="AF219">
        <v>43.1646</v>
      </c>
      <c r="AG219">
        <v>532.29999999999995</v>
      </c>
      <c r="AH219">
        <v>489.13499999999999</v>
      </c>
      <c r="AI219">
        <v>45.71</v>
      </c>
      <c r="AJ219">
        <v>56.58</v>
      </c>
      <c r="AK219">
        <v>0</v>
      </c>
      <c r="AL219">
        <v>19.670000000000002</v>
      </c>
      <c r="AM219">
        <v>0</v>
      </c>
      <c r="AN219">
        <v>0</v>
      </c>
      <c r="AO219">
        <v>0</v>
      </c>
      <c r="AP219">
        <v>0</v>
      </c>
      <c r="AQ219">
        <v>7.27</v>
      </c>
      <c r="AR219">
        <v>18.989999999999998</v>
      </c>
      <c r="AS219">
        <v>34.69</v>
      </c>
      <c r="AT219">
        <v>1.67</v>
      </c>
      <c r="AU219">
        <v>184.58</v>
      </c>
      <c r="AV219">
        <v>121.96</v>
      </c>
      <c r="BI219">
        <v>0</v>
      </c>
      <c r="BJ219">
        <v>2.0522900000000002</v>
      </c>
      <c r="BK219">
        <v>0</v>
      </c>
      <c r="BL219">
        <v>0</v>
      </c>
      <c r="BM219">
        <v>0</v>
      </c>
      <c r="BN219">
        <v>0</v>
      </c>
      <c r="BO219">
        <v>0</v>
      </c>
      <c r="BP219">
        <v>0</v>
      </c>
      <c r="BQ219">
        <v>0.104917</v>
      </c>
      <c r="BR219">
        <v>0.14127500000000001</v>
      </c>
      <c r="BS219">
        <v>0.30364400000000002</v>
      </c>
      <c r="BT219">
        <v>1.6446499999999999E-2</v>
      </c>
      <c r="BU219">
        <v>2.6185700000000001</v>
      </c>
      <c r="BV219">
        <v>2.0522900000000002</v>
      </c>
      <c r="BW219">
        <v>372.964</v>
      </c>
      <c r="BX219">
        <v>2899.24</v>
      </c>
      <c r="BY219">
        <v>0</v>
      </c>
      <c r="BZ219">
        <v>0</v>
      </c>
      <c r="CA219">
        <v>0</v>
      </c>
      <c r="CB219">
        <v>395.20800000000003</v>
      </c>
      <c r="CC219">
        <v>778.05499999999995</v>
      </c>
      <c r="CD219">
        <v>2025.88</v>
      </c>
      <c r="CE219">
        <v>96.498500000000007</v>
      </c>
      <c r="CF219">
        <v>6567.85</v>
      </c>
      <c r="CG219">
        <v>3272.2</v>
      </c>
      <c r="CH219">
        <v>458.52499999999998</v>
      </c>
      <c r="CI219">
        <v>162.87</v>
      </c>
      <c r="CJ219">
        <v>43.1646</v>
      </c>
      <c r="CK219">
        <v>664.56</v>
      </c>
      <c r="CL219">
        <v>621.39499999999998</v>
      </c>
      <c r="CM219">
        <v>66.290000000000006</v>
      </c>
      <c r="CN219">
        <v>157.46</v>
      </c>
      <c r="CO219">
        <v>0</v>
      </c>
      <c r="CP219">
        <v>19.670000000000002</v>
      </c>
      <c r="CQ219">
        <v>0</v>
      </c>
      <c r="CR219">
        <v>7.27</v>
      </c>
      <c r="CS219">
        <v>19.010000000000002</v>
      </c>
      <c r="CT219">
        <v>34.69</v>
      </c>
      <c r="CU219">
        <v>1.67</v>
      </c>
      <c r="CV219">
        <v>306.06</v>
      </c>
      <c r="CW219">
        <v>243.42</v>
      </c>
      <c r="DH219">
        <v>0</v>
      </c>
      <c r="DI219">
        <v>5.2798400000000001</v>
      </c>
      <c r="DJ219">
        <v>0</v>
      </c>
      <c r="DK219">
        <v>0</v>
      </c>
      <c r="DL219">
        <v>0</v>
      </c>
      <c r="DM219">
        <v>0.104917</v>
      </c>
      <c r="DN219">
        <v>0.141342</v>
      </c>
      <c r="DO219">
        <v>0.30364400000000002</v>
      </c>
      <c r="DP219">
        <v>1.6446499999999999E-2</v>
      </c>
      <c r="DQ219">
        <v>5.84619</v>
      </c>
      <c r="DR219">
        <v>5.2798400000000001</v>
      </c>
      <c r="DS219" t="s">
        <v>673</v>
      </c>
      <c r="DT219" t="s">
        <v>670</v>
      </c>
      <c r="DU219" t="s">
        <v>665</v>
      </c>
      <c r="DV219" t="s">
        <v>501</v>
      </c>
      <c r="DW219">
        <v>3.2276199999999999</v>
      </c>
      <c r="DX219">
        <v>3.2275499999999999</v>
      </c>
      <c r="DY219">
        <v>39.700000000000003</v>
      </c>
      <c r="DZ219">
        <v>49.9</v>
      </c>
      <c r="IU219">
        <v>59.18</v>
      </c>
      <c r="IV219">
        <v>62.78</v>
      </c>
      <c r="IW219">
        <v>163.13</v>
      </c>
      <c r="IX219">
        <v>80.290000000000006</v>
      </c>
      <c r="JL219">
        <v>1</v>
      </c>
      <c r="JM219">
        <v>0</v>
      </c>
      <c r="JR219">
        <v>0</v>
      </c>
      <c r="JS219">
        <v>0</v>
      </c>
      <c r="JT219">
        <v>3.7634300000000001</v>
      </c>
      <c r="JU219">
        <v>0</v>
      </c>
      <c r="JV219">
        <v>0</v>
      </c>
      <c r="JW219">
        <v>4.9683599999999997</v>
      </c>
      <c r="JZ219">
        <v>2</v>
      </c>
      <c r="KA219">
        <v>2</v>
      </c>
      <c r="KB219">
        <v>57.066499999999998</v>
      </c>
      <c r="KC219">
        <v>44.688099999999999</v>
      </c>
      <c r="KD219">
        <v>69.639099999999999</v>
      </c>
      <c r="KE219">
        <v>63.784700000000001</v>
      </c>
      <c r="KF219">
        <v>0</v>
      </c>
      <c r="KG219">
        <v>0</v>
      </c>
      <c r="KJ219">
        <v>35.815899999999999</v>
      </c>
      <c r="KK219">
        <v>227.529</v>
      </c>
      <c r="KL219">
        <v>0</v>
      </c>
      <c r="KM219">
        <v>0</v>
      </c>
      <c r="KN219">
        <v>0</v>
      </c>
      <c r="KO219">
        <v>0</v>
      </c>
      <c r="KP219">
        <v>0</v>
      </c>
      <c r="KQ219">
        <v>0</v>
      </c>
      <c r="KR219">
        <v>85.757900000000006</v>
      </c>
      <c r="KS219">
        <v>154.29300000000001</v>
      </c>
      <c r="KT219">
        <v>413.96499999999997</v>
      </c>
      <c r="KU219">
        <v>21.134499999999999</v>
      </c>
      <c r="KV219">
        <v>938.495</v>
      </c>
      <c r="KW219">
        <v>1731.5</v>
      </c>
      <c r="KX219">
        <v>864.35699999999997</v>
      </c>
      <c r="KY219">
        <v>0</v>
      </c>
      <c r="KZ219">
        <v>229.07599999999999</v>
      </c>
      <c r="LA219">
        <v>2824.93</v>
      </c>
      <c r="LB219">
        <v>78.358800000000002</v>
      </c>
      <c r="LC219">
        <v>687.86900000000003</v>
      </c>
      <c r="LD219">
        <v>0</v>
      </c>
      <c r="LE219">
        <v>0</v>
      </c>
      <c r="LF219">
        <v>0</v>
      </c>
      <c r="LG219">
        <v>85.757900000000006</v>
      </c>
      <c r="LH219">
        <v>154.435</v>
      </c>
      <c r="LI219">
        <v>413.96499999999997</v>
      </c>
      <c r="LJ219">
        <v>21.134499999999999</v>
      </c>
      <c r="LK219">
        <v>1441.52</v>
      </c>
      <c r="LL219">
        <v>2433.41</v>
      </c>
      <c r="LM219">
        <v>864.35699999999997</v>
      </c>
      <c r="LN219">
        <v>229.07599999999999</v>
      </c>
      <c r="LO219">
        <v>3526.84</v>
      </c>
      <c r="LP219">
        <v>0</v>
      </c>
      <c r="LQ219">
        <v>0</v>
      </c>
      <c r="LR219">
        <v>0</v>
      </c>
      <c r="LS219">
        <v>0</v>
      </c>
      <c r="LT219">
        <v>0</v>
      </c>
      <c r="LU219">
        <v>0</v>
      </c>
      <c r="LV219">
        <v>0</v>
      </c>
      <c r="LW219">
        <v>0</v>
      </c>
      <c r="LX219">
        <v>0</v>
      </c>
      <c r="LY219">
        <v>0</v>
      </c>
      <c r="LZ219">
        <v>0</v>
      </c>
      <c r="MA219">
        <v>0</v>
      </c>
      <c r="MB219">
        <v>0</v>
      </c>
    </row>
    <row r="220" spans="1:340" x14ac:dyDescent="0.25">
      <c r="A220" s="26">
        <v>44497.836134259262</v>
      </c>
      <c r="B220" t="s">
        <v>1096</v>
      </c>
      <c r="C220" t="s">
        <v>1097</v>
      </c>
      <c r="D220">
        <v>1</v>
      </c>
      <c r="E220">
        <v>1</v>
      </c>
      <c r="F220">
        <v>2100</v>
      </c>
      <c r="G220" t="s">
        <v>87</v>
      </c>
      <c r="H220" t="s">
        <v>393</v>
      </c>
      <c r="I220">
        <v>0</v>
      </c>
      <c r="J220">
        <v>0</v>
      </c>
      <c r="K220">
        <v>0</v>
      </c>
      <c r="L220">
        <v>50.4</v>
      </c>
      <c r="O220">
        <v>4883.33</v>
      </c>
      <c r="P220">
        <v>0</v>
      </c>
      <c r="Q220">
        <v>273.185</v>
      </c>
      <c r="R220">
        <v>1479.95</v>
      </c>
      <c r="S220">
        <v>0</v>
      </c>
      <c r="T220">
        <v>-4161.55</v>
      </c>
      <c r="U220">
        <v>0</v>
      </c>
      <c r="V220">
        <v>0</v>
      </c>
      <c r="W220">
        <v>505.55700000000002</v>
      </c>
      <c r="X220">
        <v>1940.05</v>
      </c>
      <c r="Y220">
        <v>2025.88</v>
      </c>
      <c r="Z220">
        <v>119.621</v>
      </c>
      <c r="AA220">
        <v>7066.03</v>
      </c>
      <c r="AB220">
        <v>6636.46</v>
      </c>
      <c r="AC220">
        <v>0</v>
      </c>
      <c r="AD220">
        <v>0</v>
      </c>
      <c r="AE220">
        <v>0</v>
      </c>
      <c r="AF220">
        <v>0</v>
      </c>
      <c r="AG220">
        <v>0</v>
      </c>
      <c r="AH220">
        <v>0</v>
      </c>
      <c r="AI220">
        <v>63.71</v>
      </c>
      <c r="AJ220">
        <v>0</v>
      </c>
      <c r="AK220">
        <v>3.64</v>
      </c>
      <c r="AL220">
        <v>20.13</v>
      </c>
      <c r="AM220">
        <v>0</v>
      </c>
      <c r="AN220">
        <v>-46.1</v>
      </c>
      <c r="AO220">
        <v>0</v>
      </c>
      <c r="AP220">
        <v>0</v>
      </c>
      <c r="AQ220">
        <v>7.96</v>
      </c>
      <c r="AR220">
        <v>27.04</v>
      </c>
      <c r="AS220">
        <v>28.26</v>
      </c>
      <c r="AT220">
        <v>1.74</v>
      </c>
      <c r="AU220">
        <v>106.38</v>
      </c>
      <c r="AV220">
        <v>87.48</v>
      </c>
      <c r="BI220" s="27">
        <v>1.8887599999999999E-5</v>
      </c>
      <c r="BJ220">
        <v>0</v>
      </c>
      <c r="BK220">
        <v>3.1194599999999999E-2</v>
      </c>
      <c r="BL220">
        <v>0.137405</v>
      </c>
      <c r="BM220">
        <v>0</v>
      </c>
      <c r="BN220">
        <v>-0.12180000000000001</v>
      </c>
      <c r="BO220">
        <v>0</v>
      </c>
      <c r="BP220">
        <v>0</v>
      </c>
      <c r="BQ220">
        <v>0.134212</v>
      </c>
      <c r="BR220">
        <v>0.369944</v>
      </c>
      <c r="BS220">
        <v>0.30364400000000002</v>
      </c>
      <c r="BT220">
        <v>2.03874E-2</v>
      </c>
      <c r="BU220">
        <v>0.87500599999999995</v>
      </c>
      <c r="BV220">
        <v>0.16861899999999999</v>
      </c>
      <c r="BW220">
        <v>4883.33</v>
      </c>
      <c r="BX220">
        <v>0</v>
      </c>
      <c r="BY220">
        <v>273.185</v>
      </c>
      <c r="BZ220">
        <v>1479.95</v>
      </c>
      <c r="CA220">
        <v>-4161.55</v>
      </c>
      <c r="CB220">
        <v>505.55700000000002</v>
      </c>
      <c r="CC220">
        <v>1940.05</v>
      </c>
      <c r="CD220">
        <v>2025.88</v>
      </c>
      <c r="CE220">
        <v>119.621</v>
      </c>
      <c r="CF220">
        <v>7066.03</v>
      </c>
      <c r="CG220">
        <v>6636.46</v>
      </c>
      <c r="CH220">
        <v>0</v>
      </c>
      <c r="CI220">
        <v>0</v>
      </c>
      <c r="CJ220">
        <v>0</v>
      </c>
      <c r="CK220">
        <v>0</v>
      </c>
      <c r="CL220">
        <v>0</v>
      </c>
      <c r="CM220">
        <v>63.71</v>
      </c>
      <c r="CN220">
        <v>0</v>
      </c>
      <c r="CO220">
        <v>3.64</v>
      </c>
      <c r="CP220">
        <v>20.13</v>
      </c>
      <c r="CQ220">
        <v>-46.1</v>
      </c>
      <c r="CR220">
        <v>7.96</v>
      </c>
      <c r="CS220">
        <v>27.04</v>
      </c>
      <c r="CT220">
        <v>28.26</v>
      </c>
      <c r="CU220">
        <v>1.74</v>
      </c>
      <c r="CV220">
        <v>106.38</v>
      </c>
      <c r="CW220">
        <v>87.48</v>
      </c>
      <c r="DH220" s="27">
        <v>1.8887599999999999E-5</v>
      </c>
      <c r="DI220">
        <v>0</v>
      </c>
      <c r="DJ220">
        <v>3.1194599999999999E-2</v>
      </c>
      <c r="DK220">
        <v>0.137405</v>
      </c>
      <c r="DL220">
        <v>-0.12180000000000001</v>
      </c>
      <c r="DM220">
        <v>0.134212</v>
      </c>
      <c r="DN220">
        <v>0.369944</v>
      </c>
      <c r="DO220">
        <v>0.30364400000000002</v>
      </c>
      <c r="DP220">
        <v>2.03874E-2</v>
      </c>
      <c r="DQ220">
        <v>0.87500599999999995</v>
      </c>
      <c r="DR220">
        <v>0.16861899999999999</v>
      </c>
      <c r="DS220" t="s">
        <v>673</v>
      </c>
      <c r="DT220" t="s">
        <v>670</v>
      </c>
      <c r="DU220" t="s">
        <v>665</v>
      </c>
      <c r="DV220" t="s">
        <v>501</v>
      </c>
      <c r="DW220">
        <v>0</v>
      </c>
      <c r="DX220">
        <v>0</v>
      </c>
      <c r="DY220">
        <v>0</v>
      </c>
      <c r="DZ220">
        <v>0</v>
      </c>
      <c r="EC220">
        <v>4883.33</v>
      </c>
      <c r="ED220">
        <v>0</v>
      </c>
      <c r="EE220">
        <v>273.185</v>
      </c>
      <c r="EF220">
        <v>1479.95</v>
      </c>
      <c r="EG220">
        <v>0</v>
      </c>
      <c r="EH220">
        <v>-4161.55</v>
      </c>
      <c r="EI220">
        <v>0</v>
      </c>
      <c r="EJ220">
        <v>0</v>
      </c>
      <c r="EK220">
        <v>505.55700000000002</v>
      </c>
      <c r="EL220">
        <v>1940.05</v>
      </c>
      <c r="EM220">
        <v>2025.88</v>
      </c>
      <c r="EN220">
        <v>119.621</v>
      </c>
      <c r="EO220">
        <v>7066.03</v>
      </c>
      <c r="EP220">
        <v>0</v>
      </c>
      <c r="EQ220">
        <v>0</v>
      </c>
      <c r="ER220">
        <v>0</v>
      </c>
      <c r="ES220">
        <v>0</v>
      </c>
      <c r="ET220">
        <v>0</v>
      </c>
      <c r="EU220">
        <v>63.71</v>
      </c>
      <c r="EV220">
        <v>0</v>
      </c>
      <c r="EW220">
        <v>3.64</v>
      </c>
      <c r="EX220">
        <v>20.13</v>
      </c>
      <c r="EY220">
        <v>0</v>
      </c>
      <c r="EZ220">
        <v>-46.1</v>
      </c>
      <c r="FA220">
        <v>0</v>
      </c>
      <c r="FB220">
        <v>0</v>
      </c>
      <c r="FC220">
        <v>7.96</v>
      </c>
      <c r="FD220">
        <v>27.04</v>
      </c>
      <c r="FE220">
        <v>28.26</v>
      </c>
      <c r="FF220">
        <v>1.74</v>
      </c>
      <c r="FG220">
        <v>106.38</v>
      </c>
      <c r="FT220" s="27">
        <v>1.8887599999999999E-5</v>
      </c>
      <c r="FU220">
        <v>0</v>
      </c>
      <c r="FV220">
        <v>3.1194599999999999E-2</v>
      </c>
      <c r="FW220">
        <v>0.137405</v>
      </c>
      <c r="FX220">
        <v>0</v>
      </c>
      <c r="FY220">
        <v>-0.12180000000000001</v>
      </c>
      <c r="FZ220">
        <v>0</v>
      </c>
      <c r="GA220">
        <v>0</v>
      </c>
      <c r="GB220">
        <v>0.134212</v>
      </c>
      <c r="GC220">
        <v>0.369944</v>
      </c>
      <c r="GD220">
        <v>0.30364400000000002</v>
      </c>
      <c r="GE220">
        <v>2.03874E-2</v>
      </c>
      <c r="GF220">
        <v>0.87500599999999995</v>
      </c>
      <c r="GG220">
        <v>4317.47</v>
      </c>
      <c r="GH220">
        <v>0</v>
      </c>
      <c r="GI220">
        <v>273.185</v>
      </c>
      <c r="GJ220">
        <v>3256.87</v>
      </c>
      <c r="GK220">
        <v>2135</v>
      </c>
      <c r="GL220">
        <v>2349</v>
      </c>
      <c r="GM220">
        <v>2531</v>
      </c>
      <c r="GN220">
        <v>297.5</v>
      </c>
      <c r="GO220">
        <v>15160</v>
      </c>
      <c r="GP220">
        <v>0</v>
      </c>
      <c r="GQ220">
        <v>0</v>
      </c>
      <c r="GR220">
        <v>0</v>
      </c>
      <c r="GS220">
        <v>0</v>
      </c>
      <c r="GT220">
        <v>56.23</v>
      </c>
      <c r="GU220">
        <v>0</v>
      </c>
      <c r="GV220">
        <v>3.64</v>
      </c>
      <c r="GW220">
        <v>45.87</v>
      </c>
      <c r="GX220">
        <v>33.22</v>
      </c>
      <c r="GY220">
        <v>32.369999999999997</v>
      </c>
      <c r="GZ220">
        <v>35.36</v>
      </c>
      <c r="HA220">
        <v>4.59</v>
      </c>
      <c r="HB220">
        <v>211.28</v>
      </c>
      <c r="HC220">
        <v>56.23</v>
      </c>
      <c r="HD220">
        <v>0</v>
      </c>
      <c r="HE220">
        <v>3.64</v>
      </c>
      <c r="HF220">
        <v>45.87</v>
      </c>
      <c r="HG220">
        <v>33.22</v>
      </c>
      <c r="HH220">
        <v>32.369999999999997</v>
      </c>
      <c r="HI220">
        <v>35.36</v>
      </c>
      <c r="HJ220">
        <v>4.59</v>
      </c>
      <c r="HK220">
        <v>211.28</v>
      </c>
      <c r="ID220" s="27">
        <v>1.8887599999999999E-5</v>
      </c>
      <c r="IE220">
        <v>0</v>
      </c>
      <c r="IF220">
        <v>3.1194599999999999E-2</v>
      </c>
      <c r="IG220">
        <v>0.62888599999999995</v>
      </c>
      <c r="IH220">
        <v>0.62342900000000001</v>
      </c>
      <c r="II220">
        <v>0.35041600000000001</v>
      </c>
      <c r="IJ220">
        <v>0.41447200000000001</v>
      </c>
      <c r="IK220">
        <v>6.2929700000000005E-2</v>
      </c>
      <c r="IL220">
        <v>2.1113499999999998</v>
      </c>
      <c r="IM220">
        <v>72.2</v>
      </c>
      <c r="IN220">
        <v>21.8</v>
      </c>
      <c r="IO220">
        <v>50.4</v>
      </c>
      <c r="IP220">
        <v>72.2</v>
      </c>
      <c r="IQ220">
        <v>21.8</v>
      </c>
      <c r="IR220">
        <v>50.4</v>
      </c>
      <c r="IU220">
        <v>87.48</v>
      </c>
      <c r="IV220">
        <v>0</v>
      </c>
      <c r="IW220">
        <v>87.48</v>
      </c>
      <c r="IX220">
        <v>0</v>
      </c>
      <c r="IY220">
        <v>87.48</v>
      </c>
      <c r="IZ220">
        <v>0</v>
      </c>
      <c r="JA220">
        <v>105.74</v>
      </c>
      <c r="JB220">
        <v>0</v>
      </c>
      <c r="JK220">
        <v>1</v>
      </c>
      <c r="JL220">
        <v>3.2526099999999998</v>
      </c>
      <c r="JM220">
        <v>3.2526099999999998</v>
      </c>
      <c r="JP220">
        <v>4162.7700000000004</v>
      </c>
      <c r="JQ220">
        <v>3.2526099999999998</v>
      </c>
      <c r="JR220">
        <v>0.34</v>
      </c>
      <c r="JS220">
        <v>0.3</v>
      </c>
      <c r="JT220">
        <v>1.66</v>
      </c>
      <c r="JU220">
        <v>0.34</v>
      </c>
      <c r="JV220">
        <v>0.3</v>
      </c>
      <c r="JW220">
        <v>1.66</v>
      </c>
      <c r="JZ220">
        <v>1</v>
      </c>
      <c r="KA220">
        <v>1</v>
      </c>
      <c r="KB220">
        <v>14.571400000000001</v>
      </c>
      <c r="KC220">
        <v>14.6851</v>
      </c>
      <c r="KD220">
        <v>14.571400000000001</v>
      </c>
      <c r="KE220">
        <v>14.6851</v>
      </c>
      <c r="KF220">
        <v>13.9642</v>
      </c>
      <c r="KG220">
        <v>14.0655</v>
      </c>
      <c r="KJ220">
        <v>1028.33</v>
      </c>
      <c r="KK220">
        <v>0</v>
      </c>
      <c r="KL220">
        <v>54.508200000000002</v>
      </c>
      <c r="KM220">
        <v>290.47899999999998</v>
      </c>
      <c r="KN220">
        <v>0</v>
      </c>
      <c r="KO220">
        <v>-641.39200000000005</v>
      </c>
      <c r="KP220">
        <v>0</v>
      </c>
      <c r="KQ220">
        <v>0</v>
      </c>
      <c r="KR220">
        <v>109.703</v>
      </c>
      <c r="KS220">
        <v>375.35700000000003</v>
      </c>
      <c r="KT220">
        <v>413.96499999999997</v>
      </c>
      <c r="KU220">
        <v>26.198699999999999</v>
      </c>
      <c r="KV220">
        <v>1657.15</v>
      </c>
      <c r="KW220">
        <v>0</v>
      </c>
      <c r="KX220">
        <v>0</v>
      </c>
      <c r="KY220">
        <v>0</v>
      </c>
      <c r="KZ220">
        <v>0</v>
      </c>
      <c r="LA220">
        <v>0</v>
      </c>
      <c r="LB220">
        <v>1028.33</v>
      </c>
      <c r="LC220">
        <v>0</v>
      </c>
      <c r="LD220">
        <v>54.508200000000002</v>
      </c>
      <c r="LE220">
        <v>290.47899999999998</v>
      </c>
      <c r="LF220">
        <v>-641.39200000000005</v>
      </c>
      <c r="LG220">
        <v>109.703</v>
      </c>
      <c r="LH220">
        <v>375.35700000000003</v>
      </c>
      <c r="LI220">
        <v>413.96499999999997</v>
      </c>
      <c r="LJ220">
        <v>26.198699999999999</v>
      </c>
      <c r="LK220">
        <v>1657.15</v>
      </c>
      <c r="LL220">
        <v>0</v>
      </c>
      <c r="LM220">
        <v>0</v>
      </c>
      <c r="LN220">
        <v>0</v>
      </c>
      <c r="LO220">
        <v>0</v>
      </c>
      <c r="LP220">
        <v>900.79300000000001</v>
      </c>
      <c r="LQ220">
        <v>0</v>
      </c>
      <c r="LR220">
        <v>54.508200000000002</v>
      </c>
      <c r="LS220">
        <v>641.76700000000005</v>
      </c>
      <c r="LT220">
        <v>463.08</v>
      </c>
      <c r="LU220">
        <v>480.24</v>
      </c>
      <c r="LV220">
        <v>522.63300000000004</v>
      </c>
      <c r="LW220">
        <v>71.471400000000003</v>
      </c>
      <c r="LX220">
        <v>3134.49</v>
      </c>
      <c r="LY220">
        <v>0</v>
      </c>
      <c r="LZ220">
        <v>0</v>
      </c>
      <c r="MA220">
        <v>0</v>
      </c>
      <c r="MB220">
        <v>0</v>
      </c>
    </row>
    <row r="221" spans="1:340" x14ac:dyDescent="0.25">
      <c r="A221" s="26">
        <v>44497.836493055554</v>
      </c>
      <c r="B221" t="s">
        <v>1098</v>
      </c>
      <c r="C221" t="s">
        <v>1099</v>
      </c>
      <c r="D221">
        <v>2</v>
      </c>
      <c r="E221">
        <v>1</v>
      </c>
      <c r="F221">
        <v>2100</v>
      </c>
      <c r="G221" t="s">
        <v>87</v>
      </c>
      <c r="H221" t="s">
        <v>393</v>
      </c>
      <c r="I221">
        <v>0</v>
      </c>
      <c r="J221">
        <v>0</v>
      </c>
      <c r="K221">
        <v>0</v>
      </c>
      <c r="L221">
        <v>33.9</v>
      </c>
      <c r="O221">
        <v>2627.66</v>
      </c>
      <c r="P221">
        <v>2.6133000000000002</v>
      </c>
      <c r="Q221">
        <v>276.71899999999999</v>
      </c>
      <c r="R221">
        <v>1299.32</v>
      </c>
      <c r="S221">
        <v>0</v>
      </c>
      <c r="T221">
        <v>-4093.7</v>
      </c>
      <c r="U221">
        <v>0</v>
      </c>
      <c r="V221">
        <v>0</v>
      </c>
      <c r="W221">
        <v>505.55700000000002</v>
      </c>
      <c r="X221">
        <v>1976.71</v>
      </c>
      <c r="Y221">
        <v>2025.88</v>
      </c>
      <c r="Z221">
        <v>119.621</v>
      </c>
      <c r="AA221">
        <v>4740.38</v>
      </c>
      <c r="AB221">
        <v>4206.3100000000004</v>
      </c>
      <c r="AC221">
        <v>0</v>
      </c>
      <c r="AD221">
        <v>0</v>
      </c>
      <c r="AE221">
        <v>0</v>
      </c>
      <c r="AF221">
        <v>0</v>
      </c>
      <c r="AG221">
        <v>0</v>
      </c>
      <c r="AH221">
        <v>0</v>
      </c>
      <c r="AI221">
        <v>31.64</v>
      </c>
      <c r="AJ221">
        <v>0.57999999999999996</v>
      </c>
      <c r="AK221">
        <v>3.66</v>
      </c>
      <c r="AL221">
        <v>16.48</v>
      </c>
      <c r="AM221">
        <v>0</v>
      </c>
      <c r="AN221">
        <v>-45.9</v>
      </c>
      <c r="AO221">
        <v>0</v>
      </c>
      <c r="AP221">
        <v>0</v>
      </c>
      <c r="AQ221">
        <v>7.54</v>
      </c>
      <c r="AR221">
        <v>27.81</v>
      </c>
      <c r="AS221">
        <v>27.64</v>
      </c>
      <c r="AT221">
        <v>1.67</v>
      </c>
      <c r="AU221">
        <v>71.12</v>
      </c>
      <c r="AV221">
        <v>52.36</v>
      </c>
      <c r="BI221" s="27">
        <v>3.96101E-15</v>
      </c>
      <c r="BJ221">
        <v>3.8393700000000003E-2</v>
      </c>
      <c r="BK221">
        <v>3.15982E-2</v>
      </c>
      <c r="BL221">
        <v>7.7160900000000004E-2</v>
      </c>
      <c r="BM221">
        <v>0</v>
      </c>
      <c r="BN221">
        <v>-8.3676399999999998E-2</v>
      </c>
      <c r="BO221">
        <v>0</v>
      </c>
      <c r="BP221">
        <v>0</v>
      </c>
      <c r="BQ221">
        <v>0.134212</v>
      </c>
      <c r="BR221">
        <v>0.38206499999999999</v>
      </c>
      <c r="BS221">
        <v>0.30364400000000002</v>
      </c>
      <c r="BT221">
        <v>2.03874E-2</v>
      </c>
      <c r="BU221">
        <v>0.90378499999999995</v>
      </c>
      <c r="BV221">
        <v>0.14715300000000001</v>
      </c>
      <c r="BW221">
        <v>2627.66</v>
      </c>
      <c r="BX221">
        <v>2.6133000000000002</v>
      </c>
      <c r="BY221">
        <v>276.71899999999999</v>
      </c>
      <c r="BZ221">
        <v>1299.32</v>
      </c>
      <c r="CA221">
        <v>-4093.7</v>
      </c>
      <c r="CB221">
        <v>505.55700000000002</v>
      </c>
      <c r="CC221">
        <v>1976.71</v>
      </c>
      <c r="CD221">
        <v>2025.88</v>
      </c>
      <c r="CE221">
        <v>119.621</v>
      </c>
      <c r="CF221">
        <v>4740.38</v>
      </c>
      <c r="CG221">
        <v>4206.3100000000004</v>
      </c>
      <c r="CH221">
        <v>0</v>
      </c>
      <c r="CI221">
        <v>0</v>
      </c>
      <c r="CJ221">
        <v>0</v>
      </c>
      <c r="CK221">
        <v>0</v>
      </c>
      <c r="CL221">
        <v>0</v>
      </c>
      <c r="CM221">
        <v>31.64</v>
      </c>
      <c r="CN221">
        <v>0.57999999999999996</v>
      </c>
      <c r="CO221">
        <v>3.66</v>
      </c>
      <c r="CP221">
        <v>16.48</v>
      </c>
      <c r="CQ221">
        <v>-45.9</v>
      </c>
      <c r="CR221">
        <v>7.54</v>
      </c>
      <c r="CS221">
        <v>27.81</v>
      </c>
      <c r="CT221">
        <v>27.64</v>
      </c>
      <c r="CU221">
        <v>1.67</v>
      </c>
      <c r="CV221">
        <v>71.12</v>
      </c>
      <c r="CW221">
        <v>52.36</v>
      </c>
      <c r="DH221" s="27">
        <v>3.96101E-15</v>
      </c>
      <c r="DI221">
        <v>3.8393700000000003E-2</v>
      </c>
      <c r="DJ221">
        <v>3.15982E-2</v>
      </c>
      <c r="DK221">
        <v>7.7160900000000004E-2</v>
      </c>
      <c r="DL221">
        <v>-8.3676399999999998E-2</v>
      </c>
      <c r="DM221">
        <v>0.134212</v>
      </c>
      <c r="DN221">
        <v>0.38206499999999999</v>
      </c>
      <c r="DO221">
        <v>0.30364400000000002</v>
      </c>
      <c r="DP221">
        <v>2.03874E-2</v>
      </c>
      <c r="DQ221">
        <v>0.90378499999999995</v>
      </c>
      <c r="DR221">
        <v>0.14715300000000001</v>
      </c>
      <c r="DS221" t="s">
        <v>673</v>
      </c>
      <c r="DT221" t="s">
        <v>670</v>
      </c>
      <c r="DU221" t="s">
        <v>665</v>
      </c>
      <c r="DV221" t="s">
        <v>501</v>
      </c>
      <c r="DW221">
        <v>0</v>
      </c>
      <c r="DX221">
        <v>0</v>
      </c>
      <c r="DY221">
        <v>0</v>
      </c>
      <c r="DZ221">
        <v>0</v>
      </c>
      <c r="EC221">
        <v>2627.66</v>
      </c>
      <c r="ED221">
        <v>2.6133000000000002</v>
      </c>
      <c r="EE221">
        <v>276.71899999999999</v>
      </c>
      <c r="EF221">
        <v>1299.32</v>
      </c>
      <c r="EG221">
        <v>0</v>
      </c>
      <c r="EH221">
        <v>-4093.7</v>
      </c>
      <c r="EI221">
        <v>0</v>
      </c>
      <c r="EJ221">
        <v>0</v>
      </c>
      <c r="EK221">
        <v>505.55700000000002</v>
      </c>
      <c r="EL221">
        <v>1976.71</v>
      </c>
      <c r="EM221">
        <v>2025.88</v>
      </c>
      <c r="EN221">
        <v>119.621</v>
      </c>
      <c r="EO221">
        <v>4740.38</v>
      </c>
      <c r="EP221">
        <v>0</v>
      </c>
      <c r="EQ221">
        <v>0</v>
      </c>
      <c r="ER221">
        <v>0</v>
      </c>
      <c r="ES221">
        <v>0</v>
      </c>
      <c r="ET221">
        <v>0</v>
      </c>
      <c r="EU221">
        <v>31.64</v>
      </c>
      <c r="EV221">
        <v>0.57999999999999996</v>
      </c>
      <c r="EW221">
        <v>3.66</v>
      </c>
      <c r="EX221">
        <v>16.48</v>
      </c>
      <c r="EY221">
        <v>0</v>
      </c>
      <c r="EZ221">
        <v>-45.9</v>
      </c>
      <c r="FA221">
        <v>0</v>
      </c>
      <c r="FB221">
        <v>0</v>
      </c>
      <c r="FC221">
        <v>7.54</v>
      </c>
      <c r="FD221">
        <v>27.81</v>
      </c>
      <c r="FE221">
        <v>27.64</v>
      </c>
      <c r="FF221">
        <v>1.67</v>
      </c>
      <c r="FG221">
        <v>71.12</v>
      </c>
      <c r="FT221" s="27">
        <v>3.96101E-15</v>
      </c>
      <c r="FU221">
        <v>3.8393700000000003E-2</v>
      </c>
      <c r="FV221">
        <v>3.15982E-2</v>
      </c>
      <c r="FW221">
        <v>7.7160900000000004E-2</v>
      </c>
      <c r="FX221">
        <v>0</v>
      </c>
      <c r="FY221">
        <v>-8.3676399999999998E-2</v>
      </c>
      <c r="FZ221">
        <v>0</v>
      </c>
      <c r="GA221">
        <v>0</v>
      </c>
      <c r="GB221">
        <v>0.134212</v>
      </c>
      <c r="GC221">
        <v>0.38206499999999999</v>
      </c>
      <c r="GD221">
        <v>0.30364400000000002</v>
      </c>
      <c r="GE221">
        <v>2.03874E-2</v>
      </c>
      <c r="GF221">
        <v>0.90378499999999995</v>
      </c>
      <c r="GG221">
        <v>4491.9799999999996</v>
      </c>
      <c r="GH221">
        <v>69.846699999999998</v>
      </c>
      <c r="GI221">
        <v>276.71899999999999</v>
      </c>
      <c r="GJ221">
        <v>2928.46</v>
      </c>
      <c r="GK221">
        <v>2135</v>
      </c>
      <c r="GL221">
        <v>2349</v>
      </c>
      <c r="GM221">
        <v>2531</v>
      </c>
      <c r="GN221">
        <v>297.5</v>
      </c>
      <c r="GO221">
        <v>15079.5</v>
      </c>
      <c r="GP221">
        <v>0</v>
      </c>
      <c r="GQ221">
        <v>0</v>
      </c>
      <c r="GR221">
        <v>0</v>
      </c>
      <c r="GS221">
        <v>0</v>
      </c>
      <c r="GT221">
        <v>54.04</v>
      </c>
      <c r="GU221">
        <v>8.66</v>
      </c>
      <c r="GV221">
        <v>3.66</v>
      </c>
      <c r="GW221">
        <v>39.549999999999997</v>
      </c>
      <c r="GX221">
        <v>32.51</v>
      </c>
      <c r="GY221">
        <v>32.06</v>
      </c>
      <c r="GZ221">
        <v>35.01</v>
      </c>
      <c r="HA221">
        <v>4.4000000000000004</v>
      </c>
      <c r="HB221">
        <v>209.89</v>
      </c>
      <c r="HC221">
        <v>54.04</v>
      </c>
      <c r="HD221">
        <v>8.66</v>
      </c>
      <c r="HE221">
        <v>3.66</v>
      </c>
      <c r="HF221">
        <v>39.549999999999997</v>
      </c>
      <c r="HG221">
        <v>32.51</v>
      </c>
      <c r="HH221">
        <v>32.06</v>
      </c>
      <c r="HI221">
        <v>35.01</v>
      </c>
      <c r="HJ221">
        <v>4.4000000000000004</v>
      </c>
      <c r="HK221">
        <v>209.89</v>
      </c>
      <c r="ID221" s="27">
        <v>3.96101E-15</v>
      </c>
      <c r="IE221">
        <v>0.37410300000000002</v>
      </c>
      <c r="IF221">
        <v>3.15982E-2</v>
      </c>
      <c r="IG221">
        <v>0.39376699999999998</v>
      </c>
      <c r="IH221">
        <v>0.62342900000000001</v>
      </c>
      <c r="II221">
        <v>0.35041600000000001</v>
      </c>
      <c r="IJ221">
        <v>0.41447200000000001</v>
      </c>
      <c r="IK221">
        <v>6.2929700000000005E-2</v>
      </c>
      <c r="IL221">
        <v>2.2507199999999998</v>
      </c>
      <c r="IM221">
        <v>55.8</v>
      </c>
      <c r="IN221">
        <v>21.9</v>
      </c>
      <c r="IO221">
        <v>33.9</v>
      </c>
      <c r="IP221">
        <v>55.8</v>
      </c>
      <c r="IQ221">
        <v>21.9</v>
      </c>
      <c r="IR221">
        <v>33.9</v>
      </c>
      <c r="IU221">
        <v>52.36</v>
      </c>
      <c r="IV221">
        <v>0</v>
      </c>
      <c r="IW221">
        <v>52.36</v>
      </c>
      <c r="IX221">
        <v>0</v>
      </c>
      <c r="IY221">
        <v>52.36</v>
      </c>
      <c r="IZ221">
        <v>0</v>
      </c>
      <c r="JA221">
        <v>105.91</v>
      </c>
      <c r="JB221">
        <v>0</v>
      </c>
      <c r="JK221">
        <v>1</v>
      </c>
      <c r="JL221">
        <v>2.6929500000000002</v>
      </c>
      <c r="JM221">
        <v>2.6929500000000002</v>
      </c>
      <c r="JP221">
        <v>4094.9</v>
      </c>
      <c r="JQ221">
        <v>2.6929500000000002</v>
      </c>
      <c r="JR221">
        <v>0.34</v>
      </c>
      <c r="JS221">
        <v>0.28999999999999998</v>
      </c>
      <c r="JT221">
        <v>1.1599999999999999</v>
      </c>
      <c r="JU221">
        <v>0.34</v>
      </c>
      <c r="JV221">
        <v>0.28999999999999998</v>
      </c>
      <c r="JW221">
        <v>1.1599999999999999</v>
      </c>
      <c r="JZ221">
        <v>1</v>
      </c>
      <c r="KA221">
        <v>1</v>
      </c>
      <c r="KB221">
        <v>25.802399999999999</v>
      </c>
      <c r="KC221">
        <v>26.145299999999999</v>
      </c>
      <c r="KD221">
        <v>25.802399999999999</v>
      </c>
      <c r="KE221">
        <v>26.145299999999999</v>
      </c>
      <c r="KF221">
        <v>39.6205</v>
      </c>
      <c r="KG221">
        <v>40.245399999999997</v>
      </c>
      <c r="KJ221">
        <v>550.09100000000001</v>
      </c>
      <c r="KK221">
        <v>0.73069399999999995</v>
      </c>
      <c r="KL221">
        <v>55.2134</v>
      </c>
      <c r="KM221">
        <v>251.946</v>
      </c>
      <c r="KN221">
        <v>0</v>
      </c>
      <c r="KO221">
        <v>-628.32500000000005</v>
      </c>
      <c r="KP221">
        <v>0</v>
      </c>
      <c r="KQ221">
        <v>0</v>
      </c>
      <c r="KR221">
        <v>109.703</v>
      </c>
      <c r="KS221">
        <v>383.06900000000002</v>
      </c>
      <c r="KT221">
        <v>413.96499999999997</v>
      </c>
      <c r="KU221">
        <v>26.198699999999999</v>
      </c>
      <c r="KV221">
        <v>1162.5899999999999</v>
      </c>
      <c r="KW221">
        <v>0</v>
      </c>
      <c r="KX221">
        <v>0</v>
      </c>
      <c r="KY221">
        <v>0</v>
      </c>
      <c r="KZ221">
        <v>0</v>
      </c>
      <c r="LA221">
        <v>0</v>
      </c>
      <c r="LB221">
        <v>550.09100000000001</v>
      </c>
      <c r="LC221">
        <v>0.73069399999999995</v>
      </c>
      <c r="LD221">
        <v>55.2134</v>
      </c>
      <c r="LE221">
        <v>251.946</v>
      </c>
      <c r="LF221">
        <v>-628.32500000000005</v>
      </c>
      <c r="LG221">
        <v>109.703</v>
      </c>
      <c r="LH221">
        <v>383.06900000000002</v>
      </c>
      <c r="LI221">
        <v>413.96499999999997</v>
      </c>
      <c r="LJ221">
        <v>26.198699999999999</v>
      </c>
      <c r="LK221">
        <v>1162.5899999999999</v>
      </c>
      <c r="LL221">
        <v>0</v>
      </c>
      <c r="LM221">
        <v>0</v>
      </c>
      <c r="LN221">
        <v>0</v>
      </c>
      <c r="LO221">
        <v>0</v>
      </c>
      <c r="LP221">
        <v>935.68100000000004</v>
      </c>
      <c r="LQ221">
        <v>17.843</v>
      </c>
      <c r="LR221">
        <v>55.2134</v>
      </c>
      <c r="LS221">
        <v>571.88</v>
      </c>
      <c r="LT221">
        <v>463.08</v>
      </c>
      <c r="LU221">
        <v>480.24</v>
      </c>
      <c r="LV221">
        <v>522.63300000000004</v>
      </c>
      <c r="LW221">
        <v>71.471400000000003</v>
      </c>
      <c r="LX221">
        <v>3118.04</v>
      </c>
      <c r="LY221">
        <v>0</v>
      </c>
      <c r="LZ221">
        <v>0</v>
      </c>
      <c r="MA221">
        <v>0</v>
      </c>
      <c r="MB221">
        <v>0</v>
      </c>
    </row>
    <row r="222" spans="1:340" x14ac:dyDescent="0.25">
      <c r="A222" s="26">
        <v>44497.836851851855</v>
      </c>
      <c r="B222" t="s">
        <v>1100</v>
      </c>
      <c r="C222" t="s">
        <v>1101</v>
      </c>
      <c r="D222">
        <v>3</v>
      </c>
      <c r="E222">
        <v>1</v>
      </c>
      <c r="F222">
        <v>2100</v>
      </c>
      <c r="G222" t="s">
        <v>87</v>
      </c>
      <c r="H222" t="s">
        <v>393</v>
      </c>
      <c r="I222">
        <v>0</v>
      </c>
      <c r="J222">
        <v>0</v>
      </c>
      <c r="K222">
        <v>0</v>
      </c>
      <c r="L222">
        <v>35.1</v>
      </c>
      <c r="O222">
        <v>2066.0300000000002</v>
      </c>
      <c r="P222">
        <v>0</v>
      </c>
      <c r="Q222">
        <v>276.71899999999999</v>
      </c>
      <c r="R222">
        <v>1285.73</v>
      </c>
      <c r="S222">
        <v>0</v>
      </c>
      <c r="T222">
        <v>-4037.21</v>
      </c>
      <c r="U222">
        <v>0</v>
      </c>
      <c r="V222">
        <v>0</v>
      </c>
      <c r="W222">
        <v>505.55700000000002</v>
      </c>
      <c r="X222">
        <v>1965.9</v>
      </c>
      <c r="Y222">
        <v>2025.88</v>
      </c>
      <c r="Z222">
        <v>119.621</v>
      </c>
      <c r="AA222">
        <v>4208.2299999999996</v>
      </c>
      <c r="AB222">
        <v>3628.47</v>
      </c>
      <c r="AC222">
        <v>0</v>
      </c>
      <c r="AD222">
        <v>0</v>
      </c>
      <c r="AE222">
        <v>0</v>
      </c>
      <c r="AF222">
        <v>0</v>
      </c>
      <c r="AG222">
        <v>0</v>
      </c>
      <c r="AH222">
        <v>0</v>
      </c>
      <c r="AI222">
        <v>25.92</v>
      </c>
      <c r="AJ222">
        <v>0</v>
      </c>
      <c r="AK222">
        <v>3.68</v>
      </c>
      <c r="AL222">
        <v>17.309999999999999</v>
      </c>
      <c r="AM222">
        <v>0</v>
      </c>
      <c r="AN222">
        <v>-44.44</v>
      </c>
      <c r="AO222">
        <v>0</v>
      </c>
      <c r="AP222">
        <v>0</v>
      </c>
      <c r="AQ222">
        <v>7.74</v>
      </c>
      <c r="AR222">
        <v>27.39</v>
      </c>
      <c r="AS222">
        <v>27.98</v>
      </c>
      <c r="AT222">
        <v>1.72</v>
      </c>
      <c r="AU222">
        <v>67.3</v>
      </c>
      <c r="AV222">
        <v>46.91</v>
      </c>
      <c r="BI222">
        <v>0</v>
      </c>
      <c r="BJ222">
        <v>0</v>
      </c>
      <c r="BK222">
        <v>3.15982E-2</v>
      </c>
      <c r="BL222">
        <v>0.14283799999999999</v>
      </c>
      <c r="BM222">
        <v>0</v>
      </c>
      <c r="BN222">
        <v>-8.3159200000000003E-2</v>
      </c>
      <c r="BO222">
        <v>0</v>
      </c>
      <c r="BP222">
        <v>0</v>
      </c>
      <c r="BQ222">
        <v>0.134212</v>
      </c>
      <c r="BR222">
        <v>0.37614199999999998</v>
      </c>
      <c r="BS222">
        <v>0.30364400000000002</v>
      </c>
      <c r="BT222">
        <v>2.03874E-2</v>
      </c>
      <c r="BU222">
        <v>0.92566199999999998</v>
      </c>
      <c r="BV222">
        <v>0.17443600000000001</v>
      </c>
      <c r="BW222">
        <v>2066.0300000000002</v>
      </c>
      <c r="BX222">
        <v>0</v>
      </c>
      <c r="BY222">
        <v>276.71899999999999</v>
      </c>
      <c r="BZ222">
        <v>1285.73</v>
      </c>
      <c r="CA222">
        <v>-4037.21</v>
      </c>
      <c r="CB222">
        <v>505.55700000000002</v>
      </c>
      <c r="CC222">
        <v>1965.9</v>
      </c>
      <c r="CD222">
        <v>2025.88</v>
      </c>
      <c r="CE222">
        <v>119.621</v>
      </c>
      <c r="CF222">
        <v>4208.2299999999996</v>
      </c>
      <c r="CG222">
        <v>3628.47</v>
      </c>
      <c r="CH222">
        <v>0</v>
      </c>
      <c r="CI222">
        <v>0</v>
      </c>
      <c r="CJ222">
        <v>0</v>
      </c>
      <c r="CK222">
        <v>0</v>
      </c>
      <c r="CL222">
        <v>0</v>
      </c>
      <c r="CM222">
        <v>25.92</v>
      </c>
      <c r="CN222">
        <v>0</v>
      </c>
      <c r="CO222">
        <v>3.68</v>
      </c>
      <c r="CP222">
        <v>17.309999999999999</v>
      </c>
      <c r="CQ222">
        <v>-44.44</v>
      </c>
      <c r="CR222">
        <v>7.74</v>
      </c>
      <c r="CS222">
        <v>27.39</v>
      </c>
      <c r="CT222">
        <v>27.98</v>
      </c>
      <c r="CU222">
        <v>1.72</v>
      </c>
      <c r="CV222">
        <v>67.3</v>
      </c>
      <c r="CW222">
        <v>46.91</v>
      </c>
      <c r="DH222">
        <v>0</v>
      </c>
      <c r="DI222">
        <v>0</v>
      </c>
      <c r="DJ222">
        <v>3.15982E-2</v>
      </c>
      <c r="DK222">
        <v>0.14283799999999999</v>
      </c>
      <c r="DL222">
        <v>-8.3159200000000003E-2</v>
      </c>
      <c r="DM222">
        <v>0.134212</v>
      </c>
      <c r="DN222">
        <v>0.37614199999999998</v>
      </c>
      <c r="DO222">
        <v>0.30364400000000002</v>
      </c>
      <c r="DP222">
        <v>2.03874E-2</v>
      </c>
      <c r="DQ222">
        <v>0.92566199999999998</v>
      </c>
      <c r="DR222">
        <v>0.17443600000000001</v>
      </c>
      <c r="DS222" t="s">
        <v>673</v>
      </c>
      <c r="DT222" t="s">
        <v>670</v>
      </c>
      <c r="DU222" t="s">
        <v>665</v>
      </c>
      <c r="DV222" t="s">
        <v>501</v>
      </c>
      <c r="DW222">
        <v>0</v>
      </c>
      <c r="DX222">
        <v>0</v>
      </c>
      <c r="DY222">
        <v>0</v>
      </c>
      <c r="DZ222">
        <v>0</v>
      </c>
      <c r="EC222">
        <v>2066.0300000000002</v>
      </c>
      <c r="ED222">
        <v>0</v>
      </c>
      <c r="EE222">
        <v>276.71899999999999</v>
      </c>
      <c r="EF222">
        <v>1285.73</v>
      </c>
      <c r="EG222">
        <v>0</v>
      </c>
      <c r="EH222">
        <v>-4037.21</v>
      </c>
      <c r="EI222">
        <v>0</v>
      </c>
      <c r="EJ222">
        <v>0</v>
      </c>
      <c r="EK222">
        <v>505.55700000000002</v>
      </c>
      <c r="EL222">
        <v>1965.9</v>
      </c>
      <c r="EM222">
        <v>2025.88</v>
      </c>
      <c r="EN222">
        <v>119.621</v>
      </c>
      <c r="EO222">
        <v>4208.2299999999996</v>
      </c>
      <c r="EP222">
        <v>0</v>
      </c>
      <c r="EQ222">
        <v>0</v>
      </c>
      <c r="ER222">
        <v>0</v>
      </c>
      <c r="ES222">
        <v>0</v>
      </c>
      <c r="ET222">
        <v>0</v>
      </c>
      <c r="EU222">
        <v>25.92</v>
      </c>
      <c r="EV222">
        <v>0</v>
      </c>
      <c r="EW222">
        <v>3.68</v>
      </c>
      <c r="EX222">
        <v>17.309999999999999</v>
      </c>
      <c r="EY222">
        <v>0</v>
      </c>
      <c r="EZ222">
        <v>-44.44</v>
      </c>
      <c r="FA222">
        <v>0</v>
      </c>
      <c r="FB222">
        <v>0</v>
      </c>
      <c r="FC222">
        <v>7.74</v>
      </c>
      <c r="FD222">
        <v>27.39</v>
      </c>
      <c r="FE222">
        <v>27.98</v>
      </c>
      <c r="FF222">
        <v>1.72</v>
      </c>
      <c r="FG222">
        <v>67.3</v>
      </c>
      <c r="FT222">
        <v>0</v>
      </c>
      <c r="FU222">
        <v>0</v>
      </c>
      <c r="FV222">
        <v>3.15982E-2</v>
      </c>
      <c r="FW222">
        <v>0.14283799999999999</v>
      </c>
      <c r="FX222">
        <v>0</v>
      </c>
      <c r="FY222">
        <v>-8.3159200000000003E-2</v>
      </c>
      <c r="FZ222">
        <v>0</v>
      </c>
      <c r="GA222">
        <v>0</v>
      </c>
      <c r="GB222">
        <v>0.134212</v>
      </c>
      <c r="GC222">
        <v>0.37614199999999998</v>
      </c>
      <c r="GD222">
        <v>0.30364400000000002</v>
      </c>
      <c r="GE222">
        <v>2.03874E-2</v>
      </c>
      <c r="GF222">
        <v>0.92566199999999998</v>
      </c>
      <c r="GG222">
        <v>3418.68</v>
      </c>
      <c r="GH222">
        <v>0</v>
      </c>
      <c r="GI222">
        <v>276.71899999999999</v>
      </c>
      <c r="GJ222">
        <v>2943.08</v>
      </c>
      <c r="GK222">
        <v>2135</v>
      </c>
      <c r="GL222">
        <v>2349</v>
      </c>
      <c r="GM222">
        <v>2531</v>
      </c>
      <c r="GN222">
        <v>297.5</v>
      </c>
      <c r="GO222">
        <v>13951</v>
      </c>
      <c r="GP222">
        <v>0</v>
      </c>
      <c r="GQ222">
        <v>0</v>
      </c>
      <c r="GR222">
        <v>0</v>
      </c>
      <c r="GS222">
        <v>0</v>
      </c>
      <c r="GT222">
        <v>42.68</v>
      </c>
      <c r="GU222">
        <v>0</v>
      </c>
      <c r="GV222">
        <v>3.68</v>
      </c>
      <c r="GW222">
        <v>40.26</v>
      </c>
      <c r="GX222">
        <v>33.020000000000003</v>
      </c>
      <c r="GY222">
        <v>32.29</v>
      </c>
      <c r="GZ222">
        <v>35.270000000000003</v>
      </c>
      <c r="HA222">
        <v>4.8099999999999996</v>
      </c>
      <c r="HB222">
        <v>192.01</v>
      </c>
      <c r="HC222">
        <v>42.68</v>
      </c>
      <c r="HD222">
        <v>0</v>
      </c>
      <c r="HE222">
        <v>3.68</v>
      </c>
      <c r="HF222">
        <v>40.26</v>
      </c>
      <c r="HG222">
        <v>33.020000000000003</v>
      </c>
      <c r="HH222">
        <v>32.29</v>
      </c>
      <c r="HI222">
        <v>35.270000000000003</v>
      </c>
      <c r="HJ222">
        <v>4.8099999999999996</v>
      </c>
      <c r="HK222">
        <v>192.01</v>
      </c>
      <c r="ID222">
        <v>0</v>
      </c>
      <c r="IE222">
        <v>0</v>
      </c>
      <c r="IF222">
        <v>3.15982E-2</v>
      </c>
      <c r="IG222">
        <v>0.43546200000000002</v>
      </c>
      <c r="IH222">
        <v>0.62342900000000001</v>
      </c>
      <c r="II222">
        <v>0.35041600000000001</v>
      </c>
      <c r="IJ222">
        <v>0.41447200000000001</v>
      </c>
      <c r="IK222">
        <v>6.2929700000000005E-2</v>
      </c>
      <c r="IL222">
        <v>1.91831</v>
      </c>
      <c r="IM222">
        <v>58.2</v>
      </c>
      <c r="IN222">
        <v>23.1</v>
      </c>
      <c r="IO222">
        <v>35.1</v>
      </c>
      <c r="IP222">
        <v>58.2</v>
      </c>
      <c r="IQ222">
        <v>23.1</v>
      </c>
      <c r="IR222">
        <v>35.1</v>
      </c>
      <c r="IU222">
        <v>46.91</v>
      </c>
      <c r="IV222">
        <v>0</v>
      </c>
      <c r="IW222">
        <v>46.91</v>
      </c>
      <c r="IX222">
        <v>0</v>
      </c>
      <c r="IY222">
        <v>46.91</v>
      </c>
      <c r="IZ222">
        <v>0</v>
      </c>
      <c r="JA222">
        <v>86.62</v>
      </c>
      <c r="JB222">
        <v>0</v>
      </c>
      <c r="JK222">
        <v>1</v>
      </c>
      <c r="JL222">
        <v>2.6579199999999998</v>
      </c>
      <c r="JM222">
        <v>2.6579199999999998</v>
      </c>
      <c r="JP222">
        <v>4038.39</v>
      </c>
      <c r="JQ222">
        <v>2.6579199999999998</v>
      </c>
      <c r="JR222">
        <v>0.32</v>
      </c>
      <c r="JS222">
        <v>0.3</v>
      </c>
      <c r="JT222">
        <v>1.06</v>
      </c>
      <c r="JU222">
        <v>0.32</v>
      </c>
      <c r="JV222">
        <v>0.3</v>
      </c>
      <c r="JW222">
        <v>1.06</v>
      </c>
      <c r="JZ222">
        <v>1</v>
      </c>
      <c r="KA222">
        <v>1</v>
      </c>
      <c r="KB222">
        <v>12.4794</v>
      </c>
      <c r="KC222">
        <v>12.5504</v>
      </c>
      <c r="KD222">
        <v>12.4794</v>
      </c>
      <c r="KE222">
        <v>12.5504</v>
      </c>
      <c r="KF222">
        <v>15.8748</v>
      </c>
      <c r="KG222">
        <v>16.0151</v>
      </c>
      <c r="KJ222">
        <v>443.67099999999999</v>
      </c>
      <c r="KK222">
        <v>0</v>
      </c>
      <c r="KL222">
        <v>55.2134</v>
      </c>
      <c r="KM222">
        <v>250.322</v>
      </c>
      <c r="KN222">
        <v>0</v>
      </c>
      <c r="KO222">
        <v>-615.52800000000002</v>
      </c>
      <c r="KP222">
        <v>0</v>
      </c>
      <c r="KQ222">
        <v>0</v>
      </c>
      <c r="KR222">
        <v>109.703</v>
      </c>
      <c r="KS222">
        <v>380.55599999999998</v>
      </c>
      <c r="KT222">
        <v>413.96499999999997</v>
      </c>
      <c r="KU222">
        <v>26.198699999999999</v>
      </c>
      <c r="KV222">
        <v>1064.0999999999999</v>
      </c>
      <c r="KW222">
        <v>0</v>
      </c>
      <c r="KX222">
        <v>0</v>
      </c>
      <c r="KY222">
        <v>0</v>
      </c>
      <c r="KZ222">
        <v>0</v>
      </c>
      <c r="LA222">
        <v>0</v>
      </c>
      <c r="LB222">
        <v>443.67099999999999</v>
      </c>
      <c r="LC222">
        <v>0</v>
      </c>
      <c r="LD222">
        <v>55.2134</v>
      </c>
      <c r="LE222">
        <v>250.322</v>
      </c>
      <c r="LF222">
        <v>-615.52800000000002</v>
      </c>
      <c r="LG222">
        <v>109.703</v>
      </c>
      <c r="LH222">
        <v>380.55599999999998</v>
      </c>
      <c r="LI222">
        <v>413.96499999999997</v>
      </c>
      <c r="LJ222">
        <v>26.198699999999999</v>
      </c>
      <c r="LK222">
        <v>1064.0999999999999</v>
      </c>
      <c r="LL222">
        <v>0</v>
      </c>
      <c r="LM222">
        <v>0</v>
      </c>
      <c r="LN222">
        <v>0</v>
      </c>
      <c r="LO222">
        <v>0</v>
      </c>
      <c r="LP222">
        <v>720.99300000000005</v>
      </c>
      <c r="LQ222">
        <v>0</v>
      </c>
      <c r="LR222">
        <v>55.2134</v>
      </c>
      <c r="LS222">
        <v>575.79</v>
      </c>
      <c r="LT222">
        <v>463.08</v>
      </c>
      <c r="LU222">
        <v>480.24</v>
      </c>
      <c r="LV222">
        <v>522.63300000000004</v>
      </c>
      <c r="LW222">
        <v>71.471400000000003</v>
      </c>
      <c r="LX222">
        <v>2889.42</v>
      </c>
      <c r="LY222">
        <v>0</v>
      </c>
      <c r="LZ222">
        <v>0</v>
      </c>
      <c r="MA222">
        <v>0</v>
      </c>
      <c r="MB222">
        <v>0</v>
      </c>
    </row>
    <row r="223" spans="1:340" x14ac:dyDescent="0.25">
      <c r="A223" s="26">
        <v>44497.837199074071</v>
      </c>
      <c r="B223" t="s">
        <v>1102</v>
      </c>
      <c r="C223" t="s">
        <v>1103</v>
      </c>
      <c r="D223">
        <v>4</v>
      </c>
      <c r="E223">
        <v>1</v>
      </c>
      <c r="F223">
        <v>2100</v>
      </c>
      <c r="G223" t="s">
        <v>87</v>
      </c>
      <c r="H223" t="s">
        <v>393</v>
      </c>
      <c r="I223">
        <v>0</v>
      </c>
      <c r="J223">
        <v>0</v>
      </c>
      <c r="K223">
        <v>0</v>
      </c>
      <c r="L223">
        <v>31.6</v>
      </c>
      <c r="O223">
        <v>2024.66</v>
      </c>
      <c r="P223">
        <v>7.0125900000000003</v>
      </c>
      <c r="Q223">
        <v>277.42</v>
      </c>
      <c r="R223">
        <v>1196.5899999999999</v>
      </c>
      <c r="S223">
        <v>0</v>
      </c>
      <c r="T223">
        <v>-4059.82</v>
      </c>
      <c r="U223">
        <v>0</v>
      </c>
      <c r="V223">
        <v>0</v>
      </c>
      <c r="W223">
        <v>505.55700000000002</v>
      </c>
      <c r="X223">
        <v>1988.3</v>
      </c>
      <c r="Y223">
        <v>2025.88</v>
      </c>
      <c r="Z223">
        <v>119.621</v>
      </c>
      <c r="AA223">
        <v>4085.21</v>
      </c>
      <c r="AB223">
        <v>3505.68</v>
      </c>
      <c r="AC223">
        <v>0</v>
      </c>
      <c r="AD223">
        <v>0</v>
      </c>
      <c r="AE223">
        <v>0</v>
      </c>
      <c r="AF223">
        <v>0</v>
      </c>
      <c r="AG223">
        <v>0</v>
      </c>
      <c r="AH223">
        <v>0</v>
      </c>
      <c r="AI223">
        <v>24.33</v>
      </c>
      <c r="AJ223">
        <v>1.74</v>
      </c>
      <c r="AK223">
        <v>3.67</v>
      </c>
      <c r="AL223">
        <v>15.36</v>
      </c>
      <c r="AM223">
        <v>0</v>
      </c>
      <c r="AN223">
        <v>-45.41</v>
      </c>
      <c r="AO223">
        <v>0</v>
      </c>
      <c r="AP223">
        <v>0</v>
      </c>
      <c r="AQ223">
        <v>7.54</v>
      </c>
      <c r="AR223">
        <v>28.17</v>
      </c>
      <c r="AS223">
        <v>27.7</v>
      </c>
      <c r="AT223">
        <v>1.66</v>
      </c>
      <c r="AU223">
        <v>64.760000000000005</v>
      </c>
      <c r="AV223">
        <v>45.1</v>
      </c>
      <c r="BI223">
        <v>0</v>
      </c>
      <c r="BJ223">
        <v>7.8142000000000003E-2</v>
      </c>
      <c r="BK223">
        <v>3.1678199999999997E-2</v>
      </c>
      <c r="BL223">
        <v>6.14583E-2</v>
      </c>
      <c r="BM223">
        <v>0</v>
      </c>
      <c r="BN223">
        <v>-7.7118300000000001E-2</v>
      </c>
      <c r="BO223">
        <v>0</v>
      </c>
      <c r="BP223">
        <v>0</v>
      </c>
      <c r="BQ223">
        <v>0.134212</v>
      </c>
      <c r="BR223">
        <v>0.383938</v>
      </c>
      <c r="BS223">
        <v>0.30364400000000002</v>
      </c>
      <c r="BT223">
        <v>2.03874E-2</v>
      </c>
      <c r="BU223">
        <v>0.93634200000000001</v>
      </c>
      <c r="BV223">
        <v>0.17127800000000001</v>
      </c>
      <c r="BW223">
        <v>2024.66</v>
      </c>
      <c r="BX223">
        <v>7.0125900000000003</v>
      </c>
      <c r="BY223">
        <v>277.42</v>
      </c>
      <c r="BZ223">
        <v>1196.5899999999999</v>
      </c>
      <c r="CA223">
        <v>-4059.82</v>
      </c>
      <c r="CB223">
        <v>505.55700000000002</v>
      </c>
      <c r="CC223">
        <v>1988.3</v>
      </c>
      <c r="CD223">
        <v>2025.88</v>
      </c>
      <c r="CE223">
        <v>119.621</v>
      </c>
      <c r="CF223">
        <v>4085.21</v>
      </c>
      <c r="CG223">
        <v>3505.68</v>
      </c>
      <c r="CH223">
        <v>0</v>
      </c>
      <c r="CI223">
        <v>0</v>
      </c>
      <c r="CJ223">
        <v>0</v>
      </c>
      <c r="CK223">
        <v>0</v>
      </c>
      <c r="CL223">
        <v>0</v>
      </c>
      <c r="CM223">
        <v>24.33</v>
      </c>
      <c r="CN223">
        <v>1.74</v>
      </c>
      <c r="CO223">
        <v>3.67</v>
      </c>
      <c r="CP223">
        <v>15.36</v>
      </c>
      <c r="CQ223">
        <v>-45.41</v>
      </c>
      <c r="CR223">
        <v>7.54</v>
      </c>
      <c r="CS223">
        <v>28.17</v>
      </c>
      <c r="CT223">
        <v>27.7</v>
      </c>
      <c r="CU223">
        <v>1.66</v>
      </c>
      <c r="CV223">
        <v>64.760000000000005</v>
      </c>
      <c r="CW223">
        <v>45.1</v>
      </c>
      <c r="DH223">
        <v>0</v>
      </c>
      <c r="DI223">
        <v>7.8142000000000003E-2</v>
      </c>
      <c r="DJ223">
        <v>3.1678199999999997E-2</v>
      </c>
      <c r="DK223">
        <v>6.14583E-2</v>
      </c>
      <c r="DL223">
        <v>-7.7118300000000001E-2</v>
      </c>
      <c r="DM223">
        <v>0.134212</v>
      </c>
      <c r="DN223">
        <v>0.383938</v>
      </c>
      <c r="DO223">
        <v>0.30364400000000002</v>
      </c>
      <c r="DP223">
        <v>2.03874E-2</v>
      </c>
      <c r="DQ223">
        <v>0.93634200000000001</v>
      </c>
      <c r="DR223">
        <v>0.17127800000000001</v>
      </c>
      <c r="DS223" t="s">
        <v>673</v>
      </c>
      <c r="DT223" t="s">
        <v>670</v>
      </c>
      <c r="DU223" t="s">
        <v>665</v>
      </c>
      <c r="DV223" t="s">
        <v>501</v>
      </c>
      <c r="DW223">
        <v>0</v>
      </c>
      <c r="DX223">
        <v>0</v>
      </c>
      <c r="DY223">
        <v>0</v>
      </c>
      <c r="DZ223">
        <v>0</v>
      </c>
      <c r="EC223">
        <v>2024.66</v>
      </c>
      <c r="ED223">
        <v>7.0125900000000003</v>
      </c>
      <c r="EE223">
        <v>277.42</v>
      </c>
      <c r="EF223">
        <v>1196.5899999999999</v>
      </c>
      <c r="EG223">
        <v>0</v>
      </c>
      <c r="EH223">
        <v>-4059.82</v>
      </c>
      <c r="EI223">
        <v>0</v>
      </c>
      <c r="EJ223">
        <v>0</v>
      </c>
      <c r="EK223">
        <v>505.55700000000002</v>
      </c>
      <c r="EL223">
        <v>1988.3</v>
      </c>
      <c r="EM223">
        <v>2025.88</v>
      </c>
      <c r="EN223">
        <v>119.621</v>
      </c>
      <c r="EO223">
        <v>4085.21</v>
      </c>
      <c r="EP223">
        <v>0</v>
      </c>
      <c r="EQ223">
        <v>0</v>
      </c>
      <c r="ER223">
        <v>0</v>
      </c>
      <c r="ES223">
        <v>0</v>
      </c>
      <c r="ET223">
        <v>0</v>
      </c>
      <c r="EU223">
        <v>24.33</v>
      </c>
      <c r="EV223">
        <v>1.74</v>
      </c>
      <c r="EW223">
        <v>3.67</v>
      </c>
      <c r="EX223">
        <v>15.36</v>
      </c>
      <c r="EY223">
        <v>0</v>
      </c>
      <c r="EZ223">
        <v>-45.41</v>
      </c>
      <c r="FA223">
        <v>0</v>
      </c>
      <c r="FB223">
        <v>0</v>
      </c>
      <c r="FC223">
        <v>7.54</v>
      </c>
      <c r="FD223">
        <v>28.17</v>
      </c>
      <c r="FE223">
        <v>27.7</v>
      </c>
      <c r="FF223">
        <v>1.66</v>
      </c>
      <c r="FG223">
        <v>64.760000000000005</v>
      </c>
      <c r="FT223">
        <v>0</v>
      </c>
      <c r="FU223">
        <v>7.8142000000000003E-2</v>
      </c>
      <c r="FV223">
        <v>3.1678199999999997E-2</v>
      </c>
      <c r="FW223">
        <v>6.14583E-2</v>
      </c>
      <c r="FX223">
        <v>0</v>
      </c>
      <c r="FY223">
        <v>-7.7118300000000001E-2</v>
      </c>
      <c r="FZ223">
        <v>0</v>
      </c>
      <c r="GA223">
        <v>0</v>
      </c>
      <c r="GB223">
        <v>0.134212</v>
      </c>
      <c r="GC223">
        <v>0.383938</v>
      </c>
      <c r="GD223">
        <v>0.30364400000000002</v>
      </c>
      <c r="GE223">
        <v>2.03874E-2</v>
      </c>
      <c r="GF223">
        <v>0.93634200000000001</v>
      </c>
      <c r="GG223">
        <v>3502.86</v>
      </c>
      <c r="GH223">
        <v>150.68299999999999</v>
      </c>
      <c r="GI223">
        <v>277.42</v>
      </c>
      <c r="GJ223">
        <v>2806.06</v>
      </c>
      <c r="GK223">
        <v>2135</v>
      </c>
      <c r="GL223">
        <v>2349</v>
      </c>
      <c r="GM223">
        <v>2531</v>
      </c>
      <c r="GN223">
        <v>297.5</v>
      </c>
      <c r="GO223">
        <v>14049.5</v>
      </c>
      <c r="GP223">
        <v>0</v>
      </c>
      <c r="GQ223">
        <v>0</v>
      </c>
      <c r="GR223">
        <v>0</v>
      </c>
      <c r="GS223">
        <v>0</v>
      </c>
      <c r="GT223">
        <v>42.06</v>
      </c>
      <c r="GU223">
        <v>16.350000000000001</v>
      </c>
      <c r="GV223">
        <v>3.67</v>
      </c>
      <c r="GW223">
        <v>39.299999999999997</v>
      </c>
      <c r="GX223">
        <v>32.299999999999997</v>
      </c>
      <c r="GY223">
        <v>32.07</v>
      </c>
      <c r="GZ223">
        <v>35</v>
      </c>
      <c r="HA223">
        <v>4.18</v>
      </c>
      <c r="HB223">
        <v>204.93</v>
      </c>
      <c r="HC223">
        <v>42.06</v>
      </c>
      <c r="HD223">
        <v>16.350000000000001</v>
      </c>
      <c r="HE223">
        <v>3.67</v>
      </c>
      <c r="HF223">
        <v>39.299999999999997</v>
      </c>
      <c r="HG223">
        <v>32.299999999999997</v>
      </c>
      <c r="HH223">
        <v>32.07</v>
      </c>
      <c r="HI223">
        <v>35</v>
      </c>
      <c r="HJ223">
        <v>4.18</v>
      </c>
      <c r="HK223">
        <v>204.93</v>
      </c>
      <c r="ID223">
        <v>0</v>
      </c>
      <c r="IE223">
        <v>0.81975799999999999</v>
      </c>
      <c r="IF223">
        <v>3.1678199999999997E-2</v>
      </c>
      <c r="IG223">
        <v>0.34375099999999997</v>
      </c>
      <c r="IH223">
        <v>0.62342900000000001</v>
      </c>
      <c r="II223">
        <v>0.35041600000000001</v>
      </c>
      <c r="IJ223">
        <v>0.41447200000000001</v>
      </c>
      <c r="IK223">
        <v>6.2929700000000005E-2</v>
      </c>
      <c r="IL223">
        <v>2.6464300000000001</v>
      </c>
      <c r="IM223">
        <v>53.8</v>
      </c>
      <c r="IN223">
        <v>22.2</v>
      </c>
      <c r="IO223">
        <v>31.6</v>
      </c>
      <c r="IP223">
        <v>53.8</v>
      </c>
      <c r="IQ223">
        <v>22.2</v>
      </c>
      <c r="IR223">
        <v>31.6</v>
      </c>
      <c r="IU223">
        <v>45.1</v>
      </c>
      <c r="IV223">
        <v>0</v>
      </c>
      <c r="IW223">
        <v>45.1</v>
      </c>
      <c r="IX223">
        <v>0</v>
      </c>
      <c r="IY223">
        <v>45.1</v>
      </c>
      <c r="IZ223">
        <v>0</v>
      </c>
      <c r="JA223">
        <v>101.38</v>
      </c>
      <c r="JB223">
        <v>0</v>
      </c>
      <c r="JK223">
        <v>1</v>
      </c>
      <c r="JL223">
        <v>2.5962399999999999</v>
      </c>
      <c r="JM223">
        <v>2.5962399999999999</v>
      </c>
      <c r="JP223">
        <v>4061.01</v>
      </c>
      <c r="JQ223">
        <v>2.5962399999999999</v>
      </c>
      <c r="JR223">
        <v>0.33</v>
      </c>
      <c r="JS223">
        <v>0.3</v>
      </c>
      <c r="JT223">
        <v>1.03</v>
      </c>
      <c r="JU223">
        <v>0.33</v>
      </c>
      <c r="JV223">
        <v>0.3</v>
      </c>
      <c r="JW223">
        <v>1.03</v>
      </c>
      <c r="JZ223">
        <v>1</v>
      </c>
      <c r="KA223">
        <v>1</v>
      </c>
      <c r="KB223">
        <v>10.786</v>
      </c>
      <c r="KC223">
        <v>10.8224</v>
      </c>
      <c r="KD223">
        <v>10.786</v>
      </c>
      <c r="KE223">
        <v>10.8224</v>
      </c>
      <c r="KF223">
        <v>17.965199999999999</v>
      </c>
      <c r="KG223">
        <v>18.148199999999999</v>
      </c>
      <c r="KJ223">
        <v>432.46499999999997</v>
      </c>
      <c r="KK223">
        <v>1.8760399999999999</v>
      </c>
      <c r="KL223">
        <v>55.353299999999997</v>
      </c>
      <c r="KM223">
        <v>231.53299999999999</v>
      </c>
      <c r="KN223">
        <v>0</v>
      </c>
      <c r="KO223">
        <v>-621.89599999999996</v>
      </c>
      <c r="KP223">
        <v>0</v>
      </c>
      <c r="KQ223">
        <v>0</v>
      </c>
      <c r="KR223">
        <v>109.703</v>
      </c>
      <c r="KS223">
        <v>385.399</v>
      </c>
      <c r="KT223">
        <v>413.96499999999997</v>
      </c>
      <c r="KU223">
        <v>26.198699999999999</v>
      </c>
      <c r="KV223">
        <v>1034.5999999999999</v>
      </c>
      <c r="KW223">
        <v>0</v>
      </c>
      <c r="KX223">
        <v>0</v>
      </c>
      <c r="KY223">
        <v>0</v>
      </c>
      <c r="KZ223">
        <v>0</v>
      </c>
      <c r="LA223">
        <v>0</v>
      </c>
      <c r="LB223">
        <v>432.46499999999997</v>
      </c>
      <c r="LC223">
        <v>1.8760399999999999</v>
      </c>
      <c r="LD223">
        <v>55.353299999999997</v>
      </c>
      <c r="LE223">
        <v>231.53299999999999</v>
      </c>
      <c r="LF223">
        <v>-621.89599999999996</v>
      </c>
      <c r="LG223">
        <v>109.703</v>
      </c>
      <c r="LH223">
        <v>385.399</v>
      </c>
      <c r="LI223">
        <v>413.96499999999997</v>
      </c>
      <c r="LJ223">
        <v>26.198699999999999</v>
      </c>
      <c r="LK223">
        <v>1034.5999999999999</v>
      </c>
      <c r="LL223">
        <v>0</v>
      </c>
      <c r="LM223">
        <v>0</v>
      </c>
      <c r="LN223">
        <v>0</v>
      </c>
      <c r="LO223">
        <v>0</v>
      </c>
      <c r="LP223">
        <v>740.19399999999996</v>
      </c>
      <c r="LQ223">
        <v>38.691400000000002</v>
      </c>
      <c r="LR223">
        <v>55.353299999999997</v>
      </c>
      <c r="LS223">
        <v>549.30200000000002</v>
      </c>
      <c r="LT223">
        <v>463.08</v>
      </c>
      <c r="LU223">
        <v>480.24</v>
      </c>
      <c r="LV223">
        <v>522.63300000000004</v>
      </c>
      <c r="LW223">
        <v>71.471400000000003</v>
      </c>
      <c r="LX223">
        <v>2920.97</v>
      </c>
      <c r="LY223">
        <v>0</v>
      </c>
      <c r="LZ223">
        <v>0</v>
      </c>
      <c r="MA223">
        <v>0</v>
      </c>
      <c r="MB223">
        <v>0</v>
      </c>
    </row>
    <row r="224" spans="1:340" x14ac:dyDescent="0.25">
      <c r="A224" s="26">
        <v>44497.837546296294</v>
      </c>
      <c r="B224" t="s">
        <v>1104</v>
      </c>
      <c r="C224" t="s">
        <v>1105</v>
      </c>
      <c r="D224">
        <v>5</v>
      </c>
      <c r="E224">
        <v>1</v>
      </c>
      <c r="F224">
        <v>2100</v>
      </c>
      <c r="G224" t="s">
        <v>87</v>
      </c>
      <c r="H224" t="s">
        <v>393</v>
      </c>
      <c r="I224">
        <v>0</v>
      </c>
      <c r="J224">
        <v>0</v>
      </c>
      <c r="K224">
        <v>0</v>
      </c>
      <c r="L224">
        <v>34.1</v>
      </c>
      <c r="O224">
        <v>2131.5100000000002</v>
      </c>
      <c r="P224">
        <v>0</v>
      </c>
      <c r="Q224">
        <v>275.22300000000001</v>
      </c>
      <c r="R224">
        <v>1325.64</v>
      </c>
      <c r="S224">
        <v>0</v>
      </c>
      <c r="T224">
        <v>-4024.7</v>
      </c>
      <c r="U224">
        <v>0</v>
      </c>
      <c r="V224">
        <v>0</v>
      </c>
      <c r="W224">
        <v>505.55700000000002</v>
      </c>
      <c r="X224">
        <v>1964.68</v>
      </c>
      <c r="Y224">
        <v>2025.88</v>
      </c>
      <c r="Z224">
        <v>119.621</v>
      </c>
      <c r="AA224">
        <v>4323.42</v>
      </c>
      <c r="AB224">
        <v>3732.37</v>
      </c>
      <c r="AC224">
        <v>0</v>
      </c>
      <c r="AD224">
        <v>0</v>
      </c>
      <c r="AE224">
        <v>0</v>
      </c>
      <c r="AF224">
        <v>0</v>
      </c>
      <c r="AG224">
        <v>0</v>
      </c>
      <c r="AH224">
        <v>0</v>
      </c>
      <c r="AI224">
        <v>26.24</v>
      </c>
      <c r="AJ224">
        <v>0</v>
      </c>
      <c r="AK224">
        <v>3.66</v>
      </c>
      <c r="AL224">
        <v>17.739999999999998</v>
      </c>
      <c r="AM224">
        <v>0</v>
      </c>
      <c r="AN224">
        <v>-44.47</v>
      </c>
      <c r="AO224">
        <v>0</v>
      </c>
      <c r="AP224">
        <v>0</v>
      </c>
      <c r="AQ224">
        <v>7.75</v>
      </c>
      <c r="AR224">
        <v>27.12</v>
      </c>
      <c r="AS224">
        <v>28</v>
      </c>
      <c r="AT224">
        <v>1.71</v>
      </c>
      <c r="AU224">
        <v>67.75</v>
      </c>
      <c r="AV224">
        <v>47.64</v>
      </c>
      <c r="BI224">
        <v>0</v>
      </c>
      <c r="BJ224">
        <v>0</v>
      </c>
      <c r="BK224">
        <v>3.1427299999999998E-2</v>
      </c>
      <c r="BL224">
        <v>0.14358699999999999</v>
      </c>
      <c r="BM224">
        <v>0</v>
      </c>
      <c r="BN224">
        <v>-5.5876799999999997E-2</v>
      </c>
      <c r="BO224">
        <v>0</v>
      </c>
      <c r="BP224">
        <v>0</v>
      </c>
      <c r="BQ224">
        <v>0.134212</v>
      </c>
      <c r="BR224">
        <v>0.37535000000000002</v>
      </c>
      <c r="BS224">
        <v>0.30364400000000002</v>
      </c>
      <c r="BT224">
        <v>2.03874E-2</v>
      </c>
      <c r="BU224">
        <v>0.95272999999999997</v>
      </c>
      <c r="BV224">
        <v>0.175014</v>
      </c>
      <c r="BW224">
        <v>2131.5100000000002</v>
      </c>
      <c r="BX224">
        <v>0</v>
      </c>
      <c r="BY224">
        <v>275.22300000000001</v>
      </c>
      <c r="BZ224">
        <v>1325.64</v>
      </c>
      <c r="CA224">
        <v>-4024.7</v>
      </c>
      <c r="CB224">
        <v>505.55700000000002</v>
      </c>
      <c r="CC224">
        <v>1964.68</v>
      </c>
      <c r="CD224">
        <v>2025.88</v>
      </c>
      <c r="CE224">
        <v>119.621</v>
      </c>
      <c r="CF224">
        <v>4323.42</v>
      </c>
      <c r="CG224">
        <v>3732.37</v>
      </c>
      <c r="CH224">
        <v>0</v>
      </c>
      <c r="CI224">
        <v>0</v>
      </c>
      <c r="CJ224">
        <v>0</v>
      </c>
      <c r="CK224">
        <v>0</v>
      </c>
      <c r="CL224">
        <v>0</v>
      </c>
      <c r="CM224">
        <v>26.24</v>
      </c>
      <c r="CN224">
        <v>0</v>
      </c>
      <c r="CO224">
        <v>3.66</v>
      </c>
      <c r="CP224">
        <v>17.739999999999998</v>
      </c>
      <c r="CQ224">
        <v>-44.47</v>
      </c>
      <c r="CR224">
        <v>7.75</v>
      </c>
      <c r="CS224">
        <v>27.12</v>
      </c>
      <c r="CT224">
        <v>28</v>
      </c>
      <c r="CU224">
        <v>1.71</v>
      </c>
      <c r="CV224">
        <v>67.75</v>
      </c>
      <c r="CW224">
        <v>47.64</v>
      </c>
      <c r="DH224">
        <v>0</v>
      </c>
      <c r="DI224">
        <v>0</v>
      </c>
      <c r="DJ224">
        <v>3.1427299999999998E-2</v>
      </c>
      <c r="DK224">
        <v>0.14358699999999999</v>
      </c>
      <c r="DL224">
        <v>-5.5876799999999997E-2</v>
      </c>
      <c r="DM224">
        <v>0.134212</v>
      </c>
      <c r="DN224">
        <v>0.37535000000000002</v>
      </c>
      <c r="DO224">
        <v>0.30364400000000002</v>
      </c>
      <c r="DP224">
        <v>2.03874E-2</v>
      </c>
      <c r="DQ224">
        <v>0.95272999999999997</v>
      </c>
      <c r="DR224">
        <v>0.175014</v>
      </c>
      <c r="DS224" t="s">
        <v>673</v>
      </c>
      <c r="DT224" t="s">
        <v>670</v>
      </c>
      <c r="DU224" t="s">
        <v>665</v>
      </c>
      <c r="DV224" t="s">
        <v>501</v>
      </c>
      <c r="DW224">
        <v>0</v>
      </c>
      <c r="DX224">
        <v>0</v>
      </c>
      <c r="DY224">
        <v>0</v>
      </c>
      <c r="DZ224">
        <v>0</v>
      </c>
      <c r="EC224">
        <v>2131.5100000000002</v>
      </c>
      <c r="ED224">
        <v>0</v>
      </c>
      <c r="EE224">
        <v>275.22300000000001</v>
      </c>
      <c r="EF224">
        <v>1325.64</v>
      </c>
      <c r="EG224">
        <v>0</v>
      </c>
      <c r="EH224">
        <v>-4024.7</v>
      </c>
      <c r="EI224">
        <v>0</v>
      </c>
      <c r="EJ224">
        <v>0</v>
      </c>
      <c r="EK224">
        <v>505.55700000000002</v>
      </c>
      <c r="EL224">
        <v>1964.68</v>
      </c>
      <c r="EM224">
        <v>2025.88</v>
      </c>
      <c r="EN224">
        <v>119.621</v>
      </c>
      <c r="EO224">
        <v>4323.42</v>
      </c>
      <c r="EP224">
        <v>0</v>
      </c>
      <c r="EQ224">
        <v>0</v>
      </c>
      <c r="ER224">
        <v>0</v>
      </c>
      <c r="ES224">
        <v>0</v>
      </c>
      <c r="ET224">
        <v>0</v>
      </c>
      <c r="EU224">
        <v>26.24</v>
      </c>
      <c r="EV224">
        <v>0</v>
      </c>
      <c r="EW224">
        <v>3.66</v>
      </c>
      <c r="EX224">
        <v>17.739999999999998</v>
      </c>
      <c r="EY224">
        <v>0</v>
      </c>
      <c r="EZ224">
        <v>-44.47</v>
      </c>
      <c r="FA224">
        <v>0</v>
      </c>
      <c r="FB224">
        <v>0</v>
      </c>
      <c r="FC224">
        <v>7.75</v>
      </c>
      <c r="FD224">
        <v>27.12</v>
      </c>
      <c r="FE224">
        <v>28</v>
      </c>
      <c r="FF224">
        <v>1.71</v>
      </c>
      <c r="FG224">
        <v>67.75</v>
      </c>
      <c r="FT224">
        <v>0</v>
      </c>
      <c r="FU224">
        <v>0</v>
      </c>
      <c r="FV224">
        <v>3.1427299999999998E-2</v>
      </c>
      <c r="FW224">
        <v>0.14358699999999999</v>
      </c>
      <c r="FX224">
        <v>0</v>
      </c>
      <c r="FY224">
        <v>-5.5876799999999997E-2</v>
      </c>
      <c r="FZ224">
        <v>0</v>
      </c>
      <c r="GA224">
        <v>0</v>
      </c>
      <c r="GB224">
        <v>0.134212</v>
      </c>
      <c r="GC224">
        <v>0.37535000000000002</v>
      </c>
      <c r="GD224">
        <v>0.30364400000000002</v>
      </c>
      <c r="GE224">
        <v>2.03874E-2</v>
      </c>
      <c r="GF224">
        <v>0.95272999999999997</v>
      </c>
      <c r="GG224">
        <v>3892.68</v>
      </c>
      <c r="GH224">
        <v>0</v>
      </c>
      <c r="GI224">
        <v>275.22300000000001</v>
      </c>
      <c r="GJ224">
        <v>3007.57</v>
      </c>
      <c r="GK224">
        <v>2135</v>
      </c>
      <c r="GL224">
        <v>2349</v>
      </c>
      <c r="GM224">
        <v>2531</v>
      </c>
      <c r="GN224">
        <v>297.5</v>
      </c>
      <c r="GO224">
        <v>14488</v>
      </c>
      <c r="GP224">
        <v>0</v>
      </c>
      <c r="GQ224">
        <v>0</v>
      </c>
      <c r="GR224">
        <v>0</v>
      </c>
      <c r="GS224">
        <v>0</v>
      </c>
      <c r="GT224">
        <v>48.26</v>
      </c>
      <c r="GU224">
        <v>0</v>
      </c>
      <c r="GV224">
        <v>3.66</v>
      </c>
      <c r="GW224">
        <v>41.58</v>
      </c>
      <c r="GX224">
        <v>32.869999999999997</v>
      </c>
      <c r="GY224">
        <v>32.26</v>
      </c>
      <c r="GZ224">
        <v>35.229999999999997</v>
      </c>
      <c r="HA224">
        <v>4.54</v>
      </c>
      <c r="HB224">
        <v>198.4</v>
      </c>
      <c r="HC224">
        <v>48.26</v>
      </c>
      <c r="HD224">
        <v>0</v>
      </c>
      <c r="HE224">
        <v>3.66</v>
      </c>
      <c r="HF224">
        <v>41.58</v>
      </c>
      <c r="HG224">
        <v>32.869999999999997</v>
      </c>
      <c r="HH224">
        <v>32.26</v>
      </c>
      <c r="HI224">
        <v>35.229999999999997</v>
      </c>
      <c r="HJ224">
        <v>4.54</v>
      </c>
      <c r="HK224">
        <v>198.4</v>
      </c>
      <c r="ID224" s="27">
        <v>5.9821900000000003E-15</v>
      </c>
      <c r="IE224">
        <v>0</v>
      </c>
      <c r="IF224">
        <v>3.1427299999999998E-2</v>
      </c>
      <c r="IG224">
        <v>0.49158000000000002</v>
      </c>
      <c r="IH224">
        <v>0.62342900000000001</v>
      </c>
      <c r="II224">
        <v>0.35041600000000001</v>
      </c>
      <c r="IJ224">
        <v>0.41447200000000001</v>
      </c>
      <c r="IK224">
        <v>6.2929700000000005E-2</v>
      </c>
      <c r="IL224">
        <v>1.9742500000000001</v>
      </c>
      <c r="IM224">
        <v>56.6</v>
      </c>
      <c r="IN224">
        <v>22.5</v>
      </c>
      <c r="IO224">
        <v>34.1</v>
      </c>
      <c r="IP224">
        <v>56.6</v>
      </c>
      <c r="IQ224">
        <v>22.5</v>
      </c>
      <c r="IR224">
        <v>34.1</v>
      </c>
      <c r="IU224">
        <v>47.64</v>
      </c>
      <c r="IV224">
        <v>0</v>
      </c>
      <c r="IW224">
        <v>47.64</v>
      </c>
      <c r="IX224">
        <v>0</v>
      </c>
      <c r="IY224">
        <v>47.64</v>
      </c>
      <c r="IZ224">
        <v>0</v>
      </c>
      <c r="JA224">
        <v>93.5</v>
      </c>
      <c r="JB224">
        <v>0</v>
      </c>
      <c r="JK224">
        <v>1</v>
      </c>
      <c r="JL224">
        <v>2.47146</v>
      </c>
      <c r="JM224">
        <v>2.47146</v>
      </c>
      <c r="JP224">
        <v>4025.88</v>
      </c>
      <c r="JQ224">
        <v>2.47146</v>
      </c>
      <c r="JR224">
        <v>0.33</v>
      </c>
      <c r="JS224">
        <v>0.28999999999999998</v>
      </c>
      <c r="JT224">
        <v>1.0900000000000001</v>
      </c>
      <c r="JU224">
        <v>0.33</v>
      </c>
      <c r="JV224">
        <v>0.28999999999999998</v>
      </c>
      <c r="JW224">
        <v>1.0900000000000001</v>
      </c>
      <c r="JZ224">
        <v>1</v>
      </c>
      <c r="KA224">
        <v>1</v>
      </c>
      <c r="KB224">
        <v>14.3485</v>
      </c>
      <c r="KC224">
        <v>14.457700000000001</v>
      </c>
      <c r="KD224">
        <v>14.3485</v>
      </c>
      <c r="KE224">
        <v>14.457700000000001</v>
      </c>
      <c r="KF224">
        <v>18.494700000000002</v>
      </c>
      <c r="KG224">
        <v>18.688500000000001</v>
      </c>
      <c r="KJ224">
        <v>460.94900000000001</v>
      </c>
      <c r="KK224">
        <v>0</v>
      </c>
      <c r="KL224">
        <v>54.914900000000003</v>
      </c>
      <c r="KM224">
        <v>258.423</v>
      </c>
      <c r="KN224">
        <v>0</v>
      </c>
      <c r="KO224">
        <v>-615.69000000000005</v>
      </c>
      <c r="KP224">
        <v>0</v>
      </c>
      <c r="KQ224">
        <v>0</v>
      </c>
      <c r="KR224">
        <v>109.703</v>
      </c>
      <c r="KS224">
        <v>380.28300000000002</v>
      </c>
      <c r="KT224">
        <v>413.96499999999997</v>
      </c>
      <c r="KU224">
        <v>26.198699999999999</v>
      </c>
      <c r="KV224">
        <v>1088.75</v>
      </c>
      <c r="KW224">
        <v>0</v>
      </c>
      <c r="KX224">
        <v>0</v>
      </c>
      <c r="KY224">
        <v>0</v>
      </c>
      <c r="KZ224">
        <v>0</v>
      </c>
      <c r="LA224">
        <v>0</v>
      </c>
      <c r="LB224">
        <v>460.94900000000001</v>
      </c>
      <c r="LC224">
        <v>0</v>
      </c>
      <c r="LD224">
        <v>54.914900000000003</v>
      </c>
      <c r="LE224">
        <v>258.423</v>
      </c>
      <c r="LF224">
        <v>-615.69000000000005</v>
      </c>
      <c r="LG224">
        <v>109.703</v>
      </c>
      <c r="LH224">
        <v>380.28300000000002</v>
      </c>
      <c r="LI224">
        <v>413.96499999999997</v>
      </c>
      <c r="LJ224">
        <v>26.198699999999999</v>
      </c>
      <c r="LK224">
        <v>1088.75</v>
      </c>
      <c r="LL224">
        <v>0</v>
      </c>
      <c r="LM224">
        <v>0</v>
      </c>
      <c r="LN224">
        <v>0</v>
      </c>
      <c r="LO224">
        <v>0</v>
      </c>
      <c r="LP224">
        <v>828.83199999999999</v>
      </c>
      <c r="LQ224">
        <v>0</v>
      </c>
      <c r="LR224">
        <v>54.914900000000003</v>
      </c>
      <c r="LS224">
        <v>589.63300000000004</v>
      </c>
      <c r="LT224">
        <v>463.08</v>
      </c>
      <c r="LU224">
        <v>480.24</v>
      </c>
      <c r="LV224">
        <v>522.63300000000004</v>
      </c>
      <c r="LW224">
        <v>71.471400000000003</v>
      </c>
      <c r="LX224">
        <v>3010.8</v>
      </c>
      <c r="LY224">
        <v>0</v>
      </c>
      <c r="LZ224">
        <v>0</v>
      </c>
      <c r="MA224">
        <v>0</v>
      </c>
      <c r="MB224">
        <v>0</v>
      </c>
    </row>
    <row r="225" spans="1:340" x14ac:dyDescent="0.25">
      <c r="A225" s="26">
        <v>44497.837905092594</v>
      </c>
      <c r="B225" t="s">
        <v>1106</v>
      </c>
      <c r="C225" t="s">
        <v>1107</v>
      </c>
      <c r="D225">
        <v>6</v>
      </c>
      <c r="E225">
        <v>1</v>
      </c>
      <c r="F225">
        <v>2100</v>
      </c>
      <c r="G225" t="s">
        <v>87</v>
      </c>
      <c r="H225" t="s">
        <v>393</v>
      </c>
      <c r="I225">
        <v>0</v>
      </c>
      <c r="J225">
        <v>0</v>
      </c>
      <c r="K225">
        <v>0</v>
      </c>
      <c r="L225">
        <v>29.9</v>
      </c>
      <c r="O225">
        <v>889.25800000000004</v>
      </c>
      <c r="P225">
        <v>21.329499999999999</v>
      </c>
      <c r="Q225">
        <v>280.19900000000001</v>
      </c>
      <c r="R225">
        <v>1065.27</v>
      </c>
      <c r="S225">
        <v>0</v>
      </c>
      <c r="T225">
        <v>-4034.13</v>
      </c>
      <c r="U225">
        <v>0</v>
      </c>
      <c r="V225">
        <v>0</v>
      </c>
      <c r="W225">
        <v>505.55700000000002</v>
      </c>
      <c r="X225">
        <v>2002.72</v>
      </c>
      <c r="Y225">
        <v>2025.88</v>
      </c>
      <c r="Z225">
        <v>119.621</v>
      </c>
      <c r="AA225">
        <v>2875.7</v>
      </c>
      <c r="AB225">
        <v>2256.0500000000002</v>
      </c>
      <c r="AC225">
        <v>0</v>
      </c>
      <c r="AD225">
        <v>0</v>
      </c>
      <c r="AE225">
        <v>0</v>
      </c>
      <c r="AF225">
        <v>0</v>
      </c>
      <c r="AG225">
        <v>0</v>
      </c>
      <c r="AH225">
        <v>0</v>
      </c>
      <c r="AI225">
        <v>10.41</v>
      </c>
      <c r="AJ225">
        <v>2.4500000000000002</v>
      </c>
      <c r="AK225">
        <v>3.61</v>
      </c>
      <c r="AL225">
        <v>13.1</v>
      </c>
      <c r="AM225">
        <v>0</v>
      </c>
      <c r="AN225">
        <v>-43.71</v>
      </c>
      <c r="AO225">
        <v>0</v>
      </c>
      <c r="AP225">
        <v>0</v>
      </c>
      <c r="AQ225">
        <v>7.31</v>
      </c>
      <c r="AR225">
        <v>26.68</v>
      </c>
      <c r="AS225">
        <v>27.03</v>
      </c>
      <c r="AT225">
        <v>1.63</v>
      </c>
      <c r="AU225">
        <v>48.51</v>
      </c>
      <c r="AV225">
        <v>29.57</v>
      </c>
      <c r="BI225">
        <v>0</v>
      </c>
      <c r="BJ225">
        <v>0.16961499999999999</v>
      </c>
      <c r="BK225">
        <v>3.1995599999999999E-2</v>
      </c>
      <c r="BL225">
        <v>7.9384800000000005E-2</v>
      </c>
      <c r="BM225">
        <v>0</v>
      </c>
      <c r="BN225">
        <v>-4.80883E-2</v>
      </c>
      <c r="BO225">
        <v>0</v>
      </c>
      <c r="BP225">
        <v>0</v>
      </c>
      <c r="BQ225">
        <v>0.134212</v>
      </c>
      <c r="BR225">
        <v>0.38178499999999999</v>
      </c>
      <c r="BS225">
        <v>0.30364400000000002</v>
      </c>
      <c r="BT225">
        <v>2.03874E-2</v>
      </c>
      <c r="BU225">
        <v>1.07294</v>
      </c>
      <c r="BV225">
        <v>0.28099499999999999</v>
      </c>
      <c r="BW225">
        <v>889.25800000000004</v>
      </c>
      <c r="BX225">
        <v>21.329499999999999</v>
      </c>
      <c r="BY225">
        <v>280.19900000000001</v>
      </c>
      <c r="BZ225">
        <v>1065.27</v>
      </c>
      <c r="CA225">
        <v>-4034.13</v>
      </c>
      <c r="CB225">
        <v>505.55700000000002</v>
      </c>
      <c r="CC225">
        <v>2002.72</v>
      </c>
      <c r="CD225">
        <v>2025.88</v>
      </c>
      <c r="CE225">
        <v>119.621</v>
      </c>
      <c r="CF225">
        <v>2875.7</v>
      </c>
      <c r="CG225">
        <v>2256.0500000000002</v>
      </c>
      <c r="CH225">
        <v>0</v>
      </c>
      <c r="CI225">
        <v>0</v>
      </c>
      <c r="CJ225">
        <v>0</v>
      </c>
      <c r="CK225">
        <v>0</v>
      </c>
      <c r="CL225">
        <v>0</v>
      </c>
      <c r="CM225">
        <v>10.41</v>
      </c>
      <c r="CN225">
        <v>2.4500000000000002</v>
      </c>
      <c r="CO225">
        <v>3.61</v>
      </c>
      <c r="CP225">
        <v>13.1</v>
      </c>
      <c r="CQ225">
        <v>-43.71</v>
      </c>
      <c r="CR225">
        <v>7.31</v>
      </c>
      <c r="CS225">
        <v>26.68</v>
      </c>
      <c r="CT225">
        <v>27.03</v>
      </c>
      <c r="CU225">
        <v>1.63</v>
      </c>
      <c r="CV225">
        <v>48.51</v>
      </c>
      <c r="CW225">
        <v>29.57</v>
      </c>
      <c r="DH225">
        <v>0</v>
      </c>
      <c r="DI225">
        <v>0.16961499999999999</v>
      </c>
      <c r="DJ225">
        <v>3.1995599999999999E-2</v>
      </c>
      <c r="DK225">
        <v>7.9384800000000005E-2</v>
      </c>
      <c r="DL225">
        <v>-4.80883E-2</v>
      </c>
      <c r="DM225">
        <v>0.134212</v>
      </c>
      <c r="DN225">
        <v>0.38178499999999999</v>
      </c>
      <c r="DO225">
        <v>0.30364400000000002</v>
      </c>
      <c r="DP225">
        <v>2.03874E-2</v>
      </c>
      <c r="DQ225">
        <v>1.07294</v>
      </c>
      <c r="DR225">
        <v>0.28099499999999999</v>
      </c>
      <c r="DS225" t="s">
        <v>673</v>
      </c>
      <c r="DT225" t="s">
        <v>670</v>
      </c>
      <c r="DU225" t="s">
        <v>665</v>
      </c>
      <c r="DV225" t="s">
        <v>501</v>
      </c>
      <c r="DW225">
        <v>0</v>
      </c>
      <c r="DX225">
        <v>0</v>
      </c>
      <c r="DY225">
        <v>0</v>
      </c>
      <c r="DZ225">
        <v>0</v>
      </c>
      <c r="EC225">
        <v>889.25800000000004</v>
      </c>
      <c r="ED225">
        <v>21.329499999999999</v>
      </c>
      <c r="EE225">
        <v>280.19900000000001</v>
      </c>
      <c r="EF225">
        <v>1065.27</v>
      </c>
      <c r="EG225">
        <v>0</v>
      </c>
      <c r="EH225">
        <v>-4034.13</v>
      </c>
      <c r="EI225">
        <v>0</v>
      </c>
      <c r="EJ225">
        <v>0</v>
      </c>
      <c r="EK225">
        <v>505.55700000000002</v>
      </c>
      <c r="EL225">
        <v>2002.72</v>
      </c>
      <c r="EM225">
        <v>2025.88</v>
      </c>
      <c r="EN225">
        <v>119.621</v>
      </c>
      <c r="EO225">
        <v>2875.7</v>
      </c>
      <c r="EP225">
        <v>0</v>
      </c>
      <c r="EQ225">
        <v>0</v>
      </c>
      <c r="ER225">
        <v>0</v>
      </c>
      <c r="ES225">
        <v>0</v>
      </c>
      <c r="ET225">
        <v>0</v>
      </c>
      <c r="EU225">
        <v>10.41</v>
      </c>
      <c r="EV225">
        <v>2.4500000000000002</v>
      </c>
      <c r="EW225">
        <v>3.61</v>
      </c>
      <c r="EX225">
        <v>13.1</v>
      </c>
      <c r="EY225">
        <v>0</v>
      </c>
      <c r="EZ225">
        <v>-43.71</v>
      </c>
      <c r="FA225">
        <v>0</v>
      </c>
      <c r="FB225">
        <v>0</v>
      </c>
      <c r="FC225">
        <v>7.31</v>
      </c>
      <c r="FD225">
        <v>26.68</v>
      </c>
      <c r="FE225">
        <v>27.03</v>
      </c>
      <c r="FF225">
        <v>1.63</v>
      </c>
      <c r="FG225">
        <v>48.51</v>
      </c>
      <c r="FT225">
        <v>0</v>
      </c>
      <c r="FU225">
        <v>0.16961499999999999</v>
      </c>
      <c r="FV225">
        <v>3.1995599999999999E-2</v>
      </c>
      <c r="FW225">
        <v>7.9384800000000005E-2</v>
      </c>
      <c r="FX225">
        <v>0</v>
      </c>
      <c r="FY225">
        <v>-4.80883E-2</v>
      </c>
      <c r="FZ225">
        <v>0</v>
      </c>
      <c r="GA225">
        <v>0</v>
      </c>
      <c r="GB225">
        <v>0.134212</v>
      </c>
      <c r="GC225">
        <v>0.38178499999999999</v>
      </c>
      <c r="GD225">
        <v>0.30364400000000002</v>
      </c>
      <c r="GE225">
        <v>2.03874E-2</v>
      </c>
      <c r="GF225">
        <v>1.07294</v>
      </c>
      <c r="GG225">
        <v>1490.89</v>
      </c>
      <c r="GH225">
        <v>84.858800000000002</v>
      </c>
      <c r="GI225">
        <v>280.19900000000001</v>
      </c>
      <c r="GJ225">
        <v>2675.87</v>
      </c>
      <c r="GK225">
        <v>2135</v>
      </c>
      <c r="GL225">
        <v>2349</v>
      </c>
      <c r="GM225">
        <v>2531</v>
      </c>
      <c r="GN225">
        <v>297.5</v>
      </c>
      <c r="GO225">
        <v>11844.3</v>
      </c>
      <c r="GP225">
        <v>0</v>
      </c>
      <c r="GQ225">
        <v>0</v>
      </c>
      <c r="GR225">
        <v>0</v>
      </c>
      <c r="GS225">
        <v>0</v>
      </c>
      <c r="GT225">
        <v>17.440000000000001</v>
      </c>
      <c r="GU225">
        <v>6.29</v>
      </c>
      <c r="GV225">
        <v>3.61</v>
      </c>
      <c r="GW225">
        <v>34.31</v>
      </c>
      <c r="GX225">
        <v>31.2</v>
      </c>
      <c r="GY225">
        <v>31.23</v>
      </c>
      <c r="GZ225">
        <v>34.090000000000003</v>
      </c>
      <c r="HA225">
        <v>4.33</v>
      </c>
      <c r="HB225">
        <v>162.5</v>
      </c>
      <c r="HC225">
        <v>17.440000000000001</v>
      </c>
      <c r="HD225">
        <v>6.29</v>
      </c>
      <c r="HE225">
        <v>3.61</v>
      </c>
      <c r="HF225">
        <v>34.31</v>
      </c>
      <c r="HG225">
        <v>31.2</v>
      </c>
      <c r="HH225">
        <v>31.23</v>
      </c>
      <c r="HI225">
        <v>34.090000000000003</v>
      </c>
      <c r="HJ225">
        <v>4.33</v>
      </c>
      <c r="HK225">
        <v>162.5</v>
      </c>
      <c r="ID225">
        <v>0</v>
      </c>
      <c r="IE225">
        <v>0.29456500000000002</v>
      </c>
      <c r="IF225">
        <v>3.1995599999999999E-2</v>
      </c>
      <c r="IG225">
        <v>0.34789300000000001</v>
      </c>
      <c r="IH225">
        <v>0.62342900000000001</v>
      </c>
      <c r="II225">
        <v>0.35041600000000001</v>
      </c>
      <c r="IJ225">
        <v>0.41447200000000001</v>
      </c>
      <c r="IK225">
        <v>6.2929700000000005E-2</v>
      </c>
      <c r="IL225">
        <v>2.1257000000000001</v>
      </c>
      <c r="IM225">
        <v>56.8</v>
      </c>
      <c r="IN225">
        <v>26.9</v>
      </c>
      <c r="IO225">
        <v>29.9</v>
      </c>
      <c r="IP225">
        <v>56.8</v>
      </c>
      <c r="IQ225">
        <v>26.9</v>
      </c>
      <c r="IR225">
        <v>29.9</v>
      </c>
      <c r="IU225">
        <v>29.57</v>
      </c>
      <c r="IV225">
        <v>0</v>
      </c>
      <c r="IW225">
        <v>29.57</v>
      </c>
      <c r="IX225">
        <v>0</v>
      </c>
      <c r="IY225">
        <v>29.57</v>
      </c>
      <c r="IZ225">
        <v>0</v>
      </c>
      <c r="JA225">
        <v>61.65</v>
      </c>
      <c r="JB225">
        <v>0</v>
      </c>
      <c r="JK225">
        <v>1</v>
      </c>
      <c r="JL225">
        <v>2.64316</v>
      </c>
      <c r="JM225">
        <v>2.64316</v>
      </c>
      <c r="JP225">
        <v>4035.31</v>
      </c>
      <c r="JQ225">
        <v>2.64316</v>
      </c>
      <c r="JR225">
        <v>0.24</v>
      </c>
      <c r="JS225">
        <v>0.18</v>
      </c>
      <c r="JT225">
        <v>0.9</v>
      </c>
      <c r="JU225">
        <v>0.24</v>
      </c>
      <c r="JV225">
        <v>0.18</v>
      </c>
      <c r="JW225">
        <v>0.9</v>
      </c>
      <c r="JZ225">
        <v>1</v>
      </c>
      <c r="KA225">
        <v>1</v>
      </c>
      <c r="KB225">
        <v>20.849900000000002</v>
      </c>
      <c r="KC225">
        <v>21.091799999999999</v>
      </c>
      <c r="KD225">
        <v>20.849900000000002</v>
      </c>
      <c r="KE225">
        <v>21.091799999999999</v>
      </c>
      <c r="KF225">
        <v>24.885200000000001</v>
      </c>
      <c r="KG225">
        <v>25.209399999999999</v>
      </c>
      <c r="KJ225">
        <v>185.24</v>
      </c>
      <c r="KK225">
        <v>6.0255900000000002</v>
      </c>
      <c r="KL225">
        <v>51.96</v>
      </c>
      <c r="KM225">
        <v>189.63</v>
      </c>
      <c r="KN225">
        <v>0</v>
      </c>
      <c r="KO225">
        <v>-416.95499999999998</v>
      </c>
      <c r="KP225">
        <v>0</v>
      </c>
      <c r="KQ225">
        <v>0</v>
      </c>
      <c r="KR225">
        <v>110.455</v>
      </c>
      <c r="KS225">
        <v>348.33800000000002</v>
      </c>
      <c r="KT225">
        <v>395.209</v>
      </c>
      <c r="KU225">
        <v>26.3203</v>
      </c>
      <c r="KV225">
        <v>896.22299999999996</v>
      </c>
      <c r="KW225">
        <v>0</v>
      </c>
      <c r="KX225">
        <v>0</v>
      </c>
      <c r="KY225">
        <v>0</v>
      </c>
      <c r="KZ225">
        <v>0</v>
      </c>
      <c r="LA225">
        <v>0</v>
      </c>
      <c r="LB225">
        <v>185.24</v>
      </c>
      <c r="LC225">
        <v>6.0255900000000002</v>
      </c>
      <c r="LD225">
        <v>51.96</v>
      </c>
      <c r="LE225">
        <v>189.63</v>
      </c>
      <c r="LF225">
        <v>-416.95499999999998</v>
      </c>
      <c r="LG225">
        <v>110.455</v>
      </c>
      <c r="LH225">
        <v>348.33800000000002</v>
      </c>
      <c r="LI225">
        <v>395.209</v>
      </c>
      <c r="LJ225">
        <v>26.3203</v>
      </c>
      <c r="LK225">
        <v>896.22299999999996</v>
      </c>
      <c r="LL225">
        <v>0</v>
      </c>
      <c r="LM225">
        <v>0</v>
      </c>
      <c r="LN225">
        <v>0</v>
      </c>
      <c r="LO225">
        <v>0</v>
      </c>
      <c r="LP225">
        <v>309.41399999999999</v>
      </c>
      <c r="LQ225">
        <v>22.155799999999999</v>
      </c>
      <c r="LR225">
        <v>51.96</v>
      </c>
      <c r="LS225">
        <v>482.85</v>
      </c>
      <c r="LT225">
        <v>466.012</v>
      </c>
      <c r="LU225">
        <v>457.12900000000002</v>
      </c>
      <c r="LV225">
        <v>502.21600000000001</v>
      </c>
      <c r="LW225">
        <v>78.617400000000004</v>
      </c>
      <c r="LX225">
        <v>2370.35</v>
      </c>
      <c r="LY225">
        <v>0</v>
      </c>
      <c r="LZ225">
        <v>0</v>
      </c>
      <c r="MA225">
        <v>0</v>
      </c>
      <c r="MB225">
        <v>0</v>
      </c>
    </row>
    <row r="226" spans="1:340" x14ac:dyDescent="0.25">
      <c r="A226" s="26">
        <v>44497.838252314818</v>
      </c>
      <c r="B226" t="s">
        <v>1108</v>
      </c>
      <c r="C226" t="s">
        <v>1109</v>
      </c>
      <c r="D226">
        <v>7</v>
      </c>
      <c r="E226">
        <v>1</v>
      </c>
      <c r="F226">
        <v>2100</v>
      </c>
      <c r="G226" t="s">
        <v>87</v>
      </c>
      <c r="H226" t="s">
        <v>393</v>
      </c>
      <c r="I226">
        <v>0</v>
      </c>
      <c r="J226">
        <v>0</v>
      </c>
      <c r="K226">
        <v>0</v>
      </c>
      <c r="L226">
        <v>27.2</v>
      </c>
      <c r="O226">
        <v>331.16500000000002</v>
      </c>
      <c r="P226">
        <v>1.19773</v>
      </c>
      <c r="Q226">
        <v>279.63499999999999</v>
      </c>
      <c r="R226">
        <v>1012.39</v>
      </c>
      <c r="S226">
        <v>0</v>
      </c>
      <c r="T226">
        <v>-3981.22</v>
      </c>
      <c r="U226">
        <v>0</v>
      </c>
      <c r="V226">
        <v>0</v>
      </c>
      <c r="W226">
        <v>505.55700000000002</v>
      </c>
      <c r="X226">
        <v>2003.04</v>
      </c>
      <c r="Y226">
        <v>2025.88</v>
      </c>
      <c r="Z226">
        <v>119.621</v>
      </c>
      <c r="AA226">
        <v>2297.27</v>
      </c>
      <c r="AB226">
        <v>1624.39</v>
      </c>
      <c r="AC226">
        <v>0</v>
      </c>
      <c r="AD226">
        <v>0</v>
      </c>
      <c r="AE226">
        <v>0</v>
      </c>
      <c r="AF226">
        <v>0</v>
      </c>
      <c r="AG226">
        <v>0</v>
      </c>
      <c r="AH226">
        <v>0</v>
      </c>
      <c r="AI226">
        <v>3.95</v>
      </c>
      <c r="AJ226">
        <v>0.17</v>
      </c>
      <c r="AK226">
        <v>3.67</v>
      </c>
      <c r="AL226">
        <v>12.7</v>
      </c>
      <c r="AM226">
        <v>0</v>
      </c>
      <c r="AN226">
        <v>-43.45</v>
      </c>
      <c r="AO226">
        <v>0</v>
      </c>
      <c r="AP226">
        <v>0</v>
      </c>
      <c r="AQ226">
        <v>7.45</v>
      </c>
      <c r="AR226">
        <v>27.17</v>
      </c>
      <c r="AS226">
        <v>27.54</v>
      </c>
      <c r="AT226">
        <v>1.66</v>
      </c>
      <c r="AU226">
        <v>40.86</v>
      </c>
      <c r="AV226">
        <v>20.49</v>
      </c>
      <c r="BI226">
        <v>0</v>
      </c>
      <c r="BJ226">
        <v>1.3459399999999999E-3</v>
      </c>
      <c r="BK226">
        <v>3.1931099999999997E-2</v>
      </c>
      <c r="BL226">
        <v>6.7387699999999995E-2</v>
      </c>
      <c r="BM226">
        <v>0</v>
      </c>
      <c r="BN226">
        <v>-3.3582099999999997E-2</v>
      </c>
      <c r="BO226">
        <v>0</v>
      </c>
      <c r="BP226">
        <v>0</v>
      </c>
      <c r="BQ226">
        <v>0.134212</v>
      </c>
      <c r="BR226">
        <v>0.38103300000000001</v>
      </c>
      <c r="BS226">
        <v>0.30364400000000002</v>
      </c>
      <c r="BT226">
        <v>2.03874E-2</v>
      </c>
      <c r="BU226">
        <v>0.90635900000000003</v>
      </c>
      <c r="BV226">
        <v>0.100665</v>
      </c>
      <c r="BW226">
        <v>331.16500000000002</v>
      </c>
      <c r="BX226">
        <v>1.19773</v>
      </c>
      <c r="BY226">
        <v>279.63499999999999</v>
      </c>
      <c r="BZ226">
        <v>1012.39</v>
      </c>
      <c r="CA226">
        <v>-3981.22</v>
      </c>
      <c r="CB226">
        <v>505.55700000000002</v>
      </c>
      <c r="CC226">
        <v>2003.04</v>
      </c>
      <c r="CD226">
        <v>2025.88</v>
      </c>
      <c r="CE226">
        <v>119.621</v>
      </c>
      <c r="CF226">
        <v>2297.27</v>
      </c>
      <c r="CG226">
        <v>1624.39</v>
      </c>
      <c r="CH226">
        <v>0</v>
      </c>
      <c r="CI226">
        <v>0</v>
      </c>
      <c r="CJ226">
        <v>0</v>
      </c>
      <c r="CK226">
        <v>0</v>
      </c>
      <c r="CL226">
        <v>0</v>
      </c>
      <c r="CM226">
        <v>3.95</v>
      </c>
      <c r="CN226">
        <v>0.17</v>
      </c>
      <c r="CO226">
        <v>3.67</v>
      </c>
      <c r="CP226">
        <v>12.7</v>
      </c>
      <c r="CQ226">
        <v>-43.45</v>
      </c>
      <c r="CR226">
        <v>7.45</v>
      </c>
      <c r="CS226">
        <v>27.17</v>
      </c>
      <c r="CT226">
        <v>27.54</v>
      </c>
      <c r="CU226">
        <v>1.66</v>
      </c>
      <c r="CV226">
        <v>40.86</v>
      </c>
      <c r="CW226">
        <v>20.49</v>
      </c>
      <c r="DH226">
        <v>0</v>
      </c>
      <c r="DI226">
        <v>1.3459399999999999E-3</v>
      </c>
      <c r="DJ226">
        <v>3.1931099999999997E-2</v>
      </c>
      <c r="DK226">
        <v>6.7387699999999995E-2</v>
      </c>
      <c r="DL226">
        <v>-3.3582099999999997E-2</v>
      </c>
      <c r="DM226">
        <v>0.134212</v>
      </c>
      <c r="DN226">
        <v>0.38103300000000001</v>
      </c>
      <c r="DO226">
        <v>0.30364400000000002</v>
      </c>
      <c r="DP226">
        <v>2.03874E-2</v>
      </c>
      <c r="DQ226">
        <v>0.90635900000000003</v>
      </c>
      <c r="DR226">
        <v>0.100665</v>
      </c>
      <c r="DS226" t="s">
        <v>673</v>
      </c>
      <c r="DT226" t="s">
        <v>670</v>
      </c>
      <c r="DU226" t="s">
        <v>665</v>
      </c>
      <c r="DV226" t="s">
        <v>501</v>
      </c>
      <c r="DW226">
        <v>0</v>
      </c>
      <c r="DX226">
        <v>0</v>
      </c>
      <c r="DY226">
        <v>0</v>
      </c>
      <c r="DZ226">
        <v>0</v>
      </c>
      <c r="EC226">
        <v>331.16500000000002</v>
      </c>
      <c r="ED226">
        <v>1.19773</v>
      </c>
      <c r="EE226">
        <v>279.63499999999999</v>
      </c>
      <c r="EF226">
        <v>1012.39</v>
      </c>
      <c r="EG226">
        <v>0</v>
      </c>
      <c r="EH226">
        <v>-3981.22</v>
      </c>
      <c r="EI226">
        <v>0</v>
      </c>
      <c r="EJ226">
        <v>0</v>
      </c>
      <c r="EK226">
        <v>505.55700000000002</v>
      </c>
      <c r="EL226">
        <v>2003.04</v>
      </c>
      <c r="EM226">
        <v>2025.88</v>
      </c>
      <c r="EN226">
        <v>119.621</v>
      </c>
      <c r="EO226">
        <v>2297.27</v>
      </c>
      <c r="EP226">
        <v>0</v>
      </c>
      <c r="EQ226">
        <v>0</v>
      </c>
      <c r="ER226">
        <v>0</v>
      </c>
      <c r="ES226">
        <v>0</v>
      </c>
      <c r="ET226">
        <v>0</v>
      </c>
      <c r="EU226">
        <v>3.95</v>
      </c>
      <c r="EV226">
        <v>0.17</v>
      </c>
      <c r="EW226">
        <v>3.67</v>
      </c>
      <c r="EX226">
        <v>12.7</v>
      </c>
      <c r="EY226">
        <v>0</v>
      </c>
      <c r="EZ226">
        <v>-43.45</v>
      </c>
      <c r="FA226">
        <v>0</v>
      </c>
      <c r="FB226">
        <v>0</v>
      </c>
      <c r="FC226">
        <v>7.45</v>
      </c>
      <c r="FD226">
        <v>27.17</v>
      </c>
      <c r="FE226">
        <v>27.54</v>
      </c>
      <c r="FF226">
        <v>1.66</v>
      </c>
      <c r="FG226">
        <v>40.86</v>
      </c>
      <c r="FT226">
        <v>0</v>
      </c>
      <c r="FU226">
        <v>1.3459399999999999E-3</v>
      </c>
      <c r="FV226">
        <v>3.1931099999999997E-2</v>
      </c>
      <c r="FW226">
        <v>6.7387699999999995E-2</v>
      </c>
      <c r="FX226">
        <v>0</v>
      </c>
      <c r="FY226">
        <v>-3.3582099999999997E-2</v>
      </c>
      <c r="FZ226">
        <v>0</v>
      </c>
      <c r="GA226">
        <v>0</v>
      </c>
      <c r="GB226">
        <v>0.134212</v>
      </c>
      <c r="GC226">
        <v>0.38103300000000001</v>
      </c>
      <c r="GD226">
        <v>0.30364400000000002</v>
      </c>
      <c r="GE226">
        <v>2.03874E-2</v>
      </c>
      <c r="GF226">
        <v>0.90635900000000003</v>
      </c>
      <c r="GG226">
        <v>601.39200000000005</v>
      </c>
      <c r="GH226">
        <v>23.8598</v>
      </c>
      <c r="GI226">
        <v>279.63499999999999</v>
      </c>
      <c r="GJ226">
        <v>2630.43</v>
      </c>
      <c r="GK226">
        <v>2135</v>
      </c>
      <c r="GL226">
        <v>2349</v>
      </c>
      <c r="GM226">
        <v>2531</v>
      </c>
      <c r="GN226">
        <v>297.5</v>
      </c>
      <c r="GO226">
        <v>10847.8</v>
      </c>
      <c r="GP226">
        <v>0</v>
      </c>
      <c r="GQ226">
        <v>0</v>
      </c>
      <c r="GR226">
        <v>0</v>
      </c>
      <c r="GS226">
        <v>0</v>
      </c>
      <c r="GT226">
        <v>7.16</v>
      </c>
      <c r="GU226">
        <v>2.38</v>
      </c>
      <c r="GV226">
        <v>3.67</v>
      </c>
      <c r="GW226">
        <v>34.270000000000003</v>
      </c>
      <c r="GX226">
        <v>31.8</v>
      </c>
      <c r="GY226">
        <v>31.81</v>
      </c>
      <c r="GZ226">
        <v>34.72</v>
      </c>
      <c r="HA226">
        <v>4.42</v>
      </c>
      <c r="HB226">
        <v>150.22999999999999</v>
      </c>
      <c r="HC226">
        <v>7.16</v>
      </c>
      <c r="HD226">
        <v>2.38</v>
      </c>
      <c r="HE226">
        <v>3.67</v>
      </c>
      <c r="HF226">
        <v>34.270000000000003</v>
      </c>
      <c r="HG226">
        <v>31.8</v>
      </c>
      <c r="HH226">
        <v>31.81</v>
      </c>
      <c r="HI226">
        <v>34.72</v>
      </c>
      <c r="HJ226">
        <v>4.42</v>
      </c>
      <c r="HK226">
        <v>150.22999999999999</v>
      </c>
      <c r="ID226">
        <v>0</v>
      </c>
      <c r="IE226">
        <v>0.13691200000000001</v>
      </c>
      <c r="IF226">
        <v>3.1931099999999997E-2</v>
      </c>
      <c r="IG226">
        <v>0.30776500000000001</v>
      </c>
      <c r="IH226">
        <v>0.62342900000000001</v>
      </c>
      <c r="II226">
        <v>0.35041600000000001</v>
      </c>
      <c r="IJ226">
        <v>0.41447200000000001</v>
      </c>
      <c r="IK226">
        <v>6.2929700000000005E-2</v>
      </c>
      <c r="IL226">
        <v>1.9278599999999999</v>
      </c>
      <c r="IM226">
        <v>56.1</v>
      </c>
      <c r="IN226">
        <v>28.9</v>
      </c>
      <c r="IO226">
        <v>27.2</v>
      </c>
      <c r="IP226">
        <v>56.1</v>
      </c>
      <c r="IQ226">
        <v>28.9</v>
      </c>
      <c r="IR226">
        <v>27.2</v>
      </c>
      <c r="IU226">
        <v>20.49</v>
      </c>
      <c r="IV226">
        <v>0</v>
      </c>
      <c r="IW226">
        <v>20.49</v>
      </c>
      <c r="IX226">
        <v>0</v>
      </c>
      <c r="IY226">
        <v>20.49</v>
      </c>
      <c r="IZ226">
        <v>0</v>
      </c>
      <c r="JA226">
        <v>47.48</v>
      </c>
      <c r="JB226">
        <v>0</v>
      </c>
      <c r="JK226">
        <v>1</v>
      </c>
      <c r="JL226">
        <v>2.50867</v>
      </c>
      <c r="JM226">
        <v>2.50867</v>
      </c>
      <c r="JP226">
        <v>3982.39</v>
      </c>
      <c r="JQ226">
        <v>2.50867</v>
      </c>
      <c r="JR226">
        <v>0.23</v>
      </c>
      <c r="JS226">
        <v>0.18</v>
      </c>
      <c r="JT226">
        <v>0.77</v>
      </c>
      <c r="JU226">
        <v>0.23</v>
      </c>
      <c r="JV226">
        <v>0.18</v>
      </c>
      <c r="JW226">
        <v>0.77</v>
      </c>
      <c r="JZ226">
        <v>1</v>
      </c>
      <c r="KA226">
        <v>1</v>
      </c>
      <c r="KB226">
        <v>15.8629</v>
      </c>
      <c r="KC226">
        <v>16.0029</v>
      </c>
      <c r="KD226">
        <v>15.8629</v>
      </c>
      <c r="KE226">
        <v>16.0029</v>
      </c>
      <c r="KF226">
        <v>18.654399999999999</v>
      </c>
      <c r="KG226">
        <v>18.851500000000001</v>
      </c>
      <c r="KJ226">
        <v>68.245800000000003</v>
      </c>
      <c r="KK226">
        <v>0.31492500000000001</v>
      </c>
      <c r="KL226">
        <v>51.8553</v>
      </c>
      <c r="KM226">
        <v>180.96700000000001</v>
      </c>
      <c r="KN226">
        <v>0</v>
      </c>
      <c r="KO226">
        <v>-409.25799999999998</v>
      </c>
      <c r="KP226">
        <v>0</v>
      </c>
      <c r="KQ226">
        <v>0</v>
      </c>
      <c r="KR226">
        <v>110.455</v>
      </c>
      <c r="KS226">
        <v>348.36700000000002</v>
      </c>
      <c r="KT226">
        <v>395.209</v>
      </c>
      <c r="KU226">
        <v>26.3203</v>
      </c>
      <c r="KV226">
        <v>772.47500000000002</v>
      </c>
      <c r="KW226">
        <v>0</v>
      </c>
      <c r="KX226">
        <v>0</v>
      </c>
      <c r="KY226">
        <v>0</v>
      </c>
      <c r="KZ226">
        <v>0</v>
      </c>
      <c r="LA226">
        <v>0</v>
      </c>
      <c r="LB226">
        <v>68.245800000000003</v>
      </c>
      <c r="LC226">
        <v>0.31492500000000001</v>
      </c>
      <c r="LD226">
        <v>51.8553</v>
      </c>
      <c r="LE226">
        <v>180.96700000000001</v>
      </c>
      <c r="LF226">
        <v>-409.25799999999998</v>
      </c>
      <c r="LG226">
        <v>110.455</v>
      </c>
      <c r="LH226">
        <v>348.36700000000002</v>
      </c>
      <c r="LI226">
        <v>395.209</v>
      </c>
      <c r="LJ226">
        <v>26.3203</v>
      </c>
      <c r="LK226">
        <v>772.47500000000002</v>
      </c>
      <c r="LL226">
        <v>0</v>
      </c>
      <c r="LM226">
        <v>0</v>
      </c>
      <c r="LN226">
        <v>0</v>
      </c>
      <c r="LO226">
        <v>0</v>
      </c>
      <c r="LP226">
        <v>123.211</v>
      </c>
      <c r="LQ226">
        <v>6.55762</v>
      </c>
      <c r="LR226">
        <v>51.8553</v>
      </c>
      <c r="LS226">
        <v>475.01299999999998</v>
      </c>
      <c r="LT226">
        <v>466.012</v>
      </c>
      <c r="LU226">
        <v>457.12900000000002</v>
      </c>
      <c r="LV226">
        <v>502.21600000000001</v>
      </c>
      <c r="LW226">
        <v>78.617400000000004</v>
      </c>
      <c r="LX226">
        <v>2160.61</v>
      </c>
      <c r="LY226">
        <v>0</v>
      </c>
      <c r="LZ226">
        <v>0</v>
      </c>
      <c r="MA226">
        <v>0</v>
      </c>
      <c r="MB226">
        <v>0</v>
      </c>
    </row>
    <row r="227" spans="1:340" x14ac:dyDescent="0.25">
      <c r="A227" s="26">
        <v>44497.838622685187</v>
      </c>
      <c r="B227" t="s">
        <v>1110</v>
      </c>
      <c r="C227" t="s">
        <v>1111</v>
      </c>
      <c r="D227">
        <v>8</v>
      </c>
      <c r="E227">
        <v>1</v>
      </c>
      <c r="F227">
        <v>2100</v>
      </c>
      <c r="G227" t="s">
        <v>87</v>
      </c>
      <c r="H227" t="s">
        <v>393</v>
      </c>
      <c r="I227">
        <v>0</v>
      </c>
      <c r="J227">
        <v>0</v>
      </c>
      <c r="K227">
        <v>0</v>
      </c>
      <c r="L227">
        <v>25.7</v>
      </c>
      <c r="O227">
        <v>452.43200000000002</v>
      </c>
      <c r="P227">
        <v>159.76</v>
      </c>
      <c r="Q227">
        <v>280.73099999999999</v>
      </c>
      <c r="R227">
        <v>988.66399999999999</v>
      </c>
      <c r="S227">
        <v>0</v>
      </c>
      <c r="T227">
        <v>-4165.18</v>
      </c>
      <c r="U227">
        <v>0</v>
      </c>
      <c r="V227">
        <v>0</v>
      </c>
      <c r="W227">
        <v>505.55700000000002</v>
      </c>
      <c r="X227">
        <v>2018.78</v>
      </c>
      <c r="Y227">
        <v>2025.88</v>
      </c>
      <c r="Z227">
        <v>119.621</v>
      </c>
      <c r="AA227">
        <v>2386.25</v>
      </c>
      <c r="AB227">
        <v>1881.59</v>
      </c>
      <c r="AC227">
        <v>0</v>
      </c>
      <c r="AD227">
        <v>0</v>
      </c>
      <c r="AE227">
        <v>0</v>
      </c>
      <c r="AF227">
        <v>0</v>
      </c>
      <c r="AG227">
        <v>0</v>
      </c>
      <c r="AH227">
        <v>0</v>
      </c>
      <c r="AI227">
        <v>5.23</v>
      </c>
      <c r="AJ227">
        <v>8.93</v>
      </c>
      <c r="AK227">
        <v>3.57</v>
      </c>
      <c r="AL227">
        <v>11.95</v>
      </c>
      <c r="AM227">
        <v>0</v>
      </c>
      <c r="AN227">
        <v>-45.93</v>
      </c>
      <c r="AO227">
        <v>0</v>
      </c>
      <c r="AP227">
        <v>0</v>
      </c>
      <c r="AQ227">
        <v>7.04</v>
      </c>
      <c r="AR227">
        <v>26.23</v>
      </c>
      <c r="AS227">
        <v>26.6</v>
      </c>
      <c r="AT227">
        <v>1.57</v>
      </c>
      <c r="AU227">
        <v>45.19</v>
      </c>
      <c r="AV227">
        <v>29.68</v>
      </c>
      <c r="BI227">
        <v>0</v>
      </c>
      <c r="BJ227">
        <v>0.44655099999999998</v>
      </c>
      <c r="BK227">
        <v>3.2056300000000003E-2</v>
      </c>
      <c r="BL227">
        <v>0.10115300000000001</v>
      </c>
      <c r="BM227">
        <v>0</v>
      </c>
      <c r="BN227">
        <v>-3.5978099999999999E-2</v>
      </c>
      <c r="BO227">
        <v>0</v>
      </c>
      <c r="BP227">
        <v>0</v>
      </c>
      <c r="BQ227">
        <v>0.134212</v>
      </c>
      <c r="BR227">
        <v>0.38576500000000002</v>
      </c>
      <c r="BS227">
        <v>0.30364400000000002</v>
      </c>
      <c r="BT227">
        <v>2.03874E-2</v>
      </c>
      <c r="BU227">
        <v>1.3877900000000001</v>
      </c>
      <c r="BV227">
        <v>0.57976000000000005</v>
      </c>
      <c r="BW227">
        <v>452.43200000000002</v>
      </c>
      <c r="BX227">
        <v>159.76</v>
      </c>
      <c r="BY227">
        <v>280.73099999999999</v>
      </c>
      <c r="BZ227">
        <v>988.66399999999999</v>
      </c>
      <c r="CA227">
        <v>-4165.18</v>
      </c>
      <c r="CB227">
        <v>505.55700000000002</v>
      </c>
      <c r="CC227">
        <v>2018.78</v>
      </c>
      <c r="CD227">
        <v>2025.88</v>
      </c>
      <c r="CE227">
        <v>119.621</v>
      </c>
      <c r="CF227">
        <v>2386.25</v>
      </c>
      <c r="CG227">
        <v>1881.59</v>
      </c>
      <c r="CH227">
        <v>0</v>
      </c>
      <c r="CI227">
        <v>0</v>
      </c>
      <c r="CJ227">
        <v>0</v>
      </c>
      <c r="CK227">
        <v>0</v>
      </c>
      <c r="CL227">
        <v>0</v>
      </c>
      <c r="CM227">
        <v>5.23</v>
      </c>
      <c r="CN227">
        <v>8.93</v>
      </c>
      <c r="CO227">
        <v>3.57</v>
      </c>
      <c r="CP227">
        <v>11.95</v>
      </c>
      <c r="CQ227">
        <v>-45.93</v>
      </c>
      <c r="CR227">
        <v>7.04</v>
      </c>
      <c r="CS227">
        <v>26.23</v>
      </c>
      <c r="CT227">
        <v>26.6</v>
      </c>
      <c r="CU227">
        <v>1.57</v>
      </c>
      <c r="CV227">
        <v>45.19</v>
      </c>
      <c r="CW227">
        <v>29.68</v>
      </c>
      <c r="DH227">
        <v>0</v>
      </c>
      <c r="DI227">
        <v>0.44655099999999998</v>
      </c>
      <c r="DJ227">
        <v>3.2056300000000003E-2</v>
      </c>
      <c r="DK227">
        <v>0.10115300000000001</v>
      </c>
      <c r="DL227">
        <v>-3.5978099999999999E-2</v>
      </c>
      <c r="DM227">
        <v>0.134212</v>
      </c>
      <c r="DN227">
        <v>0.38576500000000002</v>
      </c>
      <c r="DO227">
        <v>0.30364400000000002</v>
      </c>
      <c r="DP227">
        <v>2.03874E-2</v>
      </c>
      <c r="DQ227">
        <v>1.3877900000000001</v>
      </c>
      <c r="DR227">
        <v>0.57976000000000005</v>
      </c>
      <c r="DS227" t="s">
        <v>673</v>
      </c>
      <c r="DT227" t="s">
        <v>670</v>
      </c>
      <c r="DU227" t="s">
        <v>665</v>
      </c>
      <c r="DV227" t="s">
        <v>501</v>
      </c>
      <c r="DW227">
        <v>0</v>
      </c>
      <c r="DX227">
        <v>0</v>
      </c>
      <c r="DY227">
        <v>0</v>
      </c>
      <c r="DZ227">
        <v>0</v>
      </c>
      <c r="EC227">
        <v>452.43200000000002</v>
      </c>
      <c r="ED227">
        <v>159.76</v>
      </c>
      <c r="EE227">
        <v>280.73099999999999</v>
      </c>
      <c r="EF227">
        <v>988.66399999999999</v>
      </c>
      <c r="EG227">
        <v>0</v>
      </c>
      <c r="EH227">
        <v>-4165.18</v>
      </c>
      <c r="EI227">
        <v>0</v>
      </c>
      <c r="EJ227">
        <v>0</v>
      </c>
      <c r="EK227">
        <v>505.55700000000002</v>
      </c>
      <c r="EL227">
        <v>2018.78</v>
      </c>
      <c r="EM227">
        <v>2025.88</v>
      </c>
      <c r="EN227">
        <v>119.621</v>
      </c>
      <c r="EO227">
        <v>2386.25</v>
      </c>
      <c r="EP227">
        <v>0</v>
      </c>
      <c r="EQ227">
        <v>0</v>
      </c>
      <c r="ER227">
        <v>0</v>
      </c>
      <c r="ES227">
        <v>0</v>
      </c>
      <c r="ET227">
        <v>0</v>
      </c>
      <c r="EU227">
        <v>5.23</v>
      </c>
      <c r="EV227">
        <v>8.93</v>
      </c>
      <c r="EW227">
        <v>3.57</v>
      </c>
      <c r="EX227">
        <v>11.95</v>
      </c>
      <c r="EY227">
        <v>0</v>
      </c>
      <c r="EZ227">
        <v>-45.93</v>
      </c>
      <c r="FA227">
        <v>0</v>
      </c>
      <c r="FB227">
        <v>0</v>
      </c>
      <c r="FC227">
        <v>7.04</v>
      </c>
      <c r="FD227">
        <v>26.23</v>
      </c>
      <c r="FE227">
        <v>26.6</v>
      </c>
      <c r="FF227">
        <v>1.57</v>
      </c>
      <c r="FG227">
        <v>45.19</v>
      </c>
      <c r="FT227">
        <v>0</v>
      </c>
      <c r="FU227">
        <v>0.44655099999999998</v>
      </c>
      <c r="FV227">
        <v>3.2056300000000003E-2</v>
      </c>
      <c r="FW227">
        <v>0.10115300000000001</v>
      </c>
      <c r="FX227">
        <v>0</v>
      </c>
      <c r="FY227">
        <v>-3.5978099999999999E-2</v>
      </c>
      <c r="FZ227">
        <v>0</v>
      </c>
      <c r="GA227">
        <v>0</v>
      </c>
      <c r="GB227">
        <v>0.134212</v>
      </c>
      <c r="GC227">
        <v>0.38576500000000002</v>
      </c>
      <c r="GD227">
        <v>0.30364400000000002</v>
      </c>
      <c r="GE227">
        <v>2.03874E-2</v>
      </c>
      <c r="GF227">
        <v>1.3877900000000001</v>
      </c>
      <c r="GG227">
        <v>1077.01</v>
      </c>
      <c r="GH227">
        <v>652.05399999999997</v>
      </c>
      <c r="GI227">
        <v>280.73099999999999</v>
      </c>
      <c r="GJ227">
        <v>2564.7399999999998</v>
      </c>
      <c r="GK227">
        <v>2135</v>
      </c>
      <c r="GL227">
        <v>2349</v>
      </c>
      <c r="GM227">
        <v>2531</v>
      </c>
      <c r="GN227">
        <v>297.5</v>
      </c>
      <c r="GO227">
        <v>11887</v>
      </c>
      <c r="GP227">
        <v>0</v>
      </c>
      <c r="GQ227">
        <v>0</v>
      </c>
      <c r="GR227">
        <v>0</v>
      </c>
      <c r="GS227">
        <v>0</v>
      </c>
      <c r="GT227">
        <v>12.43</v>
      </c>
      <c r="GU227">
        <v>29.78</v>
      </c>
      <c r="GV227">
        <v>3.57</v>
      </c>
      <c r="GW227">
        <v>31.4</v>
      </c>
      <c r="GX227">
        <v>30.04</v>
      </c>
      <c r="GY227">
        <v>30.76</v>
      </c>
      <c r="GZ227">
        <v>33.520000000000003</v>
      </c>
      <c r="HA227">
        <v>4</v>
      </c>
      <c r="HB227">
        <v>175.5</v>
      </c>
      <c r="HC227">
        <v>12.43</v>
      </c>
      <c r="HD227">
        <v>29.78</v>
      </c>
      <c r="HE227">
        <v>3.57</v>
      </c>
      <c r="HF227">
        <v>31.4</v>
      </c>
      <c r="HG227">
        <v>30.04</v>
      </c>
      <c r="HH227">
        <v>30.76</v>
      </c>
      <c r="HI227">
        <v>33.520000000000003</v>
      </c>
      <c r="HJ227">
        <v>4</v>
      </c>
      <c r="HK227">
        <v>175.5</v>
      </c>
      <c r="ID227">
        <v>0</v>
      </c>
      <c r="IE227">
        <v>1.2015499999999999</v>
      </c>
      <c r="IF227">
        <v>3.2056300000000003E-2</v>
      </c>
      <c r="IG227">
        <v>0.35764899999999999</v>
      </c>
      <c r="IH227">
        <v>0.62342900000000001</v>
      </c>
      <c r="II227">
        <v>0.35041600000000001</v>
      </c>
      <c r="IJ227">
        <v>0.41447200000000001</v>
      </c>
      <c r="IK227">
        <v>6.2929700000000005E-2</v>
      </c>
      <c r="IL227">
        <v>3.04251</v>
      </c>
      <c r="IM227">
        <v>51.9</v>
      </c>
      <c r="IN227">
        <v>26.2</v>
      </c>
      <c r="IO227">
        <v>25.7</v>
      </c>
      <c r="IP227">
        <v>51.9</v>
      </c>
      <c r="IQ227">
        <v>26.2</v>
      </c>
      <c r="IR227">
        <v>25.7</v>
      </c>
      <c r="IU227">
        <v>29.68</v>
      </c>
      <c r="IV227">
        <v>0</v>
      </c>
      <c r="IW227">
        <v>29.68</v>
      </c>
      <c r="IX227">
        <v>0</v>
      </c>
      <c r="IY227">
        <v>29.68</v>
      </c>
      <c r="IZ227">
        <v>0</v>
      </c>
      <c r="JA227">
        <v>77.180000000000007</v>
      </c>
      <c r="JB227">
        <v>0</v>
      </c>
      <c r="JK227">
        <v>1</v>
      </c>
      <c r="JL227">
        <v>2.7055400000000001</v>
      </c>
      <c r="JM227">
        <v>2.7055400000000001</v>
      </c>
      <c r="JP227">
        <v>4166.3999999999996</v>
      </c>
      <c r="JQ227">
        <v>2.7055400000000001</v>
      </c>
      <c r="JR227">
        <v>0.23</v>
      </c>
      <c r="JS227">
        <v>0.19</v>
      </c>
      <c r="JT227">
        <v>0.81</v>
      </c>
      <c r="JU227">
        <v>0.23</v>
      </c>
      <c r="JV227">
        <v>0.19</v>
      </c>
      <c r="JW227">
        <v>0.81</v>
      </c>
      <c r="JZ227">
        <v>1</v>
      </c>
      <c r="KA227">
        <v>1</v>
      </c>
      <c r="KB227">
        <v>15.542899999999999</v>
      </c>
      <c r="KC227">
        <v>15.676399999999999</v>
      </c>
      <c r="KD227">
        <v>15.542899999999999</v>
      </c>
      <c r="KE227">
        <v>15.676399999999999</v>
      </c>
      <c r="KF227">
        <v>31.979199999999999</v>
      </c>
      <c r="KG227">
        <v>32.4482</v>
      </c>
      <c r="KJ227">
        <v>93.410700000000006</v>
      </c>
      <c r="KK227">
        <v>37.648299999999999</v>
      </c>
      <c r="KL227">
        <v>52.058500000000002</v>
      </c>
      <c r="KM227">
        <v>175.50899999999999</v>
      </c>
      <c r="KN227">
        <v>0</v>
      </c>
      <c r="KO227">
        <v>-429.05399999999997</v>
      </c>
      <c r="KP227">
        <v>0</v>
      </c>
      <c r="KQ227">
        <v>0</v>
      </c>
      <c r="KR227">
        <v>110.455</v>
      </c>
      <c r="KS227">
        <v>351.625</v>
      </c>
      <c r="KT227">
        <v>395.209</v>
      </c>
      <c r="KU227">
        <v>26.3203</v>
      </c>
      <c r="KV227">
        <v>813.18200000000002</v>
      </c>
      <c r="KW227">
        <v>0</v>
      </c>
      <c r="KX227">
        <v>0</v>
      </c>
      <c r="KY227">
        <v>0</v>
      </c>
      <c r="KZ227">
        <v>0</v>
      </c>
      <c r="LA227">
        <v>0</v>
      </c>
      <c r="LB227">
        <v>93.410700000000006</v>
      </c>
      <c r="LC227">
        <v>37.648299999999999</v>
      </c>
      <c r="LD227">
        <v>52.058500000000002</v>
      </c>
      <c r="LE227">
        <v>175.50899999999999</v>
      </c>
      <c r="LF227">
        <v>-429.05399999999997</v>
      </c>
      <c r="LG227">
        <v>110.455</v>
      </c>
      <c r="LH227">
        <v>351.625</v>
      </c>
      <c r="LI227">
        <v>395.209</v>
      </c>
      <c r="LJ227">
        <v>26.3203</v>
      </c>
      <c r="LK227">
        <v>813.18200000000002</v>
      </c>
      <c r="LL227">
        <v>0</v>
      </c>
      <c r="LM227">
        <v>0</v>
      </c>
      <c r="LN227">
        <v>0</v>
      </c>
      <c r="LO227">
        <v>0</v>
      </c>
      <c r="LP227">
        <v>219.672</v>
      </c>
      <c r="LQ227">
        <v>168.34200000000001</v>
      </c>
      <c r="LR227">
        <v>52.058500000000002</v>
      </c>
      <c r="LS227">
        <v>459.95299999999997</v>
      </c>
      <c r="LT227">
        <v>466.012</v>
      </c>
      <c r="LU227">
        <v>457.12900000000002</v>
      </c>
      <c r="LV227">
        <v>502.21600000000001</v>
      </c>
      <c r="LW227">
        <v>78.617400000000004</v>
      </c>
      <c r="LX227">
        <v>2404</v>
      </c>
      <c r="LY227">
        <v>0</v>
      </c>
      <c r="LZ227">
        <v>0</v>
      </c>
      <c r="MA227">
        <v>0</v>
      </c>
      <c r="MB227">
        <v>0</v>
      </c>
    </row>
    <row r="228" spans="1:340" x14ac:dyDescent="0.25">
      <c r="A228" s="26">
        <v>44497.83898148148</v>
      </c>
      <c r="B228" t="s">
        <v>1112</v>
      </c>
      <c r="C228" t="s">
        <v>1113</v>
      </c>
      <c r="D228">
        <v>9</v>
      </c>
      <c r="E228">
        <v>1</v>
      </c>
      <c r="F228">
        <v>2100</v>
      </c>
      <c r="G228" t="s">
        <v>87</v>
      </c>
      <c r="H228" t="s">
        <v>393</v>
      </c>
      <c r="I228">
        <v>0</v>
      </c>
      <c r="J228">
        <v>0</v>
      </c>
      <c r="K228">
        <v>0</v>
      </c>
      <c r="L228">
        <v>29</v>
      </c>
      <c r="O228">
        <v>668.39200000000005</v>
      </c>
      <c r="P228">
        <v>373.65699999999998</v>
      </c>
      <c r="Q228">
        <v>279.33999999999997</v>
      </c>
      <c r="R228">
        <v>980.822</v>
      </c>
      <c r="S228">
        <v>0</v>
      </c>
      <c r="T228">
        <v>-4383.76</v>
      </c>
      <c r="U228">
        <v>0</v>
      </c>
      <c r="V228">
        <v>0</v>
      </c>
      <c r="W228">
        <v>505.55700000000002</v>
      </c>
      <c r="X228">
        <v>2019.52</v>
      </c>
      <c r="Y228">
        <v>2025.88</v>
      </c>
      <c r="Z228">
        <v>119.621</v>
      </c>
      <c r="AA228">
        <v>2589.04</v>
      </c>
      <c r="AB228">
        <v>2302.21</v>
      </c>
      <c r="AC228">
        <v>0</v>
      </c>
      <c r="AD228">
        <v>0</v>
      </c>
      <c r="AE228">
        <v>0</v>
      </c>
      <c r="AF228">
        <v>0</v>
      </c>
      <c r="AG228">
        <v>0</v>
      </c>
      <c r="AH228">
        <v>0</v>
      </c>
      <c r="AI228">
        <v>7.68</v>
      </c>
      <c r="AJ228">
        <v>21.3</v>
      </c>
      <c r="AK228">
        <v>3.54</v>
      </c>
      <c r="AL228">
        <v>11.5</v>
      </c>
      <c r="AM228">
        <v>0</v>
      </c>
      <c r="AN228">
        <v>-47.63</v>
      </c>
      <c r="AO228">
        <v>0</v>
      </c>
      <c r="AP228">
        <v>0</v>
      </c>
      <c r="AQ228">
        <v>7.06</v>
      </c>
      <c r="AR228">
        <v>26.21</v>
      </c>
      <c r="AS228">
        <v>26.52</v>
      </c>
      <c r="AT228">
        <v>1.57</v>
      </c>
      <c r="AU228">
        <v>57.75</v>
      </c>
      <c r="AV228">
        <v>44.02</v>
      </c>
      <c r="BI228">
        <v>0</v>
      </c>
      <c r="BJ228">
        <v>1.17835</v>
      </c>
      <c r="BK228">
        <v>3.1897399999999999E-2</v>
      </c>
      <c r="BL228">
        <v>7.5721200000000002E-2</v>
      </c>
      <c r="BM228">
        <v>0</v>
      </c>
      <c r="BN228">
        <v>-4.7460700000000001E-2</v>
      </c>
      <c r="BO228">
        <v>0</v>
      </c>
      <c r="BP228">
        <v>0</v>
      </c>
      <c r="BQ228">
        <v>0.134212</v>
      </c>
      <c r="BR228">
        <v>0.388212</v>
      </c>
      <c r="BS228">
        <v>0.30364400000000002</v>
      </c>
      <c r="BT228">
        <v>2.03874E-2</v>
      </c>
      <c r="BU228">
        <v>2.0849600000000001</v>
      </c>
      <c r="BV228">
        <v>1.2859700000000001</v>
      </c>
      <c r="BW228">
        <v>668.39200000000005</v>
      </c>
      <c r="BX228">
        <v>373.65699999999998</v>
      </c>
      <c r="BY228">
        <v>279.33999999999997</v>
      </c>
      <c r="BZ228">
        <v>980.822</v>
      </c>
      <c r="CA228">
        <v>-4383.76</v>
      </c>
      <c r="CB228">
        <v>505.55700000000002</v>
      </c>
      <c r="CC228">
        <v>2019.52</v>
      </c>
      <c r="CD228">
        <v>2025.88</v>
      </c>
      <c r="CE228">
        <v>119.621</v>
      </c>
      <c r="CF228">
        <v>2589.04</v>
      </c>
      <c r="CG228">
        <v>2302.21</v>
      </c>
      <c r="CH228">
        <v>0</v>
      </c>
      <c r="CI228">
        <v>0</v>
      </c>
      <c r="CJ228">
        <v>0</v>
      </c>
      <c r="CK228">
        <v>0</v>
      </c>
      <c r="CL228">
        <v>0</v>
      </c>
      <c r="CM228">
        <v>7.68</v>
      </c>
      <c r="CN228">
        <v>21.3</v>
      </c>
      <c r="CO228">
        <v>3.54</v>
      </c>
      <c r="CP228">
        <v>11.5</v>
      </c>
      <c r="CQ228">
        <v>-47.63</v>
      </c>
      <c r="CR228">
        <v>7.06</v>
      </c>
      <c r="CS228">
        <v>26.21</v>
      </c>
      <c r="CT228">
        <v>26.52</v>
      </c>
      <c r="CU228">
        <v>1.57</v>
      </c>
      <c r="CV228">
        <v>57.75</v>
      </c>
      <c r="CW228">
        <v>44.02</v>
      </c>
      <c r="DH228">
        <v>0</v>
      </c>
      <c r="DI228">
        <v>1.17835</v>
      </c>
      <c r="DJ228">
        <v>3.1897399999999999E-2</v>
      </c>
      <c r="DK228">
        <v>7.5721200000000002E-2</v>
      </c>
      <c r="DL228">
        <v>-4.7460700000000001E-2</v>
      </c>
      <c r="DM228">
        <v>0.134212</v>
      </c>
      <c r="DN228">
        <v>0.388212</v>
      </c>
      <c r="DO228">
        <v>0.30364400000000002</v>
      </c>
      <c r="DP228">
        <v>2.03874E-2</v>
      </c>
      <c r="DQ228">
        <v>2.0849600000000001</v>
      </c>
      <c r="DR228">
        <v>1.2859700000000001</v>
      </c>
      <c r="DS228" t="s">
        <v>673</v>
      </c>
      <c r="DT228" t="s">
        <v>670</v>
      </c>
      <c r="DU228" t="s">
        <v>665</v>
      </c>
      <c r="DV228" t="s">
        <v>501</v>
      </c>
      <c r="DW228">
        <v>0</v>
      </c>
      <c r="DX228">
        <v>0</v>
      </c>
      <c r="DY228">
        <v>0</v>
      </c>
      <c r="DZ228">
        <v>0</v>
      </c>
      <c r="EC228">
        <v>668.39200000000005</v>
      </c>
      <c r="ED228">
        <v>373.65699999999998</v>
      </c>
      <c r="EE228">
        <v>279.33999999999997</v>
      </c>
      <c r="EF228">
        <v>980.822</v>
      </c>
      <c r="EG228">
        <v>0</v>
      </c>
      <c r="EH228">
        <v>-4383.76</v>
      </c>
      <c r="EI228">
        <v>0</v>
      </c>
      <c r="EJ228">
        <v>0</v>
      </c>
      <c r="EK228">
        <v>505.55700000000002</v>
      </c>
      <c r="EL228">
        <v>2019.52</v>
      </c>
      <c r="EM228">
        <v>2025.88</v>
      </c>
      <c r="EN228">
        <v>119.621</v>
      </c>
      <c r="EO228">
        <v>2589.04</v>
      </c>
      <c r="EP228">
        <v>0</v>
      </c>
      <c r="EQ228">
        <v>0</v>
      </c>
      <c r="ER228">
        <v>0</v>
      </c>
      <c r="ES228">
        <v>0</v>
      </c>
      <c r="ET228">
        <v>0</v>
      </c>
      <c r="EU228">
        <v>7.68</v>
      </c>
      <c r="EV228">
        <v>21.3</v>
      </c>
      <c r="EW228">
        <v>3.54</v>
      </c>
      <c r="EX228">
        <v>11.5</v>
      </c>
      <c r="EY228">
        <v>0</v>
      </c>
      <c r="EZ228">
        <v>-47.63</v>
      </c>
      <c r="FA228">
        <v>0</v>
      </c>
      <c r="FB228">
        <v>0</v>
      </c>
      <c r="FC228">
        <v>7.06</v>
      </c>
      <c r="FD228">
        <v>26.21</v>
      </c>
      <c r="FE228">
        <v>26.52</v>
      </c>
      <c r="FF228">
        <v>1.57</v>
      </c>
      <c r="FG228">
        <v>57.75</v>
      </c>
      <c r="FT228">
        <v>0</v>
      </c>
      <c r="FU228">
        <v>1.17835</v>
      </c>
      <c r="FV228">
        <v>3.1897399999999999E-2</v>
      </c>
      <c r="FW228">
        <v>7.5721200000000002E-2</v>
      </c>
      <c r="FX228">
        <v>0</v>
      </c>
      <c r="FY228">
        <v>-4.7460700000000001E-2</v>
      </c>
      <c r="FZ228">
        <v>0</v>
      </c>
      <c r="GA228">
        <v>0</v>
      </c>
      <c r="GB228">
        <v>0.134212</v>
      </c>
      <c r="GC228">
        <v>0.388212</v>
      </c>
      <c r="GD228">
        <v>0.30364400000000002</v>
      </c>
      <c r="GE228">
        <v>2.03874E-2</v>
      </c>
      <c r="GF228">
        <v>2.0849600000000001</v>
      </c>
      <c r="GG228">
        <v>1518.22</v>
      </c>
      <c r="GH228">
        <v>1233.69</v>
      </c>
      <c r="GI228">
        <v>279.33999999999997</v>
      </c>
      <c r="GJ228">
        <v>2562.9299999999998</v>
      </c>
      <c r="GK228">
        <v>2135</v>
      </c>
      <c r="GL228">
        <v>2349</v>
      </c>
      <c r="GM228">
        <v>2531</v>
      </c>
      <c r="GN228">
        <v>297.5</v>
      </c>
      <c r="GO228">
        <v>12906.7</v>
      </c>
      <c r="GP228">
        <v>0</v>
      </c>
      <c r="GQ228">
        <v>0</v>
      </c>
      <c r="GR228">
        <v>0</v>
      </c>
      <c r="GS228">
        <v>0</v>
      </c>
      <c r="GT228">
        <v>17.420000000000002</v>
      </c>
      <c r="GU228">
        <v>49.14</v>
      </c>
      <c r="GV228">
        <v>3.54</v>
      </c>
      <c r="GW228">
        <v>30.53</v>
      </c>
      <c r="GX228">
        <v>30.1</v>
      </c>
      <c r="GY228">
        <v>30.67</v>
      </c>
      <c r="GZ228">
        <v>33.450000000000003</v>
      </c>
      <c r="HA228">
        <v>3.98</v>
      </c>
      <c r="HB228">
        <v>198.83</v>
      </c>
      <c r="HC228">
        <v>17.420000000000002</v>
      </c>
      <c r="HD228">
        <v>49.14</v>
      </c>
      <c r="HE228">
        <v>3.54</v>
      </c>
      <c r="HF228">
        <v>30.53</v>
      </c>
      <c r="HG228">
        <v>30.1</v>
      </c>
      <c r="HH228">
        <v>30.67</v>
      </c>
      <c r="HI228">
        <v>33.450000000000003</v>
      </c>
      <c r="HJ228">
        <v>3.98</v>
      </c>
      <c r="HK228">
        <v>198.83</v>
      </c>
      <c r="ID228">
        <v>0</v>
      </c>
      <c r="IE228">
        <v>2.1111</v>
      </c>
      <c r="IF228">
        <v>3.1897399999999999E-2</v>
      </c>
      <c r="IG228">
        <v>0.28557399999999999</v>
      </c>
      <c r="IH228">
        <v>0.62342900000000001</v>
      </c>
      <c r="II228">
        <v>0.35041600000000001</v>
      </c>
      <c r="IJ228">
        <v>0.41447200000000001</v>
      </c>
      <c r="IK228">
        <v>6.2929700000000005E-2</v>
      </c>
      <c r="IL228">
        <v>3.87982</v>
      </c>
      <c r="IM228">
        <v>53</v>
      </c>
      <c r="IN228">
        <v>24</v>
      </c>
      <c r="IO228">
        <v>29</v>
      </c>
      <c r="IP228">
        <v>53</v>
      </c>
      <c r="IQ228">
        <v>24</v>
      </c>
      <c r="IR228">
        <v>29</v>
      </c>
      <c r="IU228">
        <v>44.02</v>
      </c>
      <c r="IV228">
        <v>0</v>
      </c>
      <c r="IW228">
        <v>44.02</v>
      </c>
      <c r="IX228">
        <v>0</v>
      </c>
      <c r="IY228">
        <v>44.02</v>
      </c>
      <c r="IZ228">
        <v>0</v>
      </c>
      <c r="JA228">
        <v>100.63</v>
      </c>
      <c r="JB228">
        <v>0</v>
      </c>
      <c r="JK228">
        <v>1</v>
      </c>
      <c r="JL228">
        <v>2.7537199999999999</v>
      </c>
      <c r="JM228">
        <v>2.7537199999999999</v>
      </c>
      <c r="JP228">
        <v>4385.04</v>
      </c>
      <c r="JQ228">
        <v>2.7537199999999999</v>
      </c>
      <c r="JR228">
        <v>0.25</v>
      </c>
      <c r="JS228">
        <v>0.21</v>
      </c>
      <c r="JT228">
        <v>0.89</v>
      </c>
      <c r="JU228">
        <v>0.25</v>
      </c>
      <c r="JV228">
        <v>0.21</v>
      </c>
      <c r="JW228">
        <v>0.89</v>
      </c>
      <c r="JZ228">
        <v>1</v>
      </c>
      <c r="KA228">
        <v>1</v>
      </c>
      <c r="KB228">
        <v>19.257100000000001</v>
      </c>
      <c r="KC228">
        <v>19.4665</v>
      </c>
      <c r="KD228">
        <v>19.257100000000001</v>
      </c>
      <c r="KE228">
        <v>19.4665</v>
      </c>
      <c r="KF228">
        <v>40.459800000000001</v>
      </c>
      <c r="KG228">
        <v>41.101900000000001</v>
      </c>
      <c r="KJ228">
        <v>136.65600000000001</v>
      </c>
      <c r="KK228">
        <v>95.892399999999995</v>
      </c>
      <c r="KL228">
        <v>51.8005</v>
      </c>
      <c r="KM228">
        <v>173.07300000000001</v>
      </c>
      <c r="KN228">
        <v>0</v>
      </c>
      <c r="KO228">
        <v>-454.96</v>
      </c>
      <c r="KP228">
        <v>0</v>
      </c>
      <c r="KQ228">
        <v>0</v>
      </c>
      <c r="KR228">
        <v>110.455</v>
      </c>
      <c r="KS228">
        <v>351.95499999999998</v>
      </c>
      <c r="KT228">
        <v>395.209</v>
      </c>
      <c r="KU228">
        <v>26.3203</v>
      </c>
      <c r="KV228">
        <v>886.40200000000004</v>
      </c>
      <c r="KW228">
        <v>0</v>
      </c>
      <c r="KX228">
        <v>0</v>
      </c>
      <c r="KY228">
        <v>0</v>
      </c>
      <c r="KZ228">
        <v>0</v>
      </c>
      <c r="LA228">
        <v>0</v>
      </c>
      <c r="LB228">
        <v>136.65600000000001</v>
      </c>
      <c r="LC228">
        <v>95.892399999999995</v>
      </c>
      <c r="LD228">
        <v>51.8005</v>
      </c>
      <c r="LE228">
        <v>173.07300000000001</v>
      </c>
      <c r="LF228">
        <v>-454.96</v>
      </c>
      <c r="LG228">
        <v>110.455</v>
      </c>
      <c r="LH228">
        <v>351.95499999999998</v>
      </c>
      <c r="LI228">
        <v>395.209</v>
      </c>
      <c r="LJ228">
        <v>26.3203</v>
      </c>
      <c r="LK228">
        <v>886.40200000000004</v>
      </c>
      <c r="LL228">
        <v>0</v>
      </c>
      <c r="LM228">
        <v>0</v>
      </c>
      <c r="LN228">
        <v>0</v>
      </c>
      <c r="LO228">
        <v>0</v>
      </c>
      <c r="LP228">
        <v>306.60599999999999</v>
      </c>
      <c r="LQ228">
        <v>313.47500000000002</v>
      </c>
      <c r="LR228">
        <v>51.8005</v>
      </c>
      <c r="LS228">
        <v>460.173</v>
      </c>
      <c r="LT228">
        <v>466.012</v>
      </c>
      <c r="LU228">
        <v>457.12900000000002</v>
      </c>
      <c r="LV228">
        <v>502.21600000000001</v>
      </c>
      <c r="LW228">
        <v>78.617400000000004</v>
      </c>
      <c r="LX228">
        <v>2636.03</v>
      </c>
      <c r="LY228">
        <v>0</v>
      </c>
      <c r="LZ228">
        <v>0</v>
      </c>
      <c r="MA228">
        <v>0</v>
      </c>
      <c r="MB228">
        <v>0</v>
      </c>
    </row>
    <row r="229" spans="1:340" x14ac:dyDescent="0.25">
      <c r="A229" s="26">
        <v>44497.83934027778</v>
      </c>
      <c r="B229" t="s">
        <v>1114</v>
      </c>
      <c r="C229" t="s">
        <v>1115</v>
      </c>
      <c r="D229">
        <v>10</v>
      </c>
      <c r="E229">
        <v>1</v>
      </c>
      <c r="F229">
        <v>2100</v>
      </c>
      <c r="G229" t="s">
        <v>87</v>
      </c>
      <c r="H229" t="s">
        <v>393</v>
      </c>
      <c r="I229">
        <v>0</v>
      </c>
      <c r="J229">
        <v>0</v>
      </c>
      <c r="K229">
        <v>0</v>
      </c>
      <c r="L229">
        <v>30.2</v>
      </c>
      <c r="O229">
        <v>820.20799999999997</v>
      </c>
      <c r="P229">
        <v>492.47399999999999</v>
      </c>
      <c r="Q229">
        <v>278.41300000000001</v>
      </c>
      <c r="R229">
        <v>979.73299999999995</v>
      </c>
      <c r="S229">
        <v>0</v>
      </c>
      <c r="T229">
        <v>-4505.78</v>
      </c>
      <c r="U229">
        <v>0</v>
      </c>
      <c r="V229">
        <v>0</v>
      </c>
      <c r="W229">
        <v>505.55700000000002</v>
      </c>
      <c r="X229">
        <v>2022.04</v>
      </c>
      <c r="Y229">
        <v>2025.88</v>
      </c>
      <c r="Z229">
        <v>119.621</v>
      </c>
      <c r="AA229">
        <v>2738.15</v>
      </c>
      <c r="AB229">
        <v>2570.83</v>
      </c>
      <c r="AC229">
        <v>0</v>
      </c>
      <c r="AD229">
        <v>0</v>
      </c>
      <c r="AE229">
        <v>0</v>
      </c>
      <c r="AF229">
        <v>0</v>
      </c>
      <c r="AG229">
        <v>0</v>
      </c>
      <c r="AH229">
        <v>0</v>
      </c>
      <c r="AI229">
        <v>9.43</v>
      </c>
      <c r="AJ229">
        <v>23.32</v>
      </c>
      <c r="AK229">
        <v>3.53</v>
      </c>
      <c r="AL229">
        <v>11.65</v>
      </c>
      <c r="AM229">
        <v>0</v>
      </c>
      <c r="AN229">
        <v>-47.27</v>
      </c>
      <c r="AO229">
        <v>0</v>
      </c>
      <c r="AP229">
        <v>0</v>
      </c>
      <c r="AQ229">
        <v>7.16</v>
      </c>
      <c r="AR229">
        <v>26.68</v>
      </c>
      <c r="AS229">
        <v>26.62</v>
      </c>
      <c r="AT229">
        <v>1.59</v>
      </c>
      <c r="AU229">
        <v>62.71</v>
      </c>
      <c r="AV229">
        <v>47.93</v>
      </c>
      <c r="BI229">
        <v>0</v>
      </c>
      <c r="BJ229">
        <v>1.29776</v>
      </c>
      <c r="BK229">
        <v>3.1791600000000003E-2</v>
      </c>
      <c r="BL229">
        <v>9.6180100000000004E-2</v>
      </c>
      <c r="BM229">
        <v>0</v>
      </c>
      <c r="BN229">
        <v>-3.65032E-2</v>
      </c>
      <c r="BO229">
        <v>0</v>
      </c>
      <c r="BP229">
        <v>0</v>
      </c>
      <c r="BQ229">
        <v>0.134212</v>
      </c>
      <c r="BR229">
        <v>0.38860499999999998</v>
      </c>
      <c r="BS229">
        <v>0.30364400000000002</v>
      </c>
      <c r="BT229">
        <v>2.03874E-2</v>
      </c>
      <c r="BU229">
        <v>2.2360799999999998</v>
      </c>
      <c r="BV229">
        <v>1.4257299999999999</v>
      </c>
      <c r="BW229">
        <v>820.20799999999997</v>
      </c>
      <c r="BX229">
        <v>492.47399999999999</v>
      </c>
      <c r="BY229">
        <v>278.41300000000001</v>
      </c>
      <c r="BZ229">
        <v>979.73299999999995</v>
      </c>
      <c r="CA229">
        <v>-4505.78</v>
      </c>
      <c r="CB229">
        <v>505.55700000000002</v>
      </c>
      <c r="CC229">
        <v>2022.04</v>
      </c>
      <c r="CD229">
        <v>2025.88</v>
      </c>
      <c r="CE229">
        <v>119.621</v>
      </c>
      <c r="CF229">
        <v>2738.15</v>
      </c>
      <c r="CG229">
        <v>2570.83</v>
      </c>
      <c r="CH229">
        <v>0</v>
      </c>
      <c r="CI229">
        <v>0</v>
      </c>
      <c r="CJ229">
        <v>0</v>
      </c>
      <c r="CK229">
        <v>0</v>
      </c>
      <c r="CL229">
        <v>0</v>
      </c>
      <c r="CM229">
        <v>9.43</v>
      </c>
      <c r="CN229">
        <v>23.32</v>
      </c>
      <c r="CO229">
        <v>3.53</v>
      </c>
      <c r="CP229">
        <v>11.65</v>
      </c>
      <c r="CQ229">
        <v>-47.27</v>
      </c>
      <c r="CR229">
        <v>7.16</v>
      </c>
      <c r="CS229">
        <v>26.68</v>
      </c>
      <c r="CT229">
        <v>26.62</v>
      </c>
      <c r="CU229">
        <v>1.59</v>
      </c>
      <c r="CV229">
        <v>62.71</v>
      </c>
      <c r="CW229">
        <v>47.93</v>
      </c>
      <c r="DH229">
        <v>0</v>
      </c>
      <c r="DI229">
        <v>1.29776</v>
      </c>
      <c r="DJ229">
        <v>3.1791600000000003E-2</v>
      </c>
      <c r="DK229">
        <v>9.6180100000000004E-2</v>
      </c>
      <c r="DL229">
        <v>-3.65032E-2</v>
      </c>
      <c r="DM229">
        <v>0.134212</v>
      </c>
      <c r="DN229">
        <v>0.38860499999999998</v>
      </c>
      <c r="DO229">
        <v>0.30364400000000002</v>
      </c>
      <c r="DP229">
        <v>2.03874E-2</v>
      </c>
      <c r="DQ229">
        <v>2.2360799999999998</v>
      </c>
      <c r="DR229">
        <v>1.4257299999999999</v>
      </c>
      <c r="DS229" t="s">
        <v>673</v>
      </c>
      <c r="DT229" t="s">
        <v>670</v>
      </c>
      <c r="DU229" t="s">
        <v>665</v>
      </c>
      <c r="DV229" t="s">
        <v>501</v>
      </c>
      <c r="DW229" s="27">
        <v>3.29253E-10</v>
      </c>
      <c r="DX229">
        <v>0</v>
      </c>
      <c r="DY229">
        <v>0</v>
      </c>
      <c r="DZ229">
        <v>0</v>
      </c>
      <c r="EC229">
        <v>820.20799999999997</v>
      </c>
      <c r="ED229">
        <v>492.47399999999999</v>
      </c>
      <c r="EE229">
        <v>278.41300000000001</v>
      </c>
      <c r="EF229">
        <v>979.73299999999995</v>
      </c>
      <c r="EG229">
        <v>0</v>
      </c>
      <c r="EH229">
        <v>-4505.78</v>
      </c>
      <c r="EI229">
        <v>0</v>
      </c>
      <c r="EJ229">
        <v>0</v>
      </c>
      <c r="EK229">
        <v>505.55700000000002</v>
      </c>
      <c r="EL229">
        <v>2022.04</v>
      </c>
      <c r="EM229">
        <v>2025.88</v>
      </c>
      <c r="EN229">
        <v>119.621</v>
      </c>
      <c r="EO229">
        <v>2738.15</v>
      </c>
      <c r="EP229">
        <v>0</v>
      </c>
      <c r="EQ229">
        <v>0</v>
      </c>
      <c r="ER229">
        <v>0</v>
      </c>
      <c r="ES229">
        <v>0</v>
      </c>
      <c r="ET229">
        <v>0</v>
      </c>
      <c r="EU229">
        <v>9.43</v>
      </c>
      <c r="EV229">
        <v>23.32</v>
      </c>
      <c r="EW229">
        <v>3.53</v>
      </c>
      <c r="EX229">
        <v>11.65</v>
      </c>
      <c r="EY229">
        <v>0</v>
      </c>
      <c r="EZ229">
        <v>-47.27</v>
      </c>
      <c r="FA229">
        <v>0</v>
      </c>
      <c r="FB229">
        <v>0</v>
      </c>
      <c r="FC229">
        <v>7.16</v>
      </c>
      <c r="FD229">
        <v>26.68</v>
      </c>
      <c r="FE229">
        <v>26.62</v>
      </c>
      <c r="FF229">
        <v>1.59</v>
      </c>
      <c r="FG229">
        <v>62.71</v>
      </c>
      <c r="FT229">
        <v>0</v>
      </c>
      <c r="FU229">
        <v>1.29776</v>
      </c>
      <c r="FV229">
        <v>3.1791600000000003E-2</v>
      </c>
      <c r="FW229">
        <v>9.6180100000000004E-2</v>
      </c>
      <c r="FX229">
        <v>0</v>
      </c>
      <c r="FY229">
        <v>-3.65032E-2</v>
      </c>
      <c r="FZ229">
        <v>0</v>
      </c>
      <c r="GA229">
        <v>0</v>
      </c>
      <c r="GB229">
        <v>0.134212</v>
      </c>
      <c r="GC229">
        <v>0.38860499999999998</v>
      </c>
      <c r="GD229">
        <v>0.30364400000000002</v>
      </c>
      <c r="GE229">
        <v>2.03874E-2</v>
      </c>
      <c r="GF229">
        <v>2.2360799999999998</v>
      </c>
      <c r="GG229">
        <v>1763.79</v>
      </c>
      <c r="GH229">
        <v>1720.14</v>
      </c>
      <c r="GI229">
        <v>278.41300000000001</v>
      </c>
      <c r="GJ229">
        <v>2546.19</v>
      </c>
      <c r="GK229">
        <v>2135</v>
      </c>
      <c r="GL229">
        <v>2349</v>
      </c>
      <c r="GM229">
        <v>2531</v>
      </c>
      <c r="GN229">
        <v>297.5</v>
      </c>
      <c r="GO229">
        <v>13621</v>
      </c>
      <c r="GP229">
        <v>0</v>
      </c>
      <c r="GQ229">
        <v>0</v>
      </c>
      <c r="GR229">
        <v>0</v>
      </c>
      <c r="GS229">
        <v>0</v>
      </c>
      <c r="GT229">
        <v>20.25</v>
      </c>
      <c r="GU229">
        <v>54.5</v>
      </c>
      <c r="GV229">
        <v>3.53</v>
      </c>
      <c r="GW229">
        <v>30.34</v>
      </c>
      <c r="GX229">
        <v>30.55</v>
      </c>
      <c r="GY229">
        <v>30.78</v>
      </c>
      <c r="GZ229">
        <v>33.6</v>
      </c>
      <c r="HA229">
        <v>4.0199999999999996</v>
      </c>
      <c r="HB229">
        <v>207.57</v>
      </c>
      <c r="HC229">
        <v>20.25</v>
      </c>
      <c r="HD229">
        <v>54.5</v>
      </c>
      <c r="HE229">
        <v>3.53</v>
      </c>
      <c r="HF229">
        <v>30.34</v>
      </c>
      <c r="HG229">
        <v>30.55</v>
      </c>
      <c r="HH229">
        <v>30.78</v>
      </c>
      <c r="HI229">
        <v>33.6</v>
      </c>
      <c r="HJ229">
        <v>4.0199999999999996</v>
      </c>
      <c r="HK229">
        <v>207.57</v>
      </c>
      <c r="ID229">
        <v>0</v>
      </c>
      <c r="IE229">
        <v>2.33318</v>
      </c>
      <c r="IF229">
        <v>3.1791600000000003E-2</v>
      </c>
      <c r="IG229">
        <v>0.19775300000000001</v>
      </c>
      <c r="IH229">
        <v>0.62342900000000001</v>
      </c>
      <c r="II229">
        <v>0.35041600000000001</v>
      </c>
      <c r="IJ229">
        <v>0.41447200000000001</v>
      </c>
      <c r="IK229">
        <v>6.2929700000000005E-2</v>
      </c>
      <c r="IL229">
        <v>4.0139699999999996</v>
      </c>
      <c r="IM229">
        <v>53</v>
      </c>
      <c r="IN229">
        <v>22.8</v>
      </c>
      <c r="IO229">
        <v>30.2</v>
      </c>
      <c r="IP229">
        <v>53</v>
      </c>
      <c r="IQ229">
        <v>22.8</v>
      </c>
      <c r="IR229">
        <v>30.2</v>
      </c>
      <c r="IU229">
        <v>47.93</v>
      </c>
      <c r="IV229">
        <v>0</v>
      </c>
      <c r="IW229">
        <v>47.93</v>
      </c>
      <c r="IX229">
        <v>0</v>
      </c>
      <c r="IY229">
        <v>47.93</v>
      </c>
      <c r="IZ229">
        <v>0</v>
      </c>
      <c r="JA229">
        <v>108.62</v>
      </c>
      <c r="JB229">
        <v>0</v>
      </c>
      <c r="JK229">
        <v>1</v>
      </c>
      <c r="JL229">
        <v>2.83324</v>
      </c>
      <c r="JM229">
        <v>2.83324</v>
      </c>
      <c r="JP229">
        <v>4507.1000000000004</v>
      </c>
      <c r="JQ229">
        <v>2.83324</v>
      </c>
      <c r="JR229">
        <v>0.25</v>
      </c>
      <c r="JS229">
        <v>0.21</v>
      </c>
      <c r="JT229">
        <v>0.94</v>
      </c>
      <c r="JU229">
        <v>0.25</v>
      </c>
      <c r="JV229">
        <v>0.21</v>
      </c>
      <c r="JW229">
        <v>0.94</v>
      </c>
      <c r="JZ229">
        <v>1</v>
      </c>
      <c r="KA229">
        <v>1</v>
      </c>
      <c r="KB229">
        <v>18.688700000000001</v>
      </c>
      <c r="KC229">
        <v>18.886399999999998</v>
      </c>
      <c r="KD229">
        <v>18.688700000000001</v>
      </c>
      <c r="KE229">
        <v>18.886399999999998</v>
      </c>
      <c r="KF229">
        <v>36.238</v>
      </c>
      <c r="KG229">
        <v>36.793799999999997</v>
      </c>
      <c r="KJ229">
        <v>169.209</v>
      </c>
      <c r="KK229">
        <v>129.30500000000001</v>
      </c>
      <c r="KL229">
        <v>51.628700000000002</v>
      </c>
      <c r="KM229">
        <v>171.08600000000001</v>
      </c>
      <c r="KN229">
        <v>0</v>
      </c>
      <c r="KO229">
        <v>-461.76400000000001</v>
      </c>
      <c r="KP229">
        <v>0</v>
      </c>
      <c r="KQ229">
        <v>0</v>
      </c>
      <c r="KR229">
        <v>110.455</v>
      </c>
      <c r="KS229">
        <v>352.51400000000001</v>
      </c>
      <c r="KT229">
        <v>395.209</v>
      </c>
      <c r="KU229">
        <v>26.3203</v>
      </c>
      <c r="KV229">
        <v>943.96299999999997</v>
      </c>
      <c r="KW229">
        <v>0</v>
      </c>
      <c r="KX229">
        <v>0</v>
      </c>
      <c r="KY229">
        <v>0</v>
      </c>
      <c r="KZ229">
        <v>0</v>
      </c>
      <c r="LA229">
        <v>0</v>
      </c>
      <c r="LB229">
        <v>169.209</v>
      </c>
      <c r="LC229">
        <v>129.30500000000001</v>
      </c>
      <c r="LD229">
        <v>51.628700000000002</v>
      </c>
      <c r="LE229">
        <v>171.08600000000001</v>
      </c>
      <c r="LF229">
        <v>-461.76400000000001</v>
      </c>
      <c r="LG229">
        <v>110.455</v>
      </c>
      <c r="LH229">
        <v>352.51400000000001</v>
      </c>
      <c r="LI229">
        <v>395.209</v>
      </c>
      <c r="LJ229">
        <v>26.3203</v>
      </c>
      <c r="LK229">
        <v>943.96299999999997</v>
      </c>
      <c r="LL229">
        <v>0</v>
      </c>
      <c r="LM229">
        <v>0</v>
      </c>
      <c r="LN229">
        <v>0</v>
      </c>
      <c r="LO229">
        <v>0</v>
      </c>
      <c r="LP229">
        <v>359.00599999999997</v>
      </c>
      <c r="LQ229">
        <v>429.73200000000003</v>
      </c>
      <c r="LR229">
        <v>51.628700000000002</v>
      </c>
      <c r="LS229">
        <v>455.23399999999998</v>
      </c>
      <c r="LT229">
        <v>466.012</v>
      </c>
      <c r="LU229">
        <v>457.12900000000002</v>
      </c>
      <c r="LV229">
        <v>502.21600000000001</v>
      </c>
      <c r="LW229">
        <v>78.617400000000004</v>
      </c>
      <c r="LX229">
        <v>2799.57</v>
      </c>
      <c r="LY229">
        <v>0</v>
      </c>
      <c r="LZ229">
        <v>0</v>
      </c>
      <c r="MA229">
        <v>0</v>
      </c>
      <c r="MB229">
        <v>0</v>
      </c>
    </row>
    <row r="230" spans="1:340" x14ac:dyDescent="0.25">
      <c r="A230" s="26">
        <v>44497.839699074073</v>
      </c>
      <c r="B230" t="s">
        <v>1116</v>
      </c>
      <c r="C230" t="s">
        <v>1117</v>
      </c>
      <c r="D230">
        <v>11</v>
      </c>
      <c r="E230">
        <v>1</v>
      </c>
      <c r="F230">
        <v>2100</v>
      </c>
      <c r="G230" t="s">
        <v>87</v>
      </c>
      <c r="H230" t="s">
        <v>393</v>
      </c>
      <c r="I230">
        <v>0</v>
      </c>
      <c r="J230">
        <v>0</v>
      </c>
      <c r="K230">
        <v>0</v>
      </c>
      <c r="L230">
        <v>30.9</v>
      </c>
      <c r="O230">
        <v>2211.5</v>
      </c>
      <c r="P230">
        <v>1145.1600000000001</v>
      </c>
      <c r="Q230">
        <v>277.42</v>
      </c>
      <c r="R230">
        <v>1156.22</v>
      </c>
      <c r="S230">
        <v>0</v>
      </c>
      <c r="T230">
        <v>-5204.37</v>
      </c>
      <c r="U230">
        <v>0</v>
      </c>
      <c r="V230">
        <v>0</v>
      </c>
      <c r="W230">
        <v>505.55700000000002</v>
      </c>
      <c r="X230">
        <v>2018.46</v>
      </c>
      <c r="Y230">
        <v>2025.88</v>
      </c>
      <c r="Z230">
        <v>119.621</v>
      </c>
      <c r="AA230">
        <v>4255.45</v>
      </c>
      <c r="AB230">
        <v>4790.3</v>
      </c>
      <c r="AC230">
        <v>0</v>
      </c>
      <c r="AD230">
        <v>0</v>
      </c>
      <c r="AE230">
        <v>0</v>
      </c>
      <c r="AF230">
        <v>0</v>
      </c>
      <c r="AG230">
        <v>0</v>
      </c>
      <c r="AH230">
        <v>0</v>
      </c>
      <c r="AI230">
        <v>26.55</v>
      </c>
      <c r="AJ230">
        <v>36.619999999999997</v>
      </c>
      <c r="AK230">
        <v>3.66</v>
      </c>
      <c r="AL230">
        <v>15.23</v>
      </c>
      <c r="AM230">
        <v>0</v>
      </c>
      <c r="AN230">
        <v>-59.58</v>
      </c>
      <c r="AO230">
        <v>0</v>
      </c>
      <c r="AP230">
        <v>0</v>
      </c>
      <c r="AQ230">
        <v>7.35</v>
      </c>
      <c r="AR230">
        <v>27.79</v>
      </c>
      <c r="AS230">
        <v>27.48</v>
      </c>
      <c r="AT230">
        <v>1.63</v>
      </c>
      <c r="AU230">
        <v>86.73</v>
      </c>
      <c r="AV230">
        <v>82.06</v>
      </c>
      <c r="BI230">
        <v>0</v>
      </c>
      <c r="BJ230">
        <v>1.67523</v>
      </c>
      <c r="BK230">
        <v>3.1678199999999997E-2</v>
      </c>
      <c r="BL230">
        <v>5.7402099999999998E-2</v>
      </c>
      <c r="BM230">
        <v>0</v>
      </c>
      <c r="BN230">
        <v>-9.7813700000000003E-2</v>
      </c>
      <c r="BO230">
        <v>0</v>
      </c>
      <c r="BP230">
        <v>0</v>
      </c>
      <c r="BQ230">
        <v>0.134212</v>
      </c>
      <c r="BR230">
        <v>0.390065</v>
      </c>
      <c r="BS230">
        <v>0.30364400000000002</v>
      </c>
      <c r="BT230">
        <v>2.03874E-2</v>
      </c>
      <c r="BU230">
        <v>2.5148000000000001</v>
      </c>
      <c r="BV230">
        <v>1.76431</v>
      </c>
      <c r="BW230">
        <v>2211.5</v>
      </c>
      <c r="BX230">
        <v>1145.1600000000001</v>
      </c>
      <c r="BY230">
        <v>277.42</v>
      </c>
      <c r="BZ230">
        <v>1156.22</v>
      </c>
      <c r="CA230">
        <v>-5204.37</v>
      </c>
      <c r="CB230">
        <v>505.55700000000002</v>
      </c>
      <c r="CC230">
        <v>2018.46</v>
      </c>
      <c r="CD230">
        <v>2025.88</v>
      </c>
      <c r="CE230">
        <v>119.621</v>
      </c>
      <c r="CF230">
        <v>4255.45</v>
      </c>
      <c r="CG230">
        <v>4790.3</v>
      </c>
      <c r="CH230">
        <v>0</v>
      </c>
      <c r="CI230">
        <v>0</v>
      </c>
      <c r="CJ230">
        <v>0</v>
      </c>
      <c r="CK230">
        <v>0</v>
      </c>
      <c r="CL230">
        <v>0</v>
      </c>
      <c r="CM230">
        <v>26.55</v>
      </c>
      <c r="CN230">
        <v>36.619999999999997</v>
      </c>
      <c r="CO230">
        <v>3.66</v>
      </c>
      <c r="CP230">
        <v>15.23</v>
      </c>
      <c r="CQ230">
        <v>-59.58</v>
      </c>
      <c r="CR230">
        <v>7.35</v>
      </c>
      <c r="CS230">
        <v>27.79</v>
      </c>
      <c r="CT230">
        <v>27.48</v>
      </c>
      <c r="CU230">
        <v>1.63</v>
      </c>
      <c r="CV230">
        <v>86.73</v>
      </c>
      <c r="CW230">
        <v>82.06</v>
      </c>
      <c r="DH230">
        <v>0</v>
      </c>
      <c r="DI230">
        <v>1.67523</v>
      </c>
      <c r="DJ230">
        <v>3.1678199999999997E-2</v>
      </c>
      <c r="DK230">
        <v>5.7402099999999998E-2</v>
      </c>
      <c r="DL230">
        <v>-9.7813700000000003E-2</v>
      </c>
      <c r="DM230">
        <v>0.134212</v>
      </c>
      <c r="DN230">
        <v>0.390065</v>
      </c>
      <c r="DO230">
        <v>0.30364400000000002</v>
      </c>
      <c r="DP230">
        <v>2.03874E-2</v>
      </c>
      <c r="DQ230">
        <v>2.5148000000000001</v>
      </c>
      <c r="DR230">
        <v>1.76431</v>
      </c>
      <c r="DS230" t="s">
        <v>673</v>
      </c>
      <c r="DT230" t="s">
        <v>670</v>
      </c>
      <c r="DU230" t="s">
        <v>665</v>
      </c>
      <c r="DV230" t="s">
        <v>501</v>
      </c>
      <c r="DW230">
        <v>0</v>
      </c>
      <c r="DX230">
        <v>0</v>
      </c>
      <c r="DY230">
        <v>0</v>
      </c>
      <c r="DZ230">
        <v>0</v>
      </c>
      <c r="EC230">
        <v>2211.5</v>
      </c>
      <c r="ED230">
        <v>1145.1600000000001</v>
      </c>
      <c r="EE230">
        <v>277.42</v>
      </c>
      <c r="EF230">
        <v>1156.22</v>
      </c>
      <c r="EG230">
        <v>0</v>
      </c>
      <c r="EH230">
        <v>-5204.37</v>
      </c>
      <c r="EI230">
        <v>0</v>
      </c>
      <c r="EJ230">
        <v>0</v>
      </c>
      <c r="EK230">
        <v>505.55700000000002</v>
      </c>
      <c r="EL230">
        <v>2018.46</v>
      </c>
      <c r="EM230">
        <v>2025.88</v>
      </c>
      <c r="EN230">
        <v>119.621</v>
      </c>
      <c r="EO230">
        <v>4255.45</v>
      </c>
      <c r="EP230">
        <v>0</v>
      </c>
      <c r="EQ230">
        <v>0</v>
      </c>
      <c r="ER230">
        <v>0</v>
      </c>
      <c r="ES230">
        <v>0</v>
      </c>
      <c r="ET230">
        <v>0</v>
      </c>
      <c r="EU230">
        <v>26.55</v>
      </c>
      <c r="EV230">
        <v>36.619999999999997</v>
      </c>
      <c r="EW230">
        <v>3.66</v>
      </c>
      <c r="EX230">
        <v>15.23</v>
      </c>
      <c r="EY230">
        <v>0</v>
      </c>
      <c r="EZ230">
        <v>-59.58</v>
      </c>
      <c r="FA230">
        <v>0</v>
      </c>
      <c r="FB230">
        <v>0</v>
      </c>
      <c r="FC230">
        <v>7.35</v>
      </c>
      <c r="FD230">
        <v>27.79</v>
      </c>
      <c r="FE230">
        <v>27.48</v>
      </c>
      <c r="FF230">
        <v>1.63</v>
      </c>
      <c r="FG230">
        <v>86.73</v>
      </c>
      <c r="FT230">
        <v>0</v>
      </c>
      <c r="FU230">
        <v>1.67523</v>
      </c>
      <c r="FV230">
        <v>3.1678199999999997E-2</v>
      </c>
      <c r="FW230">
        <v>5.7402099999999998E-2</v>
      </c>
      <c r="FX230">
        <v>0</v>
      </c>
      <c r="FY230">
        <v>-9.7813700000000003E-2</v>
      </c>
      <c r="FZ230">
        <v>0</v>
      </c>
      <c r="GA230">
        <v>0</v>
      </c>
      <c r="GB230">
        <v>0.134212</v>
      </c>
      <c r="GC230">
        <v>0.390065</v>
      </c>
      <c r="GD230">
        <v>0.30364400000000002</v>
      </c>
      <c r="GE230">
        <v>2.03874E-2</v>
      </c>
      <c r="GF230">
        <v>2.5148000000000001</v>
      </c>
      <c r="GG230">
        <v>4258.6099999999997</v>
      </c>
      <c r="GH230">
        <v>3203.98</v>
      </c>
      <c r="GI230">
        <v>277.42</v>
      </c>
      <c r="GJ230">
        <v>2609.6799999999998</v>
      </c>
      <c r="GK230">
        <v>2135</v>
      </c>
      <c r="GL230">
        <v>2349</v>
      </c>
      <c r="GM230">
        <v>2531</v>
      </c>
      <c r="GN230">
        <v>297.5</v>
      </c>
      <c r="GO230">
        <v>17662.2</v>
      </c>
      <c r="GP230">
        <v>0</v>
      </c>
      <c r="GQ230">
        <v>0</v>
      </c>
      <c r="GR230">
        <v>0</v>
      </c>
      <c r="GS230">
        <v>0</v>
      </c>
      <c r="GT230">
        <v>51.07</v>
      </c>
      <c r="GU230">
        <v>89.77</v>
      </c>
      <c r="GV230">
        <v>3.66</v>
      </c>
      <c r="GW230">
        <v>33.56</v>
      </c>
      <c r="GX230">
        <v>31.81</v>
      </c>
      <c r="GY230">
        <v>31.96</v>
      </c>
      <c r="GZ230">
        <v>34.880000000000003</v>
      </c>
      <c r="HA230">
        <v>4.03</v>
      </c>
      <c r="HB230">
        <v>280.74</v>
      </c>
      <c r="HC230">
        <v>51.07</v>
      </c>
      <c r="HD230">
        <v>89.77</v>
      </c>
      <c r="HE230">
        <v>3.66</v>
      </c>
      <c r="HF230">
        <v>33.56</v>
      </c>
      <c r="HG230">
        <v>31.81</v>
      </c>
      <c r="HH230">
        <v>31.96</v>
      </c>
      <c r="HI230">
        <v>34.880000000000003</v>
      </c>
      <c r="HJ230">
        <v>4.03</v>
      </c>
      <c r="HK230">
        <v>280.74</v>
      </c>
      <c r="ID230">
        <v>0</v>
      </c>
      <c r="IE230">
        <v>3.1894999999999998</v>
      </c>
      <c r="IF230">
        <v>3.1678199999999997E-2</v>
      </c>
      <c r="IG230">
        <v>0.13442499999999999</v>
      </c>
      <c r="IH230">
        <v>0.62342900000000001</v>
      </c>
      <c r="II230">
        <v>0.35041600000000001</v>
      </c>
      <c r="IJ230">
        <v>0.41447200000000001</v>
      </c>
      <c r="IK230">
        <v>6.2929700000000005E-2</v>
      </c>
      <c r="IL230">
        <v>4.8068499999999998</v>
      </c>
      <c r="IM230">
        <v>52.1</v>
      </c>
      <c r="IN230">
        <v>21.2</v>
      </c>
      <c r="IO230">
        <v>30.9</v>
      </c>
      <c r="IP230">
        <v>52.1</v>
      </c>
      <c r="IQ230">
        <v>21.2</v>
      </c>
      <c r="IR230">
        <v>30.9</v>
      </c>
      <c r="IU230">
        <v>82.06</v>
      </c>
      <c r="IV230">
        <v>0</v>
      </c>
      <c r="IW230">
        <v>82.06</v>
      </c>
      <c r="IX230">
        <v>0</v>
      </c>
      <c r="IY230">
        <v>82.06</v>
      </c>
      <c r="IZ230">
        <v>0</v>
      </c>
      <c r="JA230">
        <v>178.06</v>
      </c>
      <c r="JB230">
        <v>0</v>
      </c>
      <c r="JK230">
        <v>1</v>
      </c>
      <c r="JL230">
        <v>3.35887</v>
      </c>
      <c r="JM230">
        <v>3.35887</v>
      </c>
      <c r="JP230">
        <v>5205.8900000000003</v>
      </c>
      <c r="JQ230">
        <v>3.35887</v>
      </c>
      <c r="JR230">
        <v>0.39</v>
      </c>
      <c r="JS230">
        <v>0.41</v>
      </c>
      <c r="JT230">
        <v>1.1599999999999999</v>
      </c>
      <c r="JU230">
        <v>0.39</v>
      </c>
      <c r="JV230">
        <v>0.41</v>
      </c>
      <c r="JW230">
        <v>1.1599999999999999</v>
      </c>
      <c r="JZ230">
        <v>1</v>
      </c>
      <c r="KA230">
        <v>1</v>
      </c>
      <c r="KB230">
        <v>22.187999999999999</v>
      </c>
      <c r="KC230">
        <v>22.4572</v>
      </c>
      <c r="KD230">
        <v>22.187999999999999</v>
      </c>
      <c r="KE230">
        <v>22.4572</v>
      </c>
      <c r="KF230">
        <v>52.5229</v>
      </c>
      <c r="KG230">
        <v>53.411099999999998</v>
      </c>
      <c r="KJ230">
        <v>465.83100000000002</v>
      </c>
      <c r="KK230">
        <v>276.08100000000002</v>
      </c>
      <c r="KL230">
        <v>55.353299999999997</v>
      </c>
      <c r="KM230">
        <v>221.898</v>
      </c>
      <c r="KN230">
        <v>0</v>
      </c>
      <c r="KO230">
        <v>-797.71199999999999</v>
      </c>
      <c r="KP230">
        <v>0</v>
      </c>
      <c r="KQ230">
        <v>0</v>
      </c>
      <c r="KR230">
        <v>109.703</v>
      </c>
      <c r="KS230">
        <v>391.88299999999998</v>
      </c>
      <c r="KT230">
        <v>413.96499999999997</v>
      </c>
      <c r="KU230">
        <v>26.198699999999999</v>
      </c>
      <c r="KV230">
        <v>1163.2</v>
      </c>
      <c r="KW230">
        <v>0</v>
      </c>
      <c r="KX230">
        <v>0</v>
      </c>
      <c r="KY230">
        <v>0</v>
      </c>
      <c r="KZ230">
        <v>0</v>
      </c>
      <c r="LA230">
        <v>0</v>
      </c>
      <c r="LB230">
        <v>465.83100000000002</v>
      </c>
      <c r="LC230">
        <v>276.08100000000002</v>
      </c>
      <c r="LD230">
        <v>55.353299999999997</v>
      </c>
      <c r="LE230">
        <v>221.898</v>
      </c>
      <c r="LF230">
        <v>-797.71199999999999</v>
      </c>
      <c r="LG230">
        <v>109.703</v>
      </c>
      <c r="LH230">
        <v>391.88299999999998</v>
      </c>
      <c r="LI230">
        <v>413.96499999999997</v>
      </c>
      <c r="LJ230">
        <v>26.198699999999999</v>
      </c>
      <c r="LK230">
        <v>1163.2</v>
      </c>
      <c r="LL230">
        <v>0</v>
      </c>
      <c r="LM230">
        <v>0</v>
      </c>
      <c r="LN230">
        <v>0</v>
      </c>
      <c r="LO230">
        <v>0</v>
      </c>
      <c r="LP230">
        <v>891.41099999999994</v>
      </c>
      <c r="LQ230">
        <v>743.22900000000004</v>
      </c>
      <c r="LR230">
        <v>55.353299999999997</v>
      </c>
      <c r="LS230">
        <v>504.43099999999998</v>
      </c>
      <c r="LT230">
        <v>463.08</v>
      </c>
      <c r="LU230">
        <v>480.24</v>
      </c>
      <c r="LV230">
        <v>522.63300000000004</v>
      </c>
      <c r="LW230">
        <v>71.471400000000003</v>
      </c>
      <c r="LX230">
        <v>3731.85</v>
      </c>
      <c r="LY230">
        <v>0</v>
      </c>
      <c r="LZ230">
        <v>0</v>
      </c>
      <c r="MA230">
        <v>0</v>
      </c>
      <c r="MB230">
        <v>0</v>
      </c>
    </row>
    <row r="231" spans="1:340" x14ac:dyDescent="0.25">
      <c r="A231" s="26">
        <v>44497.840069444443</v>
      </c>
      <c r="B231" t="s">
        <v>1118</v>
      </c>
      <c r="C231" t="s">
        <v>1119</v>
      </c>
      <c r="D231">
        <v>12</v>
      </c>
      <c r="E231">
        <v>1</v>
      </c>
      <c r="F231">
        <v>2100</v>
      </c>
      <c r="G231" t="s">
        <v>87</v>
      </c>
      <c r="H231" t="s">
        <v>393</v>
      </c>
      <c r="I231">
        <v>0</v>
      </c>
      <c r="J231">
        <v>0</v>
      </c>
      <c r="K231">
        <v>0</v>
      </c>
      <c r="L231">
        <v>32.1</v>
      </c>
      <c r="O231">
        <v>2147.85</v>
      </c>
      <c r="P231">
        <v>210.404</v>
      </c>
      <c r="Q231">
        <v>277.07299999999998</v>
      </c>
      <c r="R231">
        <v>1196.93</v>
      </c>
      <c r="S231">
        <v>0</v>
      </c>
      <c r="T231">
        <v>-4302.38</v>
      </c>
      <c r="U231">
        <v>0</v>
      </c>
      <c r="V231">
        <v>0</v>
      </c>
      <c r="W231">
        <v>505.55700000000002</v>
      </c>
      <c r="X231">
        <v>2000.02</v>
      </c>
      <c r="Y231">
        <v>2025.88</v>
      </c>
      <c r="Z231">
        <v>119.621</v>
      </c>
      <c r="AA231">
        <v>4180.96</v>
      </c>
      <c r="AB231">
        <v>3832.26</v>
      </c>
      <c r="AC231">
        <v>0</v>
      </c>
      <c r="AD231">
        <v>0</v>
      </c>
      <c r="AE231">
        <v>0</v>
      </c>
      <c r="AF231">
        <v>0</v>
      </c>
      <c r="AG231">
        <v>0</v>
      </c>
      <c r="AH231">
        <v>0</v>
      </c>
      <c r="AI231">
        <v>25.83</v>
      </c>
      <c r="AJ231">
        <v>18.91</v>
      </c>
      <c r="AK231">
        <v>3.66</v>
      </c>
      <c r="AL231">
        <v>15.42</v>
      </c>
      <c r="AM231">
        <v>0</v>
      </c>
      <c r="AN231">
        <v>-49.35</v>
      </c>
      <c r="AO231">
        <v>0</v>
      </c>
      <c r="AP231">
        <v>0</v>
      </c>
      <c r="AQ231">
        <v>7.37</v>
      </c>
      <c r="AR231">
        <v>27.72</v>
      </c>
      <c r="AS231">
        <v>27.51</v>
      </c>
      <c r="AT231">
        <v>1.64</v>
      </c>
      <c r="AU231">
        <v>78.709999999999994</v>
      </c>
      <c r="AV231">
        <v>63.82</v>
      </c>
      <c r="BI231">
        <v>0</v>
      </c>
      <c r="BJ231">
        <v>0.75409800000000005</v>
      </c>
      <c r="BK231">
        <v>3.1638600000000003E-2</v>
      </c>
      <c r="BL231">
        <v>7.7726400000000001E-2</v>
      </c>
      <c r="BM231">
        <v>0</v>
      </c>
      <c r="BN231">
        <v>-8.0562099999999998E-2</v>
      </c>
      <c r="BO231">
        <v>0</v>
      </c>
      <c r="BP231">
        <v>0</v>
      </c>
      <c r="BQ231">
        <v>0.134212</v>
      </c>
      <c r="BR231">
        <v>0.38781900000000002</v>
      </c>
      <c r="BS231">
        <v>0.30364400000000002</v>
      </c>
      <c r="BT231">
        <v>2.03874E-2</v>
      </c>
      <c r="BU231">
        <v>1.62896</v>
      </c>
      <c r="BV231">
        <v>0.86346299999999998</v>
      </c>
      <c r="BW231">
        <v>2147.85</v>
      </c>
      <c r="BX231">
        <v>210.404</v>
      </c>
      <c r="BY231">
        <v>277.07299999999998</v>
      </c>
      <c r="BZ231">
        <v>1196.93</v>
      </c>
      <c r="CA231">
        <v>-4302.38</v>
      </c>
      <c r="CB231">
        <v>505.55700000000002</v>
      </c>
      <c r="CC231">
        <v>2000.02</v>
      </c>
      <c r="CD231">
        <v>2025.88</v>
      </c>
      <c r="CE231">
        <v>119.621</v>
      </c>
      <c r="CF231">
        <v>4180.96</v>
      </c>
      <c r="CG231">
        <v>3832.26</v>
      </c>
      <c r="CH231">
        <v>0</v>
      </c>
      <c r="CI231">
        <v>0</v>
      </c>
      <c r="CJ231">
        <v>0</v>
      </c>
      <c r="CK231">
        <v>0</v>
      </c>
      <c r="CL231">
        <v>0</v>
      </c>
      <c r="CM231">
        <v>25.83</v>
      </c>
      <c r="CN231">
        <v>18.91</v>
      </c>
      <c r="CO231">
        <v>3.66</v>
      </c>
      <c r="CP231">
        <v>15.42</v>
      </c>
      <c r="CQ231">
        <v>-49.35</v>
      </c>
      <c r="CR231">
        <v>7.37</v>
      </c>
      <c r="CS231">
        <v>27.72</v>
      </c>
      <c r="CT231">
        <v>27.51</v>
      </c>
      <c r="CU231">
        <v>1.64</v>
      </c>
      <c r="CV231">
        <v>78.709999999999994</v>
      </c>
      <c r="CW231">
        <v>63.82</v>
      </c>
      <c r="DH231">
        <v>0</v>
      </c>
      <c r="DI231">
        <v>0.75409800000000005</v>
      </c>
      <c r="DJ231">
        <v>3.1638600000000003E-2</v>
      </c>
      <c r="DK231">
        <v>7.7726400000000001E-2</v>
      </c>
      <c r="DL231">
        <v>-8.0562099999999998E-2</v>
      </c>
      <c r="DM231">
        <v>0.134212</v>
      </c>
      <c r="DN231">
        <v>0.38781900000000002</v>
      </c>
      <c r="DO231">
        <v>0.30364400000000002</v>
      </c>
      <c r="DP231">
        <v>2.03874E-2</v>
      </c>
      <c r="DQ231">
        <v>1.62896</v>
      </c>
      <c r="DR231">
        <v>0.86346299999999998</v>
      </c>
      <c r="DS231" t="s">
        <v>673</v>
      </c>
      <c r="DT231" t="s">
        <v>670</v>
      </c>
      <c r="DU231" t="s">
        <v>665</v>
      </c>
      <c r="DV231" t="s">
        <v>501</v>
      </c>
      <c r="DW231">
        <v>0</v>
      </c>
      <c r="DX231">
        <v>0</v>
      </c>
      <c r="DY231">
        <v>0</v>
      </c>
      <c r="DZ231">
        <v>0</v>
      </c>
      <c r="EC231">
        <v>2147.85</v>
      </c>
      <c r="ED231">
        <v>210.404</v>
      </c>
      <c r="EE231">
        <v>277.07299999999998</v>
      </c>
      <c r="EF231">
        <v>1196.93</v>
      </c>
      <c r="EG231">
        <v>0</v>
      </c>
      <c r="EH231">
        <v>-4302.38</v>
      </c>
      <c r="EI231">
        <v>0</v>
      </c>
      <c r="EJ231">
        <v>0</v>
      </c>
      <c r="EK231">
        <v>505.55700000000002</v>
      </c>
      <c r="EL231">
        <v>2000.02</v>
      </c>
      <c r="EM231">
        <v>2025.88</v>
      </c>
      <c r="EN231">
        <v>119.621</v>
      </c>
      <c r="EO231">
        <v>4180.96</v>
      </c>
      <c r="EP231">
        <v>0</v>
      </c>
      <c r="EQ231">
        <v>0</v>
      </c>
      <c r="ER231">
        <v>0</v>
      </c>
      <c r="ES231">
        <v>0</v>
      </c>
      <c r="ET231">
        <v>0</v>
      </c>
      <c r="EU231">
        <v>25.83</v>
      </c>
      <c r="EV231">
        <v>18.91</v>
      </c>
      <c r="EW231">
        <v>3.66</v>
      </c>
      <c r="EX231">
        <v>15.42</v>
      </c>
      <c r="EY231">
        <v>0</v>
      </c>
      <c r="EZ231">
        <v>-49.35</v>
      </c>
      <c r="FA231">
        <v>0</v>
      </c>
      <c r="FB231">
        <v>0</v>
      </c>
      <c r="FC231">
        <v>7.37</v>
      </c>
      <c r="FD231">
        <v>27.72</v>
      </c>
      <c r="FE231">
        <v>27.51</v>
      </c>
      <c r="FF231">
        <v>1.64</v>
      </c>
      <c r="FG231">
        <v>78.709999999999994</v>
      </c>
      <c r="FT231">
        <v>0</v>
      </c>
      <c r="FU231">
        <v>0.75409800000000005</v>
      </c>
      <c r="FV231">
        <v>3.1638600000000003E-2</v>
      </c>
      <c r="FW231">
        <v>7.7726400000000001E-2</v>
      </c>
      <c r="FX231">
        <v>0</v>
      </c>
      <c r="FY231">
        <v>-8.0562099999999998E-2</v>
      </c>
      <c r="FZ231">
        <v>0</v>
      </c>
      <c r="GA231">
        <v>0</v>
      </c>
      <c r="GB231">
        <v>0.134212</v>
      </c>
      <c r="GC231">
        <v>0.38781900000000002</v>
      </c>
      <c r="GD231">
        <v>0.30364400000000002</v>
      </c>
      <c r="GE231">
        <v>2.03874E-2</v>
      </c>
      <c r="GF231">
        <v>1.62896</v>
      </c>
      <c r="GG231">
        <v>4104.34</v>
      </c>
      <c r="GH231">
        <v>1123.8399999999999</v>
      </c>
      <c r="GI231">
        <v>277.07299999999998</v>
      </c>
      <c r="GJ231">
        <v>2735.09</v>
      </c>
      <c r="GK231">
        <v>2135</v>
      </c>
      <c r="GL231">
        <v>2349</v>
      </c>
      <c r="GM231">
        <v>2531</v>
      </c>
      <c r="GN231">
        <v>297.5</v>
      </c>
      <c r="GO231">
        <v>15552.8</v>
      </c>
      <c r="GP231">
        <v>0</v>
      </c>
      <c r="GQ231">
        <v>0</v>
      </c>
      <c r="GR231">
        <v>0</v>
      </c>
      <c r="GS231">
        <v>0</v>
      </c>
      <c r="GT231">
        <v>49.3</v>
      </c>
      <c r="GU231">
        <v>53.27</v>
      </c>
      <c r="GV231">
        <v>3.66</v>
      </c>
      <c r="GW231">
        <v>35.96</v>
      </c>
      <c r="GX231">
        <v>31.93</v>
      </c>
      <c r="GY231">
        <v>32</v>
      </c>
      <c r="GZ231">
        <v>34.92</v>
      </c>
      <c r="HA231">
        <v>4.13</v>
      </c>
      <c r="HB231">
        <v>245.17</v>
      </c>
      <c r="HC231">
        <v>49.3</v>
      </c>
      <c r="HD231">
        <v>53.27</v>
      </c>
      <c r="HE231">
        <v>3.66</v>
      </c>
      <c r="HF231">
        <v>35.96</v>
      </c>
      <c r="HG231">
        <v>31.93</v>
      </c>
      <c r="HH231">
        <v>32</v>
      </c>
      <c r="HI231">
        <v>34.92</v>
      </c>
      <c r="HJ231">
        <v>4.13</v>
      </c>
      <c r="HK231">
        <v>245.17</v>
      </c>
      <c r="ID231">
        <v>0</v>
      </c>
      <c r="IE231">
        <v>2.4129499999999999</v>
      </c>
      <c r="IF231">
        <v>3.1638600000000003E-2</v>
      </c>
      <c r="IG231">
        <v>0.29689900000000002</v>
      </c>
      <c r="IH231">
        <v>0.62342900000000001</v>
      </c>
      <c r="II231">
        <v>0.35041600000000001</v>
      </c>
      <c r="IJ231">
        <v>0.41447200000000001</v>
      </c>
      <c r="IK231">
        <v>6.2929700000000005E-2</v>
      </c>
      <c r="IL231">
        <v>4.1927300000000001</v>
      </c>
      <c r="IM231">
        <v>52.2</v>
      </c>
      <c r="IN231">
        <v>20.100000000000001</v>
      </c>
      <c r="IO231">
        <v>32.1</v>
      </c>
      <c r="IP231">
        <v>52.2</v>
      </c>
      <c r="IQ231">
        <v>20.100000000000001</v>
      </c>
      <c r="IR231">
        <v>32.1</v>
      </c>
      <c r="IU231">
        <v>63.82</v>
      </c>
      <c r="IV231">
        <v>0</v>
      </c>
      <c r="IW231">
        <v>63.82</v>
      </c>
      <c r="IX231">
        <v>0</v>
      </c>
      <c r="IY231">
        <v>63.82</v>
      </c>
      <c r="IZ231">
        <v>0</v>
      </c>
      <c r="JA231">
        <v>142.19</v>
      </c>
      <c r="JB231">
        <v>0</v>
      </c>
      <c r="JK231">
        <v>1</v>
      </c>
      <c r="JL231">
        <v>2.8233299999999999</v>
      </c>
      <c r="JM231">
        <v>2.8233299999999999</v>
      </c>
      <c r="JP231">
        <v>4303.6400000000003</v>
      </c>
      <c r="JQ231">
        <v>2.8233299999999999</v>
      </c>
      <c r="JR231">
        <v>0.34</v>
      </c>
      <c r="JS231">
        <v>0.32</v>
      </c>
      <c r="JT231">
        <v>1.07</v>
      </c>
      <c r="JU231">
        <v>0.34</v>
      </c>
      <c r="JV231">
        <v>0.32</v>
      </c>
      <c r="JW231">
        <v>1.07</v>
      </c>
      <c r="JZ231">
        <v>1</v>
      </c>
      <c r="KA231">
        <v>1</v>
      </c>
      <c r="KB231">
        <v>21.023199999999999</v>
      </c>
      <c r="KC231">
        <v>21.268599999999999</v>
      </c>
      <c r="KD231">
        <v>21.023199999999999</v>
      </c>
      <c r="KE231">
        <v>21.268599999999999</v>
      </c>
      <c r="KF231">
        <v>44.791699999999999</v>
      </c>
      <c r="KG231">
        <v>45.522199999999998</v>
      </c>
      <c r="KJ231">
        <v>454.69200000000001</v>
      </c>
      <c r="KK231">
        <v>49.928699999999999</v>
      </c>
      <c r="KL231">
        <v>55.284100000000002</v>
      </c>
      <c r="KM231">
        <v>232.35400000000001</v>
      </c>
      <c r="KN231">
        <v>0</v>
      </c>
      <c r="KO231">
        <v>-658.89300000000003</v>
      </c>
      <c r="KP231">
        <v>0</v>
      </c>
      <c r="KQ231">
        <v>0</v>
      </c>
      <c r="KR231">
        <v>109.703</v>
      </c>
      <c r="KS231">
        <v>387.98899999999998</v>
      </c>
      <c r="KT231">
        <v>413.96499999999997</v>
      </c>
      <c r="KU231">
        <v>26.198699999999999</v>
      </c>
      <c r="KV231">
        <v>1071.22</v>
      </c>
      <c r="KW231">
        <v>0</v>
      </c>
      <c r="KX231">
        <v>0</v>
      </c>
      <c r="KY231">
        <v>0</v>
      </c>
      <c r="KZ231">
        <v>0</v>
      </c>
      <c r="LA231">
        <v>0</v>
      </c>
      <c r="LB231">
        <v>454.69200000000001</v>
      </c>
      <c r="LC231">
        <v>49.928699999999999</v>
      </c>
      <c r="LD231">
        <v>55.284100000000002</v>
      </c>
      <c r="LE231">
        <v>232.35400000000001</v>
      </c>
      <c r="LF231">
        <v>-658.89300000000003</v>
      </c>
      <c r="LG231">
        <v>109.703</v>
      </c>
      <c r="LH231">
        <v>387.98899999999998</v>
      </c>
      <c r="LI231">
        <v>413.96499999999997</v>
      </c>
      <c r="LJ231">
        <v>26.198699999999999</v>
      </c>
      <c r="LK231">
        <v>1071.22</v>
      </c>
      <c r="LL231">
        <v>0</v>
      </c>
      <c r="LM231">
        <v>0</v>
      </c>
      <c r="LN231">
        <v>0</v>
      </c>
      <c r="LO231">
        <v>0</v>
      </c>
      <c r="LP231">
        <v>861.56</v>
      </c>
      <c r="LQ231">
        <v>272.673</v>
      </c>
      <c r="LR231">
        <v>55.284100000000002</v>
      </c>
      <c r="LS231">
        <v>534.86199999999997</v>
      </c>
      <c r="LT231">
        <v>463.08</v>
      </c>
      <c r="LU231">
        <v>480.24</v>
      </c>
      <c r="LV231">
        <v>522.63300000000004</v>
      </c>
      <c r="LW231">
        <v>71.471400000000003</v>
      </c>
      <c r="LX231">
        <v>3261.8</v>
      </c>
      <c r="LY231">
        <v>0</v>
      </c>
      <c r="LZ231">
        <v>0</v>
      </c>
      <c r="MA231">
        <v>0</v>
      </c>
      <c r="MB231">
        <v>0</v>
      </c>
    </row>
    <row r="232" spans="1:340" x14ac:dyDescent="0.25">
      <c r="A232" s="26">
        <v>44497.840428240743</v>
      </c>
      <c r="B232" t="s">
        <v>1120</v>
      </c>
      <c r="C232" t="s">
        <v>1121</v>
      </c>
      <c r="D232">
        <v>13</v>
      </c>
      <c r="E232">
        <v>1</v>
      </c>
      <c r="F232">
        <v>2100</v>
      </c>
      <c r="G232" t="s">
        <v>87</v>
      </c>
      <c r="H232" t="s">
        <v>393</v>
      </c>
      <c r="I232">
        <v>0</v>
      </c>
      <c r="J232">
        <v>0</v>
      </c>
      <c r="K232">
        <v>0</v>
      </c>
      <c r="L232">
        <v>31.9</v>
      </c>
      <c r="O232">
        <v>1847.67</v>
      </c>
      <c r="P232">
        <v>1298.0999999999999</v>
      </c>
      <c r="Q232">
        <v>278.41300000000001</v>
      </c>
      <c r="R232">
        <v>1086.46</v>
      </c>
      <c r="S232">
        <v>0</v>
      </c>
      <c r="T232">
        <v>-5343.73</v>
      </c>
      <c r="U232">
        <v>0</v>
      </c>
      <c r="V232">
        <v>0</v>
      </c>
      <c r="W232">
        <v>505.55700000000002</v>
      </c>
      <c r="X232">
        <v>2027.12</v>
      </c>
      <c r="Y232">
        <v>2025.88</v>
      </c>
      <c r="Z232">
        <v>119.621</v>
      </c>
      <c r="AA232">
        <v>3845.09</v>
      </c>
      <c r="AB232">
        <v>4510.6499999999996</v>
      </c>
      <c r="AC232">
        <v>0</v>
      </c>
      <c r="AD232">
        <v>0</v>
      </c>
      <c r="AE232">
        <v>0</v>
      </c>
      <c r="AF232">
        <v>0</v>
      </c>
      <c r="AG232">
        <v>0</v>
      </c>
      <c r="AH232">
        <v>0</v>
      </c>
      <c r="AI232">
        <v>22.38</v>
      </c>
      <c r="AJ232">
        <v>41.52</v>
      </c>
      <c r="AK232">
        <v>3.69</v>
      </c>
      <c r="AL232">
        <v>14.01</v>
      </c>
      <c r="AM232">
        <v>0</v>
      </c>
      <c r="AN232">
        <v>-59.27</v>
      </c>
      <c r="AO232">
        <v>0</v>
      </c>
      <c r="AP232">
        <v>0</v>
      </c>
      <c r="AQ232">
        <v>7.52</v>
      </c>
      <c r="AR232">
        <v>29.13</v>
      </c>
      <c r="AS232">
        <v>27.67</v>
      </c>
      <c r="AT232">
        <v>1.65</v>
      </c>
      <c r="AU232">
        <v>88.3</v>
      </c>
      <c r="AV232">
        <v>81.599999999999994</v>
      </c>
      <c r="BI232">
        <v>0</v>
      </c>
      <c r="BJ232">
        <v>1.9944299999999999</v>
      </c>
      <c r="BK232">
        <v>3.1791600000000003E-2</v>
      </c>
      <c r="BL232">
        <v>6.6148799999999994E-2</v>
      </c>
      <c r="BM232">
        <v>0</v>
      </c>
      <c r="BN232">
        <v>-7.9702200000000001E-2</v>
      </c>
      <c r="BO232">
        <v>0</v>
      </c>
      <c r="BP232">
        <v>0</v>
      </c>
      <c r="BQ232">
        <v>0.134212</v>
      </c>
      <c r="BR232">
        <v>0.390598</v>
      </c>
      <c r="BS232">
        <v>0.30364400000000002</v>
      </c>
      <c r="BT232">
        <v>2.03874E-2</v>
      </c>
      <c r="BU232">
        <v>2.86151</v>
      </c>
      <c r="BV232">
        <v>2.0923699999999998</v>
      </c>
      <c r="BW232">
        <v>1847.67</v>
      </c>
      <c r="BX232">
        <v>1298.0999999999999</v>
      </c>
      <c r="BY232">
        <v>278.41300000000001</v>
      </c>
      <c r="BZ232">
        <v>1086.46</v>
      </c>
      <c r="CA232">
        <v>-5343.73</v>
      </c>
      <c r="CB232">
        <v>505.55700000000002</v>
      </c>
      <c r="CC232">
        <v>2027.12</v>
      </c>
      <c r="CD232">
        <v>2025.88</v>
      </c>
      <c r="CE232">
        <v>119.621</v>
      </c>
      <c r="CF232">
        <v>3845.09</v>
      </c>
      <c r="CG232">
        <v>4510.6499999999996</v>
      </c>
      <c r="CH232">
        <v>0</v>
      </c>
      <c r="CI232">
        <v>0</v>
      </c>
      <c r="CJ232">
        <v>0</v>
      </c>
      <c r="CK232">
        <v>0</v>
      </c>
      <c r="CL232">
        <v>0</v>
      </c>
      <c r="CM232">
        <v>22.38</v>
      </c>
      <c r="CN232">
        <v>41.52</v>
      </c>
      <c r="CO232">
        <v>3.69</v>
      </c>
      <c r="CP232">
        <v>14.01</v>
      </c>
      <c r="CQ232">
        <v>-59.27</v>
      </c>
      <c r="CR232">
        <v>7.52</v>
      </c>
      <c r="CS232">
        <v>29.13</v>
      </c>
      <c r="CT232">
        <v>27.67</v>
      </c>
      <c r="CU232">
        <v>1.65</v>
      </c>
      <c r="CV232">
        <v>88.3</v>
      </c>
      <c r="CW232">
        <v>81.599999999999994</v>
      </c>
      <c r="DH232">
        <v>0</v>
      </c>
      <c r="DI232">
        <v>1.9944299999999999</v>
      </c>
      <c r="DJ232">
        <v>3.1791600000000003E-2</v>
      </c>
      <c r="DK232">
        <v>6.6148799999999994E-2</v>
      </c>
      <c r="DL232">
        <v>-7.9702200000000001E-2</v>
      </c>
      <c r="DM232">
        <v>0.134212</v>
      </c>
      <c r="DN232">
        <v>0.390598</v>
      </c>
      <c r="DO232">
        <v>0.30364400000000002</v>
      </c>
      <c r="DP232">
        <v>2.03874E-2</v>
      </c>
      <c r="DQ232">
        <v>2.86151</v>
      </c>
      <c r="DR232">
        <v>2.0923699999999998</v>
      </c>
      <c r="DS232" t="s">
        <v>673</v>
      </c>
      <c r="DT232" t="s">
        <v>670</v>
      </c>
      <c r="DU232" t="s">
        <v>665</v>
      </c>
      <c r="DV232" t="s">
        <v>501</v>
      </c>
      <c r="DW232">
        <v>0</v>
      </c>
      <c r="DX232">
        <v>0</v>
      </c>
      <c r="DY232">
        <v>0</v>
      </c>
      <c r="DZ232">
        <v>0</v>
      </c>
      <c r="EC232">
        <v>1847.67</v>
      </c>
      <c r="ED232">
        <v>1298.0999999999999</v>
      </c>
      <c r="EE232">
        <v>278.41300000000001</v>
      </c>
      <c r="EF232">
        <v>1086.46</v>
      </c>
      <c r="EG232">
        <v>0</v>
      </c>
      <c r="EH232">
        <v>-5343.73</v>
      </c>
      <c r="EI232">
        <v>0</v>
      </c>
      <c r="EJ232">
        <v>0</v>
      </c>
      <c r="EK232">
        <v>505.55700000000002</v>
      </c>
      <c r="EL232">
        <v>2027.12</v>
      </c>
      <c r="EM232">
        <v>2025.88</v>
      </c>
      <c r="EN232">
        <v>119.621</v>
      </c>
      <c r="EO232">
        <v>3845.09</v>
      </c>
      <c r="EP232">
        <v>0</v>
      </c>
      <c r="EQ232">
        <v>0</v>
      </c>
      <c r="ER232">
        <v>0</v>
      </c>
      <c r="ES232">
        <v>0</v>
      </c>
      <c r="ET232">
        <v>0</v>
      </c>
      <c r="EU232">
        <v>22.38</v>
      </c>
      <c r="EV232">
        <v>41.52</v>
      </c>
      <c r="EW232">
        <v>3.69</v>
      </c>
      <c r="EX232">
        <v>14.01</v>
      </c>
      <c r="EY232">
        <v>0</v>
      </c>
      <c r="EZ232">
        <v>-59.27</v>
      </c>
      <c r="FA232">
        <v>0</v>
      </c>
      <c r="FB232">
        <v>0</v>
      </c>
      <c r="FC232">
        <v>7.52</v>
      </c>
      <c r="FD232">
        <v>29.13</v>
      </c>
      <c r="FE232">
        <v>27.67</v>
      </c>
      <c r="FF232">
        <v>1.65</v>
      </c>
      <c r="FG232">
        <v>88.3</v>
      </c>
      <c r="FT232">
        <v>0</v>
      </c>
      <c r="FU232">
        <v>1.9944299999999999</v>
      </c>
      <c r="FV232">
        <v>3.1791600000000003E-2</v>
      </c>
      <c r="FW232">
        <v>6.6148799999999994E-2</v>
      </c>
      <c r="FX232">
        <v>0</v>
      </c>
      <c r="FY232">
        <v>-7.9702200000000001E-2</v>
      </c>
      <c r="FZ232">
        <v>0</v>
      </c>
      <c r="GA232">
        <v>0</v>
      </c>
      <c r="GB232">
        <v>0.134212</v>
      </c>
      <c r="GC232">
        <v>0.390598</v>
      </c>
      <c r="GD232">
        <v>0.30364400000000002</v>
      </c>
      <c r="GE232">
        <v>2.03874E-2</v>
      </c>
      <c r="GF232">
        <v>2.86151</v>
      </c>
      <c r="GG232">
        <v>3678.31</v>
      </c>
      <c r="GH232">
        <v>3536.87</v>
      </c>
      <c r="GI232">
        <v>278.41300000000001</v>
      </c>
      <c r="GJ232">
        <v>2557.36</v>
      </c>
      <c r="GK232">
        <v>2135</v>
      </c>
      <c r="GL232">
        <v>2349</v>
      </c>
      <c r="GM232">
        <v>2531</v>
      </c>
      <c r="GN232">
        <v>297.5</v>
      </c>
      <c r="GO232">
        <v>17363.5</v>
      </c>
      <c r="GP232">
        <v>0</v>
      </c>
      <c r="GQ232">
        <v>0</v>
      </c>
      <c r="GR232">
        <v>0</v>
      </c>
      <c r="GS232">
        <v>0</v>
      </c>
      <c r="GT232">
        <v>44.5</v>
      </c>
      <c r="GU232">
        <v>90.75</v>
      </c>
      <c r="GV232">
        <v>3.69</v>
      </c>
      <c r="GW232">
        <v>33.94</v>
      </c>
      <c r="GX232">
        <v>32.729999999999997</v>
      </c>
      <c r="GY232">
        <v>32.200000000000003</v>
      </c>
      <c r="GZ232">
        <v>35.159999999999997</v>
      </c>
      <c r="HA232">
        <v>4.22</v>
      </c>
      <c r="HB232">
        <v>277.19</v>
      </c>
      <c r="HC232">
        <v>44.5</v>
      </c>
      <c r="HD232">
        <v>90.75</v>
      </c>
      <c r="HE232">
        <v>3.69</v>
      </c>
      <c r="HF232">
        <v>33.94</v>
      </c>
      <c r="HG232">
        <v>32.729999999999997</v>
      </c>
      <c r="HH232">
        <v>32.200000000000003</v>
      </c>
      <c r="HI232">
        <v>35.159999999999997</v>
      </c>
      <c r="HJ232">
        <v>4.22</v>
      </c>
      <c r="HK232">
        <v>277.19</v>
      </c>
      <c r="ID232">
        <v>0</v>
      </c>
      <c r="IE232">
        <v>3.2858900000000002</v>
      </c>
      <c r="IF232">
        <v>3.1791600000000003E-2</v>
      </c>
      <c r="IG232">
        <v>0.154505</v>
      </c>
      <c r="IH232">
        <v>0.62342900000000001</v>
      </c>
      <c r="II232">
        <v>0.35041600000000001</v>
      </c>
      <c r="IJ232">
        <v>0.41447200000000001</v>
      </c>
      <c r="IK232">
        <v>6.2929700000000005E-2</v>
      </c>
      <c r="IL232">
        <v>4.9234299999999998</v>
      </c>
      <c r="IM232">
        <v>53.2</v>
      </c>
      <c r="IN232">
        <v>21.3</v>
      </c>
      <c r="IO232">
        <v>31.9</v>
      </c>
      <c r="IP232">
        <v>53.2</v>
      </c>
      <c r="IQ232">
        <v>21.3</v>
      </c>
      <c r="IR232">
        <v>31.9</v>
      </c>
      <c r="IU232">
        <v>81.599999999999994</v>
      </c>
      <c r="IV232">
        <v>0</v>
      </c>
      <c r="IW232">
        <v>81.599999999999994</v>
      </c>
      <c r="IX232">
        <v>0</v>
      </c>
      <c r="IY232">
        <v>81.599999999999994</v>
      </c>
      <c r="IZ232">
        <v>0</v>
      </c>
      <c r="JA232">
        <v>172.88</v>
      </c>
      <c r="JB232">
        <v>0</v>
      </c>
      <c r="JK232">
        <v>1</v>
      </c>
      <c r="JL232">
        <v>3.5448400000000002</v>
      </c>
      <c r="JM232">
        <v>3.5448400000000002</v>
      </c>
      <c r="JP232">
        <v>5345.3</v>
      </c>
      <c r="JQ232">
        <v>3.5448400000000002</v>
      </c>
      <c r="JR232">
        <v>0.39</v>
      </c>
      <c r="JS232">
        <v>0.44</v>
      </c>
      <c r="JT232">
        <v>1.0900000000000001</v>
      </c>
      <c r="JU232">
        <v>0.39</v>
      </c>
      <c r="JV232">
        <v>0.44</v>
      </c>
      <c r="JW232">
        <v>1.0900000000000001</v>
      </c>
      <c r="JZ232">
        <v>1</v>
      </c>
      <c r="KA232">
        <v>1</v>
      </c>
      <c r="KB232">
        <v>24.646899999999999</v>
      </c>
      <c r="KC232">
        <v>24.966200000000001</v>
      </c>
      <c r="KD232">
        <v>24.646899999999999</v>
      </c>
      <c r="KE232">
        <v>24.966200000000001</v>
      </c>
      <c r="KF232">
        <v>54.215000000000003</v>
      </c>
      <c r="KG232">
        <v>55.137799999999999</v>
      </c>
      <c r="KJ232">
        <v>389.822</v>
      </c>
      <c r="KK232">
        <v>311.84899999999999</v>
      </c>
      <c r="KL232">
        <v>55.551400000000001</v>
      </c>
      <c r="KM232">
        <v>211.602</v>
      </c>
      <c r="KN232">
        <v>0</v>
      </c>
      <c r="KO232">
        <v>-825.54300000000001</v>
      </c>
      <c r="KP232">
        <v>0</v>
      </c>
      <c r="KQ232">
        <v>0</v>
      </c>
      <c r="KR232">
        <v>109.703</v>
      </c>
      <c r="KS232">
        <v>393.512</v>
      </c>
      <c r="KT232">
        <v>413.96499999999997</v>
      </c>
      <c r="KU232">
        <v>26.198699999999999</v>
      </c>
      <c r="KV232">
        <v>1086.6600000000001</v>
      </c>
      <c r="KW232">
        <v>0</v>
      </c>
      <c r="KX232">
        <v>0</v>
      </c>
      <c r="KY232">
        <v>0</v>
      </c>
      <c r="KZ232">
        <v>0</v>
      </c>
      <c r="LA232">
        <v>0</v>
      </c>
      <c r="LB232">
        <v>389.822</v>
      </c>
      <c r="LC232">
        <v>311.84899999999999</v>
      </c>
      <c r="LD232">
        <v>55.551400000000001</v>
      </c>
      <c r="LE232">
        <v>211.602</v>
      </c>
      <c r="LF232">
        <v>-825.54300000000001</v>
      </c>
      <c r="LG232">
        <v>109.703</v>
      </c>
      <c r="LH232">
        <v>393.512</v>
      </c>
      <c r="LI232">
        <v>413.96499999999997</v>
      </c>
      <c r="LJ232">
        <v>26.198699999999999</v>
      </c>
      <c r="LK232">
        <v>1086.6600000000001</v>
      </c>
      <c r="LL232">
        <v>0</v>
      </c>
      <c r="LM232">
        <v>0</v>
      </c>
      <c r="LN232">
        <v>0</v>
      </c>
      <c r="LO232">
        <v>0</v>
      </c>
      <c r="LP232">
        <v>770.976</v>
      </c>
      <c r="LQ232">
        <v>809.73900000000003</v>
      </c>
      <c r="LR232">
        <v>55.551400000000001</v>
      </c>
      <c r="LS232">
        <v>496.803</v>
      </c>
      <c r="LT232">
        <v>463.08</v>
      </c>
      <c r="LU232">
        <v>480.24</v>
      </c>
      <c r="LV232">
        <v>522.63300000000004</v>
      </c>
      <c r="LW232">
        <v>71.471400000000003</v>
      </c>
      <c r="LX232">
        <v>3670.49</v>
      </c>
      <c r="LY232">
        <v>0</v>
      </c>
      <c r="LZ232">
        <v>0</v>
      </c>
      <c r="MA232">
        <v>0</v>
      </c>
      <c r="MB232">
        <v>0</v>
      </c>
    </row>
    <row r="233" spans="1:340" x14ac:dyDescent="0.25">
      <c r="A233" s="26">
        <v>44497.840787037036</v>
      </c>
      <c r="B233" t="s">
        <v>1122</v>
      </c>
      <c r="C233" t="s">
        <v>1123</v>
      </c>
      <c r="D233">
        <v>14</v>
      </c>
      <c r="E233">
        <v>1</v>
      </c>
      <c r="F233">
        <v>2100</v>
      </c>
      <c r="G233" t="s">
        <v>87</v>
      </c>
      <c r="H233" t="s">
        <v>393</v>
      </c>
      <c r="I233">
        <v>0</v>
      </c>
      <c r="J233">
        <v>0</v>
      </c>
      <c r="K233">
        <v>0</v>
      </c>
      <c r="L233">
        <v>32.299999999999997</v>
      </c>
      <c r="O233">
        <v>2281.34</v>
      </c>
      <c r="P233">
        <v>1101.79</v>
      </c>
      <c r="Q233">
        <v>275.608</v>
      </c>
      <c r="R233">
        <v>1219.8499999999999</v>
      </c>
      <c r="S233">
        <v>0</v>
      </c>
      <c r="T233">
        <v>-5152.57</v>
      </c>
      <c r="U233">
        <v>0</v>
      </c>
      <c r="V233">
        <v>0</v>
      </c>
      <c r="W233">
        <v>505.55700000000002</v>
      </c>
      <c r="X233">
        <v>2017.01</v>
      </c>
      <c r="Y233">
        <v>2025.88</v>
      </c>
      <c r="Z233">
        <v>119.621</v>
      </c>
      <c r="AA233">
        <v>4394.08</v>
      </c>
      <c r="AB233">
        <v>4878.58</v>
      </c>
      <c r="AC233">
        <v>0</v>
      </c>
      <c r="AD233">
        <v>0</v>
      </c>
      <c r="AE233">
        <v>0</v>
      </c>
      <c r="AF233">
        <v>0</v>
      </c>
      <c r="AG233">
        <v>0</v>
      </c>
      <c r="AH233">
        <v>0</v>
      </c>
      <c r="AI233">
        <v>26.5</v>
      </c>
      <c r="AJ233">
        <v>34.619999999999997</v>
      </c>
      <c r="AK233">
        <v>3.52</v>
      </c>
      <c r="AL233">
        <v>14.69</v>
      </c>
      <c r="AM233">
        <v>0</v>
      </c>
      <c r="AN233">
        <v>-56.75</v>
      </c>
      <c r="AO233">
        <v>0</v>
      </c>
      <c r="AP233">
        <v>0</v>
      </c>
      <c r="AQ233">
        <v>7.03</v>
      </c>
      <c r="AR233">
        <v>27.16</v>
      </c>
      <c r="AS233">
        <v>26.55</v>
      </c>
      <c r="AT233">
        <v>1.57</v>
      </c>
      <c r="AU233">
        <v>84.89</v>
      </c>
      <c r="AV233">
        <v>79.33</v>
      </c>
      <c r="BI233">
        <v>0</v>
      </c>
      <c r="BJ233">
        <v>1.68879</v>
      </c>
      <c r="BK233">
        <v>3.1471300000000001E-2</v>
      </c>
      <c r="BL233">
        <v>7.4290400000000006E-2</v>
      </c>
      <c r="BM233">
        <v>0</v>
      </c>
      <c r="BN233">
        <v>-4.5045000000000002E-2</v>
      </c>
      <c r="BO233">
        <v>0</v>
      </c>
      <c r="BP233">
        <v>0</v>
      </c>
      <c r="BQ233">
        <v>0.134212</v>
      </c>
      <c r="BR233">
        <v>0.38983200000000001</v>
      </c>
      <c r="BS233">
        <v>0.30364400000000002</v>
      </c>
      <c r="BT233">
        <v>2.03874E-2</v>
      </c>
      <c r="BU233">
        <v>2.5975799999999998</v>
      </c>
      <c r="BV233">
        <v>1.7945500000000001</v>
      </c>
      <c r="BW233">
        <v>2281.34</v>
      </c>
      <c r="BX233">
        <v>1101.79</v>
      </c>
      <c r="BY233">
        <v>275.608</v>
      </c>
      <c r="BZ233">
        <v>1219.8499999999999</v>
      </c>
      <c r="CA233">
        <v>-5152.57</v>
      </c>
      <c r="CB233">
        <v>505.55700000000002</v>
      </c>
      <c r="CC233">
        <v>2017.01</v>
      </c>
      <c r="CD233">
        <v>2025.88</v>
      </c>
      <c r="CE233">
        <v>119.621</v>
      </c>
      <c r="CF233">
        <v>4394.08</v>
      </c>
      <c r="CG233">
        <v>4878.58</v>
      </c>
      <c r="CH233">
        <v>0</v>
      </c>
      <c r="CI233">
        <v>0</v>
      </c>
      <c r="CJ233">
        <v>0</v>
      </c>
      <c r="CK233">
        <v>0</v>
      </c>
      <c r="CL233">
        <v>0</v>
      </c>
      <c r="CM233">
        <v>26.5</v>
      </c>
      <c r="CN233">
        <v>34.619999999999997</v>
      </c>
      <c r="CO233">
        <v>3.52</v>
      </c>
      <c r="CP233">
        <v>14.69</v>
      </c>
      <c r="CQ233">
        <v>-56.75</v>
      </c>
      <c r="CR233">
        <v>7.03</v>
      </c>
      <c r="CS233">
        <v>27.16</v>
      </c>
      <c r="CT233">
        <v>26.55</v>
      </c>
      <c r="CU233">
        <v>1.57</v>
      </c>
      <c r="CV233">
        <v>84.89</v>
      </c>
      <c r="CW233">
        <v>79.33</v>
      </c>
      <c r="DH233">
        <v>0</v>
      </c>
      <c r="DI233">
        <v>1.68879</v>
      </c>
      <c r="DJ233">
        <v>3.1471300000000001E-2</v>
      </c>
      <c r="DK233">
        <v>7.4290400000000006E-2</v>
      </c>
      <c r="DL233">
        <v>-4.5045000000000002E-2</v>
      </c>
      <c r="DM233">
        <v>0.134212</v>
      </c>
      <c r="DN233">
        <v>0.38983200000000001</v>
      </c>
      <c r="DO233">
        <v>0.30364400000000002</v>
      </c>
      <c r="DP233">
        <v>2.03874E-2</v>
      </c>
      <c r="DQ233">
        <v>2.5975799999999998</v>
      </c>
      <c r="DR233">
        <v>1.7945500000000001</v>
      </c>
      <c r="DS233" t="s">
        <v>673</v>
      </c>
      <c r="DT233" t="s">
        <v>670</v>
      </c>
      <c r="DU233" t="s">
        <v>665</v>
      </c>
      <c r="DV233" t="s">
        <v>501</v>
      </c>
      <c r="DW233">
        <v>0</v>
      </c>
      <c r="DX233">
        <v>0</v>
      </c>
      <c r="DY233">
        <v>0</v>
      </c>
      <c r="DZ233">
        <v>0</v>
      </c>
      <c r="EC233">
        <v>2281.34</v>
      </c>
      <c r="ED233">
        <v>1101.79</v>
      </c>
      <c r="EE233">
        <v>275.608</v>
      </c>
      <c r="EF233">
        <v>1219.8499999999999</v>
      </c>
      <c r="EG233">
        <v>0</v>
      </c>
      <c r="EH233">
        <v>-5152.57</v>
      </c>
      <c r="EI233">
        <v>0</v>
      </c>
      <c r="EJ233">
        <v>0</v>
      </c>
      <c r="EK233">
        <v>505.55700000000002</v>
      </c>
      <c r="EL233">
        <v>2017.01</v>
      </c>
      <c r="EM233">
        <v>2025.88</v>
      </c>
      <c r="EN233">
        <v>119.621</v>
      </c>
      <c r="EO233">
        <v>4394.08</v>
      </c>
      <c r="EP233">
        <v>0</v>
      </c>
      <c r="EQ233">
        <v>0</v>
      </c>
      <c r="ER233">
        <v>0</v>
      </c>
      <c r="ES233">
        <v>0</v>
      </c>
      <c r="ET233">
        <v>0</v>
      </c>
      <c r="EU233">
        <v>26.5</v>
      </c>
      <c r="EV233">
        <v>34.619999999999997</v>
      </c>
      <c r="EW233">
        <v>3.52</v>
      </c>
      <c r="EX233">
        <v>14.69</v>
      </c>
      <c r="EY233">
        <v>0</v>
      </c>
      <c r="EZ233">
        <v>-56.75</v>
      </c>
      <c r="FA233">
        <v>0</v>
      </c>
      <c r="FB233">
        <v>0</v>
      </c>
      <c r="FC233">
        <v>7.03</v>
      </c>
      <c r="FD233">
        <v>27.16</v>
      </c>
      <c r="FE233">
        <v>26.55</v>
      </c>
      <c r="FF233">
        <v>1.57</v>
      </c>
      <c r="FG233">
        <v>84.89</v>
      </c>
      <c r="FT233">
        <v>0</v>
      </c>
      <c r="FU233">
        <v>1.68879</v>
      </c>
      <c r="FV233">
        <v>3.1471300000000001E-2</v>
      </c>
      <c r="FW233">
        <v>7.4290400000000006E-2</v>
      </c>
      <c r="FX233">
        <v>0</v>
      </c>
      <c r="FY233">
        <v>-4.5045000000000002E-2</v>
      </c>
      <c r="FZ233">
        <v>0</v>
      </c>
      <c r="GA233">
        <v>0</v>
      </c>
      <c r="GB233">
        <v>0.134212</v>
      </c>
      <c r="GC233">
        <v>0.38983200000000001</v>
      </c>
      <c r="GD233">
        <v>0.30364400000000002</v>
      </c>
      <c r="GE233">
        <v>2.03874E-2</v>
      </c>
      <c r="GF233">
        <v>2.5975799999999998</v>
      </c>
      <c r="GG233">
        <v>4458.28</v>
      </c>
      <c r="GH233">
        <v>3030.12</v>
      </c>
      <c r="GI233">
        <v>275.608</v>
      </c>
      <c r="GJ233">
        <v>2639.36</v>
      </c>
      <c r="GK233">
        <v>2135</v>
      </c>
      <c r="GL233">
        <v>2349</v>
      </c>
      <c r="GM233">
        <v>2531</v>
      </c>
      <c r="GN233">
        <v>297.5</v>
      </c>
      <c r="GO233">
        <v>17715.900000000001</v>
      </c>
      <c r="GP233">
        <v>0</v>
      </c>
      <c r="GQ233">
        <v>0</v>
      </c>
      <c r="GR233">
        <v>0</v>
      </c>
      <c r="GS233">
        <v>0</v>
      </c>
      <c r="GT233">
        <v>51.69</v>
      </c>
      <c r="GU233">
        <v>76.010000000000005</v>
      </c>
      <c r="GV233">
        <v>3.52</v>
      </c>
      <c r="GW233">
        <v>32.81</v>
      </c>
      <c r="GX233">
        <v>30.24</v>
      </c>
      <c r="GY233">
        <v>30.85</v>
      </c>
      <c r="GZ233">
        <v>33.630000000000003</v>
      </c>
      <c r="HA233">
        <v>3.96</v>
      </c>
      <c r="HB233">
        <v>262.70999999999998</v>
      </c>
      <c r="HC233">
        <v>51.69</v>
      </c>
      <c r="HD233">
        <v>76.010000000000005</v>
      </c>
      <c r="HE233">
        <v>3.52</v>
      </c>
      <c r="HF233">
        <v>32.81</v>
      </c>
      <c r="HG233">
        <v>30.24</v>
      </c>
      <c r="HH233">
        <v>30.85</v>
      </c>
      <c r="HI233">
        <v>33.630000000000003</v>
      </c>
      <c r="HJ233">
        <v>3.96</v>
      </c>
      <c r="HK233">
        <v>262.70999999999998</v>
      </c>
      <c r="ID233">
        <v>0</v>
      </c>
      <c r="IE233">
        <v>2.6802000000000001</v>
      </c>
      <c r="IF233">
        <v>3.1471300000000001E-2</v>
      </c>
      <c r="IG233">
        <v>0.17139099999999999</v>
      </c>
      <c r="IH233">
        <v>0.62342900000000001</v>
      </c>
      <c r="II233">
        <v>0.35041600000000001</v>
      </c>
      <c r="IJ233">
        <v>0.41447200000000001</v>
      </c>
      <c r="IK233">
        <v>6.2929700000000005E-2</v>
      </c>
      <c r="IL233">
        <v>4.3343100000000003</v>
      </c>
      <c r="IM233">
        <v>53.9</v>
      </c>
      <c r="IN233">
        <v>21.6</v>
      </c>
      <c r="IO233">
        <v>32.299999999999997</v>
      </c>
      <c r="IP233">
        <v>53.9</v>
      </c>
      <c r="IQ233">
        <v>21.6</v>
      </c>
      <c r="IR233">
        <v>32.299999999999997</v>
      </c>
      <c r="IU233">
        <v>79.33</v>
      </c>
      <c r="IV233">
        <v>0</v>
      </c>
      <c r="IW233">
        <v>79.33</v>
      </c>
      <c r="IX233">
        <v>0</v>
      </c>
      <c r="IY233">
        <v>79.33</v>
      </c>
      <c r="IZ233">
        <v>0</v>
      </c>
      <c r="JA233">
        <v>164.03</v>
      </c>
      <c r="JB233">
        <v>0</v>
      </c>
      <c r="JK233">
        <v>1</v>
      </c>
      <c r="JL233">
        <v>2.9386700000000001</v>
      </c>
      <c r="JM233">
        <v>2.9386700000000001</v>
      </c>
      <c r="JP233">
        <v>5154.08</v>
      </c>
      <c r="JQ233">
        <v>2.9386700000000001</v>
      </c>
      <c r="JR233">
        <v>0.3</v>
      </c>
      <c r="JS233">
        <v>0.23</v>
      </c>
      <c r="JT233">
        <v>1.39</v>
      </c>
      <c r="JU233">
        <v>0.3</v>
      </c>
      <c r="JV233">
        <v>0.23</v>
      </c>
      <c r="JW233">
        <v>1.39</v>
      </c>
      <c r="JZ233">
        <v>1</v>
      </c>
      <c r="KA233">
        <v>1</v>
      </c>
      <c r="KB233">
        <v>22.9514</v>
      </c>
      <c r="KC233">
        <v>23.2361</v>
      </c>
      <c r="KD233">
        <v>22.9514</v>
      </c>
      <c r="KE233">
        <v>23.2361</v>
      </c>
      <c r="KF233">
        <v>51.512900000000002</v>
      </c>
      <c r="KG233">
        <v>52.380499999999998</v>
      </c>
      <c r="KJ233">
        <v>472.60700000000003</v>
      </c>
      <c r="KK233">
        <v>290.68200000000002</v>
      </c>
      <c r="KL233">
        <v>51.108499999999999</v>
      </c>
      <c r="KM233">
        <v>217.16200000000001</v>
      </c>
      <c r="KN233">
        <v>0</v>
      </c>
      <c r="KO233">
        <v>-524.346</v>
      </c>
      <c r="KP233">
        <v>0</v>
      </c>
      <c r="KQ233">
        <v>0</v>
      </c>
      <c r="KR233">
        <v>110.455</v>
      </c>
      <c r="KS233">
        <v>351.45699999999999</v>
      </c>
      <c r="KT233">
        <v>395.209</v>
      </c>
      <c r="KU233">
        <v>26.3203</v>
      </c>
      <c r="KV233">
        <v>1390.65</v>
      </c>
      <c r="KW233">
        <v>0</v>
      </c>
      <c r="KX233">
        <v>0</v>
      </c>
      <c r="KY233">
        <v>0</v>
      </c>
      <c r="KZ233">
        <v>0</v>
      </c>
      <c r="LA233">
        <v>0</v>
      </c>
      <c r="LB233">
        <v>472.60700000000003</v>
      </c>
      <c r="LC233">
        <v>290.68200000000002</v>
      </c>
      <c r="LD233">
        <v>51.108499999999999</v>
      </c>
      <c r="LE233">
        <v>217.16200000000001</v>
      </c>
      <c r="LF233">
        <v>-524.346</v>
      </c>
      <c r="LG233">
        <v>110.455</v>
      </c>
      <c r="LH233">
        <v>351.45699999999999</v>
      </c>
      <c r="LI233">
        <v>395.209</v>
      </c>
      <c r="LJ233">
        <v>26.3203</v>
      </c>
      <c r="LK233">
        <v>1390.65</v>
      </c>
      <c r="LL233">
        <v>0</v>
      </c>
      <c r="LM233">
        <v>0</v>
      </c>
      <c r="LN233">
        <v>0</v>
      </c>
      <c r="LO233">
        <v>0</v>
      </c>
      <c r="LP233">
        <v>912.72299999999996</v>
      </c>
      <c r="LQ233">
        <v>687.24699999999996</v>
      </c>
      <c r="LR233">
        <v>51.108499999999999</v>
      </c>
      <c r="LS233">
        <v>466.93400000000003</v>
      </c>
      <c r="LT233">
        <v>466.012</v>
      </c>
      <c r="LU233">
        <v>457.12900000000002</v>
      </c>
      <c r="LV233">
        <v>502.21600000000001</v>
      </c>
      <c r="LW233">
        <v>78.617400000000004</v>
      </c>
      <c r="LX233">
        <v>3621.99</v>
      </c>
      <c r="LY233">
        <v>0</v>
      </c>
      <c r="LZ233">
        <v>0</v>
      </c>
      <c r="MA233">
        <v>0</v>
      </c>
      <c r="MB233">
        <v>0</v>
      </c>
    </row>
    <row r="234" spans="1:340" x14ac:dyDescent="0.25">
      <c r="A234" s="26">
        <v>44497.841145833336</v>
      </c>
      <c r="B234" t="s">
        <v>1124</v>
      </c>
      <c r="C234" t="s">
        <v>1125</v>
      </c>
      <c r="D234">
        <v>15</v>
      </c>
      <c r="E234">
        <v>1</v>
      </c>
      <c r="F234">
        <v>2100</v>
      </c>
      <c r="G234" t="s">
        <v>87</v>
      </c>
      <c r="H234" t="s">
        <v>393</v>
      </c>
      <c r="I234">
        <v>0</v>
      </c>
      <c r="J234">
        <v>0</v>
      </c>
      <c r="K234">
        <v>0</v>
      </c>
      <c r="L234">
        <v>27.1</v>
      </c>
      <c r="O234">
        <v>91.135599999999997</v>
      </c>
      <c r="P234">
        <v>4466.22</v>
      </c>
      <c r="Q234">
        <v>277.42</v>
      </c>
      <c r="R234">
        <v>687.11300000000006</v>
      </c>
      <c r="S234">
        <v>0</v>
      </c>
      <c r="T234">
        <v>-8300.08</v>
      </c>
      <c r="U234">
        <v>0</v>
      </c>
      <c r="V234">
        <v>0</v>
      </c>
      <c r="W234">
        <v>505.55700000000002</v>
      </c>
      <c r="X234">
        <v>2094.0100000000002</v>
      </c>
      <c r="Y234">
        <v>2025.88</v>
      </c>
      <c r="Z234">
        <v>119.621</v>
      </c>
      <c r="AA234">
        <v>1966.88</v>
      </c>
      <c r="AB234">
        <v>5521.89</v>
      </c>
      <c r="AC234">
        <v>0</v>
      </c>
      <c r="AD234">
        <v>0</v>
      </c>
      <c r="AE234">
        <v>0</v>
      </c>
      <c r="AF234">
        <v>0</v>
      </c>
      <c r="AG234">
        <v>0</v>
      </c>
      <c r="AH234">
        <v>0</v>
      </c>
      <c r="AI234">
        <v>1.06</v>
      </c>
      <c r="AJ234">
        <v>95.49</v>
      </c>
      <c r="AK234">
        <v>3.55</v>
      </c>
      <c r="AL234">
        <v>8.33</v>
      </c>
      <c r="AM234">
        <v>0</v>
      </c>
      <c r="AN234">
        <v>-87.32</v>
      </c>
      <c r="AO234">
        <v>0</v>
      </c>
      <c r="AP234">
        <v>0</v>
      </c>
      <c r="AQ234">
        <v>7.12</v>
      </c>
      <c r="AR234">
        <v>28.32</v>
      </c>
      <c r="AS234">
        <v>26.69</v>
      </c>
      <c r="AT234">
        <v>1.59</v>
      </c>
      <c r="AU234">
        <v>84.83</v>
      </c>
      <c r="AV234">
        <v>108.43</v>
      </c>
      <c r="BI234">
        <v>0</v>
      </c>
      <c r="BJ234">
        <v>3.5332599999999998</v>
      </c>
      <c r="BK234">
        <v>3.1678199999999997E-2</v>
      </c>
      <c r="BL234">
        <v>3.5375700000000003E-2</v>
      </c>
      <c r="BM234">
        <v>0</v>
      </c>
      <c r="BN234">
        <v>-6.0380700000000002E-2</v>
      </c>
      <c r="BO234">
        <v>0</v>
      </c>
      <c r="BP234">
        <v>0</v>
      </c>
      <c r="BQ234">
        <v>0.134212</v>
      </c>
      <c r="BR234">
        <v>0.39397900000000002</v>
      </c>
      <c r="BS234">
        <v>0.30364400000000002</v>
      </c>
      <c r="BT234">
        <v>2.03874E-2</v>
      </c>
      <c r="BU234">
        <v>4.3921599999999996</v>
      </c>
      <c r="BV234">
        <v>3.60032</v>
      </c>
      <c r="BW234">
        <v>91.135599999999997</v>
      </c>
      <c r="BX234">
        <v>4466.22</v>
      </c>
      <c r="BY234">
        <v>277.42</v>
      </c>
      <c r="BZ234">
        <v>687.11300000000006</v>
      </c>
      <c r="CA234">
        <v>-8300.08</v>
      </c>
      <c r="CB234">
        <v>505.55700000000002</v>
      </c>
      <c r="CC234">
        <v>2094.0100000000002</v>
      </c>
      <c r="CD234">
        <v>2025.88</v>
      </c>
      <c r="CE234">
        <v>119.621</v>
      </c>
      <c r="CF234">
        <v>1966.88</v>
      </c>
      <c r="CG234">
        <v>5521.89</v>
      </c>
      <c r="CH234">
        <v>0</v>
      </c>
      <c r="CI234">
        <v>0</v>
      </c>
      <c r="CJ234">
        <v>0</v>
      </c>
      <c r="CK234">
        <v>0</v>
      </c>
      <c r="CL234">
        <v>0</v>
      </c>
      <c r="CM234">
        <v>1.06</v>
      </c>
      <c r="CN234">
        <v>95.49</v>
      </c>
      <c r="CO234">
        <v>3.55</v>
      </c>
      <c r="CP234">
        <v>8.33</v>
      </c>
      <c r="CQ234">
        <v>-87.32</v>
      </c>
      <c r="CR234">
        <v>7.12</v>
      </c>
      <c r="CS234">
        <v>28.32</v>
      </c>
      <c r="CT234">
        <v>26.69</v>
      </c>
      <c r="CU234">
        <v>1.59</v>
      </c>
      <c r="CV234">
        <v>84.83</v>
      </c>
      <c r="CW234">
        <v>108.43</v>
      </c>
      <c r="DH234">
        <v>0</v>
      </c>
      <c r="DI234">
        <v>3.5332599999999998</v>
      </c>
      <c r="DJ234">
        <v>3.1678199999999997E-2</v>
      </c>
      <c r="DK234">
        <v>3.5375700000000003E-2</v>
      </c>
      <c r="DL234">
        <v>-6.0380700000000002E-2</v>
      </c>
      <c r="DM234">
        <v>0.134212</v>
      </c>
      <c r="DN234">
        <v>0.39397900000000002</v>
      </c>
      <c r="DO234">
        <v>0.30364400000000002</v>
      </c>
      <c r="DP234">
        <v>2.03874E-2</v>
      </c>
      <c r="DQ234">
        <v>4.3921599999999996</v>
      </c>
      <c r="DR234">
        <v>3.60032</v>
      </c>
      <c r="DS234" t="s">
        <v>673</v>
      </c>
      <c r="DT234" t="s">
        <v>670</v>
      </c>
      <c r="DU234" t="s">
        <v>665</v>
      </c>
      <c r="DV234" t="s">
        <v>501</v>
      </c>
      <c r="DW234" s="27">
        <v>-3.5500499999999998E-12</v>
      </c>
      <c r="DX234" s="27">
        <v>-3.5504900000000002E-12</v>
      </c>
      <c r="DY234">
        <v>0</v>
      </c>
      <c r="DZ234">
        <v>0</v>
      </c>
      <c r="EC234">
        <v>91.135599999999997</v>
      </c>
      <c r="ED234">
        <v>4466.22</v>
      </c>
      <c r="EE234">
        <v>277.42</v>
      </c>
      <c r="EF234">
        <v>687.11300000000006</v>
      </c>
      <c r="EG234">
        <v>0</v>
      </c>
      <c r="EH234">
        <v>-8300.08</v>
      </c>
      <c r="EI234">
        <v>0</v>
      </c>
      <c r="EJ234">
        <v>0</v>
      </c>
      <c r="EK234">
        <v>505.55700000000002</v>
      </c>
      <c r="EL234">
        <v>2094.0100000000002</v>
      </c>
      <c r="EM234">
        <v>2025.88</v>
      </c>
      <c r="EN234">
        <v>119.621</v>
      </c>
      <c r="EO234">
        <v>1966.88</v>
      </c>
      <c r="EP234">
        <v>0</v>
      </c>
      <c r="EQ234">
        <v>0</v>
      </c>
      <c r="ER234">
        <v>0</v>
      </c>
      <c r="ES234">
        <v>0</v>
      </c>
      <c r="ET234">
        <v>0</v>
      </c>
      <c r="EU234">
        <v>1.06</v>
      </c>
      <c r="EV234">
        <v>95.49</v>
      </c>
      <c r="EW234">
        <v>3.55</v>
      </c>
      <c r="EX234">
        <v>8.33</v>
      </c>
      <c r="EY234">
        <v>0</v>
      </c>
      <c r="EZ234">
        <v>-87.32</v>
      </c>
      <c r="FA234">
        <v>0</v>
      </c>
      <c r="FB234">
        <v>0</v>
      </c>
      <c r="FC234">
        <v>7.12</v>
      </c>
      <c r="FD234">
        <v>28.32</v>
      </c>
      <c r="FE234">
        <v>26.69</v>
      </c>
      <c r="FF234">
        <v>1.59</v>
      </c>
      <c r="FG234">
        <v>84.83</v>
      </c>
      <c r="FT234">
        <v>0</v>
      </c>
      <c r="FU234">
        <v>3.5332599999999998</v>
      </c>
      <c r="FV234">
        <v>3.1678199999999997E-2</v>
      </c>
      <c r="FW234">
        <v>3.5375700000000003E-2</v>
      </c>
      <c r="FX234">
        <v>0</v>
      </c>
      <c r="FY234">
        <v>-6.0380700000000002E-2</v>
      </c>
      <c r="FZ234">
        <v>0</v>
      </c>
      <c r="GA234">
        <v>0</v>
      </c>
      <c r="GB234">
        <v>0.134212</v>
      </c>
      <c r="GC234">
        <v>0.39397900000000002</v>
      </c>
      <c r="GD234">
        <v>0.30364400000000002</v>
      </c>
      <c r="GE234">
        <v>2.03874E-2</v>
      </c>
      <c r="GF234">
        <v>4.3921599999999996</v>
      </c>
      <c r="GG234">
        <v>407.24700000000001</v>
      </c>
      <c r="GH234">
        <v>9870.35</v>
      </c>
      <c r="GI234">
        <v>277.42</v>
      </c>
      <c r="GJ234">
        <v>1925.74</v>
      </c>
      <c r="GK234">
        <v>2135</v>
      </c>
      <c r="GL234">
        <v>2349</v>
      </c>
      <c r="GM234">
        <v>2531</v>
      </c>
      <c r="GN234">
        <v>297.5</v>
      </c>
      <c r="GO234">
        <v>19793.3</v>
      </c>
      <c r="GP234">
        <v>0</v>
      </c>
      <c r="GQ234">
        <v>0</v>
      </c>
      <c r="GR234">
        <v>0</v>
      </c>
      <c r="GS234">
        <v>0</v>
      </c>
      <c r="GT234">
        <v>4.74</v>
      </c>
      <c r="GU234">
        <v>180.94</v>
      </c>
      <c r="GV234">
        <v>3.55</v>
      </c>
      <c r="GW234">
        <v>24.4</v>
      </c>
      <c r="GX234">
        <v>30.71</v>
      </c>
      <c r="GY234">
        <v>31.03</v>
      </c>
      <c r="GZ234">
        <v>33.869999999999997</v>
      </c>
      <c r="HA234">
        <v>4</v>
      </c>
      <c r="HB234">
        <v>313.24</v>
      </c>
      <c r="HC234">
        <v>4.74</v>
      </c>
      <c r="HD234">
        <v>180.94</v>
      </c>
      <c r="HE234">
        <v>3.55</v>
      </c>
      <c r="HF234">
        <v>24.4</v>
      </c>
      <c r="HG234">
        <v>30.71</v>
      </c>
      <c r="HH234">
        <v>31.03</v>
      </c>
      <c r="HI234">
        <v>33.869999999999997</v>
      </c>
      <c r="HJ234">
        <v>4</v>
      </c>
      <c r="HK234">
        <v>313.24</v>
      </c>
      <c r="ID234">
        <v>0</v>
      </c>
      <c r="IE234">
        <v>4.8913099999999998</v>
      </c>
      <c r="IF234">
        <v>3.1678199999999997E-2</v>
      </c>
      <c r="IG234">
        <v>0.158521</v>
      </c>
      <c r="IH234">
        <v>0.62342900000000001</v>
      </c>
      <c r="II234">
        <v>0.35041600000000001</v>
      </c>
      <c r="IJ234">
        <v>0.41447200000000001</v>
      </c>
      <c r="IK234">
        <v>6.2929700000000005E-2</v>
      </c>
      <c r="IL234">
        <v>6.5327500000000001</v>
      </c>
      <c r="IM234">
        <v>55</v>
      </c>
      <c r="IN234">
        <v>27.9</v>
      </c>
      <c r="IO234">
        <v>27.1</v>
      </c>
      <c r="IP234">
        <v>55</v>
      </c>
      <c r="IQ234">
        <v>27.9</v>
      </c>
      <c r="IR234">
        <v>27.1</v>
      </c>
      <c r="IU234">
        <v>108.43</v>
      </c>
      <c r="IV234">
        <v>0</v>
      </c>
      <c r="IW234">
        <v>108.43</v>
      </c>
      <c r="IX234">
        <v>0</v>
      </c>
      <c r="IY234">
        <v>108.43</v>
      </c>
      <c r="IZ234">
        <v>0</v>
      </c>
      <c r="JA234">
        <v>213.63</v>
      </c>
      <c r="JB234">
        <v>0</v>
      </c>
      <c r="JK234">
        <v>1</v>
      </c>
      <c r="JL234">
        <v>5.0494199999999996</v>
      </c>
      <c r="JM234">
        <v>5.0494199999999996</v>
      </c>
      <c r="JP234">
        <v>8302.51</v>
      </c>
      <c r="JQ234">
        <v>5.0494199999999996</v>
      </c>
      <c r="JR234">
        <v>0.41</v>
      </c>
      <c r="JS234">
        <v>0.43</v>
      </c>
      <c r="JT234">
        <v>1.32</v>
      </c>
      <c r="JU234">
        <v>0.41</v>
      </c>
      <c r="JV234">
        <v>0.43</v>
      </c>
      <c r="JW234">
        <v>1.32</v>
      </c>
      <c r="JZ234">
        <v>1</v>
      </c>
      <c r="KA234">
        <v>1</v>
      </c>
      <c r="KB234">
        <v>38.883699999999997</v>
      </c>
      <c r="KC234">
        <v>39.493600000000001</v>
      </c>
      <c r="KD234">
        <v>38.883699999999997</v>
      </c>
      <c r="KE234">
        <v>39.493600000000001</v>
      </c>
      <c r="KF234">
        <v>78.227199999999996</v>
      </c>
      <c r="KG234">
        <v>79.64</v>
      </c>
      <c r="KJ234">
        <v>19.043299999999999</v>
      </c>
      <c r="KK234">
        <v>1075.08</v>
      </c>
      <c r="KL234">
        <v>51.444499999999998</v>
      </c>
      <c r="KM234">
        <v>116.254</v>
      </c>
      <c r="KN234">
        <v>0</v>
      </c>
      <c r="KO234">
        <v>-839.745</v>
      </c>
      <c r="KP234">
        <v>0</v>
      </c>
      <c r="KQ234">
        <v>0</v>
      </c>
      <c r="KR234">
        <v>110.455</v>
      </c>
      <c r="KS234">
        <v>365.238</v>
      </c>
      <c r="KT234">
        <v>395.209</v>
      </c>
      <c r="KU234">
        <v>26.3203</v>
      </c>
      <c r="KV234">
        <v>1319.3</v>
      </c>
      <c r="KW234">
        <v>0</v>
      </c>
      <c r="KX234">
        <v>0</v>
      </c>
      <c r="KY234">
        <v>0</v>
      </c>
      <c r="KZ234">
        <v>0</v>
      </c>
      <c r="LA234">
        <v>0</v>
      </c>
      <c r="LB234">
        <v>19.043299999999999</v>
      </c>
      <c r="LC234">
        <v>1075.08</v>
      </c>
      <c r="LD234">
        <v>51.444499999999998</v>
      </c>
      <c r="LE234">
        <v>116.254</v>
      </c>
      <c r="LF234">
        <v>-839.745</v>
      </c>
      <c r="LG234">
        <v>110.455</v>
      </c>
      <c r="LH234">
        <v>365.238</v>
      </c>
      <c r="LI234">
        <v>395.209</v>
      </c>
      <c r="LJ234">
        <v>26.3203</v>
      </c>
      <c r="LK234">
        <v>1319.3</v>
      </c>
      <c r="LL234">
        <v>0</v>
      </c>
      <c r="LM234">
        <v>0</v>
      </c>
      <c r="LN234">
        <v>0</v>
      </c>
      <c r="LO234">
        <v>0</v>
      </c>
      <c r="LP234">
        <v>83.526600000000002</v>
      </c>
      <c r="LQ234">
        <v>2011.21</v>
      </c>
      <c r="LR234">
        <v>51.444499999999998</v>
      </c>
      <c r="LS234">
        <v>342.35399999999998</v>
      </c>
      <c r="LT234">
        <v>466.012</v>
      </c>
      <c r="LU234">
        <v>457.12900000000002</v>
      </c>
      <c r="LV234">
        <v>502.21600000000001</v>
      </c>
      <c r="LW234">
        <v>78.617400000000004</v>
      </c>
      <c r="LX234">
        <v>3992.51</v>
      </c>
      <c r="LY234">
        <v>0</v>
      </c>
      <c r="LZ234">
        <v>0</v>
      </c>
      <c r="MA234">
        <v>0</v>
      </c>
      <c r="MB234">
        <v>0</v>
      </c>
    </row>
    <row r="235" spans="1:340" x14ac:dyDescent="0.25">
      <c r="A235" s="26">
        <v>44497.841493055559</v>
      </c>
      <c r="B235" t="s">
        <v>1126</v>
      </c>
      <c r="C235" t="s">
        <v>1127</v>
      </c>
      <c r="D235">
        <v>16</v>
      </c>
      <c r="E235">
        <v>1</v>
      </c>
      <c r="F235">
        <v>2100</v>
      </c>
      <c r="G235" t="s">
        <v>87</v>
      </c>
      <c r="H235" t="s">
        <v>393</v>
      </c>
      <c r="I235">
        <v>0</v>
      </c>
      <c r="J235">
        <v>0</v>
      </c>
      <c r="K235">
        <v>0</v>
      </c>
      <c r="L235">
        <v>48.9</v>
      </c>
      <c r="O235">
        <v>5092.88</v>
      </c>
      <c r="P235">
        <v>75.256200000000007</v>
      </c>
      <c r="Q235">
        <v>277.75799999999998</v>
      </c>
      <c r="R235">
        <v>1517.71</v>
      </c>
      <c r="S235">
        <v>0</v>
      </c>
      <c r="T235">
        <v>-4256.2299999999996</v>
      </c>
      <c r="U235">
        <v>0</v>
      </c>
      <c r="V235">
        <v>0</v>
      </c>
      <c r="W235">
        <v>505.55700000000002</v>
      </c>
      <c r="X235">
        <v>1965.83</v>
      </c>
      <c r="Y235">
        <v>2025.88</v>
      </c>
      <c r="Z235">
        <v>119.621</v>
      </c>
      <c r="AA235">
        <v>7324.26</v>
      </c>
      <c r="AB235">
        <v>6963.6</v>
      </c>
      <c r="AC235">
        <v>0</v>
      </c>
      <c r="AD235">
        <v>0</v>
      </c>
      <c r="AE235">
        <v>0</v>
      </c>
      <c r="AF235">
        <v>0</v>
      </c>
      <c r="AG235">
        <v>0</v>
      </c>
      <c r="AH235">
        <v>0</v>
      </c>
      <c r="AI235">
        <v>72.42</v>
      </c>
      <c r="AJ235">
        <v>2.02</v>
      </c>
      <c r="AK235">
        <v>3.68</v>
      </c>
      <c r="AL235">
        <v>21.17</v>
      </c>
      <c r="AM235">
        <v>0</v>
      </c>
      <c r="AN235">
        <v>-45.56</v>
      </c>
      <c r="AO235">
        <v>0</v>
      </c>
      <c r="AP235">
        <v>0</v>
      </c>
      <c r="AQ235">
        <v>7.82</v>
      </c>
      <c r="AR235">
        <v>27.3</v>
      </c>
      <c r="AS235">
        <v>28.02</v>
      </c>
      <c r="AT235">
        <v>1.73</v>
      </c>
      <c r="AU235">
        <v>118.6</v>
      </c>
      <c r="AV235">
        <v>99.29</v>
      </c>
      <c r="BI235">
        <v>0</v>
      </c>
      <c r="BJ235">
        <v>0.230354</v>
      </c>
      <c r="BK235">
        <v>3.1716899999999999E-2</v>
      </c>
      <c r="BL235">
        <v>7.6217499999999994E-2</v>
      </c>
      <c r="BM235">
        <v>0</v>
      </c>
      <c r="BN235">
        <v>-7.6897999999999994E-2</v>
      </c>
      <c r="BO235">
        <v>0</v>
      </c>
      <c r="BP235">
        <v>0</v>
      </c>
      <c r="BQ235">
        <v>0.134212</v>
      </c>
      <c r="BR235">
        <v>0.38409599999999999</v>
      </c>
      <c r="BS235">
        <v>0.30364400000000002</v>
      </c>
      <c r="BT235">
        <v>2.03874E-2</v>
      </c>
      <c r="BU235">
        <v>1.1037300000000001</v>
      </c>
      <c r="BV235">
        <v>0.33828900000000001</v>
      </c>
      <c r="BW235">
        <v>5092.88</v>
      </c>
      <c r="BX235">
        <v>75.256200000000007</v>
      </c>
      <c r="BY235">
        <v>277.75799999999998</v>
      </c>
      <c r="BZ235">
        <v>1517.71</v>
      </c>
      <c r="CA235">
        <v>-4256.2299999999996</v>
      </c>
      <c r="CB235">
        <v>505.55700000000002</v>
      </c>
      <c r="CC235">
        <v>1965.83</v>
      </c>
      <c r="CD235">
        <v>2025.88</v>
      </c>
      <c r="CE235">
        <v>119.621</v>
      </c>
      <c r="CF235">
        <v>7324.26</v>
      </c>
      <c r="CG235">
        <v>6963.6</v>
      </c>
      <c r="CH235">
        <v>0</v>
      </c>
      <c r="CI235">
        <v>0</v>
      </c>
      <c r="CJ235">
        <v>0</v>
      </c>
      <c r="CK235">
        <v>0</v>
      </c>
      <c r="CL235">
        <v>0</v>
      </c>
      <c r="CM235">
        <v>72.42</v>
      </c>
      <c r="CN235">
        <v>2.02</v>
      </c>
      <c r="CO235">
        <v>3.68</v>
      </c>
      <c r="CP235">
        <v>21.17</v>
      </c>
      <c r="CQ235">
        <v>-45.56</v>
      </c>
      <c r="CR235">
        <v>7.82</v>
      </c>
      <c r="CS235">
        <v>27.3</v>
      </c>
      <c r="CT235">
        <v>28.02</v>
      </c>
      <c r="CU235">
        <v>1.73</v>
      </c>
      <c r="CV235">
        <v>118.6</v>
      </c>
      <c r="CW235">
        <v>99.29</v>
      </c>
      <c r="DH235">
        <v>0</v>
      </c>
      <c r="DI235">
        <v>0.230354</v>
      </c>
      <c r="DJ235">
        <v>3.1716899999999999E-2</v>
      </c>
      <c r="DK235">
        <v>7.6217499999999994E-2</v>
      </c>
      <c r="DL235">
        <v>-7.6897999999999994E-2</v>
      </c>
      <c r="DM235">
        <v>0.134212</v>
      </c>
      <c r="DN235">
        <v>0.38409599999999999</v>
      </c>
      <c r="DO235">
        <v>0.30364400000000002</v>
      </c>
      <c r="DP235">
        <v>2.03874E-2</v>
      </c>
      <c r="DQ235">
        <v>1.1037300000000001</v>
      </c>
      <c r="DR235">
        <v>0.33828900000000001</v>
      </c>
      <c r="DS235" t="s">
        <v>673</v>
      </c>
      <c r="DT235" t="s">
        <v>670</v>
      </c>
      <c r="DU235" t="s">
        <v>665</v>
      </c>
      <c r="DV235" t="s">
        <v>501</v>
      </c>
      <c r="DW235">
        <v>0</v>
      </c>
      <c r="DX235">
        <v>0</v>
      </c>
      <c r="DY235">
        <v>0</v>
      </c>
      <c r="DZ235">
        <v>0</v>
      </c>
      <c r="EC235">
        <v>5092.88</v>
      </c>
      <c r="ED235">
        <v>75.256200000000007</v>
      </c>
      <c r="EE235">
        <v>277.75799999999998</v>
      </c>
      <c r="EF235">
        <v>1517.71</v>
      </c>
      <c r="EG235">
        <v>0</v>
      </c>
      <c r="EH235">
        <v>-4256.2299999999996</v>
      </c>
      <c r="EI235">
        <v>0</v>
      </c>
      <c r="EJ235">
        <v>0</v>
      </c>
      <c r="EK235">
        <v>505.55700000000002</v>
      </c>
      <c r="EL235">
        <v>1965.83</v>
      </c>
      <c r="EM235">
        <v>2025.88</v>
      </c>
      <c r="EN235">
        <v>119.621</v>
      </c>
      <c r="EO235">
        <v>7324.26</v>
      </c>
      <c r="EP235">
        <v>0</v>
      </c>
      <c r="EQ235">
        <v>0</v>
      </c>
      <c r="ER235">
        <v>0</v>
      </c>
      <c r="ES235">
        <v>0</v>
      </c>
      <c r="ET235">
        <v>0</v>
      </c>
      <c r="EU235">
        <v>72.42</v>
      </c>
      <c r="EV235">
        <v>2.02</v>
      </c>
      <c r="EW235">
        <v>3.68</v>
      </c>
      <c r="EX235">
        <v>21.17</v>
      </c>
      <c r="EY235">
        <v>0</v>
      </c>
      <c r="EZ235">
        <v>-45.56</v>
      </c>
      <c r="FA235">
        <v>0</v>
      </c>
      <c r="FB235">
        <v>0</v>
      </c>
      <c r="FC235">
        <v>7.82</v>
      </c>
      <c r="FD235">
        <v>27.3</v>
      </c>
      <c r="FE235">
        <v>28.02</v>
      </c>
      <c r="FF235">
        <v>1.73</v>
      </c>
      <c r="FG235">
        <v>118.6</v>
      </c>
      <c r="FT235">
        <v>0</v>
      </c>
      <c r="FU235">
        <v>0.230354</v>
      </c>
      <c r="FV235">
        <v>3.1716899999999999E-2</v>
      </c>
      <c r="FW235">
        <v>7.6217499999999994E-2</v>
      </c>
      <c r="FX235">
        <v>0</v>
      </c>
      <c r="FY235">
        <v>-7.6897999999999994E-2</v>
      </c>
      <c r="FZ235">
        <v>0</v>
      </c>
      <c r="GA235">
        <v>0</v>
      </c>
      <c r="GB235">
        <v>0.134212</v>
      </c>
      <c r="GC235">
        <v>0.38409599999999999</v>
      </c>
      <c r="GD235">
        <v>0.30364400000000002</v>
      </c>
      <c r="GE235">
        <v>2.03874E-2</v>
      </c>
      <c r="GF235">
        <v>1.1037300000000001</v>
      </c>
      <c r="GG235">
        <v>6037</v>
      </c>
      <c r="GH235">
        <v>237.797</v>
      </c>
      <c r="GI235">
        <v>277.75799999999998</v>
      </c>
      <c r="GJ235">
        <v>3246.21</v>
      </c>
      <c r="GK235">
        <v>2135</v>
      </c>
      <c r="GL235">
        <v>2349</v>
      </c>
      <c r="GM235">
        <v>2531</v>
      </c>
      <c r="GN235">
        <v>297.5</v>
      </c>
      <c r="GO235">
        <v>17111.3</v>
      </c>
      <c r="GP235">
        <v>0</v>
      </c>
      <c r="GQ235">
        <v>0</v>
      </c>
      <c r="GR235">
        <v>0</v>
      </c>
      <c r="GS235">
        <v>0</v>
      </c>
      <c r="GT235">
        <v>84.58</v>
      </c>
      <c r="GU235">
        <v>5.46</v>
      </c>
      <c r="GV235">
        <v>3.68</v>
      </c>
      <c r="GW235">
        <v>43.36</v>
      </c>
      <c r="GX235">
        <v>33.06</v>
      </c>
      <c r="GY235">
        <v>32.28</v>
      </c>
      <c r="GZ235">
        <v>35.29</v>
      </c>
      <c r="HA235">
        <v>4.72</v>
      </c>
      <c r="HB235">
        <v>242.43</v>
      </c>
      <c r="HC235">
        <v>84.58</v>
      </c>
      <c r="HD235">
        <v>5.46</v>
      </c>
      <c r="HE235">
        <v>3.68</v>
      </c>
      <c r="HF235">
        <v>43.36</v>
      </c>
      <c r="HG235">
        <v>33.06</v>
      </c>
      <c r="HH235">
        <v>32.28</v>
      </c>
      <c r="HI235">
        <v>35.29</v>
      </c>
      <c r="HJ235">
        <v>4.72</v>
      </c>
      <c r="HK235">
        <v>242.43</v>
      </c>
      <c r="ID235">
        <v>0</v>
      </c>
      <c r="IE235">
        <v>0.53157900000000002</v>
      </c>
      <c r="IF235">
        <v>3.1716899999999999E-2</v>
      </c>
      <c r="IG235">
        <v>0.37671399999999999</v>
      </c>
      <c r="IH235">
        <v>0.62342900000000001</v>
      </c>
      <c r="II235">
        <v>0.35041600000000001</v>
      </c>
      <c r="IJ235">
        <v>0.41447200000000001</v>
      </c>
      <c r="IK235">
        <v>6.2929700000000005E-2</v>
      </c>
      <c r="IL235">
        <v>2.3912599999999999</v>
      </c>
      <c r="IM235">
        <v>67.7</v>
      </c>
      <c r="IN235">
        <v>18.8</v>
      </c>
      <c r="IO235">
        <v>48.9</v>
      </c>
      <c r="IP235">
        <v>67.7</v>
      </c>
      <c r="IQ235">
        <v>18.8</v>
      </c>
      <c r="IR235">
        <v>48.9</v>
      </c>
      <c r="IU235">
        <v>99.29</v>
      </c>
      <c r="IV235">
        <v>0</v>
      </c>
      <c r="IW235">
        <v>99.29</v>
      </c>
      <c r="IX235">
        <v>0</v>
      </c>
      <c r="IY235">
        <v>99.29</v>
      </c>
      <c r="IZ235">
        <v>0</v>
      </c>
      <c r="JA235">
        <v>137.08000000000001</v>
      </c>
      <c r="JB235">
        <v>0</v>
      </c>
      <c r="JK235">
        <v>1</v>
      </c>
      <c r="JL235">
        <v>2.5899000000000001</v>
      </c>
      <c r="JM235">
        <v>2.5899000000000001</v>
      </c>
      <c r="JP235">
        <v>4257.47</v>
      </c>
      <c r="JQ235">
        <v>2.5899000000000001</v>
      </c>
      <c r="JR235">
        <v>0.25</v>
      </c>
      <c r="JS235">
        <v>0.2</v>
      </c>
      <c r="JT235">
        <v>1.79</v>
      </c>
      <c r="JU235">
        <v>0.25</v>
      </c>
      <c r="JV235">
        <v>0.2</v>
      </c>
      <c r="JW235">
        <v>1.79</v>
      </c>
      <c r="JZ235">
        <v>1</v>
      </c>
      <c r="KA235">
        <v>1</v>
      </c>
      <c r="KB235">
        <v>16.550599999999999</v>
      </c>
      <c r="KC235">
        <v>16.704699999999999</v>
      </c>
      <c r="KD235">
        <v>16.550599999999999</v>
      </c>
      <c r="KE235">
        <v>16.704699999999999</v>
      </c>
      <c r="KF235">
        <v>20.323699999999999</v>
      </c>
      <c r="KG235">
        <v>20.5548</v>
      </c>
      <c r="KJ235">
        <v>1022.41</v>
      </c>
      <c r="KK235">
        <v>20.139199999999999</v>
      </c>
      <c r="KL235">
        <v>51.507300000000001</v>
      </c>
      <c r="KM235">
        <v>267.81900000000002</v>
      </c>
      <c r="KN235">
        <v>0</v>
      </c>
      <c r="KO235">
        <v>-442.67099999999999</v>
      </c>
      <c r="KP235">
        <v>0</v>
      </c>
      <c r="KQ235">
        <v>0</v>
      </c>
      <c r="KR235">
        <v>110.455</v>
      </c>
      <c r="KS235">
        <v>341.74299999999999</v>
      </c>
      <c r="KT235">
        <v>395.209</v>
      </c>
      <c r="KU235">
        <v>26.3203</v>
      </c>
      <c r="KV235">
        <v>1792.94</v>
      </c>
      <c r="KW235">
        <v>0</v>
      </c>
      <c r="KX235">
        <v>0</v>
      </c>
      <c r="KY235">
        <v>0</v>
      </c>
      <c r="KZ235">
        <v>0</v>
      </c>
      <c r="LA235">
        <v>0</v>
      </c>
      <c r="LB235">
        <v>1022.41</v>
      </c>
      <c r="LC235">
        <v>20.139199999999999</v>
      </c>
      <c r="LD235">
        <v>51.507300000000001</v>
      </c>
      <c r="LE235">
        <v>267.81900000000002</v>
      </c>
      <c r="LF235">
        <v>-442.67099999999999</v>
      </c>
      <c r="LG235">
        <v>110.455</v>
      </c>
      <c r="LH235">
        <v>341.74299999999999</v>
      </c>
      <c r="LI235">
        <v>395.209</v>
      </c>
      <c r="LJ235">
        <v>26.3203</v>
      </c>
      <c r="LK235">
        <v>1792.94</v>
      </c>
      <c r="LL235">
        <v>0</v>
      </c>
      <c r="LM235">
        <v>0</v>
      </c>
      <c r="LN235">
        <v>0</v>
      </c>
      <c r="LO235">
        <v>0</v>
      </c>
      <c r="LP235">
        <v>1185.26</v>
      </c>
      <c r="LQ235">
        <v>59.1967</v>
      </c>
      <c r="LR235">
        <v>51.507300000000001</v>
      </c>
      <c r="LS235">
        <v>580.971</v>
      </c>
      <c r="LT235">
        <v>466.012</v>
      </c>
      <c r="LU235">
        <v>457.12900000000002</v>
      </c>
      <c r="LV235">
        <v>502.21600000000001</v>
      </c>
      <c r="LW235">
        <v>78.617400000000004</v>
      </c>
      <c r="LX235">
        <v>3380.91</v>
      </c>
      <c r="LY235">
        <v>0</v>
      </c>
      <c r="LZ235">
        <v>0</v>
      </c>
      <c r="MA235">
        <v>0</v>
      </c>
      <c r="MB235">
        <v>0</v>
      </c>
    </row>
    <row r="236" spans="1:340" x14ac:dyDescent="0.25">
      <c r="A236" s="26">
        <v>44497.841863425929</v>
      </c>
      <c r="B236" t="s">
        <v>1128</v>
      </c>
      <c r="C236" t="s">
        <v>1129</v>
      </c>
      <c r="D236">
        <v>1</v>
      </c>
      <c r="E236">
        <v>1</v>
      </c>
      <c r="F236">
        <v>2700</v>
      </c>
      <c r="G236" t="s">
        <v>87</v>
      </c>
      <c r="H236" t="s">
        <v>393</v>
      </c>
      <c r="I236">
        <v>0</v>
      </c>
      <c r="J236">
        <v>0</v>
      </c>
      <c r="K236">
        <v>0</v>
      </c>
      <c r="L236">
        <v>43.4</v>
      </c>
      <c r="O236">
        <v>4587.29</v>
      </c>
      <c r="P236">
        <v>0</v>
      </c>
      <c r="Q236">
        <v>335.12599999999998</v>
      </c>
      <c r="R236">
        <v>1609.44</v>
      </c>
      <c r="S236">
        <v>0</v>
      </c>
      <c r="T236">
        <v>-4797.72</v>
      </c>
      <c r="U236">
        <v>0</v>
      </c>
      <c r="V236">
        <v>0</v>
      </c>
      <c r="W236">
        <v>615.745</v>
      </c>
      <c r="X236">
        <v>2125.73</v>
      </c>
      <c r="Y236">
        <v>2371.31</v>
      </c>
      <c r="Z236">
        <v>151.51499999999999</v>
      </c>
      <c r="AA236">
        <v>6998.43</v>
      </c>
      <c r="AB236">
        <v>6531.85</v>
      </c>
      <c r="AC236">
        <v>0</v>
      </c>
      <c r="AD236">
        <v>0</v>
      </c>
      <c r="AE236">
        <v>0</v>
      </c>
      <c r="AF236">
        <v>0</v>
      </c>
      <c r="AG236">
        <v>0</v>
      </c>
      <c r="AH236">
        <v>0</v>
      </c>
      <c r="AI236">
        <v>46.37</v>
      </c>
      <c r="AJ236">
        <v>0</v>
      </c>
      <c r="AK236">
        <v>3.47</v>
      </c>
      <c r="AL236">
        <v>16.82</v>
      </c>
      <c r="AM236">
        <v>0</v>
      </c>
      <c r="AN236">
        <v>-41.35</v>
      </c>
      <c r="AO236">
        <v>0</v>
      </c>
      <c r="AP236">
        <v>0</v>
      </c>
      <c r="AQ236">
        <v>7.54</v>
      </c>
      <c r="AR236">
        <v>22.55</v>
      </c>
      <c r="AS236">
        <v>25.72</v>
      </c>
      <c r="AT236">
        <v>1.71</v>
      </c>
      <c r="AU236">
        <v>82.83</v>
      </c>
      <c r="AV236">
        <v>66.66</v>
      </c>
      <c r="BI236" s="27">
        <v>1.8887599999999999E-5</v>
      </c>
      <c r="BJ236">
        <v>0</v>
      </c>
      <c r="BK236">
        <v>3.8267599999999999E-2</v>
      </c>
      <c r="BL236">
        <v>0.14024900000000001</v>
      </c>
      <c r="BM236">
        <v>0</v>
      </c>
      <c r="BN236">
        <v>-0.14041999999999999</v>
      </c>
      <c r="BO236">
        <v>0</v>
      </c>
      <c r="BP236">
        <v>0</v>
      </c>
      <c r="BQ236">
        <v>0.163464</v>
      </c>
      <c r="BR236">
        <v>0.27207700000000001</v>
      </c>
      <c r="BS236">
        <v>0.35411700000000002</v>
      </c>
      <c r="BT236">
        <v>2.5823200000000001E-2</v>
      </c>
      <c r="BU236">
        <v>0.85359700000000005</v>
      </c>
      <c r="BV236">
        <v>0.178536</v>
      </c>
      <c r="BW236">
        <v>4587.29</v>
      </c>
      <c r="BX236">
        <v>0</v>
      </c>
      <c r="BY236">
        <v>335.12599999999998</v>
      </c>
      <c r="BZ236">
        <v>1609.44</v>
      </c>
      <c r="CA236">
        <v>-4797.72</v>
      </c>
      <c r="CB236">
        <v>615.745</v>
      </c>
      <c r="CC236">
        <v>2125.73</v>
      </c>
      <c r="CD236">
        <v>2371.31</v>
      </c>
      <c r="CE236">
        <v>151.51499999999999</v>
      </c>
      <c r="CF236">
        <v>6998.43</v>
      </c>
      <c r="CG236">
        <v>6531.85</v>
      </c>
      <c r="CH236">
        <v>0</v>
      </c>
      <c r="CI236">
        <v>0</v>
      </c>
      <c r="CJ236">
        <v>0</v>
      </c>
      <c r="CK236">
        <v>0</v>
      </c>
      <c r="CL236">
        <v>0</v>
      </c>
      <c r="CM236">
        <v>46.37</v>
      </c>
      <c r="CN236">
        <v>0</v>
      </c>
      <c r="CO236">
        <v>3.47</v>
      </c>
      <c r="CP236">
        <v>16.82</v>
      </c>
      <c r="CQ236">
        <v>-41.35</v>
      </c>
      <c r="CR236">
        <v>7.54</v>
      </c>
      <c r="CS236">
        <v>22.55</v>
      </c>
      <c r="CT236">
        <v>25.72</v>
      </c>
      <c r="CU236">
        <v>1.71</v>
      </c>
      <c r="CV236">
        <v>82.83</v>
      </c>
      <c r="CW236">
        <v>66.66</v>
      </c>
      <c r="DH236" s="27">
        <v>1.8887599999999999E-5</v>
      </c>
      <c r="DI236">
        <v>0</v>
      </c>
      <c r="DJ236">
        <v>3.8267599999999999E-2</v>
      </c>
      <c r="DK236">
        <v>0.14024900000000001</v>
      </c>
      <c r="DL236">
        <v>-0.14041999999999999</v>
      </c>
      <c r="DM236">
        <v>0.163464</v>
      </c>
      <c r="DN236">
        <v>0.27207700000000001</v>
      </c>
      <c r="DO236">
        <v>0.35411700000000002</v>
      </c>
      <c r="DP236">
        <v>2.5823200000000001E-2</v>
      </c>
      <c r="DQ236">
        <v>0.85359700000000005</v>
      </c>
      <c r="DR236">
        <v>0.178536</v>
      </c>
      <c r="DS236" t="s">
        <v>673</v>
      </c>
      <c r="DT236" t="s">
        <v>670</v>
      </c>
      <c r="DU236" t="s">
        <v>665</v>
      </c>
      <c r="DV236" t="s">
        <v>501</v>
      </c>
      <c r="DW236">
        <v>0</v>
      </c>
      <c r="DX236">
        <v>0</v>
      </c>
      <c r="DY236">
        <v>0</v>
      </c>
      <c r="DZ236">
        <v>0</v>
      </c>
      <c r="EC236">
        <v>4587.29</v>
      </c>
      <c r="ED236">
        <v>0</v>
      </c>
      <c r="EE236">
        <v>335.12599999999998</v>
      </c>
      <c r="EF236">
        <v>1609.44</v>
      </c>
      <c r="EG236">
        <v>0</v>
      </c>
      <c r="EH236">
        <v>-4797.72</v>
      </c>
      <c r="EI236">
        <v>0</v>
      </c>
      <c r="EJ236">
        <v>0</v>
      </c>
      <c r="EK236">
        <v>615.745</v>
      </c>
      <c r="EL236">
        <v>2125.73</v>
      </c>
      <c r="EM236">
        <v>2371.31</v>
      </c>
      <c r="EN236">
        <v>151.51499999999999</v>
      </c>
      <c r="EO236">
        <v>6998.43</v>
      </c>
      <c r="EP236">
        <v>0</v>
      </c>
      <c r="EQ236">
        <v>0</v>
      </c>
      <c r="ER236">
        <v>0</v>
      </c>
      <c r="ES236">
        <v>0</v>
      </c>
      <c r="ET236">
        <v>0</v>
      </c>
      <c r="EU236">
        <v>46.37</v>
      </c>
      <c r="EV236">
        <v>0</v>
      </c>
      <c r="EW236">
        <v>3.47</v>
      </c>
      <c r="EX236">
        <v>16.82</v>
      </c>
      <c r="EY236">
        <v>0</v>
      </c>
      <c r="EZ236">
        <v>-41.35</v>
      </c>
      <c r="FA236">
        <v>0</v>
      </c>
      <c r="FB236">
        <v>0</v>
      </c>
      <c r="FC236">
        <v>7.54</v>
      </c>
      <c r="FD236">
        <v>22.55</v>
      </c>
      <c r="FE236">
        <v>25.72</v>
      </c>
      <c r="FF236">
        <v>1.71</v>
      </c>
      <c r="FG236">
        <v>82.83</v>
      </c>
      <c r="FT236" s="27">
        <v>1.8887599999999999E-5</v>
      </c>
      <c r="FU236">
        <v>0</v>
      </c>
      <c r="FV236">
        <v>3.8267599999999999E-2</v>
      </c>
      <c r="FW236">
        <v>0.14024900000000001</v>
      </c>
      <c r="FX236">
        <v>0</v>
      </c>
      <c r="FY236">
        <v>-0.14041999999999999</v>
      </c>
      <c r="FZ236">
        <v>0</v>
      </c>
      <c r="GA236">
        <v>0</v>
      </c>
      <c r="GB236">
        <v>0.163464</v>
      </c>
      <c r="GC236">
        <v>0.27207700000000001</v>
      </c>
      <c r="GD236">
        <v>0.35411700000000002</v>
      </c>
      <c r="GE236">
        <v>2.5823200000000001E-2</v>
      </c>
      <c r="GF236">
        <v>0.85359700000000005</v>
      </c>
      <c r="GG236">
        <v>4931.05</v>
      </c>
      <c r="GH236">
        <v>0</v>
      </c>
      <c r="GI236">
        <v>335.12599999999998</v>
      </c>
      <c r="GJ236">
        <v>3668.16</v>
      </c>
      <c r="GK236">
        <v>2615</v>
      </c>
      <c r="GL236">
        <v>2596</v>
      </c>
      <c r="GM236">
        <v>3146.01</v>
      </c>
      <c r="GN236">
        <v>327.5</v>
      </c>
      <c r="GO236">
        <v>17618.8</v>
      </c>
      <c r="GP236">
        <v>0</v>
      </c>
      <c r="GQ236">
        <v>0</v>
      </c>
      <c r="GR236">
        <v>0</v>
      </c>
      <c r="GS236">
        <v>0</v>
      </c>
      <c r="GT236">
        <v>49.75</v>
      </c>
      <c r="GU236">
        <v>0</v>
      </c>
      <c r="GV236">
        <v>3.47</v>
      </c>
      <c r="GW236">
        <v>40.14</v>
      </c>
      <c r="GX236">
        <v>31.65</v>
      </c>
      <c r="GY236">
        <v>27.85</v>
      </c>
      <c r="GZ236">
        <v>34.19</v>
      </c>
      <c r="HA236">
        <v>3.93</v>
      </c>
      <c r="HB236">
        <v>190.98</v>
      </c>
      <c r="HC236">
        <v>49.75</v>
      </c>
      <c r="HD236">
        <v>0</v>
      </c>
      <c r="HE236">
        <v>3.47</v>
      </c>
      <c r="HF236">
        <v>40.14</v>
      </c>
      <c r="HG236">
        <v>31.65</v>
      </c>
      <c r="HH236">
        <v>27.85</v>
      </c>
      <c r="HI236">
        <v>34.19</v>
      </c>
      <c r="HJ236">
        <v>3.93</v>
      </c>
      <c r="HK236">
        <v>190.98</v>
      </c>
      <c r="ID236" s="27">
        <v>1.8887599999999999E-5</v>
      </c>
      <c r="IE236">
        <v>0</v>
      </c>
      <c r="IF236">
        <v>3.8267599999999999E-2</v>
      </c>
      <c r="IG236">
        <v>0.63700699999999999</v>
      </c>
      <c r="IH236">
        <v>0.76358999999999999</v>
      </c>
      <c r="II236">
        <v>0.38997300000000001</v>
      </c>
      <c r="IJ236">
        <v>0.515185</v>
      </c>
      <c r="IK236">
        <v>6.9275500000000004E-2</v>
      </c>
      <c r="IL236">
        <v>2.4133200000000001</v>
      </c>
      <c r="IM236">
        <v>65</v>
      </c>
      <c r="IN236">
        <v>21.6</v>
      </c>
      <c r="IO236">
        <v>43.4</v>
      </c>
      <c r="IP236">
        <v>65</v>
      </c>
      <c r="IQ236">
        <v>21.6</v>
      </c>
      <c r="IR236">
        <v>43.4</v>
      </c>
      <c r="IU236">
        <v>66.66</v>
      </c>
      <c r="IV236">
        <v>0</v>
      </c>
      <c r="IW236">
        <v>66.66</v>
      </c>
      <c r="IX236">
        <v>0</v>
      </c>
      <c r="IY236">
        <v>66.66</v>
      </c>
      <c r="IZ236">
        <v>0</v>
      </c>
      <c r="JA236">
        <v>93.36</v>
      </c>
      <c r="JB236">
        <v>0</v>
      </c>
      <c r="JK236">
        <v>1</v>
      </c>
      <c r="JL236">
        <v>3.7498399999999998</v>
      </c>
      <c r="JM236">
        <v>3.7498399999999998</v>
      </c>
      <c r="JP236">
        <v>4799.13</v>
      </c>
      <c r="JQ236">
        <v>3.7498399999999998</v>
      </c>
      <c r="JR236">
        <v>0.39</v>
      </c>
      <c r="JS236">
        <v>0.35</v>
      </c>
      <c r="JT236">
        <v>1.66</v>
      </c>
      <c r="JU236">
        <v>0.39</v>
      </c>
      <c r="JV236">
        <v>0.35</v>
      </c>
      <c r="JW236">
        <v>1.66</v>
      </c>
      <c r="JZ236">
        <v>1</v>
      </c>
      <c r="KA236">
        <v>1</v>
      </c>
      <c r="KB236">
        <v>16.273099999999999</v>
      </c>
      <c r="KC236">
        <v>16.421600000000002</v>
      </c>
      <c r="KD236">
        <v>16.273099999999999</v>
      </c>
      <c r="KE236">
        <v>16.421600000000002</v>
      </c>
      <c r="KF236">
        <v>18.400300000000001</v>
      </c>
      <c r="KG236">
        <v>18.592199999999998</v>
      </c>
      <c r="KJ236">
        <v>972.78200000000004</v>
      </c>
      <c r="KK236">
        <v>0</v>
      </c>
      <c r="KL236">
        <v>66.8673</v>
      </c>
      <c r="KM236">
        <v>307.62599999999998</v>
      </c>
      <c r="KN236">
        <v>0</v>
      </c>
      <c r="KO236">
        <v>-739.44100000000003</v>
      </c>
      <c r="KP236">
        <v>0</v>
      </c>
      <c r="KQ236">
        <v>0</v>
      </c>
      <c r="KR236">
        <v>133.613</v>
      </c>
      <c r="KS236">
        <v>399.81900000000002</v>
      </c>
      <c r="KT236">
        <v>484.43799999999999</v>
      </c>
      <c r="KU236">
        <v>33.183900000000001</v>
      </c>
      <c r="KV236">
        <v>1658.89</v>
      </c>
      <c r="KW236">
        <v>0</v>
      </c>
      <c r="KX236">
        <v>0</v>
      </c>
      <c r="KY236">
        <v>0</v>
      </c>
      <c r="KZ236">
        <v>0</v>
      </c>
      <c r="LA236">
        <v>0</v>
      </c>
      <c r="LB236">
        <v>972.78200000000004</v>
      </c>
      <c r="LC236">
        <v>0</v>
      </c>
      <c r="LD236">
        <v>66.8673</v>
      </c>
      <c r="LE236">
        <v>307.62599999999998</v>
      </c>
      <c r="LF236">
        <v>-739.44100000000003</v>
      </c>
      <c r="LG236">
        <v>133.613</v>
      </c>
      <c r="LH236">
        <v>399.81900000000002</v>
      </c>
      <c r="LI236">
        <v>484.43799999999999</v>
      </c>
      <c r="LJ236">
        <v>33.183900000000001</v>
      </c>
      <c r="LK236">
        <v>1658.89</v>
      </c>
      <c r="LL236">
        <v>0</v>
      </c>
      <c r="LM236">
        <v>0</v>
      </c>
      <c r="LN236">
        <v>0</v>
      </c>
      <c r="LO236">
        <v>0</v>
      </c>
      <c r="LP236">
        <v>1036.8599999999999</v>
      </c>
      <c r="LQ236">
        <v>0</v>
      </c>
      <c r="LR236">
        <v>66.8673</v>
      </c>
      <c r="LS236">
        <v>706.08500000000004</v>
      </c>
      <c r="LT236">
        <v>567.19200000000001</v>
      </c>
      <c r="LU236">
        <v>531.11900000000003</v>
      </c>
      <c r="LV236">
        <v>649.62800000000004</v>
      </c>
      <c r="LW236">
        <v>78.678600000000003</v>
      </c>
      <c r="LX236">
        <v>3636.43</v>
      </c>
      <c r="LY236">
        <v>0</v>
      </c>
      <c r="LZ236">
        <v>0</v>
      </c>
      <c r="MA236">
        <v>0</v>
      </c>
      <c r="MB236">
        <v>0</v>
      </c>
    </row>
    <row r="237" spans="1:340" x14ac:dyDescent="0.25">
      <c r="A237" s="26">
        <v>44497.842233796298</v>
      </c>
      <c r="B237" t="s">
        <v>1130</v>
      </c>
      <c r="C237" t="s">
        <v>1131</v>
      </c>
      <c r="D237">
        <v>2</v>
      </c>
      <c r="E237">
        <v>1</v>
      </c>
      <c r="F237">
        <v>2700</v>
      </c>
      <c r="G237" t="s">
        <v>87</v>
      </c>
      <c r="H237" t="s">
        <v>393</v>
      </c>
      <c r="I237">
        <v>0</v>
      </c>
      <c r="J237">
        <v>0</v>
      </c>
      <c r="K237">
        <v>0</v>
      </c>
      <c r="L237">
        <v>30.9</v>
      </c>
      <c r="O237">
        <v>2772.97</v>
      </c>
      <c r="P237">
        <v>28.0002</v>
      </c>
      <c r="Q237">
        <v>343.46199999999999</v>
      </c>
      <c r="R237">
        <v>1453.44</v>
      </c>
      <c r="S237">
        <v>0</v>
      </c>
      <c r="T237">
        <v>-4792.59</v>
      </c>
      <c r="U237">
        <v>0</v>
      </c>
      <c r="V237">
        <v>0</v>
      </c>
      <c r="W237">
        <v>615.745</v>
      </c>
      <c r="X237">
        <v>2169.5500000000002</v>
      </c>
      <c r="Y237">
        <v>2371.31</v>
      </c>
      <c r="Z237">
        <v>151.51499999999999</v>
      </c>
      <c r="AA237">
        <v>5113.3900000000003</v>
      </c>
      <c r="AB237">
        <v>4597.87</v>
      </c>
      <c r="AC237">
        <v>0</v>
      </c>
      <c r="AD237">
        <v>0</v>
      </c>
      <c r="AE237">
        <v>0</v>
      </c>
      <c r="AF237">
        <v>0</v>
      </c>
      <c r="AG237">
        <v>0</v>
      </c>
      <c r="AH237">
        <v>0</v>
      </c>
      <c r="AI237">
        <v>25.99</v>
      </c>
      <c r="AJ237">
        <v>3.16</v>
      </c>
      <c r="AK237">
        <v>3.53</v>
      </c>
      <c r="AL237">
        <v>14.11</v>
      </c>
      <c r="AM237">
        <v>0</v>
      </c>
      <c r="AN237">
        <v>-41.78</v>
      </c>
      <c r="AO237">
        <v>0</v>
      </c>
      <c r="AP237">
        <v>0</v>
      </c>
      <c r="AQ237">
        <v>7.14</v>
      </c>
      <c r="AR237">
        <v>22.9</v>
      </c>
      <c r="AS237">
        <v>25.15</v>
      </c>
      <c r="AT237">
        <v>1.64</v>
      </c>
      <c r="AU237">
        <v>61.84</v>
      </c>
      <c r="AV237">
        <v>46.79</v>
      </c>
      <c r="BI237" s="27">
        <v>3.96101E-15</v>
      </c>
      <c r="BJ237">
        <v>0.18249499999999999</v>
      </c>
      <c r="BK237">
        <v>3.9219499999999997E-2</v>
      </c>
      <c r="BL237">
        <v>8.0264000000000002E-2</v>
      </c>
      <c r="BM237">
        <v>0</v>
      </c>
      <c r="BN237">
        <v>-9.7961900000000005E-2</v>
      </c>
      <c r="BO237">
        <v>0</v>
      </c>
      <c r="BP237">
        <v>0</v>
      </c>
      <c r="BQ237">
        <v>0.163464</v>
      </c>
      <c r="BR237">
        <v>0.28652</v>
      </c>
      <c r="BS237">
        <v>0.35411700000000002</v>
      </c>
      <c r="BT237">
        <v>2.5823200000000001E-2</v>
      </c>
      <c r="BU237">
        <v>1.0339400000000001</v>
      </c>
      <c r="BV237">
        <v>0.30197800000000002</v>
      </c>
      <c r="BW237">
        <v>2772.97</v>
      </c>
      <c r="BX237">
        <v>28.0002</v>
      </c>
      <c r="BY237">
        <v>343.46199999999999</v>
      </c>
      <c r="BZ237">
        <v>1453.44</v>
      </c>
      <c r="CA237">
        <v>-4792.59</v>
      </c>
      <c r="CB237">
        <v>615.745</v>
      </c>
      <c r="CC237">
        <v>2169.5500000000002</v>
      </c>
      <c r="CD237">
        <v>2371.31</v>
      </c>
      <c r="CE237">
        <v>151.51499999999999</v>
      </c>
      <c r="CF237">
        <v>5113.3999999999996</v>
      </c>
      <c r="CG237">
        <v>4597.87</v>
      </c>
      <c r="CH237">
        <v>0</v>
      </c>
      <c r="CI237">
        <v>0</v>
      </c>
      <c r="CJ237">
        <v>0</v>
      </c>
      <c r="CK237">
        <v>0</v>
      </c>
      <c r="CL237">
        <v>0</v>
      </c>
      <c r="CM237">
        <v>25.99</v>
      </c>
      <c r="CN237">
        <v>3.16</v>
      </c>
      <c r="CO237">
        <v>3.53</v>
      </c>
      <c r="CP237">
        <v>14.11</v>
      </c>
      <c r="CQ237">
        <v>-41.78</v>
      </c>
      <c r="CR237">
        <v>7.14</v>
      </c>
      <c r="CS237">
        <v>22.9</v>
      </c>
      <c r="CT237">
        <v>25.15</v>
      </c>
      <c r="CU237">
        <v>1.64</v>
      </c>
      <c r="CV237">
        <v>61.84</v>
      </c>
      <c r="CW237">
        <v>46.79</v>
      </c>
      <c r="DH237" s="27">
        <v>3.96101E-15</v>
      </c>
      <c r="DI237">
        <v>0.18249499999999999</v>
      </c>
      <c r="DJ237">
        <v>3.9219499999999997E-2</v>
      </c>
      <c r="DK237">
        <v>8.0264000000000002E-2</v>
      </c>
      <c r="DL237">
        <v>-9.7961900000000005E-2</v>
      </c>
      <c r="DM237">
        <v>0.163464</v>
      </c>
      <c r="DN237">
        <v>0.28652</v>
      </c>
      <c r="DO237">
        <v>0.35411700000000002</v>
      </c>
      <c r="DP237">
        <v>2.5823200000000001E-2</v>
      </c>
      <c r="DQ237">
        <v>1.0339400000000001</v>
      </c>
      <c r="DR237">
        <v>0.30197800000000002</v>
      </c>
      <c r="DS237" t="s">
        <v>673</v>
      </c>
      <c r="DT237" t="s">
        <v>670</v>
      </c>
      <c r="DU237" t="s">
        <v>665</v>
      </c>
      <c r="DV237" t="s">
        <v>501</v>
      </c>
      <c r="DW237" s="27">
        <v>-5.4623000000000001E-14</v>
      </c>
      <c r="DX237" s="27">
        <v>-5.4734000000000003E-14</v>
      </c>
      <c r="DY237">
        <v>0</v>
      </c>
      <c r="DZ237">
        <v>0</v>
      </c>
      <c r="EC237">
        <v>2772.97</v>
      </c>
      <c r="ED237">
        <v>28.0002</v>
      </c>
      <c r="EE237">
        <v>343.46199999999999</v>
      </c>
      <c r="EF237">
        <v>1453.44</v>
      </c>
      <c r="EG237">
        <v>0</v>
      </c>
      <c r="EH237">
        <v>-4792.59</v>
      </c>
      <c r="EI237">
        <v>0</v>
      </c>
      <c r="EJ237">
        <v>0</v>
      </c>
      <c r="EK237">
        <v>615.745</v>
      </c>
      <c r="EL237">
        <v>2169.5500000000002</v>
      </c>
      <c r="EM237">
        <v>2371.31</v>
      </c>
      <c r="EN237">
        <v>151.51499999999999</v>
      </c>
      <c r="EO237">
        <v>5113.3900000000003</v>
      </c>
      <c r="EP237">
        <v>0</v>
      </c>
      <c r="EQ237">
        <v>0</v>
      </c>
      <c r="ER237">
        <v>0</v>
      </c>
      <c r="ES237">
        <v>0</v>
      </c>
      <c r="ET237">
        <v>0</v>
      </c>
      <c r="EU237">
        <v>25.99</v>
      </c>
      <c r="EV237">
        <v>3.16</v>
      </c>
      <c r="EW237">
        <v>3.53</v>
      </c>
      <c r="EX237">
        <v>14.11</v>
      </c>
      <c r="EY237">
        <v>0</v>
      </c>
      <c r="EZ237">
        <v>-41.78</v>
      </c>
      <c r="FA237">
        <v>0</v>
      </c>
      <c r="FB237">
        <v>0</v>
      </c>
      <c r="FC237">
        <v>7.14</v>
      </c>
      <c r="FD237">
        <v>22.9</v>
      </c>
      <c r="FE237">
        <v>25.15</v>
      </c>
      <c r="FF237">
        <v>1.64</v>
      </c>
      <c r="FG237">
        <v>61.84</v>
      </c>
      <c r="FT237" s="27">
        <v>3.96101E-15</v>
      </c>
      <c r="FU237">
        <v>0.18249499999999999</v>
      </c>
      <c r="FV237">
        <v>3.9219499999999997E-2</v>
      </c>
      <c r="FW237">
        <v>8.0264000000000002E-2</v>
      </c>
      <c r="FX237">
        <v>0</v>
      </c>
      <c r="FY237">
        <v>-9.7961900000000005E-2</v>
      </c>
      <c r="FZ237">
        <v>0</v>
      </c>
      <c r="GA237">
        <v>0</v>
      </c>
      <c r="GB237">
        <v>0.163464</v>
      </c>
      <c r="GC237">
        <v>0.28652</v>
      </c>
      <c r="GD237">
        <v>0.35411700000000002</v>
      </c>
      <c r="GE237">
        <v>2.5823200000000001E-2</v>
      </c>
      <c r="GF237">
        <v>1.0339400000000001</v>
      </c>
      <c r="GG237">
        <v>5651.75</v>
      </c>
      <c r="GH237">
        <v>203.84</v>
      </c>
      <c r="GI237">
        <v>343.46199999999999</v>
      </c>
      <c r="GJ237">
        <v>3291.97</v>
      </c>
      <c r="GK237">
        <v>2615</v>
      </c>
      <c r="GL237">
        <v>2596</v>
      </c>
      <c r="GM237">
        <v>3146.01</v>
      </c>
      <c r="GN237">
        <v>327.5</v>
      </c>
      <c r="GO237">
        <v>18175.5</v>
      </c>
      <c r="GP237">
        <v>0</v>
      </c>
      <c r="GQ237">
        <v>0</v>
      </c>
      <c r="GR237">
        <v>0</v>
      </c>
      <c r="GS237">
        <v>0</v>
      </c>
      <c r="GT237">
        <v>52.89</v>
      </c>
      <c r="GU237">
        <v>14.55</v>
      </c>
      <c r="GV237">
        <v>3.53</v>
      </c>
      <c r="GW237">
        <v>33.29</v>
      </c>
      <c r="GX237">
        <v>30.97</v>
      </c>
      <c r="GY237">
        <v>27.59</v>
      </c>
      <c r="GZ237">
        <v>33.85</v>
      </c>
      <c r="HA237">
        <v>3.77</v>
      </c>
      <c r="HB237">
        <v>200.44</v>
      </c>
      <c r="HC237">
        <v>52.89</v>
      </c>
      <c r="HD237">
        <v>14.55</v>
      </c>
      <c r="HE237">
        <v>3.53</v>
      </c>
      <c r="HF237">
        <v>33.29</v>
      </c>
      <c r="HG237">
        <v>30.97</v>
      </c>
      <c r="HH237">
        <v>27.59</v>
      </c>
      <c r="HI237">
        <v>33.85</v>
      </c>
      <c r="HJ237">
        <v>3.77</v>
      </c>
      <c r="HK237">
        <v>200.44</v>
      </c>
      <c r="ID237" s="27">
        <v>3.96101E-15</v>
      </c>
      <c r="IE237">
        <v>0.74934400000000001</v>
      </c>
      <c r="IF237">
        <v>3.9219499999999997E-2</v>
      </c>
      <c r="IG237">
        <v>0.44817499999999999</v>
      </c>
      <c r="IH237">
        <v>0.76358999999999999</v>
      </c>
      <c r="II237">
        <v>0.38997300000000001</v>
      </c>
      <c r="IJ237">
        <v>0.515185</v>
      </c>
      <c r="IK237">
        <v>6.9275500000000004E-2</v>
      </c>
      <c r="IL237">
        <v>2.9747599999999998</v>
      </c>
      <c r="IM237">
        <v>51.7</v>
      </c>
      <c r="IN237">
        <v>20.8</v>
      </c>
      <c r="IO237">
        <v>30.9</v>
      </c>
      <c r="IP237">
        <v>51.7</v>
      </c>
      <c r="IQ237">
        <v>20.8</v>
      </c>
      <c r="IR237">
        <v>30.9</v>
      </c>
      <c r="IU237">
        <v>46.79</v>
      </c>
      <c r="IV237">
        <v>0</v>
      </c>
      <c r="IW237">
        <v>46.79</v>
      </c>
      <c r="IX237">
        <v>0</v>
      </c>
      <c r="IY237">
        <v>46.79</v>
      </c>
      <c r="IZ237">
        <v>0</v>
      </c>
      <c r="JA237">
        <v>104.26</v>
      </c>
      <c r="JB237">
        <v>0</v>
      </c>
      <c r="JK237">
        <v>1</v>
      </c>
      <c r="JL237">
        <v>3.1526900000000002</v>
      </c>
      <c r="JM237">
        <v>3.1526900000000002</v>
      </c>
      <c r="JP237">
        <v>4794</v>
      </c>
      <c r="JQ237">
        <v>3.1526900000000002</v>
      </c>
      <c r="JR237">
        <v>0.39</v>
      </c>
      <c r="JS237">
        <v>0.35</v>
      </c>
      <c r="JT237">
        <v>1.26</v>
      </c>
      <c r="JU237">
        <v>0.39</v>
      </c>
      <c r="JV237">
        <v>0.35</v>
      </c>
      <c r="JW237">
        <v>1.26</v>
      </c>
      <c r="JZ237">
        <v>1</v>
      </c>
      <c r="KA237">
        <v>1</v>
      </c>
      <c r="KB237">
        <v>31.9115</v>
      </c>
      <c r="KC237">
        <v>32.378999999999998</v>
      </c>
      <c r="KD237">
        <v>31.9115</v>
      </c>
      <c r="KE237">
        <v>32.378999999999998</v>
      </c>
      <c r="KF237">
        <v>57.317</v>
      </c>
      <c r="KG237">
        <v>58.302999999999997</v>
      </c>
      <c r="KJ237">
        <v>584.86300000000006</v>
      </c>
      <c r="KK237">
        <v>7.2590199999999996</v>
      </c>
      <c r="KL237">
        <v>68.530699999999996</v>
      </c>
      <c r="KM237">
        <v>274.35300000000001</v>
      </c>
      <c r="KN237">
        <v>0</v>
      </c>
      <c r="KO237">
        <v>-735.59500000000003</v>
      </c>
      <c r="KP237">
        <v>0</v>
      </c>
      <c r="KQ237">
        <v>0</v>
      </c>
      <c r="KR237">
        <v>133.613</v>
      </c>
      <c r="KS237">
        <v>408.97199999999998</v>
      </c>
      <c r="KT237">
        <v>484.43799999999999</v>
      </c>
      <c r="KU237">
        <v>33.183900000000001</v>
      </c>
      <c r="KV237">
        <v>1259.6199999999999</v>
      </c>
      <c r="KW237">
        <v>0</v>
      </c>
      <c r="KX237">
        <v>0</v>
      </c>
      <c r="KY237">
        <v>0</v>
      </c>
      <c r="KZ237">
        <v>0</v>
      </c>
      <c r="LA237">
        <v>0</v>
      </c>
      <c r="LB237">
        <v>584.86300000000006</v>
      </c>
      <c r="LC237">
        <v>7.2590199999999996</v>
      </c>
      <c r="LD237">
        <v>68.530699999999996</v>
      </c>
      <c r="LE237">
        <v>274.35300000000001</v>
      </c>
      <c r="LF237">
        <v>-735.59500000000003</v>
      </c>
      <c r="LG237">
        <v>133.613</v>
      </c>
      <c r="LH237">
        <v>408.97199999999998</v>
      </c>
      <c r="LI237">
        <v>484.43799999999999</v>
      </c>
      <c r="LJ237">
        <v>33.183900000000001</v>
      </c>
      <c r="LK237">
        <v>1259.6199999999999</v>
      </c>
      <c r="LL237">
        <v>0</v>
      </c>
      <c r="LM237">
        <v>0</v>
      </c>
      <c r="LN237">
        <v>0</v>
      </c>
      <c r="LO237">
        <v>0</v>
      </c>
      <c r="LP237">
        <v>1183.21</v>
      </c>
      <c r="LQ237">
        <v>50.833500000000001</v>
      </c>
      <c r="LR237">
        <v>68.530699999999996</v>
      </c>
      <c r="LS237">
        <v>630.79</v>
      </c>
      <c r="LT237">
        <v>567.19200000000001</v>
      </c>
      <c r="LU237">
        <v>531.11900000000003</v>
      </c>
      <c r="LV237">
        <v>649.62800000000004</v>
      </c>
      <c r="LW237">
        <v>78.678600000000003</v>
      </c>
      <c r="LX237">
        <v>3759.98</v>
      </c>
      <c r="LY237">
        <v>0</v>
      </c>
      <c r="LZ237">
        <v>0</v>
      </c>
      <c r="MA237">
        <v>0</v>
      </c>
      <c r="MB237">
        <v>0</v>
      </c>
    </row>
    <row r="238" spans="1:340" x14ac:dyDescent="0.25">
      <c r="A238" s="26">
        <v>44497.842604166668</v>
      </c>
      <c r="B238" t="s">
        <v>1132</v>
      </c>
      <c r="C238" t="s">
        <v>1133</v>
      </c>
      <c r="D238">
        <v>3</v>
      </c>
      <c r="E238">
        <v>1</v>
      </c>
      <c r="F238">
        <v>2700</v>
      </c>
      <c r="G238" t="s">
        <v>87</v>
      </c>
      <c r="H238" t="s">
        <v>393</v>
      </c>
      <c r="I238">
        <v>0</v>
      </c>
      <c r="J238">
        <v>0</v>
      </c>
      <c r="K238">
        <v>0</v>
      </c>
      <c r="L238">
        <v>30.7</v>
      </c>
      <c r="O238">
        <v>1960.8</v>
      </c>
      <c r="P238">
        <v>0</v>
      </c>
      <c r="Q238">
        <v>343.46199999999999</v>
      </c>
      <c r="R238">
        <v>1449.7</v>
      </c>
      <c r="S238">
        <v>0</v>
      </c>
      <c r="T238">
        <v>-4696.3599999999997</v>
      </c>
      <c r="U238">
        <v>0</v>
      </c>
      <c r="V238">
        <v>0</v>
      </c>
      <c r="W238">
        <v>615.745</v>
      </c>
      <c r="X238">
        <v>2157.7800000000002</v>
      </c>
      <c r="Y238">
        <v>2371.31</v>
      </c>
      <c r="Z238">
        <v>151.51499999999999</v>
      </c>
      <c r="AA238">
        <v>4353.9399999999996</v>
      </c>
      <c r="AB238">
        <v>3753.96</v>
      </c>
      <c r="AC238">
        <v>0</v>
      </c>
      <c r="AD238">
        <v>0</v>
      </c>
      <c r="AE238">
        <v>0</v>
      </c>
      <c r="AF238">
        <v>0</v>
      </c>
      <c r="AG238">
        <v>0</v>
      </c>
      <c r="AH238">
        <v>0</v>
      </c>
      <c r="AI238">
        <v>19.13</v>
      </c>
      <c r="AJ238">
        <v>0</v>
      </c>
      <c r="AK238">
        <v>3.55</v>
      </c>
      <c r="AL238">
        <v>14.7</v>
      </c>
      <c r="AM238">
        <v>0</v>
      </c>
      <c r="AN238">
        <v>-40.26</v>
      </c>
      <c r="AO238">
        <v>0</v>
      </c>
      <c r="AP238">
        <v>0</v>
      </c>
      <c r="AQ238">
        <v>7.34</v>
      </c>
      <c r="AR238">
        <v>22.69</v>
      </c>
      <c r="AS238">
        <v>25.46</v>
      </c>
      <c r="AT238">
        <v>1.7</v>
      </c>
      <c r="AU238">
        <v>54.31</v>
      </c>
      <c r="AV238">
        <v>37.380000000000003</v>
      </c>
      <c r="BI238">
        <v>0</v>
      </c>
      <c r="BJ238">
        <v>0</v>
      </c>
      <c r="BK238">
        <v>3.9219499999999997E-2</v>
      </c>
      <c r="BL238">
        <v>0.119924</v>
      </c>
      <c r="BM238">
        <v>0</v>
      </c>
      <c r="BN238">
        <v>-9.6736600000000006E-2</v>
      </c>
      <c r="BO238">
        <v>0</v>
      </c>
      <c r="BP238">
        <v>0</v>
      </c>
      <c r="BQ238">
        <v>0.163464</v>
      </c>
      <c r="BR238">
        <v>0.27916200000000002</v>
      </c>
      <c r="BS238">
        <v>0.35411700000000002</v>
      </c>
      <c r="BT238">
        <v>2.5823200000000001E-2</v>
      </c>
      <c r="BU238">
        <v>0.88497400000000004</v>
      </c>
      <c r="BV238">
        <v>0.15914400000000001</v>
      </c>
      <c r="BW238">
        <v>1960.8</v>
      </c>
      <c r="BX238">
        <v>0</v>
      </c>
      <c r="BY238">
        <v>343.46199999999999</v>
      </c>
      <c r="BZ238">
        <v>1449.7</v>
      </c>
      <c r="CA238">
        <v>-4696.3599999999997</v>
      </c>
      <c r="CB238">
        <v>615.745</v>
      </c>
      <c r="CC238">
        <v>2157.7800000000002</v>
      </c>
      <c r="CD238">
        <v>2371.31</v>
      </c>
      <c r="CE238">
        <v>151.51499999999999</v>
      </c>
      <c r="CF238">
        <v>4353.9399999999996</v>
      </c>
      <c r="CG238">
        <v>3753.96</v>
      </c>
      <c r="CH238">
        <v>0</v>
      </c>
      <c r="CI238">
        <v>0</v>
      </c>
      <c r="CJ238">
        <v>0</v>
      </c>
      <c r="CK238">
        <v>0</v>
      </c>
      <c r="CL238">
        <v>0</v>
      </c>
      <c r="CM238">
        <v>19.13</v>
      </c>
      <c r="CN238">
        <v>0</v>
      </c>
      <c r="CO238">
        <v>3.55</v>
      </c>
      <c r="CP238">
        <v>14.7</v>
      </c>
      <c r="CQ238">
        <v>-40.26</v>
      </c>
      <c r="CR238">
        <v>7.34</v>
      </c>
      <c r="CS238">
        <v>22.69</v>
      </c>
      <c r="CT238">
        <v>25.46</v>
      </c>
      <c r="CU238">
        <v>1.7</v>
      </c>
      <c r="CV238">
        <v>54.31</v>
      </c>
      <c r="CW238">
        <v>37.380000000000003</v>
      </c>
      <c r="DH238">
        <v>0</v>
      </c>
      <c r="DI238">
        <v>0</v>
      </c>
      <c r="DJ238">
        <v>3.9219499999999997E-2</v>
      </c>
      <c r="DK238">
        <v>0.119924</v>
      </c>
      <c r="DL238">
        <v>-9.6736600000000006E-2</v>
      </c>
      <c r="DM238">
        <v>0.163464</v>
      </c>
      <c r="DN238">
        <v>0.27916200000000002</v>
      </c>
      <c r="DO238">
        <v>0.35411700000000002</v>
      </c>
      <c r="DP238">
        <v>2.5823200000000001E-2</v>
      </c>
      <c r="DQ238">
        <v>0.88497400000000004</v>
      </c>
      <c r="DR238">
        <v>0.15914400000000001</v>
      </c>
      <c r="DS238" t="s">
        <v>673</v>
      </c>
      <c r="DT238" t="s">
        <v>670</v>
      </c>
      <c r="DU238" t="s">
        <v>665</v>
      </c>
      <c r="DV238" t="s">
        <v>501</v>
      </c>
      <c r="DW238">
        <v>0</v>
      </c>
      <c r="DX238">
        <v>0</v>
      </c>
      <c r="DY238">
        <v>0</v>
      </c>
      <c r="DZ238">
        <v>0</v>
      </c>
      <c r="EC238">
        <v>1960.8</v>
      </c>
      <c r="ED238">
        <v>0</v>
      </c>
      <c r="EE238">
        <v>343.46199999999999</v>
      </c>
      <c r="EF238">
        <v>1449.7</v>
      </c>
      <c r="EG238">
        <v>0</v>
      </c>
      <c r="EH238">
        <v>-4696.3599999999997</v>
      </c>
      <c r="EI238">
        <v>0</v>
      </c>
      <c r="EJ238">
        <v>0</v>
      </c>
      <c r="EK238">
        <v>615.745</v>
      </c>
      <c r="EL238">
        <v>2157.7800000000002</v>
      </c>
      <c r="EM238">
        <v>2371.31</v>
      </c>
      <c r="EN238">
        <v>151.51499999999999</v>
      </c>
      <c r="EO238">
        <v>4353.9399999999996</v>
      </c>
      <c r="EP238">
        <v>0</v>
      </c>
      <c r="EQ238">
        <v>0</v>
      </c>
      <c r="ER238">
        <v>0</v>
      </c>
      <c r="ES238">
        <v>0</v>
      </c>
      <c r="ET238">
        <v>0</v>
      </c>
      <c r="EU238">
        <v>19.13</v>
      </c>
      <c r="EV238">
        <v>0</v>
      </c>
      <c r="EW238">
        <v>3.55</v>
      </c>
      <c r="EX238">
        <v>14.7</v>
      </c>
      <c r="EY238">
        <v>0</v>
      </c>
      <c r="EZ238">
        <v>-40.26</v>
      </c>
      <c r="FA238">
        <v>0</v>
      </c>
      <c r="FB238">
        <v>0</v>
      </c>
      <c r="FC238">
        <v>7.34</v>
      </c>
      <c r="FD238">
        <v>22.69</v>
      </c>
      <c r="FE238">
        <v>25.46</v>
      </c>
      <c r="FF238">
        <v>1.7</v>
      </c>
      <c r="FG238">
        <v>54.31</v>
      </c>
      <c r="FT238">
        <v>0</v>
      </c>
      <c r="FU238">
        <v>0</v>
      </c>
      <c r="FV238">
        <v>3.9219499999999997E-2</v>
      </c>
      <c r="FW238">
        <v>0.119924</v>
      </c>
      <c r="FX238">
        <v>0</v>
      </c>
      <c r="FY238">
        <v>-9.6736600000000006E-2</v>
      </c>
      <c r="FZ238">
        <v>0</v>
      </c>
      <c r="GA238">
        <v>0</v>
      </c>
      <c r="GB238">
        <v>0.163464</v>
      </c>
      <c r="GC238">
        <v>0.27916200000000002</v>
      </c>
      <c r="GD238">
        <v>0.35411700000000002</v>
      </c>
      <c r="GE238">
        <v>2.5823200000000001E-2</v>
      </c>
      <c r="GF238">
        <v>0.88497400000000004</v>
      </c>
      <c r="GG238">
        <v>4184.58</v>
      </c>
      <c r="GH238">
        <v>0</v>
      </c>
      <c r="GI238">
        <v>343.46199999999999</v>
      </c>
      <c r="GJ238">
        <v>3308.76</v>
      </c>
      <c r="GK238">
        <v>2615</v>
      </c>
      <c r="GL238">
        <v>2596</v>
      </c>
      <c r="GM238">
        <v>3146.01</v>
      </c>
      <c r="GN238">
        <v>327.5</v>
      </c>
      <c r="GO238">
        <v>16521.3</v>
      </c>
      <c r="GP238">
        <v>0</v>
      </c>
      <c r="GQ238">
        <v>0</v>
      </c>
      <c r="GR238">
        <v>0</v>
      </c>
      <c r="GS238">
        <v>0</v>
      </c>
      <c r="GT238">
        <v>40.630000000000003</v>
      </c>
      <c r="GU238">
        <v>0</v>
      </c>
      <c r="GV238">
        <v>3.55</v>
      </c>
      <c r="GW238">
        <v>35.1</v>
      </c>
      <c r="GX238">
        <v>31.45</v>
      </c>
      <c r="GY238">
        <v>27.78</v>
      </c>
      <c r="GZ238">
        <v>34.1</v>
      </c>
      <c r="HA238">
        <v>4.12</v>
      </c>
      <c r="HB238">
        <v>176.73</v>
      </c>
      <c r="HC238">
        <v>40.630000000000003</v>
      </c>
      <c r="HD238">
        <v>0</v>
      </c>
      <c r="HE238">
        <v>3.55</v>
      </c>
      <c r="HF238">
        <v>35.1</v>
      </c>
      <c r="HG238">
        <v>31.45</v>
      </c>
      <c r="HH238">
        <v>27.78</v>
      </c>
      <c r="HI238">
        <v>34.1</v>
      </c>
      <c r="HJ238">
        <v>4.12</v>
      </c>
      <c r="HK238">
        <v>176.73</v>
      </c>
      <c r="ID238">
        <v>0</v>
      </c>
      <c r="IE238">
        <v>0</v>
      </c>
      <c r="IF238">
        <v>3.9219499999999997E-2</v>
      </c>
      <c r="IG238">
        <v>0.51052299999999995</v>
      </c>
      <c r="IH238">
        <v>0.76358999999999999</v>
      </c>
      <c r="II238">
        <v>0.38997300000000001</v>
      </c>
      <c r="IJ238">
        <v>0.515185</v>
      </c>
      <c r="IK238">
        <v>6.9275500000000004E-2</v>
      </c>
      <c r="IL238">
        <v>2.2877700000000001</v>
      </c>
      <c r="IM238">
        <v>53.5</v>
      </c>
      <c r="IN238">
        <v>22.8</v>
      </c>
      <c r="IO238">
        <v>30.7</v>
      </c>
      <c r="IP238">
        <v>53.5</v>
      </c>
      <c r="IQ238">
        <v>22.8</v>
      </c>
      <c r="IR238">
        <v>30.7</v>
      </c>
      <c r="IU238">
        <v>37.380000000000003</v>
      </c>
      <c r="IV238">
        <v>0</v>
      </c>
      <c r="IW238">
        <v>37.380000000000003</v>
      </c>
      <c r="IX238">
        <v>0</v>
      </c>
      <c r="IY238">
        <v>37.380000000000003</v>
      </c>
      <c r="IZ238">
        <v>0</v>
      </c>
      <c r="JA238">
        <v>79.28</v>
      </c>
      <c r="JB238">
        <v>0</v>
      </c>
      <c r="JK238">
        <v>1</v>
      </c>
      <c r="JL238">
        <v>3.0918800000000002</v>
      </c>
      <c r="JM238">
        <v>3.0918800000000002</v>
      </c>
      <c r="JP238">
        <v>4697.74</v>
      </c>
      <c r="JQ238">
        <v>3.0918800000000002</v>
      </c>
      <c r="JR238">
        <v>0.37</v>
      </c>
      <c r="JS238">
        <v>0.35</v>
      </c>
      <c r="JT238">
        <v>1.1100000000000001</v>
      </c>
      <c r="JU238">
        <v>0.37</v>
      </c>
      <c r="JV238">
        <v>0.35</v>
      </c>
      <c r="JW238">
        <v>1.1100000000000001</v>
      </c>
      <c r="JZ238">
        <v>1</v>
      </c>
      <c r="KA238">
        <v>1</v>
      </c>
      <c r="KB238">
        <v>13.9556</v>
      </c>
      <c r="KC238">
        <v>14.056699999999999</v>
      </c>
      <c r="KD238">
        <v>13.9556</v>
      </c>
      <c r="KE238">
        <v>14.056699999999999</v>
      </c>
      <c r="KF238">
        <v>20.990100000000002</v>
      </c>
      <c r="KG238">
        <v>21.2348</v>
      </c>
      <c r="KJ238">
        <v>422.94099999999997</v>
      </c>
      <c r="KK238">
        <v>0</v>
      </c>
      <c r="KL238">
        <v>68.530699999999996</v>
      </c>
      <c r="KM238">
        <v>273.94600000000003</v>
      </c>
      <c r="KN238">
        <v>0</v>
      </c>
      <c r="KO238">
        <v>-716.02599999999995</v>
      </c>
      <c r="KP238">
        <v>0</v>
      </c>
      <c r="KQ238">
        <v>0</v>
      </c>
      <c r="KR238">
        <v>133.613</v>
      </c>
      <c r="KS238">
        <v>406.20600000000002</v>
      </c>
      <c r="KT238">
        <v>484.43799999999999</v>
      </c>
      <c r="KU238">
        <v>33.183900000000001</v>
      </c>
      <c r="KV238">
        <v>1106.83</v>
      </c>
      <c r="KW238">
        <v>0</v>
      </c>
      <c r="KX238">
        <v>0</v>
      </c>
      <c r="KY238">
        <v>0</v>
      </c>
      <c r="KZ238">
        <v>0</v>
      </c>
      <c r="LA238">
        <v>0</v>
      </c>
      <c r="LB238">
        <v>422.94099999999997</v>
      </c>
      <c r="LC238">
        <v>0</v>
      </c>
      <c r="LD238">
        <v>68.530699999999996</v>
      </c>
      <c r="LE238">
        <v>273.94600000000003</v>
      </c>
      <c r="LF238">
        <v>-716.02599999999995</v>
      </c>
      <c r="LG238">
        <v>133.613</v>
      </c>
      <c r="LH238">
        <v>406.20600000000002</v>
      </c>
      <c r="LI238">
        <v>484.43799999999999</v>
      </c>
      <c r="LJ238">
        <v>33.183900000000001</v>
      </c>
      <c r="LK238">
        <v>1106.83</v>
      </c>
      <c r="LL238">
        <v>0</v>
      </c>
      <c r="LM238">
        <v>0</v>
      </c>
      <c r="LN238">
        <v>0</v>
      </c>
      <c r="LO238">
        <v>0</v>
      </c>
      <c r="LP238">
        <v>886.68700000000001</v>
      </c>
      <c r="LQ238">
        <v>0</v>
      </c>
      <c r="LR238">
        <v>68.530699999999996</v>
      </c>
      <c r="LS238">
        <v>634.77499999999998</v>
      </c>
      <c r="LT238">
        <v>567.19200000000001</v>
      </c>
      <c r="LU238">
        <v>531.11900000000003</v>
      </c>
      <c r="LV238">
        <v>649.62800000000004</v>
      </c>
      <c r="LW238">
        <v>78.678600000000003</v>
      </c>
      <c r="LX238">
        <v>3416.61</v>
      </c>
      <c r="LY238">
        <v>0</v>
      </c>
      <c r="LZ238">
        <v>0</v>
      </c>
      <c r="MA238">
        <v>0</v>
      </c>
      <c r="MB238">
        <v>0</v>
      </c>
    </row>
    <row r="239" spans="1:340" x14ac:dyDescent="0.25">
      <c r="A239" s="26">
        <v>44497.842974537038</v>
      </c>
      <c r="B239" t="s">
        <v>1134</v>
      </c>
      <c r="C239" t="s">
        <v>1135</v>
      </c>
      <c r="D239">
        <v>4</v>
      </c>
      <c r="E239">
        <v>1</v>
      </c>
      <c r="F239">
        <v>2700</v>
      </c>
      <c r="G239" t="s">
        <v>87</v>
      </c>
      <c r="H239" t="s">
        <v>393</v>
      </c>
      <c r="I239">
        <v>0</v>
      </c>
      <c r="J239">
        <v>0</v>
      </c>
      <c r="K239">
        <v>0</v>
      </c>
      <c r="L239">
        <v>29.3</v>
      </c>
      <c r="O239">
        <v>2194.1999999999998</v>
      </c>
      <c r="P239">
        <v>38.1571</v>
      </c>
      <c r="Q239">
        <v>345.11500000000001</v>
      </c>
      <c r="R239">
        <v>1338.47</v>
      </c>
      <c r="S239">
        <v>0</v>
      </c>
      <c r="T239">
        <v>-4772.03</v>
      </c>
      <c r="U239">
        <v>0</v>
      </c>
      <c r="V239">
        <v>0</v>
      </c>
      <c r="W239">
        <v>615.745</v>
      </c>
      <c r="X239">
        <v>2183.5</v>
      </c>
      <c r="Y239">
        <v>2371.31</v>
      </c>
      <c r="Z239">
        <v>151.51499999999999</v>
      </c>
      <c r="AA239">
        <v>4465.97</v>
      </c>
      <c r="AB239">
        <v>3915.94</v>
      </c>
      <c r="AC239">
        <v>0</v>
      </c>
      <c r="AD239">
        <v>0</v>
      </c>
      <c r="AE239">
        <v>0</v>
      </c>
      <c r="AF239">
        <v>0</v>
      </c>
      <c r="AG239">
        <v>0</v>
      </c>
      <c r="AH239">
        <v>0</v>
      </c>
      <c r="AI239">
        <v>20.51</v>
      </c>
      <c r="AJ239">
        <v>4.93</v>
      </c>
      <c r="AK239">
        <v>3.55</v>
      </c>
      <c r="AL239">
        <v>12.89</v>
      </c>
      <c r="AM239">
        <v>0</v>
      </c>
      <c r="AN239">
        <v>-41.52</v>
      </c>
      <c r="AO239">
        <v>0</v>
      </c>
      <c r="AP239">
        <v>0</v>
      </c>
      <c r="AQ239">
        <v>7.14</v>
      </c>
      <c r="AR239">
        <v>22.61</v>
      </c>
      <c r="AS239">
        <v>25.21</v>
      </c>
      <c r="AT239">
        <v>1.64</v>
      </c>
      <c r="AU239">
        <v>56.96</v>
      </c>
      <c r="AV239">
        <v>41.88</v>
      </c>
      <c r="BI239">
        <v>0</v>
      </c>
      <c r="BJ239">
        <v>0.30039900000000003</v>
      </c>
      <c r="BK239">
        <v>3.94083E-2</v>
      </c>
      <c r="BL239">
        <v>7.6049900000000004E-2</v>
      </c>
      <c r="BM239">
        <v>0</v>
      </c>
      <c r="BN239">
        <v>-9.0647099999999994E-2</v>
      </c>
      <c r="BO239">
        <v>0</v>
      </c>
      <c r="BP239">
        <v>0</v>
      </c>
      <c r="BQ239">
        <v>0.163464</v>
      </c>
      <c r="BR239">
        <v>0.28851199999999999</v>
      </c>
      <c r="BS239">
        <v>0.35411700000000002</v>
      </c>
      <c r="BT239">
        <v>2.5823200000000001E-2</v>
      </c>
      <c r="BU239">
        <v>1.15713</v>
      </c>
      <c r="BV239">
        <v>0.41585699999999998</v>
      </c>
      <c r="BW239">
        <v>2194.1999999999998</v>
      </c>
      <c r="BX239">
        <v>38.1571</v>
      </c>
      <c r="BY239">
        <v>345.11500000000001</v>
      </c>
      <c r="BZ239">
        <v>1338.47</v>
      </c>
      <c r="CA239">
        <v>-4772.03</v>
      </c>
      <c r="CB239">
        <v>615.745</v>
      </c>
      <c r="CC239">
        <v>2183.5</v>
      </c>
      <c r="CD239">
        <v>2371.31</v>
      </c>
      <c r="CE239">
        <v>151.51499999999999</v>
      </c>
      <c r="CF239">
        <v>4465.97</v>
      </c>
      <c r="CG239">
        <v>3915.94</v>
      </c>
      <c r="CH239">
        <v>0</v>
      </c>
      <c r="CI239">
        <v>0</v>
      </c>
      <c r="CJ239">
        <v>0</v>
      </c>
      <c r="CK239">
        <v>0</v>
      </c>
      <c r="CL239">
        <v>0</v>
      </c>
      <c r="CM239">
        <v>20.51</v>
      </c>
      <c r="CN239">
        <v>4.93</v>
      </c>
      <c r="CO239">
        <v>3.55</v>
      </c>
      <c r="CP239">
        <v>12.89</v>
      </c>
      <c r="CQ239">
        <v>-41.52</v>
      </c>
      <c r="CR239">
        <v>7.14</v>
      </c>
      <c r="CS239">
        <v>22.61</v>
      </c>
      <c r="CT239">
        <v>25.21</v>
      </c>
      <c r="CU239">
        <v>1.64</v>
      </c>
      <c r="CV239">
        <v>56.96</v>
      </c>
      <c r="CW239">
        <v>41.88</v>
      </c>
      <c r="DH239">
        <v>0</v>
      </c>
      <c r="DI239">
        <v>0.30039900000000003</v>
      </c>
      <c r="DJ239">
        <v>3.94083E-2</v>
      </c>
      <c r="DK239">
        <v>7.6049900000000004E-2</v>
      </c>
      <c r="DL239">
        <v>-9.0647099999999994E-2</v>
      </c>
      <c r="DM239">
        <v>0.163464</v>
      </c>
      <c r="DN239">
        <v>0.28851199999999999</v>
      </c>
      <c r="DO239">
        <v>0.35411700000000002</v>
      </c>
      <c r="DP239">
        <v>2.5823200000000001E-2</v>
      </c>
      <c r="DQ239">
        <v>1.15713</v>
      </c>
      <c r="DR239">
        <v>0.41585699999999998</v>
      </c>
      <c r="DS239" t="s">
        <v>673</v>
      </c>
      <c r="DT239" t="s">
        <v>670</v>
      </c>
      <c r="DU239" t="s">
        <v>665</v>
      </c>
      <c r="DV239" t="s">
        <v>501</v>
      </c>
      <c r="DW239">
        <v>0</v>
      </c>
      <c r="DX239">
        <v>0</v>
      </c>
      <c r="DY239">
        <v>0</v>
      </c>
      <c r="DZ239">
        <v>0</v>
      </c>
      <c r="EC239">
        <v>2194.1999999999998</v>
      </c>
      <c r="ED239">
        <v>38.1571</v>
      </c>
      <c r="EE239">
        <v>345.11500000000001</v>
      </c>
      <c r="EF239">
        <v>1338.47</v>
      </c>
      <c r="EG239">
        <v>0</v>
      </c>
      <c r="EH239">
        <v>-4772.03</v>
      </c>
      <c r="EI239">
        <v>0</v>
      </c>
      <c r="EJ239">
        <v>0</v>
      </c>
      <c r="EK239">
        <v>615.745</v>
      </c>
      <c r="EL239">
        <v>2183.5</v>
      </c>
      <c r="EM239">
        <v>2371.31</v>
      </c>
      <c r="EN239">
        <v>151.51499999999999</v>
      </c>
      <c r="EO239">
        <v>4465.97</v>
      </c>
      <c r="EP239">
        <v>0</v>
      </c>
      <c r="EQ239">
        <v>0</v>
      </c>
      <c r="ER239">
        <v>0</v>
      </c>
      <c r="ES239">
        <v>0</v>
      </c>
      <c r="ET239">
        <v>0</v>
      </c>
      <c r="EU239">
        <v>20.51</v>
      </c>
      <c r="EV239">
        <v>4.93</v>
      </c>
      <c r="EW239">
        <v>3.55</v>
      </c>
      <c r="EX239">
        <v>12.89</v>
      </c>
      <c r="EY239">
        <v>0</v>
      </c>
      <c r="EZ239">
        <v>-41.52</v>
      </c>
      <c r="FA239">
        <v>0</v>
      </c>
      <c r="FB239">
        <v>0</v>
      </c>
      <c r="FC239">
        <v>7.14</v>
      </c>
      <c r="FD239">
        <v>22.61</v>
      </c>
      <c r="FE239">
        <v>25.21</v>
      </c>
      <c r="FF239">
        <v>1.64</v>
      </c>
      <c r="FG239">
        <v>56.96</v>
      </c>
      <c r="FT239">
        <v>0</v>
      </c>
      <c r="FU239">
        <v>0.30039900000000003</v>
      </c>
      <c r="FV239">
        <v>3.94083E-2</v>
      </c>
      <c r="FW239">
        <v>7.6049900000000004E-2</v>
      </c>
      <c r="FX239">
        <v>0</v>
      </c>
      <c r="FY239">
        <v>-9.0647099999999994E-2</v>
      </c>
      <c r="FZ239">
        <v>0</v>
      </c>
      <c r="GA239">
        <v>0</v>
      </c>
      <c r="GB239">
        <v>0.163464</v>
      </c>
      <c r="GC239">
        <v>0.28851199999999999</v>
      </c>
      <c r="GD239">
        <v>0.35411700000000002</v>
      </c>
      <c r="GE239">
        <v>2.5823200000000001E-2</v>
      </c>
      <c r="GF239">
        <v>1.15713</v>
      </c>
      <c r="GG239">
        <v>4464.79</v>
      </c>
      <c r="GH239">
        <v>328.64699999999999</v>
      </c>
      <c r="GI239">
        <v>345.11500000000001</v>
      </c>
      <c r="GJ239">
        <v>3151.53</v>
      </c>
      <c r="GK239">
        <v>2615</v>
      </c>
      <c r="GL239">
        <v>2596</v>
      </c>
      <c r="GM239">
        <v>3146.01</v>
      </c>
      <c r="GN239">
        <v>327.5</v>
      </c>
      <c r="GO239">
        <v>16974.599999999999</v>
      </c>
      <c r="GP239">
        <v>0</v>
      </c>
      <c r="GQ239">
        <v>0</v>
      </c>
      <c r="GR239">
        <v>0</v>
      </c>
      <c r="GS239">
        <v>0</v>
      </c>
      <c r="GT239">
        <v>41.7</v>
      </c>
      <c r="GU239">
        <v>21.74</v>
      </c>
      <c r="GV239">
        <v>3.55</v>
      </c>
      <c r="GW239">
        <v>31.5</v>
      </c>
      <c r="GX239">
        <v>30.77</v>
      </c>
      <c r="GY239">
        <v>27.59</v>
      </c>
      <c r="GZ239">
        <v>33.840000000000003</v>
      </c>
      <c r="HA239">
        <v>3.58</v>
      </c>
      <c r="HB239">
        <v>194.27</v>
      </c>
      <c r="HC239">
        <v>41.7</v>
      </c>
      <c r="HD239">
        <v>21.74</v>
      </c>
      <c r="HE239">
        <v>3.55</v>
      </c>
      <c r="HF239">
        <v>31.5</v>
      </c>
      <c r="HG239">
        <v>30.77</v>
      </c>
      <c r="HH239">
        <v>27.59</v>
      </c>
      <c r="HI239">
        <v>33.840000000000003</v>
      </c>
      <c r="HJ239">
        <v>3.58</v>
      </c>
      <c r="HK239">
        <v>194.27</v>
      </c>
      <c r="ID239">
        <v>0</v>
      </c>
      <c r="IE239">
        <v>1.50054</v>
      </c>
      <c r="IF239">
        <v>3.94083E-2</v>
      </c>
      <c r="IG239">
        <v>0.38096799999999997</v>
      </c>
      <c r="IH239">
        <v>0.76358999999999999</v>
      </c>
      <c r="II239">
        <v>0.38997300000000001</v>
      </c>
      <c r="IJ239">
        <v>0.515185</v>
      </c>
      <c r="IK239">
        <v>6.9275500000000004E-2</v>
      </c>
      <c r="IL239">
        <v>3.6589399999999999</v>
      </c>
      <c r="IM239">
        <v>50.7</v>
      </c>
      <c r="IN239">
        <v>21.4</v>
      </c>
      <c r="IO239">
        <v>29.3</v>
      </c>
      <c r="IP239">
        <v>50.7</v>
      </c>
      <c r="IQ239">
        <v>21.4</v>
      </c>
      <c r="IR239">
        <v>29.3</v>
      </c>
      <c r="IU239">
        <v>41.88</v>
      </c>
      <c r="IV239">
        <v>0</v>
      </c>
      <c r="IW239">
        <v>41.88</v>
      </c>
      <c r="IX239">
        <v>0</v>
      </c>
      <c r="IY239">
        <v>41.88</v>
      </c>
      <c r="IZ239">
        <v>0</v>
      </c>
      <c r="JA239">
        <v>98.49</v>
      </c>
      <c r="JB239">
        <v>0</v>
      </c>
      <c r="JK239">
        <v>1</v>
      </c>
      <c r="JL239">
        <v>3.0516999999999999</v>
      </c>
      <c r="JM239">
        <v>3.0516999999999999</v>
      </c>
      <c r="JP239">
        <v>4773.43</v>
      </c>
      <c r="JQ239">
        <v>3.0516999999999999</v>
      </c>
      <c r="JR239">
        <v>0.38</v>
      </c>
      <c r="JS239">
        <v>0.35</v>
      </c>
      <c r="JT239">
        <v>1.1299999999999999</v>
      </c>
      <c r="JU239">
        <v>0.38</v>
      </c>
      <c r="JV239">
        <v>0.35</v>
      </c>
      <c r="JW239">
        <v>1.1299999999999999</v>
      </c>
      <c r="JZ239">
        <v>1</v>
      </c>
      <c r="KA239">
        <v>1</v>
      </c>
      <c r="KB239">
        <v>13.173299999999999</v>
      </c>
      <c r="KC239">
        <v>13.2585</v>
      </c>
      <c r="KD239">
        <v>13.173299999999999</v>
      </c>
      <c r="KE239">
        <v>13.2585</v>
      </c>
      <c r="KF239">
        <v>27.098800000000001</v>
      </c>
      <c r="KG239">
        <v>27.4682</v>
      </c>
      <c r="KJ239">
        <v>470.61799999999999</v>
      </c>
      <c r="KK239">
        <v>10.2614</v>
      </c>
      <c r="KL239">
        <v>68.860500000000002</v>
      </c>
      <c r="KM239">
        <v>252.952</v>
      </c>
      <c r="KN239">
        <v>0</v>
      </c>
      <c r="KO239">
        <v>-730.995</v>
      </c>
      <c r="KP239">
        <v>0</v>
      </c>
      <c r="KQ239">
        <v>0</v>
      </c>
      <c r="KR239">
        <v>133.613</v>
      </c>
      <c r="KS239">
        <v>411.77699999999999</v>
      </c>
      <c r="KT239">
        <v>484.43799999999999</v>
      </c>
      <c r="KU239">
        <v>33.183900000000001</v>
      </c>
      <c r="KV239">
        <v>1134.71</v>
      </c>
      <c r="KW239">
        <v>0</v>
      </c>
      <c r="KX239">
        <v>0</v>
      </c>
      <c r="KY239">
        <v>0</v>
      </c>
      <c r="KZ239">
        <v>0</v>
      </c>
      <c r="LA239">
        <v>0</v>
      </c>
      <c r="LB239">
        <v>470.61799999999999</v>
      </c>
      <c r="LC239">
        <v>10.2614</v>
      </c>
      <c r="LD239">
        <v>68.860500000000002</v>
      </c>
      <c r="LE239">
        <v>252.952</v>
      </c>
      <c r="LF239">
        <v>-730.995</v>
      </c>
      <c r="LG239">
        <v>133.613</v>
      </c>
      <c r="LH239">
        <v>411.77699999999999</v>
      </c>
      <c r="LI239">
        <v>484.43799999999999</v>
      </c>
      <c r="LJ239">
        <v>33.183900000000001</v>
      </c>
      <c r="LK239">
        <v>1134.71</v>
      </c>
      <c r="LL239">
        <v>0</v>
      </c>
      <c r="LM239">
        <v>0</v>
      </c>
      <c r="LN239">
        <v>0</v>
      </c>
      <c r="LO239">
        <v>0</v>
      </c>
      <c r="LP239">
        <v>947.71600000000001</v>
      </c>
      <c r="LQ239">
        <v>82.563699999999997</v>
      </c>
      <c r="LR239">
        <v>68.860500000000002</v>
      </c>
      <c r="LS239">
        <v>603.88300000000004</v>
      </c>
      <c r="LT239">
        <v>567.19200000000001</v>
      </c>
      <c r="LU239">
        <v>531.11900000000003</v>
      </c>
      <c r="LV239">
        <v>649.62800000000004</v>
      </c>
      <c r="LW239">
        <v>78.678600000000003</v>
      </c>
      <c r="LX239">
        <v>3529.64</v>
      </c>
      <c r="LY239">
        <v>0</v>
      </c>
      <c r="LZ239">
        <v>0</v>
      </c>
      <c r="MA239">
        <v>0</v>
      </c>
      <c r="MB239">
        <v>0</v>
      </c>
    </row>
    <row r="240" spans="1:340" x14ac:dyDescent="0.25">
      <c r="A240" s="26">
        <v>44497.843344907407</v>
      </c>
      <c r="B240" t="s">
        <v>1136</v>
      </c>
      <c r="C240" t="s">
        <v>1137</v>
      </c>
      <c r="D240">
        <v>5</v>
      </c>
      <c r="E240">
        <v>1</v>
      </c>
      <c r="F240">
        <v>2700</v>
      </c>
      <c r="G240" t="s">
        <v>87</v>
      </c>
      <c r="H240" t="s">
        <v>393</v>
      </c>
      <c r="I240">
        <v>0</v>
      </c>
      <c r="J240">
        <v>0</v>
      </c>
      <c r="K240">
        <v>0</v>
      </c>
      <c r="L240">
        <v>29.9</v>
      </c>
      <c r="O240">
        <v>1926.31</v>
      </c>
      <c r="P240">
        <v>0</v>
      </c>
      <c r="Q240">
        <v>339.93599999999998</v>
      </c>
      <c r="R240">
        <v>1523.84</v>
      </c>
      <c r="S240">
        <v>0</v>
      </c>
      <c r="T240">
        <v>-4675.9799999999996</v>
      </c>
      <c r="U240">
        <v>0</v>
      </c>
      <c r="V240">
        <v>0</v>
      </c>
      <c r="W240">
        <v>615.745</v>
      </c>
      <c r="X240">
        <v>2157.34</v>
      </c>
      <c r="Y240">
        <v>2371.31</v>
      </c>
      <c r="Z240">
        <v>151.51499999999999</v>
      </c>
      <c r="AA240">
        <v>4410.01</v>
      </c>
      <c r="AB240">
        <v>3790.08</v>
      </c>
      <c r="AC240">
        <v>0</v>
      </c>
      <c r="AD240">
        <v>0</v>
      </c>
      <c r="AE240">
        <v>0</v>
      </c>
      <c r="AF240">
        <v>0</v>
      </c>
      <c r="AG240">
        <v>0</v>
      </c>
      <c r="AH240">
        <v>0</v>
      </c>
      <c r="AI240">
        <v>18.350000000000001</v>
      </c>
      <c r="AJ240">
        <v>0</v>
      </c>
      <c r="AK240">
        <v>3.51</v>
      </c>
      <c r="AL240">
        <v>15.56</v>
      </c>
      <c r="AM240">
        <v>0</v>
      </c>
      <c r="AN240">
        <v>-40.200000000000003</v>
      </c>
      <c r="AO240">
        <v>0</v>
      </c>
      <c r="AP240">
        <v>0</v>
      </c>
      <c r="AQ240">
        <v>7.34</v>
      </c>
      <c r="AR240">
        <v>22.74</v>
      </c>
      <c r="AS240">
        <v>25.48</v>
      </c>
      <c r="AT240">
        <v>1.68</v>
      </c>
      <c r="AU240">
        <v>54.46</v>
      </c>
      <c r="AV240">
        <v>37.42</v>
      </c>
      <c r="BI240">
        <v>0</v>
      </c>
      <c r="BJ240">
        <v>0</v>
      </c>
      <c r="BK240">
        <v>3.8816799999999999E-2</v>
      </c>
      <c r="BL240">
        <v>0.125001</v>
      </c>
      <c r="BM240">
        <v>0</v>
      </c>
      <c r="BN240">
        <v>-6.4918900000000002E-2</v>
      </c>
      <c r="BO240">
        <v>0</v>
      </c>
      <c r="BP240">
        <v>0</v>
      </c>
      <c r="BQ240">
        <v>0.163464</v>
      </c>
      <c r="BR240">
        <v>0.27854200000000001</v>
      </c>
      <c r="BS240">
        <v>0.35411700000000002</v>
      </c>
      <c r="BT240">
        <v>2.5823200000000001E-2</v>
      </c>
      <c r="BU240">
        <v>0.920844</v>
      </c>
      <c r="BV240">
        <v>0.16381799999999999</v>
      </c>
      <c r="BW240">
        <v>1926.31</v>
      </c>
      <c r="BX240">
        <v>0</v>
      </c>
      <c r="BY240">
        <v>339.93599999999998</v>
      </c>
      <c r="BZ240">
        <v>1523.84</v>
      </c>
      <c r="CA240">
        <v>-4675.9799999999996</v>
      </c>
      <c r="CB240">
        <v>615.745</v>
      </c>
      <c r="CC240">
        <v>2157.34</v>
      </c>
      <c r="CD240">
        <v>2371.31</v>
      </c>
      <c r="CE240">
        <v>151.51499999999999</v>
      </c>
      <c r="CF240">
        <v>4410.01</v>
      </c>
      <c r="CG240">
        <v>3790.08</v>
      </c>
      <c r="CH240">
        <v>0</v>
      </c>
      <c r="CI240">
        <v>0</v>
      </c>
      <c r="CJ240">
        <v>0</v>
      </c>
      <c r="CK240">
        <v>0</v>
      </c>
      <c r="CL240">
        <v>0</v>
      </c>
      <c r="CM240">
        <v>18.350000000000001</v>
      </c>
      <c r="CN240">
        <v>0</v>
      </c>
      <c r="CO240">
        <v>3.51</v>
      </c>
      <c r="CP240">
        <v>15.56</v>
      </c>
      <c r="CQ240">
        <v>-40.200000000000003</v>
      </c>
      <c r="CR240">
        <v>7.34</v>
      </c>
      <c r="CS240">
        <v>22.74</v>
      </c>
      <c r="CT240">
        <v>25.48</v>
      </c>
      <c r="CU240">
        <v>1.68</v>
      </c>
      <c r="CV240">
        <v>54.46</v>
      </c>
      <c r="CW240">
        <v>37.42</v>
      </c>
      <c r="DH240">
        <v>0</v>
      </c>
      <c r="DI240">
        <v>0</v>
      </c>
      <c r="DJ240">
        <v>3.8816799999999999E-2</v>
      </c>
      <c r="DK240">
        <v>0.125001</v>
      </c>
      <c r="DL240">
        <v>-6.4918900000000002E-2</v>
      </c>
      <c r="DM240">
        <v>0.163464</v>
      </c>
      <c r="DN240">
        <v>0.27854200000000001</v>
      </c>
      <c r="DO240">
        <v>0.35411700000000002</v>
      </c>
      <c r="DP240">
        <v>2.5823200000000001E-2</v>
      </c>
      <c r="DQ240">
        <v>0.920844</v>
      </c>
      <c r="DR240">
        <v>0.16381799999999999</v>
      </c>
      <c r="DS240" t="s">
        <v>673</v>
      </c>
      <c r="DT240" t="s">
        <v>670</v>
      </c>
      <c r="DU240" t="s">
        <v>665</v>
      </c>
      <c r="DV240" t="s">
        <v>501</v>
      </c>
      <c r="DW240">
        <v>0</v>
      </c>
      <c r="DX240">
        <v>0</v>
      </c>
      <c r="DY240">
        <v>0</v>
      </c>
      <c r="DZ240">
        <v>0</v>
      </c>
      <c r="EC240">
        <v>1926.31</v>
      </c>
      <c r="ED240">
        <v>0</v>
      </c>
      <c r="EE240">
        <v>339.93599999999998</v>
      </c>
      <c r="EF240">
        <v>1523.84</v>
      </c>
      <c r="EG240">
        <v>0</v>
      </c>
      <c r="EH240">
        <v>-4675.9799999999996</v>
      </c>
      <c r="EI240">
        <v>0</v>
      </c>
      <c r="EJ240">
        <v>0</v>
      </c>
      <c r="EK240">
        <v>615.745</v>
      </c>
      <c r="EL240">
        <v>2157.34</v>
      </c>
      <c r="EM240">
        <v>2371.31</v>
      </c>
      <c r="EN240">
        <v>151.51499999999999</v>
      </c>
      <c r="EO240">
        <v>4410.01</v>
      </c>
      <c r="EP240">
        <v>0</v>
      </c>
      <c r="EQ240">
        <v>0</v>
      </c>
      <c r="ER240">
        <v>0</v>
      </c>
      <c r="ES240">
        <v>0</v>
      </c>
      <c r="ET240">
        <v>0</v>
      </c>
      <c r="EU240">
        <v>18.350000000000001</v>
      </c>
      <c r="EV240">
        <v>0</v>
      </c>
      <c r="EW240">
        <v>3.51</v>
      </c>
      <c r="EX240">
        <v>15.56</v>
      </c>
      <c r="EY240">
        <v>0</v>
      </c>
      <c r="EZ240">
        <v>-40.200000000000003</v>
      </c>
      <c r="FA240">
        <v>0</v>
      </c>
      <c r="FB240">
        <v>0</v>
      </c>
      <c r="FC240">
        <v>7.34</v>
      </c>
      <c r="FD240">
        <v>22.74</v>
      </c>
      <c r="FE240">
        <v>25.48</v>
      </c>
      <c r="FF240">
        <v>1.68</v>
      </c>
      <c r="FG240">
        <v>54.46</v>
      </c>
      <c r="FT240">
        <v>0</v>
      </c>
      <c r="FU240">
        <v>0</v>
      </c>
      <c r="FV240">
        <v>3.8816799999999999E-2</v>
      </c>
      <c r="FW240">
        <v>0.125001</v>
      </c>
      <c r="FX240">
        <v>0</v>
      </c>
      <c r="FY240">
        <v>-6.4918900000000002E-2</v>
      </c>
      <c r="FZ240">
        <v>0</v>
      </c>
      <c r="GA240">
        <v>0</v>
      </c>
      <c r="GB240">
        <v>0.163464</v>
      </c>
      <c r="GC240">
        <v>0.27854200000000001</v>
      </c>
      <c r="GD240">
        <v>0.35411700000000002</v>
      </c>
      <c r="GE240">
        <v>2.5823200000000001E-2</v>
      </c>
      <c r="GF240">
        <v>0.920844</v>
      </c>
      <c r="GG240">
        <v>4748.42</v>
      </c>
      <c r="GH240">
        <v>0</v>
      </c>
      <c r="GI240">
        <v>339.93599999999998</v>
      </c>
      <c r="GJ240">
        <v>3382.69</v>
      </c>
      <c r="GK240">
        <v>2615</v>
      </c>
      <c r="GL240">
        <v>2596</v>
      </c>
      <c r="GM240">
        <v>3146.01</v>
      </c>
      <c r="GN240">
        <v>327.5</v>
      </c>
      <c r="GO240">
        <v>17155.599999999999</v>
      </c>
      <c r="GP240">
        <v>0</v>
      </c>
      <c r="GQ240">
        <v>0</v>
      </c>
      <c r="GR240">
        <v>0</v>
      </c>
      <c r="GS240">
        <v>0</v>
      </c>
      <c r="GT240">
        <v>45.58</v>
      </c>
      <c r="GU240">
        <v>0</v>
      </c>
      <c r="GV240">
        <v>3.51</v>
      </c>
      <c r="GW240">
        <v>35.840000000000003</v>
      </c>
      <c r="GX240">
        <v>31.31</v>
      </c>
      <c r="GY240">
        <v>27.75</v>
      </c>
      <c r="GZ240">
        <v>34.06</v>
      </c>
      <c r="HA240">
        <v>3.88</v>
      </c>
      <c r="HB240">
        <v>181.93</v>
      </c>
      <c r="HC240">
        <v>45.58</v>
      </c>
      <c r="HD240">
        <v>0</v>
      </c>
      <c r="HE240">
        <v>3.51</v>
      </c>
      <c r="HF240">
        <v>35.840000000000003</v>
      </c>
      <c r="HG240">
        <v>31.31</v>
      </c>
      <c r="HH240">
        <v>27.75</v>
      </c>
      <c r="HI240">
        <v>34.06</v>
      </c>
      <c r="HJ240">
        <v>3.88</v>
      </c>
      <c r="HK240">
        <v>181.93</v>
      </c>
      <c r="ID240" s="27">
        <v>5.0630800000000002E-15</v>
      </c>
      <c r="IE240">
        <v>0</v>
      </c>
      <c r="IF240">
        <v>3.8816799999999999E-2</v>
      </c>
      <c r="IG240">
        <v>0.49598199999999998</v>
      </c>
      <c r="IH240">
        <v>0.76358999999999999</v>
      </c>
      <c r="II240">
        <v>0.38997300000000001</v>
      </c>
      <c r="IJ240">
        <v>0.515185</v>
      </c>
      <c r="IK240">
        <v>6.9275500000000004E-2</v>
      </c>
      <c r="IL240">
        <v>2.2728199999999998</v>
      </c>
      <c r="IM240">
        <v>52</v>
      </c>
      <c r="IN240">
        <v>22.1</v>
      </c>
      <c r="IO240">
        <v>29.9</v>
      </c>
      <c r="IP240">
        <v>52</v>
      </c>
      <c r="IQ240">
        <v>22.1</v>
      </c>
      <c r="IR240">
        <v>29.9</v>
      </c>
      <c r="IU240">
        <v>37.42</v>
      </c>
      <c r="IV240">
        <v>0</v>
      </c>
      <c r="IW240">
        <v>37.42</v>
      </c>
      <c r="IX240">
        <v>0</v>
      </c>
      <c r="IY240">
        <v>37.42</v>
      </c>
      <c r="IZ240">
        <v>0</v>
      </c>
      <c r="JA240">
        <v>84.93</v>
      </c>
      <c r="JB240">
        <v>0</v>
      </c>
      <c r="JK240">
        <v>1</v>
      </c>
      <c r="JL240">
        <v>2.8714</v>
      </c>
      <c r="JM240">
        <v>2.8714</v>
      </c>
      <c r="JP240">
        <v>4677.3599999999997</v>
      </c>
      <c r="JQ240">
        <v>2.8714</v>
      </c>
      <c r="JR240">
        <v>0.38</v>
      </c>
      <c r="JS240">
        <v>0.34</v>
      </c>
      <c r="JT240">
        <v>1.1200000000000001</v>
      </c>
      <c r="JU240">
        <v>0.38</v>
      </c>
      <c r="JV240">
        <v>0.34</v>
      </c>
      <c r="JW240">
        <v>1.1200000000000001</v>
      </c>
      <c r="JZ240">
        <v>1</v>
      </c>
      <c r="KA240">
        <v>1</v>
      </c>
      <c r="KB240">
        <v>16.253499999999999</v>
      </c>
      <c r="KC240">
        <v>16.401499999999999</v>
      </c>
      <c r="KD240">
        <v>16.253499999999999</v>
      </c>
      <c r="KE240">
        <v>16.401499999999999</v>
      </c>
      <c r="KF240">
        <v>24.9313</v>
      </c>
      <c r="KG240">
        <v>25.256499999999999</v>
      </c>
      <c r="KJ240">
        <v>418.46899999999999</v>
      </c>
      <c r="KK240">
        <v>0</v>
      </c>
      <c r="KL240">
        <v>67.826999999999998</v>
      </c>
      <c r="KM240">
        <v>289.26900000000001</v>
      </c>
      <c r="KN240">
        <v>0</v>
      </c>
      <c r="KO240">
        <v>-715.322</v>
      </c>
      <c r="KP240">
        <v>0</v>
      </c>
      <c r="KQ240">
        <v>0</v>
      </c>
      <c r="KR240">
        <v>133.613</v>
      </c>
      <c r="KS240">
        <v>406.07900000000001</v>
      </c>
      <c r="KT240">
        <v>484.43799999999999</v>
      </c>
      <c r="KU240">
        <v>33.183900000000001</v>
      </c>
      <c r="KV240">
        <v>1117.56</v>
      </c>
      <c r="KW240">
        <v>0</v>
      </c>
      <c r="KX240">
        <v>0</v>
      </c>
      <c r="KY240">
        <v>0</v>
      </c>
      <c r="KZ240">
        <v>0</v>
      </c>
      <c r="LA240">
        <v>0</v>
      </c>
      <c r="LB240">
        <v>418.46899999999999</v>
      </c>
      <c r="LC240">
        <v>0</v>
      </c>
      <c r="LD240">
        <v>67.826999999999998</v>
      </c>
      <c r="LE240">
        <v>289.26900000000001</v>
      </c>
      <c r="LF240">
        <v>-715.322</v>
      </c>
      <c r="LG240">
        <v>133.613</v>
      </c>
      <c r="LH240">
        <v>406.07900000000001</v>
      </c>
      <c r="LI240">
        <v>484.43799999999999</v>
      </c>
      <c r="LJ240">
        <v>33.183900000000001</v>
      </c>
      <c r="LK240">
        <v>1117.56</v>
      </c>
      <c r="LL240">
        <v>0</v>
      </c>
      <c r="LM240">
        <v>0</v>
      </c>
      <c r="LN240">
        <v>0</v>
      </c>
      <c r="LO240">
        <v>0</v>
      </c>
      <c r="LP240">
        <v>1016.15</v>
      </c>
      <c r="LQ240">
        <v>0</v>
      </c>
      <c r="LR240">
        <v>67.826999999999998</v>
      </c>
      <c r="LS240">
        <v>649.88800000000003</v>
      </c>
      <c r="LT240">
        <v>567.19200000000001</v>
      </c>
      <c r="LU240">
        <v>531.11900000000003</v>
      </c>
      <c r="LV240">
        <v>649.62800000000004</v>
      </c>
      <c r="LW240">
        <v>78.678600000000003</v>
      </c>
      <c r="LX240">
        <v>3560.49</v>
      </c>
      <c r="LY240">
        <v>0</v>
      </c>
      <c r="LZ240">
        <v>0</v>
      </c>
      <c r="MA240">
        <v>0</v>
      </c>
      <c r="MB240">
        <v>0</v>
      </c>
    </row>
    <row r="241" spans="1:340" x14ac:dyDescent="0.25">
      <c r="A241" s="26">
        <v>44497.8437037037</v>
      </c>
      <c r="B241" t="s">
        <v>1138</v>
      </c>
      <c r="C241" t="s">
        <v>1139</v>
      </c>
      <c r="D241">
        <v>6</v>
      </c>
      <c r="E241">
        <v>1</v>
      </c>
      <c r="F241">
        <v>2700</v>
      </c>
      <c r="G241" t="s">
        <v>87</v>
      </c>
      <c r="H241" t="s">
        <v>393</v>
      </c>
      <c r="I241">
        <v>0</v>
      </c>
      <c r="J241">
        <v>0</v>
      </c>
      <c r="K241">
        <v>0</v>
      </c>
      <c r="L241">
        <v>28.2</v>
      </c>
      <c r="O241">
        <v>981.78</v>
      </c>
      <c r="P241">
        <v>48.0929</v>
      </c>
      <c r="Q241">
        <v>351.67</v>
      </c>
      <c r="R241">
        <v>1188</v>
      </c>
      <c r="S241">
        <v>0</v>
      </c>
      <c r="T241">
        <v>-4739.37</v>
      </c>
      <c r="U241">
        <v>0</v>
      </c>
      <c r="V241">
        <v>0</v>
      </c>
      <c r="W241">
        <v>615.745</v>
      </c>
      <c r="X241">
        <v>2199.31</v>
      </c>
      <c r="Y241">
        <v>2371.31</v>
      </c>
      <c r="Z241">
        <v>151.51499999999999</v>
      </c>
      <c r="AA241">
        <v>3168.05</v>
      </c>
      <c r="AB241">
        <v>2569.5500000000002</v>
      </c>
      <c r="AC241">
        <v>0</v>
      </c>
      <c r="AD241">
        <v>0</v>
      </c>
      <c r="AE241">
        <v>0</v>
      </c>
      <c r="AF241">
        <v>0</v>
      </c>
      <c r="AG241">
        <v>0</v>
      </c>
      <c r="AH241">
        <v>0</v>
      </c>
      <c r="AI241">
        <v>8.94</v>
      </c>
      <c r="AJ241">
        <v>3.8</v>
      </c>
      <c r="AK241">
        <v>3.52</v>
      </c>
      <c r="AL241">
        <v>11.49</v>
      </c>
      <c r="AM241">
        <v>0</v>
      </c>
      <c r="AN241">
        <v>-39.97</v>
      </c>
      <c r="AO241">
        <v>0</v>
      </c>
      <c r="AP241">
        <v>0</v>
      </c>
      <c r="AQ241">
        <v>6.92</v>
      </c>
      <c r="AR241">
        <v>22.11</v>
      </c>
      <c r="AS241">
        <v>24.6</v>
      </c>
      <c r="AT241">
        <v>1.61</v>
      </c>
      <c r="AU241">
        <v>43.02</v>
      </c>
      <c r="AV241">
        <v>27.75</v>
      </c>
      <c r="BI241">
        <v>0</v>
      </c>
      <c r="BJ241">
        <v>0.31025199999999997</v>
      </c>
      <c r="BK241">
        <v>4.0156799999999999E-2</v>
      </c>
      <c r="BL241">
        <v>7.7162499999999995E-2</v>
      </c>
      <c r="BM241">
        <v>0</v>
      </c>
      <c r="BN241">
        <v>-5.6494999999999997E-2</v>
      </c>
      <c r="BO241">
        <v>0</v>
      </c>
      <c r="BP241">
        <v>0</v>
      </c>
      <c r="BQ241">
        <v>0.163464</v>
      </c>
      <c r="BR241">
        <v>0.285497</v>
      </c>
      <c r="BS241">
        <v>0.35411700000000002</v>
      </c>
      <c r="BT241">
        <v>2.5823200000000001E-2</v>
      </c>
      <c r="BU241">
        <v>1.19998</v>
      </c>
      <c r="BV241">
        <v>0.42757200000000001</v>
      </c>
      <c r="BW241">
        <v>981.774</v>
      </c>
      <c r="BX241">
        <v>48.0929</v>
      </c>
      <c r="BY241">
        <v>351.67</v>
      </c>
      <c r="BZ241">
        <v>1188</v>
      </c>
      <c r="CA241">
        <v>-4739.37</v>
      </c>
      <c r="CB241">
        <v>615.745</v>
      </c>
      <c r="CC241">
        <v>2199.31</v>
      </c>
      <c r="CD241">
        <v>2371.31</v>
      </c>
      <c r="CE241">
        <v>151.51499999999999</v>
      </c>
      <c r="CF241">
        <v>3168.04</v>
      </c>
      <c r="CG241">
        <v>2569.54</v>
      </c>
      <c r="CH241">
        <v>0</v>
      </c>
      <c r="CI241">
        <v>0</v>
      </c>
      <c r="CJ241">
        <v>0</v>
      </c>
      <c r="CK241">
        <v>0</v>
      </c>
      <c r="CL241">
        <v>0</v>
      </c>
      <c r="CM241">
        <v>8.94</v>
      </c>
      <c r="CN241">
        <v>3.8</v>
      </c>
      <c r="CO241">
        <v>3.52</v>
      </c>
      <c r="CP241">
        <v>11.49</v>
      </c>
      <c r="CQ241">
        <v>-39.97</v>
      </c>
      <c r="CR241">
        <v>6.92</v>
      </c>
      <c r="CS241">
        <v>22.11</v>
      </c>
      <c r="CT241">
        <v>24.6</v>
      </c>
      <c r="CU241">
        <v>1.61</v>
      </c>
      <c r="CV241">
        <v>43.02</v>
      </c>
      <c r="CW241">
        <v>27.75</v>
      </c>
      <c r="DH241">
        <v>0</v>
      </c>
      <c r="DI241">
        <v>0.31025199999999997</v>
      </c>
      <c r="DJ241">
        <v>4.0156799999999999E-2</v>
      </c>
      <c r="DK241">
        <v>7.7162499999999995E-2</v>
      </c>
      <c r="DL241">
        <v>-5.6494999999999997E-2</v>
      </c>
      <c r="DM241">
        <v>0.163464</v>
      </c>
      <c r="DN241">
        <v>0.285497</v>
      </c>
      <c r="DO241">
        <v>0.35411700000000002</v>
      </c>
      <c r="DP241">
        <v>2.5823200000000001E-2</v>
      </c>
      <c r="DQ241">
        <v>1.19998</v>
      </c>
      <c r="DR241">
        <v>0.42757200000000001</v>
      </c>
      <c r="DS241" t="s">
        <v>673</v>
      </c>
      <c r="DT241" t="s">
        <v>670</v>
      </c>
      <c r="DU241" t="s">
        <v>665</v>
      </c>
      <c r="DV241" t="s">
        <v>501</v>
      </c>
      <c r="DW241">
        <v>0</v>
      </c>
      <c r="DX241">
        <v>0</v>
      </c>
      <c r="DY241">
        <v>0</v>
      </c>
      <c r="DZ241">
        <v>0</v>
      </c>
      <c r="EC241">
        <v>981.78</v>
      </c>
      <c r="ED241">
        <v>48.0929</v>
      </c>
      <c r="EE241">
        <v>351.67</v>
      </c>
      <c r="EF241">
        <v>1188</v>
      </c>
      <c r="EG241">
        <v>0</v>
      </c>
      <c r="EH241">
        <v>-4739.37</v>
      </c>
      <c r="EI241">
        <v>0</v>
      </c>
      <c r="EJ241">
        <v>0</v>
      </c>
      <c r="EK241">
        <v>615.745</v>
      </c>
      <c r="EL241">
        <v>2199.31</v>
      </c>
      <c r="EM241">
        <v>2371.31</v>
      </c>
      <c r="EN241">
        <v>151.51499999999999</v>
      </c>
      <c r="EO241">
        <v>3168.05</v>
      </c>
      <c r="EP241">
        <v>0</v>
      </c>
      <c r="EQ241">
        <v>0</v>
      </c>
      <c r="ER241">
        <v>0</v>
      </c>
      <c r="ES241">
        <v>0</v>
      </c>
      <c r="ET241">
        <v>0</v>
      </c>
      <c r="EU241">
        <v>8.94</v>
      </c>
      <c r="EV241">
        <v>3.8</v>
      </c>
      <c r="EW241">
        <v>3.52</v>
      </c>
      <c r="EX241">
        <v>11.49</v>
      </c>
      <c r="EY241">
        <v>0</v>
      </c>
      <c r="EZ241">
        <v>-39.97</v>
      </c>
      <c r="FA241">
        <v>0</v>
      </c>
      <c r="FB241">
        <v>0</v>
      </c>
      <c r="FC241">
        <v>6.92</v>
      </c>
      <c r="FD241">
        <v>22.11</v>
      </c>
      <c r="FE241">
        <v>24.6</v>
      </c>
      <c r="FF241">
        <v>1.61</v>
      </c>
      <c r="FG241">
        <v>43.02</v>
      </c>
      <c r="FT241">
        <v>0</v>
      </c>
      <c r="FU241">
        <v>0.31025199999999997</v>
      </c>
      <c r="FV241">
        <v>4.0156799999999999E-2</v>
      </c>
      <c r="FW241">
        <v>7.7162499999999995E-2</v>
      </c>
      <c r="FX241">
        <v>0</v>
      </c>
      <c r="FY241">
        <v>-5.6494999999999997E-2</v>
      </c>
      <c r="FZ241">
        <v>0</v>
      </c>
      <c r="GA241">
        <v>0</v>
      </c>
      <c r="GB241">
        <v>0.163464</v>
      </c>
      <c r="GC241">
        <v>0.285497</v>
      </c>
      <c r="GD241">
        <v>0.35411700000000002</v>
      </c>
      <c r="GE241">
        <v>2.5823200000000001E-2</v>
      </c>
      <c r="GF241">
        <v>1.19998</v>
      </c>
      <c r="GG241">
        <v>1900.48</v>
      </c>
      <c r="GH241">
        <v>168.94900000000001</v>
      </c>
      <c r="GI241">
        <v>351.67</v>
      </c>
      <c r="GJ241">
        <v>3010.22</v>
      </c>
      <c r="GK241">
        <v>2615</v>
      </c>
      <c r="GL241">
        <v>2596</v>
      </c>
      <c r="GM241">
        <v>3146.01</v>
      </c>
      <c r="GN241">
        <v>327.5</v>
      </c>
      <c r="GO241">
        <v>14115.8</v>
      </c>
      <c r="GP241">
        <v>0</v>
      </c>
      <c r="GQ241">
        <v>0</v>
      </c>
      <c r="GR241">
        <v>0</v>
      </c>
      <c r="GS241">
        <v>0</v>
      </c>
      <c r="GT241">
        <v>17.29</v>
      </c>
      <c r="GU241">
        <v>8.58</v>
      </c>
      <c r="GV241">
        <v>3.52</v>
      </c>
      <c r="GW241">
        <v>29.93</v>
      </c>
      <c r="GX241">
        <v>29.72</v>
      </c>
      <c r="GY241">
        <v>26.87</v>
      </c>
      <c r="GZ241">
        <v>32.950000000000003</v>
      </c>
      <c r="HA241">
        <v>3.7</v>
      </c>
      <c r="HB241">
        <v>152.56</v>
      </c>
      <c r="HC241">
        <v>17.29</v>
      </c>
      <c r="HD241">
        <v>8.58</v>
      </c>
      <c r="HE241">
        <v>3.52</v>
      </c>
      <c r="HF241">
        <v>29.93</v>
      </c>
      <c r="HG241">
        <v>29.72</v>
      </c>
      <c r="HH241">
        <v>26.87</v>
      </c>
      <c r="HI241">
        <v>32.950000000000003</v>
      </c>
      <c r="HJ241">
        <v>3.7</v>
      </c>
      <c r="HK241">
        <v>152.56</v>
      </c>
      <c r="ID241">
        <v>0</v>
      </c>
      <c r="IE241">
        <v>0.48683500000000002</v>
      </c>
      <c r="IF241">
        <v>4.0156799999999999E-2</v>
      </c>
      <c r="IG241">
        <v>0.36234100000000002</v>
      </c>
      <c r="IH241">
        <v>0.76358999999999999</v>
      </c>
      <c r="II241">
        <v>0.38997300000000001</v>
      </c>
      <c r="IJ241">
        <v>0.515185</v>
      </c>
      <c r="IK241">
        <v>6.9275500000000004E-2</v>
      </c>
      <c r="IL241">
        <v>2.6273599999999999</v>
      </c>
      <c r="IM241">
        <v>54.4</v>
      </c>
      <c r="IN241">
        <v>26.2</v>
      </c>
      <c r="IO241">
        <v>28.2</v>
      </c>
      <c r="IP241">
        <v>54.4</v>
      </c>
      <c r="IQ241">
        <v>26.2</v>
      </c>
      <c r="IR241">
        <v>28.2</v>
      </c>
      <c r="IU241">
        <v>27.75</v>
      </c>
      <c r="IV241">
        <v>0</v>
      </c>
      <c r="IW241">
        <v>27.75</v>
      </c>
      <c r="IX241">
        <v>0</v>
      </c>
      <c r="IY241">
        <v>27.75</v>
      </c>
      <c r="IZ241">
        <v>0</v>
      </c>
      <c r="JA241">
        <v>59.32</v>
      </c>
      <c r="JB241">
        <v>0</v>
      </c>
      <c r="JK241">
        <v>1</v>
      </c>
      <c r="JL241">
        <v>3.1052399999999998</v>
      </c>
      <c r="JM241">
        <v>3.1052399999999998</v>
      </c>
      <c r="JP241">
        <v>4740.76</v>
      </c>
      <c r="JQ241">
        <v>3.1052399999999998</v>
      </c>
      <c r="JR241">
        <v>0.27</v>
      </c>
      <c r="JS241">
        <v>0.22</v>
      </c>
      <c r="JT241">
        <v>1.01</v>
      </c>
      <c r="JU241">
        <v>0.27</v>
      </c>
      <c r="JV241">
        <v>0.22</v>
      </c>
      <c r="JW241">
        <v>1.01</v>
      </c>
      <c r="JZ241">
        <v>1</v>
      </c>
      <c r="KA241">
        <v>1</v>
      </c>
      <c r="KB241">
        <v>24.7255</v>
      </c>
      <c r="KC241">
        <v>25.046399999999998</v>
      </c>
      <c r="KD241">
        <v>24.7255</v>
      </c>
      <c r="KE241">
        <v>25.046399999999998</v>
      </c>
      <c r="KF241">
        <v>34.085999999999999</v>
      </c>
      <c r="KG241">
        <v>34.597999999999999</v>
      </c>
      <c r="KJ241">
        <v>205.63900000000001</v>
      </c>
      <c r="KK241">
        <v>13.473100000000001</v>
      </c>
      <c r="KL241">
        <v>65.213499999999996</v>
      </c>
      <c r="KM241">
        <v>206.483</v>
      </c>
      <c r="KN241">
        <v>0</v>
      </c>
      <c r="KO241">
        <v>-489.846</v>
      </c>
      <c r="KP241">
        <v>0</v>
      </c>
      <c r="KQ241">
        <v>0</v>
      </c>
      <c r="KR241">
        <v>134.529</v>
      </c>
      <c r="KS241">
        <v>377.56</v>
      </c>
      <c r="KT241">
        <v>462.36</v>
      </c>
      <c r="KU241">
        <v>33.337899999999998</v>
      </c>
      <c r="KV241">
        <v>1008.75</v>
      </c>
      <c r="KW241">
        <v>0</v>
      </c>
      <c r="KX241">
        <v>0</v>
      </c>
      <c r="KY241">
        <v>0</v>
      </c>
      <c r="KZ241">
        <v>0</v>
      </c>
      <c r="LA241">
        <v>0</v>
      </c>
      <c r="LB241">
        <v>205.63800000000001</v>
      </c>
      <c r="LC241">
        <v>13.473100000000001</v>
      </c>
      <c r="LD241">
        <v>65.213499999999996</v>
      </c>
      <c r="LE241">
        <v>206.483</v>
      </c>
      <c r="LF241">
        <v>-489.846</v>
      </c>
      <c r="LG241">
        <v>134.529</v>
      </c>
      <c r="LH241">
        <v>377.56</v>
      </c>
      <c r="LI241">
        <v>462.36</v>
      </c>
      <c r="LJ241">
        <v>33.337899999999998</v>
      </c>
      <c r="LK241">
        <v>1008.75</v>
      </c>
      <c r="LL241">
        <v>0</v>
      </c>
      <c r="LM241">
        <v>0</v>
      </c>
      <c r="LN241">
        <v>0</v>
      </c>
      <c r="LO241">
        <v>0</v>
      </c>
      <c r="LP241">
        <v>396.21</v>
      </c>
      <c r="LQ241">
        <v>43.056899999999999</v>
      </c>
      <c r="LR241">
        <v>65.213499999999996</v>
      </c>
      <c r="LS241">
        <v>537.65200000000004</v>
      </c>
      <c r="LT241">
        <v>570.78300000000002</v>
      </c>
      <c r="LU241">
        <v>505.90699999999998</v>
      </c>
      <c r="LV241">
        <v>624.24900000000002</v>
      </c>
      <c r="LW241">
        <v>86.545199999999994</v>
      </c>
      <c r="LX241">
        <v>2829.62</v>
      </c>
      <c r="LY241">
        <v>0</v>
      </c>
      <c r="LZ241">
        <v>0</v>
      </c>
      <c r="MA241">
        <v>0</v>
      </c>
      <c r="MB241">
        <v>0</v>
      </c>
    </row>
    <row r="242" spans="1:340" x14ac:dyDescent="0.25">
      <c r="A242" s="26">
        <v>44497.844074074077</v>
      </c>
      <c r="B242" t="s">
        <v>1140</v>
      </c>
      <c r="C242" t="s">
        <v>1141</v>
      </c>
      <c r="D242">
        <v>7</v>
      </c>
      <c r="E242">
        <v>1</v>
      </c>
      <c r="F242">
        <v>2700</v>
      </c>
      <c r="G242" t="s">
        <v>87</v>
      </c>
      <c r="H242" t="s">
        <v>393</v>
      </c>
      <c r="I242">
        <v>0</v>
      </c>
      <c r="J242">
        <v>0</v>
      </c>
      <c r="K242">
        <v>0</v>
      </c>
      <c r="L242">
        <v>25.3</v>
      </c>
      <c r="O242">
        <v>346.14100000000002</v>
      </c>
      <c r="P242">
        <v>3.8832900000000001</v>
      </c>
      <c r="Q242">
        <v>350.33800000000002</v>
      </c>
      <c r="R242">
        <v>1142.3499999999999</v>
      </c>
      <c r="S242">
        <v>0</v>
      </c>
      <c r="T242">
        <v>-4657.8500000000004</v>
      </c>
      <c r="U242">
        <v>0</v>
      </c>
      <c r="V242">
        <v>0</v>
      </c>
      <c r="W242">
        <v>615.745</v>
      </c>
      <c r="X242">
        <v>2199.81</v>
      </c>
      <c r="Y242">
        <v>2371.31</v>
      </c>
      <c r="Z242">
        <v>151.51499999999999</v>
      </c>
      <c r="AA242">
        <v>2523.2399999999998</v>
      </c>
      <c r="AB242">
        <v>1842.72</v>
      </c>
      <c r="AC242">
        <v>0</v>
      </c>
      <c r="AD242">
        <v>0</v>
      </c>
      <c r="AE242">
        <v>0</v>
      </c>
      <c r="AF242">
        <v>0</v>
      </c>
      <c r="AG242">
        <v>0</v>
      </c>
      <c r="AH242">
        <v>0</v>
      </c>
      <c r="AI242">
        <v>3.21</v>
      </c>
      <c r="AJ242">
        <v>0.53</v>
      </c>
      <c r="AK242">
        <v>3.57</v>
      </c>
      <c r="AL242">
        <v>11.3</v>
      </c>
      <c r="AM242">
        <v>0</v>
      </c>
      <c r="AN242">
        <v>-39.590000000000003</v>
      </c>
      <c r="AO242">
        <v>0</v>
      </c>
      <c r="AP242">
        <v>0</v>
      </c>
      <c r="AQ242">
        <v>7.06</v>
      </c>
      <c r="AR242">
        <v>22.52</v>
      </c>
      <c r="AS242">
        <v>25.06</v>
      </c>
      <c r="AT242">
        <v>1.64</v>
      </c>
      <c r="AU242">
        <v>35.299999999999997</v>
      </c>
      <c r="AV242">
        <v>18.61</v>
      </c>
      <c r="BI242">
        <v>0</v>
      </c>
      <c r="BJ242">
        <v>5.5300700000000001E-2</v>
      </c>
      <c r="BK242">
        <v>4.0004699999999997E-2</v>
      </c>
      <c r="BL242">
        <v>9.8796499999999995E-2</v>
      </c>
      <c r="BM242">
        <v>0</v>
      </c>
      <c r="BN242">
        <v>-3.9289600000000001E-2</v>
      </c>
      <c r="BO242">
        <v>0</v>
      </c>
      <c r="BP242">
        <v>0</v>
      </c>
      <c r="BQ242">
        <v>0.163464</v>
      </c>
      <c r="BR242">
        <v>0.28447800000000001</v>
      </c>
      <c r="BS242">
        <v>0.35411700000000002</v>
      </c>
      <c r="BT242">
        <v>2.5823200000000001E-2</v>
      </c>
      <c r="BU242">
        <v>0.98269499999999999</v>
      </c>
      <c r="BV242">
        <v>0.194102</v>
      </c>
      <c r="BW242">
        <v>346.14100000000002</v>
      </c>
      <c r="BX242">
        <v>3.8832900000000001</v>
      </c>
      <c r="BY242">
        <v>350.33800000000002</v>
      </c>
      <c r="BZ242">
        <v>1142.3499999999999</v>
      </c>
      <c r="CA242">
        <v>-4657.8500000000004</v>
      </c>
      <c r="CB242">
        <v>615.745</v>
      </c>
      <c r="CC242">
        <v>2199.81</v>
      </c>
      <c r="CD242">
        <v>2371.31</v>
      </c>
      <c r="CE242">
        <v>151.51499999999999</v>
      </c>
      <c r="CF242">
        <v>2523.2399999999998</v>
      </c>
      <c r="CG242">
        <v>1842.72</v>
      </c>
      <c r="CH242">
        <v>0</v>
      </c>
      <c r="CI242">
        <v>0</v>
      </c>
      <c r="CJ242">
        <v>0</v>
      </c>
      <c r="CK242">
        <v>0</v>
      </c>
      <c r="CL242">
        <v>0</v>
      </c>
      <c r="CM242">
        <v>3.21</v>
      </c>
      <c r="CN242">
        <v>0.53</v>
      </c>
      <c r="CO242">
        <v>3.57</v>
      </c>
      <c r="CP242">
        <v>11.3</v>
      </c>
      <c r="CQ242">
        <v>-39.590000000000003</v>
      </c>
      <c r="CR242">
        <v>7.06</v>
      </c>
      <c r="CS242">
        <v>22.52</v>
      </c>
      <c r="CT242">
        <v>25.06</v>
      </c>
      <c r="CU242">
        <v>1.64</v>
      </c>
      <c r="CV242">
        <v>35.299999999999997</v>
      </c>
      <c r="CW242">
        <v>18.61</v>
      </c>
      <c r="DH242">
        <v>0</v>
      </c>
      <c r="DI242">
        <v>5.5300700000000001E-2</v>
      </c>
      <c r="DJ242">
        <v>4.0004699999999997E-2</v>
      </c>
      <c r="DK242">
        <v>9.8796499999999995E-2</v>
      </c>
      <c r="DL242">
        <v>-3.9289600000000001E-2</v>
      </c>
      <c r="DM242">
        <v>0.163464</v>
      </c>
      <c r="DN242">
        <v>0.28447800000000001</v>
      </c>
      <c r="DO242">
        <v>0.35411700000000002</v>
      </c>
      <c r="DP242">
        <v>2.5823200000000001E-2</v>
      </c>
      <c r="DQ242">
        <v>0.98269499999999999</v>
      </c>
      <c r="DR242">
        <v>0.194102</v>
      </c>
      <c r="DS242" t="s">
        <v>673</v>
      </c>
      <c r="DT242" t="s">
        <v>670</v>
      </c>
      <c r="DU242" t="s">
        <v>665</v>
      </c>
      <c r="DV242" t="s">
        <v>501</v>
      </c>
      <c r="DW242">
        <v>0</v>
      </c>
      <c r="DX242">
        <v>0</v>
      </c>
      <c r="DY242">
        <v>0</v>
      </c>
      <c r="DZ242">
        <v>0</v>
      </c>
      <c r="EC242">
        <v>346.14100000000002</v>
      </c>
      <c r="ED242">
        <v>3.8832900000000001</v>
      </c>
      <c r="EE242">
        <v>350.33800000000002</v>
      </c>
      <c r="EF242">
        <v>1142.3499999999999</v>
      </c>
      <c r="EG242">
        <v>0</v>
      </c>
      <c r="EH242">
        <v>-4657.8500000000004</v>
      </c>
      <c r="EI242">
        <v>0</v>
      </c>
      <c r="EJ242">
        <v>0</v>
      </c>
      <c r="EK242">
        <v>615.745</v>
      </c>
      <c r="EL242">
        <v>2199.81</v>
      </c>
      <c r="EM242">
        <v>2371.31</v>
      </c>
      <c r="EN242">
        <v>151.51499999999999</v>
      </c>
      <c r="EO242">
        <v>2523.2399999999998</v>
      </c>
      <c r="EP242">
        <v>0</v>
      </c>
      <c r="EQ242">
        <v>0</v>
      </c>
      <c r="ER242">
        <v>0</v>
      </c>
      <c r="ES242">
        <v>0</v>
      </c>
      <c r="ET242">
        <v>0</v>
      </c>
      <c r="EU242">
        <v>3.21</v>
      </c>
      <c r="EV242">
        <v>0.53</v>
      </c>
      <c r="EW242">
        <v>3.57</v>
      </c>
      <c r="EX242">
        <v>11.3</v>
      </c>
      <c r="EY242">
        <v>0</v>
      </c>
      <c r="EZ242">
        <v>-39.590000000000003</v>
      </c>
      <c r="FA242">
        <v>0</v>
      </c>
      <c r="FB242">
        <v>0</v>
      </c>
      <c r="FC242">
        <v>7.06</v>
      </c>
      <c r="FD242">
        <v>22.52</v>
      </c>
      <c r="FE242">
        <v>25.06</v>
      </c>
      <c r="FF242">
        <v>1.64</v>
      </c>
      <c r="FG242">
        <v>35.299999999999997</v>
      </c>
      <c r="FT242">
        <v>0</v>
      </c>
      <c r="FU242">
        <v>5.5300700000000001E-2</v>
      </c>
      <c r="FV242">
        <v>4.0004699999999997E-2</v>
      </c>
      <c r="FW242">
        <v>9.8796499999999995E-2</v>
      </c>
      <c r="FX242">
        <v>0</v>
      </c>
      <c r="FY242">
        <v>-3.9289600000000001E-2</v>
      </c>
      <c r="FZ242">
        <v>0</v>
      </c>
      <c r="GA242">
        <v>0</v>
      </c>
      <c r="GB242">
        <v>0.163464</v>
      </c>
      <c r="GC242">
        <v>0.28447800000000001</v>
      </c>
      <c r="GD242">
        <v>0.35411700000000002</v>
      </c>
      <c r="GE242">
        <v>2.5823200000000001E-2</v>
      </c>
      <c r="GF242">
        <v>0.98269499999999999</v>
      </c>
      <c r="GG242">
        <v>748.274</v>
      </c>
      <c r="GH242">
        <v>66.8904</v>
      </c>
      <c r="GI242">
        <v>350.33800000000002</v>
      </c>
      <c r="GJ242">
        <v>2960.56</v>
      </c>
      <c r="GK242">
        <v>2615</v>
      </c>
      <c r="GL242">
        <v>2596</v>
      </c>
      <c r="GM242">
        <v>3146.01</v>
      </c>
      <c r="GN242">
        <v>327.5</v>
      </c>
      <c r="GO242">
        <v>12810.6</v>
      </c>
      <c r="GP242">
        <v>0</v>
      </c>
      <c r="GQ242">
        <v>0</v>
      </c>
      <c r="GR242">
        <v>0</v>
      </c>
      <c r="GS242">
        <v>0</v>
      </c>
      <c r="GT242">
        <v>6.92</v>
      </c>
      <c r="GU242">
        <v>4.2300000000000004</v>
      </c>
      <c r="GV242">
        <v>3.57</v>
      </c>
      <c r="GW242">
        <v>29.93</v>
      </c>
      <c r="GX242">
        <v>30.29</v>
      </c>
      <c r="GY242">
        <v>27.37</v>
      </c>
      <c r="GZ242">
        <v>33.57</v>
      </c>
      <c r="HA242">
        <v>3.79</v>
      </c>
      <c r="HB242">
        <v>139.66999999999999</v>
      </c>
      <c r="HC242">
        <v>6.92</v>
      </c>
      <c r="HD242">
        <v>4.2300000000000004</v>
      </c>
      <c r="HE242">
        <v>3.57</v>
      </c>
      <c r="HF242">
        <v>29.93</v>
      </c>
      <c r="HG242">
        <v>30.29</v>
      </c>
      <c r="HH242">
        <v>27.37</v>
      </c>
      <c r="HI242">
        <v>33.57</v>
      </c>
      <c r="HJ242">
        <v>3.79</v>
      </c>
      <c r="HK242">
        <v>139.66999999999999</v>
      </c>
      <c r="ID242">
        <v>0</v>
      </c>
      <c r="IE242">
        <v>0.27568599999999999</v>
      </c>
      <c r="IF242">
        <v>4.0004699999999997E-2</v>
      </c>
      <c r="IG242">
        <v>0.39350099999999999</v>
      </c>
      <c r="IH242">
        <v>0.76358999999999999</v>
      </c>
      <c r="II242">
        <v>0.38997300000000001</v>
      </c>
      <c r="IJ242">
        <v>0.515185</v>
      </c>
      <c r="IK242">
        <v>6.9275500000000004E-2</v>
      </c>
      <c r="IL242">
        <v>2.4472100000000001</v>
      </c>
      <c r="IM242">
        <v>53.6</v>
      </c>
      <c r="IN242">
        <v>28.3</v>
      </c>
      <c r="IO242">
        <v>25.3</v>
      </c>
      <c r="IP242">
        <v>53.6</v>
      </c>
      <c r="IQ242">
        <v>28.3</v>
      </c>
      <c r="IR242">
        <v>25.3</v>
      </c>
      <c r="IU242">
        <v>18.61</v>
      </c>
      <c r="IV242">
        <v>0</v>
      </c>
      <c r="IW242">
        <v>18.61</v>
      </c>
      <c r="IX242">
        <v>0</v>
      </c>
      <c r="IY242">
        <v>18.61</v>
      </c>
      <c r="IZ242">
        <v>0</v>
      </c>
      <c r="JA242">
        <v>44.65</v>
      </c>
      <c r="JB242">
        <v>0</v>
      </c>
      <c r="JK242">
        <v>1</v>
      </c>
      <c r="JL242">
        <v>2.9350299999999998</v>
      </c>
      <c r="JM242">
        <v>2.9350299999999998</v>
      </c>
      <c r="JP242">
        <v>4659.22</v>
      </c>
      <c r="JQ242">
        <v>2.9350299999999998</v>
      </c>
      <c r="JR242">
        <v>0.27</v>
      </c>
      <c r="JS242">
        <v>0.21</v>
      </c>
      <c r="JT242">
        <v>0.87</v>
      </c>
      <c r="JU242">
        <v>0.27</v>
      </c>
      <c r="JV242">
        <v>0.21</v>
      </c>
      <c r="JW242">
        <v>0.87</v>
      </c>
      <c r="JZ242">
        <v>1</v>
      </c>
      <c r="KA242">
        <v>1</v>
      </c>
      <c r="KB242">
        <v>20.515799999999999</v>
      </c>
      <c r="KC242">
        <v>20.750800000000002</v>
      </c>
      <c r="KD242">
        <v>20.515799999999999</v>
      </c>
      <c r="KE242">
        <v>20.750800000000002</v>
      </c>
      <c r="KF242">
        <v>27.675699999999999</v>
      </c>
      <c r="KG242">
        <v>28.056799999999999</v>
      </c>
      <c r="KJ242">
        <v>71.680400000000006</v>
      </c>
      <c r="KK242">
        <v>1.1593599999999999</v>
      </c>
      <c r="KL242">
        <v>64.966499999999996</v>
      </c>
      <c r="KM242">
        <v>199.42</v>
      </c>
      <c r="KN242">
        <v>0</v>
      </c>
      <c r="KO242">
        <v>-478.81400000000002</v>
      </c>
      <c r="KP242">
        <v>0</v>
      </c>
      <c r="KQ242">
        <v>0</v>
      </c>
      <c r="KR242">
        <v>134.529</v>
      </c>
      <c r="KS242">
        <v>377.62700000000001</v>
      </c>
      <c r="KT242">
        <v>462.36</v>
      </c>
      <c r="KU242">
        <v>33.337899999999998</v>
      </c>
      <c r="KV242">
        <v>866.26599999999996</v>
      </c>
      <c r="KW242">
        <v>0</v>
      </c>
      <c r="KX242">
        <v>0</v>
      </c>
      <c r="KY242">
        <v>0</v>
      </c>
      <c r="KZ242">
        <v>0</v>
      </c>
      <c r="LA242">
        <v>0</v>
      </c>
      <c r="LB242">
        <v>71.680400000000006</v>
      </c>
      <c r="LC242">
        <v>1.1593599999999999</v>
      </c>
      <c r="LD242">
        <v>64.966499999999996</v>
      </c>
      <c r="LE242">
        <v>199.42</v>
      </c>
      <c r="LF242">
        <v>-478.81400000000002</v>
      </c>
      <c r="LG242">
        <v>134.529</v>
      </c>
      <c r="LH242">
        <v>377.62700000000001</v>
      </c>
      <c r="LI242">
        <v>462.36</v>
      </c>
      <c r="LJ242">
        <v>33.337899999999998</v>
      </c>
      <c r="LK242">
        <v>866.26599999999996</v>
      </c>
      <c r="LL242">
        <v>0</v>
      </c>
      <c r="LM242">
        <v>0</v>
      </c>
      <c r="LN242">
        <v>0</v>
      </c>
      <c r="LO242">
        <v>0</v>
      </c>
      <c r="LP242">
        <v>153.70400000000001</v>
      </c>
      <c r="LQ242">
        <v>17.7028</v>
      </c>
      <c r="LR242">
        <v>64.966499999999996</v>
      </c>
      <c r="LS242">
        <v>530.53700000000003</v>
      </c>
      <c r="LT242">
        <v>570.78300000000002</v>
      </c>
      <c r="LU242">
        <v>505.90699999999998</v>
      </c>
      <c r="LV242">
        <v>624.24900000000002</v>
      </c>
      <c r="LW242">
        <v>86.545199999999994</v>
      </c>
      <c r="LX242">
        <v>2554.39</v>
      </c>
      <c r="LY242">
        <v>0</v>
      </c>
      <c r="LZ242">
        <v>0</v>
      </c>
      <c r="MA242">
        <v>0</v>
      </c>
      <c r="MB242">
        <v>0</v>
      </c>
    </row>
    <row r="243" spans="1:340" x14ac:dyDescent="0.25">
      <c r="A243" s="26">
        <v>44497.844444444447</v>
      </c>
      <c r="B243" t="s">
        <v>1142</v>
      </c>
      <c r="C243" t="s">
        <v>1143</v>
      </c>
      <c r="D243">
        <v>8</v>
      </c>
      <c r="E243">
        <v>1</v>
      </c>
      <c r="F243">
        <v>2700</v>
      </c>
      <c r="G243" t="s">
        <v>87</v>
      </c>
      <c r="H243" t="s">
        <v>393</v>
      </c>
      <c r="I243">
        <v>0</v>
      </c>
      <c r="J243">
        <v>0</v>
      </c>
      <c r="K243">
        <v>0</v>
      </c>
      <c r="L243">
        <v>25.3</v>
      </c>
      <c r="O243">
        <v>527.76900000000001</v>
      </c>
      <c r="P243">
        <v>268.24599999999998</v>
      </c>
      <c r="Q243">
        <v>352.928</v>
      </c>
      <c r="R243">
        <v>1099.73</v>
      </c>
      <c r="S243">
        <v>0</v>
      </c>
      <c r="T243">
        <v>-4955.59</v>
      </c>
      <c r="U243">
        <v>0</v>
      </c>
      <c r="V243">
        <v>0</v>
      </c>
      <c r="W243">
        <v>615.745</v>
      </c>
      <c r="X243">
        <v>2218.69</v>
      </c>
      <c r="Y243">
        <v>2371.31</v>
      </c>
      <c r="Z243">
        <v>151.51499999999999</v>
      </c>
      <c r="AA243">
        <v>2650.34</v>
      </c>
      <c r="AB243">
        <v>2248.67</v>
      </c>
      <c r="AC243">
        <v>0</v>
      </c>
      <c r="AD243">
        <v>0</v>
      </c>
      <c r="AE243">
        <v>0</v>
      </c>
      <c r="AF243">
        <v>0</v>
      </c>
      <c r="AG243">
        <v>0</v>
      </c>
      <c r="AH243">
        <v>0</v>
      </c>
      <c r="AI243">
        <v>4.74</v>
      </c>
      <c r="AJ243">
        <v>11.52</v>
      </c>
      <c r="AK243">
        <v>3.49</v>
      </c>
      <c r="AL243">
        <v>10.33</v>
      </c>
      <c r="AM243">
        <v>0</v>
      </c>
      <c r="AN243">
        <v>-42.54</v>
      </c>
      <c r="AO243">
        <v>0</v>
      </c>
      <c r="AP243">
        <v>0</v>
      </c>
      <c r="AQ243">
        <v>6.67</v>
      </c>
      <c r="AR243">
        <v>22.45</v>
      </c>
      <c r="AS243">
        <v>24.21</v>
      </c>
      <c r="AT243">
        <v>1.55</v>
      </c>
      <c r="AU243">
        <v>42.42</v>
      </c>
      <c r="AV243">
        <v>30.08</v>
      </c>
      <c r="BI243">
        <v>0</v>
      </c>
      <c r="BJ243">
        <v>0.76887300000000003</v>
      </c>
      <c r="BK243">
        <v>4.03004E-2</v>
      </c>
      <c r="BL243">
        <v>8.1782199999999999E-2</v>
      </c>
      <c r="BM243">
        <v>0</v>
      </c>
      <c r="BN243">
        <v>-4.2805500000000003E-2</v>
      </c>
      <c r="BO243">
        <v>0</v>
      </c>
      <c r="BP243">
        <v>0</v>
      </c>
      <c r="BQ243">
        <v>0.163464</v>
      </c>
      <c r="BR243">
        <v>0.29014200000000001</v>
      </c>
      <c r="BS243">
        <v>0.35411700000000002</v>
      </c>
      <c r="BT243">
        <v>2.5823200000000001E-2</v>
      </c>
      <c r="BU243">
        <v>1.6817</v>
      </c>
      <c r="BV243">
        <v>0.89095500000000005</v>
      </c>
      <c r="BW243">
        <v>527.76900000000001</v>
      </c>
      <c r="BX243">
        <v>268.24599999999998</v>
      </c>
      <c r="BY243">
        <v>352.928</v>
      </c>
      <c r="BZ243">
        <v>1099.73</v>
      </c>
      <c r="CA243">
        <v>-4955.59</v>
      </c>
      <c r="CB243">
        <v>615.745</v>
      </c>
      <c r="CC243">
        <v>2218.69</v>
      </c>
      <c r="CD243">
        <v>2371.31</v>
      </c>
      <c r="CE243">
        <v>151.51499999999999</v>
      </c>
      <c r="CF243">
        <v>2650.34</v>
      </c>
      <c r="CG243">
        <v>2248.67</v>
      </c>
      <c r="CH243">
        <v>0</v>
      </c>
      <c r="CI243">
        <v>0</v>
      </c>
      <c r="CJ243">
        <v>0</v>
      </c>
      <c r="CK243">
        <v>0</v>
      </c>
      <c r="CL243">
        <v>0</v>
      </c>
      <c r="CM243">
        <v>4.74</v>
      </c>
      <c r="CN243">
        <v>11.52</v>
      </c>
      <c r="CO243">
        <v>3.49</v>
      </c>
      <c r="CP243">
        <v>10.33</v>
      </c>
      <c r="CQ243">
        <v>-42.54</v>
      </c>
      <c r="CR243">
        <v>6.67</v>
      </c>
      <c r="CS243">
        <v>22.45</v>
      </c>
      <c r="CT243">
        <v>24.21</v>
      </c>
      <c r="CU243">
        <v>1.55</v>
      </c>
      <c r="CV243">
        <v>42.42</v>
      </c>
      <c r="CW243">
        <v>30.08</v>
      </c>
      <c r="DH243">
        <v>0</v>
      </c>
      <c r="DI243">
        <v>0.76887300000000003</v>
      </c>
      <c r="DJ243">
        <v>4.03004E-2</v>
      </c>
      <c r="DK243">
        <v>8.1782199999999999E-2</v>
      </c>
      <c r="DL243">
        <v>-4.2805500000000003E-2</v>
      </c>
      <c r="DM243">
        <v>0.163464</v>
      </c>
      <c r="DN243">
        <v>0.29014200000000001</v>
      </c>
      <c r="DO243">
        <v>0.35411700000000002</v>
      </c>
      <c r="DP243">
        <v>2.5823200000000001E-2</v>
      </c>
      <c r="DQ243">
        <v>1.6817</v>
      </c>
      <c r="DR243">
        <v>0.89095500000000005</v>
      </c>
      <c r="DS243" t="s">
        <v>673</v>
      </c>
      <c r="DT243" t="s">
        <v>670</v>
      </c>
      <c r="DU243" t="s">
        <v>665</v>
      </c>
      <c r="DV243" t="s">
        <v>501</v>
      </c>
      <c r="DW243">
        <v>0</v>
      </c>
      <c r="DX243">
        <v>0</v>
      </c>
      <c r="DY243">
        <v>0</v>
      </c>
      <c r="DZ243">
        <v>0</v>
      </c>
      <c r="EC243">
        <v>527.76900000000001</v>
      </c>
      <c r="ED243">
        <v>268.24599999999998</v>
      </c>
      <c r="EE243">
        <v>352.928</v>
      </c>
      <c r="EF243">
        <v>1099.73</v>
      </c>
      <c r="EG243">
        <v>0</v>
      </c>
      <c r="EH243">
        <v>-4955.59</v>
      </c>
      <c r="EI243">
        <v>0</v>
      </c>
      <c r="EJ243">
        <v>0</v>
      </c>
      <c r="EK243">
        <v>615.745</v>
      </c>
      <c r="EL243">
        <v>2218.69</v>
      </c>
      <c r="EM243">
        <v>2371.31</v>
      </c>
      <c r="EN243">
        <v>151.51499999999999</v>
      </c>
      <c r="EO243">
        <v>2650.34</v>
      </c>
      <c r="EP243">
        <v>0</v>
      </c>
      <c r="EQ243">
        <v>0</v>
      </c>
      <c r="ER243">
        <v>0</v>
      </c>
      <c r="ES243">
        <v>0</v>
      </c>
      <c r="ET243">
        <v>0</v>
      </c>
      <c r="EU243">
        <v>4.74</v>
      </c>
      <c r="EV243">
        <v>11.52</v>
      </c>
      <c r="EW243">
        <v>3.49</v>
      </c>
      <c r="EX243">
        <v>10.33</v>
      </c>
      <c r="EY243">
        <v>0</v>
      </c>
      <c r="EZ243">
        <v>-42.54</v>
      </c>
      <c r="FA243">
        <v>0</v>
      </c>
      <c r="FB243">
        <v>0</v>
      </c>
      <c r="FC243">
        <v>6.67</v>
      </c>
      <c r="FD243">
        <v>22.45</v>
      </c>
      <c r="FE243">
        <v>24.21</v>
      </c>
      <c r="FF243">
        <v>1.55</v>
      </c>
      <c r="FG243">
        <v>42.42</v>
      </c>
      <c r="FT243">
        <v>0</v>
      </c>
      <c r="FU243">
        <v>0.76887300000000003</v>
      </c>
      <c r="FV243">
        <v>4.03004E-2</v>
      </c>
      <c r="FW243">
        <v>8.1782199999999999E-2</v>
      </c>
      <c r="FX243">
        <v>0</v>
      </c>
      <c r="FY243">
        <v>-4.2805500000000003E-2</v>
      </c>
      <c r="FZ243">
        <v>0</v>
      </c>
      <c r="GA243">
        <v>0</v>
      </c>
      <c r="GB243">
        <v>0.163464</v>
      </c>
      <c r="GC243">
        <v>0.29014200000000001</v>
      </c>
      <c r="GD243">
        <v>0.35411700000000002</v>
      </c>
      <c r="GE243">
        <v>2.5823200000000001E-2</v>
      </c>
      <c r="GF243">
        <v>1.6817</v>
      </c>
      <c r="GG243">
        <v>1405.63</v>
      </c>
      <c r="GH243">
        <v>965.26400000000001</v>
      </c>
      <c r="GI243">
        <v>352.928</v>
      </c>
      <c r="GJ243">
        <v>2884.58</v>
      </c>
      <c r="GK243">
        <v>2615</v>
      </c>
      <c r="GL243">
        <v>2596</v>
      </c>
      <c r="GM243">
        <v>3146.01</v>
      </c>
      <c r="GN243">
        <v>327.5</v>
      </c>
      <c r="GO243">
        <v>14292.9</v>
      </c>
      <c r="GP243">
        <v>0</v>
      </c>
      <c r="GQ243">
        <v>0</v>
      </c>
      <c r="GR243">
        <v>0</v>
      </c>
      <c r="GS243">
        <v>0</v>
      </c>
      <c r="GT243">
        <v>12.62</v>
      </c>
      <c r="GU243">
        <v>33.68</v>
      </c>
      <c r="GV243">
        <v>3.49</v>
      </c>
      <c r="GW243">
        <v>27.25</v>
      </c>
      <c r="GX243">
        <v>28.61</v>
      </c>
      <c r="GY243">
        <v>26.46</v>
      </c>
      <c r="GZ243">
        <v>32.409999999999997</v>
      </c>
      <c r="HA243">
        <v>3.43</v>
      </c>
      <c r="HB243">
        <v>167.95</v>
      </c>
      <c r="HC243">
        <v>12.62</v>
      </c>
      <c r="HD243">
        <v>33.68</v>
      </c>
      <c r="HE243">
        <v>3.49</v>
      </c>
      <c r="HF243">
        <v>27.25</v>
      </c>
      <c r="HG243">
        <v>28.61</v>
      </c>
      <c r="HH243">
        <v>26.46</v>
      </c>
      <c r="HI243">
        <v>32.409999999999997</v>
      </c>
      <c r="HJ243">
        <v>3.43</v>
      </c>
      <c r="HK243">
        <v>167.95</v>
      </c>
      <c r="ID243">
        <v>0</v>
      </c>
      <c r="IE243">
        <v>1.69265</v>
      </c>
      <c r="IF243">
        <v>4.03004E-2</v>
      </c>
      <c r="IG243">
        <v>0.354298</v>
      </c>
      <c r="IH243">
        <v>0.76358999999999999</v>
      </c>
      <c r="II243">
        <v>0.38997300000000001</v>
      </c>
      <c r="IJ243">
        <v>0.515185</v>
      </c>
      <c r="IK243">
        <v>6.9275500000000004E-2</v>
      </c>
      <c r="IL243">
        <v>3.8252700000000002</v>
      </c>
      <c r="IM243">
        <v>50.6</v>
      </c>
      <c r="IN243">
        <v>25.3</v>
      </c>
      <c r="IO243">
        <v>25.3</v>
      </c>
      <c r="IP243">
        <v>50.6</v>
      </c>
      <c r="IQ243">
        <v>25.3</v>
      </c>
      <c r="IR243">
        <v>25.3</v>
      </c>
      <c r="IU243">
        <v>30.08</v>
      </c>
      <c r="IV243">
        <v>0</v>
      </c>
      <c r="IW243">
        <v>30.08</v>
      </c>
      <c r="IX243">
        <v>0</v>
      </c>
      <c r="IY243">
        <v>30.08</v>
      </c>
      <c r="IZ243">
        <v>0</v>
      </c>
      <c r="JA243">
        <v>77.040000000000006</v>
      </c>
      <c r="JB243">
        <v>0</v>
      </c>
      <c r="JK243">
        <v>1</v>
      </c>
      <c r="JL243">
        <v>3.21895</v>
      </c>
      <c r="JM243">
        <v>3.21895</v>
      </c>
      <c r="JP243">
        <v>4957.04</v>
      </c>
      <c r="JQ243">
        <v>3.21895</v>
      </c>
      <c r="JR243">
        <v>0.28000000000000003</v>
      </c>
      <c r="JS243">
        <v>0.23</v>
      </c>
      <c r="JT243">
        <v>0.93</v>
      </c>
      <c r="JU243">
        <v>0.28000000000000003</v>
      </c>
      <c r="JV243">
        <v>0.23</v>
      </c>
      <c r="JW243">
        <v>0.93</v>
      </c>
      <c r="JZ243">
        <v>1</v>
      </c>
      <c r="KA243">
        <v>1</v>
      </c>
      <c r="KB243">
        <v>20.4773</v>
      </c>
      <c r="KC243">
        <v>20.711500000000001</v>
      </c>
      <c r="KD243">
        <v>20.4773</v>
      </c>
      <c r="KE243">
        <v>20.711500000000001</v>
      </c>
      <c r="KF243">
        <v>45.976799999999997</v>
      </c>
      <c r="KG243">
        <v>46.731400000000001</v>
      </c>
      <c r="KJ243">
        <v>109.42400000000001</v>
      </c>
      <c r="KK243">
        <v>65.597499999999997</v>
      </c>
      <c r="KL243">
        <v>65.446700000000007</v>
      </c>
      <c r="KM243">
        <v>190.607</v>
      </c>
      <c r="KN243">
        <v>0</v>
      </c>
      <c r="KO243">
        <v>-510.47300000000001</v>
      </c>
      <c r="KP243">
        <v>0</v>
      </c>
      <c r="KQ243">
        <v>0</v>
      </c>
      <c r="KR243">
        <v>134.529</v>
      </c>
      <c r="KS243">
        <v>381.52699999999999</v>
      </c>
      <c r="KT243">
        <v>462.36</v>
      </c>
      <c r="KU243">
        <v>33.337899999999998</v>
      </c>
      <c r="KV243">
        <v>932.35400000000004</v>
      </c>
      <c r="KW243">
        <v>0</v>
      </c>
      <c r="KX243">
        <v>0</v>
      </c>
      <c r="KY243">
        <v>0</v>
      </c>
      <c r="KZ243">
        <v>0</v>
      </c>
      <c r="LA243">
        <v>0</v>
      </c>
      <c r="LB243">
        <v>109.42400000000001</v>
      </c>
      <c r="LC243">
        <v>65.597499999999997</v>
      </c>
      <c r="LD243">
        <v>65.446700000000007</v>
      </c>
      <c r="LE243">
        <v>190.607</v>
      </c>
      <c r="LF243">
        <v>-510.47300000000001</v>
      </c>
      <c r="LG243">
        <v>134.529</v>
      </c>
      <c r="LH243">
        <v>381.52699999999999</v>
      </c>
      <c r="LI243">
        <v>462.36</v>
      </c>
      <c r="LJ243">
        <v>33.337899999999998</v>
      </c>
      <c r="LK243">
        <v>932.35400000000004</v>
      </c>
      <c r="LL243">
        <v>0</v>
      </c>
      <c r="LM243">
        <v>0</v>
      </c>
      <c r="LN243">
        <v>0</v>
      </c>
      <c r="LO243">
        <v>0</v>
      </c>
      <c r="LP243">
        <v>288.04399999999998</v>
      </c>
      <c r="LQ243">
        <v>246.67400000000001</v>
      </c>
      <c r="LR243">
        <v>65.446700000000007</v>
      </c>
      <c r="LS243">
        <v>518.13400000000001</v>
      </c>
      <c r="LT243">
        <v>570.78300000000002</v>
      </c>
      <c r="LU243">
        <v>505.90699999999998</v>
      </c>
      <c r="LV243">
        <v>624.24900000000002</v>
      </c>
      <c r="LW243">
        <v>86.545199999999994</v>
      </c>
      <c r="LX243">
        <v>2905.78</v>
      </c>
      <c r="LY243">
        <v>0</v>
      </c>
      <c r="LZ243">
        <v>0</v>
      </c>
      <c r="MA243">
        <v>0</v>
      </c>
      <c r="MB243">
        <v>0</v>
      </c>
    </row>
    <row r="244" spans="1:340" x14ac:dyDescent="0.25">
      <c r="A244" s="26">
        <v>44497.844814814816</v>
      </c>
      <c r="B244" t="s">
        <v>1144</v>
      </c>
      <c r="C244" t="s">
        <v>1145</v>
      </c>
      <c r="D244">
        <v>9</v>
      </c>
      <c r="E244">
        <v>1</v>
      </c>
      <c r="F244">
        <v>2700</v>
      </c>
      <c r="G244" t="s">
        <v>87</v>
      </c>
      <c r="H244" t="s">
        <v>393</v>
      </c>
      <c r="I244">
        <v>0</v>
      </c>
      <c r="J244">
        <v>0</v>
      </c>
      <c r="K244">
        <v>0</v>
      </c>
      <c r="L244">
        <v>28</v>
      </c>
      <c r="O244">
        <v>792.27800000000002</v>
      </c>
      <c r="P244">
        <v>559.96600000000001</v>
      </c>
      <c r="Q244">
        <v>349.64499999999998</v>
      </c>
      <c r="R244">
        <v>1086.8699999999999</v>
      </c>
      <c r="S244">
        <v>0</v>
      </c>
      <c r="T244">
        <v>-5250.22</v>
      </c>
      <c r="U244">
        <v>0</v>
      </c>
      <c r="V244">
        <v>0</v>
      </c>
      <c r="W244">
        <v>615.745</v>
      </c>
      <c r="X244">
        <v>2219.7199999999998</v>
      </c>
      <c r="Y244">
        <v>2371.31</v>
      </c>
      <c r="Z244">
        <v>151.51499999999999</v>
      </c>
      <c r="AA244">
        <v>2896.83</v>
      </c>
      <c r="AB244">
        <v>2788.76</v>
      </c>
      <c r="AC244">
        <v>0</v>
      </c>
      <c r="AD244">
        <v>0</v>
      </c>
      <c r="AE244">
        <v>0</v>
      </c>
      <c r="AF244">
        <v>0</v>
      </c>
      <c r="AG244">
        <v>0</v>
      </c>
      <c r="AH244">
        <v>0</v>
      </c>
      <c r="AI244">
        <v>7.08</v>
      </c>
      <c r="AJ244">
        <v>23.81</v>
      </c>
      <c r="AK244">
        <v>3.45</v>
      </c>
      <c r="AL244">
        <v>10</v>
      </c>
      <c r="AM244">
        <v>0</v>
      </c>
      <c r="AN244">
        <v>-44.39</v>
      </c>
      <c r="AO244">
        <v>0</v>
      </c>
      <c r="AP244">
        <v>0</v>
      </c>
      <c r="AQ244">
        <v>6.68</v>
      </c>
      <c r="AR244">
        <v>21.89</v>
      </c>
      <c r="AS244">
        <v>24.13</v>
      </c>
      <c r="AT244">
        <v>1.55</v>
      </c>
      <c r="AU244">
        <v>54.2</v>
      </c>
      <c r="AV244">
        <v>44.34</v>
      </c>
      <c r="BI244">
        <v>0</v>
      </c>
      <c r="BJ244">
        <v>1.67319</v>
      </c>
      <c r="BK244">
        <v>3.9925599999999999E-2</v>
      </c>
      <c r="BL244">
        <v>0.119031</v>
      </c>
      <c r="BM244">
        <v>0</v>
      </c>
      <c r="BN244">
        <v>-5.68414E-2</v>
      </c>
      <c r="BO244">
        <v>0</v>
      </c>
      <c r="BP244">
        <v>0</v>
      </c>
      <c r="BQ244">
        <v>0.163464</v>
      </c>
      <c r="BR244">
        <v>0.29292899999999999</v>
      </c>
      <c r="BS244">
        <v>0.35411700000000002</v>
      </c>
      <c r="BT244">
        <v>2.5823200000000001E-2</v>
      </c>
      <c r="BU244">
        <v>2.61164</v>
      </c>
      <c r="BV244">
        <v>1.8321400000000001</v>
      </c>
      <c r="BW244">
        <v>792.28</v>
      </c>
      <c r="BX244">
        <v>559.96600000000001</v>
      </c>
      <c r="BY244">
        <v>349.64499999999998</v>
      </c>
      <c r="BZ244">
        <v>1086.8699999999999</v>
      </c>
      <c r="CA244">
        <v>-5250.22</v>
      </c>
      <c r="CB244">
        <v>615.745</v>
      </c>
      <c r="CC244">
        <v>2219.7199999999998</v>
      </c>
      <c r="CD244">
        <v>2371.31</v>
      </c>
      <c r="CE244">
        <v>151.51499999999999</v>
      </c>
      <c r="CF244">
        <v>2896.84</v>
      </c>
      <c r="CG244">
        <v>2788.76</v>
      </c>
      <c r="CH244">
        <v>0</v>
      </c>
      <c r="CI244">
        <v>0</v>
      </c>
      <c r="CJ244">
        <v>0</v>
      </c>
      <c r="CK244">
        <v>0</v>
      </c>
      <c r="CL244">
        <v>0</v>
      </c>
      <c r="CM244">
        <v>7.08</v>
      </c>
      <c r="CN244">
        <v>23.81</v>
      </c>
      <c r="CO244">
        <v>3.45</v>
      </c>
      <c r="CP244">
        <v>10</v>
      </c>
      <c r="CQ244">
        <v>-44.39</v>
      </c>
      <c r="CR244">
        <v>6.68</v>
      </c>
      <c r="CS244">
        <v>21.89</v>
      </c>
      <c r="CT244">
        <v>24.13</v>
      </c>
      <c r="CU244">
        <v>1.55</v>
      </c>
      <c r="CV244">
        <v>54.2</v>
      </c>
      <c r="CW244">
        <v>44.34</v>
      </c>
      <c r="DH244">
        <v>0</v>
      </c>
      <c r="DI244">
        <v>1.67319</v>
      </c>
      <c r="DJ244">
        <v>3.9925599999999999E-2</v>
      </c>
      <c r="DK244">
        <v>0.119031</v>
      </c>
      <c r="DL244">
        <v>-5.68414E-2</v>
      </c>
      <c r="DM244">
        <v>0.163464</v>
      </c>
      <c r="DN244">
        <v>0.29292899999999999</v>
      </c>
      <c r="DO244">
        <v>0.35411700000000002</v>
      </c>
      <c r="DP244">
        <v>2.5823200000000001E-2</v>
      </c>
      <c r="DQ244">
        <v>2.61164</v>
      </c>
      <c r="DR244">
        <v>1.8321400000000001</v>
      </c>
      <c r="DS244" t="s">
        <v>673</v>
      </c>
      <c r="DT244" t="s">
        <v>670</v>
      </c>
      <c r="DU244" t="s">
        <v>665</v>
      </c>
      <c r="DV244" t="s">
        <v>501</v>
      </c>
      <c r="DW244">
        <v>0</v>
      </c>
      <c r="DX244">
        <v>0</v>
      </c>
      <c r="DY244">
        <v>0</v>
      </c>
      <c r="DZ244">
        <v>0</v>
      </c>
      <c r="EC244">
        <v>792.27800000000002</v>
      </c>
      <c r="ED244">
        <v>559.96600000000001</v>
      </c>
      <c r="EE244">
        <v>349.64499999999998</v>
      </c>
      <c r="EF244">
        <v>1086.8699999999999</v>
      </c>
      <c r="EG244">
        <v>0</v>
      </c>
      <c r="EH244">
        <v>-5250.22</v>
      </c>
      <c r="EI244">
        <v>0</v>
      </c>
      <c r="EJ244">
        <v>0</v>
      </c>
      <c r="EK244">
        <v>615.745</v>
      </c>
      <c r="EL244">
        <v>2219.7199999999998</v>
      </c>
      <c r="EM244">
        <v>2371.31</v>
      </c>
      <c r="EN244">
        <v>151.51499999999999</v>
      </c>
      <c r="EO244">
        <v>2896.83</v>
      </c>
      <c r="EP244">
        <v>0</v>
      </c>
      <c r="EQ244">
        <v>0</v>
      </c>
      <c r="ER244">
        <v>0</v>
      </c>
      <c r="ES244">
        <v>0</v>
      </c>
      <c r="ET244">
        <v>0</v>
      </c>
      <c r="EU244">
        <v>7.08</v>
      </c>
      <c r="EV244">
        <v>23.81</v>
      </c>
      <c r="EW244">
        <v>3.45</v>
      </c>
      <c r="EX244">
        <v>10</v>
      </c>
      <c r="EY244">
        <v>0</v>
      </c>
      <c r="EZ244">
        <v>-44.39</v>
      </c>
      <c r="FA244">
        <v>0</v>
      </c>
      <c r="FB244">
        <v>0</v>
      </c>
      <c r="FC244">
        <v>6.68</v>
      </c>
      <c r="FD244">
        <v>21.89</v>
      </c>
      <c r="FE244">
        <v>24.13</v>
      </c>
      <c r="FF244">
        <v>1.55</v>
      </c>
      <c r="FG244">
        <v>54.2</v>
      </c>
      <c r="FT244">
        <v>0</v>
      </c>
      <c r="FU244">
        <v>1.67319</v>
      </c>
      <c r="FV244">
        <v>3.9925599999999999E-2</v>
      </c>
      <c r="FW244">
        <v>0.119031</v>
      </c>
      <c r="FX244">
        <v>0</v>
      </c>
      <c r="FY244">
        <v>-5.68414E-2</v>
      </c>
      <c r="FZ244">
        <v>0</v>
      </c>
      <c r="GA244">
        <v>0</v>
      </c>
      <c r="GB244">
        <v>0.163464</v>
      </c>
      <c r="GC244">
        <v>0.29292899999999999</v>
      </c>
      <c r="GD244">
        <v>0.35411700000000002</v>
      </c>
      <c r="GE244">
        <v>2.5823200000000001E-2</v>
      </c>
      <c r="GF244">
        <v>2.61164</v>
      </c>
      <c r="GG244">
        <v>2000.89</v>
      </c>
      <c r="GH244">
        <v>1804.94</v>
      </c>
      <c r="GI244">
        <v>349.64499999999998</v>
      </c>
      <c r="GJ244">
        <v>2882</v>
      </c>
      <c r="GK244">
        <v>2615</v>
      </c>
      <c r="GL244">
        <v>2596</v>
      </c>
      <c r="GM244">
        <v>3146.01</v>
      </c>
      <c r="GN244">
        <v>327.5</v>
      </c>
      <c r="GO244">
        <v>15722</v>
      </c>
      <c r="GP244">
        <v>0</v>
      </c>
      <c r="GQ244">
        <v>0</v>
      </c>
      <c r="GR244">
        <v>0</v>
      </c>
      <c r="GS244">
        <v>0</v>
      </c>
      <c r="GT244">
        <v>17.850000000000001</v>
      </c>
      <c r="GU244">
        <v>54.31</v>
      </c>
      <c r="GV244">
        <v>3.45</v>
      </c>
      <c r="GW244">
        <v>27.49</v>
      </c>
      <c r="GX244">
        <v>28.67</v>
      </c>
      <c r="GY244">
        <v>26.39</v>
      </c>
      <c r="GZ244">
        <v>32.33</v>
      </c>
      <c r="HA244">
        <v>3.41</v>
      </c>
      <c r="HB244">
        <v>193.9</v>
      </c>
      <c r="HC244">
        <v>17.850000000000001</v>
      </c>
      <c r="HD244">
        <v>54.31</v>
      </c>
      <c r="HE244">
        <v>3.45</v>
      </c>
      <c r="HF244">
        <v>27.49</v>
      </c>
      <c r="HG244">
        <v>28.67</v>
      </c>
      <c r="HH244">
        <v>26.39</v>
      </c>
      <c r="HI244">
        <v>32.33</v>
      </c>
      <c r="HJ244">
        <v>3.41</v>
      </c>
      <c r="HK244">
        <v>193.9</v>
      </c>
      <c r="ID244">
        <v>0</v>
      </c>
      <c r="IE244">
        <v>2.95729</v>
      </c>
      <c r="IF244">
        <v>3.9925599999999999E-2</v>
      </c>
      <c r="IG244">
        <v>0.27467000000000003</v>
      </c>
      <c r="IH244">
        <v>0.76358999999999999</v>
      </c>
      <c r="II244">
        <v>0.38997300000000001</v>
      </c>
      <c r="IJ244">
        <v>0.515185</v>
      </c>
      <c r="IK244">
        <v>6.9275500000000004E-2</v>
      </c>
      <c r="IL244">
        <v>5.0099099999999996</v>
      </c>
      <c r="IM244">
        <v>50.8</v>
      </c>
      <c r="IN244">
        <v>22.8</v>
      </c>
      <c r="IO244">
        <v>28</v>
      </c>
      <c r="IP244">
        <v>50.8</v>
      </c>
      <c r="IQ244">
        <v>22.8</v>
      </c>
      <c r="IR244">
        <v>28</v>
      </c>
      <c r="IU244">
        <v>44.34</v>
      </c>
      <c r="IV244">
        <v>0</v>
      </c>
      <c r="IW244">
        <v>44.34</v>
      </c>
      <c r="IX244">
        <v>0</v>
      </c>
      <c r="IY244">
        <v>44.34</v>
      </c>
      <c r="IZ244">
        <v>0</v>
      </c>
      <c r="JA244">
        <v>103.1</v>
      </c>
      <c r="JB244">
        <v>0</v>
      </c>
      <c r="JK244">
        <v>1</v>
      </c>
      <c r="JL244">
        <v>3.29799</v>
      </c>
      <c r="JM244">
        <v>3.29799</v>
      </c>
      <c r="JP244">
        <v>5251.76</v>
      </c>
      <c r="JQ244">
        <v>3.29799</v>
      </c>
      <c r="JR244">
        <v>0.3</v>
      </c>
      <c r="JS244">
        <v>0.25</v>
      </c>
      <c r="JT244">
        <v>1.03</v>
      </c>
      <c r="JU244">
        <v>0.3</v>
      </c>
      <c r="JV244">
        <v>0.25</v>
      </c>
      <c r="JW244">
        <v>1.03</v>
      </c>
      <c r="JZ244">
        <v>1</v>
      </c>
      <c r="KA244">
        <v>1</v>
      </c>
      <c r="KB244">
        <v>27.033100000000001</v>
      </c>
      <c r="KC244">
        <v>27.401199999999999</v>
      </c>
      <c r="KD244">
        <v>27.033100000000001</v>
      </c>
      <c r="KE244">
        <v>27.401199999999999</v>
      </c>
      <c r="KF244">
        <v>55.801400000000001</v>
      </c>
      <c r="KG244">
        <v>56.756500000000003</v>
      </c>
      <c r="KJ244">
        <v>162.60499999999999</v>
      </c>
      <c r="KK244">
        <v>144.232</v>
      </c>
      <c r="KL244">
        <v>64.837999999999994</v>
      </c>
      <c r="KM244">
        <v>186.93199999999999</v>
      </c>
      <c r="KN244">
        <v>0</v>
      </c>
      <c r="KO244">
        <v>-544.88400000000001</v>
      </c>
      <c r="KP244">
        <v>0</v>
      </c>
      <c r="KQ244">
        <v>0</v>
      </c>
      <c r="KR244">
        <v>134.529</v>
      </c>
      <c r="KS244">
        <v>381.94099999999997</v>
      </c>
      <c r="KT244">
        <v>462.36</v>
      </c>
      <c r="KU244">
        <v>33.337899999999998</v>
      </c>
      <c r="KV244">
        <v>1025.8900000000001</v>
      </c>
      <c r="KW244">
        <v>0</v>
      </c>
      <c r="KX244">
        <v>0</v>
      </c>
      <c r="KY244">
        <v>0</v>
      </c>
      <c r="KZ244">
        <v>0</v>
      </c>
      <c r="LA244">
        <v>0</v>
      </c>
      <c r="LB244">
        <v>162.60599999999999</v>
      </c>
      <c r="LC244">
        <v>144.232</v>
      </c>
      <c r="LD244">
        <v>64.837999999999994</v>
      </c>
      <c r="LE244">
        <v>186.93199999999999</v>
      </c>
      <c r="LF244">
        <v>-544.88400000000001</v>
      </c>
      <c r="LG244">
        <v>134.529</v>
      </c>
      <c r="LH244">
        <v>381.94099999999997</v>
      </c>
      <c r="LI244">
        <v>462.36</v>
      </c>
      <c r="LJ244">
        <v>33.337899999999998</v>
      </c>
      <c r="LK244">
        <v>1025.8900000000001</v>
      </c>
      <c r="LL244">
        <v>0</v>
      </c>
      <c r="LM244">
        <v>0</v>
      </c>
      <c r="LN244">
        <v>0</v>
      </c>
      <c r="LO244">
        <v>0</v>
      </c>
      <c r="LP244">
        <v>406.05700000000002</v>
      </c>
      <c r="LQ244">
        <v>453.24599999999998</v>
      </c>
      <c r="LR244">
        <v>64.837999999999994</v>
      </c>
      <c r="LS244">
        <v>513.70500000000004</v>
      </c>
      <c r="LT244">
        <v>570.78300000000002</v>
      </c>
      <c r="LU244">
        <v>505.90699999999998</v>
      </c>
      <c r="LV244">
        <v>624.24900000000002</v>
      </c>
      <c r="LW244">
        <v>86.545199999999994</v>
      </c>
      <c r="LX244">
        <v>3225.33</v>
      </c>
      <c r="LY244">
        <v>0</v>
      </c>
      <c r="LZ244">
        <v>0</v>
      </c>
      <c r="MA244">
        <v>0</v>
      </c>
      <c r="MB244">
        <v>0</v>
      </c>
    </row>
    <row r="245" spans="1:340" x14ac:dyDescent="0.25">
      <c r="A245" s="26">
        <v>44497.845196759263</v>
      </c>
      <c r="B245" t="s">
        <v>1146</v>
      </c>
      <c r="C245" t="s">
        <v>1147</v>
      </c>
      <c r="D245">
        <v>10</v>
      </c>
      <c r="E245">
        <v>1</v>
      </c>
      <c r="F245">
        <v>2700</v>
      </c>
      <c r="G245" t="s">
        <v>87</v>
      </c>
      <c r="H245" t="s">
        <v>393</v>
      </c>
      <c r="I245">
        <v>0</v>
      </c>
      <c r="J245">
        <v>0</v>
      </c>
      <c r="K245">
        <v>0</v>
      </c>
      <c r="L245">
        <v>27.7</v>
      </c>
      <c r="O245">
        <v>965.07899999999995</v>
      </c>
      <c r="P245">
        <v>738.51300000000003</v>
      </c>
      <c r="Q245">
        <v>347.46100000000001</v>
      </c>
      <c r="R245">
        <v>1087.56</v>
      </c>
      <c r="S245">
        <v>0</v>
      </c>
      <c r="T245">
        <v>-5430.09</v>
      </c>
      <c r="U245">
        <v>0</v>
      </c>
      <c r="V245">
        <v>0</v>
      </c>
      <c r="W245">
        <v>615.745</v>
      </c>
      <c r="X245">
        <v>2223.4299999999998</v>
      </c>
      <c r="Y245">
        <v>2371.31</v>
      </c>
      <c r="Z245">
        <v>151.51499999999999</v>
      </c>
      <c r="AA245">
        <v>3070.51</v>
      </c>
      <c r="AB245">
        <v>3138.61</v>
      </c>
      <c r="AC245">
        <v>0</v>
      </c>
      <c r="AD245">
        <v>0</v>
      </c>
      <c r="AE245">
        <v>0</v>
      </c>
      <c r="AF245">
        <v>0</v>
      </c>
      <c r="AG245">
        <v>0</v>
      </c>
      <c r="AH245">
        <v>0</v>
      </c>
      <c r="AI245">
        <v>8.6300000000000008</v>
      </c>
      <c r="AJ245">
        <v>24.01</v>
      </c>
      <c r="AK245">
        <v>3.43</v>
      </c>
      <c r="AL245">
        <v>9.94</v>
      </c>
      <c r="AM245">
        <v>0</v>
      </c>
      <c r="AN245">
        <v>-44.32</v>
      </c>
      <c r="AO245">
        <v>0</v>
      </c>
      <c r="AP245">
        <v>0</v>
      </c>
      <c r="AQ245">
        <v>6.78</v>
      </c>
      <c r="AR245">
        <v>22.01</v>
      </c>
      <c r="AS245">
        <v>24.22</v>
      </c>
      <c r="AT245">
        <v>1.56</v>
      </c>
      <c r="AU245">
        <v>56.26</v>
      </c>
      <c r="AV245">
        <v>46.01</v>
      </c>
      <c r="BI245">
        <v>0</v>
      </c>
      <c r="BJ245">
        <v>1.7525999999999999</v>
      </c>
      <c r="BK245">
        <v>3.9676099999999999E-2</v>
      </c>
      <c r="BL245">
        <v>8.0588000000000007E-2</v>
      </c>
      <c r="BM245">
        <v>0</v>
      </c>
      <c r="BN245">
        <v>-4.39914E-2</v>
      </c>
      <c r="BO245">
        <v>0</v>
      </c>
      <c r="BP245">
        <v>0</v>
      </c>
      <c r="BQ245">
        <v>0.163464</v>
      </c>
      <c r="BR245">
        <v>0.29413299999999998</v>
      </c>
      <c r="BS245">
        <v>0.35411700000000002</v>
      </c>
      <c r="BT245">
        <v>2.5823200000000001E-2</v>
      </c>
      <c r="BU245">
        <v>2.6664099999999999</v>
      </c>
      <c r="BV245">
        <v>1.87286</v>
      </c>
      <c r="BW245">
        <v>965.07899999999995</v>
      </c>
      <c r="BX245">
        <v>738.51300000000003</v>
      </c>
      <c r="BY245">
        <v>347.46100000000001</v>
      </c>
      <c r="BZ245">
        <v>1087.56</v>
      </c>
      <c r="CA245">
        <v>-5430.09</v>
      </c>
      <c r="CB245">
        <v>615.745</v>
      </c>
      <c r="CC245">
        <v>2223.4299999999998</v>
      </c>
      <c r="CD245">
        <v>2371.31</v>
      </c>
      <c r="CE245">
        <v>151.51499999999999</v>
      </c>
      <c r="CF245">
        <v>3070.51</v>
      </c>
      <c r="CG245">
        <v>3138.61</v>
      </c>
      <c r="CH245">
        <v>0</v>
      </c>
      <c r="CI245">
        <v>0</v>
      </c>
      <c r="CJ245">
        <v>0</v>
      </c>
      <c r="CK245">
        <v>0</v>
      </c>
      <c r="CL245">
        <v>0</v>
      </c>
      <c r="CM245">
        <v>8.6300000000000008</v>
      </c>
      <c r="CN245">
        <v>24.01</v>
      </c>
      <c r="CO245">
        <v>3.43</v>
      </c>
      <c r="CP245">
        <v>9.94</v>
      </c>
      <c r="CQ245">
        <v>-44.32</v>
      </c>
      <c r="CR245">
        <v>6.78</v>
      </c>
      <c r="CS245">
        <v>22.01</v>
      </c>
      <c r="CT245">
        <v>24.22</v>
      </c>
      <c r="CU245">
        <v>1.56</v>
      </c>
      <c r="CV245">
        <v>56.26</v>
      </c>
      <c r="CW245">
        <v>46.01</v>
      </c>
      <c r="DH245">
        <v>0</v>
      </c>
      <c r="DI245">
        <v>1.7525999999999999</v>
      </c>
      <c r="DJ245">
        <v>3.9676099999999999E-2</v>
      </c>
      <c r="DK245">
        <v>8.0588000000000007E-2</v>
      </c>
      <c r="DL245">
        <v>-4.39914E-2</v>
      </c>
      <c r="DM245">
        <v>0.163464</v>
      </c>
      <c r="DN245">
        <v>0.29413299999999998</v>
      </c>
      <c r="DO245">
        <v>0.35411700000000002</v>
      </c>
      <c r="DP245">
        <v>2.5823200000000001E-2</v>
      </c>
      <c r="DQ245">
        <v>2.6664099999999999</v>
      </c>
      <c r="DR245">
        <v>1.87286</v>
      </c>
      <c r="DS245" t="s">
        <v>673</v>
      </c>
      <c r="DT245" t="s">
        <v>670</v>
      </c>
      <c r="DU245" t="s">
        <v>665</v>
      </c>
      <c r="DV245" t="s">
        <v>501</v>
      </c>
      <c r="DW245">
        <v>0</v>
      </c>
      <c r="DX245">
        <v>0</v>
      </c>
      <c r="DY245">
        <v>0</v>
      </c>
      <c r="DZ245">
        <v>0</v>
      </c>
      <c r="EC245">
        <v>965.07899999999995</v>
      </c>
      <c r="ED245">
        <v>738.51300000000003</v>
      </c>
      <c r="EE245">
        <v>347.46100000000001</v>
      </c>
      <c r="EF245">
        <v>1087.56</v>
      </c>
      <c r="EG245">
        <v>0</v>
      </c>
      <c r="EH245">
        <v>-5430.09</v>
      </c>
      <c r="EI245">
        <v>0</v>
      </c>
      <c r="EJ245">
        <v>0</v>
      </c>
      <c r="EK245">
        <v>615.745</v>
      </c>
      <c r="EL245">
        <v>2223.4299999999998</v>
      </c>
      <c r="EM245">
        <v>2371.31</v>
      </c>
      <c r="EN245">
        <v>151.51499999999999</v>
      </c>
      <c r="EO245">
        <v>3070.51</v>
      </c>
      <c r="EP245">
        <v>0</v>
      </c>
      <c r="EQ245">
        <v>0</v>
      </c>
      <c r="ER245">
        <v>0</v>
      </c>
      <c r="ES245">
        <v>0</v>
      </c>
      <c r="ET245">
        <v>0</v>
      </c>
      <c r="EU245">
        <v>8.6300000000000008</v>
      </c>
      <c r="EV245">
        <v>24.01</v>
      </c>
      <c r="EW245">
        <v>3.43</v>
      </c>
      <c r="EX245">
        <v>9.94</v>
      </c>
      <c r="EY245">
        <v>0</v>
      </c>
      <c r="EZ245">
        <v>-44.32</v>
      </c>
      <c r="FA245">
        <v>0</v>
      </c>
      <c r="FB245">
        <v>0</v>
      </c>
      <c r="FC245">
        <v>6.78</v>
      </c>
      <c r="FD245">
        <v>22.01</v>
      </c>
      <c r="FE245">
        <v>24.22</v>
      </c>
      <c r="FF245">
        <v>1.56</v>
      </c>
      <c r="FG245">
        <v>56.26</v>
      </c>
      <c r="FT245">
        <v>0</v>
      </c>
      <c r="FU245">
        <v>1.7525999999999999</v>
      </c>
      <c r="FV245">
        <v>3.9676099999999999E-2</v>
      </c>
      <c r="FW245">
        <v>8.0588000000000007E-2</v>
      </c>
      <c r="FX245">
        <v>0</v>
      </c>
      <c r="FY245">
        <v>-4.39914E-2</v>
      </c>
      <c r="FZ245">
        <v>0</v>
      </c>
      <c r="GA245">
        <v>0</v>
      </c>
      <c r="GB245">
        <v>0.163464</v>
      </c>
      <c r="GC245">
        <v>0.29413299999999998</v>
      </c>
      <c r="GD245">
        <v>0.35411700000000002</v>
      </c>
      <c r="GE245">
        <v>2.5823200000000001E-2</v>
      </c>
      <c r="GF245">
        <v>2.6664099999999999</v>
      </c>
      <c r="GG245">
        <v>2351.2600000000002</v>
      </c>
      <c r="GH245">
        <v>2468.9699999999998</v>
      </c>
      <c r="GI245">
        <v>347.46100000000001</v>
      </c>
      <c r="GJ245">
        <v>2860.12</v>
      </c>
      <c r="GK245">
        <v>2615</v>
      </c>
      <c r="GL245">
        <v>2596</v>
      </c>
      <c r="GM245">
        <v>3146.01</v>
      </c>
      <c r="GN245">
        <v>327.5</v>
      </c>
      <c r="GO245">
        <v>16712.3</v>
      </c>
      <c r="GP245">
        <v>0</v>
      </c>
      <c r="GQ245">
        <v>0</v>
      </c>
      <c r="GR245">
        <v>0</v>
      </c>
      <c r="GS245">
        <v>0</v>
      </c>
      <c r="GT245">
        <v>21</v>
      </c>
      <c r="GU245">
        <v>60.37</v>
      </c>
      <c r="GV245">
        <v>3.43</v>
      </c>
      <c r="GW245">
        <v>26.77</v>
      </c>
      <c r="GX245">
        <v>29.1</v>
      </c>
      <c r="GY245">
        <v>26.48</v>
      </c>
      <c r="GZ245">
        <v>32.49</v>
      </c>
      <c r="HA245">
        <v>3.44</v>
      </c>
      <c r="HB245">
        <v>203.08</v>
      </c>
      <c r="HC245">
        <v>21</v>
      </c>
      <c r="HD245">
        <v>60.37</v>
      </c>
      <c r="HE245">
        <v>3.43</v>
      </c>
      <c r="HF245">
        <v>26.77</v>
      </c>
      <c r="HG245">
        <v>29.1</v>
      </c>
      <c r="HH245">
        <v>26.48</v>
      </c>
      <c r="HI245">
        <v>32.49</v>
      </c>
      <c r="HJ245">
        <v>3.44</v>
      </c>
      <c r="HK245">
        <v>203.08</v>
      </c>
      <c r="ID245">
        <v>0</v>
      </c>
      <c r="IE245">
        <v>3.2742399999999998</v>
      </c>
      <c r="IF245">
        <v>3.9676099999999999E-2</v>
      </c>
      <c r="IG245">
        <v>0.22772500000000001</v>
      </c>
      <c r="IH245">
        <v>0.76358999999999999</v>
      </c>
      <c r="II245">
        <v>0.38997300000000001</v>
      </c>
      <c r="IJ245">
        <v>0.515185</v>
      </c>
      <c r="IK245">
        <v>6.9275500000000004E-2</v>
      </c>
      <c r="IL245">
        <v>5.2796599999999998</v>
      </c>
      <c r="IM245">
        <v>49.5</v>
      </c>
      <c r="IN245">
        <v>21.8</v>
      </c>
      <c r="IO245">
        <v>27.7</v>
      </c>
      <c r="IP245">
        <v>49.5</v>
      </c>
      <c r="IQ245">
        <v>21.8</v>
      </c>
      <c r="IR245">
        <v>27.7</v>
      </c>
      <c r="IU245">
        <v>46.01</v>
      </c>
      <c r="IV245">
        <v>0</v>
      </c>
      <c r="IW245">
        <v>46.01</v>
      </c>
      <c r="IX245">
        <v>0</v>
      </c>
      <c r="IY245">
        <v>46.01</v>
      </c>
      <c r="IZ245">
        <v>0</v>
      </c>
      <c r="JA245">
        <v>111.57</v>
      </c>
      <c r="JB245">
        <v>0</v>
      </c>
      <c r="JK245">
        <v>1</v>
      </c>
      <c r="JL245">
        <v>3.4144399999999999</v>
      </c>
      <c r="JM245">
        <v>3.4144399999999999</v>
      </c>
      <c r="JP245">
        <v>5431.69</v>
      </c>
      <c r="JQ245">
        <v>3.4144399999999999</v>
      </c>
      <c r="JR245">
        <v>0.3</v>
      </c>
      <c r="JS245">
        <v>0.26</v>
      </c>
      <c r="JT245">
        <v>1.1000000000000001</v>
      </c>
      <c r="JU245">
        <v>0.3</v>
      </c>
      <c r="JV245">
        <v>0.26</v>
      </c>
      <c r="JW245">
        <v>1.1000000000000001</v>
      </c>
      <c r="JZ245">
        <v>1</v>
      </c>
      <c r="KA245">
        <v>1</v>
      </c>
      <c r="KB245">
        <v>22.588899999999999</v>
      </c>
      <c r="KC245">
        <v>22.866199999999999</v>
      </c>
      <c r="KD245">
        <v>22.588899999999999</v>
      </c>
      <c r="KE245">
        <v>22.866199999999999</v>
      </c>
      <c r="KF245">
        <v>51.616399999999999</v>
      </c>
      <c r="KG245">
        <v>52.4861</v>
      </c>
      <c r="KJ245">
        <v>199.97300000000001</v>
      </c>
      <c r="KK245">
        <v>194.56899999999999</v>
      </c>
      <c r="KL245">
        <v>64.432900000000004</v>
      </c>
      <c r="KM245">
        <v>184.85900000000001</v>
      </c>
      <c r="KN245">
        <v>0</v>
      </c>
      <c r="KO245">
        <v>-556.49</v>
      </c>
      <c r="KP245">
        <v>0</v>
      </c>
      <c r="KQ245">
        <v>0</v>
      </c>
      <c r="KR245">
        <v>134.529</v>
      </c>
      <c r="KS245">
        <v>382.73399999999998</v>
      </c>
      <c r="KT245">
        <v>462.36</v>
      </c>
      <c r="KU245">
        <v>33.337899999999998</v>
      </c>
      <c r="KV245">
        <v>1100.3</v>
      </c>
      <c r="KW245">
        <v>0</v>
      </c>
      <c r="KX245">
        <v>0</v>
      </c>
      <c r="KY245">
        <v>0</v>
      </c>
      <c r="KZ245">
        <v>0</v>
      </c>
      <c r="LA245">
        <v>0</v>
      </c>
      <c r="LB245">
        <v>199.97300000000001</v>
      </c>
      <c r="LC245">
        <v>194.56899999999999</v>
      </c>
      <c r="LD245">
        <v>64.432900000000004</v>
      </c>
      <c r="LE245">
        <v>184.85900000000001</v>
      </c>
      <c r="LF245">
        <v>-556.49</v>
      </c>
      <c r="LG245">
        <v>134.529</v>
      </c>
      <c r="LH245">
        <v>382.73399999999998</v>
      </c>
      <c r="LI245">
        <v>462.36</v>
      </c>
      <c r="LJ245">
        <v>33.337899999999998</v>
      </c>
      <c r="LK245">
        <v>1100.3</v>
      </c>
      <c r="LL245">
        <v>0</v>
      </c>
      <c r="LM245">
        <v>0</v>
      </c>
      <c r="LN245">
        <v>0</v>
      </c>
      <c r="LO245">
        <v>0</v>
      </c>
      <c r="LP245">
        <v>481.04899999999998</v>
      </c>
      <c r="LQ245">
        <v>611.06500000000005</v>
      </c>
      <c r="LR245">
        <v>64.432900000000004</v>
      </c>
      <c r="LS245">
        <v>508.41300000000001</v>
      </c>
      <c r="LT245">
        <v>570.78300000000002</v>
      </c>
      <c r="LU245">
        <v>505.90699999999998</v>
      </c>
      <c r="LV245">
        <v>624.24900000000002</v>
      </c>
      <c r="LW245">
        <v>86.545199999999994</v>
      </c>
      <c r="LX245">
        <v>3452.44</v>
      </c>
      <c r="LY245">
        <v>0</v>
      </c>
      <c r="LZ245">
        <v>0</v>
      </c>
      <c r="MA245">
        <v>0</v>
      </c>
      <c r="MB245">
        <v>0</v>
      </c>
    </row>
    <row r="246" spans="1:340" x14ac:dyDescent="0.25">
      <c r="A246" s="26">
        <v>44497.845567129632</v>
      </c>
      <c r="B246" t="s">
        <v>1148</v>
      </c>
      <c r="C246" t="s">
        <v>1149</v>
      </c>
      <c r="D246">
        <v>11</v>
      </c>
      <c r="E246">
        <v>1</v>
      </c>
      <c r="F246">
        <v>2700</v>
      </c>
      <c r="G246" t="s">
        <v>87</v>
      </c>
      <c r="H246" t="s">
        <v>393</v>
      </c>
      <c r="I246">
        <v>0</v>
      </c>
      <c r="J246">
        <v>0</v>
      </c>
      <c r="K246">
        <v>0</v>
      </c>
      <c r="L246">
        <v>28.6</v>
      </c>
      <c r="O246">
        <v>2580.5100000000002</v>
      </c>
      <c r="P246">
        <v>1593.85</v>
      </c>
      <c r="Q246">
        <v>345.11500000000001</v>
      </c>
      <c r="R246">
        <v>1253.07</v>
      </c>
      <c r="S246">
        <v>0</v>
      </c>
      <c r="T246">
        <v>-6330.37</v>
      </c>
      <c r="U246">
        <v>0</v>
      </c>
      <c r="V246">
        <v>0</v>
      </c>
      <c r="W246">
        <v>615.745</v>
      </c>
      <c r="X246">
        <v>2218.0100000000002</v>
      </c>
      <c r="Y246">
        <v>2371.31</v>
      </c>
      <c r="Z246">
        <v>151.51499999999999</v>
      </c>
      <c r="AA246">
        <v>4798.75</v>
      </c>
      <c r="AB246">
        <v>5772.55</v>
      </c>
      <c r="AC246">
        <v>0</v>
      </c>
      <c r="AD246">
        <v>0</v>
      </c>
      <c r="AE246">
        <v>0</v>
      </c>
      <c r="AF246">
        <v>0</v>
      </c>
      <c r="AG246">
        <v>0</v>
      </c>
      <c r="AH246">
        <v>0</v>
      </c>
      <c r="AI246">
        <v>24.1</v>
      </c>
      <c r="AJ246">
        <v>38.49</v>
      </c>
      <c r="AK246">
        <v>3.54</v>
      </c>
      <c r="AL246">
        <v>11.95</v>
      </c>
      <c r="AM246">
        <v>0</v>
      </c>
      <c r="AN246">
        <v>-56.34</v>
      </c>
      <c r="AO246">
        <v>0</v>
      </c>
      <c r="AP246">
        <v>0</v>
      </c>
      <c r="AQ246">
        <v>6.96</v>
      </c>
      <c r="AR246">
        <v>23.86</v>
      </c>
      <c r="AS246">
        <v>25</v>
      </c>
      <c r="AT246">
        <v>1.6</v>
      </c>
      <c r="AU246">
        <v>79.16</v>
      </c>
      <c r="AV246">
        <v>78.08</v>
      </c>
      <c r="BI246">
        <v>0</v>
      </c>
      <c r="BJ246">
        <v>2.21062</v>
      </c>
      <c r="BK246">
        <v>3.94083E-2</v>
      </c>
      <c r="BL246">
        <v>8.9502700000000004E-2</v>
      </c>
      <c r="BM246">
        <v>0</v>
      </c>
      <c r="BN246">
        <v>-0.118976</v>
      </c>
      <c r="BO246">
        <v>0</v>
      </c>
      <c r="BP246">
        <v>0</v>
      </c>
      <c r="BQ246">
        <v>0.163464</v>
      </c>
      <c r="BR246">
        <v>0.29546</v>
      </c>
      <c r="BS246">
        <v>0.35411700000000002</v>
      </c>
      <c r="BT246">
        <v>2.5823200000000001E-2</v>
      </c>
      <c r="BU246">
        <v>3.0594199999999998</v>
      </c>
      <c r="BV246">
        <v>2.33954</v>
      </c>
      <c r="BW246">
        <v>2580.5100000000002</v>
      </c>
      <c r="BX246">
        <v>1593.85</v>
      </c>
      <c r="BY246">
        <v>345.11500000000001</v>
      </c>
      <c r="BZ246">
        <v>1253.07</v>
      </c>
      <c r="CA246">
        <v>-6330.37</v>
      </c>
      <c r="CB246">
        <v>615.745</v>
      </c>
      <c r="CC246">
        <v>2218.0100000000002</v>
      </c>
      <c r="CD246">
        <v>2371.31</v>
      </c>
      <c r="CE246">
        <v>151.51499999999999</v>
      </c>
      <c r="CF246">
        <v>4798.75</v>
      </c>
      <c r="CG246">
        <v>5772.55</v>
      </c>
      <c r="CH246">
        <v>0</v>
      </c>
      <c r="CI246">
        <v>0</v>
      </c>
      <c r="CJ246">
        <v>0</v>
      </c>
      <c r="CK246">
        <v>0</v>
      </c>
      <c r="CL246">
        <v>0</v>
      </c>
      <c r="CM246">
        <v>24.1</v>
      </c>
      <c r="CN246">
        <v>38.49</v>
      </c>
      <c r="CO246">
        <v>3.54</v>
      </c>
      <c r="CP246">
        <v>11.95</v>
      </c>
      <c r="CQ246">
        <v>-56.34</v>
      </c>
      <c r="CR246">
        <v>6.96</v>
      </c>
      <c r="CS246">
        <v>23.86</v>
      </c>
      <c r="CT246">
        <v>25</v>
      </c>
      <c r="CU246">
        <v>1.6</v>
      </c>
      <c r="CV246">
        <v>79.16</v>
      </c>
      <c r="CW246">
        <v>78.08</v>
      </c>
      <c r="DH246">
        <v>0</v>
      </c>
      <c r="DI246">
        <v>2.21062</v>
      </c>
      <c r="DJ246">
        <v>3.94083E-2</v>
      </c>
      <c r="DK246">
        <v>8.9502700000000004E-2</v>
      </c>
      <c r="DL246">
        <v>-0.118976</v>
      </c>
      <c r="DM246">
        <v>0.163464</v>
      </c>
      <c r="DN246">
        <v>0.29546</v>
      </c>
      <c r="DO246">
        <v>0.35411700000000002</v>
      </c>
      <c r="DP246">
        <v>2.5823200000000001E-2</v>
      </c>
      <c r="DQ246">
        <v>3.0594199999999998</v>
      </c>
      <c r="DR246">
        <v>2.33954</v>
      </c>
      <c r="DS246" t="s">
        <v>673</v>
      </c>
      <c r="DT246" t="s">
        <v>670</v>
      </c>
      <c r="DU246" t="s">
        <v>665</v>
      </c>
      <c r="DV246" t="s">
        <v>501</v>
      </c>
      <c r="DW246">
        <v>0</v>
      </c>
      <c r="DX246">
        <v>0</v>
      </c>
      <c r="DY246">
        <v>0</v>
      </c>
      <c r="DZ246">
        <v>0</v>
      </c>
      <c r="EC246">
        <v>2580.5100000000002</v>
      </c>
      <c r="ED246">
        <v>1593.85</v>
      </c>
      <c r="EE246">
        <v>345.11500000000001</v>
      </c>
      <c r="EF246">
        <v>1253.07</v>
      </c>
      <c r="EG246">
        <v>0</v>
      </c>
      <c r="EH246">
        <v>-6330.37</v>
      </c>
      <c r="EI246">
        <v>0</v>
      </c>
      <c r="EJ246">
        <v>0</v>
      </c>
      <c r="EK246">
        <v>615.745</v>
      </c>
      <c r="EL246">
        <v>2218.0100000000002</v>
      </c>
      <c r="EM246">
        <v>2371.31</v>
      </c>
      <c r="EN246">
        <v>151.51499999999999</v>
      </c>
      <c r="EO246">
        <v>4798.75</v>
      </c>
      <c r="EP246">
        <v>0</v>
      </c>
      <c r="EQ246">
        <v>0</v>
      </c>
      <c r="ER246">
        <v>0</v>
      </c>
      <c r="ES246">
        <v>0</v>
      </c>
      <c r="ET246">
        <v>0</v>
      </c>
      <c r="EU246">
        <v>24.1</v>
      </c>
      <c r="EV246">
        <v>38.49</v>
      </c>
      <c r="EW246">
        <v>3.54</v>
      </c>
      <c r="EX246">
        <v>11.95</v>
      </c>
      <c r="EY246">
        <v>0</v>
      </c>
      <c r="EZ246">
        <v>-56.34</v>
      </c>
      <c r="FA246">
        <v>0</v>
      </c>
      <c r="FB246">
        <v>0</v>
      </c>
      <c r="FC246">
        <v>6.96</v>
      </c>
      <c r="FD246">
        <v>23.86</v>
      </c>
      <c r="FE246">
        <v>25</v>
      </c>
      <c r="FF246">
        <v>1.6</v>
      </c>
      <c r="FG246">
        <v>79.16</v>
      </c>
      <c r="FT246">
        <v>0</v>
      </c>
      <c r="FU246">
        <v>2.21062</v>
      </c>
      <c r="FV246">
        <v>3.94083E-2</v>
      </c>
      <c r="FW246">
        <v>8.9502700000000004E-2</v>
      </c>
      <c r="FX246">
        <v>0</v>
      </c>
      <c r="FY246">
        <v>-0.118976</v>
      </c>
      <c r="FZ246">
        <v>0</v>
      </c>
      <c r="GA246">
        <v>0</v>
      </c>
      <c r="GB246">
        <v>0.163464</v>
      </c>
      <c r="GC246">
        <v>0.29546</v>
      </c>
      <c r="GD246">
        <v>0.35411700000000002</v>
      </c>
      <c r="GE246">
        <v>2.5823200000000001E-2</v>
      </c>
      <c r="GF246">
        <v>3.0594199999999998</v>
      </c>
      <c r="GG246">
        <v>5617.56</v>
      </c>
      <c r="GH246">
        <v>4459.8500000000004</v>
      </c>
      <c r="GI246">
        <v>345.11500000000001</v>
      </c>
      <c r="GJ246">
        <v>2920.78</v>
      </c>
      <c r="GK246">
        <v>2615</v>
      </c>
      <c r="GL246">
        <v>2596</v>
      </c>
      <c r="GM246">
        <v>3146.01</v>
      </c>
      <c r="GN246">
        <v>327.5</v>
      </c>
      <c r="GO246">
        <v>22027.8</v>
      </c>
      <c r="GP246">
        <v>0</v>
      </c>
      <c r="GQ246">
        <v>0</v>
      </c>
      <c r="GR246">
        <v>0</v>
      </c>
      <c r="GS246">
        <v>0</v>
      </c>
      <c r="GT246">
        <v>52.4</v>
      </c>
      <c r="GU246">
        <v>96.7</v>
      </c>
      <c r="GV246">
        <v>3.54</v>
      </c>
      <c r="GW246">
        <v>29.24</v>
      </c>
      <c r="GX246">
        <v>30.3</v>
      </c>
      <c r="GY246">
        <v>27.5</v>
      </c>
      <c r="GZ246">
        <v>33.72</v>
      </c>
      <c r="HA246">
        <v>3.45</v>
      </c>
      <c r="HB246">
        <v>276.85000000000002</v>
      </c>
      <c r="HC246">
        <v>52.4</v>
      </c>
      <c r="HD246">
        <v>96.7</v>
      </c>
      <c r="HE246">
        <v>3.54</v>
      </c>
      <c r="HF246">
        <v>29.24</v>
      </c>
      <c r="HG246">
        <v>30.3</v>
      </c>
      <c r="HH246">
        <v>27.5</v>
      </c>
      <c r="HI246">
        <v>33.72</v>
      </c>
      <c r="HJ246">
        <v>3.45</v>
      </c>
      <c r="HK246">
        <v>276.85000000000002</v>
      </c>
      <c r="ID246">
        <v>0</v>
      </c>
      <c r="IE246">
        <v>4.4001700000000001</v>
      </c>
      <c r="IF246">
        <v>3.94083E-2</v>
      </c>
      <c r="IG246">
        <v>0.31969399999999998</v>
      </c>
      <c r="IH246">
        <v>0.76358999999999999</v>
      </c>
      <c r="II246">
        <v>0.38997300000000001</v>
      </c>
      <c r="IJ246">
        <v>0.515185</v>
      </c>
      <c r="IK246">
        <v>6.9275500000000004E-2</v>
      </c>
      <c r="IL246">
        <v>6.4972899999999996</v>
      </c>
      <c r="IM246">
        <v>48.9</v>
      </c>
      <c r="IN246">
        <v>20.3</v>
      </c>
      <c r="IO246">
        <v>28.6</v>
      </c>
      <c r="IP246">
        <v>48.9</v>
      </c>
      <c r="IQ246">
        <v>20.3</v>
      </c>
      <c r="IR246">
        <v>28.6</v>
      </c>
      <c r="IU246">
        <v>78.08</v>
      </c>
      <c r="IV246">
        <v>0</v>
      </c>
      <c r="IW246">
        <v>78.08</v>
      </c>
      <c r="IX246">
        <v>0</v>
      </c>
      <c r="IY246">
        <v>78.08</v>
      </c>
      <c r="IZ246">
        <v>0</v>
      </c>
      <c r="JA246">
        <v>181.88</v>
      </c>
      <c r="JB246">
        <v>0</v>
      </c>
      <c r="JK246">
        <v>1</v>
      </c>
      <c r="JL246">
        <v>4.0855899999999998</v>
      </c>
      <c r="JM246">
        <v>4.0855899999999998</v>
      </c>
      <c r="JP246">
        <v>6332.23</v>
      </c>
      <c r="JQ246">
        <v>4.0855899999999998</v>
      </c>
      <c r="JR246">
        <v>0.47</v>
      </c>
      <c r="JS246">
        <v>0.5</v>
      </c>
      <c r="JT246">
        <v>1.33</v>
      </c>
      <c r="JU246">
        <v>0.47</v>
      </c>
      <c r="JV246">
        <v>0.5</v>
      </c>
      <c r="JW246">
        <v>1.33</v>
      </c>
      <c r="JZ246">
        <v>1</v>
      </c>
      <c r="KA246">
        <v>1</v>
      </c>
      <c r="KB246">
        <v>29.473600000000001</v>
      </c>
      <c r="KC246">
        <v>29.891400000000001</v>
      </c>
      <c r="KD246">
        <v>29.473600000000001</v>
      </c>
      <c r="KE246">
        <v>29.891400000000001</v>
      </c>
      <c r="KF246">
        <v>72.692300000000003</v>
      </c>
      <c r="KG246">
        <v>73.992199999999997</v>
      </c>
      <c r="KJ246">
        <v>545.154</v>
      </c>
      <c r="KK246">
        <v>382.47199999999998</v>
      </c>
      <c r="KL246">
        <v>68.860500000000002</v>
      </c>
      <c r="KM246">
        <v>234.06100000000001</v>
      </c>
      <c r="KN246">
        <v>0</v>
      </c>
      <c r="KO246">
        <v>-970.303</v>
      </c>
      <c r="KP246">
        <v>0</v>
      </c>
      <c r="KQ246">
        <v>0</v>
      </c>
      <c r="KR246">
        <v>133.613</v>
      </c>
      <c r="KS246">
        <v>419.2</v>
      </c>
      <c r="KT246">
        <v>484.43799999999999</v>
      </c>
      <c r="KU246">
        <v>33.183900000000001</v>
      </c>
      <c r="KV246">
        <v>1330.68</v>
      </c>
      <c r="KW246">
        <v>0</v>
      </c>
      <c r="KX246">
        <v>0</v>
      </c>
      <c r="KY246">
        <v>0</v>
      </c>
      <c r="KZ246">
        <v>0</v>
      </c>
      <c r="LA246">
        <v>0</v>
      </c>
      <c r="LB246">
        <v>545.154</v>
      </c>
      <c r="LC246">
        <v>382.47199999999998</v>
      </c>
      <c r="LD246">
        <v>68.860500000000002</v>
      </c>
      <c r="LE246">
        <v>234.06100000000001</v>
      </c>
      <c r="LF246">
        <v>-970.303</v>
      </c>
      <c r="LG246">
        <v>133.613</v>
      </c>
      <c r="LH246">
        <v>419.2</v>
      </c>
      <c r="LI246">
        <v>484.43799999999999</v>
      </c>
      <c r="LJ246">
        <v>33.183900000000001</v>
      </c>
      <c r="LK246">
        <v>1330.68</v>
      </c>
      <c r="LL246">
        <v>0</v>
      </c>
      <c r="LM246">
        <v>0</v>
      </c>
      <c r="LN246">
        <v>0</v>
      </c>
      <c r="LO246">
        <v>0</v>
      </c>
      <c r="LP246">
        <v>1179.73</v>
      </c>
      <c r="LQ246">
        <v>1030.6500000000001</v>
      </c>
      <c r="LR246">
        <v>68.860500000000002</v>
      </c>
      <c r="LS246">
        <v>555.87699999999995</v>
      </c>
      <c r="LT246">
        <v>567.19200000000001</v>
      </c>
      <c r="LU246">
        <v>531.11900000000003</v>
      </c>
      <c r="LV246">
        <v>649.62800000000004</v>
      </c>
      <c r="LW246">
        <v>78.678600000000003</v>
      </c>
      <c r="LX246">
        <v>4661.7299999999996</v>
      </c>
      <c r="LY246">
        <v>0</v>
      </c>
      <c r="LZ246">
        <v>0</v>
      </c>
      <c r="MA246">
        <v>0</v>
      </c>
      <c r="MB246">
        <v>0</v>
      </c>
    </row>
    <row r="247" spans="1:340" x14ac:dyDescent="0.25">
      <c r="A247" s="26">
        <v>44497.845937500002</v>
      </c>
      <c r="B247" t="s">
        <v>1150</v>
      </c>
      <c r="C247" t="s">
        <v>1151</v>
      </c>
      <c r="D247">
        <v>12</v>
      </c>
      <c r="E247">
        <v>1</v>
      </c>
      <c r="F247">
        <v>2700</v>
      </c>
      <c r="G247" t="s">
        <v>87</v>
      </c>
      <c r="H247" t="s">
        <v>393</v>
      </c>
      <c r="I247">
        <v>0</v>
      </c>
      <c r="J247">
        <v>0</v>
      </c>
      <c r="K247">
        <v>0</v>
      </c>
      <c r="L247">
        <v>29.8</v>
      </c>
      <c r="O247">
        <v>2446.8000000000002</v>
      </c>
      <c r="P247">
        <v>387.62700000000001</v>
      </c>
      <c r="Q247">
        <v>344.29599999999999</v>
      </c>
      <c r="R247">
        <v>1336.32</v>
      </c>
      <c r="S247">
        <v>0</v>
      </c>
      <c r="T247">
        <v>-5163.47</v>
      </c>
      <c r="U247">
        <v>0</v>
      </c>
      <c r="V247">
        <v>0</v>
      </c>
      <c r="W247">
        <v>615.745</v>
      </c>
      <c r="X247">
        <v>2197.08</v>
      </c>
      <c r="Y247">
        <v>2371.31</v>
      </c>
      <c r="Z247">
        <v>151.51499999999999</v>
      </c>
      <c r="AA247">
        <v>4687.22</v>
      </c>
      <c r="AB247">
        <v>4515.05</v>
      </c>
      <c r="AC247">
        <v>0</v>
      </c>
      <c r="AD247">
        <v>0</v>
      </c>
      <c r="AE247">
        <v>0</v>
      </c>
      <c r="AF247">
        <v>0</v>
      </c>
      <c r="AG247">
        <v>0</v>
      </c>
      <c r="AH247">
        <v>0</v>
      </c>
      <c r="AI247">
        <v>22.89</v>
      </c>
      <c r="AJ247">
        <v>21.44</v>
      </c>
      <c r="AK247">
        <v>3.53</v>
      </c>
      <c r="AL247">
        <v>12.66</v>
      </c>
      <c r="AM247">
        <v>0</v>
      </c>
      <c r="AN247">
        <v>-46.04</v>
      </c>
      <c r="AO247">
        <v>0</v>
      </c>
      <c r="AP247">
        <v>0</v>
      </c>
      <c r="AQ247">
        <v>6.98</v>
      </c>
      <c r="AR247">
        <v>23.14</v>
      </c>
      <c r="AS247">
        <v>25.03</v>
      </c>
      <c r="AT247">
        <v>1.61</v>
      </c>
      <c r="AU247">
        <v>71.239999999999995</v>
      </c>
      <c r="AV247">
        <v>60.52</v>
      </c>
      <c r="BI247">
        <v>0</v>
      </c>
      <c r="BJ247">
        <v>1.3062800000000001</v>
      </c>
      <c r="BK247">
        <v>3.9314799999999997E-2</v>
      </c>
      <c r="BL247">
        <v>8.9491699999999993E-2</v>
      </c>
      <c r="BM247">
        <v>0</v>
      </c>
      <c r="BN247">
        <v>-9.6685999999999994E-2</v>
      </c>
      <c r="BO247">
        <v>0</v>
      </c>
      <c r="BP247">
        <v>0</v>
      </c>
      <c r="BQ247">
        <v>0.163464</v>
      </c>
      <c r="BR247">
        <v>0.29273700000000002</v>
      </c>
      <c r="BS247">
        <v>0.35411700000000002</v>
      </c>
      <c r="BT247">
        <v>2.5823200000000001E-2</v>
      </c>
      <c r="BU247">
        <v>2.1745399999999999</v>
      </c>
      <c r="BV247">
        <v>1.43509</v>
      </c>
      <c r="BW247">
        <v>2446.8000000000002</v>
      </c>
      <c r="BX247">
        <v>387.62700000000001</v>
      </c>
      <c r="BY247">
        <v>344.29599999999999</v>
      </c>
      <c r="BZ247">
        <v>1336.32</v>
      </c>
      <c r="CA247">
        <v>-5163.47</v>
      </c>
      <c r="CB247">
        <v>615.745</v>
      </c>
      <c r="CC247">
        <v>2197.08</v>
      </c>
      <c r="CD247">
        <v>2371.31</v>
      </c>
      <c r="CE247">
        <v>151.51499999999999</v>
      </c>
      <c r="CF247">
        <v>4687.22</v>
      </c>
      <c r="CG247">
        <v>4515.05</v>
      </c>
      <c r="CH247">
        <v>0</v>
      </c>
      <c r="CI247">
        <v>0</v>
      </c>
      <c r="CJ247">
        <v>0</v>
      </c>
      <c r="CK247">
        <v>0</v>
      </c>
      <c r="CL247">
        <v>0</v>
      </c>
      <c r="CM247">
        <v>22.89</v>
      </c>
      <c r="CN247">
        <v>21.44</v>
      </c>
      <c r="CO247">
        <v>3.53</v>
      </c>
      <c r="CP247">
        <v>12.66</v>
      </c>
      <c r="CQ247">
        <v>-46.04</v>
      </c>
      <c r="CR247">
        <v>6.98</v>
      </c>
      <c r="CS247">
        <v>23.14</v>
      </c>
      <c r="CT247">
        <v>25.03</v>
      </c>
      <c r="CU247">
        <v>1.61</v>
      </c>
      <c r="CV247">
        <v>71.239999999999995</v>
      </c>
      <c r="CW247">
        <v>60.52</v>
      </c>
      <c r="DH247">
        <v>0</v>
      </c>
      <c r="DI247">
        <v>1.3062800000000001</v>
      </c>
      <c r="DJ247">
        <v>3.9314799999999997E-2</v>
      </c>
      <c r="DK247">
        <v>8.9491699999999993E-2</v>
      </c>
      <c r="DL247">
        <v>-9.6685999999999994E-2</v>
      </c>
      <c r="DM247">
        <v>0.163464</v>
      </c>
      <c r="DN247">
        <v>0.29273700000000002</v>
      </c>
      <c r="DO247">
        <v>0.35411700000000002</v>
      </c>
      <c r="DP247">
        <v>2.5823200000000001E-2</v>
      </c>
      <c r="DQ247">
        <v>2.1745399999999999</v>
      </c>
      <c r="DR247">
        <v>1.43509</v>
      </c>
      <c r="DS247" t="s">
        <v>673</v>
      </c>
      <c r="DT247" t="s">
        <v>670</v>
      </c>
      <c r="DU247" t="s">
        <v>665</v>
      </c>
      <c r="DV247" t="s">
        <v>501</v>
      </c>
      <c r="DW247">
        <v>0</v>
      </c>
      <c r="DX247">
        <v>0</v>
      </c>
      <c r="DY247">
        <v>0</v>
      </c>
      <c r="DZ247">
        <v>0</v>
      </c>
      <c r="EC247">
        <v>2446.8000000000002</v>
      </c>
      <c r="ED247">
        <v>387.62700000000001</v>
      </c>
      <c r="EE247">
        <v>344.29599999999999</v>
      </c>
      <c r="EF247">
        <v>1336.32</v>
      </c>
      <c r="EG247">
        <v>0</v>
      </c>
      <c r="EH247">
        <v>-5163.47</v>
      </c>
      <c r="EI247">
        <v>0</v>
      </c>
      <c r="EJ247">
        <v>0</v>
      </c>
      <c r="EK247">
        <v>615.745</v>
      </c>
      <c r="EL247">
        <v>2197.08</v>
      </c>
      <c r="EM247">
        <v>2371.31</v>
      </c>
      <c r="EN247">
        <v>151.51499999999999</v>
      </c>
      <c r="EO247">
        <v>4687.22</v>
      </c>
      <c r="EP247">
        <v>0</v>
      </c>
      <c r="EQ247">
        <v>0</v>
      </c>
      <c r="ER247">
        <v>0</v>
      </c>
      <c r="ES247">
        <v>0</v>
      </c>
      <c r="ET247">
        <v>0</v>
      </c>
      <c r="EU247">
        <v>22.89</v>
      </c>
      <c r="EV247">
        <v>21.44</v>
      </c>
      <c r="EW247">
        <v>3.53</v>
      </c>
      <c r="EX247">
        <v>12.66</v>
      </c>
      <c r="EY247">
        <v>0</v>
      </c>
      <c r="EZ247">
        <v>-46.04</v>
      </c>
      <c r="FA247">
        <v>0</v>
      </c>
      <c r="FB247">
        <v>0</v>
      </c>
      <c r="FC247">
        <v>6.98</v>
      </c>
      <c r="FD247">
        <v>23.14</v>
      </c>
      <c r="FE247">
        <v>25.03</v>
      </c>
      <c r="FF247">
        <v>1.61</v>
      </c>
      <c r="FG247">
        <v>71.239999999999995</v>
      </c>
      <c r="FT247">
        <v>0</v>
      </c>
      <c r="FU247">
        <v>1.3062800000000001</v>
      </c>
      <c r="FV247">
        <v>3.9314799999999997E-2</v>
      </c>
      <c r="FW247">
        <v>8.9491699999999993E-2</v>
      </c>
      <c r="FX247">
        <v>0</v>
      </c>
      <c r="FY247">
        <v>-9.6685999999999994E-2</v>
      </c>
      <c r="FZ247">
        <v>0</v>
      </c>
      <c r="GA247">
        <v>0</v>
      </c>
      <c r="GB247">
        <v>0.163464</v>
      </c>
      <c r="GC247">
        <v>0.29273700000000002</v>
      </c>
      <c r="GD247">
        <v>0.35411700000000002</v>
      </c>
      <c r="GE247">
        <v>2.5823200000000001E-2</v>
      </c>
      <c r="GF247">
        <v>2.1745399999999999</v>
      </c>
      <c r="GG247">
        <v>5299.28</v>
      </c>
      <c r="GH247">
        <v>1724.36</v>
      </c>
      <c r="GI247">
        <v>344.29599999999999</v>
      </c>
      <c r="GJ247">
        <v>3067.15</v>
      </c>
      <c r="GK247">
        <v>2615</v>
      </c>
      <c r="GL247">
        <v>2596</v>
      </c>
      <c r="GM247">
        <v>3146.01</v>
      </c>
      <c r="GN247">
        <v>327.5</v>
      </c>
      <c r="GO247">
        <v>19119.599999999999</v>
      </c>
      <c r="GP247">
        <v>0</v>
      </c>
      <c r="GQ247">
        <v>0</v>
      </c>
      <c r="GR247">
        <v>0</v>
      </c>
      <c r="GS247">
        <v>0</v>
      </c>
      <c r="GT247">
        <v>49.52</v>
      </c>
      <c r="GU247">
        <v>60.3</v>
      </c>
      <c r="GV247">
        <v>3.53</v>
      </c>
      <c r="GW247">
        <v>30.68</v>
      </c>
      <c r="GX247">
        <v>30.42</v>
      </c>
      <c r="GY247">
        <v>27.53</v>
      </c>
      <c r="GZ247">
        <v>33.76</v>
      </c>
      <c r="HA247">
        <v>3.54</v>
      </c>
      <c r="HB247">
        <v>239.28</v>
      </c>
      <c r="HC247">
        <v>49.52</v>
      </c>
      <c r="HD247">
        <v>60.3</v>
      </c>
      <c r="HE247">
        <v>3.53</v>
      </c>
      <c r="HF247">
        <v>30.68</v>
      </c>
      <c r="HG247">
        <v>30.42</v>
      </c>
      <c r="HH247">
        <v>27.53</v>
      </c>
      <c r="HI247">
        <v>33.76</v>
      </c>
      <c r="HJ247">
        <v>3.54</v>
      </c>
      <c r="HK247">
        <v>239.28</v>
      </c>
      <c r="ID247">
        <v>0</v>
      </c>
      <c r="IE247">
        <v>3.5021599999999999</v>
      </c>
      <c r="IF247">
        <v>3.9314799999999997E-2</v>
      </c>
      <c r="IG247">
        <v>0.28920699999999999</v>
      </c>
      <c r="IH247">
        <v>0.76358999999999999</v>
      </c>
      <c r="II247">
        <v>0.38997300000000001</v>
      </c>
      <c r="IJ247">
        <v>0.515185</v>
      </c>
      <c r="IK247">
        <v>6.9275500000000004E-2</v>
      </c>
      <c r="IL247">
        <v>5.5686999999999998</v>
      </c>
      <c r="IM247">
        <v>49</v>
      </c>
      <c r="IN247">
        <v>19.2</v>
      </c>
      <c r="IO247">
        <v>29.8</v>
      </c>
      <c r="IP247">
        <v>49</v>
      </c>
      <c r="IQ247">
        <v>19.2</v>
      </c>
      <c r="IR247">
        <v>29.8</v>
      </c>
      <c r="IU247">
        <v>60.52</v>
      </c>
      <c r="IV247">
        <v>0</v>
      </c>
      <c r="IW247">
        <v>60.52</v>
      </c>
      <c r="IX247">
        <v>0</v>
      </c>
      <c r="IY247">
        <v>60.52</v>
      </c>
      <c r="IZ247">
        <v>0</v>
      </c>
      <c r="JA247">
        <v>144.03</v>
      </c>
      <c r="JB247">
        <v>0</v>
      </c>
      <c r="JK247">
        <v>1</v>
      </c>
      <c r="JL247">
        <v>3.3883999999999999</v>
      </c>
      <c r="JM247">
        <v>3.3883999999999999</v>
      </c>
      <c r="JP247">
        <v>5164.9799999999996</v>
      </c>
      <c r="JQ247">
        <v>3.3883999999999999</v>
      </c>
      <c r="JR247">
        <v>0.4</v>
      </c>
      <c r="JS247">
        <v>0.39</v>
      </c>
      <c r="JT247">
        <v>1.21</v>
      </c>
      <c r="JU247">
        <v>0.4</v>
      </c>
      <c r="JV247">
        <v>0.39</v>
      </c>
      <c r="JW247">
        <v>1.21</v>
      </c>
      <c r="JZ247">
        <v>1</v>
      </c>
      <c r="KA247">
        <v>1</v>
      </c>
      <c r="KB247">
        <v>25.976900000000001</v>
      </c>
      <c r="KC247">
        <v>26.3233</v>
      </c>
      <c r="KD247">
        <v>25.976900000000001</v>
      </c>
      <c r="KE247">
        <v>26.3233</v>
      </c>
      <c r="KF247">
        <v>62.498699999999999</v>
      </c>
      <c r="KG247">
        <v>63.590499999999999</v>
      </c>
      <c r="KJ247">
        <v>520.298</v>
      </c>
      <c r="KK247">
        <v>93.420100000000005</v>
      </c>
      <c r="KL247">
        <v>68.697100000000006</v>
      </c>
      <c r="KM247">
        <v>252.12899999999999</v>
      </c>
      <c r="KN247">
        <v>0</v>
      </c>
      <c r="KO247">
        <v>-790.76499999999999</v>
      </c>
      <c r="KP247">
        <v>0</v>
      </c>
      <c r="KQ247">
        <v>0</v>
      </c>
      <c r="KR247">
        <v>133.613</v>
      </c>
      <c r="KS247">
        <v>414.76299999999998</v>
      </c>
      <c r="KT247">
        <v>484.43799999999999</v>
      </c>
      <c r="KU247">
        <v>33.183900000000001</v>
      </c>
      <c r="KV247">
        <v>1209.78</v>
      </c>
      <c r="KW247">
        <v>0</v>
      </c>
      <c r="KX247">
        <v>0</v>
      </c>
      <c r="KY247">
        <v>0</v>
      </c>
      <c r="KZ247">
        <v>0</v>
      </c>
      <c r="LA247">
        <v>0</v>
      </c>
      <c r="LB247">
        <v>520.298</v>
      </c>
      <c r="LC247">
        <v>93.420100000000005</v>
      </c>
      <c r="LD247">
        <v>68.697100000000006</v>
      </c>
      <c r="LE247">
        <v>252.12899999999999</v>
      </c>
      <c r="LF247">
        <v>-790.76499999999999</v>
      </c>
      <c r="LG247">
        <v>133.613</v>
      </c>
      <c r="LH247">
        <v>414.76299999999998</v>
      </c>
      <c r="LI247">
        <v>484.43799999999999</v>
      </c>
      <c r="LJ247">
        <v>33.183900000000001</v>
      </c>
      <c r="LK247">
        <v>1209.78</v>
      </c>
      <c r="LL247">
        <v>0</v>
      </c>
      <c r="LM247">
        <v>0</v>
      </c>
      <c r="LN247">
        <v>0</v>
      </c>
      <c r="LO247">
        <v>0</v>
      </c>
      <c r="LP247">
        <v>1117.6300000000001</v>
      </c>
      <c r="LQ247">
        <v>413.64299999999997</v>
      </c>
      <c r="LR247">
        <v>68.697100000000006</v>
      </c>
      <c r="LS247">
        <v>585.60599999999999</v>
      </c>
      <c r="LT247">
        <v>567.19200000000001</v>
      </c>
      <c r="LU247">
        <v>531.11900000000003</v>
      </c>
      <c r="LV247">
        <v>649.62800000000004</v>
      </c>
      <c r="LW247">
        <v>78.678600000000003</v>
      </c>
      <c r="LX247">
        <v>4012.19</v>
      </c>
      <c r="LY247">
        <v>0</v>
      </c>
      <c r="LZ247">
        <v>0</v>
      </c>
      <c r="MA247">
        <v>0</v>
      </c>
      <c r="MB247">
        <v>0</v>
      </c>
    </row>
    <row r="248" spans="1:340" x14ac:dyDescent="0.25">
      <c r="A248" s="26">
        <v>44497.846319444441</v>
      </c>
      <c r="B248" t="s">
        <v>1152</v>
      </c>
      <c r="C248" t="s">
        <v>1153</v>
      </c>
      <c r="D248">
        <v>13</v>
      </c>
      <c r="E248">
        <v>1</v>
      </c>
      <c r="F248">
        <v>2700</v>
      </c>
      <c r="G248" t="s">
        <v>87</v>
      </c>
      <c r="H248" t="s">
        <v>393</v>
      </c>
      <c r="I248">
        <v>0</v>
      </c>
      <c r="J248">
        <v>0</v>
      </c>
      <c r="K248">
        <v>0</v>
      </c>
      <c r="L248">
        <v>29.5</v>
      </c>
      <c r="O248">
        <v>2215.52</v>
      </c>
      <c r="P248">
        <v>1767.17</v>
      </c>
      <c r="Q248">
        <v>347.46100000000001</v>
      </c>
      <c r="R248">
        <v>1202.0999999999999</v>
      </c>
      <c r="S248">
        <v>0</v>
      </c>
      <c r="T248">
        <v>-6492.26</v>
      </c>
      <c r="U248">
        <v>0</v>
      </c>
      <c r="V248">
        <v>0</v>
      </c>
      <c r="W248">
        <v>615.745</v>
      </c>
      <c r="X248">
        <v>2228.0300000000002</v>
      </c>
      <c r="Y248">
        <v>2371.31</v>
      </c>
      <c r="Z248">
        <v>151.51499999999999</v>
      </c>
      <c r="AA248">
        <v>4406.59</v>
      </c>
      <c r="AB248">
        <v>5532.25</v>
      </c>
      <c r="AC248">
        <v>0</v>
      </c>
      <c r="AD248">
        <v>0</v>
      </c>
      <c r="AE248">
        <v>0</v>
      </c>
      <c r="AF248">
        <v>0</v>
      </c>
      <c r="AG248">
        <v>0</v>
      </c>
      <c r="AH248">
        <v>0</v>
      </c>
      <c r="AI248">
        <v>20.87</v>
      </c>
      <c r="AJ248">
        <v>41.99</v>
      </c>
      <c r="AK248">
        <v>3.59</v>
      </c>
      <c r="AL248">
        <v>11.78</v>
      </c>
      <c r="AM248">
        <v>0</v>
      </c>
      <c r="AN248">
        <v>-55.98</v>
      </c>
      <c r="AO248">
        <v>0</v>
      </c>
      <c r="AP248">
        <v>0</v>
      </c>
      <c r="AQ248">
        <v>7.13</v>
      </c>
      <c r="AR248">
        <v>23.79</v>
      </c>
      <c r="AS248">
        <v>25.18</v>
      </c>
      <c r="AT248">
        <v>1.63</v>
      </c>
      <c r="AU248">
        <v>79.98</v>
      </c>
      <c r="AV248">
        <v>78.23</v>
      </c>
      <c r="BI248">
        <v>0</v>
      </c>
      <c r="BJ248">
        <v>2.5493000000000001</v>
      </c>
      <c r="BK248">
        <v>3.9676099999999999E-2</v>
      </c>
      <c r="BL248">
        <v>6.3398899999999994E-2</v>
      </c>
      <c r="BM248">
        <v>0</v>
      </c>
      <c r="BN248">
        <v>-9.6832600000000005E-2</v>
      </c>
      <c r="BO248">
        <v>0</v>
      </c>
      <c r="BP248">
        <v>0</v>
      </c>
      <c r="BQ248">
        <v>0.163464</v>
      </c>
      <c r="BR248">
        <v>0.296207</v>
      </c>
      <c r="BS248">
        <v>0.35411700000000002</v>
      </c>
      <c r="BT248">
        <v>2.5823200000000001E-2</v>
      </c>
      <c r="BU248">
        <v>3.3951600000000002</v>
      </c>
      <c r="BV248">
        <v>2.65238</v>
      </c>
      <c r="BW248">
        <v>2215.5300000000002</v>
      </c>
      <c r="BX248">
        <v>1767.17</v>
      </c>
      <c r="BY248">
        <v>347.46100000000001</v>
      </c>
      <c r="BZ248">
        <v>1202.0999999999999</v>
      </c>
      <c r="CA248">
        <v>-6492.26</v>
      </c>
      <c r="CB248">
        <v>615.745</v>
      </c>
      <c r="CC248">
        <v>2228.0300000000002</v>
      </c>
      <c r="CD248">
        <v>2371.31</v>
      </c>
      <c r="CE248">
        <v>151.51499999999999</v>
      </c>
      <c r="CF248">
        <v>4406.6000000000004</v>
      </c>
      <c r="CG248">
        <v>5532.27</v>
      </c>
      <c r="CH248">
        <v>0</v>
      </c>
      <c r="CI248">
        <v>0</v>
      </c>
      <c r="CJ248">
        <v>0</v>
      </c>
      <c r="CK248">
        <v>0</v>
      </c>
      <c r="CL248">
        <v>0</v>
      </c>
      <c r="CM248">
        <v>20.87</v>
      </c>
      <c r="CN248">
        <v>41.99</v>
      </c>
      <c r="CO248">
        <v>3.59</v>
      </c>
      <c r="CP248">
        <v>11.78</v>
      </c>
      <c r="CQ248">
        <v>-55.98</v>
      </c>
      <c r="CR248">
        <v>7.13</v>
      </c>
      <c r="CS248">
        <v>23.79</v>
      </c>
      <c r="CT248">
        <v>25.18</v>
      </c>
      <c r="CU248">
        <v>1.63</v>
      </c>
      <c r="CV248">
        <v>79.98</v>
      </c>
      <c r="CW248">
        <v>78.23</v>
      </c>
      <c r="DH248">
        <v>0</v>
      </c>
      <c r="DI248">
        <v>2.5493000000000001</v>
      </c>
      <c r="DJ248">
        <v>3.9676099999999999E-2</v>
      </c>
      <c r="DK248">
        <v>6.3398899999999994E-2</v>
      </c>
      <c r="DL248">
        <v>-9.6832600000000005E-2</v>
      </c>
      <c r="DM248">
        <v>0.163464</v>
      </c>
      <c r="DN248">
        <v>0.296207</v>
      </c>
      <c r="DO248">
        <v>0.35411700000000002</v>
      </c>
      <c r="DP248">
        <v>2.5823200000000001E-2</v>
      </c>
      <c r="DQ248">
        <v>3.3951600000000002</v>
      </c>
      <c r="DR248">
        <v>2.65238</v>
      </c>
      <c r="DS248" t="s">
        <v>673</v>
      </c>
      <c r="DT248" t="s">
        <v>670</v>
      </c>
      <c r="DU248" t="s">
        <v>665</v>
      </c>
      <c r="DV248" t="s">
        <v>501</v>
      </c>
      <c r="DW248">
        <v>0</v>
      </c>
      <c r="DX248">
        <v>0</v>
      </c>
      <c r="DY248">
        <v>0</v>
      </c>
      <c r="DZ248">
        <v>0</v>
      </c>
      <c r="EC248">
        <v>2215.52</v>
      </c>
      <c r="ED248">
        <v>1767.17</v>
      </c>
      <c r="EE248">
        <v>347.46100000000001</v>
      </c>
      <c r="EF248">
        <v>1202.0999999999999</v>
      </c>
      <c r="EG248">
        <v>0</v>
      </c>
      <c r="EH248">
        <v>-6492.26</v>
      </c>
      <c r="EI248">
        <v>0</v>
      </c>
      <c r="EJ248">
        <v>0</v>
      </c>
      <c r="EK248">
        <v>615.745</v>
      </c>
      <c r="EL248">
        <v>2228.0300000000002</v>
      </c>
      <c r="EM248">
        <v>2371.31</v>
      </c>
      <c r="EN248">
        <v>151.51499999999999</v>
      </c>
      <c r="EO248">
        <v>4406.59</v>
      </c>
      <c r="EP248">
        <v>0</v>
      </c>
      <c r="EQ248">
        <v>0</v>
      </c>
      <c r="ER248">
        <v>0</v>
      </c>
      <c r="ES248">
        <v>0</v>
      </c>
      <c r="ET248">
        <v>0</v>
      </c>
      <c r="EU248">
        <v>20.87</v>
      </c>
      <c r="EV248">
        <v>41.99</v>
      </c>
      <c r="EW248">
        <v>3.59</v>
      </c>
      <c r="EX248">
        <v>11.78</v>
      </c>
      <c r="EY248">
        <v>0</v>
      </c>
      <c r="EZ248">
        <v>-55.98</v>
      </c>
      <c r="FA248">
        <v>0</v>
      </c>
      <c r="FB248">
        <v>0</v>
      </c>
      <c r="FC248">
        <v>7.13</v>
      </c>
      <c r="FD248">
        <v>23.79</v>
      </c>
      <c r="FE248">
        <v>25.18</v>
      </c>
      <c r="FF248">
        <v>1.63</v>
      </c>
      <c r="FG248">
        <v>79.98</v>
      </c>
      <c r="FT248">
        <v>0</v>
      </c>
      <c r="FU248">
        <v>2.5493000000000001</v>
      </c>
      <c r="FV248">
        <v>3.9676099999999999E-2</v>
      </c>
      <c r="FW248">
        <v>6.3398899999999994E-2</v>
      </c>
      <c r="FX248">
        <v>0</v>
      </c>
      <c r="FY248">
        <v>-9.6832600000000005E-2</v>
      </c>
      <c r="FZ248">
        <v>0</v>
      </c>
      <c r="GA248">
        <v>0</v>
      </c>
      <c r="GB248">
        <v>0.163464</v>
      </c>
      <c r="GC248">
        <v>0.296207</v>
      </c>
      <c r="GD248">
        <v>0.35411700000000002</v>
      </c>
      <c r="GE248">
        <v>2.5823200000000001E-2</v>
      </c>
      <c r="GF248">
        <v>3.3951600000000002</v>
      </c>
      <c r="GG248">
        <v>4910.1499999999996</v>
      </c>
      <c r="GH248">
        <v>4867.29</v>
      </c>
      <c r="GI248">
        <v>347.46100000000001</v>
      </c>
      <c r="GJ248">
        <v>2862.13</v>
      </c>
      <c r="GK248">
        <v>2615</v>
      </c>
      <c r="GL248">
        <v>2596</v>
      </c>
      <c r="GM248">
        <v>3146.01</v>
      </c>
      <c r="GN248">
        <v>327.5</v>
      </c>
      <c r="GO248">
        <v>21671.5</v>
      </c>
      <c r="GP248">
        <v>0</v>
      </c>
      <c r="GQ248">
        <v>0</v>
      </c>
      <c r="GR248">
        <v>0</v>
      </c>
      <c r="GS248">
        <v>0</v>
      </c>
      <c r="GT248">
        <v>46.2</v>
      </c>
      <c r="GU248">
        <v>97.01</v>
      </c>
      <c r="GV248">
        <v>3.59</v>
      </c>
      <c r="GW248">
        <v>27.71</v>
      </c>
      <c r="GX248">
        <v>31.18</v>
      </c>
      <c r="GY248">
        <v>27.7</v>
      </c>
      <c r="GZ248">
        <v>33.99</v>
      </c>
      <c r="HA248">
        <v>3.61</v>
      </c>
      <c r="HB248">
        <v>270.99</v>
      </c>
      <c r="HC248">
        <v>46.2</v>
      </c>
      <c r="HD248">
        <v>97.01</v>
      </c>
      <c r="HE248">
        <v>3.59</v>
      </c>
      <c r="HF248">
        <v>27.71</v>
      </c>
      <c r="HG248">
        <v>31.18</v>
      </c>
      <c r="HH248">
        <v>27.7</v>
      </c>
      <c r="HI248">
        <v>33.99</v>
      </c>
      <c r="HJ248">
        <v>3.61</v>
      </c>
      <c r="HK248">
        <v>270.99</v>
      </c>
      <c r="ID248">
        <v>0</v>
      </c>
      <c r="IE248">
        <v>4.5096600000000002</v>
      </c>
      <c r="IF248">
        <v>3.9676099999999999E-2</v>
      </c>
      <c r="IG248">
        <v>0.30029499999999998</v>
      </c>
      <c r="IH248">
        <v>0.76358999999999999</v>
      </c>
      <c r="II248">
        <v>0.38997300000000001</v>
      </c>
      <c r="IJ248">
        <v>0.515185</v>
      </c>
      <c r="IK248">
        <v>6.9275500000000004E-2</v>
      </c>
      <c r="IL248">
        <v>6.58765</v>
      </c>
      <c r="IM248">
        <v>50.2</v>
      </c>
      <c r="IN248">
        <v>20.7</v>
      </c>
      <c r="IO248">
        <v>29.5</v>
      </c>
      <c r="IP248">
        <v>50.2</v>
      </c>
      <c r="IQ248">
        <v>20.7</v>
      </c>
      <c r="IR248">
        <v>29.5</v>
      </c>
      <c r="IU248">
        <v>78.23</v>
      </c>
      <c r="IV248">
        <v>0</v>
      </c>
      <c r="IW248">
        <v>78.23</v>
      </c>
      <c r="IX248">
        <v>0</v>
      </c>
      <c r="IY248">
        <v>78.23</v>
      </c>
      <c r="IZ248">
        <v>0</v>
      </c>
      <c r="JA248">
        <v>174.51</v>
      </c>
      <c r="JB248">
        <v>0</v>
      </c>
      <c r="JK248">
        <v>1</v>
      </c>
      <c r="JL248">
        <v>4.3067299999999999</v>
      </c>
      <c r="JM248">
        <v>4.3067299999999999</v>
      </c>
      <c r="JP248">
        <v>6494.17</v>
      </c>
      <c r="JQ248">
        <v>4.3067299999999999</v>
      </c>
      <c r="JR248">
        <v>0.47</v>
      </c>
      <c r="JS248">
        <v>0.54</v>
      </c>
      <c r="JT248">
        <v>1.26</v>
      </c>
      <c r="JU248">
        <v>0.47</v>
      </c>
      <c r="JV248">
        <v>0.54</v>
      </c>
      <c r="JW248">
        <v>1.26</v>
      </c>
      <c r="JZ248">
        <v>1</v>
      </c>
      <c r="KA248">
        <v>1</v>
      </c>
      <c r="KB248">
        <v>30.8443</v>
      </c>
      <c r="KC248">
        <v>31.290099999999999</v>
      </c>
      <c r="KD248">
        <v>30.8443</v>
      </c>
      <c r="KE248">
        <v>31.290099999999999</v>
      </c>
      <c r="KF248">
        <v>71.790199999999999</v>
      </c>
      <c r="KG248">
        <v>73.071600000000004</v>
      </c>
      <c r="KJ248">
        <v>469.97500000000002</v>
      </c>
      <c r="KK248">
        <v>422.63400000000001</v>
      </c>
      <c r="KL248">
        <v>69.328599999999994</v>
      </c>
      <c r="KM248">
        <v>225.93</v>
      </c>
      <c r="KN248">
        <v>0</v>
      </c>
      <c r="KO248">
        <v>-1002.98</v>
      </c>
      <c r="KP248">
        <v>0</v>
      </c>
      <c r="KQ248">
        <v>0</v>
      </c>
      <c r="KR248">
        <v>133.613</v>
      </c>
      <c r="KS248">
        <v>421.07900000000001</v>
      </c>
      <c r="KT248">
        <v>484.43799999999999</v>
      </c>
      <c r="KU248">
        <v>33.183900000000001</v>
      </c>
      <c r="KV248">
        <v>1257.2</v>
      </c>
      <c r="KW248">
        <v>0</v>
      </c>
      <c r="KX248">
        <v>0</v>
      </c>
      <c r="KY248">
        <v>0</v>
      </c>
      <c r="KZ248">
        <v>0</v>
      </c>
      <c r="LA248">
        <v>0</v>
      </c>
      <c r="LB248">
        <v>469.97800000000001</v>
      </c>
      <c r="LC248">
        <v>422.63400000000001</v>
      </c>
      <c r="LD248">
        <v>69.328599999999994</v>
      </c>
      <c r="LE248">
        <v>225.93</v>
      </c>
      <c r="LF248">
        <v>-1002.98</v>
      </c>
      <c r="LG248">
        <v>133.613</v>
      </c>
      <c r="LH248">
        <v>421.07900000000001</v>
      </c>
      <c r="LI248">
        <v>484.43799999999999</v>
      </c>
      <c r="LJ248">
        <v>33.183900000000001</v>
      </c>
      <c r="LK248">
        <v>1257.21</v>
      </c>
      <c r="LL248">
        <v>0</v>
      </c>
      <c r="LM248">
        <v>0</v>
      </c>
      <c r="LN248">
        <v>0</v>
      </c>
      <c r="LO248">
        <v>0</v>
      </c>
      <c r="LP248">
        <v>1033.56</v>
      </c>
      <c r="LQ248">
        <v>1110.8399999999999</v>
      </c>
      <c r="LR248">
        <v>69.328599999999994</v>
      </c>
      <c r="LS248">
        <v>543.601</v>
      </c>
      <c r="LT248">
        <v>567.19200000000001</v>
      </c>
      <c r="LU248">
        <v>531.11900000000003</v>
      </c>
      <c r="LV248">
        <v>649.62800000000004</v>
      </c>
      <c r="LW248">
        <v>78.678600000000003</v>
      </c>
      <c r="LX248">
        <v>4583.95</v>
      </c>
      <c r="LY248">
        <v>0</v>
      </c>
      <c r="LZ248">
        <v>0</v>
      </c>
      <c r="MA248">
        <v>0</v>
      </c>
      <c r="MB248">
        <v>0</v>
      </c>
    </row>
    <row r="249" spans="1:340" x14ac:dyDescent="0.25">
      <c r="A249" s="26">
        <v>44497.846689814818</v>
      </c>
      <c r="B249" t="s">
        <v>1154</v>
      </c>
      <c r="C249" t="s">
        <v>1155</v>
      </c>
      <c r="D249">
        <v>14</v>
      </c>
      <c r="E249">
        <v>1</v>
      </c>
      <c r="F249">
        <v>2700</v>
      </c>
      <c r="G249" t="s">
        <v>87</v>
      </c>
      <c r="H249" t="s">
        <v>393</v>
      </c>
      <c r="I249">
        <v>0</v>
      </c>
      <c r="J249">
        <v>0</v>
      </c>
      <c r="K249">
        <v>0</v>
      </c>
      <c r="L249">
        <v>29.9</v>
      </c>
      <c r="O249">
        <v>2653.88</v>
      </c>
      <c r="P249">
        <v>1556.19</v>
      </c>
      <c r="Q249">
        <v>340.84399999999999</v>
      </c>
      <c r="R249">
        <v>1326.26</v>
      </c>
      <c r="S249">
        <v>0</v>
      </c>
      <c r="T249">
        <v>-6277.73</v>
      </c>
      <c r="U249">
        <v>0</v>
      </c>
      <c r="V249">
        <v>0</v>
      </c>
      <c r="W249">
        <v>615.745</v>
      </c>
      <c r="X249">
        <v>2216.36</v>
      </c>
      <c r="Y249">
        <v>2371.31</v>
      </c>
      <c r="Z249">
        <v>151.51499999999999</v>
      </c>
      <c r="AA249">
        <v>4954.3599999999997</v>
      </c>
      <c r="AB249">
        <v>5877.17</v>
      </c>
      <c r="AC249">
        <v>0</v>
      </c>
      <c r="AD249">
        <v>0</v>
      </c>
      <c r="AE249">
        <v>0</v>
      </c>
      <c r="AF249">
        <v>0</v>
      </c>
      <c r="AG249">
        <v>0</v>
      </c>
      <c r="AH249">
        <v>0</v>
      </c>
      <c r="AI249">
        <v>23.98</v>
      </c>
      <c r="AJ249">
        <v>36.39</v>
      </c>
      <c r="AK249">
        <v>3.38</v>
      </c>
      <c r="AL249">
        <v>12.26</v>
      </c>
      <c r="AM249">
        <v>0</v>
      </c>
      <c r="AN249">
        <v>-53.72</v>
      </c>
      <c r="AO249">
        <v>0</v>
      </c>
      <c r="AP249">
        <v>0</v>
      </c>
      <c r="AQ249">
        <v>6.66</v>
      </c>
      <c r="AR249">
        <v>22.95</v>
      </c>
      <c r="AS249">
        <v>24.17</v>
      </c>
      <c r="AT249">
        <v>1.55</v>
      </c>
      <c r="AU249">
        <v>77.62</v>
      </c>
      <c r="AV249">
        <v>76.010000000000005</v>
      </c>
      <c r="BI249">
        <v>0</v>
      </c>
      <c r="BJ249">
        <v>2.2185899999999998</v>
      </c>
      <c r="BK249">
        <v>3.89206E-2</v>
      </c>
      <c r="BL249">
        <v>1.8485999999999999E-2</v>
      </c>
      <c r="BM249">
        <v>0</v>
      </c>
      <c r="BN249">
        <v>-5.48815E-2</v>
      </c>
      <c r="BO249">
        <v>0</v>
      </c>
      <c r="BP249">
        <v>0</v>
      </c>
      <c r="BQ249">
        <v>0.163464</v>
      </c>
      <c r="BR249">
        <v>0.29533799999999999</v>
      </c>
      <c r="BS249">
        <v>0.35411700000000002</v>
      </c>
      <c r="BT249">
        <v>2.5823200000000001E-2</v>
      </c>
      <c r="BU249">
        <v>3.05985</v>
      </c>
      <c r="BV249">
        <v>2.2759900000000002</v>
      </c>
      <c r="BW249">
        <v>2653.88</v>
      </c>
      <c r="BX249">
        <v>1556.19</v>
      </c>
      <c r="BY249">
        <v>340.84399999999999</v>
      </c>
      <c r="BZ249">
        <v>1326.26</v>
      </c>
      <c r="CA249">
        <v>-6277.73</v>
      </c>
      <c r="CB249">
        <v>615.745</v>
      </c>
      <c r="CC249">
        <v>2216.36</v>
      </c>
      <c r="CD249">
        <v>2371.31</v>
      </c>
      <c r="CE249">
        <v>151.51499999999999</v>
      </c>
      <c r="CF249">
        <v>4954.3599999999997</v>
      </c>
      <c r="CG249">
        <v>5877.17</v>
      </c>
      <c r="CH249">
        <v>0</v>
      </c>
      <c r="CI249">
        <v>0</v>
      </c>
      <c r="CJ249">
        <v>0</v>
      </c>
      <c r="CK249">
        <v>0</v>
      </c>
      <c r="CL249">
        <v>0</v>
      </c>
      <c r="CM249">
        <v>23.98</v>
      </c>
      <c r="CN249">
        <v>36.39</v>
      </c>
      <c r="CO249">
        <v>3.38</v>
      </c>
      <c r="CP249">
        <v>12.26</v>
      </c>
      <c r="CQ249">
        <v>-53.72</v>
      </c>
      <c r="CR249">
        <v>6.66</v>
      </c>
      <c r="CS249">
        <v>22.95</v>
      </c>
      <c r="CT249">
        <v>24.17</v>
      </c>
      <c r="CU249">
        <v>1.55</v>
      </c>
      <c r="CV249">
        <v>77.62</v>
      </c>
      <c r="CW249">
        <v>76.010000000000005</v>
      </c>
      <c r="DH249">
        <v>0</v>
      </c>
      <c r="DI249">
        <v>2.2185899999999998</v>
      </c>
      <c r="DJ249">
        <v>3.89206E-2</v>
      </c>
      <c r="DK249">
        <v>1.8485999999999999E-2</v>
      </c>
      <c r="DL249">
        <v>-5.48815E-2</v>
      </c>
      <c r="DM249">
        <v>0.163464</v>
      </c>
      <c r="DN249">
        <v>0.29533799999999999</v>
      </c>
      <c r="DO249">
        <v>0.35411700000000002</v>
      </c>
      <c r="DP249">
        <v>2.5823200000000001E-2</v>
      </c>
      <c r="DQ249">
        <v>3.05985</v>
      </c>
      <c r="DR249">
        <v>2.2759900000000002</v>
      </c>
      <c r="DS249" t="s">
        <v>673</v>
      </c>
      <c r="DT249" t="s">
        <v>670</v>
      </c>
      <c r="DU249" t="s">
        <v>665</v>
      </c>
      <c r="DV249" t="s">
        <v>501</v>
      </c>
      <c r="DW249">
        <v>0</v>
      </c>
      <c r="DX249">
        <v>0</v>
      </c>
      <c r="DY249">
        <v>0</v>
      </c>
      <c r="DZ249">
        <v>0</v>
      </c>
      <c r="EC249">
        <v>2653.88</v>
      </c>
      <c r="ED249">
        <v>1556.19</v>
      </c>
      <c r="EE249">
        <v>340.84399999999999</v>
      </c>
      <c r="EF249">
        <v>1326.26</v>
      </c>
      <c r="EG249">
        <v>0</v>
      </c>
      <c r="EH249">
        <v>-6277.73</v>
      </c>
      <c r="EI249">
        <v>0</v>
      </c>
      <c r="EJ249">
        <v>0</v>
      </c>
      <c r="EK249">
        <v>615.745</v>
      </c>
      <c r="EL249">
        <v>2216.36</v>
      </c>
      <c r="EM249">
        <v>2371.31</v>
      </c>
      <c r="EN249">
        <v>151.51499999999999</v>
      </c>
      <c r="EO249">
        <v>4954.3599999999997</v>
      </c>
      <c r="EP249">
        <v>0</v>
      </c>
      <c r="EQ249">
        <v>0</v>
      </c>
      <c r="ER249">
        <v>0</v>
      </c>
      <c r="ES249">
        <v>0</v>
      </c>
      <c r="ET249">
        <v>0</v>
      </c>
      <c r="EU249">
        <v>23.98</v>
      </c>
      <c r="EV249">
        <v>36.39</v>
      </c>
      <c r="EW249">
        <v>3.38</v>
      </c>
      <c r="EX249">
        <v>12.26</v>
      </c>
      <c r="EY249">
        <v>0</v>
      </c>
      <c r="EZ249">
        <v>-53.72</v>
      </c>
      <c r="FA249">
        <v>0</v>
      </c>
      <c r="FB249">
        <v>0</v>
      </c>
      <c r="FC249">
        <v>6.66</v>
      </c>
      <c r="FD249">
        <v>22.95</v>
      </c>
      <c r="FE249">
        <v>24.17</v>
      </c>
      <c r="FF249">
        <v>1.55</v>
      </c>
      <c r="FG249">
        <v>77.62</v>
      </c>
      <c r="FT249">
        <v>0</v>
      </c>
      <c r="FU249">
        <v>2.2185899999999998</v>
      </c>
      <c r="FV249">
        <v>3.89206E-2</v>
      </c>
      <c r="FW249">
        <v>1.8485999999999999E-2</v>
      </c>
      <c r="FX249">
        <v>0</v>
      </c>
      <c r="FY249">
        <v>-5.48815E-2</v>
      </c>
      <c r="FZ249">
        <v>0</v>
      </c>
      <c r="GA249">
        <v>0</v>
      </c>
      <c r="GB249">
        <v>0.163464</v>
      </c>
      <c r="GC249">
        <v>0.29533799999999999</v>
      </c>
      <c r="GD249">
        <v>0.35411700000000002</v>
      </c>
      <c r="GE249">
        <v>2.5823200000000001E-2</v>
      </c>
      <c r="GF249">
        <v>3.05985</v>
      </c>
      <c r="GG249">
        <v>5915.09</v>
      </c>
      <c r="GH249">
        <v>4256.72</v>
      </c>
      <c r="GI249">
        <v>340.84399999999999</v>
      </c>
      <c r="GJ249">
        <v>2955.28</v>
      </c>
      <c r="GK249">
        <v>2615</v>
      </c>
      <c r="GL249">
        <v>2596</v>
      </c>
      <c r="GM249">
        <v>3146.01</v>
      </c>
      <c r="GN249">
        <v>327.5</v>
      </c>
      <c r="GO249">
        <v>22152.400000000001</v>
      </c>
      <c r="GP249">
        <v>0</v>
      </c>
      <c r="GQ249">
        <v>0</v>
      </c>
      <c r="GR249">
        <v>0</v>
      </c>
      <c r="GS249">
        <v>0</v>
      </c>
      <c r="GT249">
        <v>53.35</v>
      </c>
      <c r="GU249">
        <v>81.78</v>
      </c>
      <c r="GV249">
        <v>3.38</v>
      </c>
      <c r="GW249">
        <v>29.93</v>
      </c>
      <c r="GX249">
        <v>28.81</v>
      </c>
      <c r="GY249">
        <v>26.54</v>
      </c>
      <c r="GZ249">
        <v>32.51</v>
      </c>
      <c r="HA249">
        <v>3.39</v>
      </c>
      <c r="HB249">
        <v>259.69</v>
      </c>
      <c r="HC249">
        <v>53.35</v>
      </c>
      <c r="HD249">
        <v>81.78</v>
      </c>
      <c r="HE249">
        <v>3.38</v>
      </c>
      <c r="HF249">
        <v>29.93</v>
      </c>
      <c r="HG249">
        <v>28.81</v>
      </c>
      <c r="HH249">
        <v>26.54</v>
      </c>
      <c r="HI249">
        <v>32.51</v>
      </c>
      <c r="HJ249">
        <v>3.39</v>
      </c>
      <c r="HK249">
        <v>259.69</v>
      </c>
      <c r="ID249">
        <v>0</v>
      </c>
      <c r="IE249">
        <v>3.6667000000000001</v>
      </c>
      <c r="IF249">
        <v>3.89206E-2</v>
      </c>
      <c r="IG249">
        <v>0.45726800000000001</v>
      </c>
      <c r="IH249">
        <v>0.76358999999999999</v>
      </c>
      <c r="II249">
        <v>0.38997300000000001</v>
      </c>
      <c r="IJ249">
        <v>0.515185</v>
      </c>
      <c r="IK249">
        <v>6.9275500000000004E-2</v>
      </c>
      <c r="IL249">
        <v>5.9009099999999997</v>
      </c>
      <c r="IM249">
        <v>50.6</v>
      </c>
      <c r="IN249">
        <v>20.7</v>
      </c>
      <c r="IO249">
        <v>29.9</v>
      </c>
      <c r="IP249">
        <v>50.6</v>
      </c>
      <c r="IQ249">
        <v>20.7</v>
      </c>
      <c r="IR249">
        <v>29.9</v>
      </c>
      <c r="IU249">
        <v>76.010000000000005</v>
      </c>
      <c r="IV249">
        <v>0</v>
      </c>
      <c r="IW249">
        <v>76.010000000000005</v>
      </c>
      <c r="IX249">
        <v>0</v>
      </c>
      <c r="IY249">
        <v>76.010000000000005</v>
      </c>
      <c r="IZ249">
        <v>0</v>
      </c>
      <c r="JA249">
        <v>168.44</v>
      </c>
      <c r="JB249">
        <v>0</v>
      </c>
      <c r="JK249">
        <v>1</v>
      </c>
      <c r="JL249">
        <v>3.58039</v>
      </c>
      <c r="JM249">
        <v>3.58039</v>
      </c>
      <c r="JP249">
        <v>6279.57</v>
      </c>
      <c r="JQ249">
        <v>3.58039</v>
      </c>
      <c r="JR249">
        <v>0.35</v>
      </c>
      <c r="JS249">
        <v>0.28999999999999998</v>
      </c>
      <c r="JT249">
        <v>1.62</v>
      </c>
      <c r="JU249">
        <v>0.35</v>
      </c>
      <c r="JV249">
        <v>0.28999999999999998</v>
      </c>
      <c r="JW249">
        <v>1.62</v>
      </c>
      <c r="JZ249">
        <v>1</v>
      </c>
      <c r="KA249">
        <v>1</v>
      </c>
      <c r="KB249">
        <v>29.763200000000001</v>
      </c>
      <c r="KC249">
        <v>30.186900000000001</v>
      </c>
      <c r="KD249">
        <v>29.763200000000001</v>
      </c>
      <c r="KE249">
        <v>30.186900000000001</v>
      </c>
      <c r="KF249">
        <v>69.111900000000006</v>
      </c>
      <c r="KG249">
        <v>70.338700000000003</v>
      </c>
      <c r="KJ249">
        <v>552.28099999999995</v>
      </c>
      <c r="KK249">
        <v>406.61200000000002</v>
      </c>
      <c r="KL249">
        <v>63.2059</v>
      </c>
      <c r="KM249">
        <v>230.16399999999999</v>
      </c>
      <c r="KN249">
        <v>0</v>
      </c>
      <c r="KO249">
        <v>-638.84699999999998</v>
      </c>
      <c r="KP249">
        <v>0</v>
      </c>
      <c r="KQ249">
        <v>0</v>
      </c>
      <c r="KR249">
        <v>134.529</v>
      </c>
      <c r="KS249">
        <v>381.27699999999999</v>
      </c>
      <c r="KT249">
        <v>462.36</v>
      </c>
      <c r="KU249">
        <v>33.337899999999998</v>
      </c>
      <c r="KV249">
        <v>1624.92</v>
      </c>
      <c r="KW249">
        <v>0</v>
      </c>
      <c r="KX249">
        <v>0</v>
      </c>
      <c r="KY249">
        <v>0</v>
      </c>
      <c r="KZ249">
        <v>0</v>
      </c>
      <c r="LA249">
        <v>0</v>
      </c>
      <c r="LB249">
        <v>552.28099999999995</v>
      </c>
      <c r="LC249">
        <v>406.61200000000002</v>
      </c>
      <c r="LD249">
        <v>63.2059</v>
      </c>
      <c r="LE249">
        <v>230.16399999999999</v>
      </c>
      <c r="LF249">
        <v>-638.84699999999998</v>
      </c>
      <c r="LG249">
        <v>134.529</v>
      </c>
      <c r="LH249">
        <v>381.27699999999999</v>
      </c>
      <c r="LI249">
        <v>462.36</v>
      </c>
      <c r="LJ249">
        <v>33.337899999999998</v>
      </c>
      <c r="LK249">
        <v>1624.92</v>
      </c>
      <c r="LL249">
        <v>0</v>
      </c>
      <c r="LM249">
        <v>0</v>
      </c>
      <c r="LN249">
        <v>0</v>
      </c>
      <c r="LO249">
        <v>0</v>
      </c>
      <c r="LP249">
        <v>1217.52</v>
      </c>
      <c r="LQ249">
        <v>955.09299999999996</v>
      </c>
      <c r="LR249">
        <v>63.2059</v>
      </c>
      <c r="LS249">
        <v>519.99099999999999</v>
      </c>
      <c r="LT249">
        <v>570.78300000000002</v>
      </c>
      <c r="LU249">
        <v>505.90699999999998</v>
      </c>
      <c r="LV249">
        <v>624.24900000000002</v>
      </c>
      <c r="LW249">
        <v>86.545199999999994</v>
      </c>
      <c r="LX249">
        <v>4543.29</v>
      </c>
      <c r="LY249">
        <v>0</v>
      </c>
      <c r="LZ249">
        <v>0</v>
      </c>
      <c r="MA249">
        <v>0</v>
      </c>
      <c r="MB249">
        <v>0</v>
      </c>
    </row>
    <row r="250" spans="1:340" x14ac:dyDescent="0.25">
      <c r="A250" s="26">
        <v>44497.847048611111</v>
      </c>
      <c r="B250" t="s">
        <v>1156</v>
      </c>
      <c r="C250" t="s">
        <v>1157</v>
      </c>
      <c r="D250">
        <v>15</v>
      </c>
      <c r="E250">
        <v>1</v>
      </c>
      <c r="F250">
        <v>2700</v>
      </c>
      <c r="G250" t="s">
        <v>87</v>
      </c>
      <c r="H250" t="s">
        <v>393</v>
      </c>
      <c r="I250">
        <v>0</v>
      </c>
      <c r="J250">
        <v>0</v>
      </c>
      <c r="K250">
        <v>0</v>
      </c>
      <c r="L250">
        <v>25.3</v>
      </c>
      <c r="O250">
        <v>220.654</v>
      </c>
      <c r="P250">
        <v>5368.35</v>
      </c>
      <c r="Q250">
        <v>345.11500000000001</v>
      </c>
      <c r="R250">
        <v>743.36800000000005</v>
      </c>
      <c r="S250">
        <v>0</v>
      </c>
      <c r="T250">
        <v>-9855.3799999999992</v>
      </c>
      <c r="U250">
        <v>0</v>
      </c>
      <c r="V250">
        <v>0</v>
      </c>
      <c r="W250">
        <v>615.745</v>
      </c>
      <c r="X250">
        <v>2306.33</v>
      </c>
      <c r="Y250">
        <v>2371.31</v>
      </c>
      <c r="Z250">
        <v>151.51499999999999</v>
      </c>
      <c r="AA250">
        <v>2267</v>
      </c>
      <c r="AB250">
        <v>6677.48</v>
      </c>
      <c r="AC250">
        <v>0</v>
      </c>
      <c r="AD250">
        <v>0</v>
      </c>
      <c r="AE250">
        <v>0</v>
      </c>
      <c r="AF250">
        <v>0</v>
      </c>
      <c r="AG250">
        <v>0</v>
      </c>
      <c r="AH250">
        <v>0</v>
      </c>
      <c r="AI250">
        <v>2</v>
      </c>
      <c r="AJ250">
        <v>89.46</v>
      </c>
      <c r="AK250">
        <v>3.43</v>
      </c>
      <c r="AL250">
        <v>6.9</v>
      </c>
      <c r="AM250">
        <v>0</v>
      </c>
      <c r="AN250">
        <v>-80.61</v>
      </c>
      <c r="AO250">
        <v>0</v>
      </c>
      <c r="AP250">
        <v>0</v>
      </c>
      <c r="AQ250">
        <v>6.75</v>
      </c>
      <c r="AR250">
        <v>23.95</v>
      </c>
      <c r="AS250">
        <v>24.29</v>
      </c>
      <c r="AT250">
        <v>1.56</v>
      </c>
      <c r="AU250">
        <v>77.73</v>
      </c>
      <c r="AV250">
        <v>101.79</v>
      </c>
      <c r="BI250">
        <v>0</v>
      </c>
      <c r="BJ250">
        <v>4.2798499999999997</v>
      </c>
      <c r="BK250">
        <v>3.94083E-2</v>
      </c>
      <c r="BL250">
        <v>1.2257000000000001E-2</v>
      </c>
      <c r="BM250">
        <v>0</v>
      </c>
      <c r="BN250">
        <v>-7.1695099999999998E-2</v>
      </c>
      <c r="BO250">
        <v>0</v>
      </c>
      <c r="BP250">
        <v>0</v>
      </c>
      <c r="BQ250">
        <v>0.163464</v>
      </c>
      <c r="BR250">
        <v>0.30078300000000002</v>
      </c>
      <c r="BS250">
        <v>0.35411700000000002</v>
      </c>
      <c r="BT250">
        <v>2.5823200000000001E-2</v>
      </c>
      <c r="BU250">
        <v>5.1040099999999997</v>
      </c>
      <c r="BV250">
        <v>4.3315200000000003</v>
      </c>
      <c r="BW250">
        <v>220.654</v>
      </c>
      <c r="BX250">
        <v>5368.35</v>
      </c>
      <c r="BY250">
        <v>345.11500000000001</v>
      </c>
      <c r="BZ250">
        <v>743.36800000000005</v>
      </c>
      <c r="CA250">
        <v>-9855.3799999999992</v>
      </c>
      <c r="CB250">
        <v>615.745</v>
      </c>
      <c r="CC250">
        <v>2306.33</v>
      </c>
      <c r="CD250">
        <v>2371.31</v>
      </c>
      <c r="CE250">
        <v>151.51499999999999</v>
      </c>
      <c r="CF250">
        <v>2267</v>
      </c>
      <c r="CG250">
        <v>6677.48</v>
      </c>
      <c r="CH250">
        <v>0</v>
      </c>
      <c r="CI250">
        <v>0</v>
      </c>
      <c r="CJ250">
        <v>0</v>
      </c>
      <c r="CK250">
        <v>0</v>
      </c>
      <c r="CL250">
        <v>0</v>
      </c>
      <c r="CM250">
        <v>2</v>
      </c>
      <c r="CN250">
        <v>89.46</v>
      </c>
      <c r="CO250">
        <v>3.43</v>
      </c>
      <c r="CP250">
        <v>6.9</v>
      </c>
      <c r="CQ250">
        <v>-80.61</v>
      </c>
      <c r="CR250">
        <v>6.75</v>
      </c>
      <c r="CS250">
        <v>23.95</v>
      </c>
      <c r="CT250">
        <v>24.29</v>
      </c>
      <c r="CU250">
        <v>1.56</v>
      </c>
      <c r="CV250">
        <v>77.73</v>
      </c>
      <c r="CW250">
        <v>101.79</v>
      </c>
      <c r="DH250">
        <v>0</v>
      </c>
      <c r="DI250">
        <v>4.2798499999999997</v>
      </c>
      <c r="DJ250">
        <v>3.94083E-2</v>
      </c>
      <c r="DK250">
        <v>1.2257000000000001E-2</v>
      </c>
      <c r="DL250">
        <v>-7.1695099999999998E-2</v>
      </c>
      <c r="DM250">
        <v>0.163464</v>
      </c>
      <c r="DN250">
        <v>0.30078300000000002</v>
      </c>
      <c r="DO250">
        <v>0.35411700000000002</v>
      </c>
      <c r="DP250">
        <v>2.5823200000000001E-2</v>
      </c>
      <c r="DQ250">
        <v>5.1040099999999997</v>
      </c>
      <c r="DR250">
        <v>4.3315200000000003</v>
      </c>
      <c r="DS250" t="s">
        <v>673</v>
      </c>
      <c r="DT250" t="s">
        <v>670</v>
      </c>
      <c r="DU250" t="s">
        <v>665</v>
      </c>
      <c r="DV250" t="s">
        <v>501</v>
      </c>
      <c r="DW250">
        <v>0</v>
      </c>
      <c r="DX250">
        <v>0</v>
      </c>
      <c r="DY250">
        <v>0</v>
      </c>
      <c r="DZ250">
        <v>0</v>
      </c>
      <c r="EC250">
        <v>220.654</v>
      </c>
      <c r="ED250">
        <v>5368.35</v>
      </c>
      <c r="EE250">
        <v>345.11500000000001</v>
      </c>
      <c r="EF250">
        <v>743.36800000000005</v>
      </c>
      <c r="EG250">
        <v>0</v>
      </c>
      <c r="EH250">
        <v>-9855.3799999999992</v>
      </c>
      <c r="EI250">
        <v>0</v>
      </c>
      <c r="EJ250">
        <v>0</v>
      </c>
      <c r="EK250">
        <v>615.745</v>
      </c>
      <c r="EL250">
        <v>2306.33</v>
      </c>
      <c r="EM250">
        <v>2371.31</v>
      </c>
      <c r="EN250">
        <v>151.51499999999999</v>
      </c>
      <c r="EO250">
        <v>2267</v>
      </c>
      <c r="EP250">
        <v>0</v>
      </c>
      <c r="EQ250">
        <v>0</v>
      </c>
      <c r="ER250">
        <v>0</v>
      </c>
      <c r="ES250">
        <v>0</v>
      </c>
      <c r="ET250">
        <v>0</v>
      </c>
      <c r="EU250">
        <v>2</v>
      </c>
      <c r="EV250">
        <v>89.46</v>
      </c>
      <c r="EW250">
        <v>3.43</v>
      </c>
      <c r="EX250">
        <v>6.9</v>
      </c>
      <c r="EY250">
        <v>0</v>
      </c>
      <c r="EZ250">
        <v>-80.61</v>
      </c>
      <c r="FA250">
        <v>0</v>
      </c>
      <c r="FB250">
        <v>0</v>
      </c>
      <c r="FC250">
        <v>6.75</v>
      </c>
      <c r="FD250">
        <v>23.95</v>
      </c>
      <c r="FE250">
        <v>24.29</v>
      </c>
      <c r="FF250">
        <v>1.56</v>
      </c>
      <c r="FG250">
        <v>77.73</v>
      </c>
      <c r="FT250">
        <v>0</v>
      </c>
      <c r="FU250">
        <v>4.2798499999999997</v>
      </c>
      <c r="FV250">
        <v>3.94083E-2</v>
      </c>
      <c r="FW250">
        <v>1.2257000000000001E-2</v>
      </c>
      <c r="FX250">
        <v>0</v>
      </c>
      <c r="FY250">
        <v>-7.1695099999999998E-2</v>
      </c>
      <c r="FZ250">
        <v>0</v>
      </c>
      <c r="GA250">
        <v>0</v>
      </c>
      <c r="GB250">
        <v>0.163464</v>
      </c>
      <c r="GC250">
        <v>0.30078300000000002</v>
      </c>
      <c r="GD250">
        <v>0.35411700000000002</v>
      </c>
      <c r="GE250">
        <v>2.5823200000000001E-2</v>
      </c>
      <c r="GF250">
        <v>5.1040099999999997</v>
      </c>
      <c r="GG250">
        <v>731.34299999999996</v>
      </c>
      <c r="GH250">
        <v>12829</v>
      </c>
      <c r="GI250">
        <v>345.11500000000001</v>
      </c>
      <c r="GJ250">
        <v>2151.8000000000002</v>
      </c>
      <c r="GK250">
        <v>2615</v>
      </c>
      <c r="GL250">
        <v>2596</v>
      </c>
      <c r="GM250">
        <v>3146.01</v>
      </c>
      <c r="GN250">
        <v>327.5</v>
      </c>
      <c r="GO250">
        <v>24741.8</v>
      </c>
      <c r="GP250">
        <v>0</v>
      </c>
      <c r="GQ250">
        <v>0</v>
      </c>
      <c r="GR250">
        <v>0</v>
      </c>
      <c r="GS250">
        <v>0</v>
      </c>
      <c r="GT250">
        <v>6.62</v>
      </c>
      <c r="GU250">
        <v>184.04</v>
      </c>
      <c r="GV250">
        <v>3.43</v>
      </c>
      <c r="GW250">
        <v>21.05</v>
      </c>
      <c r="GX250">
        <v>29.26</v>
      </c>
      <c r="GY250">
        <v>26.7</v>
      </c>
      <c r="GZ250">
        <v>32.74</v>
      </c>
      <c r="HA250">
        <v>3.43</v>
      </c>
      <c r="HB250">
        <v>307.27</v>
      </c>
      <c r="HC250">
        <v>6.62</v>
      </c>
      <c r="HD250">
        <v>184.04</v>
      </c>
      <c r="HE250">
        <v>3.43</v>
      </c>
      <c r="HF250">
        <v>21.05</v>
      </c>
      <c r="HG250">
        <v>29.26</v>
      </c>
      <c r="HH250">
        <v>26.7</v>
      </c>
      <c r="HI250">
        <v>32.74</v>
      </c>
      <c r="HJ250">
        <v>3.43</v>
      </c>
      <c r="HK250">
        <v>307.27</v>
      </c>
      <c r="ID250">
        <v>0</v>
      </c>
      <c r="IE250">
        <v>6.4140199999999998</v>
      </c>
      <c r="IF250">
        <v>3.94083E-2</v>
      </c>
      <c r="IG250">
        <v>0.251334</v>
      </c>
      <c r="IH250">
        <v>0.76358999999999999</v>
      </c>
      <c r="II250">
        <v>0.38997300000000001</v>
      </c>
      <c r="IJ250">
        <v>0.515185</v>
      </c>
      <c r="IK250">
        <v>6.9275500000000004E-2</v>
      </c>
      <c r="IL250">
        <v>8.4427800000000008</v>
      </c>
      <c r="IM250">
        <v>51.5</v>
      </c>
      <c r="IN250">
        <v>26.2</v>
      </c>
      <c r="IO250">
        <v>25.3</v>
      </c>
      <c r="IP250">
        <v>51.5</v>
      </c>
      <c r="IQ250">
        <v>26.2</v>
      </c>
      <c r="IR250">
        <v>25.3</v>
      </c>
      <c r="IU250">
        <v>101.79</v>
      </c>
      <c r="IV250">
        <v>0</v>
      </c>
      <c r="IW250">
        <v>101.79</v>
      </c>
      <c r="IX250">
        <v>0</v>
      </c>
      <c r="IY250">
        <v>101.79</v>
      </c>
      <c r="IZ250">
        <v>0</v>
      </c>
      <c r="JA250">
        <v>215.14</v>
      </c>
      <c r="JB250">
        <v>0</v>
      </c>
      <c r="JK250">
        <v>1</v>
      </c>
      <c r="JL250">
        <v>5.9956100000000001</v>
      </c>
      <c r="JM250">
        <v>5.9956100000000001</v>
      </c>
      <c r="JP250">
        <v>9858.27</v>
      </c>
      <c r="JQ250">
        <v>5.9956100000000001</v>
      </c>
      <c r="JR250">
        <v>0.48</v>
      </c>
      <c r="JS250">
        <v>0.52</v>
      </c>
      <c r="JT250">
        <v>1.56</v>
      </c>
      <c r="JU250">
        <v>0.48</v>
      </c>
      <c r="JV250">
        <v>0.52</v>
      </c>
      <c r="JW250">
        <v>1.56</v>
      </c>
      <c r="JZ250">
        <v>1</v>
      </c>
      <c r="KA250">
        <v>1</v>
      </c>
      <c r="KB250">
        <v>46.677399999999999</v>
      </c>
      <c r="KC250">
        <v>47.446300000000001</v>
      </c>
      <c r="KD250">
        <v>46.677399999999999</v>
      </c>
      <c r="KE250">
        <v>47.446300000000001</v>
      </c>
      <c r="KF250">
        <v>102.992</v>
      </c>
      <c r="KG250">
        <v>104.91</v>
      </c>
      <c r="KJ250">
        <v>45.772500000000001</v>
      </c>
      <c r="KK250">
        <v>1294.54</v>
      </c>
      <c r="KL250">
        <v>63.997900000000001</v>
      </c>
      <c r="KM250">
        <v>126.49299999999999</v>
      </c>
      <c r="KN250">
        <v>0</v>
      </c>
      <c r="KO250">
        <v>-997.1</v>
      </c>
      <c r="KP250">
        <v>0</v>
      </c>
      <c r="KQ250">
        <v>0</v>
      </c>
      <c r="KR250">
        <v>134.529</v>
      </c>
      <c r="KS250">
        <v>397.488</v>
      </c>
      <c r="KT250">
        <v>462.36</v>
      </c>
      <c r="KU250">
        <v>33.337899999999998</v>
      </c>
      <c r="KV250">
        <v>1561.42</v>
      </c>
      <c r="KW250">
        <v>0</v>
      </c>
      <c r="KX250">
        <v>0</v>
      </c>
      <c r="KY250">
        <v>0</v>
      </c>
      <c r="KZ250">
        <v>0</v>
      </c>
      <c r="LA250">
        <v>0</v>
      </c>
      <c r="LB250">
        <v>45.772500000000001</v>
      </c>
      <c r="LC250">
        <v>1294.54</v>
      </c>
      <c r="LD250">
        <v>63.997900000000001</v>
      </c>
      <c r="LE250">
        <v>126.49299999999999</v>
      </c>
      <c r="LF250">
        <v>-997.1</v>
      </c>
      <c r="LG250">
        <v>134.529</v>
      </c>
      <c r="LH250">
        <v>397.488</v>
      </c>
      <c r="LI250">
        <v>462.36</v>
      </c>
      <c r="LJ250">
        <v>33.337899999999998</v>
      </c>
      <c r="LK250">
        <v>1561.42</v>
      </c>
      <c r="LL250">
        <v>0</v>
      </c>
      <c r="LM250">
        <v>0</v>
      </c>
      <c r="LN250">
        <v>0</v>
      </c>
      <c r="LO250">
        <v>0</v>
      </c>
      <c r="LP250">
        <v>151.33099999999999</v>
      </c>
      <c r="LQ250">
        <v>2607.3200000000002</v>
      </c>
      <c r="LR250">
        <v>63.997900000000001</v>
      </c>
      <c r="LS250">
        <v>380.65199999999999</v>
      </c>
      <c r="LT250">
        <v>570.78300000000002</v>
      </c>
      <c r="LU250">
        <v>505.90699999999998</v>
      </c>
      <c r="LV250">
        <v>624.24900000000002</v>
      </c>
      <c r="LW250">
        <v>86.545199999999994</v>
      </c>
      <c r="LX250">
        <v>4990.79</v>
      </c>
      <c r="LY250">
        <v>0</v>
      </c>
      <c r="LZ250">
        <v>0</v>
      </c>
      <c r="MA250">
        <v>0</v>
      </c>
      <c r="MB250">
        <v>0</v>
      </c>
    </row>
    <row r="251" spans="1:340" x14ac:dyDescent="0.25">
      <c r="A251" s="26">
        <v>44497.847418981481</v>
      </c>
      <c r="B251" t="s">
        <v>1158</v>
      </c>
      <c r="C251" t="s">
        <v>1159</v>
      </c>
      <c r="D251">
        <v>16</v>
      </c>
      <c r="E251">
        <v>1</v>
      </c>
      <c r="F251">
        <v>2700</v>
      </c>
      <c r="G251" t="s">
        <v>87</v>
      </c>
      <c r="H251" t="s">
        <v>393</v>
      </c>
      <c r="I251">
        <v>0</v>
      </c>
      <c r="J251">
        <v>0</v>
      </c>
      <c r="K251">
        <v>0</v>
      </c>
      <c r="L251">
        <v>44.3</v>
      </c>
      <c r="O251">
        <v>5577.55</v>
      </c>
      <c r="P251">
        <v>214.25</v>
      </c>
      <c r="Q251">
        <v>345.916</v>
      </c>
      <c r="R251">
        <v>1614.93</v>
      </c>
      <c r="S251">
        <v>0</v>
      </c>
      <c r="T251">
        <v>-5082.46</v>
      </c>
      <c r="U251">
        <v>0</v>
      </c>
      <c r="V251">
        <v>0</v>
      </c>
      <c r="W251">
        <v>615.745</v>
      </c>
      <c r="X251">
        <v>2156.09</v>
      </c>
      <c r="Y251">
        <v>2371.31</v>
      </c>
      <c r="Z251">
        <v>151.51499999999999</v>
      </c>
      <c r="AA251">
        <v>7964.86</v>
      </c>
      <c r="AB251">
        <v>7752.66</v>
      </c>
      <c r="AC251">
        <v>0</v>
      </c>
      <c r="AD251">
        <v>0</v>
      </c>
      <c r="AE251">
        <v>0</v>
      </c>
      <c r="AF251">
        <v>0</v>
      </c>
      <c r="AG251">
        <v>0</v>
      </c>
      <c r="AH251">
        <v>0</v>
      </c>
      <c r="AI251">
        <v>61.83</v>
      </c>
      <c r="AJ251">
        <v>4.43</v>
      </c>
      <c r="AK251">
        <v>3.57</v>
      </c>
      <c r="AL251">
        <v>17.82</v>
      </c>
      <c r="AM251">
        <v>0</v>
      </c>
      <c r="AN251">
        <v>-42.24</v>
      </c>
      <c r="AO251">
        <v>0</v>
      </c>
      <c r="AP251">
        <v>0</v>
      </c>
      <c r="AQ251">
        <v>7.41</v>
      </c>
      <c r="AR251">
        <v>23.29</v>
      </c>
      <c r="AS251">
        <v>25.49</v>
      </c>
      <c r="AT251">
        <v>1.7</v>
      </c>
      <c r="AU251">
        <v>103.3</v>
      </c>
      <c r="AV251">
        <v>87.65</v>
      </c>
      <c r="BI251">
        <v>0</v>
      </c>
      <c r="BJ251">
        <v>0.63713200000000003</v>
      </c>
      <c r="BK251">
        <v>3.9499699999999999E-2</v>
      </c>
      <c r="BL251">
        <v>4.9449199999999999E-2</v>
      </c>
      <c r="BM251">
        <v>0</v>
      </c>
      <c r="BN251">
        <v>-9.1825599999999993E-2</v>
      </c>
      <c r="BO251">
        <v>0</v>
      </c>
      <c r="BP251">
        <v>0</v>
      </c>
      <c r="BQ251">
        <v>0.163464</v>
      </c>
      <c r="BR251">
        <v>0.28844799999999998</v>
      </c>
      <c r="BS251">
        <v>0.35411700000000002</v>
      </c>
      <c r="BT251">
        <v>2.5823200000000001E-2</v>
      </c>
      <c r="BU251">
        <v>1.46611</v>
      </c>
      <c r="BV251">
        <v>0.72608099999999998</v>
      </c>
      <c r="BW251">
        <v>5577.55</v>
      </c>
      <c r="BX251">
        <v>214.25</v>
      </c>
      <c r="BY251">
        <v>345.916</v>
      </c>
      <c r="BZ251">
        <v>1614.94</v>
      </c>
      <c r="CA251">
        <v>-5082.46</v>
      </c>
      <c r="CB251">
        <v>615.745</v>
      </c>
      <c r="CC251">
        <v>2156.09</v>
      </c>
      <c r="CD251">
        <v>2371.31</v>
      </c>
      <c r="CE251">
        <v>151.51499999999999</v>
      </c>
      <c r="CF251">
        <v>7964.86</v>
      </c>
      <c r="CG251">
        <v>7752.66</v>
      </c>
      <c r="CH251">
        <v>0</v>
      </c>
      <c r="CI251">
        <v>0</v>
      </c>
      <c r="CJ251">
        <v>0</v>
      </c>
      <c r="CK251">
        <v>0</v>
      </c>
      <c r="CL251">
        <v>0</v>
      </c>
      <c r="CM251">
        <v>61.83</v>
      </c>
      <c r="CN251">
        <v>4.43</v>
      </c>
      <c r="CO251">
        <v>3.57</v>
      </c>
      <c r="CP251">
        <v>17.82</v>
      </c>
      <c r="CQ251">
        <v>-42.24</v>
      </c>
      <c r="CR251">
        <v>7.41</v>
      </c>
      <c r="CS251">
        <v>23.29</v>
      </c>
      <c r="CT251">
        <v>25.49</v>
      </c>
      <c r="CU251">
        <v>1.7</v>
      </c>
      <c r="CV251">
        <v>103.3</v>
      </c>
      <c r="CW251">
        <v>87.65</v>
      </c>
      <c r="DH251">
        <v>0</v>
      </c>
      <c r="DI251">
        <v>0.63713200000000003</v>
      </c>
      <c r="DJ251">
        <v>3.9499699999999999E-2</v>
      </c>
      <c r="DK251">
        <v>4.9449199999999999E-2</v>
      </c>
      <c r="DL251">
        <v>-9.1825599999999993E-2</v>
      </c>
      <c r="DM251">
        <v>0.163464</v>
      </c>
      <c r="DN251">
        <v>0.28844799999999998</v>
      </c>
      <c r="DO251">
        <v>0.35411700000000002</v>
      </c>
      <c r="DP251">
        <v>2.5823200000000001E-2</v>
      </c>
      <c r="DQ251">
        <v>1.46611</v>
      </c>
      <c r="DR251">
        <v>0.72608099999999998</v>
      </c>
      <c r="DS251" t="s">
        <v>673</v>
      </c>
      <c r="DT251" t="s">
        <v>670</v>
      </c>
      <c r="DU251" t="s">
        <v>665</v>
      </c>
      <c r="DV251" t="s">
        <v>501</v>
      </c>
      <c r="DW251" s="27">
        <v>1.9533300000000001E-12</v>
      </c>
      <c r="DX251">
        <v>0</v>
      </c>
      <c r="DY251">
        <v>0</v>
      </c>
      <c r="DZ251">
        <v>0</v>
      </c>
      <c r="EC251">
        <v>5577.55</v>
      </c>
      <c r="ED251">
        <v>214.25</v>
      </c>
      <c r="EE251">
        <v>345.916</v>
      </c>
      <c r="EF251">
        <v>1614.93</v>
      </c>
      <c r="EG251">
        <v>0</v>
      </c>
      <c r="EH251">
        <v>-5082.46</v>
      </c>
      <c r="EI251">
        <v>0</v>
      </c>
      <c r="EJ251">
        <v>0</v>
      </c>
      <c r="EK251">
        <v>615.745</v>
      </c>
      <c r="EL251">
        <v>2156.09</v>
      </c>
      <c r="EM251">
        <v>2371.31</v>
      </c>
      <c r="EN251">
        <v>151.51499999999999</v>
      </c>
      <c r="EO251">
        <v>7964.86</v>
      </c>
      <c r="EP251">
        <v>0</v>
      </c>
      <c r="EQ251">
        <v>0</v>
      </c>
      <c r="ER251">
        <v>0</v>
      </c>
      <c r="ES251">
        <v>0</v>
      </c>
      <c r="ET251">
        <v>0</v>
      </c>
      <c r="EU251">
        <v>61.83</v>
      </c>
      <c r="EV251">
        <v>4.43</v>
      </c>
      <c r="EW251">
        <v>3.57</v>
      </c>
      <c r="EX251">
        <v>17.82</v>
      </c>
      <c r="EY251">
        <v>0</v>
      </c>
      <c r="EZ251">
        <v>-42.24</v>
      </c>
      <c r="FA251">
        <v>0</v>
      </c>
      <c r="FB251">
        <v>0</v>
      </c>
      <c r="FC251">
        <v>7.41</v>
      </c>
      <c r="FD251">
        <v>23.29</v>
      </c>
      <c r="FE251">
        <v>25.49</v>
      </c>
      <c r="FF251">
        <v>1.7</v>
      </c>
      <c r="FG251">
        <v>103.3</v>
      </c>
      <c r="FT251">
        <v>0</v>
      </c>
      <c r="FU251">
        <v>0.63713200000000003</v>
      </c>
      <c r="FV251">
        <v>3.9499699999999999E-2</v>
      </c>
      <c r="FW251">
        <v>4.9449199999999999E-2</v>
      </c>
      <c r="FX251">
        <v>0</v>
      </c>
      <c r="FY251">
        <v>-9.1825599999999993E-2</v>
      </c>
      <c r="FZ251">
        <v>0</v>
      </c>
      <c r="GA251">
        <v>0</v>
      </c>
      <c r="GB251">
        <v>0.163464</v>
      </c>
      <c r="GC251">
        <v>0.28844799999999998</v>
      </c>
      <c r="GD251">
        <v>0.35411700000000002</v>
      </c>
      <c r="GE251">
        <v>2.5823200000000001E-2</v>
      </c>
      <c r="GF251">
        <v>1.46611</v>
      </c>
      <c r="GG251">
        <v>7651.46</v>
      </c>
      <c r="GH251">
        <v>541.41899999999998</v>
      </c>
      <c r="GI251">
        <v>345.916</v>
      </c>
      <c r="GJ251">
        <v>3643.17</v>
      </c>
      <c r="GK251">
        <v>2615</v>
      </c>
      <c r="GL251">
        <v>2596</v>
      </c>
      <c r="GM251">
        <v>3146.01</v>
      </c>
      <c r="GN251">
        <v>327.5</v>
      </c>
      <c r="GO251">
        <v>20866.5</v>
      </c>
      <c r="GP251">
        <v>0</v>
      </c>
      <c r="GQ251">
        <v>0</v>
      </c>
      <c r="GR251">
        <v>0</v>
      </c>
      <c r="GS251">
        <v>0</v>
      </c>
      <c r="GT251">
        <v>84.22</v>
      </c>
      <c r="GU251">
        <v>9.0399999999999991</v>
      </c>
      <c r="GV251">
        <v>3.57</v>
      </c>
      <c r="GW251">
        <v>38.76</v>
      </c>
      <c r="GX251">
        <v>31.5</v>
      </c>
      <c r="GY251">
        <v>27.78</v>
      </c>
      <c r="GZ251">
        <v>34.119999999999997</v>
      </c>
      <c r="HA251">
        <v>4.04</v>
      </c>
      <c r="HB251">
        <v>233.03</v>
      </c>
      <c r="HC251">
        <v>84.22</v>
      </c>
      <c r="HD251">
        <v>9.0399999999999991</v>
      </c>
      <c r="HE251">
        <v>3.57</v>
      </c>
      <c r="HF251">
        <v>38.76</v>
      </c>
      <c r="HG251">
        <v>31.5</v>
      </c>
      <c r="HH251">
        <v>27.78</v>
      </c>
      <c r="HI251">
        <v>34.119999999999997</v>
      </c>
      <c r="HJ251">
        <v>4.04</v>
      </c>
      <c r="HK251">
        <v>233.03</v>
      </c>
      <c r="ID251">
        <v>0</v>
      </c>
      <c r="IE251">
        <v>1.0464800000000001</v>
      </c>
      <c r="IF251">
        <v>3.9499699999999999E-2</v>
      </c>
      <c r="IG251">
        <v>0.440606</v>
      </c>
      <c r="IH251">
        <v>0.76358999999999999</v>
      </c>
      <c r="II251">
        <v>0.38997300000000001</v>
      </c>
      <c r="IJ251">
        <v>0.515185</v>
      </c>
      <c r="IK251">
        <v>6.9275500000000004E-2</v>
      </c>
      <c r="IL251">
        <v>3.2646099999999998</v>
      </c>
      <c r="IM251">
        <v>62.5</v>
      </c>
      <c r="IN251">
        <v>18.2</v>
      </c>
      <c r="IO251">
        <v>44.3</v>
      </c>
      <c r="IP251">
        <v>62.5</v>
      </c>
      <c r="IQ251">
        <v>18.2</v>
      </c>
      <c r="IR251">
        <v>44.3</v>
      </c>
      <c r="IU251">
        <v>87.65</v>
      </c>
      <c r="IV251">
        <v>0</v>
      </c>
      <c r="IW251">
        <v>87.65</v>
      </c>
      <c r="IX251">
        <v>0</v>
      </c>
      <c r="IY251">
        <v>87.65</v>
      </c>
      <c r="IZ251">
        <v>0</v>
      </c>
      <c r="JA251">
        <v>135.59</v>
      </c>
      <c r="JB251">
        <v>0</v>
      </c>
      <c r="JK251">
        <v>1</v>
      </c>
      <c r="JL251">
        <v>3.09266</v>
      </c>
      <c r="JM251">
        <v>3.09266</v>
      </c>
      <c r="JP251">
        <v>5083.9399999999996</v>
      </c>
      <c r="JQ251">
        <v>3.09266</v>
      </c>
      <c r="JR251">
        <v>0.28999999999999998</v>
      </c>
      <c r="JS251">
        <v>0.24</v>
      </c>
      <c r="JT251">
        <v>2</v>
      </c>
      <c r="JU251">
        <v>0.28999999999999998</v>
      </c>
      <c r="JV251">
        <v>0.24</v>
      </c>
      <c r="JW251">
        <v>2</v>
      </c>
      <c r="JZ251">
        <v>1</v>
      </c>
      <c r="KA251">
        <v>1</v>
      </c>
      <c r="KB251">
        <v>20.092500000000001</v>
      </c>
      <c r="KC251">
        <v>20.318899999999999</v>
      </c>
      <c r="KD251">
        <v>20.092500000000001</v>
      </c>
      <c r="KE251">
        <v>20.318899999999999</v>
      </c>
      <c r="KF251">
        <v>29.599599999999999</v>
      </c>
      <c r="KG251">
        <v>30.02</v>
      </c>
      <c r="KJ251">
        <v>1121.82</v>
      </c>
      <c r="KK251">
        <v>57.996499999999997</v>
      </c>
      <c r="KL251">
        <v>64.1464</v>
      </c>
      <c r="KM251">
        <v>285.20400000000001</v>
      </c>
      <c r="KN251">
        <v>0</v>
      </c>
      <c r="KO251">
        <v>-528.60299999999995</v>
      </c>
      <c r="KP251">
        <v>0</v>
      </c>
      <c r="KQ251">
        <v>0</v>
      </c>
      <c r="KR251">
        <v>134.529</v>
      </c>
      <c r="KS251">
        <v>369.85199999999998</v>
      </c>
      <c r="KT251">
        <v>462.36</v>
      </c>
      <c r="KU251">
        <v>33.337899999999998</v>
      </c>
      <c r="KV251">
        <v>2000.64</v>
      </c>
      <c r="KW251">
        <v>0</v>
      </c>
      <c r="KX251">
        <v>0</v>
      </c>
      <c r="KY251">
        <v>0</v>
      </c>
      <c r="KZ251">
        <v>0</v>
      </c>
      <c r="LA251">
        <v>0</v>
      </c>
      <c r="LB251">
        <v>1121.82</v>
      </c>
      <c r="LC251">
        <v>57.996499999999997</v>
      </c>
      <c r="LD251">
        <v>64.1464</v>
      </c>
      <c r="LE251">
        <v>285.20299999999997</v>
      </c>
      <c r="LF251">
        <v>-528.60299999999995</v>
      </c>
      <c r="LG251">
        <v>134.529</v>
      </c>
      <c r="LH251">
        <v>369.85199999999998</v>
      </c>
      <c r="LI251">
        <v>462.36</v>
      </c>
      <c r="LJ251">
        <v>33.337899999999998</v>
      </c>
      <c r="LK251">
        <v>2000.64</v>
      </c>
      <c r="LL251">
        <v>0</v>
      </c>
      <c r="LM251">
        <v>0</v>
      </c>
      <c r="LN251">
        <v>0</v>
      </c>
      <c r="LO251">
        <v>0</v>
      </c>
      <c r="LP251">
        <v>1507.29</v>
      </c>
      <c r="LQ251">
        <v>129.69399999999999</v>
      </c>
      <c r="LR251">
        <v>64.1464</v>
      </c>
      <c r="LS251">
        <v>645.06600000000003</v>
      </c>
      <c r="LT251">
        <v>570.78300000000002</v>
      </c>
      <c r="LU251">
        <v>505.90699999999998</v>
      </c>
      <c r="LV251">
        <v>624.24900000000002</v>
      </c>
      <c r="LW251">
        <v>86.545199999999994</v>
      </c>
      <c r="LX251">
        <v>4133.68</v>
      </c>
      <c r="LY251">
        <v>0</v>
      </c>
      <c r="LZ251">
        <v>0</v>
      </c>
      <c r="MA251">
        <v>0</v>
      </c>
      <c r="MB251">
        <v>0</v>
      </c>
    </row>
    <row r="252" spans="1:340" x14ac:dyDescent="0.25">
      <c r="A252" s="26">
        <v>44497.847939814812</v>
      </c>
      <c r="B252" t="s">
        <v>1160</v>
      </c>
      <c r="C252" t="s">
        <v>1161</v>
      </c>
      <c r="D252">
        <v>1</v>
      </c>
      <c r="E252">
        <v>8</v>
      </c>
      <c r="F252">
        <v>6960</v>
      </c>
      <c r="G252" t="s">
        <v>87</v>
      </c>
      <c r="H252" t="s">
        <v>393</v>
      </c>
      <c r="I252">
        <v>0</v>
      </c>
      <c r="J252">
        <v>0</v>
      </c>
      <c r="K252">
        <v>0</v>
      </c>
      <c r="L252">
        <v>43.5</v>
      </c>
      <c r="O252">
        <v>5826.25</v>
      </c>
      <c r="P252">
        <v>0</v>
      </c>
      <c r="Q252">
        <v>1100.08</v>
      </c>
      <c r="R252">
        <v>10545.4</v>
      </c>
      <c r="S252">
        <v>0</v>
      </c>
      <c r="T252">
        <v>-21958.6</v>
      </c>
      <c r="U252">
        <v>0</v>
      </c>
      <c r="V252">
        <v>0</v>
      </c>
      <c r="W252">
        <v>2033.7</v>
      </c>
      <c r="X252">
        <v>12834.2</v>
      </c>
      <c r="Y252">
        <v>12062</v>
      </c>
      <c r="Z252">
        <v>433.91399999999999</v>
      </c>
      <c r="AA252">
        <v>22876.799999999999</v>
      </c>
      <c r="AB252">
        <v>17471.7</v>
      </c>
      <c r="AC252">
        <v>0</v>
      </c>
      <c r="AD252">
        <v>0</v>
      </c>
      <c r="AE252">
        <v>0</v>
      </c>
      <c r="AF252">
        <v>0</v>
      </c>
      <c r="AG252">
        <v>0</v>
      </c>
      <c r="AH252">
        <v>0</v>
      </c>
      <c r="AI252">
        <v>22.5</v>
      </c>
      <c r="AJ252">
        <v>0</v>
      </c>
      <c r="AK252">
        <v>4.42</v>
      </c>
      <c r="AL252">
        <v>43.66</v>
      </c>
      <c r="AM252">
        <v>0</v>
      </c>
      <c r="AN252">
        <v>-74.290000000000006</v>
      </c>
      <c r="AO252">
        <v>0</v>
      </c>
      <c r="AP252">
        <v>0</v>
      </c>
      <c r="AQ252">
        <v>9.66</v>
      </c>
      <c r="AR252">
        <v>54.22</v>
      </c>
      <c r="AS252">
        <v>50.84</v>
      </c>
      <c r="AT252">
        <v>1.9</v>
      </c>
      <c r="AU252">
        <v>112.91</v>
      </c>
      <c r="AV252">
        <v>70.58</v>
      </c>
      <c r="BI252">
        <v>1.5109999999999999E-4</v>
      </c>
      <c r="BJ252">
        <v>0</v>
      </c>
      <c r="BK252">
        <v>0.12561700000000001</v>
      </c>
      <c r="BL252">
        <v>0.98658299999999999</v>
      </c>
      <c r="BM252">
        <v>0</v>
      </c>
      <c r="BN252">
        <v>-0.64268599999999998</v>
      </c>
      <c r="BO252">
        <v>0</v>
      </c>
      <c r="BP252">
        <v>0</v>
      </c>
      <c r="BQ252">
        <v>0.53989299999999996</v>
      </c>
      <c r="BR252">
        <v>2.1552899999999999</v>
      </c>
      <c r="BS252">
        <v>1.82348</v>
      </c>
      <c r="BT252">
        <v>7.39533E-2</v>
      </c>
      <c r="BU252">
        <v>5.0622800000000003</v>
      </c>
      <c r="BV252">
        <v>1.1123499999999999</v>
      </c>
      <c r="BW252">
        <v>5826.25</v>
      </c>
      <c r="BX252">
        <v>0</v>
      </c>
      <c r="BY252">
        <v>1100.08</v>
      </c>
      <c r="BZ252">
        <v>10545.4</v>
      </c>
      <c r="CA252">
        <v>-21958.6</v>
      </c>
      <c r="CB252">
        <v>2033.7</v>
      </c>
      <c r="CC252">
        <v>12834.2</v>
      </c>
      <c r="CD252">
        <v>12062</v>
      </c>
      <c r="CE252">
        <v>433.91399999999999</v>
      </c>
      <c r="CF252">
        <v>22876.799999999999</v>
      </c>
      <c r="CG252">
        <v>17471.7</v>
      </c>
      <c r="CH252">
        <v>0</v>
      </c>
      <c r="CI252">
        <v>0</v>
      </c>
      <c r="CJ252">
        <v>0</v>
      </c>
      <c r="CK252">
        <v>0</v>
      </c>
      <c r="CL252">
        <v>0</v>
      </c>
      <c r="CM252">
        <v>22.5</v>
      </c>
      <c r="CN252">
        <v>0</v>
      </c>
      <c r="CO252">
        <v>4.42</v>
      </c>
      <c r="CP252">
        <v>43.66</v>
      </c>
      <c r="CQ252">
        <v>-74.290000000000006</v>
      </c>
      <c r="CR252">
        <v>9.66</v>
      </c>
      <c r="CS252">
        <v>54.22</v>
      </c>
      <c r="CT252">
        <v>50.84</v>
      </c>
      <c r="CU252">
        <v>1.9</v>
      </c>
      <c r="CV252">
        <v>112.91</v>
      </c>
      <c r="CW252">
        <v>70.58</v>
      </c>
      <c r="DH252">
        <v>1.5109999999999999E-4</v>
      </c>
      <c r="DI252">
        <v>0</v>
      </c>
      <c r="DJ252">
        <v>0.12561700000000001</v>
      </c>
      <c r="DK252">
        <v>0.98658299999999999</v>
      </c>
      <c r="DL252">
        <v>-0.64268599999999998</v>
      </c>
      <c r="DM252">
        <v>0.53989299999999996</v>
      </c>
      <c r="DN252">
        <v>2.1552899999999999</v>
      </c>
      <c r="DO252">
        <v>1.82348</v>
      </c>
      <c r="DP252">
        <v>7.39533E-2</v>
      </c>
      <c r="DQ252">
        <v>5.0622800000000003</v>
      </c>
      <c r="DR252">
        <v>1.1123499999999999</v>
      </c>
      <c r="DS252" t="s">
        <v>673</v>
      </c>
      <c r="DT252" t="s">
        <v>670</v>
      </c>
      <c r="DU252" t="s">
        <v>665</v>
      </c>
      <c r="DV252" t="s">
        <v>501</v>
      </c>
      <c r="DW252">
        <v>0</v>
      </c>
      <c r="DX252">
        <v>0</v>
      </c>
      <c r="DY252">
        <v>0</v>
      </c>
      <c r="DZ252">
        <v>0</v>
      </c>
      <c r="EC252">
        <v>5826.25</v>
      </c>
      <c r="ED252">
        <v>0</v>
      </c>
      <c r="EE252">
        <v>1100.08</v>
      </c>
      <c r="EF252">
        <v>10545.4</v>
      </c>
      <c r="EG252">
        <v>0</v>
      </c>
      <c r="EH252">
        <v>-21958.6</v>
      </c>
      <c r="EI252">
        <v>0</v>
      </c>
      <c r="EJ252">
        <v>0</v>
      </c>
      <c r="EK252">
        <v>2033.7</v>
      </c>
      <c r="EL252">
        <v>12834.2</v>
      </c>
      <c r="EM252">
        <v>12062</v>
      </c>
      <c r="EN252">
        <v>433.91399999999999</v>
      </c>
      <c r="EO252">
        <v>22876.799999999999</v>
      </c>
      <c r="EP252">
        <v>0</v>
      </c>
      <c r="EQ252">
        <v>0</v>
      </c>
      <c r="ER252">
        <v>0</v>
      </c>
      <c r="ES252">
        <v>0</v>
      </c>
      <c r="ET252">
        <v>0</v>
      </c>
      <c r="EU252">
        <v>22.5</v>
      </c>
      <c r="EV252">
        <v>0</v>
      </c>
      <c r="EW252">
        <v>4.42</v>
      </c>
      <c r="EX252">
        <v>43.66</v>
      </c>
      <c r="EY252">
        <v>0</v>
      </c>
      <c r="EZ252">
        <v>-74.290000000000006</v>
      </c>
      <c r="FA252">
        <v>0</v>
      </c>
      <c r="FB252">
        <v>0</v>
      </c>
      <c r="FC252">
        <v>9.66</v>
      </c>
      <c r="FD252">
        <v>54.22</v>
      </c>
      <c r="FE252">
        <v>50.84</v>
      </c>
      <c r="FF252">
        <v>1.9</v>
      </c>
      <c r="FG252">
        <v>112.91</v>
      </c>
      <c r="FT252">
        <v>1.5109999999999999E-4</v>
      </c>
      <c r="FU252">
        <v>0</v>
      </c>
      <c r="FV252">
        <v>0.12561700000000001</v>
      </c>
      <c r="FW252">
        <v>0.98658299999999999</v>
      </c>
      <c r="FX252">
        <v>0</v>
      </c>
      <c r="FY252">
        <v>-0.64268599999999998</v>
      </c>
      <c r="FZ252">
        <v>0</v>
      </c>
      <c r="GA252">
        <v>0</v>
      </c>
      <c r="GB252">
        <v>0.53989299999999996</v>
      </c>
      <c r="GC252">
        <v>2.1552899999999999</v>
      </c>
      <c r="GD252">
        <v>1.82348</v>
      </c>
      <c r="GE252">
        <v>7.39533E-2</v>
      </c>
      <c r="GF252">
        <v>5.0622800000000003</v>
      </c>
      <c r="GG252">
        <v>8198.35</v>
      </c>
      <c r="GH252">
        <v>0.98891899999999999</v>
      </c>
      <c r="GI252">
        <v>1100.08</v>
      </c>
      <c r="GJ252">
        <v>20320.7</v>
      </c>
      <c r="GK252">
        <v>5894.96</v>
      </c>
      <c r="GL252">
        <v>15077.5</v>
      </c>
      <c r="GM252">
        <v>10697.7</v>
      </c>
      <c r="GN252">
        <v>540.49900000000002</v>
      </c>
      <c r="GO252">
        <v>61830.9</v>
      </c>
      <c r="GP252">
        <v>0</v>
      </c>
      <c r="GQ252">
        <v>0</v>
      </c>
      <c r="GR252">
        <v>0</v>
      </c>
      <c r="GS252">
        <v>0</v>
      </c>
      <c r="GT252">
        <v>31.75</v>
      </c>
      <c r="GU252">
        <v>0</v>
      </c>
      <c r="GV252">
        <v>4.42</v>
      </c>
      <c r="GW252">
        <v>85.43</v>
      </c>
      <c r="GX252">
        <v>27.68</v>
      </c>
      <c r="GY252">
        <v>62.52</v>
      </c>
      <c r="GZ252">
        <v>45.1</v>
      </c>
      <c r="HA252">
        <v>2.52</v>
      </c>
      <c r="HB252">
        <v>259.42</v>
      </c>
      <c r="HC252">
        <v>31.75</v>
      </c>
      <c r="HD252">
        <v>0</v>
      </c>
      <c r="HE252">
        <v>4.42</v>
      </c>
      <c r="HF252">
        <v>85.43</v>
      </c>
      <c r="HG252">
        <v>27.68</v>
      </c>
      <c r="HH252">
        <v>62.52</v>
      </c>
      <c r="HI252">
        <v>45.1</v>
      </c>
      <c r="HJ252">
        <v>2.52</v>
      </c>
      <c r="HK252">
        <v>259.42</v>
      </c>
      <c r="ID252">
        <v>1.5109999999999999E-4</v>
      </c>
      <c r="IE252">
        <v>0</v>
      </c>
      <c r="IF252">
        <v>0.12561700000000001</v>
      </c>
      <c r="IG252">
        <v>2.7366600000000001</v>
      </c>
      <c r="IH252">
        <v>1.7213499999999999</v>
      </c>
      <c r="II252">
        <v>2.2057600000000002</v>
      </c>
      <c r="IJ252">
        <v>1.7518499999999999</v>
      </c>
      <c r="IK252">
        <v>0.114331</v>
      </c>
      <c r="IL252">
        <v>8.6557099999999991</v>
      </c>
      <c r="IM252">
        <v>72.2</v>
      </c>
      <c r="IN252">
        <v>28.7</v>
      </c>
      <c r="IO252">
        <v>43.5</v>
      </c>
      <c r="IP252">
        <v>72.2</v>
      </c>
      <c r="IQ252">
        <v>28.7</v>
      </c>
      <c r="IR252">
        <v>43.5</v>
      </c>
      <c r="IU252">
        <v>70.58</v>
      </c>
      <c r="IV252">
        <v>0</v>
      </c>
      <c r="IW252">
        <v>70.58</v>
      </c>
      <c r="IX252">
        <v>0</v>
      </c>
      <c r="IY252">
        <v>70.58</v>
      </c>
      <c r="IZ252">
        <v>0</v>
      </c>
      <c r="JA252">
        <v>121.6</v>
      </c>
      <c r="JB252">
        <v>0</v>
      </c>
      <c r="JK252">
        <v>1</v>
      </c>
      <c r="JL252">
        <v>17.162600000000001</v>
      </c>
      <c r="JM252">
        <v>17.162600000000001</v>
      </c>
      <c r="JP252">
        <v>21965.1</v>
      </c>
      <c r="JQ252">
        <v>17.162600000000001</v>
      </c>
      <c r="JR252">
        <v>2.08</v>
      </c>
      <c r="JS252">
        <v>1.31</v>
      </c>
      <c r="JT252">
        <v>5.61</v>
      </c>
      <c r="JU252">
        <v>2.08</v>
      </c>
      <c r="JV252">
        <v>1.31</v>
      </c>
      <c r="JW252">
        <v>5.61</v>
      </c>
      <c r="JZ252">
        <v>2</v>
      </c>
      <c r="KA252">
        <v>8</v>
      </c>
      <c r="KB252">
        <v>32.168500000000002</v>
      </c>
      <c r="KC252">
        <v>32.457599999999999</v>
      </c>
      <c r="KD252">
        <v>32.168500000000002</v>
      </c>
      <c r="KE252">
        <v>32.457599999999999</v>
      </c>
      <c r="KF252">
        <v>42.539700000000003</v>
      </c>
      <c r="KG252">
        <v>43.040500000000002</v>
      </c>
      <c r="KJ252">
        <v>1219.68</v>
      </c>
      <c r="KK252">
        <v>0</v>
      </c>
      <c r="KL252">
        <v>219.49799999999999</v>
      </c>
      <c r="KM252">
        <v>2084.61</v>
      </c>
      <c r="KN252">
        <v>0</v>
      </c>
      <c r="KO252">
        <v>-3384.34</v>
      </c>
      <c r="KP252">
        <v>0</v>
      </c>
      <c r="KQ252">
        <v>0</v>
      </c>
      <c r="KR252">
        <v>441.303</v>
      </c>
      <c r="KS252">
        <v>2464.84</v>
      </c>
      <c r="KT252">
        <v>2466.0500000000002</v>
      </c>
      <c r="KU252">
        <v>95.033199999999994</v>
      </c>
      <c r="KV252">
        <v>5606.67</v>
      </c>
      <c r="KW252">
        <v>0</v>
      </c>
      <c r="KX252">
        <v>0</v>
      </c>
      <c r="KY252">
        <v>0</v>
      </c>
      <c r="KZ252">
        <v>0</v>
      </c>
      <c r="LA252">
        <v>0</v>
      </c>
      <c r="LB252">
        <v>1219.68</v>
      </c>
      <c r="LC252">
        <v>0</v>
      </c>
      <c r="LD252">
        <v>219.49799999999999</v>
      </c>
      <c r="LE252">
        <v>2084.61</v>
      </c>
      <c r="LF252">
        <v>-3384.34</v>
      </c>
      <c r="LG252">
        <v>441.303</v>
      </c>
      <c r="LH252">
        <v>2464.84</v>
      </c>
      <c r="LI252">
        <v>2466.0500000000002</v>
      </c>
      <c r="LJ252">
        <v>95.033199999999994</v>
      </c>
      <c r="LK252">
        <v>5606.67</v>
      </c>
      <c r="LL252">
        <v>0</v>
      </c>
      <c r="LM252">
        <v>0</v>
      </c>
      <c r="LN252">
        <v>0</v>
      </c>
      <c r="LO252">
        <v>0</v>
      </c>
      <c r="LP252">
        <v>1718.2</v>
      </c>
      <c r="LQ252">
        <v>0.27740399999999998</v>
      </c>
      <c r="LR252">
        <v>219.49799999999999</v>
      </c>
      <c r="LS252">
        <v>3953.51</v>
      </c>
      <c r="LT252">
        <v>1278.6099999999999</v>
      </c>
      <c r="LU252">
        <v>3076.41</v>
      </c>
      <c r="LV252">
        <v>2209.0100000000002</v>
      </c>
      <c r="LW252">
        <v>129.84899999999999</v>
      </c>
      <c r="LX252">
        <v>12585.4</v>
      </c>
      <c r="LY252">
        <v>0</v>
      </c>
      <c r="LZ252">
        <v>0</v>
      </c>
      <c r="MA252">
        <v>0</v>
      </c>
      <c r="MB252">
        <v>0</v>
      </c>
    </row>
    <row r="253" spans="1:340" x14ac:dyDescent="0.25">
      <c r="A253" s="26">
        <v>44497.84847222222</v>
      </c>
      <c r="B253" t="s">
        <v>1162</v>
      </c>
      <c r="C253" t="s">
        <v>1163</v>
      </c>
      <c r="D253">
        <v>2</v>
      </c>
      <c r="E253">
        <v>8</v>
      </c>
      <c r="F253">
        <v>6960</v>
      </c>
      <c r="G253" t="s">
        <v>87</v>
      </c>
      <c r="H253" t="s">
        <v>393</v>
      </c>
      <c r="I253">
        <v>0</v>
      </c>
      <c r="J253">
        <v>0</v>
      </c>
      <c r="K253">
        <v>0</v>
      </c>
      <c r="L253">
        <v>36.799999999999997</v>
      </c>
      <c r="O253">
        <v>5673.59</v>
      </c>
      <c r="P253">
        <v>425.25700000000001</v>
      </c>
      <c r="Q253">
        <v>1100.08</v>
      </c>
      <c r="R253">
        <v>6755.37</v>
      </c>
      <c r="S253">
        <v>0</v>
      </c>
      <c r="T253">
        <v>-22489</v>
      </c>
      <c r="U253">
        <v>0</v>
      </c>
      <c r="V253">
        <v>0</v>
      </c>
      <c r="W253">
        <v>2033.7</v>
      </c>
      <c r="X253">
        <v>12896.4</v>
      </c>
      <c r="Y253">
        <v>12062</v>
      </c>
      <c r="Z253">
        <v>433.91399999999999</v>
      </c>
      <c r="AA253">
        <v>18891.3</v>
      </c>
      <c r="AB253">
        <v>13954.3</v>
      </c>
      <c r="AC253">
        <v>0</v>
      </c>
      <c r="AD253">
        <v>0</v>
      </c>
      <c r="AE253">
        <v>0</v>
      </c>
      <c r="AF253">
        <v>0</v>
      </c>
      <c r="AG253">
        <v>0</v>
      </c>
      <c r="AH253">
        <v>0</v>
      </c>
      <c r="AI253">
        <v>20.54</v>
      </c>
      <c r="AJ253">
        <v>8.83</v>
      </c>
      <c r="AK253">
        <v>4.3899999999999997</v>
      </c>
      <c r="AL253">
        <v>27.12</v>
      </c>
      <c r="AM253">
        <v>0</v>
      </c>
      <c r="AN253">
        <v>-76.95</v>
      </c>
      <c r="AO253">
        <v>0</v>
      </c>
      <c r="AP253">
        <v>0</v>
      </c>
      <c r="AQ253">
        <v>9.15</v>
      </c>
      <c r="AR253">
        <v>53.82</v>
      </c>
      <c r="AS253">
        <v>49.71</v>
      </c>
      <c r="AT253">
        <v>1.83</v>
      </c>
      <c r="AU253">
        <v>98.44</v>
      </c>
      <c r="AV253">
        <v>60.88</v>
      </c>
      <c r="BI253" s="27">
        <v>3.16878E-14</v>
      </c>
      <c r="BJ253">
        <v>1.2885899999999999</v>
      </c>
      <c r="BK253">
        <v>0.12561700000000001</v>
      </c>
      <c r="BL253">
        <v>0.850464</v>
      </c>
      <c r="BM253">
        <v>0</v>
      </c>
      <c r="BN253">
        <v>-0.45968100000000001</v>
      </c>
      <c r="BO253">
        <v>0</v>
      </c>
      <c r="BP253">
        <v>0</v>
      </c>
      <c r="BQ253">
        <v>0.53989299999999996</v>
      </c>
      <c r="BR253">
        <v>2.1728499999999999</v>
      </c>
      <c r="BS253">
        <v>1.82348</v>
      </c>
      <c r="BT253">
        <v>7.39533E-2</v>
      </c>
      <c r="BU253">
        <v>6.4151600000000002</v>
      </c>
      <c r="BV253">
        <v>2.2646700000000002</v>
      </c>
      <c r="BW253">
        <v>5673.59</v>
      </c>
      <c r="BX253">
        <v>425.25700000000001</v>
      </c>
      <c r="BY253">
        <v>1100.08</v>
      </c>
      <c r="BZ253">
        <v>6755.37</v>
      </c>
      <c r="CA253">
        <v>-22489</v>
      </c>
      <c r="CB253">
        <v>2033.7</v>
      </c>
      <c r="CC253">
        <v>12896.4</v>
      </c>
      <c r="CD253">
        <v>12062</v>
      </c>
      <c r="CE253">
        <v>433.91399999999999</v>
      </c>
      <c r="CF253">
        <v>18891.3</v>
      </c>
      <c r="CG253">
        <v>13954.3</v>
      </c>
      <c r="CH253">
        <v>0</v>
      </c>
      <c r="CI253">
        <v>0</v>
      </c>
      <c r="CJ253">
        <v>0</v>
      </c>
      <c r="CK253">
        <v>0</v>
      </c>
      <c r="CL253">
        <v>0</v>
      </c>
      <c r="CM253">
        <v>20.54</v>
      </c>
      <c r="CN253">
        <v>8.83</v>
      </c>
      <c r="CO253">
        <v>4.3899999999999997</v>
      </c>
      <c r="CP253">
        <v>27.12</v>
      </c>
      <c r="CQ253">
        <v>-76.95</v>
      </c>
      <c r="CR253">
        <v>9.15</v>
      </c>
      <c r="CS253">
        <v>53.82</v>
      </c>
      <c r="CT253">
        <v>49.71</v>
      </c>
      <c r="CU253">
        <v>1.83</v>
      </c>
      <c r="CV253">
        <v>98.44</v>
      </c>
      <c r="CW253">
        <v>60.88</v>
      </c>
      <c r="DH253" s="27">
        <v>3.16878E-14</v>
      </c>
      <c r="DI253">
        <v>1.2885899999999999</v>
      </c>
      <c r="DJ253">
        <v>0.12561700000000001</v>
      </c>
      <c r="DK253">
        <v>0.850464</v>
      </c>
      <c r="DL253">
        <v>-0.45968100000000001</v>
      </c>
      <c r="DM253">
        <v>0.53989299999999996</v>
      </c>
      <c r="DN253">
        <v>2.1728499999999999</v>
      </c>
      <c r="DO253">
        <v>1.82348</v>
      </c>
      <c r="DP253">
        <v>7.39533E-2</v>
      </c>
      <c r="DQ253">
        <v>6.4151600000000002</v>
      </c>
      <c r="DR253">
        <v>2.2646700000000002</v>
      </c>
      <c r="DS253" t="s">
        <v>673</v>
      </c>
      <c r="DT253" t="s">
        <v>670</v>
      </c>
      <c r="DU253" t="s">
        <v>665</v>
      </c>
      <c r="DV253" t="s">
        <v>501</v>
      </c>
      <c r="DW253">
        <v>0</v>
      </c>
      <c r="DX253">
        <v>0</v>
      </c>
      <c r="DY253">
        <v>0</v>
      </c>
      <c r="DZ253">
        <v>0</v>
      </c>
      <c r="EC253">
        <v>5673.59</v>
      </c>
      <c r="ED253">
        <v>425.25700000000001</v>
      </c>
      <c r="EE253">
        <v>1100.08</v>
      </c>
      <c r="EF253">
        <v>6755.37</v>
      </c>
      <c r="EG253">
        <v>0</v>
      </c>
      <c r="EH253">
        <v>-22489</v>
      </c>
      <c r="EI253">
        <v>0</v>
      </c>
      <c r="EJ253">
        <v>0</v>
      </c>
      <c r="EK253">
        <v>2033.7</v>
      </c>
      <c r="EL253">
        <v>12896.4</v>
      </c>
      <c r="EM253">
        <v>12062</v>
      </c>
      <c r="EN253">
        <v>433.91399999999999</v>
      </c>
      <c r="EO253">
        <v>18891.3</v>
      </c>
      <c r="EP253">
        <v>0</v>
      </c>
      <c r="EQ253">
        <v>0</v>
      </c>
      <c r="ER253">
        <v>0</v>
      </c>
      <c r="ES253">
        <v>0</v>
      </c>
      <c r="ET253">
        <v>0</v>
      </c>
      <c r="EU253">
        <v>20.54</v>
      </c>
      <c r="EV253">
        <v>8.83</v>
      </c>
      <c r="EW253">
        <v>4.3899999999999997</v>
      </c>
      <c r="EX253">
        <v>27.12</v>
      </c>
      <c r="EY253">
        <v>0</v>
      </c>
      <c r="EZ253">
        <v>-76.95</v>
      </c>
      <c r="FA253">
        <v>0</v>
      </c>
      <c r="FB253">
        <v>0</v>
      </c>
      <c r="FC253">
        <v>9.15</v>
      </c>
      <c r="FD253">
        <v>53.82</v>
      </c>
      <c r="FE253">
        <v>49.71</v>
      </c>
      <c r="FF253">
        <v>1.83</v>
      </c>
      <c r="FG253">
        <v>98.44</v>
      </c>
      <c r="FT253" s="27">
        <v>3.16878E-14</v>
      </c>
      <c r="FU253">
        <v>1.2885899999999999</v>
      </c>
      <c r="FV253">
        <v>0.12561700000000001</v>
      </c>
      <c r="FW253">
        <v>0.850464</v>
      </c>
      <c r="FX253">
        <v>0</v>
      </c>
      <c r="FY253">
        <v>-0.45968100000000001</v>
      </c>
      <c r="FZ253">
        <v>0</v>
      </c>
      <c r="GA253">
        <v>0</v>
      </c>
      <c r="GB253">
        <v>0.53989299999999996</v>
      </c>
      <c r="GC253">
        <v>2.1728499999999999</v>
      </c>
      <c r="GD253">
        <v>1.82348</v>
      </c>
      <c r="GE253">
        <v>7.39533E-2</v>
      </c>
      <c r="GF253">
        <v>6.4151600000000002</v>
      </c>
      <c r="GG253">
        <v>9372.66</v>
      </c>
      <c r="GH253">
        <v>1208.05</v>
      </c>
      <c r="GI253">
        <v>1100.08</v>
      </c>
      <c r="GJ253">
        <v>17736.900000000001</v>
      </c>
      <c r="GK253">
        <v>5894.96</v>
      </c>
      <c r="GL253">
        <v>15077.5</v>
      </c>
      <c r="GM253">
        <v>10697.7</v>
      </c>
      <c r="GN253">
        <v>540.49900000000002</v>
      </c>
      <c r="GO253">
        <v>61628.4</v>
      </c>
      <c r="GP253">
        <v>0</v>
      </c>
      <c r="GQ253">
        <v>0</v>
      </c>
      <c r="GR253">
        <v>0</v>
      </c>
      <c r="GS253">
        <v>0</v>
      </c>
      <c r="GT253">
        <v>34</v>
      </c>
      <c r="GU253">
        <v>21.1</v>
      </c>
      <c r="GV253">
        <v>4.3899999999999997</v>
      </c>
      <c r="GW253">
        <v>72</v>
      </c>
      <c r="GX253">
        <v>27.08</v>
      </c>
      <c r="GY253">
        <v>61.93</v>
      </c>
      <c r="GZ253">
        <v>44.65</v>
      </c>
      <c r="HA253">
        <v>2.41</v>
      </c>
      <c r="HB253">
        <v>267.56</v>
      </c>
      <c r="HC253">
        <v>34</v>
      </c>
      <c r="HD253">
        <v>21.1</v>
      </c>
      <c r="HE253">
        <v>4.3899999999999997</v>
      </c>
      <c r="HF253">
        <v>72</v>
      </c>
      <c r="HG253">
        <v>27.08</v>
      </c>
      <c r="HH253">
        <v>61.93</v>
      </c>
      <c r="HI253">
        <v>44.65</v>
      </c>
      <c r="HJ253">
        <v>2.41</v>
      </c>
      <c r="HK253">
        <v>267.56</v>
      </c>
      <c r="ID253" s="27">
        <v>3.16878E-14</v>
      </c>
      <c r="IE253">
        <v>3.2191900000000002</v>
      </c>
      <c r="IF253">
        <v>0.12561700000000001</v>
      </c>
      <c r="IG253">
        <v>2.29183</v>
      </c>
      <c r="IH253">
        <v>1.7213499999999999</v>
      </c>
      <c r="II253">
        <v>2.2057600000000002</v>
      </c>
      <c r="IJ253">
        <v>1.7518499999999999</v>
      </c>
      <c r="IK253">
        <v>0.114331</v>
      </c>
      <c r="IL253">
        <v>11.4299</v>
      </c>
      <c r="IM253">
        <v>65.599999999999994</v>
      </c>
      <c r="IN253">
        <v>28.8</v>
      </c>
      <c r="IO253">
        <v>36.799999999999997</v>
      </c>
      <c r="IP253">
        <v>65.599999999999994</v>
      </c>
      <c r="IQ253">
        <v>28.8</v>
      </c>
      <c r="IR253">
        <v>36.799999999999997</v>
      </c>
      <c r="IU253">
        <v>60.88</v>
      </c>
      <c r="IV253">
        <v>0</v>
      </c>
      <c r="IW253">
        <v>60.88</v>
      </c>
      <c r="IX253">
        <v>0</v>
      </c>
      <c r="IY253">
        <v>60.88</v>
      </c>
      <c r="IZ253">
        <v>0</v>
      </c>
      <c r="JA253">
        <v>131.49</v>
      </c>
      <c r="JB253">
        <v>0</v>
      </c>
      <c r="JK253">
        <v>1</v>
      </c>
      <c r="JL253">
        <v>14.793900000000001</v>
      </c>
      <c r="JM253">
        <v>14.793900000000001</v>
      </c>
      <c r="JP253">
        <v>22495.599999999999</v>
      </c>
      <c r="JQ253">
        <v>14.793900000000001</v>
      </c>
      <c r="JR253">
        <v>2.11</v>
      </c>
      <c r="JS253">
        <v>1.34</v>
      </c>
      <c r="JT253">
        <v>4.82</v>
      </c>
      <c r="JU253">
        <v>2.11</v>
      </c>
      <c r="JV253">
        <v>1.34</v>
      </c>
      <c r="JW253">
        <v>4.82</v>
      </c>
      <c r="JZ253">
        <v>2</v>
      </c>
      <c r="KA253">
        <v>8</v>
      </c>
      <c r="KB253">
        <v>90.302999999999997</v>
      </c>
      <c r="KC253">
        <v>91.778599999999997</v>
      </c>
      <c r="KD253">
        <v>90.302999999999997</v>
      </c>
      <c r="KE253">
        <v>91.778599999999997</v>
      </c>
      <c r="KF253">
        <v>141.64099999999999</v>
      </c>
      <c r="KG253">
        <v>144.16399999999999</v>
      </c>
      <c r="KJ253">
        <v>1153.1600000000001</v>
      </c>
      <c r="KK253">
        <v>106.14400000000001</v>
      </c>
      <c r="KL253">
        <v>219.49799999999999</v>
      </c>
      <c r="KM253">
        <v>1316.31</v>
      </c>
      <c r="KN253">
        <v>0</v>
      </c>
      <c r="KO253">
        <v>-3451.74</v>
      </c>
      <c r="KP253">
        <v>0</v>
      </c>
      <c r="KQ253">
        <v>0</v>
      </c>
      <c r="KR253">
        <v>441.303</v>
      </c>
      <c r="KS253">
        <v>2477.4499999999998</v>
      </c>
      <c r="KT253">
        <v>2466.0500000000002</v>
      </c>
      <c r="KU253">
        <v>95.033199999999994</v>
      </c>
      <c r="KV253">
        <v>4823.21</v>
      </c>
      <c r="KW253">
        <v>0</v>
      </c>
      <c r="KX253">
        <v>0</v>
      </c>
      <c r="KY253">
        <v>0</v>
      </c>
      <c r="KZ253">
        <v>0</v>
      </c>
      <c r="LA253">
        <v>0</v>
      </c>
      <c r="LB253">
        <v>1153.1600000000001</v>
      </c>
      <c r="LC253">
        <v>106.14400000000001</v>
      </c>
      <c r="LD253">
        <v>219.49799999999999</v>
      </c>
      <c r="LE253">
        <v>1316.31</v>
      </c>
      <c r="LF253">
        <v>-3451.74</v>
      </c>
      <c r="LG253">
        <v>441.303</v>
      </c>
      <c r="LH253">
        <v>2477.4499999999998</v>
      </c>
      <c r="LI253">
        <v>2466.0500000000002</v>
      </c>
      <c r="LJ253">
        <v>95.033199999999994</v>
      </c>
      <c r="LK253">
        <v>4823.21</v>
      </c>
      <c r="LL253">
        <v>0</v>
      </c>
      <c r="LM253">
        <v>0</v>
      </c>
      <c r="LN253">
        <v>0</v>
      </c>
      <c r="LO253">
        <v>0</v>
      </c>
      <c r="LP253">
        <v>1955.53</v>
      </c>
      <c r="LQ253">
        <v>294.27100000000002</v>
      </c>
      <c r="LR253">
        <v>219.49799999999999</v>
      </c>
      <c r="LS253">
        <v>3444.21</v>
      </c>
      <c r="LT253">
        <v>1278.6099999999999</v>
      </c>
      <c r="LU253">
        <v>3076.41</v>
      </c>
      <c r="LV253">
        <v>2209.0100000000002</v>
      </c>
      <c r="LW253">
        <v>129.84899999999999</v>
      </c>
      <c r="LX253">
        <v>12607.4</v>
      </c>
      <c r="LY253">
        <v>0</v>
      </c>
      <c r="LZ253">
        <v>0</v>
      </c>
      <c r="MA253">
        <v>0</v>
      </c>
      <c r="MB253">
        <v>0</v>
      </c>
    </row>
    <row r="254" spans="1:340" x14ac:dyDescent="0.25">
      <c r="A254" s="26">
        <v>44497.849016203705</v>
      </c>
      <c r="B254" t="s">
        <v>1164</v>
      </c>
      <c r="C254" t="s">
        <v>1165</v>
      </c>
      <c r="D254">
        <v>3</v>
      </c>
      <c r="E254">
        <v>8</v>
      </c>
      <c r="F254">
        <v>6960</v>
      </c>
      <c r="G254" t="s">
        <v>87</v>
      </c>
      <c r="H254" t="s">
        <v>393</v>
      </c>
      <c r="I254">
        <v>0</v>
      </c>
      <c r="J254">
        <v>0</v>
      </c>
      <c r="K254">
        <v>0</v>
      </c>
      <c r="L254">
        <v>36.200000000000003</v>
      </c>
      <c r="O254">
        <v>1821.16</v>
      </c>
      <c r="P254">
        <v>86.986000000000004</v>
      </c>
      <c r="Q254">
        <v>1100.08</v>
      </c>
      <c r="R254">
        <v>8510.7000000000007</v>
      </c>
      <c r="S254">
        <v>0</v>
      </c>
      <c r="T254">
        <v>-21903.200000000001</v>
      </c>
      <c r="U254">
        <v>0</v>
      </c>
      <c r="V254">
        <v>0</v>
      </c>
      <c r="W254">
        <v>2033.7</v>
      </c>
      <c r="X254">
        <v>12894.3</v>
      </c>
      <c r="Y254">
        <v>12062</v>
      </c>
      <c r="Z254">
        <v>433.91399999999999</v>
      </c>
      <c r="AA254">
        <v>17039.599999999999</v>
      </c>
      <c r="AB254">
        <v>11518.9</v>
      </c>
      <c r="AC254">
        <v>0</v>
      </c>
      <c r="AD254">
        <v>0</v>
      </c>
      <c r="AE254">
        <v>0</v>
      </c>
      <c r="AF254">
        <v>0</v>
      </c>
      <c r="AG254">
        <v>0</v>
      </c>
      <c r="AH254">
        <v>0</v>
      </c>
      <c r="AI254">
        <v>6.78</v>
      </c>
      <c r="AJ254">
        <v>1.79</v>
      </c>
      <c r="AK254">
        <v>4.41</v>
      </c>
      <c r="AL254">
        <v>33.9</v>
      </c>
      <c r="AM254">
        <v>0</v>
      </c>
      <c r="AN254">
        <v>-73.83</v>
      </c>
      <c r="AO254">
        <v>0</v>
      </c>
      <c r="AP254">
        <v>0</v>
      </c>
      <c r="AQ254">
        <v>9.4</v>
      </c>
      <c r="AR254">
        <v>53.8</v>
      </c>
      <c r="AS254">
        <v>50.34</v>
      </c>
      <c r="AT254">
        <v>1.88</v>
      </c>
      <c r="AU254">
        <v>88.47</v>
      </c>
      <c r="AV254">
        <v>46.88</v>
      </c>
      <c r="BI254">
        <v>0</v>
      </c>
      <c r="BJ254">
        <v>0.432529</v>
      </c>
      <c r="BK254">
        <v>0.12561700000000001</v>
      </c>
      <c r="BL254">
        <v>0.84956600000000004</v>
      </c>
      <c r="BM254">
        <v>0</v>
      </c>
      <c r="BN254">
        <v>-0.45116699999999998</v>
      </c>
      <c r="BO254">
        <v>0</v>
      </c>
      <c r="BP254">
        <v>0</v>
      </c>
      <c r="BQ254">
        <v>0.53989299999999996</v>
      </c>
      <c r="BR254">
        <v>2.1635</v>
      </c>
      <c r="BS254">
        <v>1.82348</v>
      </c>
      <c r="BT254">
        <v>7.39533E-2</v>
      </c>
      <c r="BU254">
        <v>5.5573699999999997</v>
      </c>
      <c r="BV254">
        <v>1.40771</v>
      </c>
      <c r="BW254">
        <v>1821.16</v>
      </c>
      <c r="BX254">
        <v>86.986000000000004</v>
      </c>
      <c r="BY254">
        <v>1100.08</v>
      </c>
      <c r="BZ254">
        <v>8510.7000000000007</v>
      </c>
      <c r="CA254">
        <v>-21903.200000000001</v>
      </c>
      <c r="CB254">
        <v>2033.7</v>
      </c>
      <c r="CC254">
        <v>12894.3</v>
      </c>
      <c r="CD254">
        <v>12062</v>
      </c>
      <c r="CE254">
        <v>433.91399999999999</v>
      </c>
      <c r="CF254">
        <v>17039.599999999999</v>
      </c>
      <c r="CG254">
        <v>11518.9</v>
      </c>
      <c r="CH254">
        <v>0</v>
      </c>
      <c r="CI254">
        <v>0</v>
      </c>
      <c r="CJ254">
        <v>0</v>
      </c>
      <c r="CK254">
        <v>0</v>
      </c>
      <c r="CL254">
        <v>0</v>
      </c>
      <c r="CM254">
        <v>6.78</v>
      </c>
      <c r="CN254">
        <v>1.79</v>
      </c>
      <c r="CO254">
        <v>4.41</v>
      </c>
      <c r="CP254">
        <v>33.9</v>
      </c>
      <c r="CQ254">
        <v>-73.83</v>
      </c>
      <c r="CR254">
        <v>9.4</v>
      </c>
      <c r="CS254">
        <v>53.8</v>
      </c>
      <c r="CT254">
        <v>50.34</v>
      </c>
      <c r="CU254">
        <v>1.88</v>
      </c>
      <c r="CV254">
        <v>88.47</v>
      </c>
      <c r="CW254">
        <v>46.88</v>
      </c>
      <c r="DH254">
        <v>0</v>
      </c>
      <c r="DI254">
        <v>0.432529</v>
      </c>
      <c r="DJ254">
        <v>0.12561700000000001</v>
      </c>
      <c r="DK254">
        <v>0.84956600000000004</v>
      </c>
      <c r="DL254">
        <v>-0.45116699999999998</v>
      </c>
      <c r="DM254">
        <v>0.53989299999999996</v>
      </c>
      <c r="DN254">
        <v>2.1635</v>
      </c>
      <c r="DO254">
        <v>1.82348</v>
      </c>
      <c r="DP254">
        <v>7.39533E-2</v>
      </c>
      <c r="DQ254">
        <v>5.5573699999999997</v>
      </c>
      <c r="DR254">
        <v>1.40771</v>
      </c>
      <c r="DS254" t="s">
        <v>673</v>
      </c>
      <c r="DT254" t="s">
        <v>670</v>
      </c>
      <c r="DU254" t="s">
        <v>665</v>
      </c>
      <c r="DV254" t="s">
        <v>501</v>
      </c>
      <c r="DW254">
        <v>0</v>
      </c>
      <c r="DX254">
        <v>0</v>
      </c>
      <c r="DY254">
        <v>0</v>
      </c>
      <c r="DZ254">
        <v>0</v>
      </c>
      <c r="EC254">
        <v>1821.16</v>
      </c>
      <c r="ED254">
        <v>86.986000000000004</v>
      </c>
      <c r="EE254">
        <v>1100.08</v>
      </c>
      <c r="EF254">
        <v>8510.7000000000007</v>
      </c>
      <c r="EG254">
        <v>0</v>
      </c>
      <c r="EH254">
        <v>-21903.200000000001</v>
      </c>
      <c r="EI254">
        <v>0</v>
      </c>
      <c r="EJ254">
        <v>0</v>
      </c>
      <c r="EK254">
        <v>2033.7</v>
      </c>
      <c r="EL254">
        <v>12894.3</v>
      </c>
      <c r="EM254">
        <v>12062</v>
      </c>
      <c r="EN254">
        <v>433.91399999999999</v>
      </c>
      <c r="EO254">
        <v>17039.599999999999</v>
      </c>
      <c r="EP254">
        <v>0</v>
      </c>
      <c r="EQ254">
        <v>0</v>
      </c>
      <c r="ER254">
        <v>0</v>
      </c>
      <c r="ES254">
        <v>0</v>
      </c>
      <c r="ET254">
        <v>0</v>
      </c>
      <c r="EU254">
        <v>6.78</v>
      </c>
      <c r="EV254">
        <v>1.79</v>
      </c>
      <c r="EW254">
        <v>4.41</v>
      </c>
      <c r="EX254">
        <v>33.9</v>
      </c>
      <c r="EY254">
        <v>0</v>
      </c>
      <c r="EZ254">
        <v>-73.83</v>
      </c>
      <c r="FA254">
        <v>0</v>
      </c>
      <c r="FB254">
        <v>0</v>
      </c>
      <c r="FC254">
        <v>9.4</v>
      </c>
      <c r="FD254">
        <v>53.8</v>
      </c>
      <c r="FE254">
        <v>50.34</v>
      </c>
      <c r="FF254">
        <v>1.88</v>
      </c>
      <c r="FG254">
        <v>88.47</v>
      </c>
      <c r="FT254">
        <v>0</v>
      </c>
      <c r="FU254">
        <v>0.432529</v>
      </c>
      <c r="FV254">
        <v>0.12561700000000001</v>
      </c>
      <c r="FW254">
        <v>0.84956600000000004</v>
      </c>
      <c r="FX254">
        <v>0</v>
      </c>
      <c r="FY254">
        <v>-0.45116699999999998</v>
      </c>
      <c r="FZ254">
        <v>0</v>
      </c>
      <c r="GA254">
        <v>0</v>
      </c>
      <c r="GB254">
        <v>0.53989299999999996</v>
      </c>
      <c r="GC254">
        <v>2.1635</v>
      </c>
      <c r="GD254">
        <v>1.82348</v>
      </c>
      <c r="GE254">
        <v>7.39533E-2</v>
      </c>
      <c r="GF254">
        <v>5.5573699999999997</v>
      </c>
      <c r="GG254">
        <v>6744.16</v>
      </c>
      <c r="GH254">
        <v>78.1023</v>
      </c>
      <c r="GI254">
        <v>1100.08</v>
      </c>
      <c r="GJ254">
        <v>18361.400000000001</v>
      </c>
      <c r="GK254">
        <v>5894.96</v>
      </c>
      <c r="GL254">
        <v>15077.5</v>
      </c>
      <c r="GM254">
        <v>10697.7</v>
      </c>
      <c r="GN254">
        <v>540.49900000000002</v>
      </c>
      <c r="GO254">
        <v>58494.5</v>
      </c>
      <c r="GP254">
        <v>0</v>
      </c>
      <c r="GQ254">
        <v>0</v>
      </c>
      <c r="GR254">
        <v>0</v>
      </c>
      <c r="GS254">
        <v>0</v>
      </c>
      <c r="GT254">
        <v>25.3</v>
      </c>
      <c r="GU254">
        <v>2.04</v>
      </c>
      <c r="GV254">
        <v>4.41</v>
      </c>
      <c r="GW254">
        <v>75.14</v>
      </c>
      <c r="GX254">
        <v>27.51</v>
      </c>
      <c r="GY254">
        <v>62.36</v>
      </c>
      <c r="GZ254">
        <v>44.98</v>
      </c>
      <c r="HA254">
        <v>2.64</v>
      </c>
      <c r="HB254">
        <v>244.38</v>
      </c>
      <c r="HC254">
        <v>25.3</v>
      </c>
      <c r="HD254">
        <v>2.04</v>
      </c>
      <c r="HE254">
        <v>4.41</v>
      </c>
      <c r="HF254">
        <v>75.14</v>
      </c>
      <c r="HG254">
        <v>27.51</v>
      </c>
      <c r="HH254">
        <v>62.36</v>
      </c>
      <c r="HI254">
        <v>44.98</v>
      </c>
      <c r="HJ254">
        <v>2.64</v>
      </c>
      <c r="HK254">
        <v>244.38</v>
      </c>
      <c r="ID254">
        <v>0</v>
      </c>
      <c r="IE254">
        <v>0.50184499999999999</v>
      </c>
      <c r="IF254">
        <v>0.12561700000000001</v>
      </c>
      <c r="IG254">
        <v>2.2715100000000001</v>
      </c>
      <c r="IH254">
        <v>1.7213499999999999</v>
      </c>
      <c r="II254">
        <v>2.2057600000000002</v>
      </c>
      <c r="IJ254">
        <v>1.7518499999999999</v>
      </c>
      <c r="IK254">
        <v>0.114331</v>
      </c>
      <c r="IL254">
        <v>8.6922599999999992</v>
      </c>
      <c r="IM254">
        <v>66.400000000000006</v>
      </c>
      <c r="IN254">
        <v>30.2</v>
      </c>
      <c r="IO254">
        <v>36.200000000000003</v>
      </c>
      <c r="IP254">
        <v>66.400000000000006</v>
      </c>
      <c r="IQ254">
        <v>30.2</v>
      </c>
      <c r="IR254">
        <v>36.200000000000003</v>
      </c>
      <c r="IU254">
        <v>46.88</v>
      </c>
      <c r="IV254">
        <v>0</v>
      </c>
      <c r="IW254">
        <v>46.88</v>
      </c>
      <c r="IX254">
        <v>0</v>
      </c>
      <c r="IY254">
        <v>46.88</v>
      </c>
      <c r="IZ254">
        <v>0</v>
      </c>
      <c r="JA254">
        <v>106.89</v>
      </c>
      <c r="JB254">
        <v>0</v>
      </c>
      <c r="JK254">
        <v>1</v>
      </c>
      <c r="JL254">
        <v>14.4201</v>
      </c>
      <c r="JM254">
        <v>14.4201</v>
      </c>
      <c r="JP254">
        <v>21909.7</v>
      </c>
      <c r="JQ254">
        <v>14.4201</v>
      </c>
      <c r="JR254">
        <v>2.04</v>
      </c>
      <c r="JS254">
        <v>1.3</v>
      </c>
      <c r="JT254">
        <v>4.43</v>
      </c>
      <c r="JU254">
        <v>2.04</v>
      </c>
      <c r="JV254">
        <v>1.3</v>
      </c>
      <c r="JW254">
        <v>4.43</v>
      </c>
      <c r="JZ254">
        <v>2</v>
      </c>
      <c r="KA254">
        <v>8</v>
      </c>
      <c r="KB254">
        <v>44.411499999999997</v>
      </c>
      <c r="KC254">
        <v>44.950600000000001</v>
      </c>
      <c r="KD254">
        <v>44.411499999999997</v>
      </c>
      <c r="KE254">
        <v>44.950600000000001</v>
      </c>
      <c r="KF254">
        <v>51.549399999999999</v>
      </c>
      <c r="KG254">
        <v>52.234099999999998</v>
      </c>
      <c r="KJ254">
        <v>385.10399999999998</v>
      </c>
      <c r="KK254">
        <v>21.724900000000002</v>
      </c>
      <c r="KL254">
        <v>219.49799999999999</v>
      </c>
      <c r="KM254">
        <v>1668.96</v>
      </c>
      <c r="KN254">
        <v>0</v>
      </c>
      <c r="KO254">
        <v>-3339.45</v>
      </c>
      <c r="KP254">
        <v>0</v>
      </c>
      <c r="KQ254">
        <v>0</v>
      </c>
      <c r="KR254">
        <v>441.303</v>
      </c>
      <c r="KS254">
        <v>2475.8000000000002</v>
      </c>
      <c r="KT254">
        <v>2466.0500000000002</v>
      </c>
      <c r="KU254">
        <v>95.033199999999994</v>
      </c>
      <c r="KV254">
        <v>4434.0200000000004</v>
      </c>
      <c r="KW254">
        <v>0</v>
      </c>
      <c r="KX254">
        <v>0</v>
      </c>
      <c r="KY254">
        <v>0</v>
      </c>
      <c r="KZ254">
        <v>0</v>
      </c>
      <c r="LA254">
        <v>0</v>
      </c>
      <c r="LB254">
        <v>385.10399999999998</v>
      </c>
      <c r="LC254">
        <v>21.724900000000002</v>
      </c>
      <c r="LD254">
        <v>219.49799999999999</v>
      </c>
      <c r="LE254">
        <v>1668.96</v>
      </c>
      <c r="LF254">
        <v>-3339.45</v>
      </c>
      <c r="LG254">
        <v>441.303</v>
      </c>
      <c r="LH254">
        <v>2475.8000000000002</v>
      </c>
      <c r="LI254">
        <v>2466.0500000000002</v>
      </c>
      <c r="LJ254">
        <v>95.033199999999994</v>
      </c>
      <c r="LK254">
        <v>4434.0200000000004</v>
      </c>
      <c r="LL254">
        <v>0</v>
      </c>
      <c r="LM254">
        <v>0</v>
      </c>
      <c r="LN254">
        <v>0</v>
      </c>
      <c r="LO254">
        <v>0</v>
      </c>
      <c r="LP254">
        <v>1426.73</v>
      </c>
      <c r="LQ254">
        <v>20.067299999999999</v>
      </c>
      <c r="LR254">
        <v>219.49799999999999</v>
      </c>
      <c r="LS254">
        <v>3568.03</v>
      </c>
      <c r="LT254">
        <v>1278.6099999999999</v>
      </c>
      <c r="LU254">
        <v>3076.41</v>
      </c>
      <c r="LV254">
        <v>2209.0100000000002</v>
      </c>
      <c r="LW254">
        <v>129.84899999999999</v>
      </c>
      <c r="LX254">
        <v>11928.2</v>
      </c>
      <c r="LY254">
        <v>0</v>
      </c>
      <c r="LZ254">
        <v>0</v>
      </c>
      <c r="MA254">
        <v>0</v>
      </c>
      <c r="MB254">
        <v>0</v>
      </c>
    </row>
    <row r="255" spans="1:340" x14ac:dyDescent="0.25">
      <c r="A255" s="26">
        <v>44497.849606481483</v>
      </c>
      <c r="B255" t="s">
        <v>1166</v>
      </c>
      <c r="C255" t="s">
        <v>1167</v>
      </c>
      <c r="D255">
        <v>4</v>
      </c>
      <c r="E255">
        <v>8</v>
      </c>
      <c r="F255">
        <v>6960</v>
      </c>
      <c r="G255" t="s">
        <v>87</v>
      </c>
      <c r="H255" t="s">
        <v>393</v>
      </c>
      <c r="I255">
        <v>0</v>
      </c>
      <c r="J255">
        <v>0</v>
      </c>
      <c r="K255">
        <v>0</v>
      </c>
      <c r="L255">
        <v>35</v>
      </c>
      <c r="O255">
        <v>4040.53</v>
      </c>
      <c r="P255">
        <v>682.25300000000004</v>
      </c>
      <c r="Q255">
        <v>1100.08</v>
      </c>
      <c r="R255">
        <v>6333.02</v>
      </c>
      <c r="S255">
        <v>0</v>
      </c>
      <c r="T255">
        <v>-22822.5</v>
      </c>
      <c r="U255">
        <v>0</v>
      </c>
      <c r="V255">
        <v>0</v>
      </c>
      <c r="W255">
        <v>2033.7</v>
      </c>
      <c r="X255">
        <v>12941.9</v>
      </c>
      <c r="Y255">
        <v>12062</v>
      </c>
      <c r="Z255">
        <v>433.91399999999999</v>
      </c>
      <c r="AA255">
        <v>16804.900000000001</v>
      </c>
      <c r="AB255">
        <v>12155.9</v>
      </c>
      <c r="AC255">
        <v>0</v>
      </c>
      <c r="AD255">
        <v>0</v>
      </c>
      <c r="AE255">
        <v>0</v>
      </c>
      <c r="AF255">
        <v>0</v>
      </c>
      <c r="AG255">
        <v>0</v>
      </c>
      <c r="AH255">
        <v>0</v>
      </c>
      <c r="AI255">
        <v>14.61</v>
      </c>
      <c r="AJ255">
        <v>11.72</v>
      </c>
      <c r="AK255">
        <v>4.3899999999999997</v>
      </c>
      <c r="AL255">
        <v>24.48</v>
      </c>
      <c r="AM255">
        <v>0</v>
      </c>
      <c r="AN255">
        <v>-77.98</v>
      </c>
      <c r="AO255">
        <v>0</v>
      </c>
      <c r="AP255">
        <v>0</v>
      </c>
      <c r="AQ255">
        <v>9.15</v>
      </c>
      <c r="AR255">
        <v>54.17</v>
      </c>
      <c r="AS255">
        <v>49.82</v>
      </c>
      <c r="AT255">
        <v>1.82</v>
      </c>
      <c r="AU255">
        <v>92.18</v>
      </c>
      <c r="AV255">
        <v>55.2</v>
      </c>
      <c r="BI255">
        <v>0</v>
      </c>
      <c r="BJ255">
        <v>2.2725599999999999</v>
      </c>
      <c r="BK255">
        <v>0.12561700000000001</v>
      </c>
      <c r="BL255">
        <v>0.57930000000000004</v>
      </c>
      <c r="BM255">
        <v>0</v>
      </c>
      <c r="BN255">
        <v>-0.43352400000000002</v>
      </c>
      <c r="BO255">
        <v>0</v>
      </c>
      <c r="BP255">
        <v>0</v>
      </c>
      <c r="BQ255">
        <v>0.53989299999999996</v>
      </c>
      <c r="BR255">
        <v>2.1850200000000002</v>
      </c>
      <c r="BS255">
        <v>1.82348</v>
      </c>
      <c r="BT255">
        <v>7.39533E-2</v>
      </c>
      <c r="BU255">
        <v>7.1662999999999997</v>
      </c>
      <c r="BV255">
        <v>2.9774799999999999</v>
      </c>
      <c r="BW255">
        <v>4040.53</v>
      </c>
      <c r="BX255">
        <v>682.25300000000004</v>
      </c>
      <c r="BY255">
        <v>1100.08</v>
      </c>
      <c r="BZ255">
        <v>6333.02</v>
      </c>
      <c r="CA255">
        <v>-22822.5</v>
      </c>
      <c r="CB255">
        <v>2033.7</v>
      </c>
      <c r="CC255">
        <v>12941.9</v>
      </c>
      <c r="CD255">
        <v>12062</v>
      </c>
      <c r="CE255">
        <v>433.91399999999999</v>
      </c>
      <c r="CF255">
        <v>16804.900000000001</v>
      </c>
      <c r="CG255">
        <v>12155.9</v>
      </c>
      <c r="CH255">
        <v>0</v>
      </c>
      <c r="CI255">
        <v>0</v>
      </c>
      <c r="CJ255">
        <v>0</v>
      </c>
      <c r="CK255">
        <v>0</v>
      </c>
      <c r="CL255">
        <v>0</v>
      </c>
      <c r="CM255">
        <v>14.61</v>
      </c>
      <c r="CN255">
        <v>11.72</v>
      </c>
      <c r="CO255">
        <v>4.3899999999999997</v>
      </c>
      <c r="CP255">
        <v>24.48</v>
      </c>
      <c r="CQ255">
        <v>-77.98</v>
      </c>
      <c r="CR255">
        <v>9.15</v>
      </c>
      <c r="CS255">
        <v>54.17</v>
      </c>
      <c r="CT255">
        <v>49.82</v>
      </c>
      <c r="CU255">
        <v>1.82</v>
      </c>
      <c r="CV255">
        <v>92.18</v>
      </c>
      <c r="CW255">
        <v>55.2</v>
      </c>
      <c r="DH255">
        <v>0</v>
      </c>
      <c r="DI255">
        <v>2.2725599999999999</v>
      </c>
      <c r="DJ255">
        <v>0.12561700000000001</v>
      </c>
      <c r="DK255">
        <v>0.57930000000000004</v>
      </c>
      <c r="DL255">
        <v>-0.43352400000000002</v>
      </c>
      <c r="DM255">
        <v>0.53989299999999996</v>
      </c>
      <c r="DN255">
        <v>2.1850200000000002</v>
      </c>
      <c r="DO255">
        <v>1.82348</v>
      </c>
      <c r="DP255">
        <v>7.39533E-2</v>
      </c>
      <c r="DQ255">
        <v>7.1662999999999997</v>
      </c>
      <c r="DR255">
        <v>2.9774799999999999</v>
      </c>
      <c r="DS255" t="s">
        <v>673</v>
      </c>
      <c r="DT255" t="s">
        <v>670</v>
      </c>
      <c r="DU255" t="s">
        <v>665</v>
      </c>
      <c r="DV255" t="s">
        <v>501</v>
      </c>
      <c r="DW255">
        <v>0</v>
      </c>
      <c r="DX255">
        <v>0</v>
      </c>
      <c r="DY255">
        <v>0</v>
      </c>
      <c r="DZ255">
        <v>0</v>
      </c>
      <c r="EC255">
        <v>4040.53</v>
      </c>
      <c r="ED255">
        <v>682.25300000000004</v>
      </c>
      <c r="EE255">
        <v>1100.08</v>
      </c>
      <c r="EF255">
        <v>6333.02</v>
      </c>
      <c r="EG255">
        <v>0</v>
      </c>
      <c r="EH255">
        <v>-22822.5</v>
      </c>
      <c r="EI255">
        <v>0</v>
      </c>
      <c r="EJ255">
        <v>0</v>
      </c>
      <c r="EK255">
        <v>2033.7</v>
      </c>
      <c r="EL255">
        <v>12941.9</v>
      </c>
      <c r="EM255">
        <v>12062</v>
      </c>
      <c r="EN255">
        <v>433.91399999999999</v>
      </c>
      <c r="EO255">
        <v>16804.900000000001</v>
      </c>
      <c r="EP255">
        <v>0</v>
      </c>
      <c r="EQ255">
        <v>0</v>
      </c>
      <c r="ER255">
        <v>0</v>
      </c>
      <c r="ES255">
        <v>0</v>
      </c>
      <c r="ET255">
        <v>0</v>
      </c>
      <c r="EU255">
        <v>14.61</v>
      </c>
      <c r="EV255">
        <v>11.72</v>
      </c>
      <c r="EW255">
        <v>4.3899999999999997</v>
      </c>
      <c r="EX255">
        <v>24.48</v>
      </c>
      <c r="EY255">
        <v>0</v>
      </c>
      <c r="EZ255">
        <v>-77.98</v>
      </c>
      <c r="FA255">
        <v>0</v>
      </c>
      <c r="FB255">
        <v>0</v>
      </c>
      <c r="FC255">
        <v>9.15</v>
      </c>
      <c r="FD255">
        <v>54.17</v>
      </c>
      <c r="FE255">
        <v>49.82</v>
      </c>
      <c r="FF255">
        <v>1.82</v>
      </c>
      <c r="FG255">
        <v>92.18</v>
      </c>
      <c r="FT255">
        <v>0</v>
      </c>
      <c r="FU255">
        <v>2.2725599999999999</v>
      </c>
      <c r="FV255">
        <v>0.12561700000000001</v>
      </c>
      <c r="FW255">
        <v>0.57930000000000004</v>
      </c>
      <c r="FX255">
        <v>0</v>
      </c>
      <c r="FY255">
        <v>-0.43352400000000002</v>
      </c>
      <c r="FZ255">
        <v>0</v>
      </c>
      <c r="GA255">
        <v>0</v>
      </c>
      <c r="GB255">
        <v>0.53989299999999996</v>
      </c>
      <c r="GC255">
        <v>2.1850200000000002</v>
      </c>
      <c r="GD255">
        <v>1.82348</v>
      </c>
      <c r="GE255">
        <v>7.39533E-2</v>
      </c>
      <c r="GF255">
        <v>7.1662999999999997</v>
      </c>
      <c r="GG255">
        <v>7055.17</v>
      </c>
      <c r="GH255">
        <v>1888.56</v>
      </c>
      <c r="GI255">
        <v>1100.08</v>
      </c>
      <c r="GJ255">
        <v>17019.8</v>
      </c>
      <c r="GK255">
        <v>5894.96</v>
      </c>
      <c r="GL255">
        <v>15077.5</v>
      </c>
      <c r="GM255">
        <v>10697.7</v>
      </c>
      <c r="GN255">
        <v>540.49900000000002</v>
      </c>
      <c r="GO255">
        <v>59274.3</v>
      </c>
      <c r="GP255">
        <v>0</v>
      </c>
      <c r="GQ255">
        <v>0</v>
      </c>
      <c r="GR255">
        <v>0</v>
      </c>
      <c r="GS255">
        <v>0</v>
      </c>
      <c r="GT255">
        <v>25.57</v>
      </c>
      <c r="GU255">
        <v>30.27</v>
      </c>
      <c r="GV255">
        <v>4.3899999999999997</v>
      </c>
      <c r="GW255">
        <v>67.260000000000005</v>
      </c>
      <c r="GX255">
        <v>26.91</v>
      </c>
      <c r="GY255">
        <v>61.94</v>
      </c>
      <c r="GZ255">
        <v>44.64</v>
      </c>
      <c r="HA255">
        <v>2.29</v>
      </c>
      <c r="HB255">
        <v>263.27</v>
      </c>
      <c r="HC255">
        <v>25.57</v>
      </c>
      <c r="HD255">
        <v>30.27</v>
      </c>
      <c r="HE255">
        <v>4.3899999999999997</v>
      </c>
      <c r="HF255">
        <v>67.260000000000005</v>
      </c>
      <c r="HG255">
        <v>26.91</v>
      </c>
      <c r="HH255">
        <v>61.94</v>
      </c>
      <c r="HI255">
        <v>44.64</v>
      </c>
      <c r="HJ255">
        <v>2.29</v>
      </c>
      <c r="HK255">
        <v>263.27</v>
      </c>
      <c r="ID255">
        <v>0</v>
      </c>
      <c r="IE255">
        <v>5.29216</v>
      </c>
      <c r="IF255">
        <v>0.12561700000000001</v>
      </c>
      <c r="IG255">
        <v>2.07504</v>
      </c>
      <c r="IH255">
        <v>1.7213499999999999</v>
      </c>
      <c r="II255">
        <v>2.2057600000000002</v>
      </c>
      <c r="IJ255">
        <v>1.7518499999999999</v>
      </c>
      <c r="IK255">
        <v>0.114331</v>
      </c>
      <c r="IL255">
        <v>13.286099999999999</v>
      </c>
      <c r="IM255">
        <v>64.599999999999994</v>
      </c>
      <c r="IN255">
        <v>29.6</v>
      </c>
      <c r="IO255">
        <v>35</v>
      </c>
      <c r="IP255">
        <v>64.599999999999994</v>
      </c>
      <c r="IQ255">
        <v>29.6</v>
      </c>
      <c r="IR255">
        <v>35</v>
      </c>
      <c r="IU255">
        <v>55.2</v>
      </c>
      <c r="IV255">
        <v>0</v>
      </c>
      <c r="IW255">
        <v>55.2</v>
      </c>
      <c r="IX255">
        <v>0</v>
      </c>
      <c r="IY255">
        <v>55.2</v>
      </c>
      <c r="IZ255">
        <v>0</v>
      </c>
      <c r="JA255">
        <v>127.49</v>
      </c>
      <c r="JB255">
        <v>0</v>
      </c>
      <c r="JK255">
        <v>1</v>
      </c>
      <c r="JL255">
        <v>14.594900000000001</v>
      </c>
      <c r="JM255">
        <v>14.594900000000001</v>
      </c>
      <c r="JP255">
        <v>22829.200000000001</v>
      </c>
      <c r="JQ255">
        <v>14.594900000000001</v>
      </c>
      <c r="JR255">
        <v>2.12</v>
      </c>
      <c r="JS255">
        <v>1.38</v>
      </c>
      <c r="JT255">
        <v>4.45</v>
      </c>
      <c r="JU255">
        <v>2.12</v>
      </c>
      <c r="JV255">
        <v>1.38</v>
      </c>
      <c r="JW255">
        <v>4.45</v>
      </c>
      <c r="JZ255">
        <v>2</v>
      </c>
      <c r="KA255">
        <v>8</v>
      </c>
      <c r="KB255">
        <v>59.017499999999998</v>
      </c>
      <c r="KC255">
        <v>59.854599999999998</v>
      </c>
      <c r="KD255">
        <v>59.017499999999998</v>
      </c>
      <c r="KE255">
        <v>59.854599999999998</v>
      </c>
      <c r="KF255">
        <v>84.611800000000002</v>
      </c>
      <c r="KG255">
        <v>85.971199999999996</v>
      </c>
      <c r="KJ255">
        <v>833.72400000000005</v>
      </c>
      <c r="KK255">
        <v>170.88</v>
      </c>
      <c r="KL255">
        <v>219.49799999999999</v>
      </c>
      <c r="KM255">
        <v>1231.01</v>
      </c>
      <c r="KN255">
        <v>0</v>
      </c>
      <c r="KO255">
        <v>-3496.02</v>
      </c>
      <c r="KP255">
        <v>0</v>
      </c>
      <c r="KQ255">
        <v>0</v>
      </c>
      <c r="KR255">
        <v>441.303</v>
      </c>
      <c r="KS255">
        <v>2487.14</v>
      </c>
      <c r="KT255">
        <v>2466.0500000000002</v>
      </c>
      <c r="KU255">
        <v>95.033199999999994</v>
      </c>
      <c r="KV255">
        <v>4448.62</v>
      </c>
      <c r="KW255">
        <v>0</v>
      </c>
      <c r="KX255">
        <v>0</v>
      </c>
      <c r="KY255">
        <v>0</v>
      </c>
      <c r="KZ255">
        <v>0</v>
      </c>
      <c r="LA255">
        <v>0</v>
      </c>
      <c r="LB255">
        <v>833.72400000000005</v>
      </c>
      <c r="LC255">
        <v>170.88</v>
      </c>
      <c r="LD255">
        <v>219.49799999999999</v>
      </c>
      <c r="LE255">
        <v>1231.01</v>
      </c>
      <c r="LF255">
        <v>-3496.02</v>
      </c>
      <c r="LG255">
        <v>441.303</v>
      </c>
      <c r="LH255">
        <v>2487.14</v>
      </c>
      <c r="LI255">
        <v>2466.0500000000002</v>
      </c>
      <c r="LJ255">
        <v>95.033199999999994</v>
      </c>
      <c r="LK255">
        <v>4448.62</v>
      </c>
      <c r="LL255">
        <v>0</v>
      </c>
      <c r="LM255">
        <v>0</v>
      </c>
      <c r="LN255">
        <v>0</v>
      </c>
      <c r="LO255">
        <v>0</v>
      </c>
      <c r="LP255">
        <v>1497.31</v>
      </c>
      <c r="LQ255">
        <v>458.29700000000003</v>
      </c>
      <c r="LR255">
        <v>219.49799999999999</v>
      </c>
      <c r="LS255">
        <v>3301.43</v>
      </c>
      <c r="LT255">
        <v>1278.6099999999999</v>
      </c>
      <c r="LU255">
        <v>3076.41</v>
      </c>
      <c r="LV255">
        <v>2209.0100000000002</v>
      </c>
      <c r="LW255">
        <v>129.84899999999999</v>
      </c>
      <c r="LX255">
        <v>12170.4</v>
      </c>
      <c r="LY255">
        <v>0</v>
      </c>
      <c r="LZ255">
        <v>0</v>
      </c>
      <c r="MA255">
        <v>0</v>
      </c>
      <c r="MB255">
        <v>0</v>
      </c>
    </row>
    <row r="256" spans="1:340" x14ac:dyDescent="0.25">
      <c r="A256" s="26">
        <v>44497.850127314814</v>
      </c>
      <c r="B256" t="s">
        <v>1168</v>
      </c>
      <c r="C256" t="s">
        <v>1169</v>
      </c>
      <c r="D256">
        <v>5</v>
      </c>
      <c r="E256">
        <v>8</v>
      </c>
      <c r="F256">
        <v>6960</v>
      </c>
      <c r="G256" t="s">
        <v>87</v>
      </c>
      <c r="H256" t="s">
        <v>393</v>
      </c>
      <c r="I256">
        <v>0</v>
      </c>
      <c r="J256">
        <v>0</v>
      </c>
      <c r="K256">
        <v>0</v>
      </c>
      <c r="L256">
        <v>37.200000000000003</v>
      </c>
      <c r="O256">
        <v>1916.63</v>
      </c>
      <c r="P256">
        <v>71.998500000000007</v>
      </c>
      <c r="Q256">
        <v>1100.08</v>
      </c>
      <c r="R256">
        <v>9288.1</v>
      </c>
      <c r="S256">
        <v>0</v>
      </c>
      <c r="T256">
        <v>-21913</v>
      </c>
      <c r="U256">
        <v>0</v>
      </c>
      <c r="V256">
        <v>0</v>
      </c>
      <c r="W256">
        <v>2033.7</v>
      </c>
      <c r="X256">
        <v>12933.9</v>
      </c>
      <c r="Y256">
        <v>12062</v>
      </c>
      <c r="Z256">
        <v>433.91399999999999</v>
      </c>
      <c r="AA256">
        <v>17927.3</v>
      </c>
      <c r="AB256">
        <v>12376.8</v>
      </c>
      <c r="AC256">
        <v>0</v>
      </c>
      <c r="AD256">
        <v>0</v>
      </c>
      <c r="AE256">
        <v>0</v>
      </c>
      <c r="AF256">
        <v>0</v>
      </c>
      <c r="AG256">
        <v>0</v>
      </c>
      <c r="AH256">
        <v>0</v>
      </c>
      <c r="AI256">
        <v>7.08</v>
      </c>
      <c r="AJ256">
        <v>1.63</v>
      </c>
      <c r="AK256">
        <v>4.41</v>
      </c>
      <c r="AL256">
        <v>37.130000000000003</v>
      </c>
      <c r="AM256">
        <v>0</v>
      </c>
      <c r="AN256">
        <v>-74.13</v>
      </c>
      <c r="AO256">
        <v>0</v>
      </c>
      <c r="AP256">
        <v>0</v>
      </c>
      <c r="AQ256">
        <v>9.41</v>
      </c>
      <c r="AR256">
        <v>54.07</v>
      </c>
      <c r="AS256">
        <v>50.37</v>
      </c>
      <c r="AT256">
        <v>1.87</v>
      </c>
      <c r="AU256">
        <v>91.84</v>
      </c>
      <c r="AV256">
        <v>50.25</v>
      </c>
      <c r="BI256">
        <v>0</v>
      </c>
      <c r="BJ256">
        <v>0.37107200000000001</v>
      </c>
      <c r="BK256">
        <v>0.12561700000000001</v>
      </c>
      <c r="BL256">
        <v>0.91481199999999996</v>
      </c>
      <c r="BM256">
        <v>0</v>
      </c>
      <c r="BN256">
        <v>-0.30422900000000003</v>
      </c>
      <c r="BO256">
        <v>0</v>
      </c>
      <c r="BP256">
        <v>0</v>
      </c>
      <c r="BQ256">
        <v>0.53989299999999996</v>
      </c>
      <c r="BR256">
        <v>2.1719499999999998</v>
      </c>
      <c r="BS256">
        <v>1.82348</v>
      </c>
      <c r="BT256">
        <v>7.39533E-2</v>
      </c>
      <c r="BU256">
        <v>5.7165499999999998</v>
      </c>
      <c r="BV256">
        <v>1.4115</v>
      </c>
      <c r="BW256">
        <v>1916.63</v>
      </c>
      <c r="BX256">
        <v>71.998500000000007</v>
      </c>
      <c r="BY256">
        <v>1100.08</v>
      </c>
      <c r="BZ256">
        <v>9288.1</v>
      </c>
      <c r="CA256">
        <v>-21913</v>
      </c>
      <c r="CB256">
        <v>2033.7</v>
      </c>
      <c r="CC256">
        <v>12933.9</v>
      </c>
      <c r="CD256">
        <v>12062</v>
      </c>
      <c r="CE256">
        <v>433.91399999999999</v>
      </c>
      <c r="CF256">
        <v>17927.3</v>
      </c>
      <c r="CG256">
        <v>12376.8</v>
      </c>
      <c r="CH256">
        <v>0</v>
      </c>
      <c r="CI256">
        <v>0</v>
      </c>
      <c r="CJ256">
        <v>0</v>
      </c>
      <c r="CK256">
        <v>0</v>
      </c>
      <c r="CL256">
        <v>0</v>
      </c>
      <c r="CM256">
        <v>7.08</v>
      </c>
      <c r="CN256">
        <v>1.63</v>
      </c>
      <c r="CO256">
        <v>4.41</v>
      </c>
      <c r="CP256">
        <v>37.130000000000003</v>
      </c>
      <c r="CQ256">
        <v>-74.13</v>
      </c>
      <c r="CR256">
        <v>9.41</v>
      </c>
      <c r="CS256">
        <v>54.07</v>
      </c>
      <c r="CT256">
        <v>50.37</v>
      </c>
      <c r="CU256">
        <v>1.87</v>
      </c>
      <c r="CV256">
        <v>91.84</v>
      </c>
      <c r="CW256">
        <v>50.25</v>
      </c>
      <c r="DH256">
        <v>0</v>
      </c>
      <c r="DI256">
        <v>0.37107200000000001</v>
      </c>
      <c r="DJ256">
        <v>0.12561700000000001</v>
      </c>
      <c r="DK256">
        <v>0.91481199999999996</v>
      </c>
      <c r="DL256">
        <v>-0.30422900000000003</v>
      </c>
      <c r="DM256">
        <v>0.53989299999999996</v>
      </c>
      <c r="DN256">
        <v>2.1719499999999998</v>
      </c>
      <c r="DO256">
        <v>1.82348</v>
      </c>
      <c r="DP256">
        <v>7.39533E-2</v>
      </c>
      <c r="DQ256">
        <v>5.7165499999999998</v>
      </c>
      <c r="DR256">
        <v>1.4115</v>
      </c>
      <c r="DS256" t="s">
        <v>673</v>
      </c>
      <c r="DT256" t="s">
        <v>670</v>
      </c>
      <c r="DU256" t="s">
        <v>665</v>
      </c>
      <c r="DV256" t="s">
        <v>501</v>
      </c>
      <c r="DW256">
        <v>0</v>
      </c>
      <c r="DX256">
        <v>0</v>
      </c>
      <c r="DY256">
        <v>0</v>
      </c>
      <c r="DZ256">
        <v>0</v>
      </c>
      <c r="EC256">
        <v>1916.63</v>
      </c>
      <c r="ED256">
        <v>71.998500000000007</v>
      </c>
      <c r="EE256">
        <v>1100.08</v>
      </c>
      <c r="EF256">
        <v>9288.1</v>
      </c>
      <c r="EG256">
        <v>0</v>
      </c>
      <c r="EH256">
        <v>-21913</v>
      </c>
      <c r="EI256">
        <v>0</v>
      </c>
      <c r="EJ256">
        <v>0</v>
      </c>
      <c r="EK256">
        <v>2033.7</v>
      </c>
      <c r="EL256">
        <v>12933.9</v>
      </c>
      <c r="EM256">
        <v>12062</v>
      </c>
      <c r="EN256">
        <v>433.91399999999999</v>
      </c>
      <c r="EO256">
        <v>17927.3</v>
      </c>
      <c r="EP256">
        <v>0</v>
      </c>
      <c r="EQ256">
        <v>0</v>
      </c>
      <c r="ER256">
        <v>0</v>
      </c>
      <c r="ES256">
        <v>0</v>
      </c>
      <c r="ET256">
        <v>0</v>
      </c>
      <c r="EU256">
        <v>7.08</v>
      </c>
      <c r="EV256">
        <v>1.63</v>
      </c>
      <c r="EW256">
        <v>4.41</v>
      </c>
      <c r="EX256">
        <v>37.130000000000003</v>
      </c>
      <c r="EY256">
        <v>0</v>
      </c>
      <c r="EZ256">
        <v>-74.13</v>
      </c>
      <c r="FA256">
        <v>0</v>
      </c>
      <c r="FB256">
        <v>0</v>
      </c>
      <c r="FC256">
        <v>9.41</v>
      </c>
      <c r="FD256">
        <v>54.07</v>
      </c>
      <c r="FE256">
        <v>50.37</v>
      </c>
      <c r="FF256">
        <v>1.87</v>
      </c>
      <c r="FG256">
        <v>91.84</v>
      </c>
      <c r="FT256">
        <v>0</v>
      </c>
      <c r="FU256">
        <v>0.37107200000000001</v>
      </c>
      <c r="FV256">
        <v>0.12561700000000001</v>
      </c>
      <c r="FW256">
        <v>0.91481199999999996</v>
      </c>
      <c r="FX256">
        <v>0</v>
      </c>
      <c r="FY256">
        <v>-0.30422900000000003</v>
      </c>
      <c r="FZ256">
        <v>0</v>
      </c>
      <c r="GA256">
        <v>0</v>
      </c>
      <c r="GB256">
        <v>0.53989299999999996</v>
      </c>
      <c r="GC256">
        <v>2.1719499999999998</v>
      </c>
      <c r="GD256">
        <v>1.82348</v>
      </c>
      <c r="GE256">
        <v>7.39533E-2</v>
      </c>
      <c r="GF256">
        <v>5.7165499999999998</v>
      </c>
      <c r="GG256">
        <v>7520.62</v>
      </c>
      <c r="GH256">
        <v>8.6631900000000002</v>
      </c>
      <c r="GI256">
        <v>1100.08</v>
      </c>
      <c r="GJ256">
        <v>18789.2</v>
      </c>
      <c r="GK256">
        <v>5894.96</v>
      </c>
      <c r="GL256">
        <v>15077.5</v>
      </c>
      <c r="GM256">
        <v>10697.7</v>
      </c>
      <c r="GN256">
        <v>540.49900000000002</v>
      </c>
      <c r="GO256">
        <v>59629.3</v>
      </c>
      <c r="GP256">
        <v>0</v>
      </c>
      <c r="GQ256">
        <v>0</v>
      </c>
      <c r="GR256">
        <v>0</v>
      </c>
      <c r="GS256">
        <v>0</v>
      </c>
      <c r="GT256">
        <v>27.81</v>
      </c>
      <c r="GU256">
        <v>0.26</v>
      </c>
      <c r="GV256">
        <v>4.41</v>
      </c>
      <c r="GW256">
        <v>77.23</v>
      </c>
      <c r="GX256">
        <v>27.38</v>
      </c>
      <c r="GY256">
        <v>62.3</v>
      </c>
      <c r="GZ256">
        <v>44.93</v>
      </c>
      <c r="HA256">
        <v>2.4900000000000002</v>
      </c>
      <c r="HB256">
        <v>246.81</v>
      </c>
      <c r="HC256">
        <v>27.81</v>
      </c>
      <c r="HD256">
        <v>0.26</v>
      </c>
      <c r="HE256">
        <v>4.41</v>
      </c>
      <c r="HF256">
        <v>77.23</v>
      </c>
      <c r="HG256">
        <v>27.38</v>
      </c>
      <c r="HH256">
        <v>62.3</v>
      </c>
      <c r="HI256">
        <v>44.93</v>
      </c>
      <c r="HJ256">
        <v>2.4900000000000002</v>
      </c>
      <c r="HK256">
        <v>246.81</v>
      </c>
      <c r="ID256">
        <v>0</v>
      </c>
      <c r="IE256">
        <v>3.8911599999999998E-2</v>
      </c>
      <c r="IF256">
        <v>0.12561700000000001</v>
      </c>
      <c r="IG256">
        <v>2.5229599999999999</v>
      </c>
      <c r="IH256">
        <v>1.7213499999999999</v>
      </c>
      <c r="II256">
        <v>2.2057600000000002</v>
      </c>
      <c r="IJ256">
        <v>1.7518499999999999</v>
      </c>
      <c r="IK256">
        <v>0.114331</v>
      </c>
      <c r="IL256">
        <v>8.4807799999999993</v>
      </c>
      <c r="IM256">
        <v>67.2</v>
      </c>
      <c r="IN256">
        <v>30</v>
      </c>
      <c r="IO256">
        <v>37.200000000000003</v>
      </c>
      <c r="IP256">
        <v>67.2</v>
      </c>
      <c r="IQ256">
        <v>30</v>
      </c>
      <c r="IR256">
        <v>37.200000000000003</v>
      </c>
      <c r="IU256">
        <v>50.25</v>
      </c>
      <c r="IV256">
        <v>0</v>
      </c>
      <c r="IW256">
        <v>50.25</v>
      </c>
      <c r="IX256">
        <v>0</v>
      </c>
      <c r="IY256">
        <v>50.25</v>
      </c>
      <c r="IZ256">
        <v>0</v>
      </c>
      <c r="JA256">
        <v>109.71</v>
      </c>
      <c r="JB256">
        <v>0</v>
      </c>
      <c r="JK256">
        <v>1</v>
      </c>
      <c r="JL256">
        <v>13.456200000000001</v>
      </c>
      <c r="JM256">
        <v>13.456200000000001</v>
      </c>
      <c r="JP256">
        <v>21919.4</v>
      </c>
      <c r="JQ256">
        <v>13.456200000000001</v>
      </c>
      <c r="JR256">
        <v>2.12</v>
      </c>
      <c r="JS256">
        <v>1.23</v>
      </c>
      <c r="JT256">
        <v>4.63</v>
      </c>
      <c r="JU256">
        <v>2.12</v>
      </c>
      <c r="JV256">
        <v>1.23</v>
      </c>
      <c r="JW256">
        <v>4.63</v>
      </c>
      <c r="JZ256">
        <v>2</v>
      </c>
      <c r="KA256">
        <v>8</v>
      </c>
      <c r="KB256">
        <v>41.525100000000002</v>
      </c>
      <c r="KC256">
        <v>42.005200000000002</v>
      </c>
      <c r="KD256">
        <v>41.525100000000002</v>
      </c>
      <c r="KE256">
        <v>42.005200000000002</v>
      </c>
      <c r="KF256">
        <v>53.493299999999998</v>
      </c>
      <c r="KG256">
        <v>54.217700000000001</v>
      </c>
      <c r="KJ256">
        <v>414.56299999999999</v>
      </c>
      <c r="KK256">
        <v>18.0305</v>
      </c>
      <c r="KL256">
        <v>219.49799999999999</v>
      </c>
      <c r="KM256">
        <v>1841.26</v>
      </c>
      <c r="KN256">
        <v>0</v>
      </c>
      <c r="KO256">
        <v>-3352.2</v>
      </c>
      <c r="KP256">
        <v>0</v>
      </c>
      <c r="KQ256">
        <v>0</v>
      </c>
      <c r="KR256">
        <v>441.303</v>
      </c>
      <c r="KS256">
        <v>2484.1999999999998</v>
      </c>
      <c r="KT256">
        <v>2466.0500000000002</v>
      </c>
      <c r="KU256">
        <v>95.033199999999994</v>
      </c>
      <c r="KV256">
        <v>4627.7299999999996</v>
      </c>
      <c r="KW256">
        <v>0</v>
      </c>
      <c r="KX256">
        <v>0</v>
      </c>
      <c r="KY256">
        <v>0</v>
      </c>
      <c r="KZ256">
        <v>0</v>
      </c>
      <c r="LA256">
        <v>0</v>
      </c>
      <c r="LB256">
        <v>414.56299999999999</v>
      </c>
      <c r="LC256">
        <v>18.0305</v>
      </c>
      <c r="LD256">
        <v>219.49799999999999</v>
      </c>
      <c r="LE256">
        <v>1841.26</v>
      </c>
      <c r="LF256">
        <v>-3352.2</v>
      </c>
      <c r="LG256">
        <v>441.303</v>
      </c>
      <c r="LH256">
        <v>2484.1999999999998</v>
      </c>
      <c r="LI256">
        <v>2466.0500000000002</v>
      </c>
      <c r="LJ256">
        <v>95.033199999999994</v>
      </c>
      <c r="LK256">
        <v>4627.7299999999996</v>
      </c>
      <c r="LL256">
        <v>0</v>
      </c>
      <c r="LM256">
        <v>0</v>
      </c>
      <c r="LN256">
        <v>0</v>
      </c>
      <c r="LO256">
        <v>0</v>
      </c>
      <c r="LP256">
        <v>1612.42</v>
      </c>
      <c r="LQ256">
        <v>2.29739</v>
      </c>
      <c r="LR256">
        <v>219.49799999999999</v>
      </c>
      <c r="LS256">
        <v>3662.16</v>
      </c>
      <c r="LT256">
        <v>1278.6099999999999</v>
      </c>
      <c r="LU256">
        <v>3076.41</v>
      </c>
      <c r="LV256">
        <v>2209.0100000000002</v>
      </c>
      <c r="LW256">
        <v>129.84899999999999</v>
      </c>
      <c r="LX256">
        <v>12190.3</v>
      </c>
      <c r="LY256">
        <v>0</v>
      </c>
      <c r="LZ256">
        <v>0</v>
      </c>
      <c r="MA256">
        <v>0</v>
      </c>
      <c r="MB256">
        <v>0</v>
      </c>
    </row>
    <row r="257" spans="1:340" x14ac:dyDescent="0.25">
      <c r="A257" s="26">
        <v>44497.850659722222</v>
      </c>
      <c r="B257" t="s">
        <v>1170</v>
      </c>
      <c r="C257" t="s">
        <v>1171</v>
      </c>
      <c r="D257">
        <v>6</v>
      </c>
      <c r="E257">
        <v>8</v>
      </c>
      <c r="F257">
        <v>6960</v>
      </c>
      <c r="G257" t="s">
        <v>87</v>
      </c>
      <c r="H257" t="s">
        <v>393</v>
      </c>
      <c r="I257">
        <v>0</v>
      </c>
      <c r="J257">
        <v>0</v>
      </c>
      <c r="K257">
        <v>0</v>
      </c>
      <c r="L257">
        <v>33.9</v>
      </c>
      <c r="O257">
        <v>1509.14</v>
      </c>
      <c r="P257">
        <v>474.673</v>
      </c>
      <c r="Q257">
        <v>1100.08</v>
      </c>
      <c r="R257">
        <v>5911.89</v>
      </c>
      <c r="S257">
        <v>0</v>
      </c>
      <c r="T257">
        <v>-22553.9</v>
      </c>
      <c r="U257">
        <v>0</v>
      </c>
      <c r="V257">
        <v>0</v>
      </c>
      <c r="W257">
        <v>2033.7</v>
      </c>
      <c r="X257">
        <v>12986.4</v>
      </c>
      <c r="Y257">
        <v>12062</v>
      </c>
      <c r="Z257">
        <v>433.91399999999999</v>
      </c>
      <c r="AA257">
        <v>13957.9</v>
      </c>
      <c r="AB257">
        <v>8995.7800000000007</v>
      </c>
      <c r="AC257">
        <v>0</v>
      </c>
      <c r="AD257">
        <v>0</v>
      </c>
      <c r="AE257">
        <v>0</v>
      </c>
      <c r="AF257">
        <v>0</v>
      </c>
      <c r="AG257">
        <v>0</v>
      </c>
      <c r="AH257">
        <v>0</v>
      </c>
      <c r="AI257">
        <v>5.3</v>
      </c>
      <c r="AJ257">
        <v>7.46</v>
      </c>
      <c r="AK257">
        <v>4.28</v>
      </c>
      <c r="AL257">
        <v>22.39</v>
      </c>
      <c r="AM257">
        <v>0</v>
      </c>
      <c r="AN257">
        <v>-74.680000000000007</v>
      </c>
      <c r="AO257">
        <v>0</v>
      </c>
      <c r="AP257">
        <v>0</v>
      </c>
      <c r="AQ257">
        <v>8.8699999999999992</v>
      </c>
      <c r="AR257">
        <v>51.85</v>
      </c>
      <c r="AS257">
        <v>48.62</v>
      </c>
      <c r="AT257">
        <v>1.79</v>
      </c>
      <c r="AU257">
        <v>75.88</v>
      </c>
      <c r="AV257">
        <v>39.43</v>
      </c>
      <c r="BI257">
        <v>0</v>
      </c>
      <c r="BJ257">
        <v>1.2644200000000001</v>
      </c>
      <c r="BK257">
        <v>0.12561700000000001</v>
      </c>
      <c r="BL257">
        <v>0.61622600000000005</v>
      </c>
      <c r="BM257">
        <v>0</v>
      </c>
      <c r="BN257">
        <v>-0.26884999999999998</v>
      </c>
      <c r="BO257">
        <v>0</v>
      </c>
      <c r="BP257">
        <v>0</v>
      </c>
      <c r="BQ257">
        <v>0.53989299999999996</v>
      </c>
      <c r="BR257">
        <v>2.18215</v>
      </c>
      <c r="BS257">
        <v>1.82348</v>
      </c>
      <c r="BT257">
        <v>7.39533E-2</v>
      </c>
      <c r="BU257">
        <v>6.3568800000000003</v>
      </c>
      <c r="BV257">
        <v>2.0062600000000002</v>
      </c>
      <c r="BW257">
        <v>1509.14</v>
      </c>
      <c r="BX257">
        <v>474.673</v>
      </c>
      <c r="BY257">
        <v>1100.08</v>
      </c>
      <c r="BZ257">
        <v>5911.89</v>
      </c>
      <c r="CA257">
        <v>-22553.9</v>
      </c>
      <c r="CB257">
        <v>2033.7</v>
      </c>
      <c r="CC257">
        <v>12986.4</v>
      </c>
      <c r="CD257">
        <v>12062</v>
      </c>
      <c r="CE257">
        <v>433.91399999999999</v>
      </c>
      <c r="CF257">
        <v>13957.9</v>
      </c>
      <c r="CG257">
        <v>8995.7800000000007</v>
      </c>
      <c r="CH257">
        <v>0</v>
      </c>
      <c r="CI257">
        <v>0</v>
      </c>
      <c r="CJ257">
        <v>0</v>
      </c>
      <c r="CK257">
        <v>0</v>
      </c>
      <c r="CL257">
        <v>0</v>
      </c>
      <c r="CM257">
        <v>5.3</v>
      </c>
      <c r="CN257">
        <v>7.46</v>
      </c>
      <c r="CO257">
        <v>4.28</v>
      </c>
      <c r="CP257">
        <v>22.39</v>
      </c>
      <c r="CQ257">
        <v>-74.680000000000007</v>
      </c>
      <c r="CR257">
        <v>8.8699999999999992</v>
      </c>
      <c r="CS257">
        <v>51.85</v>
      </c>
      <c r="CT257">
        <v>48.62</v>
      </c>
      <c r="CU257">
        <v>1.79</v>
      </c>
      <c r="CV257">
        <v>75.88</v>
      </c>
      <c r="CW257">
        <v>39.43</v>
      </c>
      <c r="DH257">
        <v>0</v>
      </c>
      <c r="DI257">
        <v>1.2644200000000001</v>
      </c>
      <c r="DJ257">
        <v>0.12561700000000001</v>
      </c>
      <c r="DK257">
        <v>0.61622600000000005</v>
      </c>
      <c r="DL257">
        <v>-0.26884999999999998</v>
      </c>
      <c r="DM257">
        <v>0.53989299999999996</v>
      </c>
      <c r="DN257">
        <v>2.18215</v>
      </c>
      <c r="DO257">
        <v>1.82348</v>
      </c>
      <c r="DP257">
        <v>7.39533E-2</v>
      </c>
      <c r="DQ257">
        <v>6.3568800000000003</v>
      </c>
      <c r="DR257">
        <v>2.0062600000000002</v>
      </c>
      <c r="DS257" t="s">
        <v>673</v>
      </c>
      <c r="DT257" t="s">
        <v>670</v>
      </c>
      <c r="DU257" t="s">
        <v>665</v>
      </c>
      <c r="DV257" t="s">
        <v>501</v>
      </c>
      <c r="DW257">
        <v>0</v>
      </c>
      <c r="DX257">
        <v>0</v>
      </c>
      <c r="DY257">
        <v>0</v>
      </c>
      <c r="DZ257">
        <v>0</v>
      </c>
      <c r="EC257">
        <v>1509.14</v>
      </c>
      <c r="ED257">
        <v>474.673</v>
      </c>
      <c r="EE257">
        <v>1100.08</v>
      </c>
      <c r="EF257">
        <v>5911.89</v>
      </c>
      <c r="EG257">
        <v>0</v>
      </c>
      <c r="EH257">
        <v>-22553.9</v>
      </c>
      <c r="EI257">
        <v>0</v>
      </c>
      <c r="EJ257">
        <v>0</v>
      </c>
      <c r="EK257">
        <v>2033.7</v>
      </c>
      <c r="EL257">
        <v>12986.4</v>
      </c>
      <c r="EM257">
        <v>12062</v>
      </c>
      <c r="EN257">
        <v>433.91399999999999</v>
      </c>
      <c r="EO257">
        <v>13957.9</v>
      </c>
      <c r="EP257">
        <v>0</v>
      </c>
      <c r="EQ257">
        <v>0</v>
      </c>
      <c r="ER257">
        <v>0</v>
      </c>
      <c r="ES257">
        <v>0</v>
      </c>
      <c r="ET257">
        <v>0</v>
      </c>
      <c r="EU257">
        <v>5.3</v>
      </c>
      <c r="EV257">
        <v>7.46</v>
      </c>
      <c r="EW257">
        <v>4.28</v>
      </c>
      <c r="EX257">
        <v>22.39</v>
      </c>
      <c r="EY257">
        <v>0</v>
      </c>
      <c r="EZ257">
        <v>-74.680000000000007</v>
      </c>
      <c r="FA257">
        <v>0</v>
      </c>
      <c r="FB257">
        <v>0</v>
      </c>
      <c r="FC257">
        <v>8.8699999999999992</v>
      </c>
      <c r="FD257">
        <v>51.85</v>
      </c>
      <c r="FE257">
        <v>48.62</v>
      </c>
      <c r="FF257">
        <v>1.79</v>
      </c>
      <c r="FG257">
        <v>75.88</v>
      </c>
      <c r="FT257">
        <v>0</v>
      </c>
      <c r="FU257">
        <v>1.2644200000000001</v>
      </c>
      <c r="FV257">
        <v>0.12561700000000001</v>
      </c>
      <c r="FW257">
        <v>0.61622600000000005</v>
      </c>
      <c r="FX257">
        <v>0</v>
      </c>
      <c r="FY257">
        <v>-0.26884999999999998</v>
      </c>
      <c r="FZ257">
        <v>0</v>
      </c>
      <c r="GA257">
        <v>0</v>
      </c>
      <c r="GB257">
        <v>0.53989299999999996</v>
      </c>
      <c r="GC257">
        <v>2.18215</v>
      </c>
      <c r="GD257">
        <v>1.82348</v>
      </c>
      <c r="GE257">
        <v>7.39533E-2</v>
      </c>
      <c r="GF257">
        <v>6.3568800000000003</v>
      </c>
      <c r="GG257">
        <v>2195.17</v>
      </c>
      <c r="GH257">
        <v>1374.4</v>
      </c>
      <c r="GI257">
        <v>1100.08</v>
      </c>
      <c r="GJ257">
        <v>16310.6</v>
      </c>
      <c r="GK257">
        <v>5894.96</v>
      </c>
      <c r="GL257">
        <v>15077.5</v>
      </c>
      <c r="GM257">
        <v>10697.7</v>
      </c>
      <c r="GN257">
        <v>540.49900000000002</v>
      </c>
      <c r="GO257">
        <v>53191</v>
      </c>
      <c r="GP257">
        <v>0</v>
      </c>
      <c r="GQ257">
        <v>0</v>
      </c>
      <c r="GR257">
        <v>0</v>
      </c>
      <c r="GS257">
        <v>0</v>
      </c>
      <c r="GT257">
        <v>7.74</v>
      </c>
      <c r="GU257">
        <v>16.46</v>
      </c>
      <c r="GV257">
        <v>4.28</v>
      </c>
      <c r="GW257">
        <v>63.48</v>
      </c>
      <c r="GX257">
        <v>25.99</v>
      </c>
      <c r="GY257">
        <v>60.33</v>
      </c>
      <c r="GZ257">
        <v>43.47</v>
      </c>
      <c r="HA257">
        <v>2.37</v>
      </c>
      <c r="HB257">
        <v>224.12</v>
      </c>
      <c r="HC257">
        <v>7.74</v>
      </c>
      <c r="HD257">
        <v>16.46</v>
      </c>
      <c r="HE257">
        <v>4.28</v>
      </c>
      <c r="HF257">
        <v>63.48</v>
      </c>
      <c r="HG257">
        <v>25.99</v>
      </c>
      <c r="HH257">
        <v>60.33</v>
      </c>
      <c r="HI257">
        <v>43.47</v>
      </c>
      <c r="HJ257">
        <v>2.37</v>
      </c>
      <c r="HK257">
        <v>224.12</v>
      </c>
      <c r="ID257">
        <v>0</v>
      </c>
      <c r="IE257">
        <v>2.3807700000000001</v>
      </c>
      <c r="IF257">
        <v>0.12561700000000001</v>
      </c>
      <c r="IG257">
        <v>2.03877</v>
      </c>
      <c r="IH257">
        <v>1.7213499999999999</v>
      </c>
      <c r="II257">
        <v>2.2057600000000002</v>
      </c>
      <c r="IJ257">
        <v>1.7518499999999999</v>
      </c>
      <c r="IK257">
        <v>0.114331</v>
      </c>
      <c r="IL257">
        <v>10.3384</v>
      </c>
      <c r="IM257">
        <v>67.2</v>
      </c>
      <c r="IN257">
        <v>33.299999999999997</v>
      </c>
      <c r="IO257">
        <v>33.9</v>
      </c>
      <c r="IP257">
        <v>67.2</v>
      </c>
      <c r="IQ257">
        <v>33.299999999999997</v>
      </c>
      <c r="IR257">
        <v>33.9</v>
      </c>
      <c r="IU257">
        <v>39.43</v>
      </c>
      <c r="IV257">
        <v>0</v>
      </c>
      <c r="IW257">
        <v>39.43</v>
      </c>
      <c r="IX257">
        <v>0</v>
      </c>
      <c r="IY257">
        <v>39.43</v>
      </c>
      <c r="IZ257">
        <v>0</v>
      </c>
      <c r="JA257">
        <v>91.96</v>
      </c>
      <c r="JB257">
        <v>0</v>
      </c>
      <c r="JK257">
        <v>1</v>
      </c>
      <c r="JL257">
        <v>14.7773</v>
      </c>
      <c r="JM257">
        <v>14.7773</v>
      </c>
      <c r="JP257">
        <v>22560.5</v>
      </c>
      <c r="JQ257">
        <v>14.7773</v>
      </c>
      <c r="JR257">
        <v>1.48</v>
      </c>
      <c r="JS257">
        <v>0.85</v>
      </c>
      <c r="JT257">
        <v>4.47</v>
      </c>
      <c r="JU257">
        <v>1.48</v>
      </c>
      <c r="JV257">
        <v>0.85</v>
      </c>
      <c r="JW257">
        <v>4.47</v>
      </c>
      <c r="JZ257">
        <v>2</v>
      </c>
      <c r="KA257">
        <v>8</v>
      </c>
      <c r="KB257">
        <v>65.4131</v>
      </c>
      <c r="KC257">
        <v>66.380600000000001</v>
      </c>
      <c r="KD257">
        <v>65.4131</v>
      </c>
      <c r="KE257">
        <v>66.380600000000001</v>
      </c>
      <c r="KF257">
        <v>89.997799999999998</v>
      </c>
      <c r="KG257">
        <v>91.467200000000005</v>
      </c>
      <c r="KJ257">
        <v>298.62299999999999</v>
      </c>
      <c r="KK257">
        <v>129.09700000000001</v>
      </c>
      <c r="KL257">
        <v>203.99799999999999</v>
      </c>
      <c r="KM257">
        <v>1038.53</v>
      </c>
      <c r="KN257">
        <v>0</v>
      </c>
      <c r="KO257">
        <v>-2331.1</v>
      </c>
      <c r="KP257">
        <v>0</v>
      </c>
      <c r="KQ257">
        <v>0</v>
      </c>
      <c r="KR257">
        <v>444.32499999999999</v>
      </c>
      <c r="KS257">
        <v>2237.23</v>
      </c>
      <c r="KT257">
        <v>2355.87</v>
      </c>
      <c r="KU257">
        <v>95.474199999999996</v>
      </c>
      <c r="KV257">
        <v>4472.05</v>
      </c>
      <c r="KW257">
        <v>0</v>
      </c>
      <c r="KX257">
        <v>0</v>
      </c>
      <c r="KY257">
        <v>0</v>
      </c>
      <c r="KZ257">
        <v>0</v>
      </c>
      <c r="LA257">
        <v>0</v>
      </c>
      <c r="LB257">
        <v>298.62299999999999</v>
      </c>
      <c r="LC257">
        <v>129.09700000000001</v>
      </c>
      <c r="LD257">
        <v>203.99799999999999</v>
      </c>
      <c r="LE257">
        <v>1038.53</v>
      </c>
      <c r="LF257">
        <v>-2331.1</v>
      </c>
      <c r="LG257">
        <v>444.32499999999999</v>
      </c>
      <c r="LH257">
        <v>2237.23</v>
      </c>
      <c r="LI257">
        <v>2355.87</v>
      </c>
      <c r="LJ257">
        <v>95.474199999999996</v>
      </c>
      <c r="LK257">
        <v>4472.05</v>
      </c>
      <c r="LL257">
        <v>0</v>
      </c>
      <c r="LM257">
        <v>0</v>
      </c>
      <c r="LN257">
        <v>0</v>
      </c>
      <c r="LO257">
        <v>0</v>
      </c>
      <c r="LP257">
        <v>459.02300000000002</v>
      </c>
      <c r="LQ257">
        <v>334.529</v>
      </c>
      <c r="LR257">
        <v>203.99799999999999</v>
      </c>
      <c r="LS257">
        <v>2869.72</v>
      </c>
      <c r="LT257">
        <v>1286.71</v>
      </c>
      <c r="LU257">
        <v>2922.79</v>
      </c>
      <c r="LV257">
        <v>2122.71</v>
      </c>
      <c r="LW257">
        <v>142.83199999999999</v>
      </c>
      <c r="LX257">
        <v>10342.299999999999</v>
      </c>
      <c r="LY257">
        <v>0</v>
      </c>
      <c r="LZ257">
        <v>0</v>
      </c>
      <c r="MA257">
        <v>0</v>
      </c>
      <c r="MB257">
        <v>0</v>
      </c>
    </row>
    <row r="258" spans="1:340" x14ac:dyDescent="0.25">
      <c r="A258" s="26">
        <v>44497.85119212963</v>
      </c>
      <c r="B258" t="s">
        <v>1172</v>
      </c>
      <c r="C258" t="s">
        <v>1173</v>
      </c>
      <c r="D258">
        <v>7</v>
      </c>
      <c r="E258">
        <v>8</v>
      </c>
      <c r="F258">
        <v>6960</v>
      </c>
      <c r="G258" t="s">
        <v>87</v>
      </c>
      <c r="H258" t="s">
        <v>393</v>
      </c>
      <c r="I258">
        <v>0</v>
      </c>
      <c r="J258">
        <v>0</v>
      </c>
      <c r="K258">
        <v>0</v>
      </c>
      <c r="L258">
        <v>33.700000000000003</v>
      </c>
      <c r="O258">
        <v>499.41800000000001</v>
      </c>
      <c r="P258">
        <v>252.84200000000001</v>
      </c>
      <c r="Q258">
        <v>1100.08</v>
      </c>
      <c r="R258">
        <v>5814.96</v>
      </c>
      <c r="S258">
        <v>0</v>
      </c>
      <c r="T258">
        <v>-22261.9</v>
      </c>
      <c r="U258">
        <v>0</v>
      </c>
      <c r="V258">
        <v>0</v>
      </c>
      <c r="W258">
        <v>2033.7</v>
      </c>
      <c r="X258">
        <v>12964.8</v>
      </c>
      <c r="Y258">
        <v>12062</v>
      </c>
      <c r="Z258">
        <v>433.91399999999999</v>
      </c>
      <c r="AA258">
        <v>12899.8</v>
      </c>
      <c r="AB258">
        <v>7667.31</v>
      </c>
      <c r="AC258">
        <v>0</v>
      </c>
      <c r="AD258">
        <v>0</v>
      </c>
      <c r="AE258">
        <v>0</v>
      </c>
      <c r="AF258">
        <v>0</v>
      </c>
      <c r="AG258">
        <v>0</v>
      </c>
      <c r="AH258">
        <v>0</v>
      </c>
      <c r="AI258">
        <v>1.77</v>
      </c>
      <c r="AJ258">
        <v>5.57</v>
      </c>
      <c r="AK258">
        <v>4.3499999999999996</v>
      </c>
      <c r="AL258">
        <v>22.66</v>
      </c>
      <c r="AM258">
        <v>0</v>
      </c>
      <c r="AN258">
        <v>-74.31</v>
      </c>
      <c r="AO258">
        <v>0</v>
      </c>
      <c r="AP258">
        <v>0</v>
      </c>
      <c r="AQ258">
        <v>9.0399999999999991</v>
      </c>
      <c r="AR258">
        <v>52.68</v>
      </c>
      <c r="AS258">
        <v>49.53</v>
      </c>
      <c r="AT258">
        <v>1.82</v>
      </c>
      <c r="AU258">
        <v>73.11</v>
      </c>
      <c r="AV258">
        <v>34.35</v>
      </c>
      <c r="BI258">
        <v>0</v>
      </c>
      <c r="BJ258">
        <v>1.32908</v>
      </c>
      <c r="BK258">
        <v>0.12561700000000001</v>
      </c>
      <c r="BL258">
        <v>0.71905200000000002</v>
      </c>
      <c r="BM258">
        <v>0</v>
      </c>
      <c r="BN258">
        <v>-0.187782</v>
      </c>
      <c r="BO258">
        <v>0</v>
      </c>
      <c r="BP258">
        <v>0</v>
      </c>
      <c r="BQ258">
        <v>0.53989299999999996</v>
      </c>
      <c r="BR258">
        <v>2.1783999999999999</v>
      </c>
      <c r="BS258">
        <v>1.82348</v>
      </c>
      <c r="BT258">
        <v>7.39533E-2</v>
      </c>
      <c r="BU258">
        <v>6.6016899999999996</v>
      </c>
      <c r="BV258">
        <v>2.1737500000000001</v>
      </c>
      <c r="BW258">
        <v>499.41800000000001</v>
      </c>
      <c r="BX258">
        <v>252.84200000000001</v>
      </c>
      <c r="BY258">
        <v>1100.08</v>
      </c>
      <c r="BZ258">
        <v>5814.96</v>
      </c>
      <c r="CA258">
        <v>-22261.9</v>
      </c>
      <c r="CB258">
        <v>2033.7</v>
      </c>
      <c r="CC258">
        <v>12964.8</v>
      </c>
      <c r="CD258">
        <v>12062</v>
      </c>
      <c r="CE258">
        <v>433.91399999999999</v>
      </c>
      <c r="CF258">
        <v>12899.8</v>
      </c>
      <c r="CG258">
        <v>7667.31</v>
      </c>
      <c r="CH258">
        <v>0</v>
      </c>
      <c r="CI258">
        <v>0</v>
      </c>
      <c r="CJ258">
        <v>0</v>
      </c>
      <c r="CK258">
        <v>0</v>
      </c>
      <c r="CL258">
        <v>0</v>
      </c>
      <c r="CM258">
        <v>1.77</v>
      </c>
      <c r="CN258">
        <v>5.57</v>
      </c>
      <c r="CO258">
        <v>4.3499999999999996</v>
      </c>
      <c r="CP258">
        <v>22.66</v>
      </c>
      <c r="CQ258">
        <v>-74.31</v>
      </c>
      <c r="CR258">
        <v>9.0399999999999991</v>
      </c>
      <c r="CS258">
        <v>52.68</v>
      </c>
      <c r="CT258">
        <v>49.53</v>
      </c>
      <c r="CU258">
        <v>1.82</v>
      </c>
      <c r="CV258">
        <v>73.11</v>
      </c>
      <c r="CW258">
        <v>34.35</v>
      </c>
      <c r="DH258">
        <v>0</v>
      </c>
      <c r="DI258">
        <v>1.32908</v>
      </c>
      <c r="DJ258">
        <v>0.12561700000000001</v>
      </c>
      <c r="DK258">
        <v>0.71905200000000002</v>
      </c>
      <c r="DL258">
        <v>-0.187782</v>
      </c>
      <c r="DM258">
        <v>0.53989299999999996</v>
      </c>
      <c r="DN258">
        <v>2.1783999999999999</v>
      </c>
      <c r="DO258">
        <v>1.82348</v>
      </c>
      <c r="DP258">
        <v>7.39533E-2</v>
      </c>
      <c r="DQ258">
        <v>6.6016899999999996</v>
      </c>
      <c r="DR258">
        <v>2.1737500000000001</v>
      </c>
      <c r="DS258" t="s">
        <v>673</v>
      </c>
      <c r="DT258" t="s">
        <v>670</v>
      </c>
      <c r="DU258" t="s">
        <v>665</v>
      </c>
      <c r="DV258" t="s">
        <v>501</v>
      </c>
      <c r="DW258">
        <v>0</v>
      </c>
      <c r="DX258">
        <v>0</v>
      </c>
      <c r="DY258">
        <v>0</v>
      </c>
      <c r="DZ258">
        <v>0</v>
      </c>
      <c r="EC258">
        <v>499.41800000000001</v>
      </c>
      <c r="ED258">
        <v>252.84200000000001</v>
      </c>
      <c r="EE258">
        <v>1100.08</v>
      </c>
      <c r="EF258">
        <v>5814.96</v>
      </c>
      <c r="EG258">
        <v>0</v>
      </c>
      <c r="EH258">
        <v>-22261.9</v>
      </c>
      <c r="EI258">
        <v>0</v>
      </c>
      <c r="EJ258">
        <v>0</v>
      </c>
      <c r="EK258">
        <v>2033.7</v>
      </c>
      <c r="EL258">
        <v>12964.8</v>
      </c>
      <c r="EM258">
        <v>12062</v>
      </c>
      <c r="EN258">
        <v>433.91399999999999</v>
      </c>
      <c r="EO258">
        <v>12899.8</v>
      </c>
      <c r="EP258">
        <v>0</v>
      </c>
      <c r="EQ258">
        <v>0</v>
      </c>
      <c r="ER258">
        <v>0</v>
      </c>
      <c r="ES258">
        <v>0</v>
      </c>
      <c r="ET258">
        <v>0</v>
      </c>
      <c r="EU258">
        <v>1.77</v>
      </c>
      <c r="EV258">
        <v>5.57</v>
      </c>
      <c r="EW258">
        <v>4.3499999999999996</v>
      </c>
      <c r="EX258">
        <v>22.66</v>
      </c>
      <c r="EY258">
        <v>0</v>
      </c>
      <c r="EZ258">
        <v>-74.31</v>
      </c>
      <c r="FA258">
        <v>0</v>
      </c>
      <c r="FB258">
        <v>0</v>
      </c>
      <c r="FC258">
        <v>9.0399999999999991</v>
      </c>
      <c r="FD258">
        <v>52.68</v>
      </c>
      <c r="FE258">
        <v>49.53</v>
      </c>
      <c r="FF258">
        <v>1.82</v>
      </c>
      <c r="FG258">
        <v>73.11</v>
      </c>
      <c r="FT258">
        <v>0</v>
      </c>
      <c r="FU258">
        <v>1.32908</v>
      </c>
      <c r="FV258">
        <v>0.12561700000000001</v>
      </c>
      <c r="FW258">
        <v>0.71905200000000002</v>
      </c>
      <c r="FX258">
        <v>0</v>
      </c>
      <c r="FY258">
        <v>-0.187782</v>
      </c>
      <c r="FZ258">
        <v>0</v>
      </c>
      <c r="GA258">
        <v>0</v>
      </c>
      <c r="GB258">
        <v>0.53989299999999996</v>
      </c>
      <c r="GC258">
        <v>2.1783999999999999</v>
      </c>
      <c r="GD258">
        <v>1.82348</v>
      </c>
      <c r="GE258">
        <v>7.39533E-2</v>
      </c>
      <c r="GF258">
        <v>6.6016899999999996</v>
      </c>
      <c r="GG258">
        <v>430.58199999999999</v>
      </c>
      <c r="GH258">
        <v>849.35799999999995</v>
      </c>
      <c r="GI258">
        <v>1100.08</v>
      </c>
      <c r="GJ258">
        <v>16079.6</v>
      </c>
      <c r="GK258">
        <v>5894.96</v>
      </c>
      <c r="GL258">
        <v>15077.5</v>
      </c>
      <c r="GM258">
        <v>10697.7</v>
      </c>
      <c r="GN258">
        <v>540.49900000000002</v>
      </c>
      <c r="GO258">
        <v>50670.400000000001</v>
      </c>
      <c r="GP258">
        <v>0</v>
      </c>
      <c r="GQ258">
        <v>0</v>
      </c>
      <c r="GR258">
        <v>0</v>
      </c>
      <c r="GS258">
        <v>0</v>
      </c>
      <c r="GT258">
        <v>1.55</v>
      </c>
      <c r="GU258">
        <v>12.52</v>
      </c>
      <c r="GV258">
        <v>4.3499999999999996</v>
      </c>
      <c r="GW258">
        <v>63.77</v>
      </c>
      <c r="GX258">
        <v>26.49</v>
      </c>
      <c r="GY258">
        <v>61.44</v>
      </c>
      <c r="GZ258">
        <v>44.28</v>
      </c>
      <c r="HA258">
        <v>2.42</v>
      </c>
      <c r="HB258">
        <v>216.82</v>
      </c>
      <c r="HC258">
        <v>1.55</v>
      </c>
      <c r="HD258">
        <v>12.52</v>
      </c>
      <c r="HE258">
        <v>4.3499999999999996</v>
      </c>
      <c r="HF258">
        <v>63.77</v>
      </c>
      <c r="HG258">
        <v>26.49</v>
      </c>
      <c r="HH258">
        <v>61.44</v>
      </c>
      <c r="HI258">
        <v>44.28</v>
      </c>
      <c r="HJ258">
        <v>2.42</v>
      </c>
      <c r="HK258">
        <v>216.82</v>
      </c>
      <c r="ID258">
        <v>0</v>
      </c>
      <c r="IE258">
        <v>2.3116300000000001</v>
      </c>
      <c r="IF258">
        <v>0.12561700000000001</v>
      </c>
      <c r="IG258">
        <v>2.0535899999999998</v>
      </c>
      <c r="IH258">
        <v>1.7213499999999999</v>
      </c>
      <c r="II258">
        <v>2.2057600000000002</v>
      </c>
      <c r="IJ258">
        <v>1.7518499999999999</v>
      </c>
      <c r="IK258">
        <v>0.114331</v>
      </c>
      <c r="IL258">
        <v>10.2841</v>
      </c>
      <c r="IM258">
        <v>68</v>
      </c>
      <c r="IN258">
        <v>34.299999999999997</v>
      </c>
      <c r="IO258">
        <v>33.700000000000003</v>
      </c>
      <c r="IP258">
        <v>68</v>
      </c>
      <c r="IQ258">
        <v>34.299999999999997</v>
      </c>
      <c r="IR258">
        <v>33.700000000000003</v>
      </c>
      <c r="IU258">
        <v>34.35</v>
      </c>
      <c r="IV258">
        <v>0</v>
      </c>
      <c r="IW258">
        <v>34.35</v>
      </c>
      <c r="IX258">
        <v>0</v>
      </c>
      <c r="IY258">
        <v>34.35</v>
      </c>
      <c r="IZ258">
        <v>0</v>
      </c>
      <c r="JA258">
        <v>82.19</v>
      </c>
      <c r="JB258">
        <v>0</v>
      </c>
      <c r="JK258">
        <v>1</v>
      </c>
      <c r="JL258">
        <v>14.027799999999999</v>
      </c>
      <c r="JM258">
        <v>14.027799999999999</v>
      </c>
      <c r="JP258">
        <v>22268.400000000001</v>
      </c>
      <c r="JQ258">
        <v>14.027799999999999</v>
      </c>
      <c r="JR258">
        <v>1.46</v>
      </c>
      <c r="JS258">
        <v>0.83</v>
      </c>
      <c r="JT258">
        <v>4.2300000000000004</v>
      </c>
      <c r="JU258">
        <v>1.46</v>
      </c>
      <c r="JV258">
        <v>0.83</v>
      </c>
      <c r="JW258">
        <v>4.2300000000000004</v>
      </c>
      <c r="JZ258">
        <v>2</v>
      </c>
      <c r="KA258">
        <v>8</v>
      </c>
      <c r="KB258">
        <v>51.583100000000002</v>
      </c>
      <c r="KC258">
        <v>52.268599999999999</v>
      </c>
      <c r="KD258">
        <v>51.583100000000002</v>
      </c>
      <c r="KE258">
        <v>52.268599999999999</v>
      </c>
      <c r="KF258">
        <v>76.596400000000003</v>
      </c>
      <c r="KG258">
        <v>77.792199999999994</v>
      </c>
      <c r="KJ258">
        <v>92.424000000000007</v>
      </c>
      <c r="KK258">
        <v>72.293599999999998</v>
      </c>
      <c r="KL258">
        <v>203.99799999999999</v>
      </c>
      <c r="KM258">
        <v>1023.05</v>
      </c>
      <c r="KN258">
        <v>0</v>
      </c>
      <c r="KO258">
        <v>-2288.46</v>
      </c>
      <c r="KP258">
        <v>0</v>
      </c>
      <c r="KQ258">
        <v>0</v>
      </c>
      <c r="KR258">
        <v>444.32499999999999</v>
      </c>
      <c r="KS258">
        <v>2233.21</v>
      </c>
      <c r="KT258">
        <v>2355.87</v>
      </c>
      <c r="KU258">
        <v>95.474199999999996</v>
      </c>
      <c r="KV258">
        <v>4232.1899999999996</v>
      </c>
      <c r="KW258">
        <v>0</v>
      </c>
      <c r="KX258">
        <v>0</v>
      </c>
      <c r="KY258">
        <v>0</v>
      </c>
      <c r="KZ258">
        <v>0</v>
      </c>
      <c r="LA258">
        <v>0</v>
      </c>
      <c r="LB258">
        <v>92.424000000000007</v>
      </c>
      <c r="LC258">
        <v>72.293599999999998</v>
      </c>
      <c r="LD258">
        <v>203.99799999999999</v>
      </c>
      <c r="LE258">
        <v>1023.05</v>
      </c>
      <c r="LF258">
        <v>-2288.46</v>
      </c>
      <c r="LG258">
        <v>444.32499999999999</v>
      </c>
      <c r="LH258">
        <v>2233.21</v>
      </c>
      <c r="LI258">
        <v>2355.87</v>
      </c>
      <c r="LJ258">
        <v>95.474199999999996</v>
      </c>
      <c r="LK258">
        <v>4232.1899999999996</v>
      </c>
      <c r="LL258">
        <v>0</v>
      </c>
      <c r="LM258">
        <v>0</v>
      </c>
      <c r="LN258">
        <v>0</v>
      </c>
      <c r="LO258">
        <v>0</v>
      </c>
      <c r="LP258">
        <v>88.647499999999994</v>
      </c>
      <c r="LQ258">
        <v>218.76499999999999</v>
      </c>
      <c r="LR258">
        <v>203.99799999999999</v>
      </c>
      <c r="LS258">
        <v>2825.4</v>
      </c>
      <c r="LT258">
        <v>1286.71</v>
      </c>
      <c r="LU258">
        <v>2922.79</v>
      </c>
      <c r="LV258">
        <v>2122.71</v>
      </c>
      <c r="LW258">
        <v>142.83199999999999</v>
      </c>
      <c r="LX258">
        <v>9811.85</v>
      </c>
      <c r="LY258">
        <v>0</v>
      </c>
      <c r="LZ258">
        <v>0</v>
      </c>
      <c r="MA258">
        <v>0</v>
      </c>
      <c r="MB258">
        <v>0</v>
      </c>
    </row>
    <row r="259" spans="1:340" x14ac:dyDescent="0.25">
      <c r="A259" s="26">
        <v>44497.851724537039</v>
      </c>
      <c r="B259" t="s">
        <v>1174</v>
      </c>
      <c r="C259" t="s">
        <v>1175</v>
      </c>
      <c r="D259">
        <v>8</v>
      </c>
      <c r="E259">
        <v>8</v>
      </c>
      <c r="F259">
        <v>6960</v>
      </c>
      <c r="G259" t="s">
        <v>87</v>
      </c>
      <c r="H259" t="s">
        <v>393</v>
      </c>
      <c r="I259">
        <v>0</v>
      </c>
      <c r="J259">
        <v>0</v>
      </c>
      <c r="K259">
        <v>0</v>
      </c>
      <c r="L259">
        <v>31.5</v>
      </c>
      <c r="O259">
        <v>856.35299999999995</v>
      </c>
      <c r="P259">
        <v>1745.67</v>
      </c>
      <c r="Q259">
        <v>1100.08</v>
      </c>
      <c r="R259">
        <v>5590.58</v>
      </c>
      <c r="S259">
        <v>0</v>
      </c>
      <c r="T259">
        <v>-24222.3</v>
      </c>
      <c r="U259">
        <v>0</v>
      </c>
      <c r="V259">
        <v>0</v>
      </c>
      <c r="W259">
        <v>2033.7</v>
      </c>
      <c r="X259">
        <v>13063.2</v>
      </c>
      <c r="Y259">
        <v>12062</v>
      </c>
      <c r="Z259">
        <v>433.91399999999999</v>
      </c>
      <c r="AA259">
        <v>12663.1</v>
      </c>
      <c r="AB259">
        <v>9292.68</v>
      </c>
      <c r="AC259">
        <v>0</v>
      </c>
      <c r="AD259">
        <v>0</v>
      </c>
      <c r="AE259">
        <v>0</v>
      </c>
      <c r="AF259">
        <v>0</v>
      </c>
      <c r="AG259">
        <v>0</v>
      </c>
      <c r="AH259">
        <v>0</v>
      </c>
      <c r="AI259">
        <v>2.96</v>
      </c>
      <c r="AJ259">
        <v>19.920000000000002</v>
      </c>
      <c r="AK259">
        <v>4.2300000000000004</v>
      </c>
      <c r="AL259">
        <v>20.78</v>
      </c>
      <c r="AM259">
        <v>0</v>
      </c>
      <c r="AN259">
        <v>-81.430000000000007</v>
      </c>
      <c r="AO259">
        <v>0</v>
      </c>
      <c r="AP259">
        <v>0</v>
      </c>
      <c r="AQ259">
        <v>8.5500000000000007</v>
      </c>
      <c r="AR259">
        <v>51.57</v>
      </c>
      <c r="AS259">
        <v>47.83</v>
      </c>
      <c r="AT259">
        <v>1.72</v>
      </c>
      <c r="AU259">
        <v>76.13</v>
      </c>
      <c r="AV259">
        <v>47.89</v>
      </c>
      <c r="BI259">
        <v>0</v>
      </c>
      <c r="BJ259">
        <v>3.2715900000000002</v>
      </c>
      <c r="BK259">
        <v>0.12561700000000001</v>
      </c>
      <c r="BL259">
        <v>0.54069900000000004</v>
      </c>
      <c r="BM259">
        <v>0</v>
      </c>
      <c r="BN259">
        <v>-0.209228</v>
      </c>
      <c r="BO259">
        <v>0</v>
      </c>
      <c r="BP259">
        <v>0</v>
      </c>
      <c r="BQ259">
        <v>0.53989299999999996</v>
      </c>
      <c r="BR259">
        <v>2.1927500000000002</v>
      </c>
      <c r="BS259">
        <v>1.82348</v>
      </c>
      <c r="BT259">
        <v>7.39533E-2</v>
      </c>
      <c r="BU259">
        <v>8.3587500000000006</v>
      </c>
      <c r="BV259">
        <v>3.93791</v>
      </c>
      <c r="BW259">
        <v>856.35299999999995</v>
      </c>
      <c r="BX259">
        <v>1745.67</v>
      </c>
      <c r="BY259">
        <v>1100.08</v>
      </c>
      <c r="BZ259">
        <v>5590.58</v>
      </c>
      <c r="CA259">
        <v>-24222.3</v>
      </c>
      <c r="CB259">
        <v>2033.7</v>
      </c>
      <c r="CC259">
        <v>13063.2</v>
      </c>
      <c r="CD259">
        <v>12062</v>
      </c>
      <c r="CE259">
        <v>433.91399999999999</v>
      </c>
      <c r="CF259">
        <v>12663.1</v>
      </c>
      <c r="CG259">
        <v>9292.68</v>
      </c>
      <c r="CH259">
        <v>0</v>
      </c>
      <c r="CI259">
        <v>0</v>
      </c>
      <c r="CJ259">
        <v>0</v>
      </c>
      <c r="CK259">
        <v>0</v>
      </c>
      <c r="CL259">
        <v>0</v>
      </c>
      <c r="CM259">
        <v>2.96</v>
      </c>
      <c r="CN259">
        <v>19.920000000000002</v>
      </c>
      <c r="CO259">
        <v>4.2300000000000004</v>
      </c>
      <c r="CP259">
        <v>20.78</v>
      </c>
      <c r="CQ259">
        <v>-81.430000000000007</v>
      </c>
      <c r="CR259">
        <v>8.5500000000000007</v>
      </c>
      <c r="CS259">
        <v>51.57</v>
      </c>
      <c r="CT259">
        <v>47.83</v>
      </c>
      <c r="CU259">
        <v>1.72</v>
      </c>
      <c r="CV259">
        <v>76.13</v>
      </c>
      <c r="CW259">
        <v>47.89</v>
      </c>
      <c r="DH259">
        <v>0</v>
      </c>
      <c r="DI259">
        <v>3.2715900000000002</v>
      </c>
      <c r="DJ259">
        <v>0.12561700000000001</v>
      </c>
      <c r="DK259">
        <v>0.54069900000000004</v>
      </c>
      <c r="DL259">
        <v>-0.209228</v>
      </c>
      <c r="DM259">
        <v>0.53989299999999996</v>
      </c>
      <c r="DN259">
        <v>2.1927500000000002</v>
      </c>
      <c r="DO259">
        <v>1.82348</v>
      </c>
      <c r="DP259">
        <v>7.39533E-2</v>
      </c>
      <c r="DQ259">
        <v>8.3587500000000006</v>
      </c>
      <c r="DR259">
        <v>3.93791</v>
      </c>
      <c r="DS259" t="s">
        <v>673</v>
      </c>
      <c r="DT259" t="s">
        <v>670</v>
      </c>
      <c r="DU259" t="s">
        <v>665</v>
      </c>
      <c r="DV259" t="s">
        <v>501</v>
      </c>
      <c r="DW259">
        <v>0</v>
      </c>
      <c r="DX259">
        <v>0</v>
      </c>
      <c r="DY259">
        <v>0</v>
      </c>
      <c r="DZ259">
        <v>0</v>
      </c>
      <c r="EC259">
        <v>856.35299999999995</v>
      </c>
      <c r="ED259">
        <v>1745.67</v>
      </c>
      <c r="EE259">
        <v>1100.08</v>
      </c>
      <c r="EF259">
        <v>5590.58</v>
      </c>
      <c r="EG259">
        <v>0</v>
      </c>
      <c r="EH259">
        <v>-24222.3</v>
      </c>
      <c r="EI259">
        <v>0</v>
      </c>
      <c r="EJ259">
        <v>0</v>
      </c>
      <c r="EK259">
        <v>2033.7</v>
      </c>
      <c r="EL259">
        <v>13063.2</v>
      </c>
      <c r="EM259">
        <v>12062</v>
      </c>
      <c r="EN259">
        <v>433.91399999999999</v>
      </c>
      <c r="EO259">
        <v>12663.1</v>
      </c>
      <c r="EP259">
        <v>0</v>
      </c>
      <c r="EQ259">
        <v>0</v>
      </c>
      <c r="ER259">
        <v>0</v>
      </c>
      <c r="ES259">
        <v>0</v>
      </c>
      <c r="ET259">
        <v>0</v>
      </c>
      <c r="EU259">
        <v>2.96</v>
      </c>
      <c r="EV259">
        <v>19.920000000000002</v>
      </c>
      <c r="EW259">
        <v>4.2300000000000004</v>
      </c>
      <c r="EX259">
        <v>20.78</v>
      </c>
      <c r="EY259">
        <v>0</v>
      </c>
      <c r="EZ259">
        <v>-81.430000000000007</v>
      </c>
      <c r="FA259">
        <v>0</v>
      </c>
      <c r="FB259">
        <v>0</v>
      </c>
      <c r="FC259">
        <v>8.5500000000000007</v>
      </c>
      <c r="FD259">
        <v>51.57</v>
      </c>
      <c r="FE259">
        <v>47.83</v>
      </c>
      <c r="FF259">
        <v>1.72</v>
      </c>
      <c r="FG259">
        <v>76.13</v>
      </c>
      <c r="FT259">
        <v>0</v>
      </c>
      <c r="FU259">
        <v>3.2715900000000002</v>
      </c>
      <c r="FV259">
        <v>0.12561700000000001</v>
      </c>
      <c r="FW259">
        <v>0.54069900000000004</v>
      </c>
      <c r="FX259">
        <v>0</v>
      </c>
      <c r="FY259">
        <v>-0.209228</v>
      </c>
      <c r="FZ259">
        <v>0</v>
      </c>
      <c r="GA259">
        <v>0</v>
      </c>
      <c r="GB259">
        <v>0.53989299999999996</v>
      </c>
      <c r="GC259">
        <v>2.1927500000000002</v>
      </c>
      <c r="GD259">
        <v>1.82348</v>
      </c>
      <c r="GE259">
        <v>7.39533E-2</v>
      </c>
      <c r="GF259">
        <v>8.3587500000000006</v>
      </c>
      <c r="GG259">
        <v>1483.91</v>
      </c>
      <c r="GH259">
        <v>4419.91</v>
      </c>
      <c r="GI259">
        <v>1100.08</v>
      </c>
      <c r="GJ259">
        <v>15671.2</v>
      </c>
      <c r="GK259">
        <v>5894.96</v>
      </c>
      <c r="GL259">
        <v>15077.5</v>
      </c>
      <c r="GM259">
        <v>10697.7</v>
      </c>
      <c r="GN259">
        <v>540.49900000000002</v>
      </c>
      <c r="GO259">
        <v>54885.9</v>
      </c>
      <c r="GP259">
        <v>0</v>
      </c>
      <c r="GQ259">
        <v>0</v>
      </c>
      <c r="GR259">
        <v>0</v>
      </c>
      <c r="GS259">
        <v>0</v>
      </c>
      <c r="GT259">
        <v>5.16</v>
      </c>
      <c r="GU259">
        <v>41.65</v>
      </c>
      <c r="GV259">
        <v>4.2300000000000004</v>
      </c>
      <c r="GW259">
        <v>61.3</v>
      </c>
      <c r="GX259">
        <v>25.02</v>
      </c>
      <c r="GY259">
        <v>59.43</v>
      </c>
      <c r="GZ259">
        <v>42.75</v>
      </c>
      <c r="HA259">
        <v>2.19</v>
      </c>
      <c r="HB259">
        <v>241.73</v>
      </c>
      <c r="HC259">
        <v>5.16</v>
      </c>
      <c r="HD259">
        <v>41.65</v>
      </c>
      <c r="HE259">
        <v>4.2300000000000004</v>
      </c>
      <c r="HF259">
        <v>61.3</v>
      </c>
      <c r="HG259">
        <v>25.02</v>
      </c>
      <c r="HH259">
        <v>59.43</v>
      </c>
      <c r="HI259">
        <v>42.75</v>
      </c>
      <c r="HJ259">
        <v>2.19</v>
      </c>
      <c r="HK259">
        <v>241.73</v>
      </c>
      <c r="ID259">
        <v>0</v>
      </c>
      <c r="IE259">
        <v>5.2709099999999998</v>
      </c>
      <c r="IF259">
        <v>0.12561700000000001</v>
      </c>
      <c r="IG259">
        <v>2.14378</v>
      </c>
      <c r="IH259">
        <v>1.7213499999999999</v>
      </c>
      <c r="II259">
        <v>2.2057600000000002</v>
      </c>
      <c r="IJ259">
        <v>1.7518499999999999</v>
      </c>
      <c r="IK259">
        <v>0.114331</v>
      </c>
      <c r="IL259">
        <v>13.333600000000001</v>
      </c>
      <c r="IM259">
        <v>65.2</v>
      </c>
      <c r="IN259">
        <v>33.700000000000003</v>
      </c>
      <c r="IO259">
        <v>31.5</v>
      </c>
      <c r="IP259">
        <v>65.2</v>
      </c>
      <c r="IQ259">
        <v>33.700000000000003</v>
      </c>
      <c r="IR259">
        <v>31.5</v>
      </c>
      <c r="IU259">
        <v>47.89</v>
      </c>
      <c r="IV259">
        <v>0</v>
      </c>
      <c r="IW259">
        <v>47.89</v>
      </c>
      <c r="IX259">
        <v>0</v>
      </c>
      <c r="IY259">
        <v>47.89</v>
      </c>
      <c r="IZ259">
        <v>0</v>
      </c>
      <c r="JA259">
        <v>112.34</v>
      </c>
      <c r="JB259">
        <v>0</v>
      </c>
      <c r="JK259">
        <v>1</v>
      </c>
      <c r="JL259">
        <v>15.7339</v>
      </c>
      <c r="JM259">
        <v>15.7339</v>
      </c>
      <c r="JP259">
        <v>24229.4</v>
      </c>
      <c r="JQ259">
        <v>15.7339</v>
      </c>
      <c r="JR259">
        <v>1.54</v>
      </c>
      <c r="JS259">
        <v>0.96</v>
      </c>
      <c r="JT259">
        <v>4.4800000000000004</v>
      </c>
      <c r="JU259">
        <v>1.54</v>
      </c>
      <c r="JV259">
        <v>0.96</v>
      </c>
      <c r="JW259">
        <v>4.4800000000000004</v>
      </c>
      <c r="JZ259">
        <v>2</v>
      </c>
      <c r="KA259">
        <v>8</v>
      </c>
      <c r="KB259">
        <v>63.908999999999999</v>
      </c>
      <c r="KC259">
        <v>64.8459</v>
      </c>
      <c r="KD259">
        <v>63.908999999999999</v>
      </c>
      <c r="KE259">
        <v>64.8459</v>
      </c>
      <c r="KF259">
        <v>112</v>
      </c>
      <c r="KG259">
        <v>113.919</v>
      </c>
      <c r="KJ259">
        <v>166.024</v>
      </c>
      <c r="KK259">
        <v>471.96899999999999</v>
      </c>
      <c r="KL259">
        <v>203.99799999999999</v>
      </c>
      <c r="KM259">
        <v>981.16200000000003</v>
      </c>
      <c r="KN259">
        <v>0</v>
      </c>
      <c r="KO259">
        <v>-2495.13</v>
      </c>
      <c r="KP259">
        <v>0</v>
      </c>
      <c r="KQ259">
        <v>0</v>
      </c>
      <c r="KR259">
        <v>444.32499999999999</v>
      </c>
      <c r="KS259">
        <v>2252.14</v>
      </c>
      <c r="KT259">
        <v>2355.87</v>
      </c>
      <c r="KU259">
        <v>95.474199999999996</v>
      </c>
      <c r="KV259">
        <v>4475.83</v>
      </c>
      <c r="KW259">
        <v>0</v>
      </c>
      <c r="KX259">
        <v>0</v>
      </c>
      <c r="KY259">
        <v>0</v>
      </c>
      <c r="KZ259">
        <v>0</v>
      </c>
      <c r="LA259">
        <v>0</v>
      </c>
      <c r="LB259">
        <v>166.024</v>
      </c>
      <c r="LC259">
        <v>471.96899999999999</v>
      </c>
      <c r="LD259">
        <v>203.99799999999999</v>
      </c>
      <c r="LE259">
        <v>981.16200000000003</v>
      </c>
      <c r="LF259">
        <v>-2495.13</v>
      </c>
      <c r="LG259">
        <v>444.32499999999999</v>
      </c>
      <c r="LH259">
        <v>2252.14</v>
      </c>
      <c r="LI259">
        <v>2355.87</v>
      </c>
      <c r="LJ259">
        <v>95.474199999999996</v>
      </c>
      <c r="LK259">
        <v>4475.83</v>
      </c>
      <c r="LL259">
        <v>0</v>
      </c>
      <c r="LM259">
        <v>0</v>
      </c>
      <c r="LN259">
        <v>0</v>
      </c>
      <c r="LO259">
        <v>0</v>
      </c>
      <c r="LP259">
        <v>304.75299999999999</v>
      </c>
      <c r="LQ259">
        <v>1084.0999999999999</v>
      </c>
      <c r="LR259">
        <v>203.99799999999999</v>
      </c>
      <c r="LS259">
        <v>2754.11</v>
      </c>
      <c r="LT259">
        <v>1286.71</v>
      </c>
      <c r="LU259">
        <v>2922.79</v>
      </c>
      <c r="LV259">
        <v>2122.71</v>
      </c>
      <c r="LW259">
        <v>142.83199999999999</v>
      </c>
      <c r="LX259">
        <v>10822</v>
      </c>
      <c r="LY259">
        <v>0</v>
      </c>
      <c r="LZ259">
        <v>0</v>
      </c>
      <c r="MA259">
        <v>0</v>
      </c>
      <c r="MB259">
        <v>0</v>
      </c>
    </row>
    <row r="260" spans="1:340" x14ac:dyDescent="0.25">
      <c r="A260" s="26">
        <v>44497.85224537037</v>
      </c>
      <c r="B260" t="s">
        <v>1176</v>
      </c>
      <c r="C260" t="s">
        <v>1177</v>
      </c>
      <c r="D260">
        <v>9</v>
      </c>
      <c r="E260">
        <v>8</v>
      </c>
      <c r="F260">
        <v>6960</v>
      </c>
      <c r="G260" t="s">
        <v>87</v>
      </c>
      <c r="H260" t="s">
        <v>393</v>
      </c>
      <c r="I260">
        <v>0</v>
      </c>
      <c r="J260">
        <v>0</v>
      </c>
      <c r="K260">
        <v>0</v>
      </c>
      <c r="L260">
        <v>32.9</v>
      </c>
      <c r="O260">
        <v>1420.71</v>
      </c>
      <c r="P260">
        <v>2650.71</v>
      </c>
      <c r="Q260">
        <v>1100.08</v>
      </c>
      <c r="R260">
        <v>5524.26</v>
      </c>
      <c r="S260">
        <v>0</v>
      </c>
      <c r="T260">
        <v>-25136.9</v>
      </c>
      <c r="U260">
        <v>0</v>
      </c>
      <c r="V260">
        <v>0</v>
      </c>
      <c r="W260">
        <v>2033.7</v>
      </c>
      <c r="X260">
        <v>13059.5</v>
      </c>
      <c r="Y260">
        <v>12062</v>
      </c>
      <c r="Z260">
        <v>433.91399999999999</v>
      </c>
      <c r="AA260">
        <v>13147.9</v>
      </c>
      <c r="AB260">
        <v>10695.8</v>
      </c>
      <c r="AC260">
        <v>0</v>
      </c>
      <c r="AD260">
        <v>0</v>
      </c>
      <c r="AE260">
        <v>0</v>
      </c>
      <c r="AF260">
        <v>0</v>
      </c>
      <c r="AG260">
        <v>0</v>
      </c>
      <c r="AH260">
        <v>0</v>
      </c>
      <c r="AI260">
        <v>4.88</v>
      </c>
      <c r="AJ260">
        <v>30.77</v>
      </c>
      <c r="AK260">
        <v>4.21</v>
      </c>
      <c r="AL260">
        <v>20.37</v>
      </c>
      <c r="AM260">
        <v>0</v>
      </c>
      <c r="AN260">
        <v>-83.32</v>
      </c>
      <c r="AO260">
        <v>0</v>
      </c>
      <c r="AP260">
        <v>0</v>
      </c>
      <c r="AQ260">
        <v>8.56</v>
      </c>
      <c r="AR260">
        <v>51.57</v>
      </c>
      <c r="AS260">
        <v>47.68</v>
      </c>
      <c r="AT260">
        <v>1.72</v>
      </c>
      <c r="AU260">
        <v>86.44</v>
      </c>
      <c r="AV260">
        <v>60.23</v>
      </c>
      <c r="BI260">
        <v>0</v>
      </c>
      <c r="BJ260">
        <v>5.2520899999999999</v>
      </c>
      <c r="BK260">
        <v>0.12561700000000001</v>
      </c>
      <c r="BL260">
        <v>0.51193200000000005</v>
      </c>
      <c r="BM260">
        <v>0</v>
      </c>
      <c r="BN260">
        <v>-0.272144</v>
      </c>
      <c r="BO260">
        <v>0</v>
      </c>
      <c r="BP260">
        <v>0</v>
      </c>
      <c r="BQ260">
        <v>0.53989299999999996</v>
      </c>
      <c r="BR260">
        <v>2.1954400000000001</v>
      </c>
      <c r="BS260">
        <v>1.82348</v>
      </c>
      <c r="BT260">
        <v>7.39533E-2</v>
      </c>
      <c r="BU260">
        <v>10.250299999999999</v>
      </c>
      <c r="BV260">
        <v>5.8896300000000004</v>
      </c>
      <c r="BW260">
        <v>1420.71</v>
      </c>
      <c r="BX260">
        <v>2650.71</v>
      </c>
      <c r="BY260">
        <v>1100.08</v>
      </c>
      <c r="BZ260">
        <v>5524.26</v>
      </c>
      <c r="CA260">
        <v>-25136.9</v>
      </c>
      <c r="CB260">
        <v>2033.7</v>
      </c>
      <c r="CC260">
        <v>13059.5</v>
      </c>
      <c r="CD260">
        <v>12062</v>
      </c>
      <c r="CE260">
        <v>433.91399999999999</v>
      </c>
      <c r="CF260">
        <v>13147.9</v>
      </c>
      <c r="CG260">
        <v>10695.8</v>
      </c>
      <c r="CH260">
        <v>0</v>
      </c>
      <c r="CI260">
        <v>0</v>
      </c>
      <c r="CJ260">
        <v>0</v>
      </c>
      <c r="CK260">
        <v>0</v>
      </c>
      <c r="CL260">
        <v>0</v>
      </c>
      <c r="CM260">
        <v>4.88</v>
      </c>
      <c r="CN260">
        <v>30.77</v>
      </c>
      <c r="CO260">
        <v>4.21</v>
      </c>
      <c r="CP260">
        <v>20.37</v>
      </c>
      <c r="CQ260">
        <v>-83.32</v>
      </c>
      <c r="CR260">
        <v>8.56</v>
      </c>
      <c r="CS260">
        <v>51.57</v>
      </c>
      <c r="CT260">
        <v>47.68</v>
      </c>
      <c r="CU260">
        <v>1.72</v>
      </c>
      <c r="CV260">
        <v>86.44</v>
      </c>
      <c r="CW260">
        <v>60.23</v>
      </c>
      <c r="DH260">
        <v>0</v>
      </c>
      <c r="DI260">
        <v>5.2520899999999999</v>
      </c>
      <c r="DJ260">
        <v>0.12561700000000001</v>
      </c>
      <c r="DK260">
        <v>0.51193200000000005</v>
      </c>
      <c r="DL260">
        <v>-0.272144</v>
      </c>
      <c r="DM260">
        <v>0.53989299999999996</v>
      </c>
      <c r="DN260">
        <v>2.1954400000000001</v>
      </c>
      <c r="DO260">
        <v>1.82348</v>
      </c>
      <c r="DP260">
        <v>7.39533E-2</v>
      </c>
      <c r="DQ260">
        <v>10.250299999999999</v>
      </c>
      <c r="DR260">
        <v>5.8896300000000004</v>
      </c>
      <c r="DS260" t="s">
        <v>673</v>
      </c>
      <c r="DT260" t="s">
        <v>670</v>
      </c>
      <c r="DU260" t="s">
        <v>665</v>
      </c>
      <c r="DV260" t="s">
        <v>501</v>
      </c>
      <c r="DW260">
        <v>0</v>
      </c>
      <c r="DX260">
        <v>0</v>
      </c>
      <c r="DY260">
        <v>0</v>
      </c>
      <c r="DZ260">
        <v>0</v>
      </c>
      <c r="EC260">
        <v>1420.71</v>
      </c>
      <c r="ED260">
        <v>2650.71</v>
      </c>
      <c r="EE260">
        <v>1100.08</v>
      </c>
      <c r="EF260">
        <v>5524.26</v>
      </c>
      <c r="EG260">
        <v>0</v>
      </c>
      <c r="EH260">
        <v>-25136.9</v>
      </c>
      <c r="EI260">
        <v>0</v>
      </c>
      <c r="EJ260">
        <v>0</v>
      </c>
      <c r="EK260">
        <v>2033.7</v>
      </c>
      <c r="EL260">
        <v>13059.5</v>
      </c>
      <c r="EM260">
        <v>12062</v>
      </c>
      <c r="EN260">
        <v>433.91399999999999</v>
      </c>
      <c r="EO260">
        <v>13147.9</v>
      </c>
      <c r="EP260">
        <v>0</v>
      </c>
      <c r="EQ260">
        <v>0</v>
      </c>
      <c r="ER260">
        <v>0</v>
      </c>
      <c r="ES260">
        <v>0</v>
      </c>
      <c r="ET260">
        <v>0</v>
      </c>
      <c r="EU260">
        <v>4.88</v>
      </c>
      <c r="EV260">
        <v>30.77</v>
      </c>
      <c r="EW260">
        <v>4.21</v>
      </c>
      <c r="EX260">
        <v>20.37</v>
      </c>
      <c r="EY260">
        <v>0</v>
      </c>
      <c r="EZ260">
        <v>-83.32</v>
      </c>
      <c r="FA260">
        <v>0</v>
      </c>
      <c r="FB260">
        <v>0</v>
      </c>
      <c r="FC260">
        <v>8.56</v>
      </c>
      <c r="FD260">
        <v>51.57</v>
      </c>
      <c r="FE260">
        <v>47.68</v>
      </c>
      <c r="FF260">
        <v>1.72</v>
      </c>
      <c r="FG260">
        <v>86.44</v>
      </c>
      <c r="FT260">
        <v>0</v>
      </c>
      <c r="FU260">
        <v>5.2520899999999999</v>
      </c>
      <c r="FV260">
        <v>0.12561700000000001</v>
      </c>
      <c r="FW260">
        <v>0.51193200000000005</v>
      </c>
      <c r="FX260">
        <v>0</v>
      </c>
      <c r="FY260">
        <v>-0.272144</v>
      </c>
      <c r="FZ260">
        <v>0</v>
      </c>
      <c r="GA260">
        <v>0</v>
      </c>
      <c r="GB260">
        <v>0.53989299999999996</v>
      </c>
      <c r="GC260">
        <v>2.1954400000000001</v>
      </c>
      <c r="GD260">
        <v>1.82348</v>
      </c>
      <c r="GE260">
        <v>7.39533E-2</v>
      </c>
      <c r="GF260">
        <v>10.250299999999999</v>
      </c>
      <c r="GG260">
        <v>2554.06</v>
      </c>
      <c r="GH260">
        <v>6423.78</v>
      </c>
      <c r="GI260">
        <v>1100.08</v>
      </c>
      <c r="GJ260">
        <v>15646</v>
      </c>
      <c r="GK260">
        <v>5894.96</v>
      </c>
      <c r="GL260">
        <v>15077.5</v>
      </c>
      <c r="GM260">
        <v>10697.7</v>
      </c>
      <c r="GN260">
        <v>540.49900000000002</v>
      </c>
      <c r="GO260">
        <v>57934.6</v>
      </c>
      <c r="GP260">
        <v>0</v>
      </c>
      <c r="GQ260">
        <v>0</v>
      </c>
      <c r="GR260">
        <v>0</v>
      </c>
      <c r="GS260">
        <v>0</v>
      </c>
      <c r="GT260">
        <v>8.83</v>
      </c>
      <c r="GU260">
        <v>59.98</v>
      </c>
      <c r="GV260">
        <v>4.21</v>
      </c>
      <c r="GW260">
        <v>60.53</v>
      </c>
      <c r="GX260">
        <v>25.08</v>
      </c>
      <c r="GY260">
        <v>59.26</v>
      </c>
      <c r="GZ260">
        <v>42.65</v>
      </c>
      <c r="HA260">
        <v>2.1800000000000002</v>
      </c>
      <c r="HB260">
        <v>262.72000000000003</v>
      </c>
      <c r="HC260">
        <v>8.83</v>
      </c>
      <c r="HD260">
        <v>59.98</v>
      </c>
      <c r="HE260">
        <v>4.21</v>
      </c>
      <c r="HF260">
        <v>60.53</v>
      </c>
      <c r="HG260">
        <v>25.08</v>
      </c>
      <c r="HH260">
        <v>59.26</v>
      </c>
      <c r="HI260">
        <v>42.65</v>
      </c>
      <c r="HJ260">
        <v>2.1800000000000002</v>
      </c>
      <c r="HK260">
        <v>262.72000000000003</v>
      </c>
      <c r="ID260">
        <v>0</v>
      </c>
      <c r="IE260">
        <v>8.0045000000000002</v>
      </c>
      <c r="IF260">
        <v>0.12561700000000001</v>
      </c>
      <c r="IG260">
        <v>2.1837800000000001</v>
      </c>
      <c r="IH260">
        <v>1.7213499999999999</v>
      </c>
      <c r="II260">
        <v>2.2057600000000002</v>
      </c>
      <c r="IJ260">
        <v>1.7518499999999999</v>
      </c>
      <c r="IK260">
        <v>0.114331</v>
      </c>
      <c r="IL260">
        <v>16.107199999999999</v>
      </c>
      <c r="IM260">
        <v>64.599999999999994</v>
      </c>
      <c r="IN260">
        <v>31.7</v>
      </c>
      <c r="IO260">
        <v>32.9</v>
      </c>
      <c r="IP260">
        <v>64.599999999999994</v>
      </c>
      <c r="IQ260">
        <v>31.7</v>
      </c>
      <c r="IR260">
        <v>32.9</v>
      </c>
      <c r="IU260">
        <v>60.23</v>
      </c>
      <c r="IV260">
        <v>0</v>
      </c>
      <c r="IW260">
        <v>60.23</v>
      </c>
      <c r="IX260">
        <v>0</v>
      </c>
      <c r="IY260">
        <v>60.23</v>
      </c>
      <c r="IZ260">
        <v>0</v>
      </c>
      <c r="JA260">
        <v>133.55000000000001</v>
      </c>
      <c r="JB260">
        <v>0</v>
      </c>
      <c r="JK260">
        <v>1</v>
      </c>
      <c r="JL260">
        <v>15.790100000000001</v>
      </c>
      <c r="JM260">
        <v>15.790100000000001</v>
      </c>
      <c r="JP260">
        <v>25144.3</v>
      </c>
      <c r="JQ260">
        <v>15.790100000000001</v>
      </c>
      <c r="JR260">
        <v>1.63</v>
      </c>
      <c r="JS260">
        <v>0.98</v>
      </c>
      <c r="JT260">
        <v>4.6900000000000004</v>
      </c>
      <c r="JU260">
        <v>1.63</v>
      </c>
      <c r="JV260">
        <v>0.98</v>
      </c>
      <c r="JW260">
        <v>4.6900000000000004</v>
      </c>
      <c r="JZ260">
        <v>2</v>
      </c>
      <c r="KA260">
        <v>8</v>
      </c>
      <c r="KB260">
        <v>78.049400000000006</v>
      </c>
      <c r="KC260">
        <v>79.274900000000002</v>
      </c>
      <c r="KD260">
        <v>78.049400000000006</v>
      </c>
      <c r="KE260">
        <v>79.274900000000002</v>
      </c>
      <c r="KF260">
        <v>137.53399999999999</v>
      </c>
      <c r="KG260">
        <v>139.97399999999999</v>
      </c>
      <c r="KJ260">
        <v>270.75</v>
      </c>
      <c r="KK260">
        <v>710.53499999999997</v>
      </c>
      <c r="KL260">
        <v>203.99799999999999</v>
      </c>
      <c r="KM260">
        <v>966.07799999999997</v>
      </c>
      <c r="KN260">
        <v>0</v>
      </c>
      <c r="KO260">
        <v>-2608.7800000000002</v>
      </c>
      <c r="KP260">
        <v>0</v>
      </c>
      <c r="KQ260">
        <v>0</v>
      </c>
      <c r="KR260">
        <v>444.32499999999999</v>
      </c>
      <c r="KS260">
        <v>2251.5500000000002</v>
      </c>
      <c r="KT260">
        <v>2355.87</v>
      </c>
      <c r="KU260">
        <v>95.474199999999996</v>
      </c>
      <c r="KV260">
        <v>4689.8</v>
      </c>
      <c r="KW260">
        <v>0</v>
      </c>
      <c r="KX260">
        <v>0</v>
      </c>
      <c r="KY260">
        <v>0</v>
      </c>
      <c r="KZ260">
        <v>0</v>
      </c>
      <c r="LA260">
        <v>0</v>
      </c>
      <c r="LB260">
        <v>270.75</v>
      </c>
      <c r="LC260">
        <v>710.53499999999997</v>
      </c>
      <c r="LD260">
        <v>203.99799999999999</v>
      </c>
      <c r="LE260">
        <v>966.07799999999997</v>
      </c>
      <c r="LF260">
        <v>-2608.7800000000002</v>
      </c>
      <c r="LG260">
        <v>444.32499999999999</v>
      </c>
      <c r="LH260">
        <v>2251.5500000000002</v>
      </c>
      <c r="LI260">
        <v>2355.87</v>
      </c>
      <c r="LJ260">
        <v>95.474199999999996</v>
      </c>
      <c r="LK260">
        <v>4689.8</v>
      </c>
      <c r="LL260">
        <v>0</v>
      </c>
      <c r="LM260">
        <v>0</v>
      </c>
      <c r="LN260">
        <v>0</v>
      </c>
      <c r="LO260">
        <v>0</v>
      </c>
      <c r="LP260">
        <v>515.15200000000004</v>
      </c>
      <c r="LQ260">
        <v>1564.15</v>
      </c>
      <c r="LR260">
        <v>203.99799999999999</v>
      </c>
      <c r="LS260">
        <v>2754.17</v>
      </c>
      <c r="LT260">
        <v>1286.71</v>
      </c>
      <c r="LU260">
        <v>2922.79</v>
      </c>
      <c r="LV260">
        <v>2122.71</v>
      </c>
      <c r="LW260">
        <v>142.83199999999999</v>
      </c>
      <c r="LX260">
        <v>11512.5</v>
      </c>
      <c r="LY260">
        <v>0</v>
      </c>
      <c r="LZ260">
        <v>0</v>
      </c>
      <c r="MA260">
        <v>0</v>
      </c>
      <c r="MB260">
        <v>0</v>
      </c>
    </row>
    <row r="261" spans="1:340" x14ac:dyDescent="0.25">
      <c r="A261" s="26">
        <v>44497.852800925924</v>
      </c>
      <c r="B261" t="s">
        <v>1178</v>
      </c>
      <c r="C261" t="s">
        <v>1179</v>
      </c>
      <c r="D261">
        <v>10</v>
      </c>
      <c r="E261">
        <v>8</v>
      </c>
      <c r="F261">
        <v>6960</v>
      </c>
      <c r="G261" t="s">
        <v>87</v>
      </c>
      <c r="H261" t="s">
        <v>393</v>
      </c>
      <c r="I261">
        <v>0</v>
      </c>
      <c r="J261">
        <v>0</v>
      </c>
      <c r="K261">
        <v>0</v>
      </c>
      <c r="L261">
        <v>33.200000000000003</v>
      </c>
      <c r="O261">
        <v>1823.67</v>
      </c>
      <c r="P261">
        <v>3105.69</v>
      </c>
      <c r="Q261">
        <v>1100.08</v>
      </c>
      <c r="R261">
        <v>5495.76</v>
      </c>
      <c r="S261">
        <v>0</v>
      </c>
      <c r="T261">
        <v>-25671</v>
      </c>
      <c r="U261">
        <v>0</v>
      </c>
      <c r="V261">
        <v>0</v>
      </c>
      <c r="W261">
        <v>2033.7</v>
      </c>
      <c r="X261">
        <v>13069.4</v>
      </c>
      <c r="Y261">
        <v>12062</v>
      </c>
      <c r="Z261">
        <v>433.91399999999999</v>
      </c>
      <c r="AA261">
        <v>13453.1</v>
      </c>
      <c r="AB261">
        <v>11525.2</v>
      </c>
      <c r="AC261">
        <v>0</v>
      </c>
      <c r="AD261">
        <v>0</v>
      </c>
      <c r="AE261">
        <v>0</v>
      </c>
      <c r="AF261">
        <v>0</v>
      </c>
      <c r="AG261">
        <v>0</v>
      </c>
      <c r="AH261">
        <v>0</v>
      </c>
      <c r="AI261">
        <v>6.28</v>
      </c>
      <c r="AJ261">
        <v>31.18</v>
      </c>
      <c r="AK261">
        <v>4.21</v>
      </c>
      <c r="AL261">
        <v>20.079999999999998</v>
      </c>
      <c r="AM261">
        <v>0</v>
      </c>
      <c r="AN261">
        <v>-82.2</v>
      </c>
      <c r="AO261">
        <v>0</v>
      </c>
      <c r="AP261">
        <v>0</v>
      </c>
      <c r="AQ261">
        <v>8.69</v>
      </c>
      <c r="AR261">
        <v>51.7</v>
      </c>
      <c r="AS261">
        <v>47.86</v>
      </c>
      <c r="AT261">
        <v>1.74</v>
      </c>
      <c r="AU261">
        <v>89.54</v>
      </c>
      <c r="AV261">
        <v>61.75</v>
      </c>
      <c r="BI261">
        <v>0</v>
      </c>
      <c r="BJ261">
        <v>5.0980100000000004</v>
      </c>
      <c r="BK261">
        <v>0.12561700000000001</v>
      </c>
      <c r="BL261">
        <v>0.53519300000000003</v>
      </c>
      <c r="BM261">
        <v>0</v>
      </c>
      <c r="BN261">
        <v>-0.20797099999999999</v>
      </c>
      <c r="BO261">
        <v>0</v>
      </c>
      <c r="BP261">
        <v>0</v>
      </c>
      <c r="BQ261">
        <v>0.53989299999999996</v>
      </c>
      <c r="BR261">
        <v>2.1977099999999998</v>
      </c>
      <c r="BS261">
        <v>1.82348</v>
      </c>
      <c r="BT261">
        <v>7.39533E-2</v>
      </c>
      <c r="BU261">
        <v>10.1859</v>
      </c>
      <c r="BV261">
        <v>5.7588200000000001</v>
      </c>
      <c r="BW261">
        <v>1823.67</v>
      </c>
      <c r="BX261">
        <v>3105.69</v>
      </c>
      <c r="BY261">
        <v>1100.08</v>
      </c>
      <c r="BZ261">
        <v>5495.76</v>
      </c>
      <c r="CA261">
        <v>-25671</v>
      </c>
      <c r="CB261">
        <v>2033.7</v>
      </c>
      <c r="CC261">
        <v>13069.4</v>
      </c>
      <c r="CD261">
        <v>12062</v>
      </c>
      <c r="CE261">
        <v>433.91399999999999</v>
      </c>
      <c r="CF261">
        <v>13453.1</v>
      </c>
      <c r="CG261">
        <v>11525.2</v>
      </c>
      <c r="CH261">
        <v>0</v>
      </c>
      <c r="CI261">
        <v>0</v>
      </c>
      <c r="CJ261">
        <v>0</v>
      </c>
      <c r="CK261">
        <v>0</v>
      </c>
      <c r="CL261">
        <v>0</v>
      </c>
      <c r="CM261">
        <v>6.28</v>
      </c>
      <c r="CN261">
        <v>31.18</v>
      </c>
      <c r="CO261">
        <v>4.21</v>
      </c>
      <c r="CP261">
        <v>20.079999999999998</v>
      </c>
      <c r="CQ261">
        <v>-82.2</v>
      </c>
      <c r="CR261">
        <v>8.69</v>
      </c>
      <c r="CS261">
        <v>51.7</v>
      </c>
      <c r="CT261">
        <v>47.86</v>
      </c>
      <c r="CU261">
        <v>1.74</v>
      </c>
      <c r="CV261">
        <v>89.54</v>
      </c>
      <c r="CW261">
        <v>61.75</v>
      </c>
      <c r="DH261">
        <v>0</v>
      </c>
      <c r="DI261">
        <v>5.0980100000000004</v>
      </c>
      <c r="DJ261">
        <v>0.12561700000000001</v>
      </c>
      <c r="DK261">
        <v>0.53519300000000003</v>
      </c>
      <c r="DL261">
        <v>-0.20797099999999999</v>
      </c>
      <c r="DM261">
        <v>0.53989299999999996</v>
      </c>
      <c r="DN261">
        <v>2.1977099999999998</v>
      </c>
      <c r="DO261">
        <v>1.82348</v>
      </c>
      <c r="DP261">
        <v>7.39533E-2</v>
      </c>
      <c r="DQ261">
        <v>10.1859</v>
      </c>
      <c r="DR261">
        <v>5.7588200000000001</v>
      </c>
      <c r="DS261" t="s">
        <v>673</v>
      </c>
      <c r="DT261" t="s">
        <v>670</v>
      </c>
      <c r="DU261" t="s">
        <v>665</v>
      </c>
      <c r="DV261" t="s">
        <v>501</v>
      </c>
      <c r="DW261">
        <v>0</v>
      </c>
      <c r="DX261">
        <v>0</v>
      </c>
      <c r="DY261">
        <v>0</v>
      </c>
      <c r="DZ261">
        <v>0</v>
      </c>
      <c r="EC261">
        <v>1823.67</v>
      </c>
      <c r="ED261">
        <v>3105.69</v>
      </c>
      <c r="EE261">
        <v>1100.08</v>
      </c>
      <c r="EF261">
        <v>5495.76</v>
      </c>
      <c r="EG261">
        <v>0</v>
      </c>
      <c r="EH261">
        <v>-25671</v>
      </c>
      <c r="EI261">
        <v>0</v>
      </c>
      <c r="EJ261">
        <v>0</v>
      </c>
      <c r="EK261">
        <v>2033.7</v>
      </c>
      <c r="EL261">
        <v>13069.4</v>
      </c>
      <c r="EM261">
        <v>12062</v>
      </c>
      <c r="EN261">
        <v>433.91399999999999</v>
      </c>
      <c r="EO261">
        <v>13453.1</v>
      </c>
      <c r="EP261">
        <v>0</v>
      </c>
      <c r="EQ261">
        <v>0</v>
      </c>
      <c r="ER261">
        <v>0</v>
      </c>
      <c r="ES261">
        <v>0</v>
      </c>
      <c r="ET261">
        <v>0</v>
      </c>
      <c r="EU261">
        <v>6.28</v>
      </c>
      <c r="EV261">
        <v>31.18</v>
      </c>
      <c r="EW261">
        <v>4.21</v>
      </c>
      <c r="EX261">
        <v>20.079999999999998</v>
      </c>
      <c r="EY261">
        <v>0</v>
      </c>
      <c r="EZ261">
        <v>-82.2</v>
      </c>
      <c r="FA261">
        <v>0</v>
      </c>
      <c r="FB261">
        <v>0</v>
      </c>
      <c r="FC261">
        <v>8.69</v>
      </c>
      <c r="FD261">
        <v>51.7</v>
      </c>
      <c r="FE261">
        <v>47.86</v>
      </c>
      <c r="FF261">
        <v>1.74</v>
      </c>
      <c r="FG261">
        <v>89.54</v>
      </c>
      <c r="FT261">
        <v>0</v>
      </c>
      <c r="FU261">
        <v>5.0980100000000004</v>
      </c>
      <c r="FV261">
        <v>0.12561700000000001</v>
      </c>
      <c r="FW261">
        <v>0.53519300000000003</v>
      </c>
      <c r="FX261">
        <v>0</v>
      </c>
      <c r="FY261">
        <v>-0.20797099999999999</v>
      </c>
      <c r="FZ261">
        <v>0</v>
      </c>
      <c r="GA261">
        <v>0</v>
      </c>
      <c r="GB261">
        <v>0.53989299999999996</v>
      </c>
      <c r="GC261">
        <v>2.1977099999999998</v>
      </c>
      <c r="GD261">
        <v>1.82348</v>
      </c>
      <c r="GE261">
        <v>7.39533E-2</v>
      </c>
      <c r="GF261">
        <v>10.1859</v>
      </c>
      <c r="GG261">
        <v>3116.01</v>
      </c>
      <c r="GH261">
        <v>8041.62</v>
      </c>
      <c r="GI261">
        <v>1100.08</v>
      </c>
      <c r="GJ261">
        <v>15531.9</v>
      </c>
      <c r="GK261">
        <v>5894.96</v>
      </c>
      <c r="GL261">
        <v>15077.5</v>
      </c>
      <c r="GM261">
        <v>10697.7</v>
      </c>
      <c r="GN261">
        <v>540.49900000000002</v>
      </c>
      <c r="GO261">
        <v>60000.3</v>
      </c>
      <c r="GP261">
        <v>0</v>
      </c>
      <c r="GQ261">
        <v>0</v>
      </c>
      <c r="GR261">
        <v>0</v>
      </c>
      <c r="GS261">
        <v>0</v>
      </c>
      <c r="GT261">
        <v>10.78</v>
      </c>
      <c r="GU261">
        <v>65.790000000000006</v>
      </c>
      <c r="GV261">
        <v>4.21</v>
      </c>
      <c r="GW261">
        <v>59.15</v>
      </c>
      <c r="GX261">
        <v>25.45</v>
      </c>
      <c r="GY261">
        <v>59.45</v>
      </c>
      <c r="GZ261">
        <v>42.85</v>
      </c>
      <c r="HA261">
        <v>2.2000000000000002</v>
      </c>
      <c r="HB261">
        <v>269.88</v>
      </c>
      <c r="HC261">
        <v>10.78</v>
      </c>
      <c r="HD261">
        <v>65.790000000000006</v>
      </c>
      <c r="HE261">
        <v>4.21</v>
      </c>
      <c r="HF261">
        <v>59.15</v>
      </c>
      <c r="HG261">
        <v>25.45</v>
      </c>
      <c r="HH261">
        <v>59.45</v>
      </c>
      <c r="HI261">
        <v>42.85</v>
      </c>
      <c r="HJ261">
        <v>2.2000000000000002</v>
      </c>
      <c r="HK261">
        <v>269.88</v>
      </c>
      <c r="ID261">
        <v>0</v>
      </c>
      <c r="IE261">
        <v>8.6241500000000002</v>
      </c>
      <c r="IF261">
        <v>0.12561700000000001</v>
      </c>
      <c r="IG261">
        <v>2.0096599999999998</v>
      </c>
      <c r="IH261">
        <v>1.7213499999999999</v>
      </c>
      <c r="II261">
        <v>2.2057600000000002</v>
      </c>
      <c r="IJ261">
        <v>1.7518499999999999</v>
      </c>
      <c r="IK261">
        <v>0.114331</v>
      </c>
      <c r="IL261">
        <v>16.552700000000002</v>
      </c>
      <c r="IM261">
        <v>63.6</v>
      </c>
      <c r="IN261">
        <v>30.4</v>
      </c>
      <c r="IO261">
        <v>33.200000000000003</v>
      </c>
      <c r="IP261">
        <v>63.6</v>
      </c>
      <c r="IQ261">
        <v>30.4</v>
      </c>
      <c r="IR261">
        <v>33.200000000000003</v>
      </c>
      <c r="IU261">
        <v>61.75</v>
      </c>
      <c r="IV261">
        <v>0</v>
      </c>
      <c r="IW261">
        <v>61.75</v>
      </c>
      <c r="IX261">
        <v>0</v>
      </c>
      <c r="IY261">
        <v>61.75</v>
      </c>
      <c r="IZ261">
        <v>0</v>
      </c>
      <c r="JA261">
        <v>139.93</v>
      </c>
      <c r="JB261">
        <v>0</v>
      </c>
      <c r="JK261">
        <v>1</v>
      </c>
      <c r="JL261">
        <v>16.1419</v>
      </c>
      <c r="JM261">
        <v>16.1419</v>
      </c>
      <c r="JP261">
        <v>25678.6</v>
      </c>
      <c r="JQ261">
        <v>16.1419</v>
      </c>
      <c r="JR261">
        <v>1.64</v>
      </c>
      <c r="JS261">
        <v>0.99</v>
      </c>
      <c r="JT261">
        <v>4.87</v>
      </c>
      <c r="JU261">
        <v>1.64</v>
      </c>
      <c r="JV261">
        <v>0.99</v>
      </c>
      <c r="JW261">
        <v>4.87</v>
      </c>
      <c r="JZ261">
        <v>2</v>
      </c>
      <c r="KA261">
        <v>8</v>
      </c>
      <c r="KB261">
        <v>69.077299999999994</v>
      </c>
      <c r="KC261">
        <v>70.119699999999995</v>
      </c>
      <c r="KD261">
        <v>69.077299999999994</v>
      </c>
      <c r="KE261">
        <v>70.119699999999995</v>
      </c>
      <c r="KF261">
        <v>129.85</v>
      </c>
      <c r="KG261">
        <v>132.13300000000001</v>
      </c>
      <c r="KJ261">
        <v>355.58199999999999</v>
      </c>
      <c r="KK261">
        <v>829.73400000000004</v>
      </c>
      <c r="KL261">
        <v>203.99799999999999</v>
      </c>
      <c r="KM261">
        <v>961.87199999999996</v>
      </c>
      <c r="KN261">
        <v>0</v>
      </c>
      <c r="KO261">
        <v>-2630.83</v>
      </c>
      <c r="KP261">
        <v>0</v>
      </c>
      <c r="KQ261">
        <v>0</v>
      </c>
      <c r="KR261">
        <v>444.32499999999999</v>
      </c>
      <c r="KS261">
        <v>2253.54</v>
      </c>
      <c r="KT261">
        <v>2355.87</v>
      </c>
      <c r="KU261">
        <v>95.474199999999996</v>
      </c>
      <c r="KV261">
        <v>4869.5600000000004</v>
      </c>
      <c r="KW261">
        <v>0</v>
      </c>
      <c r="KX261">
        <v>0</v>
      </c>
      <c r="KY261">
        <v>0</v>
      </c>
      <c r="KZ261">
        <v>0</v>
      </c>
      <c r="LA261">
        <v>0</v>
      </c>
      <c r="LB261">
        <v>355.58199999999999</v>
      </c>
      <c r="LC261">
        <v>829.73400000000004</v>
      </c>
      <c r="LD261">
        <v>203.99799999999999</v>
      </c>
      <c r="LE261">
        <v>961.87199999999996</v>
      </c>
      <c r="LF261">
        <v>-2630.83</v>
      </c>
      <c r="LG261">
        <v>444.32499999999999</v>
      </c>
      <c r="LH261">
        <v>2253.54</v>
      </c>
      <c r="LI261">
        <v>2355.87</v>
      </c>
      <c r="LJ261">
        <v>95.474199999999996</v>
      </c>
      <c r="LK261">
        <v>4869.5600000000004</v>
      </c>
      <c r="LL261">
        <v>0</v>
      </c>
      <c r="LM261">
        <v>0</v>
      </c>
      <c r="LN261">
        <v>0</v>
      </c>
      <c r="LO261">
        <v>0</v>
      </c>
      <c r="LP261">
        <v>635.86699999999996</v>
      </c>
      <c r="LQ261">
        <v>1923.51</v>
      </c>
      <c r="LR261">
        <v>203.99799999999999</v>
      </c>
      <c r="LS261">
        <v>2726.52</v>
      </c>
      <c r="LT261">
        <v>1286.71</v>
      </c>
      <c r="LU261">
        <v>2922.79</v>
      </c>
      <c r="LV261">
        <v>2122.71</v>
      </c>
      <c r="LW261">
        <v>142.83199999999999</v>
      </c>
      <c r="LX261">
        <v>11964.9</v>
      </c>
      <c r="LY261">
        <v>0</v>
      </c>
      <c r="LZ261">
        <v>0</v>
      </c>
      <c r="MA261">
        <v>0</v>
      </c>
      <c r="MB261">
        <v>0</v>
      </c>
    </row>
    <row r="262" spans="1:340" x14ac:dyDescent="0.25">
      <c r="A262" s="26">
        <v>44497.853379629632</v>
      </c>
      <c r="B262" t="s">
        <v>1180</v>
      </c>
      <c r="C262" t="s">
        <v>1181</v>
      </c>
      <c r="D262">
        <v>11</v>
      </c>
      <c r="E262">
        <v>8</v>
      </c>
      <c r="F262">
        <v>6960</v>
      </c>
      <c r="G262" t="s">
        <v>87</v>
      </c>
      <c r="H262" t="s">
        <v>393</v>
      </c>
      <c r="I262">
        <v>0</v>
      </c>
      <c r="J262">
        <v>0</v>
      </c>
      <c r="K262">
        <v>0</v>
      </c>
      <c r="L262">
        <v>34.1</v>
      </c>
      <c r="O262">
        <v>5315.95</v>
      </c>
      <c r="P262">
        <v>5231.5200000000004</v>
      </c>
      <c r="Q262">
        <v>1100.08</v>
      </c>
      <c r="R262">
        <v>5864.52</v>
      </c>
      <c r="S262">
        <v>0</v>
      </c>
      <c r="T262">
        <v>-27764.3</v>
      </c>
      <c r="U262">
        <v>0</v>
      </c>
      <c r="V262">
        <v>0</v>
      </c>
      <c r="W262">
        <v>2033.7</v>
      </c>
      <c r="X262">
        <v>13048.7</v>
      </c>
      <c r="Y262">
        <v>12062</v>
      </c>
      <c r="Z262">
        <v>433.91399999999999</v>
      </c>
      <c r="AA262">
        <v>17326</v>
      </c>
      <c r="AB262">
        <v>17512.099999999999</v>
      </c>
      <c r="AC262">
        <v>0</v>
      </c>
      <c r="AD262">
        <v>0</v>
      </c>
      <c r="AE262">
        <v>0</v>
      </c>
      <c r="AF262">
        <v>0</v>
      </c>
      <c r="AG262">
        <v>0</v>
      </c>
      <c r="AH262">
        <v>0</v>
      </c>
      <c r="AI262">
        <v>19.2</v>
      </c>
      <c r="AJ262">
        <v>49.13</v>
      </c>
      <c r="AK262">
        <v>4.38</v>
      </c>
      <c r="AL262">
        <v>22.82</v>
      </c>
      <c r="AM262">
        <v>0</v>
      </c>
      <c r="AN262">
        <v>-96.99</v>
      </c>
      <c r="AO262">
        <v>0</v>
      </c>
      <c r="AP262">
        <v>0</v>
      </c>
      <c r="AQ262">
        <v>8.92</v>
      </c>
      <c r="AR262">
        <v>54.6</v>
      </c>
      <c r="AS262">
        <v>49.4</v>
      </c>
      <c r="AT262">
        <v>1.78</v>
      </c>
      <c r="AU262">
        <v>113.24</v>
      </c>
      <c r="AV262">
        <v>95.53</v>
      </c>
      <c r="BI262">
        <v>0</v>
      </c>
      <c r="BJ262">
        <v>6.5560900000000002</v>
      </c>
      <c r="BK262">
        <v>0.12561700000000001</v>
      </c>
      <c r="BL262">
        <v>0.45497500000000002</v>
      </c>
      <c r="BM262">
        <v>0</v>
      </c>
      <c r="BN262">
        <v>-0.52181699999999998</v>
      </c>
      <c r="BO262">
        <v>0</v>
      </c>
      <c r="BP262">
        <v>0</v>
      </c>
      <c r="BQ262">
        <v>0.53989299999999996</v>
      </c>
      <c r="BR262">
        <v>2.1933699999999998</v>
      </c>
      <c r="BS262">
        <v>1.82348</v>
      </c>
      <c r="BT262">
        <v>7.39533E-2</v>
      </c>
      <c r="BU262">
        <v>11.2456</v>
      </c>
      <c r="BV262">
        <v>7.1366800000000001</v>
      </c>
      <c r="BW262">
        <v>5315.95</v>
      </c>
      <c r="BX262">
        <v>5231.5200000000004</v>
      </c>
      <c r="BY262">
        <v>1100.08</v>
      </c>
      <c r="BZ262">
        <v>5864.52</v>
      </c>
      <c r="CA262">
        <v>-27764.3</v>
      </c>
      <c r="CB262">
        <v>2033.7</v>
      </c>
      <c r="CC262">
        <v>13048.7</v>
      </c>
      <c r="CD262">
        <v>12062</v>
      </c>
      <c r="CE262">
        <v>433.91399999999999</v>
      </c>
      <c r="CF262">
        <v>17326</v>
      </c>
      <c r="CG262">
        <v>17512.099999999999</v>
      </c>
      <c r="CH262">
        <v>0</v>
      </c>
      <c r="CI262">
        <v>0</v>
      </c>
      <c r="CJ262">
        <v>0</v>
      </c>
      <c r="CK262">
        <v>0</v>
      </c>
      <c r="CL262">
        <v>0</v>
      </c>
      <c r="CM262">
        <v>19.2</v>
      </c>
      <c r="CN262">
        <v>49.13</v>
      </c>
      <c r="CO262">
        <v>4.38</v>
      </c>
      <c r="CP262">
        <v>22.82</v>
      </c>
      <c r="CQ262">
        <v>-96.99</v>
      </c>
      <c r="CR262">
        <v>8.92</v>
      </c>
      <c r="CS262">
        <v>54.6</v>
      </c>
      <c r="CT262">
        <v>49.4</v>
      </c>
      <c r="CU262">
        <v>1.78</v>
      </c>
      <c r="CV262">
        <v>113.24</v>
      </c>
      <c r="CW262">
        <v>95.53</v>
      </c>
      <c r="DH262">
        <v>0</v>
      </c>
      <c r="DI262">
        <v>6.5560900000000002</v>
      </c>
      <c r="DJ262">
        <v>0.12561700000000001</v>
      </c>
      <c r="DK262">
        <v>0.45497500000000002</v>
      </c>
      <c r="DL262">
        <v>-0.52181699999999998</v>
      </c>
      <c r="DM262">
        <v>0.53989299999999996</v>
      </c>
      <c r="DN262">
        <v>2.1933699999999998</v>
      </c>
      <c r="DO262">
        <v>1.82348</v>
      </c>
      <c r="DP262">
        <v>7.39533E-2</v>
      </c>
      <c r="DQ262">
        <v>11.2456</v>
      </c>
      <c r="DR262">
        <v>7.1366800000000001</v>
      </c>
      <c r="DS262" t="s">
        <v>673</v>
      </c>
      <c r="DT262" t="s">
        <v>670</v>
      </c>
      <c r="DU262" t="s">
        <v>665</v>
      </c>
      <c r="DV262" t="s">
        <v>501</v>
      </c>
      <c r="DW262">
        <v>0</v>
      </c>
      <c r="DX262">
        <v>0</v>
      </c>
      <c r="DY262">
        <v>0</v>
      </c>
      <c r="DZ262">
        <v>0</v>
      </c>
      <c r="EC262">
        <v>5315.95</v>
      </c>
      <c r="ED262">
        <v>5231.5200000000004</v>
      </c>
      <c r="EE262">
        <v>1100.08</v>
      </c>
      <c r="EF262">
        <v>5864.52</v>
      </c>
      <c r="EG262">
        <v>0</v>
      </c>
      <c r="EH262">
        <v>-27764.3</v>
      </c>
      <c r="EI262">
        <v>0</v>
      </c>
      <c r="EJ262">
        <v>0</v>
      </c>
      <c r="EK262">
        <v>2033.7</v>
      </c>
      <c r="EL262">
        <v>13048.7</v>
      </c>
      <c r="EM262">
        <v>12062</v>
      </c>
      <c r="EN262">
        <v>433.91399999999999</v>
      </c>
      <c r="EO262">
        <v>17326</v>
      </c>
      <c r="EP262">
        <v>0</v>
      </c>
      <c r="EQ262">
        <v>0</v>
      </c>
      <c r="ER262">
        <v>0</v>
      </c>
      <c r="ES262">
        <v>0</v>
      </c>
      <c r="ET262">
        <v>0</v>
      </c>
      <c r="EU262">
        <v>19.2</v>
      </c>
      <c r="EV262">
        <v>49.13</v>
      </c>
      <c r="EW262">
        <v>4.38</v>
      </c>
      <c r="EX262">
        <v>22.82</v>
      </c>
      <c r="EY262">
        <v>0</v>
      </c>
      <c r="EZ262">
        <v>-96.99</v>
      </c>
      <c r="FA262">
        <v>0</v>
      </c>
      <c r="FB262">
        <v>0</v>
      </c>
      <c r="FC262">
        <v>8.92</v>
      </c>
      <c r="FD262">
        <v>54.6</v>
      </c>
      <c r="FE262">
        <v>49.4</v>
      </c>
      <c r="FF262">
        <v>1.78</v>
      </c>
      <c r="FG262">
        <v>113.24</v>
      </c>
      <c r="FT262">
        <v>0</v>
      </c>
      <c r="FU262">
        <v>6.5560900000000002</v>
      </c>
      <c r="FV262">
        <v>0.12561700000000001</v>
      </c>
      <c r="FW262">
        <v>0.45497500000000002</v>
      </c>
      <c r="FX262">
        <v>0</v>
      </c>
      <c r="FY262">
        <v>-0.52181699999999998</v>
      </c>
      <c r="FZ262">
        <v>0</v>
      </c>
      <c r="GA262">
        <v>0</v>
      </c>
      <c r="GB262">
        <v>0.53989299999999996</v>
      </c>
      <c r="GC262">
        <v>2.1933699999999998</v>
      </c>
      <c r="GD262">
        <v>1.82348</v>
      </c>
      <c r="GE262">
        <v>7.39533E-2</v>
      </c>
      <c r="GF262">
        <v>11.2456</v>
      </c>
      <c r="GG262">
        <v>9351.65</v>
      </c>
      <c r="GH262">
        <v>12506.6</v>
      </c>
      <c r="GI262">
        <v>1100.08</v>
      </c>
      <c r="GJ262">
        <v>15824.4</v>
      </c>
      <c r="GK262">
        <v>5894.96</v>
      </c>
      <c r="GL262">
        <v>15077.5</v>
      </c>
      <c r="GM262">
        <v>10697.7</v>
      </c>
      <c r="GN262">
        <v>540.49900000000002</v>
      </c>
      <c r="GO262">
        <v>70993.5</v>
      </c>
      <c r="GP262">
        <v>0</v>
      </c>
      <c r="GQ262">
        <v>0</v>
      </c>
      <c r="GR262">
        <v>0</v>
      </c>
      <c r="GS262">
        <v>0</v>
      </c>
      <c r="GT262">
        <v>33.840000000000003</v>
      </c>
      <c r="GU262">
        <v>97.26</v>
      </c>
      <c r="GV262">
        <v>4.38</v>
      </c>
      <c r="GW262">
        <v>61.84</v>
      </c>
      <c r="GX262">
        <v>26.5</v>
      </c>
      <c r="GY262">
        <v>61.74</v>
      </c>
      <c r="GZ262">
        <v>44.48</v>
      </c>
      <c r="HA262">
        <v>2.21</v>
      </c>
      <c r="HB262">
        <v>332.25</v>
      </c>
      <c r="HC262">
        <v>33.840000000000003</v>
      </c>
      <c r="HD262">
        <v>97.26</v>
      </c>
      <c r="HE262">
        <v>4.38</v>
      </c>
      <c r="HF262">
        <v>61.84</v>
      </c>
      <c r="HG262">
        <v>26.5</v>
      </c>
      <c r="HH262">
        <v>61.74</v>
      </c>
      <c r="HI262">
        <v>44.48</v>
      </c>
      <c r="HJ262">
        <v>2.21</v>
      </c>
      <c r="HK262">
        <v>332.25</v>
      </c>
      <c r="ID262">
        <v>0</v>
      </c>
      <c r="IE262">
        <v>11.1675</v>
      </c>
      <c r="IF262">
        <v>0.12561700000000001</v>
      </c>
      <c r="IG262">
        <v>1.6448700000000001</v>
      </c>
      <c r="IH262">
        <v>1.7213499999999999</v>
      </c>
      <c r="II262">
        <v>2.2057600000000002</v>
      </c>
      <c r="IJ262">
        <v>1.7518499999999999</v>
      </c>
      <c r="IK262">
        <v>0.114331</v>
      </c>
      <c r="IL262">
        <v>18.731300000000001</v>
      </c>
      <c r="IM262">
        <v>63.3</v>
      </c>
      <c r="IN262">
        <v>29.2</v>
      </c>
      <c r="IO262">
        <v>34.1</v>
      </c>
      <c r="IP262">
        <v>63.3</v>
      </c>
      <c r="IQ262">
        <v>29.2</v>
      </c>
      <c r="IR262">
        <v>34.1</v>
      </c>
      <c r="IU262">
        <v>95.53</v>
      </c>
      <c r="IV262">
        <v>0</v>
      </c>
      <c r="IW262">
        <v>95.53</v>
      </c>
      <c r="IX262">
        <v>0</v>
      </c>
      <c r="IY262">
        <v>95.53</v>
      </c>
      <c r="IZ262">
        <v>0</v>
      </c>
      <c r="JA262">
        <v>197.32</v>
      </c>
      <c r="JB262">
        <v>0</v>
      </c>
      <c r="JK262">
        <v>1</v>
      </c>
      <c r="JL262">
        <v>17.918900000000001</v>
      </c>
      <c r="JM262">
        <v>17.918900000000001</v>
      </c>
      <c r="JP262">
        <v>27772.400000000001</v>
      </c>
      <c r="JQ262">
        <v>17.918900000000001</v>
      </c>
      <c r="JR262">
        <v>2.42</v>
      </c>
      <c r="JS262">
        <v>1.83</v>
      </c>
      <c r="JT262">
        <v>4.9400000000000004</v>
      </c>
      <c r="JU262">
        <v>2.42</v>
      </c>
      <c r="JV262">
        <v>1.83</v>
      </c>
      <c r="JW262">
        <v>4.9400000000000004</v>
      </c>
      <c r="JZ262">
        <v>2</v>
      </c>
      <c r="KA262">
        <v>8</v>
      </c>
      <c r="KB262">
        <v>112.05200000000001</v>
      </c>
      <c r="KC262">
        <v>113.971</v>
      </c>
      <c r="KD262">
        <v>112.05200000000001</v>
      </c>
      <c r="KE262">
        <v>113.971</v>
      </c>
      <c r="KF262">
        <v>172.47</v>
      </c>
      <c r="KG262">
        <v>175.62299999999999</v>
      </c>
      <c r="KJ262">
        <v>1083.9000000000001</v>
      </c>
      <c r="KK262">
        <v>1248.99</v>
      </c>
      <c r="KL262">
        <v>219.49799999999999</v>
      </c>
      <c r="KM262">
        <v>1131.24</v>
      </c>
      <c r="KN262">
        <v>0</v>
      </c>
      <c r="KO262">
        <v>-4255.6400000000003</v>
      </c>
      <c r="KP262">
        <v>0</v>
      </c>
      <c r="KQ262">
        <v>0</v>
      </c>
      <c r="KR262">
        <v>441.303</v>
      </c>
      <c r="KS262">
        <v>2509.09</v>
      </c>
      <c r="KT262">
        <v>2466.0500000000002</v>
      </c>
      <c r="KU262">
        <v>95.033199999999994</v>
      </c>
      <c r="KV262">
        <v>4939.47</v>
      </c>
      <c r="KW262">
        <v>0</v>
      </c>
      <c r="KX262">
        <v>0</v>
      </c>
      <c r="KY262">
        <v>0</v>
      </c>
      <c r="KZ262">
        <v>0</v>
      </c>
      <c r="LA262">
        <v>0</v>
      </c>
      <c r="LB262">
        <v>1083.9000000000001</v>
      </c>
      <c r="LC262">
        <v>1248.99</v>
      </c>
      <c r="LD262">
        <v>219.49799999999999</v>
      </c>
      <c r="LE262">
        <v>1131.24</v>
      </c>
      <c r="LF262">
        <v>-4255.6400000000003</v>
      </c>
      <c r="LG262">
        <v>441.303</v>
      </c>
      <c r="LH262">
        <v>2509.09</v>
      </c>
      <c r="LI262">
        <v>2466.0500000000002</v>
      </c>
      <c r="LJ262">
        <v>95.033199999999994</v>
      </c>
      <c r="LK262">
        <v>4939.47</v>
      </c>
      <c r="LL262">
        <v>0</v>
      </c>
      <c r="LM262">
        <v>0</v>
      </c>
      <c r="LN262">
        <v>0</v>
      </c>
      <c r="LO262">
        <v>0</v>
      </c>
      <c r="LP262">
        <v>1952.02</v>
      </c>
      <c r="LQ262">
        <v>2863.86</v>
      </c>
      <c r="LR262">
        <v>219.49799999999999</v>
      </c>
      <c r="LS262">
        <v>3051.77</v>
      </c>
      <c r="LT262">
        <v>1278.6099999999999</v>
      </c>
      <c r="LU262">
        <v>3076.41</v>
      </c>
      <c r="LV262">
        <v>2209.0100000000002</v>
      </c>
      <c r="LW262">
        <v>129.84899999999999</v>
      </c>
      <c r="LX262">
        <v>14781</v>
      </c>
      <c r="LY262">
        <v>0</v>
      </c>
      <c r="LZ262">
        <v>0</v>
      </c>
      <c r="MA262">
        <v>0</v>
      </c>
      <c r="MB262">
        <v>0</v>
      </c>
    </row>
    <row r="263" spans="1:340" x14ac:dyDescent="0.25">
      <c r="A263" s="26">
        <v>44497.85396990741</v>
      </c>
      <c r="B263" t="s">
        <v>1182</v>
      </c>
      <c r="C263" t="s">
        <v>1183</v>
      </c>
      <c r="D263">
        <v>12</v>
      </c>
      <c r="E263">
        <v>8</v>
      </c>
      <c r="F263">
        <v>6960</v>
      </c>
      <c r="G263" t="s">
        <v>87</v>
      </c>
      <c r="H263" t="s">
        <v>393</v>
      </c>
      <c r="I263">
        <v>0</v>
      </c>
      <c r="J263">
        <v>0</v>
      </c>
      <c r="K263">
        <v>0</v>
      </c>
      <c r="L263">
        <v>34.200000000000003</v>
      </c>
      <c r="O263">
        <v>5038.87</v>
      </c>
      <c r="P263">
        <v>2077.8200000000002</v>
      </c>
      <c r="Q263">
        <v>1100.08</v>
      </c>
      <c r="R263">
        <v>6123.64</v>
      </c>
      <c r="S263">
        <v>0</v>
      </c>
      <c r="T263">
        <v>-24601.200000000001</v>
      </c>
      <c r="U263">
        <v>0</v>
      </c>
      <c r="V263">
        <v>0</v>
      </c>
      <c r="W263">
        <v>2033.7</v>
      </c>
      <c r="X263">
        <v>12998.9</v>
      </c>
      <c r="Y263">
        <v>12062</v>
      </c>
      <c r="Z263">
        <v>433.91399999999999</v>
      </c>
      <c r="AA263">
        <v>17267.7</v>
      </c>
      <c r="AB263">
        <v>14340.4</v>
      </c>
      <c r="AC263">
        <v>0</v>
      </c>
      <c r="AD263">
        <v>0</v>
      </c>
      <c r="AE263">
        <v>0</v>
      </c>
      <c r="AF263">
        <v>0</v>
      </c>
      <c r="AG263">
        <v>0</v>
      </c>
      <c r="AH263">
        <v>0</v>
      </c>
      <c r="AI263">
        <v>18.23</v>
      </c>
      <c r="AJ263">
        <v>28.59</v>
      </c>
      <c r="AK263">
        <v>4.38</v>
      </c>
      <c r="AL263">
        <v>23.82</v>
      </c>
      <c r="AM263">
        <v>0</v>
      </c>
      <c r="AN263">
        <v>-85.96</v>
      </c>
      <c r="AO263">
        <v>0</v>
      </c>
      <c r="AP263">
        <v>0</v>
      </c>
      <c r="AQ263">
        <v>8.9499999999999993</v>
      </c>
      <c r="AR263">
        <v>54.32</v>
      </c>
      <c r="AS263">
        <v>49.46</v>
      </c>
      <c r="AT263">
        <v>1.79</v>
      </c>
      <c r="AU263">
        <v>103.58</v>
      </c>
      <c r="AV263">
        <v>75.02</v>
      </c>
      <c r="BI263">
        <v>0</v>
      </c>
      <c r="BJ263">
        <v>4.6422600000000003</v>
      </c>
      <c r="BK263">
        <v>0.12561700000000001</v>
      </c>
      <c r="BL263">
        <v>0.51909400000000006</v>
      </c>
      <c r="BM263">
        <v>0</v>
      </c>
      <c r="BN263">
        <v>-0.46065699999999998</v>
      </c>
      <c r="BO263">
        <v>0</v>
      </c>
      <c r="BP263">
        <v>0</v>
      </c>
      <c r="BQ263">
        <v>0.53989299999999996</v>
      </c>
      <c r="BR263">
        <v>2.1923900000000001</v>
      </c>
      <c r="BS263">
        <v>1.82348</v>
      </c>
      <c r="BT263">
        <v>7.39533E-2</v>
      </c>
      <c r="BU263">
        <v>9.4560300000000002</v>
      </c>
      <c r="BV263">
        <v>5.2869700000000002</v>
      </c>
      <c r="BW263">
        <v>5038.87</v>
      </c>
      <c r="BX263">
        <v>2077.8200000000002</v>
      </c>
      <c r="BY263">
        <v>1100.08</v>
      </c>
      <c r="BZ263">
        <v>6123.64</v>
      </c>
      <c r="CA263">
        <v>-24601.200000000001</v>
      </c>
      <c r="CB263">
        <v>2033.7</v>
      </c>
      <c r="CC263">
        <v>12998.9</v>
      </c>
      <c r="CD263">
        <v>12062</v>
      </c>
      <c r="CE263">
        <v>433.91399999999999</v>
      </c>
      <c r="CF263">
        <v>17267.7</v>
      </c>
      <c r="CG263">
        <v>14340.4</v>
      </c>
      <c r="CH263">
        <v>0</v>
      </c>
      <c r="CI263">
        <v>0</v>
      </c>
      <c r="CJ263">
        <v>0</v>
      </c>
      <c r="CK263">
        <v>0</v>
      </c>
      <c r="CL263">
        <v>0</v>
      </c>
      <c r="CM263">
        <v>18.23</v>
      </c>
      <c r="CN263">
        <v>28.59</v>
      </c>
      <c r="CO263">
        <v>4.38</v>
      </c>
      <c r="CP263">
        <v>23.82</v>
      </c>
      <c r="CQ263">
        <v>-85.96</v>
      </c>
      <c r="CR263">
        <v>8.9499999999999993</v>
      </c>
      <c r="CS263">
        <v>54.32</v>
      </c>
      <c r="CT263">
        <v>49.46</v>
      </c>
      <c r="CU263">
        <v>1.79</v>
      </c>
      <c r="CV263">
        <v>103.58</v>
      </c>
      <c r="CW263">
        <v>75.02</v>
      </c>
      <c r="DH263">
        <v>0</v>
      </c>
      <c r="DI263">
        <v>4.6422600000000003</v>
      </c>
      <c r="DJ263">
        <v>0.12561700000000001</v>
      </c>
      <c r="DK263">
        <v>0.51909400000000006</v>
      </c>
      <c r="DL263">
        <v>-0.46065699999999998</v>
      </c>
      <c r="DM263">
        <v>0.53989299999999996</v>
      </c>
      <c r="DN263">
        <v>2.1923900000000001</v>
      </c>
      <c r="DO263">
        <v>1.82348</v>
      </c>
      <c r="DP263">
        <v>7.39533E-2</v>
      </c>
      <c r="DQ263">
        <v>9.4560300000000002</v>
      </c>
      <c r="DR263">
        <v>5.2869700000000002</v>
      </c>
      <c r="DS263" t="s">
        <v>673</v>
      </c>
      <c r="DT263" t="s">
        <v>670</v>
      </c>
      <c r="DU263" t="s">
        <v>665</v>
      </c>
      <c r="DV263" t="s">
        <v>501</v>
      </c>
      <c r="DW263">
        <v>0</v>
      </c>
      <c r="DX263">
        <v>0</v>
      </c>
      <c r="DY263">
        <v>0</v>
      </c>
      <c r="DZ263">
        <v>0</v>
      </c>
      <c r="EC263">
        <v>5038.87</v>
      </c>
      <c r="ED263">
        <v>2077.8200000000002</v>
      </c>
      <c r="EE263">
        <v>1100.08</v>
      </c>
      <c r="EF263">
        <v>6123.64</v>
      </c>
      <c r="EG263">
        <v>0</v>
      </c>
      <c r="EH263">
        <v>-24601.200000000001</v>
      </c>
      <c r="EI263">
        <v>0</v>
      </c>
      <c r="EJ263">
        <v>0</v>
      </c>
      <c r="EK263">
        <v>2033.7</v>
      </c>
      <c r="EL263">
        <v>12998.9</v>
      </c>
      <c r="EM263">
        <v>12062</v>
      </c>
      <c r="EN263">
        <v>433.91399999999999</v>
      </c>
      <c r="EO263">
        <v>17267.7</v>
      </c>
      <c r="EP263">
        <v>0</v>
      </c>
      <c r="EQ263">
        <v>0</v>
      </c>
      <c r="ER263">
        <v>0</v>
      </c>
      <c r="ES263">
        <v>0</v>
      </c>
      <c r="ET263">
        <v>0</v>
      </c>
      <c r="EU263">
        <v>18.23</v>
      </c>
      <c r="EV263">
        <v>28.59</v>
      </c>
      <c r="EW263">
        <v>4.38</v>
      </c>
      <c r="EX263">
        <v>23.82</v>
      </c>
      <c r="EY263">
        <v>0</v>
      </c>
      <c r="EZ263">
        <v>-85.96</v>
      </c>
      <c r="FA263">
        <v>0</v>
      </c>
      <c r="FB263">
        <v>0</v>
      </c>
      <c r="FC263">
        <v>8.9499999999999993</v>
      </c>
      <c r="FD263">
        <v>54.32</v>
      </c>
      <c r="FE263">
        <v>49.46</v>
      </c>
      <c r="FF263">
        <v>1.79</v>
      </c>
      <c r="FG263">
        <v>103.58</v>
      </c>
      <c r="FT263">
        <v>0</v>
      </c>
      <c r="FU263">
        <v>4.6422600000000003</v>
      </c>
      <c r="FV263">
        <v>0.12561700000000001</v>
      </c>
      <c r="FW263">
        <v>0.51909400000000006</v>
      </c>
      <c r="FX263">
        <v>0</v>
      </c>
      <c r="FY263">
        <v>-0.46065699999999998</v>
      </c>
      <c r="FZ263">
        <v>0</v>
      </c>
      <c r="GA263">
        <v>0</v>
      </c>
      <c r="GB263">
        <v>0.53989299999999996</v>
      </c>
      <c r="GC263">
        <v>2.1923900000000001</v>
      </c>
      <c r="GD263">
        <v>1.82348</v>
      </c>
      <c r="GE263">
        <v>7.39533E-2</v>
      </c>
      <c r="GF263">
        <v>9.4560300000000002</v>
      </c>
      <c r="GG263">
        <v>8843.32</v>
      </c>
      <c r="GH263">
        <v>5938.62</v>
      </c>
      <c r="GI263">
        <v>1100.08</v>
      </c>
      <c r="GJ263">
        <v>16568.900000000001</v>
      </c>
      <c r="GK263">
        <v>5894.96</v>
      </c>
      <c r="GL263">
        <v>15077.5</v>
      </c>
      <c r="GM263">
        <v>10697.7</v>
      </c>
      <c r="GN263">
        <v>540.49900000000002</v>
      </c>
      <c r="GO263">
        <v>64661.599999999999</v>
      </c>
      <c r="GP263">
        <v>0</v>
      </c>
      <c r="GQ263">
        <v>0</v>
      </c>
      <c r="GR263">
        <v>0</v>
      </c>
      <c r="GS263">
        <v>0</v>
      </c>
      <c r="GT263">
        <v>32.06</v>
      </c>
      <c r="GU263">
        <v>64.92</v>
      </c>
      <c r="GV263">
        <v>4.38</v>
      </c>
      <c r="GW263">
        <v>66.05</v>
      </c>
      <c r="GX263">
        <v>26.6</v>
      </c>
      <c r="GY263">
        <v>61.81</v>
      </c>
      <c r="GZ263">
        <v>44.53</v>
      </c>
      <c r="HA263">
        <v>2.2599999999999998</v>
      </c>
      <c r="HB263">
        <v>302.61</v>
      </c>
      <c r="HC263">
        <v>32.06</v>
      </c>
      <c r="HD263">
        <v>64.92</v>
      </c>
      <c r="HE263">
        <v>4.38</v>
      </c>
      <c r="HF263">
        <v>66.05</v>
      </c>
      <c r="HG263">
        <v>26.6</v>
      </c>
      <c r="HH263">
        <v>61.81</v>
      </c>
      <c r="HI263">
        <v>44.53</v>
      </c>
      <c r="HJ263">
        <v>2.2599999999999998</v>
      </c>
      <c r="HK263">
        <v>302.61</v>
      </c>
      <c r="ID263">
        <v>0</v>
      </c>
      <c r="IE263">
        <v>9.3489699999999996</v>
      </c>
      <c r="IF263">
        <v>0.12561700000000001</v>
      </c>
      <c r="IG263">
        <v>2.26728</v>
      </c>
      <c r="IH263">
        <v>1.7213499999999999</v>
      </c>
      <c r="II263">
        <v>2.2057600000000002</v>
      </c>
      <c r="IJ263">
        <v>1.7518499999999999</v>
      </c>
      <c r="IK263">
        <v>0.114331</v>
      </c>
      <c r="IL263">
        <v>17.5352</v>
      </c>
      <c r="IM263">
        <v>62.6</v>
      </c>
      <c r="IN263">
        <v>28.4</v>
      </c>
      <c r="IO263">
        <v>34.200000000000003</v>
      </c>
      <c r="IP263">
        <v>62.6</v>
      </c>
      <c r="IQ263">
        <v>28.4</v>
      </c>
      <c r="IR263">
        <v>34.200000000000003</v>
      </c>
      <c r="IU263">
        <v>75.02</v>
      </c>
      <c r="IV263">
        <v>0</v>
      </c>
      <c r="IW263">
        <v>75.02</v>
      </c>
      <c r="IX263">
        <v>0</v>
      </c>
      <c r="IY263">
        <v>75.02</v>
      </c>
      <c r="IZ263">
        <v>0</v>
      </c>
      <c r="JA263">
        <v>167.41</v>
      </c>
      <c r="JB263">
        <v>0</v>
      </c>
      <c r="JK263">
        <v>1</v>
      </c>
      <c r="JL263">
        <v>16.143899999999999</v>
      </c>
      <c r="JM263">
        <v>16.143899999999999</v>
      </c>
      <c r="JP263">
        <v>24608.400000000001</v>
      </c>
      <c r="JQ263">
        <v>16.143899999999999</v>
      </c>
      <c r="JR263">
        <v>2.21</v>
      </c>
      <c r="JS263">
        <v>1.55</v>
      </c>
      <c r="JT263">
        <v>4.68</v>
      </c>
      <c r="JU263">
        <v>2.21</v>
      </c>
      <c r="JV263">
        <v>1.55</v>
      </c>
      <c r="JW263">
        <v>4.68</v>
      </c>
      <c r="JZ263">
        <v>2</v>
      </c>
      <c r="KA263">
        <v>8</v>
      </c>
      <c r="KB263">
        <v>77.797700000000006</v>
      </c>
      <c r="KC263">
        <v>79.018100000000004</v>
      </c>
      <c r="KD263">
        <v>77.797700000000006</v>
      </c>
      <c r="KE263">
        <v>79.018100000000004</v>
      </c>
      <c r="KF263">
        <v>154.458</v>
      </c>
      <c r="KG263">
        <v>157.24299999999999</v>
      </c>
      <c r="KJ263">
        <v>1032.54</v>
      </c>
      <c r="KK263">
        <v>507.82600000000002</v>
      </c>
      <c r="KL263">
        <v>219.49799999999999</v>
      </c>
      <c r="KM263">
        <v>1188.8900000000001</v>
      </c>
      <c r="KN263">
        <v>0</v>
      </c>
      <c r="KO263">
        <v>-3767.58</v>
      </c>
      <c r="KP263">
        <v>0</v>
      </c>
      <c r="KQ263">
        <v>0</v>
      </c>
      <c r="KR263">
        <v>441.303</v>
      </c>
      <c r="KS263">
        <v>2499</v>
      </c>
      <c r="KT263">
        <v>2466.0500000000002</v>
      </c>
      <c r="KU263">
        <v>95.033199999999994</v>
      </c>
      <c r="KV263">
        <v>4682.5600000000004</v>
      </c>
      <c r="KW263">
        <v>0</v>
      </c>
      <c r="KX263">
        <v>0</v>
      </c>
      <c r="KY263">
        <v>0</v>
      </c>
      <c r="KZ263">
        <v>0</v>
      </c>
      <c r="LA263">
        <v>0</v>
      </c>
      <c r="LB263">
        <v>1032.54</v>
      </c>
      <c r="LC263">
        <v>507.82600000000002</v>
      </c>
      <c r="LD263">
        <v>219.49799999999999</v>
      </c>
      <c r="LE263">
        <v>1188.8900000000001</v>
      </c>
      <c r="LF263">
        <v>-3767.58</v>
      </c>
      <c r="LG263">
        <v>441.303</v>
      </c>
      <c r="LH263">
        <v>2499</v>
      </c>
      <c r="LI263">
        <v>2466.0500000000002</v>
      </c>
      <c r="LJ263">
        <v>95.033199999999994</v>
      </c>
      <c r="LK263">
        <v>4682.5600000000004</v>
      </c>
      <c r="LL263">
        <v>0</v>
      </c>
      <c r="LM263">
        <v>0</v>
      </c>
      <c r="LN263">
        <v>0</v>
      </c>
      <c r="LO263">
        <v>0</v>
      </c>
      <c r="LP263">
        <v>1856.91</v>
      </c>
      <c r="LQ263">
        <v>1407.3</v>
      </c>
      <c r="LR263">
        <v>219.49799999999999</v>
      </c>
      <c r="LS263">
        <v>3211.32</v>
      </c>
      <c r="LT263">
        <v>1278.6099999999999</v>
      </c>
      <c r="LU263">
        <v>3076.41</v>
      </c>
      <c r="LV263">
        <v>2209.0100000000002</v>
      </c>
      <c r="LW263">
        <v>129.84899999999999</v>
      </c>
      <c r="LX263">
        <v>13388.9</v>
      </c>
      <c r="LY263">
        <v>0</v>
      </c>
      <c r="LZ263">
        <v>0</v>
      </c>
      <c r="MA263">
        <v>0</v>
      </c>
      <c r="MB263">
        <v>0</v>
      </c>
    </row>
    <row r="264" spans="1:340" x14ac:dyDescent="0.25">
      <c r="A264" s="26">
        <v>44497.854548611111</v>
      </c>
      <c r="B264" t="s">
        <v>1184</v>
      </c>
      <c r="C264" t="s">
        <v>1185</v>
      </c>
      <c r="D264">
        <v>13</v>
      </c>
      <c r="E264">
        <v>8</v>
      </c>
      <c r="F264">
        <v>6960</v>
      </c>
      <c r="G264" t="s">
        <v>87</v>
      </c>
      <c r="H264" t="s">
        <v>393</v>
      </c>
      <c r="I264">
        <v>0</v>
      </c>
      <c r="J264">
        <v>0</v>
      </c>
      <c r="K264">
        <v>0</v>
      </c>
      <c r="L264">
        <v>34.299999999999997</v>
      </c>
      <c r="O264">
        <v>4492.49</v>
      </c>
      <c r="P264">
        <v>5817.61</v>
      </c>
      <c r="Q264">
        <v>1100.08</v>
      </c>
      <c r="R264">
        <v>5691.4</v>
      </c>
      <c r="S264">
        <v>0</v>
      </c>
      <c r="T264">
        <v>-28412.799999999999</v>
      </c>
      <c r="U264">
        <v>0</v>
      </c>
      <c r="V264">
        <v>0</v>
      </c>
      <c r="W264">
        <v>2033.7</v>
      </c>
      <c r="X264">
        <v>13074</v>
      </c>
      <c r="Y264">
        <v>12062</v>
      </c>
      <c r="Z264">
        <v>433.91399999999999</v>
      </c>
      <c r="AA264">
        <v>16292.4</v>
      </c>
      <c r="AB264">
        <v>17101.599999999999</v>
      </c>
      <c r="AC264">
        <v>0</v>
      </c>
      <c r="AD264">
        <v>0</v>
      </c>
      <c r="AE264">
        <v>0</v>
      </c>
      <c r="AF264">
        <v>0</v>
      </c>
      <c r="AG264">
        <v>0</v>
      </c>
      <c r="AH264">
        <v>0</v>
      </c>
      <c r="AI264">
        <v>16.37</v>
      </c>
      <c r="AJ264">
        <v>51.6</v>
      </c>
      <c r="AK264">
        <v>4.4000000000000004</v>
      </c>
      <c r="AL264">
        <v>22.41</v>
      </c>
      <c r="AM264">
        <v>0</v>
      </c>
      <c r="AN264">
        <v>-96.22</v>
      </c>
      <c r="AO264">
        <v>0</v>
      </c>
      <c r="AP264">
        <v>0</v>
      </c>
      <c r="AQ264">
        <v>9.1300000000000008</v>
      </c>
      <c r="AR264">
        <v>54.87</v>
      </c>
      <c r="AS264">
        <v>49.76</v>
      </c>
      <c r="AT264">
        <v>1.81</v>
      </c>
      <c r="AU264">
        <v>114.13</v>
      </c>
      <c r="AV264">
        <v>94.78</v>
      </c>
      <c r="BI264">
        <v>0</v>
      </c>
      <c r="BJ264">
        <v>7.5624099999999999</v>
      </c>
      <c r="BK264">
        <v>0.12561700000000001</v>
      </c>
      <c r="BL264">
        <v>0.47037299999999999</v>
      </c>
      <c r="BM264">
        <v>0</v>
      </c>
      <c r="BN264">
        <v>-0.42377900000000002</v>
      </c>
      <c r="BO264">
        <v>0</v>
      </c>
      <c r="BP264">
        <v>0</v>
      </c>
      <c r="BQ264">
        <v>0.53989299999999996</v>
      </c>
      <c r="BR264">
        <v>2.1953</v>
      </c>
      <c r="BS264">
        <v>1.82348</v>
      </c>
      <c r="BT264">
        <v>7.39533E-2</v>
      </c>
      <c r="BU264">
        <v>12.3672</v>
      </c>
      <c r="BV264">
        <v>8.1584000000000003</v>
      </c>
      <c r="BW264">
        <v>4492.49</v>
      </c>
      <c r="BX264">
        <v>5817.61</v>
      </c>
      <c r="BY264">
        <v>1100.08</v>
      </c>
      <c r="BZ264">
        <v>5691.4</v>
      </c>
      <c r="CA264">
        <v>-28412.799999999999</v>
      </c>
      <c r="CB264">
        <v>2033.7</v>
      </c>
      <c r="CC264">
        <v>13074</v>
      </c>
      <c r="CD264">
        <v>12062</v>
      </c>
      <c r="CE264">
        <v>433.91399999999999</v>
      </c>
      <c r="CF264">
        <v>16292.4</v>
      </c>
      <c r="CG264">
        <v>17101.599999999999</v>
      </c>
      <c r="CH264">
        <v>0</v>
      </c>
      <c r="CI264">
        <v>0</v>
      </c>
      <c r="CJ264">
        <v>0</v>
      </c>
      <c r="CK264">
        <v>0</v>
      </c>
      <c r="CL264">
        <v>0</v>
      </c>
      <c r="CM264">
        <v>16.37</v>
      </c>
      <c r="CN264">
        <v>51.6</v>
      </c>
      <c r="CO264">
        <v>4.4000000000000004</v>
      </c>
      <c r="CP264">
        <v>22.41</v>
      </c>
      <c r="CQ264">
        <v>-96.22</v>
      </c>
      <c r="CR264">
        <v>9.1300000000000008</v>
      </c>
      <c r="CS264">
        <v>54.87</v>
      </c>
      <c r="CT264">
        <v>49.76</v>
      </c>
      <c r="CU264">
        <v>1.81</v>
      </c>
      <c r="CV264">
        <v>114.13</v>
      </c>
      <c r="CW264">
        <v>94.78</v>
      </c>
      <c r="DH264">
        <v>0</v>
      </c>
      <c r="DI264">
        <v>7.5624099999999999</v>
      </c>
      <c r="DJ264">
        <v>0.12561700000000001</v>
      </c>
      <c r="DK264">
        <v>0.47037299999999999</v>
      </c>
      <c r="DL264">
        <v>-0.42377900000000002</v>
      </c>
      <c r="DM264">
        <v>0.53989299999999996</v>
      </c>
      <c r="DN264">
        <v>2.1953</v>
      </c>
      <c r="DO264">
        <v>1.82348</v>
      </c>
      <c r="DP264">
        <v>7.39533E-2</v>
      </c>
      <c r="DQ264">
        <v>12.3672</v>
      </c>
      <c r="DR264">
        <v>8.1584000000000003</v>
      </c>
      <c r="DS264" t="s">
        <v>673</v>
      </c>
      <c r="DT264" t="s">
        <v>670</v>
      </c>
      <c r="DU264" t="s">
        <v>665</v>
      </c>
      <c r="DV264" t="s">
        <v>501</v>
      </c>
      <c r="DW264">
        <v>0</v>
      </c>
      <c r="DX264">
        <v>0</v>
      </c>
      <c r="DY264">
        <v>0</v>
      </c>
      <c r="DZ264">
        <v>0</v>
      </c>
      <c r="EC264">
        <v>4492.49</v>
      </c>
      <c r="ED264">
        <v>5817.61</v>
      </c>
      <c r="EE264">
        <v>1100.08</v>
      </c>
      <c r="EF264">
        <v>5691.4</v>
      </c>
      <c r="EG264">
        <v>0</v>
      </c>
      <c r="EH264">
        <v>-28412.799999999999</v>
      </c>
      <c r="EI264">
        <v>0</v>
      </c>
      <c r="EJ264">
        <v>0</v>
      </c>
      <c r="EK264">
        <v>2033.7</v>
      </c>
      <c r="EL264">
        <v>13074</v>
      </c>
      <c r="EM264">
        <v>12062</v>
      </c>
      <c r="EN264">
        <v>433.91399999999999</v>
      </c>
      <c r="EO264">
        <v>16292.4</v>
      </c>
      <c r="EP264">
        <v>0</v>
      </c>
      <c r="EQ264">
        <v>0</v>
      </c>
      <c r="ER264">
        <v>0</v>
      </c>
      <c r="ES264">
        <v>0</v>
      </c>
      <c r="ET264">
        <v>0</v>
      </c>
      <c r="EU264">
        <v>16.37</v>
      </c>
      <c r="EV264">
        <v>51.6</v>
      </c>
      <c r="EW264">
        <v>4.4000000000000004</v>
      </c>
      <c r="EX264">
        <v>22.41</v>
      </c>
      <c r="EY264">
        <v>0</v>
      </c>
      <c r="EZ264">
        <v>-96.22</v>
      </c>
      <c r="FA264">
        <v>0</v>
      </c>
      <c r="FB264">
        <v>0</v>
      </c>
      <c r="FC264">
        <v>9.1300000000000008</v>
      </c>
      <c r="FD264">
        <v>54.87</v>
      </c>
      <c r="FE264">
        <v>49.76</v>
      </c>
      <c r="FF264">
        <v>1.81</v>
      </c>
      <c r="FG264">
        <v>114.13</v>
      </c>
      <c r="FT264">
        <v>0</v>
      </c>
      <c r="FU264">
        <v>7.5624099999999999</v>
      </c>
      <c r="FV264">
        <v>0.12561700000000001</v>
      </c>
      <c r="FW264">
        <v>0.47037299999999999</v>
      </c>
      <c r="FX264">
        <v>0</v>
      </c>
      <c r="FY264">
        <v>-0.42377900000000002</v>
      </c>
      <c r="FZ264">
        <v>0</v>
      </c>
      <c r="GA264">
        <v>0</v>
      </c>
      <c r="GB264">
        <v>0.53989299999999996</v>
      </c>
      <c r="GC264">
        <v>2.1953</v>
      </c>
      <c r="GD264">
        <v>1.82348</v>
      </c>
      <c r="GE264">
        <v>7.39533E-2</v>
      </c>
      <c r="GF264">
        <v>12.3672</v>
      </c>
      <c r="GG264">
        <v>8162.7</v>
      </c>
      <c r="GH264">
        <v>13672.8</v>
      </c>
      <c r="GI264">
        <v>1100.08</v>
      </c>
      <c r="GJ264">
        <v>15542.9</v>
      </c>
      <c r="GK264">
        <v>5894.96</v>
      </c>
      <c r="GL264">
        <v>15077.5</v>
      </c>
      <c r="GM264">
        <v>10697.7</v>
      </c>
      <c r="GN264">
        <v>540.49900000000002</v>
      </c>
      <c r="GO264">
        <v>70689.2</v>
      </c>
      <c r="GP264">
        <v>0</v>
      </c>
      <c r="GQ264">
        <v>0</v>
      </c>
      <c r="GR264">
        <v>0</v>
      </c>
      <c r="GS264">
        <v>0</v>
      </c>
      <c r="GT264">
        <v>29.8</v>
      </c>
      <c r="GU264">
        <v>98.92</v>
      </c>
      <c r="GV264">
        <v>4.4000000000000004</v>
      </c>
      <c r="GW264">
        <v>63.04</v>
      </c>
      <c r="GX264">
        <v>27.27</v>
      </c>
      <c r="GY264">
        <v>62.19</v>
      </c>
      <c r="GZ264">
        <v>44.84</v>
      </c>
      <c r="HA264">
        <v>2.31</v>
      </c>
      <c r="HB264">
        <v>332.77</v>
      </c>
      <c r="HC264">
        <v>29.8</v>
      </c>
      <c r="HD264">
        <v>98.92</v>
      </c>
      <c r="HE264">
        <v>4.4000000000000004</v>
      </c>
      <c r="HF264">
        <v>63.04</v>
      </c>
      <c r="HG264">
        <v>27.27</v>
      </c>
      <c r="HH264">
        <v>62.19</v>
      </c>
      <c r="HI264">
        <v>44.84</v>
      </c>
      <c r="HJ264">
        <v>2.31</v>
      </c>
      <c r="HK264">
        <v>332.77</v>
      </c>
      <c r="ID264">
        <v>0</v>
      </c>
      <c r="IE264">
        <v>11.4368</v>
      </c>
      <c r="IF264">
        <v>0.12561700000000001</v>
      </c>
      <c r="IG264">
        <v>1.66777</v>
      </c>
      <c r="IH264">
        <v>1.7213499999999999</v>
      </c>
      <c r="II264">
        <v>2.2057600000000002</v>
      </c>
      <c r="IJ264">
        <v>1.7518499999999999</v>
      </c>
      <c r="IK264">
        <v>0.114331</v>
      </c>
      <c r="IL264">
        <v>19.023399999999999</v>
      </c>
      <c r="IM264">
        <v>63.2</v>
      </c>
      <c r="IN264">
        <v>28.9</v>
      </c>
      <c r="IO264">
        <v>34.299999999999997</v>
      </c>
      <c r="IP264">
        <v>63.2</v>
      </c>
      <c r="IQ264">
        <v>28.9</v>
      </c>
      <c r="IR264">
        <v>34.299999999999997</v>
      </c>
      <c r="IU264">
        <v>94.78</v>
      </c>
      <c r="IV264">
        <v>0</v>
      </c>
      <c r="IW264">
        <v>94.78</v>
      </c>
      <c r="IX264">
        <v>0</v>
      </c>
      <c r="IY264">
        <v>94.78</v>
      </c>
      <c r="IZ264">
        <v>0</v>
      </c>
      <c r="JA264">
        <v>196.16</v>
      </c>
      <c r="JB264">
        <v>0</v>
      </c>
      <c r="JK264">
        <v>1</v>
      </c>
      <c r="JL264">
        <v>18.847999999999999</v>
      </c>
      <c r="JM264">
        <v>18.847999999999999</v>
      </c>
      <c r="JP264">
        <v>28421.1</v>
      </c>
      <c r="JQ264">
        <v>18.847999999999999</v>
      </c>
      <c r="JR264">
        <v>2.44</v>
      </c>
      <c r="JS264">
        <v>1.95</v>
      </c>
      <c r="JT264">
        <v>4.75</v>
      </c>
      <c r="JU264">
        <v>2.44</v>
      </c>
      <c r="JV264">
        <v>1.95</v>
      </c>
      <c r="JW264">
        <v>4.75</v>
      </c>
      <c r="JZ264">
        <v>2</v>
      </c>
      <c r="KA264">
        <v>8</v>
      </c>
      <c r="KB264">
        <v>99.811599999999999</v>
      </c>
      <c r="KC264">
        <v>101.48099999999999</v>
      </c>
      <c r="KD264">
        <v>99.811599999999999</v>
      </c>
      <c r="KE264">
        <v>101.48099999999999</v>
      </c>
      <c r="KF264">
        <v>174.95500000000001</v>
      </c>
      <c r="KG264">
        <v>178.15799999999999</v>
      </c>
      <c r="KJ264">
        <v>918.28399999999999</v>
      </c>
      <c r="KK264">
        <v>1383.24</v>
      </c>
      <c r="KL264">
        <v>219.49799999999999</v>
      </c>
      <c r="KM264">
        <v>1099.67</v>
      </c>
      <c r="KN264">
        <v>0</v>
      </c>
      <c r="KO264">
        <v>-4389.4399999999996</v>
      </c>
      <c r="KP264">
        <v>0</v>
      </c>
      <c r="KQ264">
        <v>0</v>
      </c>
      <c r="KR264">
        <v>441.303</v>
      </c>
      <c r="KS264">
        <v>2513.91</v>
      </c>
      <c r="KT264">
        <v>2466.0500000000002</v>
      </c>
      <c r="KU264">
        <v>95.033199999999994</v>
      </c>
      <c r="KV264">
        <v>4747.55</v>
      </c>
      <c r="KW264">
        <v>0</v>
      </c>
      <c r="KX264">
        <v>0</v>
      </c>
      <c r="KY264">
        <v>0</v>
      </c>
      <c r="KZ264">
        <v>0</v>
      </c>
      <c r="LA264">
        <v>0</v>
      </c>
      <c r="LB264">
        <v>918.28399999999999</v>
      </c>
      <c r="LC264">
        <v>1383.24</v>
      </c>
      <c r="LD264">
        <v>219.49799999999999</v>
      </c>
      <c r="LE264">
        <v>1099.67</v>
      </c>
      <c r="LF264">
        <v>-4389.4399999999996</v>
      </c>
      <c r="LG264">
        <v>441.303</v>
      </c>
      <c r="LH264">
        <v>2513.91</v>
      </c>
      <c r="LI264">
        <v>2466.0500000000002</v>
      </c>
      <c r="LJ264">
        <v>95.033199999999994</v>
      </c>
      <c r="LK264">
        <v>4747.55</v>
      </c>
      <c r="LL264">
        <v>0</v>
      </c>
      <c r="LM264">
        <v>0</v>
      </c>
      <c r="LN264">
        <v>0</v>
      </c>
      <c r="LO264">
        <v>0</v>
      </c>
      <c r="LP264">
        <v>1709.44</v>
      </c>
      <c r="LQ264">
        <v>3094.34</v>
      </c>
      <c r="LR264">
        <v>219.49799999999999</v>
      </c>
      <c r="LS264">
        <v>3002.2</v>
      </c>
      <c r="LT264">
        <v>1278.6099999999999</v>
      </c>
      <c r="LU264">
        <v>3076.41</v>
      </c>
      <c r="LV264">
        <v>2209.0100000000002</v>
      </c>
      <c r="LW264">
        <v>129.84899999999999</v>
      </c>
      <c r="LX264">
        <v>14719.4</v>
      </c>
      <c r="LY264">
        <v>0</v>
      </c>
      <c r="LZ264">
        <v>0</v>
      </c>
      <c r="MA264">
        <v>0</v>
      </c>
      <c r="MB264">
        <v>0</v>
      </c>
    </row>
    <row r="265" spans="1:340" x14ac:dyDescent="0.25">
      <c r="A265" s="26">
        <v>44497.855127314811</v>
      </c>
      <c r="B265" t="s">
        <v>1186</v>
      </c>
      <c r="C265" t="s">
        <v>1187</v>
      </c>
      <c r="D265">
        <v>14</v>
      </c>
      <c r="E265">
        <v>8</v>
      </c>
      <c r="F265">
        <v>6960</v>
      </c>
      <c r="G265" t="s">
        <v>87</v>
      </c>
      <c r="H265" t="s">
        <v>393</v>
      </c>
      <c r="I265">
        <v>0</v>
      </c>
      <c r="J265">
        <v>0</v>
      </c>
      <c r="K265">
        <v>0</v>
      </c>
      <c r="L265">
        <v>34</v>
      </c>
      <c r="O265">
        <v>5547.71</v>
      </c>
      <c r="P265">
        <v>4911.78</v>
      </c>
      <c r="Q265">
        <v>1100.08</v>
      </c>
      <c r="R265">
        <v>5967</v>
      </c>
      <c r="S265">
        <v>0</v>
      </c>
      <c r="T265">
        <v>-27452.2</v>
      </c>
      <c r="U265">
        <v>0</v>
      </c>
      <c r="V265">
        <v>0</v>
      </c>
      <c r="W265">
        <v>2033.7</v>
      </c>
      <c r="X265">
        <v>13048.3</v>
      </c>
      <c r="Y265">
        <v>12062</v>
      </c>
      <c r="Z265">
        <v>433.91399999999999</v>
      </c>
      <c r="AA265">
        <v>17652.3</v>
      </c>
      <c r="AB265">
        <v>17526.599999999999</v>
      </c>
      <c r="AC265">
        <v>0</v>
      </c>
      <c r="AD265">
        <v>0</v>
      </c>
      <c r="AE265">
        <v>0</v>
      </c>
      <c r="AF265">
        <v>0</v>
      </c>
      <c r="AG265">
        <v>0</v>
      </c>
      <c r="AH265">
        <v>0</v>
      </c>
      <c r="AI265">
        <v>19.350000000000001</v>
      </c>
      <c r="AJ265">
        <v>43.26</v>
      </c>
      <c r="AK265">
        <v>4.2300000000000004</v>
      </c>
      <c r="AL265">
        <v>21.92</v>
      </c>
      <c r="AM265">
        <v>0</v>
      </c>
      <c r="AN265">
        <v>-92.47</v>
      </c>
      <c r="AO265">
        <v>0</v>
      </c>
      <c r="AP265">
        <v>0</v>
      </c>
      <c r="AQ265">
        <v>8.5299999999999994</v>
      </c>
      <c r="AR265">
        <v>52.21</v>
      </c>
      <c r="AS265">
        <v>47.74</v>
      </c>
      <c r="AT265">
        <v>1.72</v>
      </c>
      <c r="AU265">
        <v>106.49</v>
      </c>
      <c r="AV265">
        <v>88.76</v>
      </c>
      <c r="BI265">
        <v>0</v>
      </c>
      <c r="BJ265">
        <v>6.3420800000000002</v>
      </c>
      <c r="BK265">
        <v>0.12561700000000001</v>
      </c>
      <c r="BL265">
        <v>0.47290500000000002</v>
      </c>
      <c r="BM265">
        <v>0</v>
      </c>
      <c r="BN265">
        <v>-0.23999400000000001</v>
      </c>
      <c r="BO265">
        <v>0</v>
      </c>
      <c r="BP265">
        <v>0</v>
      </c>
      <c r="BQ265">
        <v>0.53989299999999996</v>
      </c>
      <c r="BR265">
        <v>2.1946500000000002</v>
      </c>
      <c r="BS265">
        <v>1.82348</v>
      </c>
      <c r="BT265">
        <v>7.39533E-2</v>
      </c>
      <c r="BU265">
        <v>11.332599999999999</v>
      </c>
      <c r="BV265">
        <v>6.9405999999999999</v>
      </c>
      <c r="BW265">
        <v>5547.71</v>
      </c>
      <c r="BX265">
        <v>4911.78</v>
      </c>
      <c r="BY265">
        <v>1100.08</v>
      </c>
      <c r="BZ265">
        <v>5967</v>
      </c>
      <c r="CA265">
        <v>-27452.2</v>
      </c>
      <c r="CB265">
        <v>2033.7</v>
      </c>
      <c r="CC265">
        <v>13048.3</v>
      </c>
      <c r="CD265">
        <v>12062</v>
      </c>
      <c r="CE265">
        <v>433.91399999999999</v>
      </c>
      <c r="CF265">
        <v>17652.3</v>
      </c>
      <c r="CG265">
        <v>17526.599999999999</v>
      </c>
      <c r="CH265">
        <v>0</v>
      </c>
      <c r="CI265">
        <v>0</v>
      </c>
      <c r="CJ265">
        <v>0</v>
      </c>
      <c r="CK265">
        <v>0</v>
      </c>
      <c r="CL265">
        <v>0</v>
      </c>
      <c r="CM265">
        <v>19.350000000000001</v>
      </c>
      <c r="CN265">
        <v>43.26</v>
      </c>
      <c r="CO265">
        <v>4.2300000000000004</v>
      </c>
      <c r="CP265">
        <v>21.92</v>
      </c>
      <c r="CQ265">
        <v>-92.47</v>
      </c>
      <c r="CR265">
        <v>8.5299999999999994</v>
      </c>
      <c r="CS265">
        <v>52.21</v>
      </c>
      <c r="CT265">
        <v>47.74</v>
      </c>
      <c r="CU265">
        <v>1.72</v>
      </c>
      <c r="CV265">
        <v>106.49</v>
      </c>
      <c r="CW265">
        <v>88.76</v>
      </c>
      <c r="DH265">
        <v>0</v>
      </c>
      <c r="DI265">
        <v>6.3420800000000002</v>
      </c>
      <c r="DJ265">
        <v>0.12561700000000001</v>
      </c>
      <c r="DK265">
        <v>0.47290500000000002</v>
      </c>
      <c r="DL265">
        <v>-0.23999400000000001</v>
      </c>
      <c r="DM265">
        <v>0.53989299999999996</v>
      </c>
      <c r="DN265">
        <v>2.1946500000000002</v>
      </c>
      <c r="DO265">
        <v>1.82348</v>
      </c>
      <c r="DP265">
        <v>7.39533E-2</v>
      </c>
      <c r="DQ265">
        <v>11.332599999999999</v>
      </c>
      <c r="DR265">
        <v>6.9405999999999999</v>
      </c>
      <c r="DS265" t="s">
        <v>673</v>
      </c>
      <c r="DT265" t="s">
        <v>670</v>
      </c>
      <c r="DU265" t="s">
        <v>665</v>
      </c>
      <c r="DV265" t="s">
        <v>501</v>
      </c>
      <c r="DW265">
        <v>0</v>
      </c>
      <c r="DX265">
        <v>0</v>
      </c>
      <c r="DY265">
        <v>0</v>
      </c>
      <c r="DZ265">
        <v>0</v>
      </c>
      <c r="EC265">
        <v>5547.71</v>
      </c>
      <c r="ED265">
        <v>4911.78</v>
      </c>
      <c r="EE265">
        <v>1100.08</v>
      </c>
      <c r="EF265">
        <v>5967</v>
      </c>
      <c r="EG265">
        <v>0</v>
      </c>
      <c r="EH265">
        <v>-27452.2</v>
      </c>
      <c r="EI265">
        <v>0</v>
      </c>
      <c r="EJ265">
        <v>0</v>
      </c>
      <c r="EK265">
        <v>2033.7</v>
      </c>
      <c r="EL265">
        <v>13048.3</v>
      </c>
      <c r="EM265">
        <v>12062</v>
      </c>
      <c r="EN265">
        <v>433.91399999999999</v>
      </c>
      <c r="EO265">
        <v>17652.3</v>
      </c>
      <c r="EP265">
        <v>0</v>
      </c>
      <c r="EQ265">
        <v>0</v>
      </c>
      <c r="ER265">
        <v>0</v>
      </c>
      <c r="ES265">
        <v>0</v>
      </c>
      <c r="ET265">
        <v>0</v>
      </c>
      <c r="EU265">
        <v>19.350000000000001</v>
      </c>
      <c r="EV265">
        <v>43.26</v>
      </c>
      <c r="EW265">
        <v>4.2300000000000004</v>
      </c>
      <c r="EX265">
        <v>21.92</v>
      </c>
      <c r="EY265">
        <v>0</v>
      </c>
      <c r="EZ265">
        <v>-92.47</v>
      </c>
      <c r="FA265">
        <v>0</v>
      </c>
      <c r="FB265">
        <v>0</v>
      </c>
      <c r="FC265">
        <v>8.5299999999999994</v>
      </c>
      <c r="FD265">
        <v>52.21</v>
      </c>
      <c r="FE265">
        <v>47.74</v>
      </c>
      <c r="FF265">
        <v>1.72</v>
      </c>
      <c r="FG265">
        <v>106.49</v>
      </c>
      <c r="FT265">
        <v>0</v>
      </c>
      <c r="FU265">
        <v>6.3420800000000002</v>
      </c>
      <c r="FV265">
        <v>0.12561700000000001</v>
      </c>
      <c r="FW265">
        <v>0.47290500000000002</v>
      </c>
      <c r="FX265">
        <v>0</v>
      </c>
      <c r="FY265">
        <v>-0.23999400000000001</v>
      </c>
      <c r="FZ265">
        <v>0</v>
      </c>
      <c r="GA265">
        <v>0</v>
      </c>
      <c r="GB265">
        <v>0.53989299999999996</v>
      </c>
      <c r="GC265">
        <v>2.1946500000000002</v>
      </c>
      <c r="GD265">
        <v>1.82348</v>
      </c>
      <c r="GE265">
        <v>7.39533E-2</v>
      </c>
      <c r="GF265">
        <v>11.332599999999999</v>
      </c>
      <c r="GG265">
        <v>9956.41</v>
      </c>
      <c r="GH265">
        <v>11956.7</v>
      </c>
      <c r="GI265">
        <v>1100.08</v>
      </c>
      <c r="GJ265">
        <v>15991.3</v>
      </c>
      <c r="GK265">
        <v>5894.96</v>
      </c>
      <c r="GL265">
        <v>15077.5</v>
      </c>
      <c r="GM265">
        <v>10697.7</v>
      </c>
      <c r="GN265">
        <v>540.49900000000002</v>
      </c>
      <c r="GO265">
        <v>71215.3</v>
      </c>
      <c r="GP265">
        <v>0</v>
      </c>
      <c r="GQ265">
        <v>0</v>
      </c>
      <c r="GR265">
        <v>0</v>
      </c>
      <c r="GS265">
        <v>0</v>
      </c>
      <c r="GT265">
        <v>34.82</v>
      </c>
      <c r="GU265">
        <v>83.32</v>
      </c>
      <c r="GV265">
        <v>4.2300000000000004</v>
      </c>
      <c r="GW265">
        <v>60.71</v>
      </c>
      <c r="GX265">
        <v>25.19</v>
      </c>
      <c r="GY265">
        <v>59.6</v>
      </c>
      <c r="GZ265">
        <v>42.89</v>
      </c>
      <c r="HA265">
        <v>2.17</v>
      </c>
      <c r="HB265">
        <v>312.93</v>
      </c>
      <c r="HC265">
        <v>34.82</v>
      </c>
      <c r="HD265">
        <v>83.32</v>
      </c>
      <c r="HE265">
        <v>4.2300000000000004</v>
      </c>
      <c r="HF265">
        <v>60.71</v>
      </c>
      <c r="HG265">
        <v>25.19</v>
      </c>
      <c r="HH265">
        <v>59.6</v>
      </c>
      <c r="HI265">
        <v>42.89</v>
      </c>
      <c r="HJ265">
        <v>2.17</v>
      </c>
      <c r="HK265">
        <v>312.93</v>
      </c>
      <c r="ID265">
        <v>0</v>
      </c>
      <c r="IE265">
        <v>9.5367800000000003</v>
      </c>
      <c r="IF265">
        <v>0.12561700000000001</v>
      </c>
      <c r="IG265">
        <v>1.9555100000000001</v>
      </c>
      <c r="IH265">
        <v>1.7213499999999999</v>
      </c>
      <c r="II265">
        <v>2.2057600000000002</v>
      </c>
      <c r="IJ265">
        <v>1.7518499999999999</v>
      </c>
      <c r="IK265">
        <v>0.114331</v>
      </c>
      <c r="IL265">
        <v>17.411200000000001</v>
      </c>
      <c r="IM265">
        <v>63.6</v>
      </c>
      <c r="IN265">
        <v>29.6</v>
      </c>
      <c r="IO265">
        <v>34</v>
      </c>
      <c r="IP265">
        <v>63.6</v>
      </c>
      <c r="IQ265">
        <v>29.6</v>
      </c>
      <c r="IR265">
        <v>34</v>
      </c>
      <c r="IU265">
        <v>88.76</v>
      </c>
      <c r="IV265">
        <v>0</v>
      </c>
      <c r="IW265">
        <v>88.76</v>
      </c>
      <c r="IX265">
        <v>0</v>
      </c>
      <c r="IY265">
        <v>88.76</v>
      </c>
      <c r="IZ265">
        <v>0</v>
      </c>
      <c r="JA265">
        <v>183.08</v>
      </c>
      <c r="JB265">
        <v>0</v>
      </c>
      <c r="JK265">
        <v>1</v>
      </c>
      <c r="JL265">
        <v>15.6568</v>
      </c>
      <c r="JM265">
        <v>15.6568</v>
      </c>
      <c r="JP265">
        <v>27460.2</v>
      </c>
      <c r="JQ265">
        <v>15.6568</v>
      </c>
      <c r="JR265">
        <v>1.82</v>
      </c>
      <c r="JS265">
        <v>0.98</v>
      </c>
      <c r="JT265">
        <v>5.95</v>
      </c>
      <c r="JU265">
        <v>1.82</v>
      </c>
      <c r="JV265">
        <v>0.98</v>
      </c>
      <c r="JW265">
        <v>5.95</v>
      </c>
      <c r="JZ265">
        <v>2</v>
      </c>
      <c r="KA265">
        <v>8</v>
      </c>
      <c r="KB265">
        <v>97.146699999999996</v>
      </c>
      <c r="KC265">
        <v>98.762</v>
      </c>
      <c r="KD265">
        <v>97.146699999999996</v>
      </c>
      <c r="KE265">
        <v>98.762</v>
      </c>
      <c r="KF265">
        <v>167.41800000000001</v>
      </c>
      <c r="KG265">
        <v>170.46700000000001</v>
      </c>
      <c r="KJ265">
        <v>1093.43</v>
      </c>
      <c r="KK265">
        <v>1261.6199999999999</v>
      </c>
      <c r="KL265">
        <v>203.99799999999999</v>
      </c>
      <c r="KM265">
        <v>1042.3399999999999</v>
      </c>
      <c r="KN265">
        <v>0</v>
      </c>
      <c r="KO265">
        <v>-2793.64</v>
      </c>
      <c r="KP265">
        <v>0</v>
      </c>
      <c r="KQ265">
        <v>0</v>
      </c>
      <c r="KR265">
        <v>444.32499999999999</v>
      </c>
      <c r="KS265">
        <v>2248.54</v>
      </c>
      <c r="KT265">
        <v>2355.87</v>
      </c>
      <c r="KU265">
        <v>95.474199999999996</v>
      </c>
      <c r="KV265">
        <v>5951.96</v>
      </c>
      <c r="KW265">
        <v>0</v>
      </c>
      <c r="KX265">
        <v>0</v>
      </c>
      <c r="KY265">
        <v>0</v>
      </c>
      <c r="KZ265">
        <v>0</v>
      </c>
      <c r="LA265">
        <v>0</v>
      </c>
      <c r="LB265">
        <v>1093.43</v>
      </c>
      <c r="LC265">
        <v>1261.6199999999999</v>
      </c>
      <c r="LD265">
        <v>203.99799999999999</v>
      </c>
      <c r="LE265">
        <v>1042.3399999999999</v>
      </c>
      <c r="LF265">
        <v>-2793.64</v>
      </c>
      <c r="LG265">
        <v>444.32499999999999</v>
      </c>
      <c r="LH265">
        <v>2248.54</v>
      </c>
      <c r="LI265">
        <v>2355.87</v>
      </c>
      <c r="LJ265">
        <v>95.474199999999996</v>
      </c>
      <c r="LK265">
        <v>5951.96</v>
      </c>
      <c r="LL265">
        <v>0</v>
      </c>
      <c r="LM265">
        <v>0</v>
      </c>
      <c r="LN265">
        <v>0</v>
      </c>
      <c r="LO265">
        <v>0</v>
      </c>
      <c r="LP265">
        <v>2037.68</v>
      </c>
      <c r="LQ265">
        <v>2636.9</v>
      </c>
      <c r="LR265">
        <v>203.99799999999999</v>
      </c>
      <c r="LS265">
        <v>2798.85</v>
      </c>
      <c r="LT265">
        <v>1286.71</v>
      </c>
      <c r="LU265">
        <v>2922.79</v>
      </c>
      <c r="LV265">
        <v>2122.71</v>
      </c>
      <c r="LW265">
        <v>142.83199999999999</v>
      </c>
      <c r="LX265">
        <v>14152.5</v>
      </c>
      <c r="LY265">
        <v>0</v>
      </c>
      <c r="LZ265">
        <v>0</v>
      </c>
      <c r="MA265">
        <v>0</v>
      </c>
      <c r="MB265">
        <v>0</v>
      </c>
    </row>
    <row r="266" spans="1:340" x14ac:dyDescent="0.25">
      <c r="A266" s="26">
        <v>44497.85565972222</v>
      </c>
      <c r="B266" t="s">
        <v>1188</v>
      </c>
      <c r="C266" t="s">
        <v>1189</v>
      </c>
      <c r="D266">
        <v>15</v>
      </c>
      <c r="E266">
        <v>8</v>
      </c>
      <c r="F266">
        <v>6960</v>
      </c>
      <c r="G266" t="s">
        <v>87</v>
      </c>
      <c r="H266" t="s">
        <v>393</v>
      </c>
      <c r="I266">
        <v>0</v>
      </c>
      <c r="J266">
        <v>0</v>
      </c>
      <c r="K266">
        <v>0</v>
      </c>
      <c r="L266">
        <v>30</v>
      </c>
      <c r="O266">
        <v>275.29599999999999</v>
      </c>
      <c r="P266">
        <v>15637.4</v>
      </c>
      <c r="Q266">
        <v>1100.08</v>
      </c>
      <c r="R266">
        <v>4239.7</v>
      </c>
      <c r="S266">
        <v>0</v>
      </c>
      <c r="T266">
        <v>-37958.1</v>
      </c>
      <c r="U266">
        <v>0</v>
      </c>
      <c r="V266">
        <v>0</v>
      </c>
      <c r="W266">
        <v>2033.7</v>
      </c>
      <c r="X266">
        <v>13256.8</v>
      </c>
      <c r="Y266">
        <v>12062</v>
      </c>
      <c r="Z266">
        <v>433.91399999999999</v>
      </c>
      <c r="AA266">
        <v>11080.8</v>
      </c>
      <c r="AB266">
        <v>21252.5</v>
      </c>
      <c r="AC266">
        <v>0</v>
      </c>
      <c r="AD266">
        <v>0</v>
      </c>
      <c r="AE266">
        <v>0</v>
      </c>
      <c r="AF266">
        <v>0</v>
      </c>
      <c r="AG266">
        <v>0</v>
      </c>
      <c r="AH266">
        <v>0</v>
      </c>
      <c r="AI266">
        <v>0.97</v>
      </c>
      <c r="AJ266">
        <v>98.19</v>
      </c>
      <c r="AK266">
        <v>4.25</v>
      </c>
      <c r="AL266">
        <v>15.62</v>
      </c>
      <c r="AM266">
        <v>0</v>
      </c>
      <c r="AN266">
        <v>-122.16</v>
      </c>
      <c r="AO266">
        <v>0</v>
      </c>
      <c r="AP266">
        <v>0</v>
      </c>
      <c r="AQ266">
        <v>8.64</v>
      </c>
      <c r="AR266">
        <v>53.22</v>
      </c>
      <c r="AS266">
        <v>48</v>
      </c>
      <c r="AT266">
        <v>1.74</v>
      </c>
      <c r="AU266">
        <v>108.47</v>
      </c>
      <c r="AV266">
        <v>119.03</v>
      </c>
      <c r="BI266">
        <v>0</v>
      </c>
      <c r="BJ266">
        <v>11.662100000000001</v>
      </c>
      <c r="BK266">
        <v>0.12561700000000001</v>
      </c>
      <c r="BL266">
        <v>0.24859400000000001</v>
      </c>
      <c r="BM266">
        <v>0</v>
      </c>
      <c r="BN266">
        <v>-0.27613399999999999</v>
      </c>
      <c r="BO266">
        <v>0</v>
      </c>
      <c r="BP266">
        <v>0</v>
      </c>
      <c r="BQ266">
        <v>0.53989299999999996</v>
      </c>
      <c r="BR266">
        <v>2.1984499999999998</v>
      </c>
      <c r="BS266">
        <v>1.82348</v>
      </c>
      <c r="BT266">
        <v>7.39533E-2</v>
      </c>
      <c r="BU266">
        <v>16.396000000000001</v>
      </c>
      <c r="BV266">
        <v>12.036300000000001</v>
      </c>
      <c r="BW266">
        <v>275.29599999999999</v>
      </c>
      <c r="BX266">
        <v>15637.4</v>
      </c>
      <c r="BY266">
        <v>1100.08</v>
      </c>
      <c r="BZ266">
        <v>4239.7</v>
      </c>
      <c r="CA266">
        <v>-37958.1</v>
      </c>
      <c r="CB266">
        <v>2033.7</v>
      </c>
      <c r="CC266">
        <v>13256.8</v>
      </c>
      <c r="CD266">
        <v>12062</v>
      </c>
      <c r="CE266">
        <v>433.91399999999999</v>
      </c>
      <c r="CF266">
        <v>11080.8</v>
      </c>
      <c r="CG266">
        <v>21252.5</v>
      </c>
      <c r="CH266">
        <v>0</v>
      </c>
      <c r="CI266">
        <v>0</v>
      </c>
      <c r="CJ266">
        <v>0</v>
      </c>
      <c r="CK266">
        <v>0</v>
      </c>
      <c r="CL266">
        <v>0</v>
      </c>
      <c r="CM266">
        <v>0.97</v>
      </c>
      <c r="CN266">
        <v>98.19</v>
      </c>
      <c r="CO266">
        <v>4.25</v>
      </c>
      <c r="CP266">
        <v>15.62</v>
      </c>
      <c r="CQ266">
        <v>-122.16</v>
      </c>
      <c r="CR266">
        <v>8.64</v>
      </c>
      <c r="CS266">
        <v>53.22</v>
      </c>
      <c r="CT266">
        <v>48</v>
      </c>
      <c r="CU266">
        <v>1.74</v>
      </c>
      <c r="CV266">
        <v>108.47</v>
      </c>
      <c r="CW266">
        <v>119.03</v>
      </c>
      <c r="DH266">
        <v>0</v>
      </c>
      <c r="DI266">
        <v>11.662100000000001</v>
      </c>
      <c r="DJ266">
        <v>0.12561700000000001</v>
      </c>
      <c r="DK266">
        <v>0.24859400000000001</v>
      </c>
      <c r="DL266">
        <v>-0.27613399999999999</v>
      </c>
      <c r="DM266">
        <v>0.53989299999999996</v>
      </c>
      <c r="DN266">
        <v>2.1984499999999998</v>
      </c>
      <c r="DO266">
        <v>1.82348</v>
      </c>
      <c r="DP266">
        <v>7.39533E-2</v>
      </c>
      <c r="DQ266">
        <v>16.396000000000001</v>
      </c>
      <c r="DR266">
        <v>12.036300000000001</v>
      </c>
      <c r="DS266" t="s">
        <v>673</v>
      </c>
      <c r="DT266" t="s">
        <v>670</v>
      </c>
      <c r="DU266" t="s">
        <v>665</v>
      </c>
      <c r="DV266" t="s">
        <v>501</v>
      </c>
      <c r="DW266">
        <v>0</v>
      </c>
      <c r="DX266">
        <v>0</v>
      </c>
      <c r="DY266">
        <v>0</v>
      </c>
      <c r="DZ266">
        <v>0</v>
      </c>
      <c r="EC266">
        <v>275.29599999999999</v>
      </c>
      <c r="ED266">
        <v>15637.4</v>
      </c>
      <c r="EE266">
        <v>1100.08</v>
      </c>
      <c r="EF266">
        <v>4239.7</v>
      </c>
      <c r="EG266">
        <v>0</v>
      </c>
      <c r="EH266">
        <v>-37958.1</v>
      </c>
      <c r="EI266">
        <v>0</v>
      </c>
      <c r="EJ266">
        <v>0</v>
      </c>
      <c r="EK266">
        <v>2033.7</v>
      </c>
      <c r="EL266">
        <v>13256.8</v>
      </c>
      <c r="EM266">
        <v>12062</v>
      </c>
      <c r="EN266">
        <v>433.91399999999999</v>
      </c>
      <c r="EO266">
        <v>11080.8</v>
      </c>
      <c r="EP266">
        <v>0</v>
      </c>
      <c r="EQ266">
        <v>0</v>
      </c>
      <c r="ER266">
        <v>0</v>
      </c>
      <c r="ES266">
        <v>0</v>
      </c>
      <c r="ET266">
        <v>0</v>
      </c>
      <c r="EU266">
        <v>0.97</v>
      </c>
      <c r="EV266">
        <v>98.19</v>
      </c>
      <c r="EW266">
        <v>4.25</v>
      </c>
      <c r="EX266">
        <v>15.62</v>
      </c>
      <c r="EY266">
        <v>0</v>
      </c>
      <c r="EZ266">
        <v>-122.16</v>
      </c>
      <c r="FA266">
        <v>0</v>
      </c>
      <c r="FB266">
        <v>0</v>
      </c>
      <c r="FC266">
        <v>8.64</v>
      </c>
      <c r="FD266">
        <v>53.22</v>
      </c>
      <c r="FE266">
        <v>48</v>
      </c>
      <c r="FF266">
        <v>1.74</v>
      </c>
      <c r="FG266">
        <v>108.47</v>
      </c>
      <c r="FT266">
        <v>0</v>
      </c>
      <c r="FU266">
        <v>11.662100000000001</v>
      </c>
      <c r="FV266">
        <v>0.12561700000000001</v>
      </c>
      <c r="FW266">
        <v>0.24859400000000001</v>
      </c>
      <c r="FX266">
        <v>0</v>
      </c>
      <c r="FY266">
        <v>-0.27613399999999999</v>
      </c>
      <c r="FZ266">
        <v>0</v>
      </c>
      <c r="GA266">
        <v>0</v>
      </c>
      <c r="GB266">
        <v>0.53989299999999996</v>
      </c>
      <c r="GC266">
        <v>2.1984499999999998</v>
      </c>
      <c r="GD266">
        <v>1.82348</v>
      </c>
      <c r="GE266">
        <v>7.39533E-2</v>
      </c>
      <c r="GF266">
        <v>16.396000000000001</v>
      </c>
      <c r="GG266">
        <v>756.20699999999999</v>
      </c>
      <c r="GH266">
        <v>32796.1</v>
      </c>
      <c r="GI266">
        <v>1100.08</v>
      </c>
      <c r="GJ266">
        <v>11998.9</v>
      </c>
      <c r="GK266">
        <v>5894.96</v>
      </c>
      <c r="GL266">
        <v>15077.5</v>
      </c>
      <c r="GM266">
        <v>10697.7</v>
      </c>
      <c r="GN266">
        <v>540.49900000000002</v>
      </c>
      <c r="GO266">
        <v>78862.100000000006</v>
      </c>
      <c r="GP266">
        <v>0</v>
      </c>
      <c r="GQ266">
        <v>0</v>
      </c>
      <c r="GR266">
        <v>0</v>
      </c>
      <c r="GS266">
        <v>0</v>
      </c>
      <c r="GT266">
        <v>2.65</v>
      </c>
      <c r="GU266">
        <v>178.31</v>
      </c>
      <c r="GV266">
        <v>4.25</v>
      </c>
      <c r="GW266">
        <v>45.15</v>
      </c>
      <c r="GX266">
        <v>25.58</v>
      </c>
      <c r="GY266">
        <v>59.94</v>
      </c>
      <c r="GZ266">
        <v>43.19</v>
      </c>
      <c r="HA266">
        <v>2.19</v>
      </c>
      <c r="HB266">
        <v>361.26</v>
      </c>
      <c r="HC266">
        <v>2.65</v>
      </c>
      <c r="HD266">
        <v>178.31</v>
      </c>
      <c r="HE266">
        <v>4.25</v>
      </c>
      <c r="HF266">
        <v>45.15</v>
      </c>
      <c r="HG266">
        <v>25.58</v>
      </c>
      <c r="HH266">
        <v>59.94</v>
      </c>
      <c r="HI266">
        <v>43.19</v>
      </c>
      <c r="HJ266">
        <v>2.19</v>
      </c>
      <c r="HK266">
        <v>361.26</v>
      </c>
      <c r="ID266">
        <v>0</v>
      </c>
      <c r="IE266">
        <v>15.783899999999999</v>
      </c>
      <c r="IF266">
        <v>0.12561700000000001</v>
      </c>
      <c r="IG266">
        <v>0.89967200000000003</v>
      </c>
      <c r="IH266">
        <v>1.7213499999999999</v>
      </c>
      <c r="II266">
        <v>2.2057600000000002</v>
      </c>
      <c r="IJ266">
        <v>1.7518499999999999</v>
      </c>
      <c r="IK266">
        <v>0.114331</v>
      </c>
      <c r="IL266">
        <v>22.602499999999999</v>
      </c>
      <c r="IM266">
        <v>63.8</v>
      </c>
      <c r="IN266">
        <v>33.799999999999997</v>
      </c>
      <c r="IO266">
        <v>30</v>
      </c>
      <c r="IP266">
        <v>63.8</v>
      </c>
      <c r="IQ266">
        <v>33.799999999999997</v>
      </c>
      <c r="IR266">
        <v>30</v>
      </c>
      <c r="IU266">
        <v>119.03</v>
      </c>
      <c r="IV266">
        <v>0</v>
      </c>
      <c r="IW266">
        <v>119.03</v>
      </c>
      <c r="IX266">
        <v>0</v>
      </c>
      <c r="IY266">
        <v>119.03</v>
      </c>
      <c r="IZ266">
        <v>0</v>
      </c>
      <c r="JA266">
        <v>230.36</v>
      </c>
      <c r="JB266">
        <v>0</v>
      </c>
      <c r="JK266">
        <v>1</v>
      </c>
      <c r="JL266">
        <v>23.092099999999999</v>
      </c>
      <c r="JM266">
        <v>23.092099999999999</v>
      </c>
      <c r="JP266">
        <v>37969.199999999997</v>
      </c>
      <c r="JQ266">
        <v>23.092099999999999</v>
      </c>
      <c r="JR266">
        <v>2.1800000000000002</v>
      </c>
      <c r="JS266">
        <v>1.66</v>
      </c>
      <c r="JT266">
        <v>6.07</v>
      </c>
      <c r="JU266">
        <v>2.1800000000000002</v>
      </c>
      <c r="JV266">
        <v>1.66</v>
      </c>
      <c r="JW266">
        <v>6.07</v>
      </c>
      <c r="JZ266">
        <v>2</v>
      </c>
      <c r="KA266">
        <v>8</v>
      </c>
      <c r="KB266">
        <v>127.196</v>
      </c>
      <c r="KC266">
        <v>129.42400000000001</v>
      </c>
      <c r="KD266">
        <v>127.196</v>
      </c>
      <c r="KE266">
        <v>129.42400000000001</v>
      </c>
      <c r="KF266">
        <v>240.29400000000001</v>
      </c>
      <c r="KG266">
        <v>244.83099999999999</v>
      </c>
      <c r="KJ266">
        <v>56.072899999999997</v>
      </c>
      <c r="KK266">
        <v>3742.23</v>
      </c>
      <c r="KL266">
        <v>203.99799999999999</v>
      </c>
      <c r="KM266">
        <v>727.673</v>
      </c>
      <c r="KN266">
        <v>0</v>
      </c>
      <c r="KO266">
        <v>-3840.34</v>
      </c>
      <c r="KP266">
        <v>0</v>
      </c>
      <c r="KQ266">
        <v>0</v>
      </c>
      <c r="KR266">
        <v>444.32499999999999</v>
      </c>
      <c r="KS266">
        <v>2284.5500000000002</v>
      </c>
      <c r="KT266">
        <v>2355.87</v>
      </c>
      <c r="KU266">
        <v>95.474199999999996</v>
      </c>
      <c r="KV266">
        <v>6069.85</v>
      </c>
      <c r="KW266">
        <v>0</v>
      </c>
      <c r="KX266">
        <v>0</v>
      </c>
      <c r="KY266">
        <v>0</v>
      </c>
      <c r="KZ266">
        <v>0</v>
      </c>
      <c r="LA266">
        <v>0</v>
      </c>
      <c r="LB266">
        <v>56.072899999999997</v>
      </c>
      <c r="LC266">
        <v>3742.23</v>
      </c>
      <c r="LD266">
        <v>203.99799999999999</v>
      </c>
      <c r="LE266">
        <v>727.673</v>
      </c>
      <c r="LF266">
        <v>-3840.34</v>
      </c>
      <c r="LG266">
        <v>444.32499999999999</v>
      </c>
      <c r="LH266">
        <v>2284.5500000000002</v>
      </c>
      <c r="LI266">
        <v>2355.87</v>
      </c>
      <c r="LJ266">
        <v>95.474199999999996</v>
      </c>
      <c r="LK266">
        <v>6069.85</v>
      </c>
      <c r="LL266">
        <v>0</v>
      </c>
      <c r="LM266">
        <v>0</v>
      </c>
      <c r="LN266">
        <v>0</v>
      </c>
      <c r="LO266">
        <v>0</v>
      </c>
      <c r="LP266">
        <v>154.36699999999999</v>
      </c>
      <c r="LQ266">
        <v>6643.33</v>
      </c>
      <c r="LR266">
        <v>203.99799999999999</v>
      </c>
      <c r="LS266">
        <v>2076.5</v>
      </c>
      <c r="LT266">
        <v>1286.71</v>
      </c>
      <c r="LU266">
        <v>2922.79</v>
      </c>
      <c r="LV266">
        <v>2122.71</v>
      </c>
      <c r="LW266">
        <v>142.83199999999999</v>
      </c>
      <c r="LX266">
        <v>15553.2</v>
      </c>
      <c r="LY266">
        <v>0</v>
      </c>
      <c r="LZ266">
        <v>0</v>
      </c>
      <c r="MA266">
        <v>0</v>
      </c>
      <c r="MB266">
        <v>0</v>
      </c>
    </row>
    <row r="267" spans="1:340" x14ac:dyDescent="0.25">
      <c r="A267" s="26">
        <v>44497.856180555558</v>
      </c>
      <c r="B267" t="s">
        <v>1190</v>
      </c>
      <c r="C267" t="s">
        <v>1191</v>
      </c>
      <c r="D267">
        <v>16</v>
      </c>
      <c r="E267">
        <v>8</v>
      </c>
      <c r="F267">
        <v>6960</v>
      </c>
      <c r="G267" t="s">
        <v>87</v>
      </c>
      <c r="H267" t="s">
        <v>393</v>
      </c>
      <c r="I267">
        <v>0</v>
      </c>
      <c r="J267">
        <v>0</v>
      </c>
      <c r="K267">
        <v>0</v>
      </c>
      <c r="L267">
        <v>41.9</v>
      </c>
      <c r="O267">
        <v>11723.6</v>
      </c>
      <c r="P267">
        <v>1196.69</v>
      </c>
      <c r="Q267">
        <v>1100.08</v>
      </c>
      <c r="R267">
        <v>5492.44</v>
      </c>
      <c r="S267">
        <v>0</v>
      </c>
      <c r="T267">
        <v>-23673.8</v>
      </c>
      <c r="U267">
        <v>0</v>
      </c>
      <c r="V267">
        <v>0</v>
      </c>
      <c r="W267">
        <v>2033.7</v>
      </c>
      <c r="X267">
        <v>12947.1</v>
      </c>
      <c r="Y267">
        <v>12062</v>
      </c>
      <c r="Z267">
        <v>433.91399999999999</v>
      </c>
      <c r="AA267">
        <v>23315.7</v>
      </c>
      <c r="AB267">
        <v>19512.8</v>
      </c>
      <c r="AC267">
        <v>0</v>
      </c>
      <c r="AD267">
        <v>0</v>
      </c>
      <c r="AE267">
        <v>0</v>
      </c>
      <c r="AF267">
        <v>0</v>
      </c>
      <c r="AG267">
        <v>0</v>
      </c>
      <c r="AH267">
        <v>0</v>
      </c>
      <c r="AI267">
        <v>50.47</v>
      </c>
      <c r="AJ267">
        <v>7.99</v>
      </c>
      <c r="AK267">
        <v>4.4000000000000004</v>
      </c>
      <c r="AL267">
        <v>22.95</v>
      </c>
      <c r="AM267">
        <v>0</v>
      </c>
      <c r="AN267">
        <v>-77.36</v>
      </c>
      <c r="AO267">
        <v>0</v>
      </c>
      <c r="AP267">
        <v>0</v>
      </c>
      <c r="AQ267">
        <v>9.49</v>
      </c>
      <c r="AR267">
        <v>53.84</v>
      </c>
      <c r="AS267">
        <v>50.4</v>
      </c>
      <c r="AT267">
        <v>1.89</v>
      </c>
      <c r="AU267">
        <v>124.07</v>
      </c>
      <c r="AV267">
        <v>85.81</v>
      </c>
      <c r="BI267">
        <v>0</v>
      </c>
      <c r="BJ267">
        <v>2.41743</v>
      </c>
      <c r="BK267">
        <v>0.12561700000000001</v>
      </c>
      <c r="BL267">
        <v>0.555732</v>
      </c>
      <c r="BM267">
        <v>0</v>
      </c>
      <c r="BN267">
        <v>-0.42771900000000002</v>
      </c>
      <c r="BO267">
        <v>0</v>
      </c>
      <c r="BP267">
        <v>0</v>
      </c>
      <c r="BQ267">
        <v>0.53989299999999996</v>
      </c>
      <c r="BR267">
        <v>2.19001</v>
      </c>
      <c r="BS267">
        <v>1.82348</v>
      </c>
      <c r="BT267">
        <v>7.39533E-2</v>
      </c>
      <c r="BU267">
        <v>7.2984</v>
      </c>
      <c r="BV267">
        <v>3.0987800000000001</v>
      </c>
      <c r="BW267">
        <v>11723.6</v>
      </c>
      <c r="BX267">
        <v>1196.69</v>
      </c>
      <c r="BY267">
        <v>1100.08</v>
      </c>
      <c r="BZ267">
        <v>5492.44</v>
      </c>
      <c r="CA267">
        <v>-23673.8</v>
      </c>
      <c r="CB267">
        <v>2033.7</v>
      </c>
      <c r="CC267">
        <v>12947.1</v>
      </c>
      <c r="CD267">
        <v>12062</v>
      </c>
      <c r="CE267">
        <v>433.91399999999999</v>
      </c>
      <c r="CF267">
        <v>23315.7</v>
      </c>
      <c r="CG267">
        <v>19512.8</v>
      </c>
      <c r="CH267">
        <v>0</v>
      </c>
      <c r="CI267">
        <v>0</v>
      </c>
      <c r="CJ267">
        <v>0</v>
      </c>
      <c r="CK267">
        <v>0</v>
      </c>
      <c r="CL267">
        <v>0</v>
      </c>
      <c r="CM267">
        <v>50.47</v>
      </c>
      <c r="CN267">
        <v>7.99</v>
      </c>
      <c r="CO267">
        <v>4.4000000000000004</v>
      </c>
      <c r="CP267">
        <v>22.95</v>
      </c>
      <c r="CQ267">
        <v>-77.36</v>
      </c>
      <c r="CR267">
        <v>9.49</v>
      </c>
      <c r="CS267">
        <v>53.84</v>
      </c>
      <c r="CT267">
        <v>50.4</v>
      </c>
      <c r="CU267">
        <v>1.89</v>
      </c>
      <c r="CV267">
        <v>124.07</v>
      </c>
      <c r="CW267">
        <v>85.81</v>
      </c>
      <c r="DH267">
        <v>0</v>
      </c>
      <c r="DI267">
        <v>2.41743</v>
      </c>
      <c r="DJ267">
        <v>0.12561700000000001</v>
      </c>
      <c r="DK267">
        <v>0.555732</v>
      </c>
      <c r="DL267">
        <v>-0.42771900000000002</v>
      </c>
      <c r="DM267">
        <v>0.53989299999999996</v>
      </c>
      <c r="DN267">
        <v>2.19001</v>
      </c>
      <c r="DO267">
        <v>1.82348</v>
      </c>
      <c r="DP267">
        <v>7.39533E-2</v>
      </c>
      <c r="DQ267">
        <v>7.2984</v>
      </c>
      <c r="DR267">
        <v>3.0987800000000001</v>
      </c>
      <c r="DS267" t="s">
        <v>673</v>
      </c>
      <c r="DT267" t="s">
        <v>670</v>
      </c>
      <c r="DU267" t="s">
        <v>665</v>
      </c>
      <c r="DV267" t="s">
        <v>501</v>
      </c>
      <c r="DW267">
        <v>0</v>
      </c>
      <c r="DX267">
        <v>0</v>
      </c>
      <c r="DY267">
        <v>0</v>
      </c>
      <c r="DZ267">
        <v>0</v>
      </c>
      <c r="EC267">
        <v>11723.6</v>
      </c>
      <c r="ED267">
        <v>1196.69</v>
      </c>
      <c r="EE267">
        <v>1100.08</v>
      </c>
      <c r="EF267">
        <v>5492.44</v>
      </c>
      <c r="EG267">
        <v>0</v>
      </c>
      <c r="EH267">
        <v>-23673.8</v>
      </c>
      <c r="EI267">
        <v>0</v>
      </c>
      <c r="EJ267">
        <v>0</v>
      </c>
      <c r="EK267">
        <v>2033.7</v>
      </c>
      <c r="EL267">
        <v>12947.1</v>
      </c>
      <c r="EM267">
        <v>12062</v>
      </c>
      <c r="EN267">
        <v>433.91399999999999</v>
      </c>
      <c r="EO267">
        <v>23315.7</v>
      </c>
      <c r="EP267">
        <v>0</v>
      </c>
      <c r="EQ267">
        <v>0</v>
      </c>
      <c r="ER267">
        <v>0</v>
      </c>
      <c r="ES267">
        <v>0</v>
      </c>
      <c r="ET267">
        <v>0</v>
      </c>
      <c r="EU267">
        <v>50.47</v>
      </c>
      <c r="EV267">
        <v>7.99</v>
      </c>
      <c r="EW267">
        <v>4.4000000000000004</v>
      </c>
      <c r="EX267">
        <v>22.95</v>
      </c>
      <c r="EY267">
        <v>0</v>
      </c>
      <c r="EZ267">
        <v>-77.36</v>
      </c>
      <c r="FA267">
        <v>0</v>
      </c>
      <c r="FB267">
        <v>0</v>
      </c>
      <c r="FC267">
        <v>9.49</v>
      </c>
      <c r="FD267">
        <v>53.84</v>
      </c>
      <c r="FE267">
        <v>50.4</v>
      </c>
      <c r="FF267">
        <v>1.89</v>
      </c>
      <c r="FG267">
        <v>124.07</v>
      </c>
      <c r="FT267">
        <v>0</v>
      </c>
      <c r="FU267">
        <v>2.41743</v>
      </c>
      <c r="FV267">
        <v>0.12561700000000001</v>
      </c>
      <c r="FW267">
        <v>0.555732</v>
      </c>
      <c r="FX267">
        <v>0</v>
      </c>
      <c r="FY267">
        <v>-0.42771900000000002</v>
      </c>
      <c r="FZ267">
        <v>0</v>
      </c>
      <c r="GA267">
        <v>0</v>
      </c>
      <c r="GB267">
        <v>0.53989299999999996</v>
      </c>
      <c r="GC267">
        <v>2.19001</v>
      </c>
      <c r="GD267">
        <v>1.82348</v>
      </c>
      <c r="GE267">
        <v>7.39533E-2</v>
      </c>
      <c r="GF267">
        <v>7.2984</v>
      </c>
      <c r="GG267">
        <v>13747</v>
      </c>
      <c r="GH267">
        <v>2838.52</v>
      </c>
      <c r="GI267">
        <v>1100.08</v>
      </c>
      <c r="GJ267">
        <v>19357.599999999999</v>
      </c>
      <c r="GK267">
        <v>5894.96</v>
      </c>
      <c r="GL267">
        <v>15077.5</v>
      </c>
      <c r="GM267">
        <v>10697.7</v>
      </c>
      <c r="GN267">
        <v>540.49900000000002</v>
      </c>
      <c r="GO267">
        <v>69253.899999999994</v>
      </c>
      <c r="GP267">
        <v>0</v>
      </c>
      <c r="GQ267">
        <v>0</v>
      </c>
      <c r="GR267">
        <v>0</v>
      </c>
      <c r="GS267">
        <v>0</v>
      </c>
      <c r="GT267">
        <v>58.51</v>
      </c>
      <c r="GU267">
        <v>15.71</v>
      </c>
      <c r="GV267">
        <v>4.4000000000000004</v>
      </c>
      <c r="GW267">
        <v>79.8</v>
      </c>
      <c r="GX267">
        <v>27.55</v>
      </c>
      <c r="GY267">
        <v>62.34</v>
      </c>
      <c r="GZ267">
        <v>45.01</v>
      </c>
      <c r="HA267">
        <v>2.59</v>
      </c>
      <c r="HB267">
        <v>295.91000000000003</v>
      </c>
      <c r="HC267">
        <v>58.51</v>
      </c>
      <c r="HD267">
        <v>15.71</v>
      </c>
      <c r="HE267">
        <v>4.4000000000000004</v>
      </c>
      <c r="HF267">
        <v>79.8</v>
      </c>
      <c r="HG267">
        <v>27.55</v>
      </c>
      <c r="HH267">
        <v>62.34</v>
      </c>
      <c r="HI267">
        <v>45.01</v>
      </c>
      <c r="HJ267">
        <v>2.59</v>
      </c>
      <c r="HK267">
        <v>295.91000000000003</v>
      </c>
      <c r="ID267">
        <v>0</v>
      </c>
      <c r="IE267">
        <v>3.6106199999999999</v>
      </c>
      <c r="IF267">
        <v>0.12561700000000001</v>
      </c>
      <c r="IG267">
        <v>2.2498200000000002</v>
      </c>
      <c r="IH267">
        <v>1.7213499999999999</v>
      </c>
      <c r="II267">
        <v>2.2057600000000002</v>
      </c>
      <c r="IJ267">
        <v>1.7518499999999999</v>
      </c>
      <c r="IK267">
        <v>0.114331</v>
      </c>
      <c r="IL267">
        <v>11.779299999999999</v>
      </c>
      <c r="IM267">
        <v>68.099999999999994</v>
      </c>
      <c r="IN267">
        <v>26.2</v>
      </c>
      <c r="IO267">
        <v>41.9</v>
      </c>
      <c r="IP267">
        <v>68.099999999999994</v>
      </c>
      <c r="IQ267">
        <v>26.2</v>
      </c>
      <c r="IR267">
        <v>41.9</v>
      </c>
      <c r="IU267">
        <v>85.81</v>
      </c>
      <c r="IV267">
        <v>0</v>
      </c>
      <c r="IW267">
        <v>85.81</v>
      </c>
      <c r="IX267">
        <v>0</v>
      </c>
      <c r="IY267">
        <v>85.81</v>
      </c>
      <c r="IZ267">
        <v>0</v>
      </c>
      <c r="JA267">
        <v>158.41999999999999</v>
      </c>
      <c r="JB267">
        <v>0</v>
      </c>
      <c r="JK267">
        <v>1</v>
      </c>
      <c r="JL267">
        <v>14.4054</v>
      </c>
      <c r="JM267">
        <v>14.4054</v>
      </c>
      <c r="JP267">
        <v>23680.799999999999</v>
      </c>
      <c r="JQ267">
        <v>14.4054</v>
      </c>
      <c r="JR267">
        <v>1.57</v>
      </c>
      <c r="JS267">
        <v>0.89</v>
      </c>
      <c r="JT267">
        <v>6.38</v>
      </c>
      <c r="JU267">
        <v>1.57</v>
      </c>
      <c r="JV267">
        <v>0.89</v>
      </c>
      <c r="JW267">
        <v>6.38</v>
      </c>
      <c r="JZ267">
        <v>2</v>
      </c>
      <c r="KA267">
        <v>8</v>
      </c>
      <c r="KB267">
        <v>80.076899999999995</v>
      </c>
      <c r="KC267">
        <v>81.343699999999998</v>
      </c>
      <c r="KD267">
        <v>80.076899999999995</v>
      </c>
      <c r="KE267">
        <v>81.343699999999998</v>
      </c>
      <c r="KF267">
        <v>81.247699999999995</v>
      </c>
      <c r="KG267">
        <v>82.538399999999996</v>
      </c>
      <c r="KJ267">
        <v>2220.84</v>
      </c>
      <c r="KK267">
        <v>318.75299999999999</v>
      </c>
      <c r="KL267">
        <v>203.99799999999999</v>
      </c>
      <c r="KM267">
        <v>969.29899999999998</v>
      </c>
      <c r="KN267">
        <v>0</v>
      </c>
      <c r="KO267">
        <v>-2462.21</v>
      </c>
      <c r="KP267">
        <v>0</v>
      </c>
      <c r="KQ267">
        <v>0</v>
      </c>
      <c r="KR267">
        <v>444.32499999999999</v>
      </c>
      <c r="KS267">
        <v>2229.92</v>
      </c>
      <c r="KT267">
        <v>2355.87</v>
      </c>
      <c r="KU267">
        <v>95.474199999999996</v>
      </c>
      <c r="KV267">
        <v>6376.28</v>
      </c>
      <c r="KW267">
        <v>0</v>
      </c>
      <c r="KX267">
        <v>0</v>
      </c>
      <c r="KY267">
        <v>0</v>
      </c>
      <c r="KZ267">
        <v>0</v>
      </c>
      <c r="LA267">
        <v>0</v>
      </c>
      <c r="LB267">
        <v>2220.84</v>
      </c>
      <c r="LC267">
        <v>318.75299999999999</v>
      </c>
      <c r="LD267">
        <v>203.99799999999999</v>
      </c>
      <c r="LE267">
        <v>969.29899999999998</v>
      </c>
      <c r="LF267">
        <v>-2462.21</v>
      </c>
      <c r="LG267">
        <v>444.32499999999999</v>
      </c>
      <c r="LH267">
        <v>2229.92</v>
      </c>
      <c r="LI267">
        <v>2355.87</v>
      </c>
      <c r="LJ267">
        <v>95.474199999999996</v>
      </c>
      <c r="LK267">
        <v>6376.28</v>
      </c>
      <c r="LL267">
        <v>0</v>
      </c>
      <c r="LM267">
        <v>0</v>
      </c>
      <c r="LN267">
        <v>0</v>
      </c>
      <c r="LO267">
        <v>0</v>
      </c>
      <c r="LP267">
        <v>2668.89</v>
      </c>
      <c r="LQ267">
        <v>650.86300000000006</v>
      </c>
      <c r="LR267">
        <v>203.99799999999999</v>
      </c>
      <c r="LS267">
        <v>3384.59</v>
      </c>
      <c r="LT267">
        <v>1286.71</v>
      </c>
      <c r="LU267">
        <v>2922.79</v>
      </c>
      <c r="LV267">
        <v>2122.71</v>
      </c>
      <c r="LW267">
        <v>142.83199999999999</v>
      </c>
      <c r="LX267">
        <v>13383.4</v>
      </c>
      <c r="LY267">
        <v>0</v>
      </c>
      <c r="LZ267">
        <v>0</v>
      </c>
      <c r="MA267">
        <v>0</v>
      </c>
      <c r="MB267">
        <v>0</v>
      </c>
    </row>
    <row r="268" spans="1:340" x14ac:dyDescent="0.25">
      <c r="A268" s="26">
        <v>44497.856527777774</v>
      </c>
      <c r="B268" t="s">
        <v>1192</v>
      </c>
      <c r="C268" t="s">
        <v>1193</v>
      </c>
      <c r="D268">
        <v>1</v>
      </c>
      <c r="E268">
        <v>1</v>
      </c>
      <c r="F268">
        <v>2100</v>
      </c>
      <c r="G268" t="s">
        <v>87</v>
      </c>
      <c r="H268" t="s">
        <v>393</v>
      </c>
      <c r="I268">
        <v>2.09</v>
      </c>
      <c r="J268">
        <v>1</v>
      </c>
      <c r="K268">
        <v>1.1000000000000001</v>
      </c>
      <c r="L268">
        <v>49.3</v>
      </c>
      <c r="O268">
        <v>4793.1400000000003</v>
      </c>
      <c r="P268">
        <v>0</v>
      </c>
      <c r="Q268">
        <v>273.185</v>
      </c>
      <c r="R268">
        <v>1516.62</v>
      </c>
      <c r="S268">
        <v>0</v>
      </c>
      <c r="T268">
        <v>-4161.55</v>
      </c>
      <c r="U268">
        <v>0</v>
      </c>
      <c r="V268">
        <v>0</v>
      </c>
      <c r="W268">
        <v>505.55700000000002</v>
      </c>
      <c r="X268">
        <v>1937.16</v>
      </c>
      <c r="Y268">
        <v>2025.88</v>
      </c>
      <c r="Z268">
        <v>119.621</v>
      </c>
      <c r="AA268">
        <v>7009.62</v>
      </c>
      <c r="AB268">
        <v>6582.95</v>
      </c>
      <c r="AC268">
        <v>0</v>
      </c>
      <c r="AD268">
        <v>0</v>
      </c>
      <c r="AE268">
        <v>0</v>
      </c>
      <c r="AF268">
        <v>0</v>
      </c>
      <c r="AG268">
        <v>0</v>
      </c>
      <c r="AH268">
        <v>0</v>
      </c>
      <c r="AI268">
        <v>61.22</v>
      </c>
      <c r="AJ268">
        <v>0</v>
      </c>
      <c r="AK268">
        <v>3.64</v>
      </c>
      <c r="AL268">
        <v>20.53</v>
      </c>
      <c r="AM268">
        <v>0</v>
      </c>
      <c r="AN268">
        <v>-46.09</v>
      </c>
      <c r="AO268">
        <v>0</v>
      </c>
      <c r="AP268">
        <v>0</v>
      </c>
      <c r="AQ268">
        <v>7.96</v>
      </c>
      <c r="AR268">
        <v>27</v>
      </c>
      <c r="AS268">
        <v>28.26</v>
      </c>
      <c r="AT268">
        <v>1.74</v>
      </c>
      <c r="AU268">
        <v>104.26</v>
      </c>
      <c r="AV268">
        <v>85.39</v>
      </c>
      <c r="BI268" s="27">
        <v>1.8887599999999999E-5</v>
      </c>
      <c r="BJ268">
        <v>0</v>
      </c>
      <c r="BK268">
        <v>3.1194599999999999E-2</v>
      </c>
      <c r="BL268">
        <v>0.14050599999999999</v>
      </c>
      <c r="BM268">
        <v>0</v>
      </c>
      <c r="BN268">
        <v>-0.12180000000000001</v>
      </c>
      <c r="BO268">
        <v>0</v>
      </c>
      <c r="BP268">
        <v>0</v>
      </c>
      <c r="BQ268">
        <v>0.134212</v>
      </c>
      <c r="BR268">
        <v>0.36913200000000002</v>
      </c>
      <c r="BS268">
        <v>0.30364400000000002</v>
      </c>
      <c r="BT268">
        <v>2.03874E-2</v>
      </c>
      <c r="BU268">
        <v>0.87729400000000002</v>
      </c>
      <c r="BV268">
        <v>0.17171900000000001</v>
      </c>
      <c r="BW268">
        <v>4883.33</v>
      </c>
      <c r="BX268">
        <v>0</v>
      </c>
      <c r="BY268">
        <v>273.185</v>
      </c>
      <c r="BZ268">
        <v>1479.95</v>
      </c>
      <c r="CA268">
        <v>-4161.55</v>
      </c>
      <c r="CB268">
        <v>505.55700000000002</v>
      </c>
      <c r="CC268">
        <v>1940.05</v>
      </c>
      <c r="CD268">
        <v>2025.88</v>
      </c>
      <c r="CE268">
        <v>119.621</v>
      </c>
      <c r="CF268">
        <v>7066.03</v>
      </c>
      <c r="CG268">
        <v>6636.46</v>
      </c>
      <c r="CH268">
        <v>0</v>
      </c>
      <c r="CI268">
        <v>0</v>
      </c>
      <c r="CJ268">
        <v>0</v>
      </c>
      <c r="CK268">
        <v>0</v>
      </c>
      <c r="CL268">
        <v>0</v>
      </c>
      <c r="CM268">
        <v>63.71</v>
      </c>
      <c r="CN268">
        <v>0</v>
      </c>
      <c r="CO268">
        <v>3.64</v>
      </c>
      <c r="CP268">
        <v>20.13</v>
      </c>
      <c r="CQ268">
        <v>-46.1</v>
      </c>
      <c r="CR268">
        <v>7.96</v>
      </c>
      <c r="CS268">
        <v>27.04</v>
      </c>
      <c r="CT268">
        <v>28.26</v>
      </c>
      <c r="CU268">
        <v>1.74</v>
      </c>
      <c r="CV268">
        <v>106.38</v>
      </c>
      <c r="CW268">
        <v>87.48</v>
      </c>
      <c r="DH268" s="27">
        <v>1.8887599999999999E-5</v>
      </c>
      <c r="DI268">
        <v>0</v>
      </c>
      <c r="DJ268">
        <v>3.1194599999999999E-2</v>
      </c>
      <c r="DK268">
        <v>0.137405</v>
      </c>
      <c r="DL268">
        <v>-0.12180000000000001</v>
      </c>
      <c r="DM268">
        <v>0.134212</v>
      </c>
      <c r="DN268">
        <v>0.369944</v>
      </c>
      <c r="DO268">
        <v>0.30364400000000002</v>
      </c>
      <c r="DP268">
        <v>2.03874E-2</v>
      </c>
      <c r="DQ268">
        <v>0.87500599999999995</v>
      </c>
      <c r="DR268">
        <v>0.16861899999999999</v>
      </c>
      <c r="DS268" t="s">
        <v>673</v>
      </c>
      <c r="DT268" t="s">
        <v>670</v>
      </c>
      <c r="DU268" t="s">
        <v>665</v>
      </c>
      <c r="DV268" t="s">
        <v>501</v>
      </c>
      <c r="DW268">
        <v>-2.2879200000000001E-3</v>
      </c>
      <c r="DX268">
        <v>-3.10035E-3</v>
      </c>
      <c r="DY268">
        <v>2</v>
      </c>
      <c r="DZ268">
        <v>2.4</v>
      </c>
      <c r="EC268">
        <v>4793.1400000000003</v>
      </c>
      <c r="ED268">
        <v>0</v>
      </c>
      <c r="EE268">
        <v>273.185</v>
      </c>
      <c r="EF268">
        <v>1516.62</v>
      </c>
      <c r="EG268">
        <v>0</v>
      </c>
      <c r="EH268">
        <v>-4161.55</v>
      </c>
      <c r="EI268">
        <v>0</v>
      </c>
      <c r="EJ268">
        <v>0</v>
      </c>
      <c r="EK268">
        <v>505.55700000000002</v>
      </c>
      <c r="EL268">
        <v>1937.16</v>
      </c>
      <c r="EM268">
        <v>2025.88</v>
      </c>
      <c r="EN268">
        <v>119.621</v>
      </c>
      <c r="EO268">
        <v>7009.62</v>
      </c>
      <c r="EP268">
        <v>0</v>
      </c>
      <c r="EQ268">
        <v>0</v>
      </c>
      <c r="ER268">
        <v>0</v>
      </c>
      <c r="ES268">
        <v>0</v>
      </c>
      <c r="ET268">
        <v>0</v>
      </c>
      <c r="EU268">
        <v>61.22</v>
      </c>
      <c r="EV268">
        <v>0</v>
      </c>
      <c r="EW268">
        <v>3.64</v>
      </c>
      <c r="EX268">
        <v>20.53</v>
      </c>
      <c r="EY268">
        <v>0</v>
      </c>
      <c r="EZ268">
        <v>-46.09</v>
      </c>
      <c r="FA268">
        <v>0</v>
      </c>
      <c r="FB268">
        <v>0</v>
      </c>
      <c r="FC268">
        <v>7.96</v>
      </c>
      <c r="FD268">
        <v>27</v>
      </c>
      <c r="FE268">
        <v>28.26</v>
      </c>
      <c r="FF268">
        <v>1.74</v>
      </c>
      <c r="FG268">
        <v>104.26</v>
      </c>
      <c r="FT268" s="27">
        <v>1.8887599999999999E-5</v>
      </c>
      <c r="FU268">
        <v>0</v>
      </c>
      <c r="FV268">
        <v>3.1194599999999999E-2</v>
      </c>
      <c r="FW268">
        <v>0.14050599999999999</v>
      </c>
      <c r="FX268">
        <v>0</v>
      </c>
      <c r="FY268">
        <v>-0.12180000000000001</v>
      </c>
      <c r="FZ268">
        <v>0</v>
      </c>
      <c r="GA268">
        <v>0</v>
      </c>
      <c r="GB268">
        <v>0.134212</v>
      </c>
      <c r="GC268">
        <v>0.36913200000000002</v>
      </c>
      <c r="GD268">
        <v>0.30364400000000002</v>
      </c>
      <c r="GE268">
        <v>2.03874E-2</v>
      </c>
      <c r="GF268">
        <v>0.87729400000000002</v>
      </c>
      <c r="GG268">
        <v>4317.47</v>
      </c>
      <c r="GH268">
        <v>0</v>
      </c>
      <c r="GI268">
        <v>273.185</v>
      </c>
      <c r="GJ268">
        <v>3256.87</v>
      </c>
      <c r="GK268">
        <v>2135</v>
      </c>
      <c r="GL268">
        <v>2349</v>
      </c>
      <c r="GM268">
        <v>2531</v>
      </c>
      <c r="GN268">
        <v>297.5</v>
      </c>
      <c r="GO268">
        <v>15160</v>
      </c>
      <c r="GP268">
        <v>0</v>
      </c>
      <c r="GQ268">
        <v>0</v>
      </c>
      <c r="GR268">
        <v>0</v>
      </c>
      <c r="GS268">
        <v>0</v>
      </c>
      <c r="GT268">
        <v>56.23</v>
      </c>
      <c r="GU268">
        <v>0</v>
      </c>
      <c r="GV268">
        <v>3.64</v>
      </c>
      <c r="GW268">
        <v>45.87</v>
      </c>
      <c r="GX268">
        <v>33.22</v>
      </c>
      <c r="GY268">
        <v>32.369999999999997</v>
      </c>
      <c r="GZ268">
        <v>35.36</v>
      </c>
      <c r="HA268">
        <v>4.59</v>
      </c>
      <c r="HB268">
        <v>211.28</v>
      </c>
      <c r="HC268">
        <v>56.23</v>
      </c>
      <c r="HD268">
        <v>0</v>
      </c>
      <c r="HE268">
        <v>3.64</v>
      </c>
      <c r="HF268">
        <v>45.87</v>
      </c>
      <c r="HG268">
        <v>33.22</v>
      </c>
      <c r="HH268">
        <v>32.369999999999997</v>
      </c>
      <c r="HI268">
        <v>35.36</v>
      </c>
      <c r="HJ268">
        <v>4.59</v>
      </c>
      <c r="HK268">
        <v>211.28</v>
      </c>
      <c r="ID268" s="27">
        <v>1.8887599999999999E-5</v>
      </c>
      <c r="IE268">
        <v>0</v>
      </c>
      <c r="IF268">
        <v>3.1194599999999999E-2</v>
      </c>
      <c r="IG268">
        <v>0.62888599999999995</v>
      </c>
      <c r="IH268">
        <v>0.62342900000000001</v>
      </c>
      <c r="II268">
        <v>0.35041600000000001</v>
      </c>
      <c r="IJ268">
        <v>0.41447200000000001</v>
      </c>
      <c r="IK268">
        <v>6.2929700000000005E-2</v>
      </c>
      <c r="IL268">
        <v>2.1113499999999998</v>
      </c>
      <c r="IM268">
        <v>71.2</v>
      </c>
      <c r="IN268">
        <v>21.9</v>
      </c>
      <c r="IO268">
        <v>49.3</v>
      </c>
      <c r="IP268">
        <v>72.2</v>
      </c>
      <c r="IQ268">
        <v>21.8</v>
      </c>
      <c r="IR268">
        <v>50.4</v>
      </c>
      <c r="IU268">
        <v>85.39</v>
      </c>
      <c r="IV268">
        <v>0</v>
      </c>
      <c r="IW268">
        <v>87.48</v>
      </c>
      <c r="IX268">
        <v>0</v>
      </c>
      <c r="IY268">
        <v>85.39</v>
      </c>
      <c r="IZ268">
        <v>0</v>
      </c>
      <c r="JA268">
        <v>105.74</v>
      </c>
      <c r="JB268">
        <v>0</v>
      </c>
      <c r="JK268">
        <v>1</v>
      </c>
      <c r="JL268">
        <v>3.2526099999999998</v>
      </c>
      <c r="JM268">
        <v>3.2526099999999998</v>
      </c>
      <c r="JP268">
        <v>4162.7700000000004</v>
      </c>
      <c r="JQ268">
        <v>3.2526099999999998</v>
      </c>
      <c r="JR268">
        <v>0.34</v>
      </c>
      <c r="JS268">
        <v>0.3</v>
      </c>
      <c r="JT268">
        <v>1.64</v>
      </c>
      <c r="JU268">
        <v>0.34</v>
      </c>
      <c r="JV268">
        <v>0.3</v>
      </c>
      <c r="JW268">
        <v>1.66</v>
      </c>
      <c r="JZ268">
        <v>1</v>
      </c>
      <c r="KA268">
        <v>1</v>
      </c>
      <c r="KB268">
        <v>14.6151</v>
      </c>
      <c r="KC268">
        <v>14.729699999999999</v>
      </c>
      <c r="KD268">
        <v>14.571400000000001</v>
      </c>
      <c r="KE268">
        <v>14.6851</v>
      </c>
      <c r="KF268">
        <v>13.9642</v>
      </c>
      <c r="KG268">
        <v>14.0655</v>
      </c>
      <c r="KJ268">
        <v>1007.24</v>
      </c>
      <c r="KK268">
        <v>0</v>
      </c>
      <c r="KL268">
        <v>54.508200000000002</v>
      </c>
      <c r="KM268">
        <v>297.22199999999998</v>
      </c>
      <c r="KN268">
        <v>0</v>
      </c>
      <c r="KO268">
        <v>-641.39200000000005</v>
      </c>
      <c r="KP268">
        <v>0</v>
      </c>
      <c r="KQ268">
        <v>0</v>
      </c>
      <c r="KR268">
        <v>109.703</v>
      </c>
      <c r="KS268">
        <v>374.78800000000001</v>
      </c>
      <c r="KT268">
        <v>413.96499999999997</v>
      </c>
      <c r="KU268">
        <v>26.198699999999999</v>
      </c>
      <c r="KV268">
        <v>1642.23</v>
      </c>
      <c r="KW268">
        <v>0</v>
      </c>
      <c r="KX268">
        <v>0</v>
      </c>
      <c r="KY268">
        <v>0</v>
      </c>
      <c r="KZ268">
        <v>0</v>
      </c>
      <c r="LA268">
        <v>0</v>
      </c>
      <c r="LB268">
        <v>1028.33</v>
      </c>
      <c r="LC268">
        <v>0</v>
      </c>
      <c r="LD268">
        <v>54.508200000000002</v>
      </c>
      <c r="LE268">
        <v>290.47899999999998</v>
      </c>
      <c r="LF268">
        <v>-641.39200000000005</v>
      </c>
      <c r="LG268">
        <v>109.703</v>
      </c>
      <c r="LH268">
        <v>375.35700000000003</v>
      </c>
      <c r="LI268">
        <v>413.96499999999997</v>
      </c>
      <c r="LJ268">
        <v>26.198699999999999</v>
      </c>
      <c r="LK268">
        <v>1657.15</v>
      </c>
      <c r="LL268">
        <v>0</v>
      </c>
      <c r="LM268">
        <v>0</v>
      </c>
      <c r="LN268">
        <v>0</v>
      </c>
      <c r="LO268">
        <v>0</v>
      </c>
      <c r="LP268">
        <v>900.79300000000001</v>
      </c>
      <c r="LQ268">
        <v>0</v>
      </c>
      <c r="LR268">
        <v>54.508200000000002</v>
      </c>
      <c r="LS268">
        <v>641.76700000000005</v>
      </c>
      <c r="LT268">
        <v>463.08</v>
      </c>
      <c r="LU268">
        <v>480.24</v>
      </c>
      <c r="LV268">
        <v>522.63300000000004</v>
      </c>
      <c r="LW268">
        <v>71.471400000000003</v>
      </c>
      <c r="LX268">
        <v>3134.49</v>
      </c>
      <c r="LY268">
        <v>0</v>
      </c>
      <c r="LZ268">
        <v>0</v>
      </c>
      <c r="MA268">
        <v>0</v>
      </c>
      <c r="MB268">
        <v>0</v>
      </c>
    </row>
    <row r="269" spans="1:340" x14ac:dyDescent="0.25">
      <c r="A269" s="26">
        <v>44497.856874999998</v>
      </c>
      <c r="B269" t="s">
        <v>1194</v>
      </c>
      <c r="C269" t="s">
        <v>1195</v>
      </c>
      <c r="D269">
        <v>2</v>
      </c>
      <c r="E269">
        <v>1</v>
      </c>
      <c r="F269">
        <v>2100</v>
      </c>
      <c r="G269" t="s">
        <v>87</v>
      </c>
      <c r="H269" t="s">
        <v>393</v>
      </c>
      <c r="I269">
        <v>0.84</v>
      </c>
      <c r="J269">
        <v>0.5</v>
      </c>
      <c r="K269">
        <v>0.4</v>
      </c>
      <c r="L269">
        <v>33.5</v>
      </c>
      <c r="O269">
        <v>2554.6</v>
      </c>
      <c r="P269">
        <v>0</v>
      </c>
      <c r="Q269">
        <v>276.71899999999999</v>
      </c>
      <c r="R269">
        <v>1355.71</v>
      </c>
      <c r="S269">
        <v>0</v>
      </c>
      <c r="T269">
        <v>-4093.7</v>
      </c>
      <c r="U269">
        <v>0</v>
      </c>
      <c r="V269">
        <v>0</v>
      </c>
      <c r="W269">
        <v>505.55700000000002</v>
      </c>
      <c r="X269">
        <v>1971.72</v>
      </c>
      <c r="Y269">
        <v>2025.88</v>
      </c>
      <c r="Z269">
        <v>119.621</v>
      </c>
      <c r="AA269">
        <v>4716.1099999999997</v>
      </c>
      <c r="AB269">
        <v>4187.03</v>
      </c>
      <c r="AC269">
        <v>0</v>
      </c>
      <c r="AD269">
        <v>0</v>
      </c>
      <c r="AE269">
        <v>0</v>
      </c>
      <c r="AF269">
        <v>0</v>
      </c>
      <c r="AG269">
        <v>0</v>
      </c>
      <c r="AH269">
        <v>0</v>
      </c>
      <c r="AI269">
        <v>30.75</v>
      </c>
      <c r="AJ269">
        <v>0</v>
      </c>
      <c r="AK269">
        <v>3.66</v>
      </c>
      <c r="AL269">
        <v>17.11</v>
      </c>
      <c r="AM269">
        <v>0</v>
      </c>
      <c r="AN269">
        <v>-45.85</v>
      </c>
      <c r="AO269">
        <v>0</v>
      </c>
      <c r="AP269">
        <v>0</v>
      </c>
      <c r="AQ269">
        <v>7.54</v>
      </c>
      <c r="AR269">
        <v>27.74</v>
      </c>
      <c r="AS269">
        <v>27.64</v>
      </c>
      <c r="AT269">
        <v>1.67</v>
      </c>
      <c r="AU269">
        <v>70.260000000000005</v>
      </c>
      <c r="AV269">
        <v>51.52</v>
      </c>
      <c r="BI269" s="27">
        <v>3.96101E-15</v>
      </c>
      <c r="BJ269">
        <v>0</v>
      </c>
      <c r="BK269">
        <v>3.15982E-2</v>
      </c>
      <c r="BL269">
        <v>9.5238000000000003E-2</v>
      </c>
      <c r="BM269">
        <v>0</v>
      </c>
      <c r="BN269">
        <v>-8.3676399999999998E-2</v>
      </c>
      <c r="BO269">
        <v>0</v>
      </c>
      <c r="BP269">
        <v>0</v>
      </c>
      <c r="BQ269">
        <v>0.134212</v>
      </c>
      <c r="BR269">
        <v>0.38094699999999998</v>
      </c>
      <c r="BS269">
        <v>0.30364400000000002</v>
      </c>
      <c r="BT269">
        <v>2.03874E-2</v>
      </c>
      <c r="BU269">
        <v>0.88234999999999997</v>
      </c>
      <c r="BV269">
        <v>0.126836</v>
      </c>
      <c r="BW269">
        <v>2627.66</v>
      </c>
      <c r="BX269">
        <v>2.6133000000000002</v>
      </c>
      <c r="BY269">
        <v>276.71899999999999</v>
      </c>
      <c r="BZ269">
        <v>1299.32</v>
      </c>
      <c r="CA269">
        <v>-4093.7</v>
      </c>
      <c r="CB269">
        <v>505.55700000000002</v>
      </c>
      <c r="CC269">
        <v>1976.71</v>
      </c>
      <c r="CD269">
        <v>2025.88</v>
      </c>
      <c r="CE269">
        <v>119.621</v>
      </c>
      <c r="CF269">
        <v>4740.38</v>
      </c>
      <c r="CG269">
        <v>4206.3100000000004</v>
      </c>
      <c r="CH269">
        <v>0</v>
      </c>
      <c r="CI269">
        <v>0</v>
      </c>
      <c r="CJ269">
        <v>0</v>
      </c>
      <c r="CK269">
        <v>0</v>
      </c>
      <c r="CL269">
        <v>0</v>
      </c>
      <c r="CM269">
        <v>31.64</v>
      </c>
      <c r="CN269">
        <v>0.57999999999999996</v>
      </c>
      <c r="CO269">
        <v>3.66</v>
      </c>
      <c r="CP269">
        <v>16.48</v>
      </c>
      <c r="CQ269">
        <v>-45.9</v>
      </c>
      <c r="CR269">
        <v>7.54</v>
      </c>
      <c r="CS269">
        <v>27.81</v>
      </c>
      <c r="CT269">
        <v>27.64</v>
      </c>
      <c r="CU269">
        <v>1.67</v>
      </c>
      <c r="CV269">
        <v>71.12</v>
      </c>
      <c r="CW269">
        <v>52.36</v>
      </c>
      <c r="DH269" s="27">
        <v>3.96101E-15</v>
      </c>
      <c r="DI269">
        <v>3.8393700000000003E-2</v>
      </c>
      <c r="DJ269">
        <v>3.15982E-2</v>
      </c>
      <c r="DK269">
        <v>7.7160900000000004E-2</v>
      </c>
      <c r="DL269">
        <v>-8.3676399999999998E-2</v>
      </c>
      <c r="DM269">
        <v>0.134212</v>
      </c>
      <c r="DN269">
        <v>0.38206499999999999</v>
      </c>
      <c r="DO269">
        <v>0.30364400000000002</v>
      </c>
      <c r="DP269">
        <v>2.03874E-2</v>
      </c>
      <c r="DQ269">
        <v>0.90378499999999995</v>
      </c>
      <c r="DR269">
        <v>0.14715300000000001</v>
      </c>
      <c r="DS269" t="s">
        <v>673</v>
      </c>
      <c r="DT269" t="s">
        <v>670</v>
      </c>
      <c r="DU269" t="s">
        <v>665</v>
      </c>
      <c r="DV269" t="s">
        <v>501</v>
      </c>
      <c r="DW269">
        <v>2.1435300000000001E-2</v>
      </c>
      <c r="DX269">
        <v>2.03167E-2</v>
      </c>
      <c r="DY269">
        <v>1.2</v>
      </c>
      <c r="DZ269">
        <v>1.6</v>
      </c>
      <c r="EC269">
        <v>2554.6</v>
      </c>
      <c r="ED269">
        <v>0</v>
      </c>
      <c r="EE269">
        <v>276.71899999999999</v>
      </c>
      <c r="EF269">
        <v>1355.71</v>
      </c>
      <c r="EG269">
        <v>0</v>
      </c>
      <c r="EH269">
        <v>-4093.7</v>
      </c>
      <c r="EI269">
        <v>0</v>
      </c>
      <c r="EJ269">
        <v>0</v>
      </c>
      <c r="EK269">
        <v>505.55700000000002</v>
      </c>
      <c r="EL269">
        <v>1971.72</v>
      </c>
      <c r="EM269">
        <v>2025.88</v>
      </c>
      <c r="EN269">
        <v>119.621</v>
      </c>
      <c r="EO269">
        <v>4716.1099999999997</v>
      </c>
      <c r="EP269">
        <v>0</v>
      </c>
      <c r="EQ269">
        <v>0</v>
      </c>
      <c r="ER269">
        <v>0</v>
      </c>
      <c r="ES269">
        <v>0</v>
      </c>
      <c r="ET269">
        <v>0</v>
      </c>
      <c r="EU269">
        <v>30.75</v>
      </c>
      <c r="EV269">
        <v>0</v>
      </c>
      <c r="EW269">
        <v>3.66</v>
      </c>
      <c r="EX269">
        <v>17.11</v>
      </c>
      <c r="EY269">
        <v>0</v>
      </c>
      <c r="EZ269">
        <v>-45.85</v>
      </c>
      <c r="FA269">
        <v>0</v>
      </c>
      <c r="FB269">
        <v>0</v>
      </c>
      <c r="FC269">
        <v>7.54</v>
      </c>
      <c r="FD269">
        <v>27.74</v>
      </c>
      <c r="FE269">
        <v>27.64</v>
      </c>
      <c r="FF269">
        <v>1.67</v>
      </c>
      <c r="FG269">
        <v>70.260000000000005</v>
      </c>
      <c r="FT269" s="27">
        <v>3.96101E-15</v>
      </c>
      <c r="FU269">
        <v>0</v>
      </c>
      <c r="FV269">
        <v>3.15982E-2</v>
      </c>
      <c r="FW269">
        <v>9.5238000000000003E-2</v>
      </c>
      <c r="FX269">
        <v>0</v>
      </c>
      <c r="FY269">
        <v>-8.3676399999999998E-2</v>
      </c>
      <c r="FZ269">
        <v>0</v>
      </c>
      <c r="GA269">
        <v>0</v>
      </c>
      <c r="GB269">
        <v>0.134212</v>
      </c>
      <c r="GC269">
        <v>0.38094699999999998</v>
      </c>
      <c r="GD269">
        <v>0.30364400000000002</v>
      </c>
      <c r="GE269">
        <v>2.03874E-2</v>
      </c>
      <c r="GF269">
        <v>0.88234999999999997</v>
      </c>
      <c r="GG269">
        <v>4491.9799999999996</v>
      </c>
      <c r="GH269">
        <v>69.846699999999998</v>
      </c>
      <c r="GI269">
        <v>276.71899999999999</v>
      </c>
      <c r="GJ269">
        <v>2928.46</v>
      </c>
      <c r="GK269">
        <v>2135</v>
      </c>
      <c r="GL269">
        <v>2349</v>
      </c>
      <c r="GM269">
        <v>2531</v>
      </c>
      <c r="GN269">
        <v>297.5</v>
      </c>
      <c r="GO269">
        <v>15079.5</v>
      </c>
      <c r="GP269">
        <v>0</v>
      </c>
      <c r="GQ269">
        <v>0</v>
      </c>
      <c r="GR269">
        <v>0</v>
      </c>
      <c r="GS269">
        <v>0</v>
      </c>
      <c r="GT269">
        <v>54.04</v>
      </c>
      <c r="GU269">
        <v>8.66</v>
      </c>
      <c r="GV269">
        <v>3.66</v>
      </c>
      <c r="GW269">
        <v>39.549999999999997</v>
      </c>
      <c r="GX269">
        <v>32.51</v>
      </c>
      <c r="GY269">
        <v>32.06</v>
      </c>
      <c r="GZ269">
        <v>35.01</v>
      </c>
      <c r="HA269">
        <v>4.4000000000000004</v>
      </c>
      <c r="HB269">
        <v>209.89</v>
      </c>
      <c r="HC269">
        <v>54.04</v>
      </c>
      <c r="HD269">
        <v>8.66</v>
      </c>
      <c r="HE269">
        <v>3.66</v>
      </c>
      <c r="HF269">
        <v>39.549999999999997</v>
      </c>
      <c r="HG269">
        <v>32.51</v>
      </c>
      <c r="HH269">
        <v>32.06</v>
      </c>
      <c r="HI269">
        <v>35.01</v>
      </c>
      <c r="HJ269">
        <v>4.4000000000000004</v>
      </c>
      <c r="HK269">
        <v>209.89</v>
      </c>
      <c r="ID269" s="27">
        <v>3.96101E-15</v>
      </c>
      <c r="IE269">
        <v>0.37410300000000002</v>
      </c>
      <c r="IF269">
        <v>3.15982E-2</v>
      </c>
      <c r="IG269">
        <v>0.39376699999999998</v>
      </c>
      <c r="IH269">
        <v>0.62342900000000001</v>
      </c>
      <c r="II269">
        <v>0.35041600000000001</v>
      </c>
      <c r="IJ269">
        <v>0.41447200000000001</v>
      </c>
      <c r="IK269">
        <v>6.2929700000000005E-2</v>
      </c>
      <c r="IL269">
        <v>2.2507199999999998</v>
      </c>
      <c r="IM269">
        <v>55.3</v>
      </c>
      <c r="IN269">
        <v>21.8</v>
      </c>
      <c r="IO269">
        <v>33.5</v>
      </c>
      <c r="IP269">
        <v>55.8</v>
      </c>
      <c r="IQ269">
        <v>21.9</v>
      </c>
      <c r="IR269">
        <v>33.9</v>
      </c>
      <c r="IU269">
        <v>51.52</v>
      </c>
      <c r="IV269">
        <v>0</v>
      </c>
      <c r="IW269">
        <v>52.36</v>
      </c>
      <c r="IX269">
        <v>0</v>
      </c>
      <c r="IY269">
        <v>51.52</v>
      </c>
      <c r="IZ269">
        <v>0</v>
      </c>
      <c r="JA269">
        <v>105.91</v>
      </c>
      <c r="JB269">
        <v>0</v>
      </c>
      <c r="JK269">
        <v>1</v>
      </c>
      <c r="JL269">
        <v>2.6929500000000002</v>
      </c>
      <c r="JM269">
        <v>2.6929500000000002</v>
      </c>
      <c r="JP269">
        <v>4094.9</v>
      </c>
      <c r="JQ269">
        <v>2.6929500000000002</v>
      </c>
      <c r="JR269">
        <v>0.33</v>
      </c>
      <c r="JS269">
        <v>0.3</v>
      </c>
      <c r="JT269">
        <v>1.1599999999999999</v>
      </c>
      <c r="JU269">
        <v>0.34</v>
      </c>
      <c r="JV269">
        <v>0.28999999999999998</v>
      </c>
      <c r="JW269">
        <v>1.1599999999999999</v>
      </c>
      <c r="JZ269">
        <v>1</v>
      </c>
      <c r="KA269">
        <v>1</v>
      </c>
      <c r="KB269">
        <v>22.7182</v>
      </c>
      <c r="KC269">
        <v>22.998100000000001</v>
      </c>
      <c r="KD269">
        <v>25.802399999999999</v>
      </c>
      <c r="KE269">
        <v>26.145299999999999</v>
      </c>
      <c r="KF269">
        <v>39.6205</v>
      </c>
      <c r="KG269">
        <v>40.245399999999997</v>
      </c>
      <c r="KJ269">
        <v>535.33299999999997</v>
      </c>
      <c r="KK269">
        <v>0</v>
      </c>
      <c r="KL269">
        <v>55.2134</v>
      </c>
      <c r="KM269">
        <v>262.69799999999998</v>
      </c>
      <c r="KN269">
        <v>0</v>
      </c>
      <c r="KO269">
        <v>-628.32500000000005</v>
      </c>
      <c r="KP269">
        <v>0</v>
      </c>
      <c r="KQ269">
        <v>0</v>
      </c>
      <c r="KR269">
        <v>109.703</v>
      </c>
      <c r="KS269">
        <v>382.08499999999998</v>
      </c>
      <c r="KT269">
        <v>413.96499999999997</v>
      </c>
      <c r="KU269">
        <v>26.198699999999999</v>
      </c>
      <c r="KV269">
        <v>1156.8699999999999</v>
      </c>
      <c r="KW269">
        <v>0</v>
      </c>
      <c r="KX269">
        <v>0</v>
      </c>
      <c r="KY269">
        <v>0</v>
      </c>
      <c r="KZ269">
        <v>0</v>
      </c>
      <c r="LA269">
        <v>0</v>
      </c>
      <c r="LB269">
        <v>550.09100000000001</v>
      </c>
      <c r="LC269">
        <v>0.73069399999999995</v>
      </c>
      <c r="LD269">
        <v>55.2134</v>
      </c>
      <c r="LE269">
        <v>251.946</v>
      </c>
      <c r="LF269">
        <v>-628.32500000000005</v>
      </c>
      <c r="LG269">
        <v>109.703</v>
      </c>
      <c r="LH269">
        <v>383.06900000000002</v>
      </c>
      <c r="LI269">
        <v>413.96499999999997</v>
      </c>
      <c r="LJ269">
        <v>26.198699999999999</v>
      </c>
      <c r="LK269">
        <v>1162.5899999999999</v>
      </c>
      <c r="LL269">
        <v>0</v>
      </c>
      <c r="LM269">
        <v>0</v>
      </c>
      <c r="LN269">
        <v>0</v>
      </c>
      <c r="LO269">
        <v>0</v>
      </c>
      <c r="LP269">
        <v>935.68100000000004</v>
      </c>
      <c r="LQ269">
        <v>17.843</v>
      </c>
      <c r="LR269">
        <v>55.2134</v>
      </c>
      <c r="LS269">
        <v>571.88</v>
      </c>
      <c r="LT269">
        <v>463.08</v>
      </c>
      <c r="LU269">
        <v>480.24</v>
      </c>
      <c r="LV269">
        <v>522.63300000000004</v>
      </c>
      <c r="LW269">
        <v>71.471400000000003</v>
      </c>
      <c r="LX269">
        <v>3118.04</v>
      </c>
      <c r="LY269">
        <v>0</v>
      </c>
      <c r="LZ269">
        <v>0</v>
      </c>
      <c r="MA269">
        <v>0</v>
      </c>
      <c r="MB269">
        <v>0</v>
      </c>
    </row>
    <row r="270" spans="1:340" x14ac:dyDescent="0.25">
      <c r="A270" s="26">
        <v>44497.857222222221</v>
      </c>
      <c r="B270" t="s">
        <v>1196</v>
      </c>
      <c r="C270" t="s">
        <v>1197</v>
      </c>
      <c r="D270">
        <v>3</v>
      </c>
      <c r="E270">
        <v>1</v>
      </c>
      <c r="F270">
        <v>2100</v>
      </c>
      <c r="G270" t="s">
        <v>87</v>
      </c>
      <c r="H270" t="s">
        <v>393</v>
      </c>
      <c r="I270">
        <v>2</v>
      </c>
      <c r="J270">
        <v>1.1000000000000001</v>
      </c>
      <c r="K270">
        <v>1.1000000000000001</v>
      </c>
      <c r="L270">
        <v>34</v>
      </c>
      <c r="O270">
        <v>1917.06</v>
      </c>
      <c r="P270">
        <v>0</v>
      </c>
      <c r="Q270">
        <v>276.71899999999999</v>
      </c>
      <c r="R270">
        <v>1289.54</v>
      </c>
      <c r="S270">
        <v>0</v>
      </c>
      <c r="T270">
        <v>-4037.21</v>
      </c>
      <c r="U270">
        <v>0</v>
      </c>
      <c r="V270">
        <v>0</v>
      </c>
      <c r="W270">
        <v>505.55700000000002</v>
      </c>
      <c r="X270">
        <v>1962.2</v>
      </c>
      <c r="Y270">
        <v>2025.88</v>
      </c>
      <c r="Z270">
        <v>119.621</v>
      </c>
      <c r="AA270">
        <v>4059.37</v>
      </c>
      <c r="AB270">
        <v>3483.32</v>
      </c>
      <c r="AC270">
        <v>0</v>
      </c>
      <c r="AD270">
        <v>0</v>
      </c>
      <c r="AE270">
        <v>0</v>
      </c>
      <c r="AF270">
        <v>0</v>
      </c>
      <c r="AG270">
        <v>0</v>
      </c>
      <c r="AH270">
        <v>0</v>
      </c>
      <c r="AI270">
        <v>23.84</v>
      </c>
      <c r="AJ270">
        <v>0</v>
      </c>
      <c r="AK270">
        <v>3.68</v>
      </c>
      <c r="AL270">
        <v>17.39</v>
      </c>
      <c r="AM270">
        <v>0</v>
      </c>
      <c r="AN270">
        <v>-44.44</v>
      </c>
      <c r="AO270">
        <v>0</v>
      </c>
      <c r="AP270">
        <v>0</v>
      </c>
      <c r="AQ270">
        <v>7.74</v>
      </c>
      <c r="AR270">
        <v>27.34</v>
      </c>
      <c r="AS270">
        <v>27.98</v>
      </c>
      <c r="AT270">
        <v>1.72</v>
      </c>
      <c r="AU270">
        <v>65.25</v>
      </c>
      <c r="AV270">
        <v>44.91</v>
      </c>
      <c r="BI270">
        <v>0</v>
      </c>
      <c r="BJ270">
        <v>0</v>
      </c>
      <c r="BK270">
        <v>3.15982E-2</v>
      </c>
      <c r="BL270">
        <v>0.14974299999999999</v>
      </c>
      <c r="BM270">
        <v>0</v>
      </c>
      <c r="BN270">
        <v>-8.3159200000000003E-2</v>
      </c>
      <c r="BO270">
        <v>0</v>
      </c>
      <c r="BP270">
        <v>0</v>
      </c>
      <c r="BQ270">
        <v>0.134212</v>
      </c>
      <c r="BR270">
        <v>0.37518099999999999</v>
      </c>
      <c r="BS270">
        <v>0.30364400000000002</v>
      </c>
      <c r="BT270">
        <v>2.03874E-2</v>
      </c>
      <c r="BU270">
        <v>0.93160699999999996</v>
      </c>
      <c r="BV270">
        <v>0.181341</v>
      </c>
      <c r="BW270">
        <v>2066.0300000000002</v>
      </c>
      <c r="BX270">
        <v>0</v>
      </c>
      <c r="BY270">
        <v>276.71899999999999</v>
      </c>
      <c r="BZ270">
        <v>1285.73</v>
      </c>
      <c r="CA270">
        <v>-4037.21</v>
      </c>
      <c r="CB270">
        <v>505.55700000000002</v>
      </c>
      <c r="CC270">
        <v>1965.9</v>
      </c>
      <c r="CD270">
        <v>2025.88</v>
      </c>
      <c r="CE270">
        <v>119.621</v>
      </c>
      <c r="CF270">
        <v>4208.2299999999996</v>
      </c>
      <c r="CG270">
        <v>3628.47</v>
      </c>
      <c r="CH270">
        <v>0</v>
      </c>
      <c r="CI270">
        <v>0</v>
      </c>
      <c r="CJ270">
        <v>0</v>
      </c>
      <c r="CK270">
        <v>0</v>
      </c>
      <c r="CL270">
        <v>0</v>
      </c>
      <c r="CM270">
        <v>25.92</v>
      </c>
      <c r="CN270">
        <v>0</v>
      </c>
      <c r="CO270">
        <v>3.68</v>
      </c>
      <c r="CP270">
        <v>17.309999999999999</v>
      </c>
      <c r="CQ270">
        <v>-44.44</v>
      </c>
      <c r="CR270">
        <v>7.74</v>
      </c>
      <c r="CS270">
        <v>27.39</v>
      </c>
      <c r="CT270">
        <v>27.98</v>
      </c>
      <c r="CU270">
        <v>1.72</v>
      </c>
      <c r="CV270">
        <v>67.3</v>
      </c>
      <c r="CW270">
        <v>46.91</v>
      </c>
      <c r="DH270">
        <v>0</v>
      </c>
      <c r="DI270">
        <v>0</v>
      </c>
      <c r="DJ270">
        <v>3.15982E-2</v>
      </c>
      <c r="DK270">
        <v>0.14283799999999999</v>
      </c>
      <c r="DL270">
        <v>-8.3159200000000003E-2</v>
      </c>
      <c r="DM270">
        <v>0.134212</v>
      </c>
      <c r="DN270">
        <v>0.37614199999999998</v>
      </c>
      <c r="DO270">
        <v>0.30364400000000002</v>
      </c>
      <c r="DP270">
        <v>2.03874E-2</v>
      </c>
      <c r="DQ270">
        <v>0.92566199999999998</v>
      </c>
      <c r="DR270">
        <v>0.17443600000000001</v>
      </c>
      <c r="DS270" t="s">
        <v>673</v>
      </c>
      <c r="DT270" t="s">
        <v>670</v>
      </c>
      <c r="DU270" t="s">
        <v>665</v>
      </c>
      <c r="DV270" t="s">
        <v>501</v>
      </c>
      <c r="DW270">
        <v>-5.9448299999999999E-3</v>
      </c>
      <c r="DX270">
        <v>-6.9055599999999998E-3</v>
      </c>
      <c r="DY270">
        <v>3</v>
      </c>
      <c r="DZ270">
        <v>4.3</v>
      </c>
      <c r="EC270">
        <v>1917.06</v>
      </c>
      <c r="ED270">
        <v>0</v>
      </c>
      <c r="EE270">
        <v>276.71899999999999</v>
      </c>
      <c r="EF270">
        <v>1289.54</v>
      </c>
      <c r="EG270">
        <v>0</v>
      </c>
      <c r="EH270">
        <v>-4037.21</v>
      </c>
      <c r="EI270">
        <v>0</v>
      </c>
      <c r="EJ270">
        <v>0</v>
      </c>
      <c r="EK270">
        <v>505.55700000000002</v>
      </c>
      <c r="EL270">
        <v>1962.2</v>
      </c>
      <c r="EM270">
        <v>2025.88</v>
      </c>
      <c r="EN270">
        <v>119.621</v>
      </c>
      <c r="EO270">
        <v>4059.37</v>
      </c>
      <c r="EP270">
        <v>0</v>
      </c>
      <c r="EQ270">
        <v>0</v>
      </c>
      <c r="ER270">
        <v>0</v>
      </c>
      <c r="ES270">
        <v>0</v>
      </c>
      <c r="ET270">
        <v>0</v>
      </c>
      <c r="EU270">
        <v>23.84</v>
      </c>
      <c r="EV270">
        <v>0</v>
      </c>
      <c r="EW270">
        <v>3.68</v>
      </c>
      <c r="EX270">
        <v>17.39</v>
      </c>
      <c r="EY270">
        <v>0</v>
      </c>
      <c r="EZ270">
        <v>-44.44</v>
      </c>
      <c r="FA270">
        <v>0</v>
      </c>
      <c r="FB270">
        <v>0</v>
      </c>
      <c r="FC270">
        <v>7.74</v>
      </c>
      <c r="FD270">
        <v>27.34</v>
      </c>
      <c r="FE270">
        <v>27.98</v>
      </c>
      <c r="FF270">
        <v>1.72</v>
      </c>
      <c r="FG270">
        <v>65.25</v>
      </c>
      <c r="FT270">
        <v>0</v>
      </c>
      <c r="FU270">
        <v>0</v>
      </c>
      <c r="FV270">
        <v>3.15982E-2</v>
      </c>
      <c r="FW270">
        <v>0.14974299999999999</v>
      </c>
      <c r="FX270">
        <v>0</v>
      </c>
      <c r="FY270">
        <v>-8.3159200000000003E-2</v>
      </c>
      <c r="FZ270">
        <v>0</v>
      </c>
      <c r="GA270">
        <v>0</v>
      </c>
      <c r="GB270">
        <v>0.134212</v>
      </c>
      <c r="GC270">
        <v>0.37518099999999999</v>
      </c>
      <c r="GD270">
        <v>0.30364400000000002</v>
      </c>
      <c r="GE270">
        <v>2.03874E-2</v>
      </c>
      <c r="GF270">
        <v>0.93160699999999996</v>
      </c>
      <c r="GG270">
        <v>3418.68</v>
      </c>
      <c r="GH270">
        <v>0</v>
      </c>
      <c r="GI270">
        <v>276.71899999999999</v>
      </c>
      <c r="GJ270">
        <v>2943.08</v>
      </c>
      <c r="GK270">
        <v>2135</v>
      </c>
      <c r="GL270">
        <v>2349</v>
      </c>
      <c r="GM270">
        <v>2531</v>
      </c>
      <c r="GN270">
        <v>297.5</v>
      </c>
      <c r="GO270">
        <v>13951</v>
      </c>
      <c r="GP270">
        <v>0</v>
      </c>
      <c r="GQ270">
        <v>0</v>
      </c>
      <c r="GR270">
        <v>0</v>
      </c>
      <c r="GS270">
        <v>0</v>
      </c>
      <c r="GT270">
        <v>42.68</v>
      </c>
      <c r="GU270">
        <v>0</v>
      </c>
      <c r="GV270">
        <v>3.68</v>
      </c>
      <c r="GW270">
        <v>40.26</v>
      </c>
      <c r="GX270">
        <v>33.020000000000003</v>
      </c>
      <c r="GY270">
        <v>32.29</v>
      </c>
      <c r="GZ270">
        <v>35.270000000000003</v>
      </c>
      <c r="HA270">
        <v>4.8099999999999996</v>
      </c>
      <c r="HB270">
        <v>192.01</v>
      </c>
      <c r="HC270">
        <v>42.68</v>
      </c>
      <c r="HD270">
        <v>0</v>
      </c>
      <c r="HE270">
        <v>3.68</v>
      </c>
      <c r="HF270">
        <v>40.26</v>
      </c>
      <c r="HG270">
        <v>33.020000000000003</v>
      </c>
      <c r="HH270">
        <v>32.29</v>
      </c>
      <c r="HI270">
        <v>35.270000000000003</v>
      </c>
      <c r="HJ270">
        <v>4.8099999999999996</v>
      </c>
      <c r="HK270">
        <v>192.01</v>
      </c>
      <c r="ID270">
        <v>0</v>
      </c>
      <c r="IE270">
        <v>0</v>
      </c>
      <c r="IF270">
        <v>3.15982E-2</v>
      </c>
      <c r="IG270">
        <v>0.43546200000000002</v>
      </c>
      <c r="IH270">
        <v>0.62342900000000001</v>
      </c>
      <c r="II270">
        <v>0.35041600000000001</v>
      </c>
      <c r="IJ270">
        <v>0.41447200000000001</v>
      </c>
      <c r="IK270">
        <v>6.2929700000000005E-2</v>
      </c>
      <c r="IL270">
        <v>1.91831</v>
      </c>
      <c r="IM270">
        <v>57.1</v>
      </c>
      <c r="IN270">
        <v>23.1</v>
      </c>
      <c r="IO270">
        <v>34</v>
      </c>
      <c r="IP270">
        <v>58.2</v>
      </c>
      <c r="IQ270">
        <v>23.1</v>
      </c>
      <c r="IR270">
        <v>35.1</v>
      </c>
      <c r="IU270">
        <v>44.91</v>
      </c>
      <c r="IV270">
        <v>0</v>
      </c>
      <c r="IW270">
        <v>46.91</v>
      </c>
      <c r="IX270">
        <v>0</v>
      </c>
      <c r="IY270">
        <v>44.91</v>
      </c>
      <c r="IZ270">
        <v>0</v>
      </c>
      <c r="JA270">
        <v>86.62</v>
      </c>
      <c r="JB270">
        <v>0</v>
      </c>
      <c r="JK270">
        <v>1</v>
      </c>
      <c r="JL270">
        <v>2.6579199999999998</v>
      </c>
      <c r="JM270">
        <v>2.6579199999999998</v>
      </c>
      <c r="JP270">
        <v>4038.39</v>
      </c>
      <c r="JQ270">
        <v>2.6579199999999998</v>
      </c>
      <c r="JR270">
        <v>0.32</v>
      </c>
      <c r="JS270">
        <v>0.3</v>
      </c>
      <c r="JT270">
        <v>1.03</v>
      </c>
      <c r="JU270">
        <v>0.32</v>
      </c>
      <c r="JV270">
        <v>0.3</v>
      </c>
      <c r="JW270">
        <v>1.06</v>
      </c>
      <c r="JZ270">
        <v>1</v>
      </c>
      <c r="KA270">
        <v>1</v>
      </c>
      <c r="KB270">
        <v>12.4709</v>
      </c>
      <c r="KC270">
        <v>12.541700000000001</v>
      </c>
      <c r="KD270">
        <v>12.4794</v>
      </c>
      <c r="KE270">
        <v>12.5504</v>
      </c>
      <c r="KF270">
        <v>15.8748</v>
      </c>
      <c r="KG270">
        <v>16.0151</v>
      </c>
      <c r="KJ270">
        <v>409.56700000000001</v>
      </c>
      <c r="KK270">
        <v>0</v>
      </c>
      <c r="KL270">
        <v>55.2134</v>
      </c>
      <c r="KM270">
        <v>250.893</v>
      </c>
      <c r="KN270">
        <v>0</v>
      </c>
      <c r="KO270">
        <v>-615.52800000000002</v>
      </c>
      <c r="KP270">
        <v>0</v>
      </c>
      <c r="KQ270">
        <v>0</v>
      </c>
      <c r="KR270">
        <v>109.703</v>
      </c>
      <c r="KS270">
        <v>379.84</v>
      </c>
      <c r="KT270">
        <v>413.96499999999997</v>
      </c>
      <c r="KU270">
        <v>26.198699999999999</v>
      </c>
      <c r="KV270">
        <v>1029.8499999999999</v>
      </c>
      <c r="KW270">
        <v>0</v>
      </c>
      <c r="KX270">
        <v>0</v>
      </c>
      <c r="KY270">
        <v>0</v>
      </c>
      <c r="KZ270">
        <v>0</v>
      </c>
      <c r="LA270">
        <v>0</v>
      </c>
      <c r="LB270">
        <v>443.67099999999999</v>
      </c>
      <c r="LC270">
        <v>0</v>
      </c>
      <c r="LD270">
        <v>55.2134</v>
      </c>
      <c r="LE270">
        <v>250.322</v>
      </c>
      <c r="LF270">
        <v>-615.52800000000002</v>
      </c>
      <c r="LG270">
        <v>109.703</v>
      </c>
      <c r="LH270">
        <v>380.55599999999998</v>
      </c>
      <c r="LI270">
        <v>413.96499999999997</v>
      </c>
      <c r="LJ270">
        <v>26.198699999999999</v>
      </c>
      <c r="LK270">
        <v>1064.0999999999999</v>
      </c>
      <c r="LL270">
        <v>0</v>
      </c>
      <c r="LM270">
        <v>0</v>
      </c>
      <c r="LN270">
        <v>0</v>
      </c>
      <c r="LO270">
        <v>0</v>
      </c>
      <c r="LP270">
        <v>720.99300000000005</v>
      </c>
      <c r="LQ270">
        <v>0</v>
      </c>
      <c r="LR270">
        <v>55.2134</v>
      </c>
      <c r="LS270">
        <v>575.79</v>
      </c>
      <c r="LT270">
        <v>463.08</v>
      </c>
      <c r="LU270">
        <v>480.24</v>
      </c>
      <c r="LV270">
        <v>522.63300000000004</v>
      </c>
      <c r="LW270">
        <v>71.471400000000003</v>
      </c>
      <c r="LX270">
        <v>2889.42</v>
      </c>
      <c r="LY270">
        <v>0</v>
      </c>
      <c r="LZ270">
        <v>0</v>
      </c>
      <c r="MA270">
        <v>0</v>
      </c>
      <c r="MB270">
        <v>0</v>
      </c>
    </row>
    <row r="271" spans="1:340" x14ac:dyDescent="0.25">
      <c r="A271" s="26">
        <v>44497.857569444444</v>
      </c>
      <c r="B271" t="s">
        <v>1198</v>
      </c>
      <c r="C271" t="s">
        <v>1199</v>
      </c>
      <c r="D271">
        <v>4</v>
      </c>
      <c r="E271">
        <v>1</v>
      </c>
      <c r="F271">
        <v>2100</v>
      </c>
      <c r="G271" t="s">
        <v>87</v>
      </c>
      <c r="H271" t="s">
        <v>393</v>
      </c>
      <c r="I271">
        <v>2.34</v>
      </c>
      <c r="J271">
        <v>1.2</v>
      </c>
      <c r="K271">
        <v>1.2</v>
      </c>
      <c r="L271">
        <v>30.4</v>
      </c>
      <c r="O271">
        <v>1905.84</v>
      </c>
      <c r="P271">
        <v>2.99377</v>
      </c>
      <c r="Q271">
        <v>277.42</v>
      </c>
      <c r="R271">
        <v>1222.92</v>
      </c>
      <c r="S271">
        <v>0</v>
      </c>
      <c r="T271">
        <v>-4059.82</v>
      </c>
      <c r="U271">
        <v>0</v>
      </c>
      <c r="V271">
        <v>0</v>
      </c>
      <c r="W271">
        <v>505.55700000000002</v>
      </c>
      <c r="X271">
        <v>1983.06</v>
      </c>
      <c r="Y271">
        <v>2025.88</v>
      </c>
      <c r="Z271">
        <v>119.621</v>
      </c>
      <c r="AA271">
        <v>3983.47</v>
      </c>
      <c r="AB271">
        <v>3409.17</v>
      </c>
      <c r="AC271">
        <v>0</v>
      </c>
      <c r="AD271">
        <v>0</v>
      </c>
      <c r="AE271">
        <v>0</v>
      </c>
      <c r="AF271">
        <v>0</v>
      </c>
      <c r="AG271">
        <v>0</v>
      </c>
      <c r="AH271">
        <v>0</v>
      </c>
      <c r="AI271">
        <v>22.89</v>
      </c>
      <c r="AJ271">
        <v>0.49</v>
      </c>
      <c r="AK271">
        <v>3.67</v>
      </c>
      <c r="AL271">
        <v>15.71</v>
      </c>
      <c r="AM271">
        <v>0</v>
      </c>
      <c r="AN271">
        <v>-45.39</v>
      </c>
      <c r="AO271">
        <v>0</v>
      </c>
      <c r="AP271">
        <v>0</v>
      </c>
      <c r="AQ271">
        <v>7.54</v>
      </c>
      <c r="AR271">
        <v>28.1</v>
      </c>
      <c r="AS271">
        <v>27.7</v>
      </c>
      <c r="AT271">
        <v>1.66</v>
      </c>
      <c r="AU271">
        <v>62.37</v>
      </c>
      <c r="AV271">
        <v>42.76</v>
      </c>
      <c r="BI271">
        <v>0</v>
      </c>
      <c r="BJ271">
        <v>3.19061E-2</v>
      </c>
      <c r="BK271">
        <v>3.1678199999999997E-2</v>
      </c>
      <c r="BL271">
        <v>6.2848699999999993E-2</v>
      </c>
      <c r="BM271">
        <v>0</v>
      </c>
      <c r="BN271">
        <v>-7.7118300000000001E-2</v>
      </c>
      <c r="BO271">
        <v>0</v>
      </c>
      <c r="BP271">
        <v>0</v>
      </c>
      <c r="BQ271">
        <v>0.134212</v>
      </c>
      <c r="BR271">
        <v>0.382803</v>
      </c>
      <c r="BS271">
        <v>0.30364400000000002</v>
      </c>
      <c r="BT271">
        <v>2.03874E-2</v>
      </c>
      <c r="BU271">
        <v>0.89036099999999996</v>
      </c>
      <c r="BV271">
        <v>0.12643299999999999</v>
      </c>
      <c r="BW271">
        <v>2024.66</v>
      </c>
      <c r="BX271">
        <v>7.0125900000000003</v>
      </c>
      <c r="BY271">
        <v>277.42</v>
      </c>
      <c r="BZ271">
        <v>1196.5899999999999</v>
      </c>
      <c r="CA271">
        <v>-4059.82</v>
      </c>
      <c r="CB271">
        <v>505.55700000000002</v>
      </c>
      <c r="CC271">
        <v>1988.3</v>
      </c>
      <c r="CD271">
        <v>2025.88</v>
      </c>
      <c r="CE271">
        <v>119.621</v>
      </c>
      <c r="CF271">
        <v>4085.21</v>
      </c>
      <c r="CG271">
        <v>3505.68</v>
      </c>
      <c r="CH271">
        <v>0</v>
      </c>
      <c r="CI271">
        <v>0</v>
      </c>
      <c r="CJ271">
        <v>0</v>
      </c>
      <c r="CK271">
        <v>0</v>
      </c>
      <c r="CL271">
        <v>0</v>
      </c>
      <c r="CM271">
        <v>24.33</v>
      </c>
      <c r="CN271">
        <v>1.74</v>
      </c>
      <c r="CO271">
        <v>3.67</v>
      </c>
      <c r="CP271">
        <v>15.36</v>
      </c>
      <c r="CQ271">
        <v>-45.41</v>
      </c>
      <c r="CR271">
        <v>7.54</v>
      </c>
      <c r="CS271">
        <v>28.17</v>
      </c>
      <c r="CT271">
        <v>27.7</v>
      </c>
      <c r="CU271">
        <v>1.66</v>
      </c>
      <c r="CV271">
        <v>64.760000000000005</v>
      </c>
      <c r="CW271">
        <v>45.1</v>
      </c>
      <c r="DH271">
        <v>0</v>
      </c>
      <c r="DI271">
        <v>7.8142000000000003E-2</v>
      </c>
      <c r="DJ271">
        <v>3.1678199999999997E-2</v>
      </c>
      <c r="DK271">
        <v>6.14583E-2</v>
      </c>
      <c r="DL271">
        <v>-7.7118300000000001E-2</v>
      </c>
      <c r="DM271">
        <v>0.134212</v>
      </c>
      <c r="DN271">
        <v>0.383938</v>
      </c>
      <c r="DO271">
        <v>0.30364400000000002</v>
      </c>
      <c r="DP271">
        <v>2.03874E-2</v>
      </c>
      <c r="DQ271">
        <v>0.93634200000000001</v>
      </c>
      <c r="DR271">
        <v>0.17127800000000001</v>
      </c>
      <c r="DS271" t="s">
        <v>673</v>
      </c>
      <c r="DT271" t="s">
        <v>670</v>
      </c>
      <c r="DU271" t="s">
        <v>665</v>
      </c>
      <c r="DV271" t="s">
        <v>501</v>
      </c>
      <c r="DW271">
        <v>4.5980699999999999E-2</v>
      </c>
      <c r="DX271">
        <v>4.4845400000000001E-2</v>
      </c>
      <c r="DY271">
        <v>3.7</v>
      </c>
      <c r="DZ271">
        <v>5.2</v>
      </c>
      <c r="EC271">
        <v>1905.84</v>
      </c>
      <c r="ED271">
        <v>2.99377</v>
      </c>
      <c r="EE271">
        <v>277.42</v>
      </c>
      <c r="EF271">
        <v>1222.92</v>
      </c>
      <c r="EG271">
        <v>0</v>
      </c>
      <c r="EH271">
        <v>-4059.82</v>
      </c>
      <c r="EI271">
        <v>0</v>
      </c>
      <c r="EJ271">
        <v>0</v>
      </c>
      <c r="EK271">
        <v>505.55700000000002</v>
      </c>
      <c r="EL271">
        <v>1983.06</v>
      </c>
      <c r="EM271">
        <v>2025.88</v>
      </c>
      <c r="EN271">
        <v>119.621</v>
      </c>
      <c r="EO271">
        <v>3983.47</v>
      </c>
      <c r="EP271">
        <v>0</v>
      </c>
      <c r="EQ271">
        <v>0</v>
      </c>
      <c r="ER271">
        <v>0</v>
      </c>
      <c r="ES271">
        <v>0</v>
      </c>
      <c r="ET271">
        <v>0</v>
      </c>
      <c r="EU271">
        <v>22.89</v>
      </c>
      <c r="EV271">
        <v>0.49</v>
      </c>
      <c r="EW271">
        <v>3.67</v>
      </c>
      <c r="EX271">
        <v>15.71</v>
      </c>
      <c r="EY271">
        <v>0</v>
      </c>
      <c r="EZ271">
        <v>-45.39</v>
      </c>
      <c r="FA271">
        <v>0</v>
      </c>
      <c r="FB271">
        <v>0</v>
      </c>
      <c r="FC271">
        <v>7.54</v>
      </c>
      <c r="FD271">
        <v>28.1</v>
      </c>
      <c r="FE271">
        <v>27.7</v>
      </c>
      <c r="FF271">
        <v>1.66</v>
      </c>
      <c r="FG271">
        <v>62.37</v>
      </c>
      <c r="FT271">
        <v>0</v>
      </c>
      <c r="FU271">
        <v>3.19061E-2</v>
      </c>
      <c r="FV271">
        <v>3.1678199999999997E-2</v>
      </c>
      <c r="FW271">
        <v>6.2848699999999993E-2</v>
      </c>
      <c r="FX271">
        <v>0</v>
      </c>
      <c r="FY271">
        <v>-7.7118300000000001E-2</v>
      </c>
      <c r="FZ271">
        <v>0</v>
      </c>
      <c r="GA271">
        <v>0</v>
      </c>
      <c r="GB271">
        <v>0.134212</v>
      </c>
      <c r="GC271">
        <v>0.382803</v>
      </c>
      <c r="GD271">
        <v>0.30364400000000002</v>
      </c>
      <c r="GE271">
        <v>2.03874E-2</v>
      </c>
      <c r="GF271">
        <v>0.89036099999999996</v>
      </c>
      <c r="GG271">
        <v>3502.86</v>
      </c>
      <c r="GH271">
        <v>150.68299999999999</v>
      </c>
      <c r="GI271">
        <v>277.42</v>
      </c>
      <c r="GJ271">
        <v>2806.06</v>
      </c>
      <c r="GK271">
        <v>2135</v>
      </c>
      <c r="GL271">
        <v>2349</v>
      </c>
      <c r="GM271">
        <v>2531</v>
      </c>
      <c r="GN271">
        <v>297.5</v>
      </c>
      <c r="GO271">
        <v>14049.5</v>
      </c>
      <c r="GP271">
        <v>0</v>
      </c>
      <c r="GQ271">
        <v>0</v>
      </c>
      <c r="GR271">
        <v>0</v>
      </c>
      <c r="GS271">
        <v>0</v>
      </c>
      <c r="GT271">
        <v>42.06</v>
      </c>
      <c r="GU271">
        <v>16.350000000000001</v>
      </c>
      <c r="GV271">
        <v>3.67</v>
      </c>
      <c r="GW271">
        <v>39.299999999999997</v>
      </c>
      <c r="GX271">
        <v>32.299999999999997</v>
      </c>
      <c r="GY271">
        <v>32.07</v>
      </c>
      <c r="GZ271">
        <v>35</v>
      </c>
      <c r="HA271">
        <v>4.18</v>
      </c>
      <c r="HB271">
        <v>204.93</v>
      </c>
      <c r="HC271">
        <v>42.06</v>
      </c>
      <c r="HD271">
        <v>16.350000000000001</v>
      </c>
      <c r="HE271">
        <v>3.67</v>
      </c>
      <c r="HF271">
        <v>39.299999999999997</v>
      </c>
      <c r="HG271">
        <v>32.299999999999997</v>
      </c>
      <c r="HH271">
        <v>32.07</v>
      </c>
      <c r="HI271">
        <v>35</v>
      </c>
      <c r="HJ271">
        <v>4.18</v>
      </c>
      <c r="HK271">
        <v>204.93</v>
      </c>
      <c r="ID271">
        <v>0</v>
      </c>
      <c r="IE271">
        <v>0.81975799999999999</v>
      </c>
      <c r="IF271">
        <v>3.1678199999999997E-2</v>
      </c>
      <c r="IG271">
        <v>0.34375099999999997</v>
      </c>
      <c r="IH271">
        <v>0.62342900000000001</v>
      </c>
      <c r="II271">
        <v>0.35041600000000001</v>
      </c>
      <c r="IJ271">
        <v>0.41447200000000001</v>
      </c>
      <c r="IK271">
        <v>6.2929700000000005E-2</v>
      </c>
      <c r="IL271">
        <v>2.6464300000000001</v>
      </c>
      <c r="IM271">
        <v>52.6</v>
      </c>
      <c r="IN271">
        <v>22.2</v>
      </c>
      <c r="IO271">
        <v>30.4</v>
      </c>
      <c r="IP271">
        <v>53.8</v>
      </c>
      <c r="IQ271">
        <v>22.2</v>
      </c>
      <c r="IR271">
        <v>31.6</v>
      </c>
      <c r="IU271">
        <v>42.76</v>
      </c>
      <c r="IV271">
        <v>0</v>
      </c>
      <c r="IW271">
        <v>45.1</v>
      </c>
      <c r="IX271">
        <v>0</v>
      </c>
      <c r="IY271">
        <v>42.76</v>
      </c>
      <c r="IZ271">
        <v>0</v>
      </c>
      <c r="JA271">
        <v>101.38</v>
      </c>
      <c r="JB271">
        <v>0</v>
      </c>
      <c r="JK271">
        <v>1</v>
      </c>
      <c r="JL271">
        <v>2.5962399999999999</v>
      </c>
      <c r="JM271">
        <v>2.5962399999999999</v>
      </c>
      <c r="JP271">
        <v>4061.01</v>
      </c>
      <c r="JQ271">
        <v>2.5962399999999999</v>
      </c>
      <c r="JR271">
        <v>0.32</v>
      </c>
      <c r="JS271">
        <v>0.3</v>
      </c>
      <c r="JT271">
        <v>1.01</v>
      </c>
      <c r="JU271">
        <v>0.33</v>
      </c>
      <c r="JV271">
        <v>0.3</v>
      </c>
      <c r="JW271">
        <v>1.03</v>
      </c>
      <c r="JZ271">
        <v>1</v>
      </c>
      <c r="KA271">
        <v>1</v>
      </c>
      <c r="KB271">
        <v>10.7864</v>
      </c>
      <c r="KC271">
        <v>10.822900000000001</v>
      </c>
      <c r="KD271">
        <v>10.786</v>
      </c>
      <c r="KE271">
        <v>10.8224</v>
      </c>
      <c r="KF271">
        <v>17.965199999999999</v>
      </c>
      <c r="KG271">
        <v>18.148199999999999</v>
      </c>
      <c r="KJ271">
        <v>406.74099999999999</v>
      </c>
      <c r="KK271">
        <v>0.81646099999999999</v>
      </c>
      <c r="KL271">
        <v>55.353299999999997</v>
      </c>
      <c r="KM271">
        <v>237.81700000000001</v>
      </c>
      <c r="KN271">
        <v>0</v>
      </c>
      <c r="KO271">
        <v>-621.89599999999996</v>
      </c>
      <c r="KP271">
        <v>0</v>
      </c>
      <c r="KQ271">
        <v>0</v>
      </c>
      <c r="KR271">
        <v>109.703</v>
      </c>
      <c r="KS271">
        <v>384.37</v>
      </c>
      <c r="KT271">
        <v>413.96499999999997</v>
      </c>
      <c r="KU271">
        <v>26.198699999999999</v>
      </c>
      <c r="KV271">
        <v>1013.07</v>
      </c>
      <c r="KW271">
        <v>0</v>
      </c>
      <c r="KX271">
        <v>0</v>
      </c>
      <c r="KY271">
        <v>0</v>
      </c>
      <c r="KZ271">
        <v>0</v>
      </c>
      <c r="LA271">
        <v>0</v>
      </c>
      <c r="LB271">
        <v>432.46499999999997</v>
      </c>
      <c r="LC271">
        <v>1.8760399999999999</v>
      </c>
      <c r="LD271">
        <v>55.353299999999997</v>
      </c>
      <c r="LE271">
        <v>231.53299999999999</v>
      </c>
      <c r="LF271">
        <v>-621.89599999999996</v>
      </c>
      <c r="LG271">
        <v>109.703</v>
      </c>
      <c r="LH271">
        <v>385.399</v>
      </c>
      <c r="LI271">
        <v>413.96499999999997</v>
      </c>
      <c r="LJ271">
        <v>26.198699999999999</v>
      </c>
      <c r="LK271">
        <v>1034.5999999999999</v>
      </c>
      <c r="LL271">
        <v>0</v>
      </c>
      <c r="LM271">
        <v>0</v>
      </c>
      <c r="LN271">
        <v>0</v>
      </c>
      <c r="LO271">
        <v>0</v>
      </c>
      <c r="LP271">
        <v>740.19399999999996</v>
      </c>
      <c r="LQ271">
        <v>38.691400000000002</v>
      </c>
      <c r="LR271">
        <v>55.353299999999997</v>
      </c>
      <c r="LS271">
        <v>549.30200000000002</v>
      </c>
      <c r="LT271">
        <v>463.08</v>
      </c>
      <c r="LU271">
        <v>480.24</v>
      </c>
      <c r="LV271">
        <v>522.63300000000004</v>
      </c>
      <c r="LW271">
        <v>71.471400000000003</v>
      </c>
      <c r="LX271">
        <v>2920.97</v>
      </c>
      <c r="LY271">
        <v>0</v>
      </c>
      <c r="LZ271">
        <v>0</v>
      </c>
      <c r="MA271">
        <v>0</v>
      </c>
      <c r="MB271">
        <v>0</v>
      </c>
    </row>
    <row r="272" spans="1:340" x14ac:dyDescent="0.25">
      <c r="A272" s="26">
        <v>44497.857928240737</v>
      </c>
      <c r="B272" t="s">
        <v>1200</v>
      </c>
      <c r="C272" t="s">
        <v>1201</v>
      </c>
      <c r="D272">
        <v>5</v>
      </c>
      <c r="E272">
        <v>1</v>
      </c>
      <c r="F272">
        <v>2100</v>
      </c>
      <c r="G272" t="s">
        <v>87</v>
      </c>
      <c r="H272" t="s">
        <v>393</v>
      </c>
      <c r="I272">
        <v>2.1800000000000002</v>
      </c>
      <c r="J272">
        <v>1.2</v>
      </c>
      <c r="K272">
        <v>1.1000000000000001</v>
      </c>
      <c r="L272">
        <v>33</v>
      </c>
      <c r="O272">
        <v>1942.19</v>
      </c>
      <c r="P272">
        <v>0</v>
      </c>
      <c r="Q272">
        <v>275.22300000000001</v>
      </c>
      <c r="R272">
        <v>1357.1</v>
      </c>
      <c r="S272">
        <v>0</v>
      </c>
      <c r="T272">
        <v>-4024.7</v>
      </c>
      <c r="U272">
        <v>0</v>
      </c>
      <c r="V272">
        <v>0</v>
      </c>
      <c r="W272">
        <v>505.55700000000002</v>
      </c>
      <c r="X272">
        <v>1960.07</v>
      </c>
      <c r="Y272">
        <v>2025.88</v>
      </c>
      <c r="Z272">
        <v>119.621</v>
      </c>
      <c r="AA272">
        <v>4160.9399999999996</v>
      </c>
      <c r="AB272">
        <v>3574.51</v>
      </c>
      <c r="AC272">
        <v>0</v>
      </c>
      <c r="AD272">
        <v>0</v>
      </c>
      <c r="AE272">
        <v>0</v>
      </c>
      <c r="AF272">
        <v>0</v>
      </c>
      <c r="AG272">
        <v>0</v>
      </c>
      <c r="AH272">
        <v>0</v>
      </c>
      <c r="AI272">
        <v>23.64</v>
      </c>
      <c r="AJ272">
        <v>0</v>
      </c>
      <c r="AK272">
        <v>3.66</v>
      </c>
      <c r="AL272">
        <v>18.16</v>
      </c>
      <c r="AM272">
        <v>0</v>
      </c>
      <c r="AN272">
        <v>-44.47</v>
      </c>
      <c r="AO272">
        <v>0</v>
      </c>
      <c r="AP272">
        <v>0</v>
      </c>
      <c r="AQ272">
        <v>7.75</v>
      </c>
      <c r="AR272">
        <v>27.06</v>
      </c>
      <c r="AS272">
        <v>28</v>
      </c>
      <c r="AT272">
        <v>1.71</v>
      </c>
      <c r="AU272">
        <v>65.510000000000005</v>
      </c>
      <c r="AV272">
        <v>45.46</v>
      </c>
      <c r="BI272">
        <v>0</v>
      </c>
      <c r="BJ272">
        <v>0</v>
      </c>
      <c r="BK272">
        <v>3.1427299999999998E-2</v>
      </c>
      <c r="BL272">
        <v>0.15754799999999999</v>
      </c>
      <c r="BM272">
        <v>0</v>
      </c>
      <c r="BN272">
        <v>-5.5876799999999997E-2</v>
      </c>
      <c r="BO272">
        <v>0</v>
      </c>
      <c r="BP272">
        <v>0</v>
      </c>
      <c r="BQ272">
        <v>0.134212</v>
      </c>
      <c r="BR272">
        <v>0.37392799999999998</v>
      </c>
      <c r="BS272">
        <v>0.30364400000000002</v>
      </c>
      <c r="BT272">
        <v>2.03874E-2</v>
      </c>
      <c r="BU272">
        <v>0.96526999999999996</v>
      </c>
      <c r="BV272">
        <v>0.188975</v>
      </c>
      <c r="BW272">
        <v>2131.5100000000002</v>
      </c>
      <c r="BX272">
        <v>0</v>
      </c>
      <c r="BY272">
        <v>275.22300000000001</v>
      </c>
      <c r="BZ272">
        <v>1325.64</v>
      </c>
      <c r="CA272">
        <v>-4024.7</v>
      </c>
      <c r="CB272">
        <v>505.55700000000002</v>
      </c>
      <c r="CC272">
        <v>1964.68</v>
      </c>
      <c r="CD272">
        <v>2025.88</v>
      </c>
      <c r="CE272">
        <v>119.621</v>
      </c>
      <c r="CF272">
        <v>4323.42</v>
      </c>
      <c r="CG272">
        <v>3732.37</v>
      </c>
      <c r="CH272">
        <v>0</v>
      </c>
      <c r="CI272">
        <v>0</v>
      </c>
      <c r="CJ272">
        <v>0</v>
      </c>
      <c r="CK272">
        <v>0</v>
      </c>
      <c r="CL272">
        <v>0</v>
      </c>
      <c r="CM272">
        <v>26.24</v>
      </c>
      <c r="CN272">
        <v>0</v>
      </c>
      <c r="CO272">
        <v>3.66</v>
      </c>
      <c r="CP272">
        <v>17.739999999999998</v>
      </c>
      <c r="CQ272">
        <v>-44.47</v>
      </c>
      <c r="CR272">
        <v>7.75</v>
      </c>
      <c r="CS272">
        <v>27.12</v>
      </c>
      <c r="CT272">
        <v>28</v>
      </c>
      <c r="CU272">
        <v>1.71</v>
      </c>
      <c r="CV272">
        <v>67.75</v>
      </c>
      <c r="CW272">
        <v>47.64</v>
      </c>
      <c r="DH272">
        <v>0</v>
      </c>
      <c r="DI272">
        <v>0</v>
      </c>
      <c r="DJ272">
        <v>3.1427299999999998E-2</v>
      </c>
      <c r="DK272">
        <v>0.14358699999999999</v>
      </c>
      <c r="DL272">
        <v>-5.5876799999999997E-2</v>
      </c>
      <c r="DM272">
        <v>0.134212</v>
      </c>
      <c r="DN272">
        <v>0.37535000000000002</v>
      </c>
      <c r="DO272">
        <v>0.30364400000000002</v>
      </c>
      <c r="DP272">
        <v>2.03874E-2</v>
      </c>
      <c r="DQ272">
        <v>0.95272999999999997</v>
      </c>
      <c r="DR272">
        <v>0.175014</v>
      </c>
      <c r="DS272" t="s">
        <v>673</v>
      </c>
      <c r="DT272" t="s">
        <v>670</v>
      </c>
      <c r="DU272" t="s">
        <v>665</v>
      </c>
      <c r="DV272" t="s">
        <v>501</v>
      </c>
      <c r="DW272">
        <v>-1.2539700000000001E-2</v>
      </c>
      <c r="DX272">
        <v>-1.3960999999999999E-2</v>
      </c>
      <c r="DY272">
        <v>3.3</v>
      </c>
      <c r="DZ272">
        <v>4.5999999999999996</v>
      </c>
      <c r="EC272">
        <v>1942.19</v>
      </c>
      <c r="ED272">
        <v>0</v>
      </c>
      <c r="EE272">
        <v>275.22300000000001</v>
      </c>
      <c r="EF272">
        <v>1357.1</v>
      </c>
      <c r="EG272">
        <v>0</v>
      </c>
      <c r="EH272">
        <v>-4024.7</v>
      </c>
      <c r="EI272">
        <v>0</v>
      </c>
      <c r="EJ272">
        <v>0</v>
      </c>
      <c r="EK272">
        <v>505.55700000000002</v>
      </c>
      <c r="EL272">
        <v>1960.07</v>
      </c>
      <c r="EM272">
        <v>2025.88</v>
      </c>
      <c r="EN272">
        <v>119.621</v>
      </c>
      <c r="EO272">
        <v>4160.9399999999996</v>
      </c>
      <c r="EP272">
        <v>0</v>
      </c>
      <c r="EQ272">
        <v>0</v>
      </c>
      <c r="ER272">
        <v>0</v>
      </c>
      <c r="ES272">
        <v>0</v>
      </c>
      <c r="ET272">
        <v>0</v>
      </c>
      <c r="EU272">
        <v>23.64</v>
      </c>
      <c r="EV272">
        <v>0</v>
      </c>
      <c r="EW272">
        <v>3.66</v>
      </c>
      <c r="EX272">
        <v>18.16</v>
      </c>
      <c r="EY272">
        <v>0</v>
      </c>
      <c r="EZ272">
        <v>-44.47</v>
      </c>
      <c r="FA272">
        <v>0</v>
      </c>
      <c r="FB272">
        <v>0</v>
      </c>
      <c r="FC272">
        <v>7.75</v>
      </c>
      <c r="FD272">
        <v>27.06</v>
      </c>
      <c r="FE272">
        <v>28</v>
      </c>
      <c r="FF272">
        <v>1.71</v>
      </c>
      <c r="FG272">
        <v>65.510000000000005</v>
      </c>
      <c r="FT272">
        <v>0</v>
      </c>
      <c r="FU272">
        <v>0</v>
      </c>
      <c r="FV272">
        <v>3.1427299999999998E-2</v>
      </c>
      <c r="FW272">
        <v>0.15754799999999999</v>
      </c>
      <c r="FX272">
        <v>0</v>
      </c>
      <c r="FY272">
        <v>-5.5876799999999997E-2</v>
      </c>
      <c r="FZ272">
        <v>0</v>
      </c>
      <c r="GA272">
        <v>0</v>
      </c>
      <c r="GB272">
        <v>0.134212</v>
      </c>
      <c r="GC272">
        <v>0.37392799999999998</v>
      </c>
      <c r="GD272">
        <v>0.30364400000000002</v>
      </c>
      <c r="GE272">
        <v>2.03874E-2</v>
      </c>
      <c r="GF272">
        <v>0.96526999999999996</v>
      </c>
      <c r="GG272">
        <v>3892.68</v>
      </c>
      <c r="GH272">
        <v>0</v>
      </c>
      <c r="GI272">
        <v>275.22300000000001</v>
      </c>
      <c r="GJ272">
        <v>3007.57</v>
      </c>
      <c r="GK272">
        <v>2135</v>
      </c>
      <c r="GL272">
        <v>2349</v>
      </c>
      <c r="GM272">
        <v>2531</v>
      </c>
      <c r="GN272">
        <v>297.5</v>
      </c>
      <c r="GO272">
        <v>14488</v>
      </c>
      <c r="GP272">
        <v>0</v>
      </c>
      <c r="GQ272">
        <v>0</v>
      </c>
      <c r="GR272">
        <v>0</v>
      </c>
      <c r="GS272">
        <v>0</v>
      </c>
      <c r="GT272">
        <v>48.26</v>
      </c>
      <c r="GU272">
        <v>0</v>
      </c>
      <c r="GV272">
        <v>3.66</v>
      </c>
      <c r="GW272">
        <v>41.58</v>
      </c>
      <c r="GX272">
        <v>32.869999999999997</v>
      </c>
      <c r="GY272">
        <v>32.26</v>
      </c>
      <c r="GZ272">
        <v>35.229999999999997</v>
      </c>
      <c r="HA272">
        <v>4.54</v>
      </c>
      <c r="HB272">
        <v>198.4</v>
      </c>
      <c r="HC272">
        <v>48.26</v>
      </c>
      <c r="HD272">
        <v>0</v>
      </c>
      <c r="HE272">
        <v>3.66</v>
      </c>
      <c r="HF272">
        <v>41.58</v>
      </c>
      <c r="HG272">
        <v>32.869999999999997</v>
      </c>
      <c r="HH272">
        <v>32.26</v>
      </c>
      <c r="HI272">
        <v>35.229999999999997</v>
      </c>
      <c r="HJ272">
        <v>4.54</v>
      </c>
      <c r="HK272">
        <v>198.4</v>
      </c>
      <c r="ID272" s="27">
        <v>5.9821900000000003E-15</v>
      </c>
      <c r="IE272">
        <v>0</v>
      </c>
      <c r="IF272">
        <v>3.1427299999999998E-2</v>
      </c>
      <c r="IG272">
        <v>0.49158000000000002</v>
      </c>
      <c r="IH272">
        <v>0.62342900000000001</v>
      </c>
      <c r="II272">
        <v>0.35041600000000001</v>
      </c>
      <c r="IJ272">
        <v>0.41447200000000001</v>
      </c>
      <c r="IK272">
        <v>6.2929700000000005E-2</v>
      </c>
      <c r="IL272">
        <v>1.9742500000000001</v>
      </c>
      <c r="IM272">
        <v>55.4</v>
      </c>
      <c r="IN272">
        <v>22.4</v>
      </c>
      <c r="IO272">
        <v>33</v>
      </c>
      <c r="IP272">
        <v>56.6</v>
      </c>
      <c r="IQ272">
        <v>22.5</v>
      </c>
      <c r="IR272">
        <v>34.1</v>
      </c>
      <c r="IU272">
        <v>45.46</v>
      </c>
      <c r="IV272">
        <v>0</v>
      </c>
      <c r="IW272">
        <v>47.64</v>
      </c>
      <c r="IX272">
        <v>0</v>
      </c>
      <c r="IY272">
        <v>45.46</v>
      </c>
      <c r="IZ272">
        <v>0</v>
      </c>
      <c r="JA272">
        <v>93.5</v>
      </c>
      <c r="JB272">
        <v>0</v>
      </c>
      <c r="JK272">
        <v>1</v>
      </c>
      <c r="JL272">
        <v>2.47146</v>
      </c>
      <c r="JM272">
        <v>2.47146</v>
      </c>
      <c r="JP272">
        <v>4025.88</v>
      </c>
      <c r="JQ272">
        <v>2.47146</v>
      </c>
      <c r="JR272">
        <v>0.33</v>
      </c>
      <c r="JS272">
        <v>0.28999999999999998</v>
      </c>
      <c r="JT272">
        <v>1.05</v>
      </c>
      <c r="JU272">
        <v>0.33</v>
      </c>
      <c r="JV272">
        <v>0.28999999999999998</v>
      </c>
      <c r="JW272">
        <v>1.0900000000000001</v>
      </c>
      <c r="JZ272">
        <v>1</v>
      </c>
      <c r="KA272">
        <v>1</v>
      </c>
      <c r="KB272">
        <v>14.3491</v>
      </c>
      <c r="KC272">
        <v>14.4582</v>
      </c>
      <c r="KD272">
        <v>14.3485</v>
      </c>
      <c r="KE272">
        <v>14.457700000000001</v>
      </c>
      <c r="KF272">
        <v>18.494700000000002</v>
      </c>
      <c r="KG272">
        <v>18.688500000000001</v>
      </c>
      <c r="KJ272">
        <v>416.38</v>
      </c>
      <c r="KK272">
        <v>0</v>
      </c>
      <c r="KL272">
        <v>54.914900000000003</v>
      </c>
      <c r="KM272">
        <v>265.375</v>
      </c>
      <c r="KN272">
        <v>0</v>
      </c>
      <c r="KO272">
        <v>-615.69000000000005</v>
      </c>
      <c r="KP272">
        <v>0</v>
      </c>
      <c r="KQ272">
        <v>0</v>
      </c>
      <c r="KR272">
        <v>109.703</v>
      </c>
      <c r="KS272">
        <v>379.38299999999998</v>
      </c>
      <c r="KT272">
        <v>413.96499999999997</v>
      </c>
      <c r="KU272">
        <v>26.198699999999999</v>
      </c>
      <c r="KV272">
        <v>1050.23</v>
      </c>
      <c r="KW272">
        <v>0</v>
      </c>
      <c r="KX272">
        <v>0</v>
      </c>
      <c r="KY272">
        <v>0</v>
      </c>
      <c r="KZ272">
        <v>0</v>
      </c>
      <c r="LA272">
        <v>0</v>
      </c>
      <c r="LB272">
        <v>460.94900000000001</v>
      </c>
      <c r="LC272">
        <v>0</v>
      </c>
      <c r="LD272">
        <v>54.914900000000003</v>
      </c>
      <c r="LE272">
        <v>258.423</v>
      </c>
      <c r="LF272">
        <v>-615.69000000000005</v>
      </c>
      <c r="LG272">
        <v>109.703</v>
      </c>
      <c r="LH272">
        <v>380.28300000000002</v>
      </c>
      <c r="LI272">
        <v>413.96499999999997</v>
      </c>
      <c r="LJ272">
        <v>26.198699999999999</v>
      </c>
      <c r="LK272">
        <v>1088.75</v>
      </c>
      <c r="LL272">
        <v>0</v>
      </c>
      <c r="LM272">
        <v>0</v>
      </c>
      <c r="LN272">
        <v>0</v>
      </c>
      <c r="LO272">
        <v>0</v>
      </c>
      <c r="LP272">
        <v>828.83199999999999</v>
      </c>
      <c r="LQ272">
        <v>0</v>
      </c>
      <c r="LR272">
        <v>54.914900000000003</v>
      </c>
      <c r="LS272">
        <v>589.63300000000004</v>
      </c>
      <c r="LT272">
        <v>463.08</v>
      </c>
      <c r="LU272">
        <v>480.24</v>
      </c>
      <c r="LV272">
        <v>522.63300000000004</v>
      </c>
      <c r="LW272">
        <v>71.471400000000003</v>
      </c>
      <c r="LX272">
        <v>3010.8</v>
      </c>
      <c r="LY272">
        <v>0</v>
      </c>
      <c r="LZ272">
        <v>0</v>
      </c>
      <c r="MA272">
        <v>0</v>
      </c>
      <c r="MB272">
        <v>0</v>
      </c>
    </row>
    <row r="273" spans="1:340" x14ac:dyDescent="0.25">
      <c r="A273" s="26">
        <v>44497.858275462961</v>
      </c>
      <c r="B273" t="s">
        <v>1202</v>
      </c>
      <c r="C273" t="s">
        <v>1203</v>
      </c>
      <c r="D273">
        <v>6</v>
      </c>
      <c r="E273">
        <v>1</v>
      </c>
      <c r="F273">
        <v>2100</v>
      </c>
      <c r="G273" t="s">
        <v>87</v>
      </c>
      <c r="H273" t="s">
        <v>393</v>
      </c>
      <c r="I273">
        <v>1.47</v>
      </c>
      <c r="J273">
        <v>1</v>
      </c>
      <c r="K273">
        <v>1</v>
      </c>
      <c r="L273">
        <v>28.9</v>
      </c>
      <c r="O273">
        <v>809.51499999999999</v>
      </c>
      <c r="P273">
        <v>11.3489</v>
      </c>
      <c r="Q273">
        <v>280.19900000000001</v>
      </c>
      <c r="R273">
        <v>1088.76</v>
      </c>
      <c r="S273">
        <v>0</v>
      </c>
      <c r="T273">
        <v>-4034.13</v>
      </c>
      <c r="U273">
        <v>0</v>
      </c>
      <c r="V273">
        <v>0</v>
      </c>
      <c r="W273">
        <v>505.55700000000002</v>
      </c>
      <c r="X273">
        <v>1998.73</v>
      </c>
      <c r="Y273">
        <v>2025.88</v>
      </c>
      <c r="Z273">
        <v>119.621</v>
      </c>
      <c r="AA273">
        <v>2805.49</v>
      </c>
      <c r="AB273">
        <v>2189.83</v>
      </c>
      <c r="AC273">
        <v>0</v>
      </c>
      <c r="AD273">
        <v>0</v>
      </c>
      <c r="AE273">
        <v>0</v>
      </c>
      <c r="AF273">
        <v>0</v>
      </c>
      <c r="AG273">
        <v>0</v>
      </c>
      <c r="AH273">
        <v>0</v>
      </c>
      <c r="AI273">
        <v>9.4700000000000006</v>
      </c>
      <c r="AJ273">
        <v>1.6</v>
      </c>
      <c r="AK273">
        <v>3.61</v>
      </c>
      <c r="AL273">
        <v>13.42</v>
      </c>
      <c r="AM273">
        <v>0</v>
      </c>
      <c r="AN273">
        <v>-43.7</v>
      </c>
      <c r="AO273">
        <v>0</v>
      </c>
      <c r="AP273">
        <v>0</v>
      </c>
      <c r="AQ273">
        <v>7.31</v>
      </c>
      <c r="AR273">
        <v>26.63</v>
      </c>
      <c r="AS273">
        <v>27.03</v>
      </c>
      <c r="AT273">
        <v>1.63</v>
      </c>
      <c r="AU273">
        <v>47</v>
      </c>
      <c r="AV273">
        <v>28.1</v>
      </c>
      <c r="BI273">
        <v>0</v>
      </c>
      <c r="BJ273">
        <v>0.12640899999999999</v>
      </c>
      <c r="BK273">
        <v>3.1995599999999999E-2</v>
      </c>
      <c r="BL273">
        <v>8.4695199999999998E-2</v>
      </c>
      <c r="BM273">
        <v>0</v>
      </c>
      <c r="BN273">
        <v>-4.80883E-2</v>
      </c>
      <c r="BO273">
        <v>0</v>
      </c>
      <c r="BP273">
        <v>0</v>
      </c>
      <c r="BQ273">
        <v>0.134212</v>
      </c>
      <c r="BR273">
        <v>0.38105499999999998</v>
      </c>
      <c r="BS273">
        <v>0.30364400000000002</v>
      </c>
      <c r="BT273">
        <v>2.03874E-2</v>
      </c>
      <c r="BU273">
        <v>1.0343100000000001</v>
      </c>
      <c r="BV273">
        <v>0.24310000000000001</v>
      </c>
      <c r="BW273">
        <v>889.25800000000004</v>
      </c>
      <c r="BX273">
        <v>21.329499999999999</v>
      </c>
      <c r="BY273">
        <v>280.19900000000001</v>
      </c>
      <c r="BZ273">
        <v>1065.27</v>
      </c>
      <c r="CA273">
        <v>-4034.13</v>
      </c>
      <c r="CB273">
        <v>505.55700000000002</v>
      </c>
      <c r="CC273">
        <v>2002.72</v>
      </c>
      <c r="CD273">
        <v>2025.88</v>
      </c>
      <c r="CE273">
        <v>119.621</v>
      </c>
      <c r="CF273">
        <v>2875.7</v>
      </c>
      <c r="CG273">
        <v>2256.0500000000002</v>
      </c>
      <c r="CH273">
        <v>0</v>
      </c>
      <c r="CI273">
        <v>0</v>
      </c>
      <c r="CJ273">
        <v>0</v>
      </c>
      <c r="CK273">
        <v>0</v>
      </c>
      <c r="CL273">
        <v>0</v>
      </c>
      <c r="CM273">
        <v>10.41</v>
      </c>
      <c r="CN273">
        <v>2.4500000000000002</v>
      </c>
      <c r="CO273">
        <v>3.61</v>
      </c>
      <c r="CP273">
        <v>13.1</v>
      </c>
      <c r="CQ273">
        <v>-43.71</v>
      </c>
      <c r="CR273">
        <v>7.31</v>
      </c>
      <c r="CS273">
        <v>26.68</v>
      </c>
      <c r="CT273">
        <v>27.03</v>
      </c>
      <c r="CU273">
        <v>1.63</v>
      </c>
      <c r="CV273">
        <v>48.51</v>
      </c>
      <c r="CW273">
        <v>29.57</v>
      </c>
      <c r="DH273">
        <v>0</v>
      </c>
      <c r="DI273">
        <v>0.16961499999999999</v>
      </c>
      <c r="DJ273">
        <v>3.1995599999999999E-2</v>
      </c>
      <c r="DK273">
        <v>7.9384800000000005E-2</v>
      </c>
      <c r="DL273">
        <v>-4.80883E-2</v>
      </c>
      <c r="DM273">
        <v>0.134212</v>
      </c>
      <c r="DN273">
        <v>0.38178499999999999</v>
      </c>
      <c r="DO273">
        <v>0.30364400000000002</v>
      </c>
      <c r="DP273">
        <v>2.03874E-2</v>
      </c>
      <c r="DQ273">
        <v>1.07294</v>
      </c>
      <c r="DR273">
        <v>0.28099499999999999</v>
      </c>
      <c r="DS273" t="s">
        <v>673</v>
      </c>
      <c r="DT273" t="s">
        <v>670</v>
      </c>
      <c r="DU273" t="s">
        <v>665</v>
      </c>
      <c r="DV273" t="s">
        <v>501</v>
      </c>
      <c r="DW273">
        <v>3.8624899999999997E-2</v>
      </c>
      <c r="DX273">
        <v>3.7894999999999998E-2</v>
      </c>
      <c r="DY273">
        <v>3.1</v>
      </c>
      <c r="DZ273">
        <v>5</v>
      </c>
      <c r="EC273">
        <v>809.51499999999999</v>
      </c>
      <c r="ED273">
        <v>11.3489</v>
      </c>
      <c r="EE273">
        <v>280.19900000000001</v>
      </c>
      <c r="EF273">
        <v>1088.76</v>
      </c>
      <c r="EG273">
        <v>0</v>
      </c>
      <c r="EH273">
        <v>-4034.13</v>
      </c>
      <c r="EI273">
        <v>0</v>
      </c>
      <c r="EJ273">
        <v>0</v>
      </c>
      <c r="EK273">
        <v>505.55700000000002</v>
      </c>
      <c r="EL273">
        <v>1998.73</v>
      </c>
      <c r="EM273">
        <v>2025.88</v>
      </c>
      <c r="EN273">
        <v>119.621</v>
      </c>
      <c r="EO273">
        <v>2805.49</v>
      </c>
      <c r="EP273">
        <v>0</v>
      </c>
      <c r="EQ273">
        <v>0</v>
      </c>
      <c r="ER273">
        <v>0</v>
      </c>
      <c r="ES273">
        <v>0</v>
      </c>
      <c r="ET273">
        <v>0</v>
      </c>
      <c r="EU273">
        <v>9.4700000000000006</v>
      </c>
      <c r="EV273">
        <v>1.6</v>
      </c>
      <c r="EW273">
        <v>3.61</v>
      </c>
      <c r="EX273">
        <v>13.42</v>
      </c>
      <c r="EY273">
        <v>0</v>
      </c>
      <c r="EZ273">
        <v>-43.7</v>
      </c>
      <c r="FA273">
        <v>0</v>
      </c>
      <c r="FB273">
        <v>0</v>
      </c>
      <c r="FC273">
        <v>7.31</v>
      </c>
      <c r="FD273">
        <v>26.63</v>
      </c>
      <c r="FE273">
        <v>27.03</v>
      </c>
      <c r="FF273">
        <v>1.63</v>
      </c>
      <c r="FG273">
        <v>47</v>
      </c>
      <c r="FT273">
        <v>0</v>
      </c>
      <c r="FU273">
        <v>0.12640899999999999</v>
      </c>
      <c r="FV273">
        <v>3.1995599999999999E-2</v>
      </c>
      <c r="FW273">
        <v>8.4695199999999998E-2</v>
      </c>
      <c r="FX273">
        <v>0</v>
      </c>
      <c r="FY273">
        <v>-4.80883E-2</v>
      </c>
      <c r="FZ273">
        <v>0</v>
      </c>
      <c r="GA273">
        <v>0</v>
      </c>
      <c r="GB273">
        <v>0.134212</v>
      </c>
      <c r="GC273">
        <v>0.38105499999999998</v>
      </c>
      <c r="GD273">
        <v>0.30364400000000002</v>
      </c>
      <c r="GE273">
        <v>2.03874E-2</v>
      </c>
      <c r="GF273">
        <v>1.0343100000000001</v>
      </c>
      <c r="GG273">
        <v>1490.89</v>
      </c>
      <c r="GH273">
        <v>84.858800000000002</v>
      </c>
      <c r="GI273">
        <v>280.19900000000001</v>
      </c>
      <c r="GJ273">
        <v>2675.87</v>
      </c>
      <c r="GK273">
        <v>2135</v>
      </c>
      <c r="GL273">
        <v>2349</v>
      </c>
      <c r="GM273">
        <v>2531</v>
      </c>
      <c r="GN273">
        <v>297.5</v>
      </c>
      <c r="GO273">
        <v>11844.3</v>
      </c>
      <c r="GP273">
        <v>0</v>
      </c>
      <c r="GQ273">
        <v>0</v>
      </c>
      <c r="GR273">
        <v>0</v>
      </c>
      <c r="GS273">
        <v>0</v>
      </c>
      <c r="GT273">
        <v>17.440000000000001</v>
      </c>
      <c r="GU273">
        <v>6.29</v>
      </c>
      <c r="GV273">
        <v>3.61</v>
      </c>
      <c r="GW273">
        <v>34.31</v>
      </c>
      <c r="GX273">
        <v>31.2</v>
      </c>
      <c r="GY273">
        <v>31.23</v>
      </c>
      <c r="GZ273">
        <v>34.090000000000003</v>
      </c>
      <c r="HA273">
        <v>4.33</v>
      </c>
      <c r="HB273">
        <v>162.5</v>
      </c>
      <c r="HC273">
        <v>17.440000000000001</v>
      </c>
      <c r="HD273">
        <v>6.29</v>
      </c>
      <c r="HE273">
        <v>3.61</v>
      </c>
      <c r="HF273">
        <v>34.31</v>
      </c>
      <c r="HG273">
        <v>31.2</v>
      </c>
      <c r="HH273">
        <v>31.23</v>
      </c>
      <c r="HI273">
        <v>34.090000000000003</v>
      </c>
      <c r="HJ273">
        <v>4.33</v>
      </c>
      <c r="HK273">
        <v>162.5</v>
      </c>
      <c r="ID273">
        <v>0</v>
      </c>
      <c r="IE273">
        <v>0.29456500000000002</v>
      </c>
      <c r="IF273">
        <v>3.1995599999999999E-2</v>
      </c>
      <c r="IG273">
        <v>0.34789300000000001</v>
      </c>
      <c r="IH273">
        <v>0.62342900000000001</v>
      </c>
      <c r="II273">
        <v>0.35041600000000001</v>
      </c>
      <c r="IJ273">
        <v>0.41447200000000001</v>
      </c>
      <c r="IK273">
        <v>6.2929700000000005E-2</v>
      </c>
      <c r="IL273">
        <v>2.1257000000000001</v>
      </c>
      <c r="IM273">
        <v>55.8</v>
      </c>
      <c r="IN273">
        <v>26.9</v>
      </c>
      <c r="IO273">
        <v>28.9</v>
      </c>
      <c r="IP273">
        <v>56.8</v>
      </c>
      <c r="IQ273">
        <v>26.9</v>
      </c>
      <c r="IR273">
        <v>29.9</v>
      </c>
      <c r="IU273">
        <v>28.1</v>
      </c>
      <c r="IV273">
        <v>0</v>
      </c>
      <c r="IW273">
        <v>29.57</v>
      </c>
      <c r="IX273">
        <v>0</v>
      </c>
      <c r="IY273">
        <v>28.1</v>
      </c>
      <c r="IZ273">
        <v>0</v>
      </c>
      <c r="JA273">
        <v>61.65</v>
      </c>
      <c r="JB273">
        <v>0</v>
      </c>
      <c r="JK273">
        <v>1</v>
      </c>
      <c r="JL273">
        <v>2.64316</v>
      </c>
      <c r="JM273">
        <v>2.64316</v>
      </c>
      <c r="JP273">
        <v>4035.31</v>
      </c>
      <c r="JQ273">
        <v>2.64316</v>
      </c>
      <c r="JR273">
        <v>0.23</v>
      </c>
      <c r="JS273">
        <v>0.18</v>
      </c>
      <c r="JT273">
        <v>0.88</v>
      </c>
      <c r="JU273">
        <v>0.24</v>
      </c>
      <c r="JV273">
        <v>0.18</v>
      </c>
      <c r="JW273">
        <v>0.9</v>
      </c>
      <c r="JZ273">
        <v>1</v>
      </c>
      <c r="KA273">
        <v>1</v>
      </c>
      <c r="KB273">
        <v>18.4328</v>
      </c>
      <c r="KC273">
        <v>18.625299999999999</v>
      </c>
      <c r="KD273">
        <v>20.849900000000002</v>
      </c>
      <c r="KE273">
        <v>21.091799999999999</v>
      </c>
      <c r="KF273">
        <v>24.885200000000001</v>
      </c>
      <c r="KG273">
        <v>25.209399999999999</v>
      </c>
      <c r="KJ273">
        <v>168.37899999999999</v>
      </c>
      <c r="KK273">
        <v>3.3559600000000001</v>
      </c>
      <c r="KL273">
        <v>51.96</v>
      </c>
      <c r="KM273">
        <v>193.34299999999999</v>
      </c>
      <c r="KN273">
        <v>0</v>
      </c>
      <c r="KO273">
        <v>-416.95499999999998</v>
      </c>
      <c r="KP273">
        <v>0</v>
      </c>
      <c r="KQ273">
        <v>0</v>
      </c>
      <c r="KR273">
        <v>110.455</v>
      </c>
      <c r="KS273">
        <v>347.63900000000001</v>
      </c>
      <c r="KT273">
        <v>395.209</v>
      </c>
      <c r="KU273">
        <v>26.3203</v>
      </c>
      <c r="KV273">
        <v>879.70699999999999</v>
      </c>
      <c r="KW273">
        <v>0</v>
      </c>
      <c r="KX273">
        <v>0</v>
      </c>
      <c r="KY273">
        <v>0</v>
      </c>
      <c r="KZ273">
        <v>0</v>
      </c>
      <c r="LA273">
        <v>0</v>
      </c>
      <c r="LB273">
        <v>185.24</v>
      </c>
      <c r="LC273">
        <v>6.0255900000000002</v>
      </c>
      <c r="LD273">
        <v>51.96</v>
      </c>
      <c r="LE273">
        <v>189.63</v>
      </c>
      <c r="LF273">
        <v>-416.95499999999998</v>
      </c>
      <c r="LG273">
        <v>110.455</v>
      </c>
      <c r="LH273">
        <v>348.33800000000002</v>
      </c>
      <c r="LI273">
        <v>395.209</v>
      </c>
      <c r="LJ273">
        <v>26.3203</v>
      </c>
      <c r="LK273">
        <v>896.22299999999996</v>
      </c>
      <c r="LL273">
        <v>0</v>
      </c>
      <c r="LM273">
        <v>0</v>
      </c>
      <c r="LN273">
        <v>0</v>
      </c>
      <c r="LO273">
        <v>0</v>
      </c>
      <c r="LP273">
        <v>309.41399999999999</v>
      </c>
      <c r="LQ273">
        <v>22.155799999999999</v>
      </c>
      <c r="LR273">
        <v>51.96</v>
      </c>
      <c r="LS273">
        <v>482.85</v>
      </c>
      <c r="LT273">
        <v>466.012</v>
      </c>
      <c r="LU273">
        <v>457.12900000000002</v>
      </c>
      <c r="LV273">
        <v>502.21600000000001</v>
      </c>
      <c r="LW273">
        <v>78.617400000000004</v>
      </c>
      <c r="LX273">
        <v>2370.35</v>
      </c>
      <c r="LY273">
        <v>0</v>
      </c>
      <c r="LZ273">
        <v>0</v>
      </c>
      <c r="MA273">
        <v>0</v>
      </c>
      <c r="MB273">
        <v>0</v>
      </c>
    </row>
    <row r="274" spans="1:340" x14ac:dyDescent="0.25">
      <c r="A274" s="26">
        <v>44497.858622685184</v>
      </c>
      <c r="B274" t="s">
        <v>1204</v>
      </c>
      <c r="C274" t="s">
        <v>1205</v>
      </c>
      <c r="D274">
        <v>7</v>
      </c>
      <c r="E274">
        <v>1</v>
      </c>
      <c r="F274">
        <v>2100</v>
      </c>
      <c r="G274" t="s">
        <v>87</v>
      </c>
      <c r="H274" t="s">
        <v>393</v>
      </c>
      <c r="I274">
        <v>0.51</v>
      </c>
      <c r="J274">
        <v>0.4</v>
      </c>
      <c r="K274">
        <v>0.4</v>
      </c>
      <c r="L274">
        <v>26.8</v>
      </c>
      <c r="O274">
        <v>279.33800000000002</v>
      </c>
      <c r="P274">
        <v>0</v>
      </c>
      <c r="Q274">
        <v>279.63499999999999</v>
      </c>
      <c r="R274">
        <v>1034.25</v>
      </c>
      <c r="S274">
        <v>0</v>
      </c>
      <c r="T274">
        <v>-3981.22</v>
      </c>
      <c r="U274">
        <v>0</v>
      </c>
      <c r="V274">
        <v>0</v>
      </c>
      <c r="W274">
        <v>505.55700000000002</v>
      </c>
      <c r="X274">
        <v>1998.99</v>
      </c>
      <c r="Y274">
        <v>2025.88</v>
      </c>
      <c r="Z274">
        <v>119.621</v>
      </c>
      <c r="AA274">
        <v>2262.0500000000002</v>
      </c>
      <c r="AB274">
        <v>1593.22</v>
      </c>
      <c r="AC274">
        <v>0</v>
      </c>
      <c r="AD274">
        <v>0</v>
      </c>
      <c r="AE274">
        <v>0</v>
      </c>
      <c r="AF274">
        <v>0</v>
      </c>
      <c r="AG274">
        <v>0</v>
      </c>
      <c r="AH274">
        <v>0</v>
      </c>
      <c r="AI274">
        <v>3.32</v>
      </c>
      <c r="AJ274">
        <v>0</v>
      </c>
      <c r="AK274">
        <v>3.67</v>
      </c>
      <c r="AL274">
        <v>12.99</v>
      </c>
      <c r="AM274">
        <v>0</v>
      </c>
      <c r="AN274">
        <v>-43.47</v>
      </c>
      <c r="AO274">
        <v>0</v>
      </c>
      <c r="AP274">
        <v>0</v>
      </c>
      <c r="AQ274">
        <v>7.45</v>
      </c>
      <c r="AR274">
        <v>27.11</v>
      </c>
      <c r="AS274">
        <v>27.54</v>
      </c>
      <c r="AT274">
        <v>1.66</v>
      </c>
      <c r="AU274">
        <v>40.270000000000003</v>
      </c>
      <c r="AV274">
        <v>19.98</v>
      </c>
      <c r="BI274">
        <v>0</v>
      </c>
      <c r="BJ274">
        <v>0</v>
      </c>
      <c r="BK274">
        <v>3.1931099999999997E-2</v>
      </c>
      <c r="BL274">
        <v>7.1954900000000002E-2</v>
      </c>
      <c r="BM274">
        <v>0</v>
      </c>
      <c r="BN274">
        <v>-3.3582099999999997E-2</v>
      </c>
      <c r="BO274">
        <v>0</v>
      </c>
      <c r="BP274">
        <v>0</v>
      </c>
      <c r="BQ274">
        <v>0.134212</v>
      </c>
      <c r="BR274">
        <v>0.38014199999999998</v>
      </c>
      <c r="BS274">
        <v>0.30364400000000002</v>
      </c>
      <c r="BT274">
        <v>2.03874E-2</v>
      </c>
      <c r="BU274">
        <v>0.90869</v>
      </c>
      <c r="BV274">
        <v>0.10388600000000001</v>
      </c>
      <c r="BW274">
        <v>331.16500000000002</v>
      </c>
      <c r="BX274">
        <v>1.19773</v>
      </c>
      <c r="BY274">
        <v>279.63499999999999</v>
      </c>
      <c r="BZ274">
        <v>1012.39</v>
      </c>
      <c r="CA274">
        <v>-3981.22</v>
      </c>
      <c r="CB274">
        <v>505.55700000000002</v>
      </c>
      <c r="CC274">
        <v>2003.04</v>
      </c>
      <c r="CD274">
        <v>2025.88</v>
      </c>
      <c r="CE274">
        <v>119.621</v>
      </c>
      <c r="CF274">
        <v>2297.27</v>
      </c>
      <c r="CG274">
        <v>1624.39</v>
      </c>
      <c r="CH274">
        <v>0</v>
      </c>
      <c r="CI274">
        <v>0</v>
      </c>
      <c r="CJ274">
        <v>0</v>
      </c>
      <c r="CK274">
        <v>0</v>
      </c>
      <c r="CL274">
        <v>0</v>
      </c>
      <c r="CM274">
        <v>3.95</v>
      </c>
      <c r="CN274">
        <v>0.17</v>
      </c>
      <c r="CO274">
        <v>3.67</v>
      </c>
      <c r="CP274">
        <v>12.7</v>
      </c>
      <c r="CQ274">
        <v>-43.45</v>
      </c>
      <c r="CR274">
        <v>7.45</v>
      </c>
      <c r="CS274">
        <v>27.17</v>
      </c>
      <c r="CT274">
        <v>27.54</v>
      </c>
      <c r="CU274">
        <v>1.66</v>
      </c>
      <c r="CV274">
        <v>40.86</v>
      </c>
      <c r="CW274">
        <v>20.49</v>
      </c>
      <c r="DH274">
        <v>0</v>
      </c>
      <c r="DI274">
        <v>1.3459399999999999E-3</v>
      </c>
      <c r="DJ274">
        <v>3.1931099999999997E-2</v>
      </c>
      <c r="DK274">
        <v>6.7387699999999995E-2</v>
      </c>
      <c r="DL274">
        <v>-3.3582099999999997E-2</v>
      </c>
      <c r="DM274">
        <v>0.134212</v>
      </c>
      <c r="DN274">
        <v>0.38103300000000001</v>
      </c>
      <c r="DO274">
        <v>0.30364400000000002</v>
      </c>
      <c r="DP274">
        <v>2.03874E-2</v>
      </c>
      <c r="DQ274">
        <v>0.90635900000000003</v>
      </c>
      <c r="DR274">
        <v>0.100665</v>
      </c>
      <c r="DS274" t="s">
        <v>673</v>
      </c>
      <c r="DT274" t="s">
        <v>670</v>
      </c>
      <c r="DU274" t="s">
        <v>665</v>
      </c>
      <c r="DV274" t="s">
        <v>501</v>
      </c>
      <c r="DW274">
        <v>-2.3303E-3</v>
      </c>
      <c r="DX274">
        <v>-3.2213300000000001E-3</v>
      </c>
      <c r="DY274">
        <v>1.4</v>
      </c>
      <c r="DZ274">
        <v>2.5</v>
      </c>
      <c r="EC274">
        <v>279.33800000000002</v>
      </c>
      <c r="ED274">
        <v>0</v>
      </c>
      <c r="EE274">
        <v>279.63499999999999</v>
      </c>
      <c r="EF274">
        <v>1034.25</v>
      </c>
      <c r="EG274">
        <v>0</v>
      </c>
      <c r="EH274">
        <v>-3981.22</v>
      </c>
      <c r="EI274">
        <v>0</v>
      </c>
      <c r="EJ274">
        <v>0</v>
      </c>
      <c r="EK274">
        <v>505.55700000000002</v>
      </c>
      <c r="EL274">
        <v>1998.99</v>
      </c>
      <c r="EM274">
        <v>2025.88</v>
      </c>
      <c r="EN274">
        <v>119.621</v>
      </c>
      <c r="EO274">
        <v>2262.0500000000002</v>
      </c>
      <c r="EP274">
        <v>0</v>
      </c>
      <c r="EQ274">
        <v>0</v>
      </c>
      <c r="ER274">
        <v>0</v>
      </c>
      <c r="ES274">
        <v>0</v>
      </c>
      <c r="ET274">
        <v>0</v>
      </c>
      <c r="EU274">
        <v>3.32</v>
      </c>
      <c r="EV274">
        <v>0</v>
      </c>
      <c r="EW274">
        <v>3.67</v>
      </c>
      <c r="EX274">
        <v>12.99</v>
      </c>
      <c r="EY274">
        <v>0</v>
      </c>
      <c r="EZ274">
        <v>-43.47</v>
      </c>
      <c r="FA274">
        <v>0</v>
      </c>
      <c r="FB274">
        <v>0</v>
      </c>
      <c r="FC274">
        <v>7.45</v>
      </c>
      <c r="FD274">
        <v>27.11</v>
      </c>
      <c r="FE274">
        <v>27.54</v>
      </c>
      <c r="FF274">
        <v>1.66</v>
      </c>
      <c r="FG274">
        <v>40.270000000000003</v>
      </c>
      <c r="FT274">
        <v>0</v>
      </c>
      <c r="FU274">
        <v>0</v>
      </c>
      <c r="FV274">
        <v>3.1931099999999997E-2</v>
      </c>
      <c r="FW274">
        <v>7.1954900000000002E-2</v>
      </c>
      <c r="FX274">
        <v>0</v>
      </c>
      <c r="FY274">
        <v>-3.3582099999999997E-2</v>
      </c>
      <c r="FZ274">
        <v>0</v>
      </c>
      <c r="GA274">
        <v>0</v>
      </c>
      <c r="GB274">
        <v>0.134212</v>
      </c>
      <c r="GC274">
        <v>0.38014199999999998</v>
      </c>
      <c r="GD274">
        <v>0.30364400000000002</v>
      </c>
      <c r="GE274">
        <v>2.03874E-2</v>
      </c>
      <c r="GF274">
        <v>0.90869</v>
      </c>
      <c r="GG274">
        <v>601.39200000000005</v>
      </c>
      <c r="GH274">
        <v>23.8598</v>
      </c>
      <c r="GI274">
        <v>279.63499999999999</v>
      </c>
      <c r="GJ274">
        <v>2630.43</v>
      </c>
      <c r="GK274">
        <v>2135</v>
      </c>
      <c r="GL274">
        <v>2349</v>
      </c>
      <c r="GM274">
        <v>2531</v>
      </c>
      <c r="GN274">
        <v>297.5</v>
      </c>
      <c r="GO274">
        <v>10847.8</v>
      </c>
      <c r="GP274">
        <v>0</v>
      </c>
      <c r="GQ274">
        <v>0</v>
      </c>
      <c r="GR274">
        <v>0</v>
      </c>
      <c r="GS274">
        <v>0</v>
      </c>
      <c r="GT274">
        <v>7.16</v>
      </c>
      <c r="GU274">
        <v>2.38</v>
      </c>
      <c r="GV274">
        <v>3.67</v>
      </c>
      <c r="GW274">
        <v>34.270000000000003</v>
      </c>
      <c r="GX274">
        <v>31.8</v>
      </c>
      <c r="GY274">
        <v>31.81</v>
      </c>
      <c r="GZ274">
        <v>34.72</v>
      </c>
      <c r="HA274">
        <v>4.42</v>
      </c>
      <c r="HB274">
        <v>150.22999999999999</v>
      </c>
      <c r="HC274">
        <v>7.16</v>
      </c>
      <c r="HD274">
        <v>2.38</v>
      </c>
      <c r="HE274">
        <v>3.67</v>
      </c>
      <c r="HF274">
        <v>34.270000000000003</v>
      </c>
      <c r="HG274">
        <v>31.8</v>
      </c>
      <c r="HH274">
        <v>31.81</v>
      </c>
      <c r="HI274">
        <v>34.72</v>
      </c>
      <c r="HJ274">
        <v>4.42</v>
      </c>
      <c r="HK274">
        <v>150.22999999999999</v>
      </c>
      <c r="ID274">
        <v>0</v>
      </c>
      <c r="IE274">
        <v>0.13691200000000001</v>
      </c>
      <c r="IF274">
        <v>3.1931099999999997E-2</v>
      </c>
      <c r="IG274">
        <v>0.30776500000000001</v>
      </c>
      <c r="IH274">
        <v>0.62342900000000001</v>
      </c>
      <c r="II274">
        <v>0.35041600000000001</v>
      </c>
      <c r="IJ274">
        <v>0.41447200000000001</v>
      </c>
      <c r="IK274">
        <v>6.2929700000000005E-2</v>
      </c>
      <c r="IL274">
        <v>1.9278599999999999</v>
      </c>
      <c r="IM274">
        <v>55.7</v>
      </c>
      <c r="IN274">
        <v>28.9</v>
      </c>
      <c r="IO274">
        <v>26.8</v>
      </c>
      <c r="IP274">
        <v>56.1</v>
      </c>
      <c r="IQ274">
        <v>28.9</v>
      </c>
      <c r="IR274">
        <v>27.2</v>
      </c>
      <c r="IU274">
        <v>19.98</v>
      </c>
      <c r="IV274">
        <v>0</v>
      </c>
      <c r="IW274">
        <v>20.49</v>
      </c>
      <c r="IX274">
        <v>0</v>
      </c>
      <c r="IY274">
        <v>19.98</v>
      </c>
      <c r="IZ274">
        <v>0</v>
      </c>
      <c r="JA274">
        <v>47.48</v>
      </c>
      <c r="JB274">
        <v>0</v>
      </c>
      <c r="JK274">
        <v>1</v>
      </c>
      <c r="JL274">
        <v>2.50867</v>
      </c>
      <c r="JM274">
        <v>2.50867</v>
      </c>
      <c r="JP274">
        <v>3982.39</v>
      </c>
      <c r="JQ274">
        <v>2.50867</v>
      </c>
      <c r="JR274">
        <v>0.23</v>
      </c>
      <c r="JS274">
        <v>0.18</v>
      </c>
      <c r="JT274">
        <v>0.76</v>
      </c>
      <c r="JU274">
        <v>0.23</v>
      </c>
      <c r="JV274">
        <v>0.18</v>
      </c>
      <c r="JW274">
        <v>0.77</v>
      </c>
      <c r="JZ274">
        <v>1</v>
      </c>
      <c r="KA274">
        <v>1</v>
      </c>
      <c r="KB274">
        <v>13.990399999999999</v>
      </c>
      <c r="KC274">
        <v>14.0923</v>
      </c>
      <c r="KD274">
        <v>15.8629</v>
      </c>
      <c r="KE274">
        <v>16.0029</v>
      </c>
      <c r="KF274">
        <v>18.654399999999999</v>
      </c>
      <c r="KG274">
        <v>18.851500000000001</v>
      </c>
      <c r="KJ274">
        <v>57.182400000000001</v>
      </c>
      <c r="KK274">
        <v>0</v>
      </c>
      <c r="KL274">
        <v>51.8553</v>
      </c>
      <c r="KM274">
        <v>184.602</v>
      </c>
      <c r="KN274">
        <v>0</v>
      </c>
      <c r="KO274">
        <v>-409.25799999999998</v>
      </c>
      <c r="KP274">
        <v>0</v>
      </c>
      <c r="KQ274">
        <v>0</v>
      </c>
      <c r="KR274">
        <v>110.455</v>
      </c>
      <c r="KS274">
        <v>347.65300000000002</v>
      </c>
      <c r="KT274">
        <v>395.209</v>
      </c>
      <c r="KU274">
        <v>26.3203</v>
      </c>
      <c r="KV274">
        <v>764.01900000000001</v>
      </c>
      <c r="KW274">
        <v>0</v>
      </c>
      <c r="KX274">
        <v>0</v>
      </c>
      <c r="KY274">
        <v>0</v>
      </c>
      <c r="KZ274">
        <v>0</v>
      </c>
      <c r="LA274">
        <v>0</v>
      </c>
      <c r="LB274">
        <v>68.245800000000003</v>
      </c>
      <c r="LC274">
        <v>0.31492500000000001</v>
      </c>
      <c r="LD274">
        <v>51.8553</v>
      </c>
      <c r="LE274">
        <v>180.96700000000001</v>
      </c>
      <c r="LF274">
        <v>-409.25799999999998</v>
      </c>
      <c r="LG274">
        <v>110.455</v>
      </c>
      <c r="LH274">
        <v>348.36700000000002</v>
      </c>
      <c r="LI274">
        <v>395.209</v>
      </c>
      <c r="LJ274">
        <v>26.3203</v>
      </c>
      <c r="LK274">
        <v>772.47500000000002</v>
      </c>
      <c r="LL274">
        <v>0</v>
      </c>
      <c r="LM274">
        <v>0</v>
      </c>
      <c r="LN274">
        <v>0</v>
      </c>
      <c r="LO274">
        <v>0</v>
      </c>
      <c r="LP274">
        <v>123.211</v>
      </c>
      <c r="LQ274">
        <v>6.55762</v>
      </c>
      <c r="LR274">
        <v>51.8553</v>
      </c>
      <c r="LS274">
        <v>475.01299999999998</v>
      </c>
      <c r="LT274">
        <v>466.012</v>
      </c>
      <c r="LU274">
        <v>457.12900000000002</v>
      </c>
      <c r="LV274">
        <v>502.21600000000001</v>
      </c>
      <c r="LW274">
        <v>78.617400000000004</v>
      </c>
      <c r="LX274">
        <v>2160.61</v>
      </c>
      <c r="LY274">
        <v>0</v>
      </c>
      <c r="LZ274">
        <v>0</v>
      </c>
      <c r="MA274">
        <v>0</v>
      </c>
      <c r="MB274">
        <v>0</v>
      </c>
    </row>
    <row r="275" spans="1:340" x14ac:dyDescent="0.25">
      <c r="A275" s="26">
        <v>44497.858969907407</v>
      </c>
      <c r="B275" t="s">
        <v>1206</v>
      </c>
      <c r="C275" t="s">
        <v>1207</v>
      </c>
      <c r="D275">
        <v>8</v>
      </c>
      <c r="E275">
        <v>1</v>
      </c>
      <c r="F275">
        <v>2100</v>
      </c>
      <c r="G275" t="s">
        <v>87</v>
      </c>
      <c r="H275" t="s">
        <v>393</v>
      </c>
      <c r="I275">
        <v>2.71</v>
      </c>
      <c r="J275">
        <v>1.6</v>
      </c>
      <c r="K275">
        <v>1.5</v>
      </c>
      <c r="L275">
        <v>24.2</v>
      </c>
      <c r="O275">
        <v>383.56599999999997</v>
      </c>
      <c r="P275">
        <v>125.21899999999999</v>
      </c>
      <c r="Q275">
        <v>280.73099999999999</v>
      </c>
      <c r="R275">
        <v>999.80799999999999</v>
      </c>
      <c r="S275">
        <v>0</v>
      </c>
      <c r="T275">
        <v>-4165.18</v>
      </c>
      <c r="U275">
        <v>0</v>
      </c>
      <c r="V275">
        <v>0</v>
      </c>
      <c r="W275">
        <v>505.55700000000002</v>
      </c>
      <c r="X275">
        <v>2014.22</v>
      </c>
      <c r="Y275">
        <v>2025.88</v>
      </c>
      <c r="Z275">
        <v>119.621</v>
      </c>
      <c r="AA275">
        <v>2289.42</v>
      </c>
      <c r="AB275">
        <v>1789.32</v>
      </c>
      <c r="AC275">
        <v>0</v>
      </c>
      <c r="AD275">
        <v>0</v>
      </c>
      <c r="AE275">
        <v>0</v>
      </c>
      <c r="AF275">
        <v>0</v>
      </c>
      <c r="AG275">
        <v>0</v>
      </c>
      <c r="AH275">
        <v>0</v>
      </c>
      <c r="AI275">
        <v>4.42</v>
      </c>
      <c r="AJ275">
        <v>6.9</v>
      </c>
      <c r="AK275">
        <v>3.57</v>
      </c>
      <c r="AL275">
        <v>12.08</v>
      </c>
      <c r="AM275">
        <v>0</v>
      </c>
      <c r="AN275">
        <v>-45.93</v>
      </c>
      <c r="AO275">
        <v>0</v>
      </c>
      <c r="AP275">
        <v>0</v>
      </c>
      <c r="AQ275">
        <v>7.04</v>
      </c>
      <c r="AR275">
        <v>26.17</v>
      </c>
      <c r="AS275">
        <v>26.6</v>
      </c>
      <c r="AT275">
        <v>1.57</v>
      </c>
      <c r="AU275">
        <v>42.42</v>
      </c>
      <c r="AV275">
        <v>26.97</v>
      </c>
      <c r="BI275">
        <v>0</v>
      </c>
      <c r="BJ275">
        <v>0.318747</v>
      </c>
      <c r="BK275">
        <v>3.2056300000000003E-2</v>
      </c>
      <c r="BL275">
        <v>0.102386</v>
      </c>
      <c r="BM275">
        <v>0</v>
      </c>
      <c r="BN275">
        <v>-3.5978099999999999E-2</v>
      </c>
      <c r="BO275">
        <v>0</v>
      </c>
      <c r="BP275">
        <v>0</v>
      </c>
      <c r="BQ275">
        <v>0.134212</v>
      </c>
      <c r="BR275">
        <v>0.38505200000000001</v>
      </c>
      <c r="BS275">
        <v>0.30364400000000002</v>
      </c>
      <c r="BT275">
        <v>2.03874E-2</v>
      </c>
      <c r="BU275">
        <v>1.26051</v>
      </c>
      <c r="BV275">
        <v>0.45318900000000001</v>
      </c>
      <c r="BW275">
        <v>452.43200000000002</v>
      </c>
      <c r="BX275">
        <v>159.76</v>
      </c>
      <c r="BY275">
        <v>280.73099999999999</v>
      </c>
      <c r="BZ275">
        <v>988.66399999999999</v>
      </c>
      <c r="CA275">
        <v>-4165.18</v>
      </c>
      <c r="CB275">
        <v>505.55700000000002</v>
      </c>
      <c r="CC275">
        <v>2018.78</v>
      </c>
      <c r="CD275">
        <v>2025.88</v>
      </c>
      <c r="CE275">
        <v>119.621</v>
      </c>
      <c r="CF275">
        <v>2386.25</v>
      </c>
      <c r="CG275">
        <v>1881.59</v>
      </c>
      <c r="CH275">
        <v>0</v>
      </c>
      <c r="CI275">
        <v>0</v>
      </c>
      <c r="CJ275">
        <v>0</v>
      </c>
      <c r="CK275">
        <v>0</v>
      </c>
      <c r="CL275">
        <v>0</v>
      </c>
      <c r="CM275">
        <v>5.23</v>
      </c>
      <c r="CN275">
        <v>8.93</v>
      </c>
      <c r="CO275">
        <v>3.57</v>
      </c>
      <c r="CP275">
        <v>11.95</v>
      </c>
      <c r="CQ275">
        <v>-45.93</v>
      </c>
      <c r="CR275">
        <v>7.04</v>
      </c>
      <c r="CS275">
        <v>26.23</v>
      </c>
      <c r="CT275">
        <v>26.6</v>
      </c>
      <c r="CU275">
        <v>1.57</v>
      </c>
      <c r="CV275">
        <v>45.19</v>
      </c>
      <c r="CW275">
        <v>29.68</v>
      </c>
      <c r="DH275">
        <v>0</v>
      </c>
      <c r="DI275">
        <v>0.44655099999999998</v>
      </c>
      <c r="DJ275">
        <v>3.2056300000000003E-2</v>
      </c>
      <c r="DK275">
        <v>0.10115300000000001</v>
      </c>
      <c r="DL275">
        <v>-3.5978099999999999E-2</v>
      </c>
      <c r="DM275">
        <v>0.134212</v>
      </c>
      <c r="DN275">
        <v>0.38576500000000002</v>
      </c>
      <c r="DO275">
        <v>0.30364400000000002</v>
      </c>
      <c r="DP275">
        <v>2.03874E-2</v>
      </c>
      <c r="DQ275">
        <v>1.3877900000000001</v>
      </c>
      <c r="DR275">
        <v>0.57976000000000005</v>
      </c>
      <c r="DS275" t="s">
        <v>673</v>
      </c>
      <c r="DT275" t="s">
        <v>670</v>
      </c>
      <c r="DU275" t="s">
        <v>665</v>
      </c>
      <c r="DV275" t="s">
        <v>501</v>
      </c>
      <c r="DW275">
        <v>0.12728300000000001</v>
      </c>
      <c r="DX275">
        <v>0.12657099999999999</v>
      </c>
      <c r="DY275">
        <v>6.1</v>
      </c>
      <c r="DZ275">
        <v>9.1</v>
      </c>
      <c r="EC275">
        <v>383.56599999999997</v>
      </c>
      <c r="ED275">
        <v>125.21899999999999</v>
      </c>
      <c r="EE275">
        <v>280.73099999999999</v>
      </c>
      <c r="EF275">
        <v>999.80799999999999</v>
      </c>
      <c r="EG275">
        <v>0</v>
      </c>
      <c r="EH275">
        <v>-4165.18</v>
      </c>
      <c r="EI275">
        <v>0</v>
      </c>
      <c r="EJ275">
        <v>0</v>
      </c>
      <c r="EK275">
        <v>505.55700000000002</v>
      </c>
      <c r="EL275">
        <v>2014.22</v>
      </c>
      <c r="EM275">
        <v>2025.88</v>
      </c>
      <c r="EN275">
        <v>119.621</v>
      </c>
      <c r="EO275">
        <v>2289.42</v>
      </c>
      <c r="EP275">
        <v>0</v>
      </c>
      <c r="EQ275">
        <v>0</v>
      </c>
      <c r="ER275">
        <v>0</v>
      </c>
      <c r="ES275">
        <v>0</v>
      </c>
      <c r="ET275">
        <v>0</v>
      </c>
      <c r="EU275">
        <v>4.42</v>
      </c>
      <c r="EV275">
        <v>6.9</v>
      </c>
      <c r="EW275">
        <v>3.57</v>
      </c>
      <c r="EX275">
        <v>12.08</v>
      </c>
      <c r="EY275">
        <v>0</v>
      </c>
      <c r="EZ275">
        <v>-45.93</v>
      </c>
      <c r="FA275">
        <v>0</v>
      </c>
      <c r="FB275">
        <v>0</v>
      </c>
      <c r="FC275">
        <v>7.04</v>
      </c>
      <c r="FD275">
        <v>26.17</v>
      </c>
      <c r="FE275">
        <v>26.6</v>
      </c>
      <c r="FF275">
        <v>1.57</v>
      </c>
      <c r="FG275">
        <v>42.42</v>
      </c>
      <c r="FT275">
        <v>0</v>
      </c>
      <c r="FU275">
        <v>0.318747</v>
      </c>
      <c r="FV275">
        <v>3.2056300000000003E-2</v>
      </c>
      <c r="FW275">
        <v>0.102386</v>
      </c>
      <c r="FX275">
        <v>0</v>
      </c>
      <c r="FY275">
        <v>-3.5978099999999999E-2</v>
      </c>
      <c r="FZ275">
        <v>0</v>
      </c>
      <c r="GA275">
        <v>0</v>
      </c>
      <c r="GB275">
        <v>0.134212</v>
      </c>
      <c r="GC275">
        <v>0.38505200000000001</v>
      </c>
      <c r="GD275">
        <v>0.30364400000000002</v>
      </c>
      <c r="GE275">
        <v>2.03874E-2</v>
      </c>
      <c r="GF275">
        <v>1.26051</v>
      </c>
      <c r="GG275">
        <v>1077.01</v>
      </c>
      <c r="GH275">
        <v>652.05399999999997</v>
      </c>
      <c r="GI275">
        <v>280.73099999999999</v>
      </c>
      <c r="GJ275">
        <v>2564.7399999999998</v>
      </c>
      <c r="GK275">
        <v>2135</v>
      </c>
      <c r="GL275">
        <v>2349</v>
      </c>
      <c r="GM275">
        <v>2531</v>
      </c>
      <c r="GN275">
        <v>297.5</v>
      </c>
      <c r="GO275">
        <v>11887</v>
      </c>
      <c r="GP275">
        <v>0</v>
      </c>
      <c r="GQ275">
        <v>0</v>
      </c>
      <c r="GR275">
        <v>0</v>
      </c>
      <c r="GS275">
        <v>0</v>
      </c>
      <c r="GT275">
        <v>12.43</v>
      </c>
      <c r="GU275">
        <v>29.78</v>
      </c>
      <c r="GV275">
        <v>3.57</v>
      </c>
      <c r="GW275">
        <v>31.4</v>
      </c>
      <c r="GX275">
        <v>30.04</v>
      </c>
      <c r="GY275">
        <v>30.76</v>
      </c>
      <c r="GZ275">
        <v>33.520000000000003</v>
      </c>
      <c r="HA275">
        <v>4</v>
      </c>
      <c r="HB275">
        <v>175.5</v>
      </c>
      <c r="HC275">
        <v>12.43</v>
      </c>
      <c r="HD275">
        <v>29.78</v>
      </c>
      <c r="HE275">
        <v>3.57</v>
      </c>
      <c r="HF275">
        <v>31.4</v>
      </c>
      <c r="HG275">
        <v>30.04</v>
      </c>
      <c r="HH275">
        <v>30.76</v>
      </c>
      <c r="HI275">
        <v>33.520000000000003</v>
      </c>
      <c r="HJ275">
        <v>4</v>
      </c>
      <c r="HK275">
        <v>175.5</v>
      </c>
      <c r="ID275">
        <v>0</v>
      </c>
      <c r="IE275">
        <v>1.2015499999999999</v>
      </c>
      <c r="IF275">
        <v>3.2056300000000003E-2</v>
      </c>
      <c r="IG275">
        <v>0.35764899999999999</v>
      </c>
      <c r="IH275">
        <v>0.62342900000000001</v>
      </c>
      <c r="II275">
        <v>0.35041600000000001</v>
      </c>
      <c r="IJ275">
        <v>0.41447200000000001</v>
      </c>
      <c r="IK275">
        <v>6.2929700000000005E-2</v>
      </c>
      <c r="IL275">
        <v>3.04251</v>
      </c>
      <c r="IM275">
        <v>50.3</v>
      </c>
      <c r="IN275">
        <v>26.1</v>
      </c>
      <c r="IO275">
        <v>24.2</v>
      </c>
      <c r="IP275">
        <v>51.9</v>
      </c>
      <c r="IQ275">
        <v>26.2</v>
      </c>
      <c r="IR275">
        <v>25.7</v>
      </c>
      <c r="IU275">
        <v>26.97</v>
      </c>
      <c r="IV275">
        <v>0</v>
      </c>
      <c r="IW275">
        <v>29.68</v>
      </c>
      <c r="IX275">
        <v>0</v>
      </c>
      <c r="IY275">
        <v>26.97</v>
      </c>
      <c r="IZ275">
        <v>0</v>
      </c>
      <c r="JA275">
        <v>77.180000000000007</v>
      </c>
      <c r="JB275">
        <v>0</v>
      </c>
      <c r="JK275">
        <v>1</v>
      </c>
      <c r="JL275">
        <v>2.7055400000000001</v>
      </c>
      <c r="JM275">
        <v>2.7055400000000001</v>
      </c>
      <c r="JP275">
        <v>4166.3999999999996</v>
      </c>
      <c r="JQ275">
        <v>2.7055400000000001</v>
      </c>
      <c r="JR275">
        <v>0.23</v>
      </c>
      <c r="JS275">
        <v>0.2</v>
      </c>
      <c r="JT275">
        <v>0.79</v>
      </c>
      <c r="JU275">
        <v>0.23</v>
      </c>
      <c r="JV275">
        <v>0.19</v>
      </c>
      <c r="JW275">
        <v>0.81</v>
      </c>
      <c r="JZ275">
        <v>1</v>
      </c>
      <c r="KA275">
        <v>1</v>
      </c>
      <c r="KB275">
        <v>15.662100000000001</v>
      </c>
      <c r="KC275">
        <v>15.7981</v>
      </c>
      <c r="KD275">
        <v>15.542899999999999</v>
      </c>
      <c r="KE275">
        <v>15.676399999999999</v>
      </c>
      <c r="KF275">
        <v>31.979199999999999</v>
      </c>
      <c r="KG275">
        <v>32.4482</v>
      </c>
      <c r="KJ275">
        <v>78.776300000000006</v>
      </c>
      <c r="KK275">
        <v>28.233699999999999</v>
      </c>
      <c r="KL275">
        <v>52.058500000000002</v>
      </c>
      <c r="KM275">
        <v>176.68100000000001</v>
      </c>
      <c r="KN275">
        <v>0</v>
      </c>
      <c r="KO275">
        <v>-429.05399999999997</v>
      </c>
      <c r="KP275">
        <v>0</v>
      </c>
      <c r="KQ275">
        <v>0</v>
      </c>
      <c r="KR275">
        <v>110.455</v>
      </c>
      <c r="KS275">
        <v>350.82600000000002</v>
      </c>
      <c r="KT275">
        <v>395.209</v>
      </c>
      <c r="KU275">
        <v>26.3203</v>
      </c>
      <c r="KV275">
        <v>789.50699999999995</v>
      </c>
      <c r="KW275">
        <v>0</v>
      </c>
      <c r="KX275">
        <v>0</v>
      </c>
      <c r="KY275">
        <v>0</v>
      </c>
      <c r="KZ275">
        <v>0</v>
      </c>
      <c r="LA275">
        <v>0</v>
      </c>
      <c r="LB275">
        <v>93.410700000000006</v>
      </c>
      <c r="LC275">
        <v>37.648299999999999</v>
      </c>
      <c r="LD275">
        <v>52.058500000000002</v>
      </c>
      <c r="LE275">
        <v>175.50899999999999</v>
      </c>
      <c r="LF275">
        <v>-429.05399999999997</v>
      </c>
      <c r="LG275">
        <v>110.455</v>
      </c>
      <c r="LH275">
        <v>351.625</v>
      </c>
      <c r="LI275">
        <v>395.209</v>
      </c>
      <c r="LJ275">
        <v>26.3203</v>
      </c>
      <c r="LK275">
        <v>813.18200000000002</v>
      </c>
      <c r="LL275">
        <v>0</v>
      </c>
      <c r="LM275">
        <v>0</v>
      </c>
      <c r="LN275">
        <v>0</v>
      </c>
      <c r="LO275">
        <v>0</v>
      </c>
      <c r="LP275">
        <v>219.672</v>
      </c>
      <c r="LQ275">
        <v>168.34200000000001</v>
      </c>
      <c r="LR275">
        <v>52.058500000000002</v>
      </c>
      <c r="LS275">
        <v>459.95299999999997</v>
      </c>
      <c r="LT275">
        <v>466.012</v>
      </c>
      <c r="LU275">
        <v>457.12900000000002</v>
      </c>
      <c r="LV275">
        <v>502.21600000000001</v>
      </c>
      <c r="LW275">
        <v>78.617400000000004</v>
      </c>
      <c r="LX275">
        <v>2404</v>
      </c>
      <c r="LY275">
        <v>0</v>
      </c>
      <c r="LZ275">
        <v>0</v>
      </c>
      <c r="MA275">
        <v>0</v>
      </c>
      <c r="MB275">
        <v>0</v>
      </c>
    </row>
    <row r="276" spans="1:340" x14ac:dyDescent="0.25">
      <c r="A276" s="26">
        <v>44497.8593287037</v>
      </c>
      <c r="B276" t="s">
        <v>1208</v>
      </c>
      <c r="C276" t="s">
        <v>1209</v>
      </c>
      <c r="D276">
        <v>9</v>
      </c>
      <c r="E276">
        <v>1</v>
      </c>
      <c r="F276">
        <v>2100</v>
      </c>
      <c r="G276" t="s">
        <v>87</v>
      </c>
      <c r="H276" t="s">
        <v>393</v>
      </c>
      <c r="I276">
        <v>3.64</v>
      </c>
      <c r="J276">
        <v>1.9</v>
      </c>
      <c r="K276">
        <v>1.8</v>
      </c>
      <c r="L276">
        <v>27.2</v>
      </c>
      <c r="O276">
        <v>597.15700000000004</v>
      </c>
      <c r="P276">
        <v>304.83499999999998</v>
      </c>
      <c r="Q276">
        <v>279.33999999999997</v>
      </c>
      <c r="R276">
        <v>992.92399999999998</v>
      </c>
      <c r="S276">
        <v>0</v>
      </c>
      <c r="T276">
        <v>-4383.76</v>
      </c>
      <c r="U276">
        <v>0</v>
      </c>
      <c r="V276">
        <v>0</v>
      </c>
      <c r="W276">
        <v>505.55700000000002</v>
      </c>
      <c r="X276">
        <v>2014.89</v>
      </c>
      <c r="Y276">
        <v>2025.88</v>
      </c>
      <c r="Z276">
        <v>119.621</v>
      </c>
      <c r="AA276">
        <v>2456.4499999999998</v>
      </c>
      <c r="AB276">
        <v>2174.2600000000002</v>
      </c>
      <c r="AC276">
        <v>0</v>
      </c>
      <c r="AD276">
        <v>0</v>
      </c>
      <c r="AE276">
        <v>0</v>
      </c>
      <c r="AF276">
        <v>0</v>
      </c>
      <c r="AG276">
        <v>0</v>
      </c>
      <c r="AH276">
        <v>0</v>
      </c>
      <c r="AI276">
        <v>6.85</v>
      </c>
      <c r="AJ276">
        <v>18.38</v>
      </c>
      <c r="AK276">
        <v>3.54</v>
      </c>
      <c r="AL276">
        <v>11.61</v>
      </c>
      <c r="AM276">
        <v>0</v>
      </c>
      <c r="AN276">
        <v>-47.63</v>
      </c>
      <c r="AO276">
        <v>0</v>
      </c>
      <c r="AP276">
        <v>0</v>
      </c>
      <c r="AQ276">
        <v>7.06</v>
      </c>
      <c r="AR276">
        <v>26.15</v>
      </c>
      <c r="AS276">
        <v>26.52</v>
      </c>
      <c r="AT276">
        <v>1.57</v>
      </c>
      <c r="AU276">
        <v>54.05</v>
      </c>
      <c r="AV276">
        <v>40.380000000000003</v>
      </c>
      <c r="BI276">
        <v>0</v>
      </c>
      <c r="BJ276">
        <v>1.01813</v>
      </c>
      <c r="BK276">
        <v>3.1897399999999999E-2</v>
      </c>
      <c r="BL276">
        <v>7.1839E-2</v>
      </c>
      <c r="BM276">
        <v>0</v>
      </c>
      <c r="BN276">
        <v>-4.7460700000000001E-2</v>
      </c>
      <c r="BO276">
        <v>0</v>
      </c>
      <c r="BP276">
        <v>0</v>
      </c>
      <c r="BQ276">
        <v>0.134212</v>
      </c>
      <c r="BR276">
        <v>0.387652</v>
      </c>
      <c r="BS276">
        <v>0.30364400000000002</v>
      </c>
      <c r="BT276">
        <v>2.03874E-2</v>
      </c>
      <c r="BU276">
        <v>1.9202999999999999</v>
      </c>
      <c r="BV276">
        <v>1.1218600000000001</v>
      </c>
      <c r="BW276">
        <v>668.39200000000005</v>
      </c>
      <c r="BX276">
        <v>373.65699999999998</v>
      </c>
      <c r="BY276">
        <v>279.33999999999997</v>
      </c>
      <c r="BZ276">
        <v>980.822</v>
      </c>
      <c r="CA276">
        <v>-4383.76</v>
      </c>
      <c r="CB276">
        <v>505.55700000000002</v>
      </c>
      <c r="CC276">
        <v>2019.52</v>
      </c>
      <c r="CD276">
        <v>2025.88</v>
      </c>
      <c r="CE276">
        <v>119.621</v>
      </c>
      <c r="CF276">
        <v>2589.04</v>
      </c>
      <c r="CG276">
        <v>2302.21</v>
      </c>
      <c r="CH276">
        <v>0</v>
      </c>
      <c r="CI276">
        <v>0</v>
      </c>
      <c r="CJ276">
        <v>0</v>
      </c>
      <c r="CK276">
        <v>0</v>
      </c>
      <c r="CL276">
        <v>0</v>
      </c>
      <c r="CM276">
        <v>7.68</v>
      </c>
      <c r="CN276">
        <v>21.3</v>
      </c>
      <c r="CO276">
        <v>3.54</v>
      </c>
      <c r="CP276">
        <v>11.5</v>
      </c>
      <c r="CQ276">
        <v>-47.63</v>
      </c>
      <c r="CR276">
        <v>7.06</v>
      </c>
      <c r="CS276">
        <v>26.21</v>
      </c>
      <c r="CT276">
        <v>26.52</v>
      </c>
      <c r="CU276">
        <v>1.57</v>
      </c>
      <c r="CV276">
        <v>57.75</v>
      </c>
      <c r="CW276">
        <v>44.02</v>
      </c>
      <c r="DH276">
        <v>0</v>
      </c>
      <c r="DI276">
        <v>1.17835</v>
      </c>
      <c r="DJ276">
        <v>3.1897399999999999E-2</v>
      </c>
      <c r="DK276">
        <v>7.5721200000000002E-2</v>
      </c>
      <c r="DL276">
        <v>-4.7460700000000001E-2</v>
      </c>
      <c r="DM276">
        <v>0.134212</v>
      </c>
      <c r="DN276">
        <v>0.388212</v>
      </c>
      <c r="DO276">
        <v>0.30364400000000002</v>
      </c>
      <c r="DP276">
        <v>2.03874E-2</v>
      </c>
      <c r="DQ276">
        <v>2.0849600000000001</v>
      </c>
      <c r="DR276">
        <v>1.2859700000000001</v>
      </c>
      <c r="DS276" t="s">
        <v>673</v>
      </c>
      <c r="DT276" t="s">
        <v>670</v>
      </c>
      <c r="DU276" t="s">
        <v>665</v>
      </c>
      <c r="DV276" t="s">
        <v>501</v>
      </c>
      <c r="DW276">
        <v>0.164661</v>
      </c>
      <c r="DX276">
        <v>0.164101</v>
      </c>
      <c r="DY276">
        <v>6.4</v>
      </c>
      <c r="DZ276">
        <v>8.3000000000000007</v>
      </c>
      <c r="EC276">
        <v>597.15700000000004</v>
      </c>
      <c r="ED276">
        <v>304.83499999999998</v>
      </c>
      <c r="EE276">
        <v>279.33999999999997</v>
      </c>
      <c r="EF276">
        <v>992.92399999999998</v>
      </c>
      <c r="EG276">
        <v>0</v>
      </c>
      <c r="EH276">
        <v>-4383.76</v>
      </c>
      <c r="EI276">
        <v>0</v>
      </c>
      <c r="EJ276">
        <v>0</v>
      </c>
      <c r="EK276">
        <v>505.55700000000002</v>
      </c>
      <c r="EL276">
        <v>2014.89</v>
      </c>
      <c r="EM276">
        <v>2025.88</v>
      </c>
      <c r="EN276">
        <v>119.621</v>
      </c>
      <c r="EO276">
        <v>2456.4499999999998</v>
      </c>
      <c r="EP276">
        <v>0</v>
      </c>
      <c r="EQ276">
        <v>0</v>
      </c>
      <c r="ER276">
        <v>0</v>
      </c>
      <c r="ES276">
        <v>0</v>
      </c>
      <c r="ET276">
        <v>0</v>
      </c>
      <c r="EU276">
        <v>6.85</v>
      </c>
      <c r="EV276">
        <v>18.38</v>
      </c>
      <c r="EW276">
        <v>3.54</v>
      </c>
      <c r="EX276">
        <v>11.61</v>
      </c>
      <c r="EY276">
        <v>0</v>
      </c>
      <c r="EZ276">
        <v>-47.63</v>
      </c>
      <c r="FA276">
        <v>0</v>
      </c>
      <c r="FB276">
        <v>0</v>
      </c>
      <c r="FC276">
        <v>7.06</v>
      </c>
      <c r="FD276">
        <v>26.15</v>
      </c>
      <c r="FE276">
        <v>26.52</v>
      </c>
      <c r="FF276">
        <v>1.57</v>
      </c>
      <c r="FG276">
        <v>54.05</v>
      </c>
      <c r="FT276">
        <v>0</v>
      </c>
      <c r="FU276">
        <v>1.01813</v>
      </c>
      <c r="FV276">
        <v>3.1897399999999999E-2</v>
      </c>
      <c r="FW276">
        <v>7.1839E-2</v>
      </c>
      <c r="FX276">
        <v>0</v>
      </c>
      <c r="FY276">
        <v>-4.7460700000000001E-2</v>
      </c>
      <c r="FZ276">
        <v>0</v>
      </c>
      <c r="GA276">
        <v>0</v>
      </c>
      <c r="GB276">
        <v>0.134212</v>
      </c>
      <c r="GC276">
        <v>0.387652</v>
      </c>
      <c r="GD276">
        <v>0.30364400000000002</v>
      </c>
      <c r="GE276">
        <v>2.03874E-2</v>
      </c>
      <c r="GF276">
        <v>1.9202999999999999</v>
      </c>
      <c r="GG276">
        <v>1518.22</v>
      </c>
      <c r="GH276">
        <v>1233.69</v>
      </c>
      <c r="GI276">
        <v>279.33999999999997</v>
      </c>
      <c r="GJ276">
        <v>2562.9299999999998</v>
      </c>
      <c r="GK276">
        <v>2135</v>
      </c>
      <c r="GL276">
        <v>2349</v>
      </c>
      <c r="GM276">
        <v>2531</v>
      </c>
      <c r="GN276">
        <v>297.5</v>
      </c>
      <c r="GO276">
        <v>12906.7</v>
      </c>
      <c r="GP276">
        <v>0</v>
      </c>
      <c r="GQ276">
        <v>0</v>
      </c>
      <c r="GR276">
        <v>0</v>
      </c>
      <c r="GS276">
        <v>0</v>
      </c>
      <c r="GT276">
        <v>17.420000000000002</v>
      </c>
      <c r="GU276">
        <v>49.14</v>
      </c>
      <c r="GV276">
        <v>3.54</v>
      </c>
      <c r="GW276">
        <v>30.53</v>
      </c>
      <c r="GX276">
        <v>30.1</v>
      </c>
      <c r="GY276">
        <v>30.67</v>
      </c>
      <c r="GZ276">
        <v>33.450000000000003</v>
      </c>
      <c r="HA276">
        <v>3.98</v>
      </c>
      <c r="HB276">
        <v>198.83</v>
      </c>
      <c r="HC276">
        <v>17.420000000000002</v>
      </c>
      <c r="HD276">
        <v>49.14</v>
      </c>
      <c r="HE276">
        <v>3.54</v>
      </c>
      <c r="HF276">
        <v>30.53</v>
      </c>
      <c r="HG276">
        <v>30.1</v>
      </c>
      <c r="HH276">
        <v>30.67</v>
      </c>
      <c r="HI276">
        <v>33.450000000000003</v>
      </c>
      <c r="HJ276">
        <v>3.98</v>
      </c>
      <c r="HK276">
        <v>198.83</v>
      </c>
      <c r="ID276">
        <v>0</v>
      </c>
      <c r="IE276">
        <v>2.1111</v>
      </c>
      <c r="IF276">
        <v>3.1897399999999999E-2</v>
      </c>
      <c r="IG276">
        <v>0.28557399999999999</v>
      </c>
      <c r="IH276">
        <v>0.62342900000000001</v>
      </c>
      <c r="II276">
        <v>0.35041600000000001</v>
      </c>
      <c r="IJ276">
        <v>0.41447200000000001</v>
      </c>
      <c r="IK276">
        <v>6.2929700000000005E-2</v>
      </c>
      <c r="IL276">
        <v>3.87982</v>
      </c>
      <c r="IM276">
        <v>51.1</v>
      </c>
      <c r="IN276">
        <v>23.9</v>
      </c>
      <c r="IO276">
        <v>27.2</v>
      </c>
      <c r="IP276">
        <v>53</v>
      </c>
      <c r="IQ276">
        <v>24</v>
      </c>
      <c r="IR276">
        <v>29</v>
      </c>
      <c r="IU276">
        <v>40.380000000000003</v>
      </c>
      <c r="IV276">
        <v>0</v>
      </c>
      <c r="IW276">
        <v>44.02</v>
      </c>
      <c r="IX276">
        <v>0</v>
      </c>
      <c r="IY276">
        <v>40.380000000000003</v>
      </c>
      <c r="IZ276">
        <v>0</v>
      </c>
      <c r="JA276">
        <v>100.63</v>
      </c>
      <c r="JB276">
        <v>0</v>
      </c>
      <c r="JK276">
        <v>1</v>
      </c>
      <c r="JL276">
        <v>2.7537199999999999</v>
      </c>
      <c r="JM276">
        <v>2.7537199999999999</v>
      </c>
      <c r="JP276">
        <v>4385.04</v>
      </c>
      <c r="JQ276">
        <v>2.7537199999999999</v>
      </c>
      <c r="JR276">
        <v>0.25</v>
      </c>
      <c r="JS276">
        <v>0.21</v>
      </c>
      <c r="JT276">
        <v>0.85</v>
      </c>
      <c r="JU276">
        <v>0.25</v>
      </c>
      <c r="JV276">
        <v>0.21</v>
      </c>
      <c r="JW276">
        <v>0.89</v>
      </c>
      <c r="JZ276">
        <v>1</v>
      </c>
      <c r="KA276">
        <v>1</v>
      </c>
      <c r="KB276">
        <v>16.988600000000002</v>
      </c>
      <c r="KC276">
        <v>17.151700000000002</v>
      </c>
      <c r="KD276">
        <v>19.257100000000001</v>
      </c>
      <c r="KE276">
        <v>19.4665</v>
      </c>
      <c r="KF276">
        <v>40.459800000000001</v>
      </c>
      <c r="KG276">
        <v>41.101900000000001</v>
      </c>
      <c r="KJ276">
        <v>121.51300000000001</v>
      </c>
      <c r="KK276">
        <v>77.658900000000003</v>
      </c>
      <c r="KL276">
        <v>51.8005</v>
      </c>
      <c r="KM276">
        <v>173.87700000000001</v>
      </c>
      <c r="KN276">
        <v>0</v>
      </c>
      <c r="KO276">
        <v>-454.96</v>
      </c>
      <c r="KP276">
        <v>0</v>
      </c>
      <c r="KQ276">
        <v>0</v>
      </c>
      <c r="KR276">
        <v>110.455</v>
      </c>
      <c r="KS276">
        <v>351.16</v>
      </c>
      <c r="KT276">
        <v>395.209</v>
      </c>
      <c r="KU276">
        <v>26.3203</v>
      </c>
      <c r="KV276">
        <v>853.03300000000002</v>
      </c>
      <c r="KW276">
        <v>0</v>
      </c>
      <c r="KX276">
        <v>0</v>
      </c>
      <c r="KY276">
        <v>0</v>
      </c>
      <c r="KZ276">
        <v>0</v>
      </c>
      <c r="LA276">
        <v>0</v>
      </c>
      <c r="LB276">
        <v>136.65600000000001</v>
      </c>
      <c r="LC276">
        <v>95.892399999999995</v>
      </c>
      <c r="LD276">
        <v>51.8005</v>
      </c>
      <c r="LE276">
        <v>173.07300000000001</v>
      </c>
      <c r="LF276">
        <v>-454.96</v>
      </c>
      <c r="LG276">
        <v>110.455</v>
      </c>
      <c r="LH276">
        <v>351.95499999999998</v>
      </c>
      <c r="LI276">
        <v>395.209</v>
      </c>
      <c r="LJ276">
        <v>26.3203</v>
      </c>
      <c r="LK276">
        <v>886.40200000000004</v>
      </c>
      <c r="LL276">
        <v>0</v>
      </c>
      <c r="LM276">
        <v>0</v>
      </c>
      <c r="LN276">
        <v>0</v>
      </c>
      <c r="LO276">
        <v>0</v>
      </c>
      <c r="LP276">
        <v>306.60599999999999</v>
      </c>
      <c r="LQ276">
        <v>313.47500000000002</v>
      </c>
      <c r="LR276">
        <v>51.8005</v>
      </c>
      <c r="LS276">
        <v>460.173</v>
      </c>
      <c r="LT276">
        <v>466.012</v>
      </c>
      <c r="LU276">
        <v>457.12900000000002</v>
      </c>
      <c r="LV276">
        <v>502.21600000000001</v>
      </c>
      <c r="LW276">
        <v>78.617400000000004</v>
      </c>
      <c r="LX276">
        <v>2636.03</v>
      </c>
      <c r="LY276">
        <v>0</v>
      </c>
      <c r="LZ276">
        <v>0</v>
      </c>
      <c r="MA276">
        <v>0</v>
      </c>
      <c r="MB276">
        <v>0</v>
      </c>
    </row>
    <row r="277" spans="1:340" x14ac:dyDescent="0.25">
      <c r="A277" s="26">
        <v>44497.8596875</v>
      </c>
      <c r="B277" t="s">
        <v>1210</v>
      </c>
      <c r="C277" t="s">
        <v>1211</v>
      </c>
      <c r="D277">
        <v>10</v>
      </c>
      <c r="E277">
        <v>1</v>
      </c>
      <c r="F277">
        <v>2100</v>
      </c>
      <c r="G277" t="s">
        <v>87</v>
      </c>
      <c r="H277" t="s">
        <v>393</v>
      </c>
      <c r="I277">
        <v>3.99</v>
      </c>
      <c r="J277">
        <v>2</v>
      </c>
      <c r="K277">
        <v>1.9</v>
      </c>
      <c r="L277">
        <v>28.3</v>
      </c>
      <c r="O277">
        <v>733.303</v>
      </c>
      <c r="P277">
        <v>403.50099999999998</v>
      </c>
      <c r="Q277">
        <v>278.41300000000001</v>
      </c>
      <c r="R277">
        <v>1000.89</v>
      </c>
      <c r="S277">
        <v>0</v>
      </c>
      <c r="T277">
        <v>-4505.78</v>
      </c>
      <c r="U277">
        <v>0</v>
      </c>
      <c r="V277">
        <v>0</v>
      </c>
      <c r="W277">
        <v>505.55700000000002</v>
      </c>
      <c r="X277">
        <v>2017.68</v>
      </c>
      <c r="Y277">
        <v>2025.88</v>
      </c>
      <c r="Z277">
        <v>119.621</v>
      </c>
      <c r="AA277">
        <v>2579.0700000000002</v>
      </c>
      <c r="AB277">
        <v>2416.11</v>
      </c>
      <c r="AC277">
        <v>0</v>
      </c>
      <c r="AD277">
        <v>0</v>
      </c>
      <c r="AE277">
        <v>0</v>
      </c>
      <c r="AF277">
        <v>0</v>
      </c>
      <c r="AG277">
        <v>0</v>
      </c>
      <c r="AH277">
        <v>0</v>
      </c>
      <c r="AI277">
        <v>8.42</v>
      </c>
      <c r="AJ277">
        <v>20.14</v>
      </c>
      <c r="AK277">
        <v>3.53</v>
      </c>
      <c r="AL277">
        <v>11.85</v>
      </c>
      <c r="AM277">
        <v>0</v>
      </c>
      <c r="AN277">
        <v>-47.26</v>
      </c>
      <c r="AO277">
        <v>0</v>
      </c>
      <c r="AP277">
        <v>0</v>
      </c>
      <c r="AQ277">
        <v>7.16</v>
      </c>
      <c r="AR277">
        <v>26.62</v>
      </c>
      <c r="AS277">
        <v>26.62</v>
      </c>
      <c r="AT277">
        <v>1.59</v>
      </c>
      <c r="AU277">
        <v>58.67</v>
      </c>
      <c r="AV277">
        <v>43.94</v>
      </c>
      <c r="BI277">
        <v>0</v>
      </c>
      <c r="BJ277">
        <v>1.1413599999999999</v>
      </c>
      <c r="BK277">
        <v>3.1791600000000003E-2</v>
      </c>
      <c r="BL277">
        <v>8.6977899999999997E-2</v>
      </c>
      <c r="BM277">
        <v>0</v>
      </c>
      <c r="BN277">
        <v>-3.65032E-2</v>
      </c>
      <c r="BO277">
        <v>0</v>
      </c>
      <c r="BP277">
        <v>0</v>
      </c>
      <c r="BQ277">
        <v>0.134212</v>
      </c>
      <c r="BR277">
        <v>0.38816200000000001</v>
      </c>
      <c r="BS277">
        <v>0.30364400000000002</v>
      </c>
      <c r="BT277">
        <v>2.03874E-2</v>
      </c>
      <c r="BU277">
        <v>2.07003</v>
      </c>
      <c r="BV277">
        <v>1.26013</v>
      </c>
      <c r="BW277">
        <v>820.20799999999997</v>
      </c>
      <c r="BX277">
        <v>492.47399999999999</v>
      </c>
      <c r="BY277">
        <v>278.41300000000001</v>
      </c>
      <c r="BZ277">
        <v>979.73299999999995</v>
      </c>
      <c r="CA277">
        <v>-4505.78</v>
      </c>
      <c r="CB277">
        <v>505.55700000000002</v>
      </c>
      <c r="CC277">
        <v>2022.04</v>
      </c>
      <c r="CD277">
        <v>2025.88</v>
      </c>
      <c r="CE277">
        <v>119.621</v>
      </c>
      <c r="CF277">
        <v>2738.15</v>
      </c>
      <c r="CG277">
        <v>2570.83</v>
      </c>
      <c r="CH277">
        <v>0</v>
      </c>
      <c r="CI277">
        <v>0</v>
      </c>
      <c r="CJ277">
        <v>0</v>
      </c>
      <c r="CK277">
        <v>0</v>
      </c>
      <c r="CL277">
        <v>0</v>
      </c>
      <c r="CM277">
        <v>9.43</v>
      </c>
      <c r="CN277">
        <v>23.32</v>
      </c>
      <c r="CO277">
        <v>3.53</v>
      </c>
      <c r="CP277">
        <v>11.65</v>
      </c>
      <c r="CQ277">
        <v>-47.27</v>
      </c>
      <c r="CR277">
        <v>7.16</v>
      </c>
      <c r="CS277">
        <v>26.68</v>
      </c>
      <c r="CT277">
        <v>26.62</v>
      </c>
      <c r="CU277">
        <v>1.59</v>
      </c>
      <c r="CV277">
        <v>62.71</v>
      </c>
      <c r="CW277">
        <v>47.93</v>
      </c>
      <c r="DH277">
        <v>0</v>
      </c>
      <c r="DI277">
        <v>1.29776</v>
      </c>
      <c r="DJ277">
        <v>3.1791600000000003E-2</v>
      </c>
      <c r="DK277">
        <v>9.6180100000000004E-2</v>
      </c>
      <c r="DL277">
        <v>-3.65032E-2</v>
      </c>
      <c r="DM277">
        <v>0.134212</v>
      </c>
      <c r="DN277">
        <v>0.38860499999999998</v>
      </c>
      <c r="DO277">
        <v>0.30364400000000002</v>
      </c>
      <c r="DP277">
        <v>2.03874E-2</v>
      </c>
      <c r="DQ277">
        <v>2.2360799999999998</v>
      </c>
      <c r="DR277">
        <v>1.4257299999999999</v>
      </c>
      <c r="DS277" t="s">
        <v>673</v>
      </c>
      <c r="DT277" t="s">
        <v>670</v>
      </c>
      <c r="DU277" t="s">
        <v>665</v>
      </c>
      <c r="DV277" t="s">
        <v>501</v>
      </c>
      <c r="DW277">
        <v>0.166045</v>
      </c>
      <c r="DX277">
        <v>0.165603</v>
      </c>
      <c r="DY277">
        <v>6.4</v>
      </c>
      <c r="DZ277">
        <v>8.3000000000000007</v>
      </c>
      <c r="EC277">
        <v>733.303</v>
      </c>
      <c r="ED277">
        <v>403.50099999999998</v>
      </c>
      <c r="EE277">
        <v>278.41300000000001</v>
      </c>
      <c r="EF277">
        <v>1000.89</v>
      </c>
      <c r="EG277">
        <v>0</v>
      </c>
      <c r="EH277">
        <v>-4505.78</v>
      </c>
      <c r="EI277">
        <v>0</v>
      </c>
      <c r="EJ277">
        <v>0</v>
      </c>
      <c r="EK277">
        <v>505.55700000000002</v>
      </c>
      <c r="EL277">
        <v>2017.68</v>
      </c>
      <c r="EM277">
        <v>2025.88</v>
      </c>
      <c r="EN277">
        <v>119.621</v>
      </c>
      <c r="EO277">
        <v>2579.0700000000002</v>
      </c>
      <c r="EP277">
        <v>0</v>
      </c>
      <c r="EQ277">
        <v>0</v>
      </c>
      <c r="ER277">
        <v>0</v>
      </c>
      <c r="ES277">
        <v>0</v>
      </c>
      <c r="ET277">
        <v>0</v>
      </c>
      <c r="EU277">
        <v>8.42</v>
      </c>
      <c r="EV277">
        <v>20.14</v>
      </c>
      <c r="EW277">
        <v>3.53</v>
      </c>
      <c r="EX277">
        <v>11.85</v>
      </c>
      <c r="EY277">
        <v>0</v>
      </c>
      <c r="EZ277">
        <v>-47.26</v>
      </c>
      <c r="FA277">
        <v>0</v>
      </c>
      <c r="FB277">
        <v>0</v>
      </c>
      <c r="FC277">
        <v>7.16</v>
      </c>
      <c r="FD277">
        <v>26.62</v>
      </c>
      <c r="FE277">
        <v>26.62</v>
      </c>
      <c r="FF277">
        <v>1.59</v>
      </c>
      <c r="FG277">
        <v>58.67</v>
      </c>
      <c r="FT277">
        <v>0</v>
      </c>
      <c r="FU277">
        <v>1.1413599999999999</v>
      </c>
      <c r="FV277">
        <v>3.1791600000000003E-2</v>
      </c>
      <c r="FW277">
        <v>8.6977899999999997E-2</v>
      </c>
      <c r="FX277">
        <v>0</v>
      </c>
      <c r="FY277">
        <v>-3.65032E-2</v>
      </c>
      <c r="FZ277">
        <v>0</v>
      </c>
      <c r="GA277">
        <v>0</v>
      </c>
      <c r="GB277">
        <v>0.134212</v>
      </c>
      <c r="GC277">
        <v>0.38816200000000001</v>
      </c>
      <c r="GD277">
        <v>0.30364400000000002</v>
      </c>
      <c r="GE277">
        <v>2.03874E-2</v>
      </c>
      <c r="GF277">
        <v>2.07003</v>
      </c>
      <c r="GG277">
        <v>1763.79</v>
      </c>
      <c r="GH277">
        <v>1720.14</v>
      </c>
      <c r="GI277">
        <v>278.41300000000001</v>
      </c>
      <c r="GJ277">
        <v>2546.19</v>
      </c>
      <c r="GK277">
        <v>2135</v>
      </c>
      <c r="GL277">
        <v>2349</v>
      </c>
      <c r="GM277">
        <v>2531</v>
      </c>
      <c r="GN277">
        <v>297.5</v>
      </c>
      <c r="GO277">
        <v>13621</v>
      </c>
      <c r="GP277">
        <v>0</v>
      </c>
      <c r="GQ277">
        <v>0</v>
      </c>
      <c r="GR277">
        <v>0</v>
      </c>
      <c r="GS277">
        <v>0</v>
      </c>
      <c r="GT277">
        <v>20.25</v>
      </c>
      <c r="GU277">
        <v>54.5</v>
      </c>
      <c r="GV277">
        <v>3.53</v>
      </c>
      <c r="GW277">
        <v>30.34</v>
      </c>
      <c r="GX277">
        <v>30.55</v>
      </c>
      <c r="GY277">
        <v>30.78</v>
      </c>
      <c r="GZ277">
        <v>33.6</v>
      </c>
      <c r="HA277">
        <v>4.0199999999999996</v>
      </c>
      <c r="HB277">
        <v>207.57</v>
      </c>
      <c r="HC277">
        <v>20.25</v>
      </c>
      <c r="HD277">
        <v>54.5</v>
      </c>
      <c r="HE277">
        <v>3.53</v>
      </c>
      <c r="HF277">
        <v>30.34</v>
      </c>
      <c r="HG277">
        <v>30.55</v>
      </c>
      <c r="HH277">
        <v>30.78</v>
      </c>
      <c r="HI277">
        <v>33.6</v>
      </c>
      <c r="HJ277">
        <v>4.0199999999999996</v>
      </c>
      <c r="HK277">
        <v>207.57</v>
      </c>
      <c r="ID277">
        <v>0</v>
      </c>
      <c r="IE277">
        <v>2.33318</v>
      </c>
      <c r="IF277">
        <v>3.1791600000000003E-2</v>
      </c>
      <c r="IG277">
        <v>0.19775300000000001</v>
      </c>
      <c r="IH277">
        <v>0.62342900000000001</v>
      </c>
      <c r="II277">
        <v>0.35041600000000001</v>
      </c>
      <c r="IJ277">
        <v>0.41447200000000001</v>
      </c>
      <c r="IK277">
        <v>6.2929700000000005E-2</v>
      </c>
      <c r="IL277">
        <v>4.0139699999999996</v>
      </c>
      <c r="IM277">
        <v>51</v>
      </c>
      <c r="IN277">
        <v>22.7</v>
      </c>
      <c r="IO277">
        <v>28.3</v>
      </c>
      <c r="IP277">
        <v>53</v>
      </c>
      <c r="IQ277">
        <v>22.8</v>
      </c>
      <c r="IR277">
        <v>30.2</v>
      </c>
      <c r="IU277">
        <v>43.94</v>
      </c>
      <c r="IV277">
        <v>0</v>
      </c>
      <c r="IW277">
        <v>47.93</v>
      </c>
      <c r="IX277">
        <v>0</v>
      </c>
      <c r="IY277">
        <v>43.94</v>
      </c>
      <c r="IZ277">
        <v>0</v>
      </c>
      <c r="JA277">
        <v>108.62</v>
      </c>
      <c r="JB277">
        <v>0</v>
      </c>
      <c r="JK277">
        <v>1</v>
      </c>
      <c r="JL277">
        <v>2.83324</v>
      </c>
      <c r="JM277">
        <v>2.83324</v>
      </c>
      <c r="JP277">
        <v>4507.1000000000004</v>
      </c>
      <c r="JQ277">
        <v>2.83324</v>
      </c>
      <c r="JR277">
        <v>0.25</v>
      </c>
      <c r="JS277">
        <v>0.21</v>
      </c>
      <c r="JT277">
        <v>0.91</v>
      </c>
      <c r="JU277">
        <v>0.25</v>
      </c>
      <c r="JV277">
        <v>0.21</v>
      </c>
      <c r="JW277">
        <v>0.94</v>
      </c>
      <c r="JZ277">
        <v>1</v>
      </c>
      <c r="KA277">
        <v>1</v>
      </c>
      <c r="KB277">
        <v>16.4269</v>
      </c>
      <c r="KC277">
        <v>16.578399999999998</v>
      </c>
      <c r="KD277">
        <v>18.688700000000001</v>
      </c>
      <c r="KE277">
        <v>18.886399999999998</v>
      </c>
      <c r="KF277">
        <v>36.238</v>
      </c>
      <c r="KG277">
        <v>36.793799999999997</v>
      </c>
      <c r="KJ277">
        <v>150.57400000000001</v>
      </c>
      <c r="KK277">
        <v>105.75</v>
      </c>
      <c r="KL277">
        <v>51.628700000000002</v>
      </c>
      <c r="KM277">
        <v>175.22300000000001</v>
      </c>
      <c r="KN277">
        <v>0</v>
      </c>
      <c r="KO277">
        <v>-461.76400000000001</v>
      </c>
      <c r="KP277">
        <v>0</v>
      </c>
      <c r="KQ277">
        <v>0</v>
      </c>
      <c r="KR277">
        <v>110.455</v>
      </c>
      <c r="KS277">
        <v>351.78300000000002</v>
      </c>
      <c r="KT277">
        <v>395.209</v>
      </c>
      <c r="KU277">
        <v>26.3203</v>
      </c>
      <c r="KV277">
        <v>905.18</v>
      </c>
      <c r="KW277">
        <v>0</v>
      </c>
      <c r="KX277">
        <v>0</v>
      </c>
      <c r="KY277">
        <v>0</v>
      </c>
      <c r="KZ277">
        <v>0</v>
      </c>
      <c r="LA277">
        <v>0</v>
      </c>
      <c r="LB277">
        <v>169.209</v>
      </c>
      <c r="LC277">
        <v>129.30500000000001</v>
      </c>
      <c r="LD277">
        <v>51.628700000000002</v>
      </c>
      <c r="LE277">
        <v>171.08600000000001</v>
      </c>
      <c r="LF277">
        <v>-461.76400000000001</v>
      </c>
      <c r="LG277">
        <v>110.455</v>
      </c>
      <c r="LH277">
        <v>352.51400000000001</v>
      </c>
      <c r="LI277">
        <v>395.209</v>
      </c>
      <c r="LJ277">
        <v>26.3203</v>
      </c>
      <c r="LK277">
        <v>943.96299999999997</v>
      </c>
      <c r="LL277">
        <v>0</v>
      </c>
      <c r="LM277">
        <v>0</v>
      </c>
      <c r="LN277">
        <v>0</v>
      </c>
      <c r="LO277">
        <v>0</v>
      </c>
      <c r="LP277">
        <v>359.00599999999997</v>
      </c>
      <c r="LQ277">
        <v>429.73200000000003</v>
      </c>
      <c r="LR277">
        <v>51.628700000000002</v>
      </c>
      <c r="LS277">
        <v>455.23399999999998</v>
      </c>
      <c r="LT277">
        <v>466.012</v>
      </c>
      <c r="LU277">
        <v>457.12900000000002</v>
      </c>
      <c r="LV277">
        <v>502.21600000000001</v>
      </c>
      <c r="LW277">
        <v>78.617400000000004</v>
      </c>
      <c r="LX277">
        <v>2799.57</v>
      </c>
      <c r="LY277">
        <v>0</v>
      </c>
      <c r="LZ277">
        <v>0</v>
      </c>
      <c r="MA277">
        <v>0</v>
      </c>
      <c r="MB277">
        <v>0</v>
      </c>
    </row>
    <row r="278" spans="1:340" x14ac:dyDescent="0.25">
      <c r="A278" s="26">
        <v>44497.860046296293</v>
      </c>
      <c r="B278" t="s">
        <v>1212</v>
      </c>
      <c r="C278" t="s">
        <v>1213</v>
      </c>
      <c r="D278">
        <v>11</v>
      </c>
      <c r="E278">
        <v>1</v>
      </c>
      <c r="F278">
        <v>2100</v>
      </c>
      <c r="G278" t="s">
        <v>87</v>
      </c>
      <c r="H278" t="s">
        <v>393</v>
      </c>
      <c r="I278">
        <v>4.84</v>
      </c>
      <c r="J278">
        <v>1.7</v>
      </c>
      <c r="K278">
        <v>1.7</v>
      </c>
      <c r="L278">
        <v>29.2</v>
      </c>
      <c r="O278">
        <v>2095.65</v>
      </c>
      <c r="P278">
        <v>999.476</v>
      </c>
      <c r="Q278">
        <v>277.42</v>
      </c>
      <c r="R278">
        <v>1191.81</v>
      </c>
      <c r="S278">
        <v>0</v>
      </c>
      <c r="T278">
        <v>-5204.37</v>
      </c>
      <c r="U278">
        <v>0</v>
      </c>
      <c r="V278">
        <v>0</v>
      </c>
      <c r="W278">
        <v>505.55700000000002</v>
      </c>
      <c r="X278">
        <v>2014.74</v>
      </c>
      <c r="Y278">
        <v>2025.88</v>
      </c>
      <c r="Z278">
        <v>119.621</v>
      </c>
      <c r="AA278">
        <v>4025.78</v>
      </c>
      <c r="AB278">
        <v>4564.3500000000004</v>
      </c>
      <c r="AC278">
        <v>0</v>
      </c>
      <c r="AD278">
        <v>0</v>
      </c>
      <c r="AE278">
        <v>0</v>
      </c>
      <c r="AF278">
        <v>0</v>
      </c>
      <c r="AG278">
        <v>0</v>
      </c>
      <c r="AH278">
        <v>0</v>
      </c>
      <c r="AI278">
        <v>25.15</v>
      </c>
      <c r="AJ278">
        <v>32.71</v>
      </c>
      <c r="AK278">
        <v>3.66</v>
      </c>
      <c r="AL278">
        <v>15.7</v>
      </c>
      <c r="AM278">
        <v>0</v>
      </c>
      <c r="AN278">
        <v>-59.52</v>
      </c>
      <c r="AO278">
        <v>0</v>
      </c>
      <c r="AP278">
        <v>0</v>
      </c>
      <c r="AQ278">
        <v>7.35</v>
      </c>
      <c r="AR278">
        <v>27.73</v>
      </c>
      <c r="AS278">
        <v>27.48</v>
      </c>
      <c r="AT278">
        <v>1.63</v>
      </c>
      <c r="AU278">
        <v>81.89</v>
      </c>
      <c r="AV278">
        <v>77.22</v>
      </c>
      <c r="BI278">
        <v>0</v>
      </c>
      <c r="BJ278">
        <v>1.5541100000000001</v>
      </c>
      <c r="BK278">
        <v>3.1678199999999997E-2</v>
      </c>
      <c r="BL278">
        <v>6.12387E-2</v>
      </c>
      <c r="BM278">
        <v>0</v>
      </c>
      <c r="BN278">
        <v>-9.7813700000000003E-2</v>
      </c>
      <c r="BO278">
        <v>0</v>
      </c>
      <c r="BP278">
        <v>0</v>
      </c>
      <c r="BQ278">
        <v>0.134212</v>
      </c>
      <c r="BR278">
        <v>0.38936700000000002</v>
      </c>
      <c r="BS278">
        <v>0.30364400000000002</v>
      </c>
      <c r="BT278">
        <v>2.03874E-2</v>
      </c>
      <c r="BU278">
        <v>2.39682</v>
      </c>
      <c r="BV278">
        <v>1.6470199999999999</v>
      </c>
      <c r="BW278">
        <v>2211.5</v>
      </c>
      <c r="BX278">
        <v>1145.1600000000001</v>
      </c>
      <c r="BY278">
        <v>277.42</v>
      </c>
      <c r="BZ278">
        <v>1156.22</v>
      </c>
      <c r="CA278">
        <v>-5204.37</v>
      </c>
      <c r="CB278">
        <v>505.55700000000002</v>
      </c>
      <c r="CC278">
        <v>2018.46</v>
      </c>
      <c r="CD278">
        <v>2025.88</v>
      </c>
      <c r="CE278">
        <v>119.621</v>
      </c>
      <c r="CF278">
        <v>4255.45</v>
      </c>
      <c r="CG278">
        <v>4790.3</v>
      </c>
      <c r="CH278">
        <v>0</v>
      </c>
      <c r="CI278">
        <v>0</v>
      </c>
      <c r="CJ278">
        <v>0</v>
      </c>
      <c r="CK278">
        <v>0</v>
      </c>
      <c r="CL278">
        <v>0</v>
      </c>
      <c r="CM278">
        <v>26.55</v>
      </c>
      <c r="CN278">
        <v>36.619999999999997</v>
      </c>
      <c r="CO278">
        <v>3.66</v>
      </c>
      <c r="CP278">
        <v>15.23</v>
      </c>
      <c r="CQ278">
        <v>-59.58</v>
      </c>
      <c r="CR278">
        <v>7.35</v>
      </c>
      <c r="CS278">
        <v>27.79</v>
      </c>
      <c r="CT278">
        <v>27.48</v>
      </c>
      <c r="CU278">
        <v>1.63</v>
      </c>
      <c r="CV278">
        <v>86.73</v>
      </c>
      <c r="CW278">
        <v>82.06</v>
      </c>
      <c r="DH278">
        <v>0</v>
      </c>
      <c r="DI278">
        <v>1.67523</v>
      </c>
      <c r="DJ278">
        <v>3.1678199999999997E-2</v>
      </c>
      <c r="DK278">
        <v>5.7402099999999998E-2</v>
      </c>
      <c r="DL278">
        <v>-9.7813700000000003E-2</v>
      </c>
      <c r="DM278">
        <v>0.134212</v>
      </c>
      <c r="DN278">
        <v>0.390065</v>
      </c>
      <c r="DO278">
        <v>0.30364400000000002</v>
      </c>
      <c r="DP278">
        <v>2.03874E-2</v>
      </c>
      <c r="DQ278">
        <v>2.5148000000000001</v>
      </c>
      <c r="DR278">
        <v>1.76431</v>
      </c>
      <c r="DS278" t="s">
        <v>673</v>
      </c>
      <c r="DT278" t="s">
        <v>670</v>
      </c>
      <c r="DU278" t="s">
        <v>665</v>
      </c>
      <c r="DV278" t="s">
        <v>501</v>
      </c>
      <c r="DW278">
        <v>0.11798</v>
      </c>
      <c r="DX278">
        <v>0.117282</v>
      </c>
      <c r="DY278">
        <v>5.6</v>
      </c>
      <c r="DZ278">
        <v>5.9</v>
      </c>
      <c r="EC278">
        <v>2095.65</v>
      </c>
      <c r="ED278">
        <v>999.476</v>
      </c>
      <c r="EE278">
        <v>277.42</v>
      </c>
      <c r="EF278">
        <v>1191.81</v>
      </c>
      <c r="EG278">
        <v>0</v>
      </c>
      <c r="EH278">
        <v>-5204.37</v>
      </c>
      <c r="EI278">
        <v>0</v>
      </c>
      <c r="EJ278">
        <v>0</v>
      </c>
      <c r="EK278">
        <v>505.55700000000002</v>
      </c>
      <c r="EL278">
        <v>2014.74</v>
      </c>
      <c r="EM278">
        <v>2025.88</v>
      </c>
      <c r="EN278">
        <v>119.621</v>
      </c>
      <c r="EO278">
        <v>4025.78</v>
      </c>
      <c r="EP278">
        <v>0</v>
      </c>
      <c r="EQ278">
        <v>0</v>
      </c>
      <c r="ER278">
        <v>0</v>
      </c>
      <c r="ES278">
        <v>0</v>
      </c>
      <c r="ET278">
        <v>0</v>
      </c>
      <c r="EU278">
        <v>25.15</v>
      </c>
      <c r="EV278">
        <v>32.71</v>
      </c>
      <c r="EW278">
        <v>3.66</v>
      </c>
      <c r="EX278">
        <v>15.7</v>
      </c>
      <c r="EY278">
        <v>0</v>
      </c>
      <c r="EZ278">
        <v>-59.52</v>
      </c>
      <c r="FA278">
        <v>0</v>
      </c>
      <c r="FB278">
        <v>0</v>
      </c>
      <c r="FC278">
        <v>7.35</v>
      </c>
      <c r="FD278">
        <v>27.73</v>
      </c>
      <c r="FE278">
        <v>27.48</v>
      </c>
      <c r="FF278">
        <v>1.63</v>
      </c>
      <c r="FG278">
        <v>81.89</v>
      </c>
      <c r="FT278">
        <v>0</v>
      </c>
      <c r="FU278">
        <v>1.5541100000000001</v>
      </c>
      <c r="FV278">
        <v>3.1678199999999997E-2</v>
      </c>
      <c r="FW278">
        <v>6.12387E-2</v>
      </c>
      <c r="FX278">
        <v>0</v>
      </c>
      <c r="FY278">
        <v>-9.7813700000000003E-2</v>
      </c>
      <c r="FZ278">
        <v>0</v>
      </c>
      <c r="GA278">
        <v>0</v>
      </c>
      <c r="GB278">
        <v>0.134212</v>
      </c>
      <c r="GC278">
        <v>0.38936700000000002</v>
      </c>
      <c r="GD278">
        <v>0.30364400000000002</v>
      </c>
      <c r="GE278">
        <v>2.03874E-2</v>
      </c>
      <c r="GF278">
        <v>2.39682</v>
      </c>
      <c r="GG278">
        <v>4258.6099999999997</v>
      </c>
      <c r="GH278">
        <v>3203.98</v>
      </c>
      <c r="GI278">
        <v>277.42</v>
      </c>
      <c r="GJ278">
        <v>2609.6799999999998</v>
      </c>
      <c r="GK278">
        <v>2135</v>
      </c>
      <c r="GL278">
        <v>2349</v>
      </c>
      <c r="GM278">
        <v>2531</v>
      </c>
      <c r="GN278">
        <v>297.5</v>
      </c>
      <c r="GO278">
        <v>17662.2</v>
      </c>
      <c r="GP278">
        <v>0</v>
      </c>
      <c r="GQ278">
        <v>0</v>
      </c>
      <c r="GR278">
        <v>0</v>
      </c>
      <c r="GS278">
        <v>0</v>
      </c>
      <c r="GT278">
        <v>51.07</v>
      </c>
      <c r="GU278">
        <v>89.77</v>
      </c>
      <c r="GV278">
        <v>3.66</v>
      </c>
      <c r="GW278">
        <v>33.56</v>
      </c>
      <c r="GX278">
        <v>31.81</v>
      </c>
      <c r="GY278">
        <v>31.96</v>
      </c>
      <c r="GZ278">
        <v>34.880000000000003</v>
      </c>
      <c r="HA278">
        <v>4.03</v>
      </c>
      <c r="HB278">
        <v>280.74</v>
      </c>
      <c r="HC278">
        <v>51.07</v>
      </c>
      <c r="HD278">
        <v>89.77</v>
      </c>
      <c r="HE278">
        <v>3.66</v>
      </c>
      <c r="HF278">
        <v>33.56</v>
      </c>
      <c r="HG278">
        <v>31.81</v>
      </c>
      <c r="HH278">
        <v>31.96</v>
      </c>
      <c r="HI278">
        <v>34.880000000000003</v>
      </c>
      <c r="HJ278">
        <v>4.03</v>
      </c>
      <c r="HK278">
        <v>280.74</v>
      </c>
      <c r="ID278">
        <v>0</v>
      </c>
      <c r="IE278">
        <v>3.1894999999999998</v>
      </c>
      <c r="IF278">
        <v>3.1678199999999997E-2</v>
      </c>
      <c r="IG278">
        <v>0.13442499999999999</v>
      </c>
      <c r="IH278">
        <v>0.62342900000000001</v>
      </c>
      <c r="II278">
        <v>0.35041600000000001</v>
      </c>
      <c r="IJ278">
        <v>0.41447200000000001</v>
      </c>
      <c r="IK278">
        <v>6.2929700000000005E-2</v>
      </c>
      <c r="IL278">
        <v>4.8068499999999998</v>
      </c>
      <c r="IM278">
        <v>50.4</v>
      </c>
      <c r="IN278">
        <v>21.2</v>
      </c>
      <c r="IO278">
        <v>29.2</v>
      </c>
      <c r="IP278">
        <v>52.1</v>
      </c>
      <c r="IQ278">
        <v>21.2</v>
      </c>
      <c r="IR278">
        <v>30.9</v>
      </c>
      <c r="IU278">
        <v>77.22</v>
      </c>
      <c r="IV278">
        <v>0</v>
      </c>
      <c r="IW278">
        <v>82.06</v>
      </c>
      <c r="IX278">
        <v>0</v>
      </c>
      <c r="IY278">
        <v>77.22</v>
      </c>
      <c r="IZ278">
        <v>0</v>
      </c>
      <c r="JA278">
        <v>178.06</v>
      </c>
      <c r="JB278">
        <v>0</v>
      </c>
      <c r="JK278">
        <v>1</v>
      </c>
      <c r="JL278">
        <v>3.35887</v>
      </c>
      <c r="JM278">
        <v>3.35887</v>
      </c>
      <c r="JP278">
        <v>5205.8900000000003</v>
      </c>
      <c r="JQ278">
        <v>3.35887</v>
      </c>
      <c r="JR278">
        <v>0.38</v>
      </c>
      <c r="JS278">
        <v>0.41</v>
      </c>
      <c r="JT278">
        <v>1.1100000000000001</v>
      </c>
      <c r="JU278">
        <v>0.39</v>
      </c>
      <c r="JV278">
        <v>0.41</v>
      </c>
      <c r="JW278">
        <v>1.1599999999999999</v>
      </c>
      <c r="JZ278">
        <v>1</v>
      </c>
      <c r="KA278">
        <v>1</v>
      </c>
      <c r="KB278">
        <v>19.862400000000001</v>
      </c>
      <c r="KC278">
        <v>20.084099999999999</v>
      </c>
      <c r="KD278">
        <v>22.187999999999999</v>
      </c>
      <c r="KE278">
        <v>22.4572</v>
      </c>
      <c r="KF278">
        <v>52.5229</v>
      </c>
      <c r="KG278">
        <v>53.411099999999998</v>
      </c>
      <c r="KJ278">
        <v>442.31799999999998</v>
      </c>
      <c r="KK278">
        <v>242.02699999999999</v>
      </c>
      <c r="KL278">
        <v>55.353299999999997</v>
      </c>
      <c r="KM278">
        <v>228.511</v>
      </c>
      <c r="KN278">
        <v>0</v>
      </c>
      <c r="KO278">
        <v>-797.71199999999999</v>
      </c>
      <c r="KP278">
        <v>0</v>
      </c>
      <c r="KQ278">
        <v>0</v>
      </c>
      <c r="KR278">
        <v>109.703</v>
      </c>
      <c r="KS278">
        <v>391.18200000000002</v>
      </c>
      <c r="KT278">
        <v>413.96499999999997</v>
      </c>
      <c r="KU278">
        <v>26.198699999999999</v>
      </c>
      <c r="KV278">
        <v>1111.55</v>
      </c>
      <c r="KW278">
        <v>0</v>
      </c>
      <c r="KX278">
        <v>0</v>
      </c>
      <c r="KY278">
        <v>0</v>
      </c>
      <c r="KZ278">
        <v>0</v>
      </c>
      <c r="LA278">
        <v>0</v>
      </c>
      <c r="LB278">
        <v>465.83100000000002</v>
      </c>
      <c r="LC278">
        <v>276.08100000000002</v>
      </c>
      <c r="LD278">
        <v>55.353299999999997</v>
      </c>
      <c r="LE278">
        <v>221.898</v>
      </c>
      <c r="LF278">
        <v>-797.71199999999999</v>
      </c>
      <c r="LG278">
        <v>109.703</v>
      </c>
      <c r="LH278">
        <v>391.88299999999998</v>
      </c>
      <c r="LI278">
        <v>413.96499999999997</v>
      </c>
      <c r="LJ278">
        <v>26.198699999999999</v>
      </c>
      <c r="LK278">
        <v>1163.2</v>
      </c>
      <c r="LL278">
        <v>0</v>
      </c>
      <c r="LM278">
        <v>0</v>
      </c>
      <c r="LN278">
        <v>0</v>
      </c>
      <c r="LO278">
        <v>0</v>
      </c>
      <c r="LP278">
        <v>891.41099999999994</v>
      </c>
      <c r="LQ278">
        <v>743.22900000000004</v>
      </c>
      <c r="LR278">
        <v>55.353299999999997</v>
      </c>
      <c r="LS278">
        <v>504.43099999999998</v>
      </c>
      <c r="LT278">
        <v>463.08</v>
      </c>
      <c r="LU278">
        <v>480.24</v>
      </c>
      <c r="LV278">
        <v>522.63300000000004</v>
      </c>
      <c r="LW278">
        <v>71.471400000000003</v>
      </c>
      <c r="LX278">
        <v>3731.85</v>
      </c>
      <c r="LY278">
        <v>0</v>
      </c>
      <c r="LZ278">
        <v>0</v>
      </c>
      <c r="MA278">
        <v>0</v>
      </c>
      <c r="MB278">
        <v>0</v>
      </c>
    </row>
    <row r="279" spans="1:340" x14ac:dyDescent="0.25">
      <c r="A279" s="26">
        <v>44497.860405092593</v>
      </c>
      <c r="B279" t="s">
        <v>1214</v>
      </c>
      <c r="C279" t="s">
        <v>1215</v>
      </c>
      <c r="D279">
        <v>12</v>
      </c>
      <c r="E279">
        <v>1</v>
      </c>
      <c r="F279">
        <v>2100</v>
      </c>
      <c r="G279" t="s">
        <v>87</v>
      </c>
      <c r="H279" t="s">
        <v>393</v>
      </c>
      <c r="I279">
        <v>4.9400000000000004</v>
      </c>
      <c r="J279">
        <v>2</v>
      </c>
      <c r="K279">
        <v>2</v>
      </c>
      <c r="L279">
        <v>30.1</v>
      </c>
      <c r="O279">
        <v>2072.37</v>
      </c>
      <c r="P279">
        <v>159.09800000000001</v>
      </c>
      <c r="Q279">
        <v>277.07299999999998</v>
      </c>
      <c r="R279">
        <v>1217.55</v>
      </c>
      <c r="S279">
        <v>0</v>
      </c>
      <c r="T279">
        <v>-4302.38</v>
      </c>
      <c r="U279">
        <v>0</v>
      </c>
      <c r="V279">
        <v>0</v>
      </c>
      <c r="W279">
        <v>505.55700000000002</v>
      </c>
      <c r="X279">
        <v>1995.01</v>
      </c>
      <c r="Y279">
        <v>2025.88</v>
      </c>
      <c r="Z279">
        <v>119.621</v>
      </c>
      <c r="AA279">
        <v>4069.79</v>
      </c>
      <c r="AB279">
        <v>3726.1</v>
      </c>
      <c r="AC279">
        <v>0</v>
      </c>
      <c r="AD279">
        <v>0</v>
      </c>
      <c r="AE279">
        <v>0</v>
      </c>
      <c r="AF279">
        <v>0</v>
      </c>
      <c r="AG279">
        <v>0</v>
      </c>
      <c r="AH279">
        <v>0</v>
      </c>
      <c r="AI279">
        <v>24.92</v>
      </c>
      <c r="AJ279">
        <v>15.01</v>
      </c>
      <c r="AK279">
        <v>3.66</v>
      </c>
      <c r="AL279">
        <v>15.29</v>
      </c>
      <c r="AM279">
        <v>0</v>
      </c>
      <c r="AN279">
        <v>-49.31</v>
      </c>
      <c r="AO279">
        <v>0</v>
      </c>
      <c r="AP279">
        <v>0</v>
      </c>
      <c r="AQ279">
        <v>7.37</v>
      </c>
      <c r="AR279">
        <v>27.65</v>
      </c>
      <c r="AS279">
        <v>27.51</v>
      </c>
      <c r="AT279">
        <v>1.64</v>
      </c>
      <c r="AU279">
        <v>73.739999999999995</v>
      </c>
      <c r="AV279">
        <v>58.88</v>
      </c>
      <c r="BI279">
        <v>0</v>
      </c>
      <c r="BJ279">
        <v>0.57076800000000005</v>
      </c>
      <c r="BK279">
        <v>3.1638600000000003E-2</v>
      </c>
      <c r="BL279">
        <v>8.0351199999999998E-2</v>
      </c>
      <c r="BM279">
        <v>0</v>
      </c>
      <c r="BN279">
        <v>-8.0562099999999998E-2</v>
      </c>
      <c r="BO279">
        <v>0</v>
      </c>
      <c r="BP279">
        <v>0</v>
      </c>
      <c r="BQ279">
        <v>0.134212</v>
      </c>
      <c r="BR279">
        <v>0.38703300000000002</v>
      </c>
      <c r="BS279">
        <v>0.30364400000000002</v>
      </c>
      <c r="BT279">
        <v>2.03874E-2</v>
      </c>
      <c r="BU279">
        <v>1.44747</v>
      </c>
      <c r="BV279">
        <v>0.68275799999999998</v>
      </c>
      <c r="BW279">
        <v>2147.85</v>
      </c>
      <c r="BX279">
        <v>210.404</v>
      </c>
      <c r="BY279">
        <v>277.07299999999998</v>
      </c>
      <c r="BZ279">
        <v>1196.93</v>
      </c>
      <c r="CA279">
        <v>-4302.38</v>
      </c>
      <c r="CB279">
        <v>505.55700000000002</v>
      </c>
      <c r="CC279">
        <v>2000.02</v>
      </c>
      <c r="CD279">
        <v>2025.88</v>
      </c>
      <c r="CE279">
        <v>119.621</v>
      </c>
      <c r="CF279">
        <v>4180.96</v>
      </c>
      <c r="CG279">
        <v>3832.26</v>
      </c>
      <c r="CH279">
        <v>0</v>
      </c>
      <c r="CI279">
        <v>0</v>
      </c>
      <c r="CJ279">
        <v>0</v>
      </c>
      <c r="CK279">
        <v>0</v>
      </c>
      <c r="CL279">
        <v>0</v>
      </c>
      <c r="CM279">
        <v>25.83</v>
      </c>
      <c r="CN279">
        <v>18.91</v>
      </c>
      <c r="CO279">
        <v>3.66</v>
      </c>
      <c r="CP279">
        <v>15.42</v>
      </c>
      <c r="CQ279">
        <v>-49.35</v>
      </c>
      <c r="CR279">
        <v>7.37</v>
      </c>
      <c r="CS279">
        <v>27.72</v>
      </c>
      <c r="CT279">
        <v>27.51</v>
      </c>
      <c r="CU279">
        <v>1.64</v>
      </c>
      <c r="CV279">
        <v>78.709999999999994</v>
      </c>
      <c r="CW279">
        <v>63.82</v>
      </c>
      <c r="DH279">
        <v>0</v>
      </c>
      <c r="DI279">
        <v>0.75409800000000005</v>
      </c>
      <c r="DJ279">
        <v>3.1638600000000003E-2</v>
      </c>
      <c r="DK279">
        <v>7.7726400000000001E-2</v>
      </c>
      <c r="DL279">
        <v>-8.0562099999999998E-2</v>
      </c>
      <c r="DM279">
        <v>0.134212</v>
      </c>
      <c r="DN279">
        <v>0.38781900000000002</v>
      </c>
      <c r="DO279">
        <v>0.30364400000000002</v>
      </c>
      <c r="DP279">
        <v>2.03874E-2</v>
      </c>
      <c r="DQ279">
        <v>1.62896</v>
      </c>
      <c r="DR279">
        <v>0.86346299999999998</v>
      </c>
      <c r="DS279" t="s">
        <v>673</v>
      </c>
      <c r="DT279" t="s">
        <v>670</v>
      </c>
      <c r="DU279" t="s">
        <v>665</v>
      </c>
      <c r="DV279" t="s">
        <v>501</v>
      </c>
      <c r="DW279">
        <v>0.18149100000000001</v>
      </c>
      <c r="DX279">
        <v>0.180705</v>
      </c>
      <c r="DY279">
        <v>6.3</v>
      </c>
      <c r="DZ279">
        <v>7.7</v>
      </c>
      <c r="EC279">
        <v>2072.37</v>
      </c>
      <c r="ED279">
        <v>159.09800000000001</v>
      </c>
      <c r="EE279">
        <v>277.07299999999998</v>
      </c>
      <c r="EF279">
        <v>1217.55</v>
      </c>
      <c r="EG279">
        <v>0</v>
      </c>
      <c r="EH279">
        <v>-4302.38</v>
      </c>
      <c r="EI279">
        <v>0</v>
      </c>
      <c r="EJ279">
        <v>0</v>
      </c>
      <c r="EK279">
        <v>505.55700000000002</v>
      </c>
      <c r="EL279">
        <v>1995.01</v>
      </c>
      <c r="EM279">
        <v>2025.88</v>
      </c>
      <c r="EN279">
        <v>119.621</v>
      </c>
      <c r="EO279">
        <v>4069.79</v>
      </c>
      <c r="EP279">
        <v>0</v>
      </c>
      <c r="EQ279">
        <v>0</v>
      </c>
      <c r="ER279">
        <v>0</v>
      </c>
      <c r="ES279">
        <v>0</v>
      </c>
      <c r="ET279">
        <v>0</v>
      </c>
      <c r="EU279">
        <v>24.92</v>
      </c>
      <c r="EV279">
        <v>15.01</v>
      </c>
      <c r="EW279">
        <v>3.66</v>
      </c>
      <c r="EX279">
        <v>15.29</v>
      </c>
      <c r="EY279">
        <v>0</v>
      </c>
      <c r="EZ279">
        <v>-49.31</v>
      </c>
      <c r="FA279">
        <v>0</v>
      </c>
      <c r="FB279">
        <v>0</v>
      </c>
      <c r="FC279">
        <v>7.37</v>
      </c>
      <c r="FD279">
        <v>27.65</v>
      </c>
      <c r="FE279">
        <v>27.51</v>
      </c>
      <c r="FF279">
        <v>1.64</v>
      </c>
      <c r="FG279">
        <v>73.739999999999995</v>
      </c>
      <c r="FT279">
        <v>0</v>
      </c>
      <c r="FU279">
        <v>0.57076800000000005</v>
      </c>
      <c r="FV279">
        <v>3.1638600000000003E-2</v>
      </c>
      <c r="FW279">
        <v>8.0351199999999998E-2</v>
      </c>
      <c r="FX279">
        <v>0</v>
      </c>
      <c r="FY279">
        <v>-8.0562099999999998E-2</v>
      </c>
      <c r="FZ279">
        <v>0</v>
      </c>
      <c r="GA279">
        <v>0</v>
      </c>
      <c r="GB279">
        <v>0.134212</v>
      </c>
      <c r="GC279">
        <v>0.38703300000000002</v>
      </c>
      <c r="GD279">
        <v>0.30364400000000002</v>
      </c>
      <c r="GE279">
        <v>2.03874E-2</v>
      </c>
      <c r="GF279">
        <v>1.44747</v>
      </c>
      <c r="GG279">
        <v>4104.34</v>
      </c>
      <c r="GH279">
        <v>1123.8399999999999</v>
      </c>
      <c r="GI279">
        <v>277.07299999999998</v>
      </c>
      <c r="GJ279">
        <v>2735.09</v>
      </c>
      <c r="GK279">
        <v>2135</v>
      </c>
      <c r="GL279">
        <v>2349</v>
      </c>
      <c r="GM279">
        <v>2531</v>
      </c>
      <c r="GN279">
        <v>297.5</v>
      </c>
      <c r="GO279">
        <v>15552.8</v>
      </c>
      <c r="GP279">
        <v>0</v>
      </c>
      <c r="GQ279">
        <v>0</v>
      </c>
      <c r="GR279">
        <v>0</v>
      </c>
      <c r="GS279">
        <v>0</v>
      </c>
      <c r="GT279">
        <v>49.3</v>
      </c>
      <c r="GU279">
        <v>53.27</v>
      </c>
      <c r="GV279">
        <v>3.66</v>
      </c>
      <c r="GW279">
        <v>35.96</v>
      </c>
      <c r="GX279">
        <v>31.93</v>
      </c>
      <c r="GY279">
        <v>32</v>
      </c>
      <c r="GZ279">
        <v>34.92</v>
      </c>
      <c r="HA279">
        <v>4.13</v>
      </c>
      <c r="HB279">
        <v>245.17</v>
      </c>
      <c r="HC279">
        <v>49.3</v>
      </c>
      <c r="HD279">
        <v>53.27</v>
      </c>
      <c r="HE279">
        <v>3.66</v>
      </c>
      <c r="HF279">
        <v>35.96</v>
      </c>
      <c r="HG279">
        <v>31.93</v>
      </c>
      <c r="HH279">
        <v>32</v>
      </c>
      <c r="HI279">
        <v>34.92</v>
      </c>
      <c r="HJ279">
        <v>4.13</v>
      </c>
      <c r="HK279">
        <v>245.17</v>
      </c>
      <c r="ID279">
        <v>0</v>
      </c>
      <c r="IE279">
        <v>2.4129499999999999</v>
      </c>
      <c r="IF279">
        <v>3.1638600000000003E-2</v>
      </c>
      <c r="IG279">
        <v>0.29689900000000002</v>
      </c>
      <c r="IH279">
        <v>0.62342900000000001</v>
      </c>
      <c r="II279">
        <v>0.35041600000000001</v>
      </c>
      <c r="IJ279">
        <v>0.41447200000000001</v>
      </c>
      <c r="IK279">
        <v>6.2929700000000005E-2</v>
      </c>
      <c r="IL279">
        <v>4.1927300000000001</v>
      </c>
      <c r="IM279">
        <v>50.2</v>
      </c>
      <c r="IN279">
        <v>20.100000000000001</v>
      </c>
      <c r="IO279">
        <v>30.1</v>
      </c>
      <c r="IP279">
        <v>52.2</v>
      </c>
      <c r="IQ279">
        <v>20.100000000000001</v>
      </c>
      <c r="IR279">
        <v>32.1</v>
      </c>
      <c r="IU279">
        <v>58.88</v>
      </c>
      <c r="IV279">
        <v>0</v>
      </c>
      <c r="IW279">
        <v>63.82</v>
      </c>
      <c r="IX279">
        <v>0</v>
      </c>
      <c r="IY279">
        <v>58.88</v>
      </c>
      <c r="IZ279">
        <v>0</v>
      </c>
      <c r="JA279">
        <v>142.19</v>
      </c>
      <c r="JB279">
        <v>0</v>
      </c>
      <c r="JK279">
        <v>1</v>
      </c>
      <c r="JL279">
        <v>2.8233299999999999</v>
      </c>
      <c r="JM279">
        <v>2.8233299999999999</v>
      </c>
      <c r="JP279">
        <v>4303.6400000000003</v>
      </c>
      <c r="JQ279">
        <v>2.8233299999999999</v>
      </c>
      <c r="JR279">
        <v>0.34</v>
      </c>
      <c r="JS279">
        <v>0.32</v>
      </c>
      <c r="JT279">
        <v>1.05</v>
      </c>
      <c r="JU279">
        <v>0.34</v>
      </c>
      <c r="JV279">
        <v>0.32</v>
      </c>
      <c r="JW279">
        <v>1.07</v>
      </c>
      <c r="JZ279">
        <v>1</v>
      </c>
      <c r="KA279">
        <v>1</v>
      </c>
      <c r="KB279">
        <v>18.6007</v>
      </c>
      <c r="KC279">
        <v>18.796600000000002</v>
      </c>
      <c r="KD279">
        <v>21.023199999999999</v>
      </c>
      <c r="KE279">
        <v>21.268599999999999</v>
      </c>
      <c r="KF279">
        <v>44.791699999999999</v>
      </c>
      <c r="KG279">
        <v>45.522199999999998</v>
      </c>
      <c r="KJ279">
        <v>440.01499999999999</v>
      </c>
      <c r="KK279">
        <v>37.2639</v>
      </c>
      <c r="KL279">
        <v>55.284100000000002</v>
      </c>
      <c r="KM279">
        <v>236.166</v>
      </c>
      <c r="KN279">
        <v>0</v>
      </c>
      <c r="KO279">
        <v>-658.89300000000003</v>
      </c>
      <c r="KP279">
        <v>0</v>
      </c>
      <c r="KQ279">
        <v>0</v>
      </c>
      <c r="KR279">
        <v>109.703</v>
      </c>
      <c r="KS279">
        <v>387.005</v>
      </c>
      <c r="KT279">
        <v>413.96499999999997</v>
      </c>
      <c r="KU279">
        <v>26.198699999999999</v>
      </c>
      <c r="KV279">
        <v>1046.71</v>
      </c>
      <c r="KW279">
        <v>0</v>
      </c>
      <c r="KX279">
        <v>0</v>
      </c>
      <c r="KY279">
        <v>0</v>
      </c>
      <c r="KZ279">
        <v>0</v>
      </c>
      <c r="LA279">
        <v>0</v>
      </c>
      <c r="LB279">
        <v>454.69200000000001</v>
      </c>
      <c r="LC279">
        <v>49.928699999999999</v>
      </c>
      <c r="LD279">
        <v>55.284100000000002</v>
      </c>
      <c r="LE279">
        <v>232.35400000000001</v>
      </c>
      <c r="LF279">
        <v>-658.89300000000003</v>
      </c>
      <c r="LG279">
        <v>109.703</v>
      </c>
      <c r="LH279">
        <v>387.98899999999998</v>
      </c>
      <c r="LI279">
        <v>413.96499999999997</v>
      </c>
      <c r="LJ279">
        <v>26.198699999999999</v>
      </c>
      <c r="LK279">
        <v>1071.22</v>
      </c>
      <c r="LL279">
        <v>0</v>
      </c>
      <c r="LM279">
        <v>0</v>
      </c>
      <c r="LN279">
        <v>0</v>
      </c>
      <c r="LO279">
        <v>0</v>
      </c>
      <c r="LP279">
        <v>861.56</v>
      </c>
      <c r="LQ279">
        <v>272.673</v>
      </c>
      <c r="LR279">
        <v>55.284100000000002</v>
      </c>
      <c r="LS279">
        <v>534.86199999999997</v>
      </c>
      <c r="LT279">
        <v>463.08</v>
      </c>
      <c r="LU279">
        <v>480.24</v>
      </c>
      <c r="LV279">
        <v>522.63300000000004</v>
      </c>
      <c r="LW279">
        <v>71.471400000000003</v>
      </c>
      <c r="LX279">
        <v>3261.8</v>
      </c>
      <c r="LY279">
        <v>0</v>
      </c>
      <c r="LZ279">
        <v>0</v>
      </c>
      <c r="MA279">
        <v>0</v>
      </c>
      <c r="MB279">
        <v>0</v>
      </c>
    </row>
    <row r="280" spans="1:340" x14ac:dyDescent="0.25">
      <c r="A280" s="26">
        <v>44497.860763888886</v>
      </c>
      <c r="B280" t="s">
        <v>1216</v>
      </c>
      <c r="C280" t="s">
        <v>1217</v>
      </c>
      <c r="D280">
        <v>13</v>
      </c>
      <c r="E280">
        <v>1</v>
      </c>
      <c r="F280">
        <v>2100</v>
      </c>
      <c r="G280" t="s">
        <v>87</v>
      </c>
      <c r="H280" t="s">
        <v>393</v>
      </c>
      <c r="I280">
        <v>5.26</v>
      </c>
      <c r="J280">
        <v>1.9</v>
      </c>
      <c r="K280">
        <v>1.9</v>
      </c>
      <c r="L280">
        <v>30</v>
      </c>
      <c r="O280">
        <v>1781.64</v>
      </c>
      <c r="P280">
        <v>1133.4100000000001</v>
      </c>
      <c r="Q280">
        <v>278.41300000000001</v>
      </c>
      <c r="R280">
        <v>1116.32</v>
      </c>
      <c r="S280">
        <v>0</v>
      </c>
      <c r="T280">
        <v>-5343.73</v>
      </c>
      <c r="U280">
        <v>0</v>
      </c>
      <c r="V280">
        <v>0</v>
      </c>
      <c r="W280">
        <v>505.55700000000002</v>
      </c>
      <c r="X280">
        <v>2023.27</v>
      </c>
      <c r="Y280">
        <v>2025.88</v>
      </c>
      <c r="Z280">
        <v>119.621</v>
      </c>
      <c r="AA280">
        <v>3640.38</v>
      </c>
      <c r="AB280">
        <v>4309.78</v>
      </c>
      <c r="AC280">
        <v>0</v>
      </c>
      <c r="AD280">
        <v>0</v>
      </c>
      <c r="AE280">
        <v>0</v>
      </c>
      <c r="AF280">
        <v>0</v>
      </c>
      <c r="AG280">
        <v>0</v>
      </c>
      <c r="AH280">
        <v>0</v>
      </c>
      <c r="AI280">
        <v>21.58</v>
      </c>
      <c r="AJ280">
        <v>36.72</v>
      </c>
      <c r="AK280">
        <v>3.69</v>
      </c>
      <c r="AL280">
        <v>14.35</v>
      </c>
      <c r="AM280">
        <v>0</v>
      </c>
      <c r="AN280">
        <v>-59.19</v>
      </c>
      <c r="AO280">
        <v>0</v>
      </c>
      <c r="AP280">
        <v>0</v>
      </c>
      <c r="AQ280">
        <v>7.52</v>
      </c>
      <c r="AR280">
        <v>29.08</v>
      </c>
      <c r="AS280">
        <v>27.67</v>
      </c>
      <c r="AT280">
        <v>1.65</v>
      </c>
      <c r="AU280">
        <v>83.07</v>
      </c>
      <c r="AV280">
        <v>76.34</v>
      </c>
      <c r="BI280">
        <v>0</v>
      </c>
      <c r="BJ280">
        <v>1.8170500000000001</v>
      </c>
      <c r="BK280">
        <v>3.1791600000000003E-2</v>
      </c>
      <c r="BL280">
        <v>7.23158E-2</v>
      </c>
      <c r="BM280">
        <v>0</v>
      </c>
      <c r="BN280">
        <v>-7.9702200000000001E-2</v>
      </c>
      <c r="BO280">
        <v>0</v>
      </c>
      <c r="BP280">
        <v>0</v>
      </c>
      <c r="BQ280">
        <v>0.134212</v>
      </c>
      <c r="BR280">
        <v>0.390125</v>
      </c>
      <c r="BS280">
        <v>0.30364400000000002</v>
      </c>
      <c r="BT280">
        <v>2.03874E-2</v>
      </c>
      <c r="BU280">
        <v>2.6898300000000002</v>
      </c>
      <c r="BV280">
        <v>1.92116</v>
      </c>
      <c r="BW280">
        <v>1847.67</v>
      </c>
      <c r="BX280">
        <v>1298.0999999999999</v>
      </c>
      <c r="BY280">
        <v>278.41300000000001</v>
      </c>
      <c r="BZ280">
        <v>1086.46</v>
      </c>
      <c r="CA280">
        <v>-5343.73</v>
      </c>
      <c r="CB280">
        <v>505.55700000000002</v>
      </c>
      <c r="CC280">
        <v>2027.12</v>
      </c>
      <c r="CD280">
        <v>2025.88</v>
      </c>
      <c r="CE280">
        <v>119.621</v>
      </c>
      <c r="CF280">
        <v>3845.09</v>
      </c>
      <c r="CG280">
        <v>4510.6499999999996</v>
      </c>
      <c r="CH280">
        <v>0</v>
      </c>
      <c r="CI280">
        <v>0</v>
      </c>
      <c r="CJ280">
        <v>0</v>
      </c>
      <c r="CK280">
        <v>0</v>
      </c>
      <c r="CL280">
        <v>0</v>
      </c>
      <c r="CM280">
        <v>22.38</v>
      </c>
      <c r="CN280">
        <v>41.52</v>
      </c>
      <c r="CO280">
        <v>3.69</v>
      </c>
      <c r="CP280">
        <v>14.01</v>
      </c>
      <c r="CQ280">
        <v>-59.27</v>
      </c>
      <c r="CR280">
        <v>7.52</v>
      </c>
      <c r="CS280">
        <v>29.13</v>
      </c>
      <c r="CT280">
        <v>27.67</v>
      </c>
      <c r="CU280">
        <v>1.65</v>
      </c>
      <c r="CV280">
        <v>88.3</v>
      </c>
      <c r="CW280">
        <v>81.599999999999994</v>
      </c>
      <c r="DH280">
        <v>0</v>
      </c>
      <c r="DI280">
        <v>1.9944299999999999</v>
      </c>
      <c r="DJ280">
        <v>3.1791600000000003E-2</v>
      </c>
      <c r="DK280">
        <v>6.6148799999999994E-2</v>
      </c>
      <c r="DL280">
        <v>-7.9702200000000001E-2</v>
      </c>
      <c r="DM280">
        <v>0.134212</v>
      </c>
      <c r="DN280">
        <v>0.390598</v>
      </c>
      <c r="DO280">
        <v>0.30364400000000002</v>
      </c>
      <c r="DP280">
        <v>2.03874E-2</v>
      </c>
      <c r="DQ280">
        <v>2.86151</v>
      </c>
      <c r="DR280">
        <v>2.0923699999999998</v>
      </c>
      <c r="DS280" t="s">
        <v>673</v>
      </c>
      <c r="DT280" t="s">
        <v>670</v>
      </c>
      <c r="DU280" t="s">
        <v>665</v>
      </c>
      <c r="DV280" t="s">
        <v>501</v>
      </c>
      <c r="DW280">
        <v>0.17168</v>
      </c>
      <c r="DX280">
        <v>0.171207</v>
      </c>
      <c r="DY280">
        <v>5.9</v>
      </c>
      <c r="DZ280">
        <v>6.4</v>
      </c>
      <c r="EC280">
        <v>1781.64</v>
      </c>
      <c r="ED280">
        <v>1133.4100000000001</v>
      </c>
      <c r="EE280">
        <v>278.41300000000001</v>
      </c>
      <c r="EF280">
        <v>1116.32</v>
      </c>
      <c r="EG280">
        <v>0</v>
      </c>
      <c r="EH280">
        <v>-5343.73</v>
      </c>
      <c r="EI280">
        <v>0</v>
      </c>
      <c r="EJ280">
        <v>0</v>
      </c>
      <c r="EK280">
        <v>505.55700000000002</v>
      </c>
      <c r="EL280">
        <v>2023.27</v>
      </c>
      <c r="EM280">
        <v>2025.88</v>
      </c>
      <c r="EN280">
        <v>119.621</v>
      </c>
      <c r="EO280">
        <v>3640.38</v>
      </c>
      <c r="EP280">
        <v>0</v>
      </c>
      <c r="EQ280">
        <v>0</v>
      </c>
      <c r="ER280">
        <v>0</v>
      </c>
      <c r="ES280">
        <v>0</v>
      </c>
      <c r="ET280">
        <v>0</v>
      </c>
      <c r="EU280">
        <v>21.58</v>
      </c>
      <c r="EV280">
        <v>36.72</v>
      </c>
      <c r="EW280">
        <v>3.69</v>
      </c>
      <c r="EX280">
        <v>14.35</v>
      </c>
      <c r="EY280">
        <v>0</v>
      </c>
      <c r="EZ280">
        <v>-59.19</v>
      </c>
      <c r="FA280">
        <v>0</v>
      </c>
      <c r="FB280">
        <v>0</v>
      </c>
      <c r="FC280">
        <v>7.52</v>
      </c>
      <c r="FD280">
        <v>29.08</v>
      </c>
      <c r="FE280">
        <v>27.67</v>
      </c>
      <c r="FF280">
        <v>1.65</v>
      </c>
      <c r="FG280">
        <v>83.07</v>
      </c>
      <c r="FT280">
        <v>0</v>
      </c>
      <c r="FU280">
        <v>1.8170500000000001</v>
      </c>
      <c r="FV280">
        <v>3.1791600000000003E-2</v>
      </c>
      <c r="FW280">
        <v>7.23158E-2</v>
      </c>
      <c r="FX280">
        <v>0</v>
      </c>
      <c r="FY280">
        <v>-7.9702200000000001E-2</v>
      </c>
      <c r="FZ280">
        <v>0</v>
      </c>
      <c r="GA280">
        <v>0</v>
      </c>
      <c r="GB280">
        <v>0.134212</v>
      </c>
      <c r="GC280">
        <v>0.390125</v>
      </c>
      <c r="GD280">
        <v>0.30364400000000002</v>
      </c>
      <c r="GE280">
        <v>2.03874E-2</v>
      </c>
      <c r="GF280">
        <v>2.6898300000000002</v>
      </c>
      <c r="GG280">
        <v>3678.31</v>
      </c>
      <c r="GH280">
        <v>3536.87</v>
      </c>
      <c r="GI280">
        <v>278.41300000000001</v>
      </c>
      <c r="GJ280">
        <v>2557.36</v>
      </c>
      <c r="GK280">
        <v>2135</v>
      </c>
      <c r="GL280">
        <v>2349</v>
      </c>
      <c r="GM280">
        <v>2531</v>
      </c>
      <c r="GN280">
        <v>297.5</v>
      </c>
      <c r="GO280">
        <v>17363.5</v>
      </c>
      <c r="GP280">
        <v>0</v>
      </c>
      <c r="GQ280">
        <v>0</v>
      </c>
      <c r="GR280">
        <v>0</v>
      </c>
      <c r="GS280">
        <v>0</v>
      </c>
      <c r="GT280">
        <v>44.5</v>
      </c>
      <c r="GU280">
        <v>90.75</v>
      </c>
      <c r="GV280">
        <v>3.69</v>
      </c>
      <c r="GW280">
        <v>33.94</v>
      </c>
      <c r="GX280">
        <v>32.729999999999997</v>
      </c>
      <c r="GY280">
        <v>32.200000000000003</v>
      </c>
      <c r="GZ280">
        <v>35.159999999999997</v>
      </c>
      <c r="HA280">
        <v>4.22</v>
      </c>
      <c r="HB280">
        <v>277.19</v>
      </c>
      <c r="HC280">
        <v>44.5</v>
      </c>
      <c r="HD280">
        <v>90.75</v>
      </c>
      <c r="HE280">
        <v>3.69</v>
      </c>
      <c r="HF280">
        <v>33.94</v>
      </c>
      <c r="HG280">
        <v>32.729999999999997</v>
      </c>
      <c r="HH280">
        <v>32.200000000000003</v>
      </c>
      <c r="HI280">
        <v>35.159999999999997</v>
      </c>
      <c r="HJ280">
        <v>4.22</v>
      </c>
      <c r="HK280">
        <v>277.19</v>
      </c>
      <c r="ID280">
        <v>0</v>
      </c>
      <c r="IE280">
        <v>3.2858900000000002</v>
      </c>
      <c r="IF280">
        <v>3.1791600000000003E-2</v>
      </c>
      <c r="IG280">
        <v>0.154505</v>
      </c>
      <c r="IH280">
        <v>0.62342900000000001</v>
      </c>
      <c r="II280">
        <v>0.35041600000000001</v>
      </c>
      <c r="IJ280">
        <v>0.41447200000000001</v>
      </c>
      <c r="IK280">
        <v>6.2929700000000005E-2</v>
      </c>
      <c r="IL280">
        <v>4.9234299999999998</v>
      </c>
      <c r="IM280">
        <v>51.3</v>
      </c>
      <c r="IN280">
        <v>21.3</v>
      </c>
      <c r="IO280">
        <v>30</v>
      </c>
      <c r="IP280">
        <v>53.2</v>
      </c>
      <c r="IQ280">
        <v>21.3</v>
      </c>
      <c r="IR280">
        <v>31.9</v>
      </c>
      <c r="IU280">
        <v>76.34</v>
      </c>
      <c r="IV280">
        <v>0</v>
      </c>
      <c r="IW280">
        <v>81.599999999999994</v>
      </c>
      <c r="IX280">
        <v>0</v>
      </c>
      <c r="IY280">
        <v>76.34</v>
      </c>
      <c r="IZ280">
        <v>0</v>
      </c>
      <c r="JA280">
        <v>172.88</v>
      </c>
      <c r="JB280">
        <v>0</v>
      </c>
      <c r="JK280">
        <v>1</v>
      </c>
      <c r="JL280">
        <v>3.5448400000000002</v>
      </c>
      <c r="JM280">
        <v>3.5448400000000002</v>
      </c>
      <c r="JP280">
        <v>5345.3</v>
      </c>
      <c r="JQ280">
        <v>3.5448400000000002</v>
      </c>
      <c r="JR280">
        <v>0.38</v>
      </c>
      <c r="JS280">
        <v>0.44</v>
      </c>
      <c r="JT280">
        <v>1.04</v>
      </c>
      <c r="JU280">
        <v>0.39</v>
      </c>
      <c r="JV280">
        <v>0.44</v>
      </c>
      <c r="JW280">
        <v>1.0900000000000001</v>
      </c>
      <c r="JZ280">
        <v>1</v>
      </c>
      <c r="KA280">
        <v>1</v>
      </c>
      <c r="KB280">
        <v>21.680700000000002</v>
      </c>
      <c r="KC280">
        <v>21.939499999999999</v>
      </c>
      <c r="KD280">
        <v>24.646899999999999</v>
      </c>
      <c r="KE280">
        <v>24.966200000000001</v>
      </c>
      <c r="KF280">
        <v>54.215000000000003</v>
      </c>
      <c r="KG280">
        <v>55.137799999999999</v>
      </c>
      <c r="KJ280">
        <v>376.98599999999999</v>
      </c>
      <c r="KK280">
        <v>274.02</v>
      </c>
      <c r="KL280">
        <v>55.551400000000001</v>
      </c>
      <c r="KM280">
        <v>216.858</v>
      </c>
      <c r="KN280">
        <v>0</v>
      </c>
      <c r="KO280">
        <v>-825.54300000000001</v>
      </c>
      <c r="KP280">
        <v>0</v>
      </c>
      <c r="KQ280">
        <v>0</v>
      </c>
      <c r="KR280">
        <v>109.703</v>
      </c>
      <c r="KS280">
        <v>392.78899999999999</v>
      </c>
      <c r="KT280">
        <v>413.96499999999997</v>
      </c>
      <c r="KU280">
        <v>26.198699999999999</v>
      </c>
      <c r="KV280">
        <v>1040.53</v>
      </c>
      <c r="KW280">
        <v>0</v>
      </c>
      <c r="KX280">
        <v>0</v>
      </c>
      <c r="KY280">
        <v>0</v>
      </c>
      <c r="KZ280">
        <v>0</v>
      </c>
      <c r="LA280">
        <v>0</v>
      </c>
      <c r="LB280">
        <v>389.822</v>
      </c>
      <c r="LC280">
        <v>311.84899999999999</v>
      </c>
      <c r="LD280">
        <v>55.551400000000001</v>
      </c>
      <c r="LE280">
        <v>211.602</v>
      </c>
      <c r="LF280">
        <v>-825.54300000000001</v>
      </c>
      <c r="LG280">
        <v>109.703</v>
      </c>
      <c r="LH280">
        <v>393.512</v>
      </c>
      <c r="LI280">
        <v>413.96499999999997</v>
      </c>
      <c r="LJ280">
        <v>26.198699999999999</v>
      </c>
      <c r="LK280">
        <v>1086.6600000000001</v>
      </c>
      <c r="LL280">
        <v>0</v>
      </c>
      <c r="LM280">
        <v>0</v>
      </c>
      <c r="LN280">
        <v>0</v>
      </c>
      <c r="LO280">
        <v>0</v>
      </c>
      <c r="LP280">
        <v>770.976</v>
      </c>
      <c r="LQ280">
        <v>809.73900000000003</v>
      </c>
      <c r="LR280">
        <v>55.551400000000001</v>
      </c>
      <c r="LS280">
        <v>496.803</v>
      </c>
      <c r="LT280">
        <v>463.08</v>
      </c>
      <c r="LU280">
        <v>480.24</v>
      </c>
      <c r="LV280">
        <v>522.63300000000004</v>
      </c>
      <c r="LW280">
        <v>71.471400000000003</v>
      </c>
      <c r="LX280">
        <v>3670.49</v>
      </c>
      <c r="LY280">
        <v>0</v>
      </c>
      <c r="LZ280">
        <v>0</v>
      </c>
      <c r="MA280">
        <v>0</v>
      </c>
      <c r="MB280">
        <v>0</v>
      </c>
    </row>
    <row r="281" spans="1:340" x14ac:dyDescent="0.25">
      <c r="A281" s="26">
        <v>44497.861111111109</v>
      </c>
      <c r="B281" t="s">
        <v>1218</v>
      </c>
      <c r="C281" t="s">
        <v>1219</v>
      </c>
      <c r="D281">
        <v>14</v>
      </c>
      <c r="E281">
        <v>1</v>
      </c>
      <c r="F281">
        <v>2100</v>
      </c>
      <c r="G281" t="s">
        <v>87</v>
      </c>
      <c r="H281" t="s">
        <v>393</v>
      </c>
      <c r="I281">
        <v>5.99</v>
      </c>
      <c r="J281">
        <v>2.2999999999999998</v>
      </c>
      <c r="K281">
        <v>2.2999999999999998</v>
      </c>
      <c r="L281">
        <v>30</v>
      </c>
      <c r="O281">
        <v>2140.64</v>
      </c>
      <c r="P281">
        <v>931.48199999999997</v>
      </c>
      <c r="Q281">
        <v>275.608</v>
      </c>
      <c r="R281">
        <v>1265.45</v>
      </c>
      <c r="S281">
        <v>0</v>
      </c>
      <c r="T281">
        <v>-5152.57</v>
      </c>
      <c r="U281">
        <v>0</v>
      </c>
      <c r="V281">
        <v>0</v>
      </c>
      <c r="W281">
        <v>505.55700000000002</v>
      </c>
      <c r="X281">
        <v>2012.24</v>
      </c>
      <c r="Y281">
        <v>2025.88</v>
      </c>
      <c r="Z281">
        <v>119.621</v>
      </c>
      <c r="AA281">
        <v>4123.92</v>
      </c>
      <c r="AB281">
        <v>4613.18</v>
      </c>
      <c r="AC281">
        <v>0</v>
      </c>
      <c r="AD281">
        <v>0</v>
      </c>
      <c r="AE281">
        <v>0</v>
      </c>
      <c r="AF281">
        <v>0</v>
      </c>
      <c r="AG281">
        <v>0</v>
      </c>
      <c r="AH281">
        <v>0</v>
      </c>
      <c r="AI281">
        <v>24.85</v>
      </c>
      <c r="AJ281">
        <v>29.74</v>
      </c>
      <c r="AK281">
        <v>3.52</v>
      </c>
      <c r="AL281">
        <v>15.23</v>
      </c>
      <c r="AM281">
        <v>0</v>
      </c>
      <c r="AN281">
        <v>-56.67</v>
      </c>
      <c r="AO281">
        <v>0</v>
      </c>
      <c r="AP281">
        <v>0</v>
      </c>
      <c r="AQ281">
        <v>7.03</v>
      </c>
      <c r="AR281">
        <v>27.1</v>
      </c>
      <c r="AS281">
        <v>26.55</v>
      </c>
      <c r="AT281">
        <v>1.57</v>
      </c>
      <c r="AU281">
        <v>78.92</v>
      </c>
      <c r="AV281">
        <v>73.34</v>
      </c>
      <c r="BI281">
        <v>0</v>
      </c>
      <c r="BJ281">
        <v>1.5024299999999999</v>
      </c>
      <c r="BK281">
        <v>3.1471300000000001E-2</v>
      </c>
      <c r="BL281">
        <v>7.30436E-2</v>
      </c>
      <c r="BM281">
        <v>0</v>
      </c>
      <c r="BN281">
        <v>-4.5045000000000002E-2</v>
      </c>
      <c r="BO281">
        <v>0</v>
      </c>
      <c r="BP281">
        <v>0</v>
      </c>
      <c r="BQ281">
        <v>0.134212</v>
      </c>
      <c r="BR281">
        <v>0.389316</v>
      </c>
      <c r="BS281">
        <v>0.30364400000000002</v>
      </c>
      <c r="BT281">
        <v>2.03874E-2</v>
      </c>
      <c r="BU281">
        <v>2.4094600000000002</v>
      </c>
      <c r="BV281">
        <v>1.6069500000000001</v>
      </c>
      <c r="BW281">
        <v>2281.34</v>
      </c>
      <c r="BX281">
        <v>1101.79</v>
      </c>
      <c r="BY281">
        <v>275.608</v>
      </c>
      <c r="BZ281">
        <v>1219.8499999999999</v>
      </c>
      <c r="CA281">
        <v>-5152.57</v>
      </c>
      <c r="CB281">
        <v>505.55700000000002</v>
      </c>
      <c r="CC281">
        <v>2017.01</v>
      </c>
      <c r="CD281">
        <v>2025.88</v>
      </c>
      <c r="CE281">
        <v>119.621</v>
      </c>
      <c r="CF281">
        <v>4394.08</v>
      </c>
      <c r="CG281">
        <v>4878.58</v>
      </c>
      <c r="CH281">
        <v>0</v>
      </c>
      <c r="CI281">
        <v>0</v>
      </c>
      <c r="CJ281">
        <v>0</v>
      </c>
      <c r="CK281">
        <v>0</v>
      </c>
      <c r="CL281">
        <v>0</v>
      </c>
      <c r="CM281">
        <v>26.5</v>
      </c>
      <c r="CN281">
        <v>34.619999999999997</v>
      </c>
      <c r="CO281">
        <v>3.52</v>
      </c>
      <c r="CP281">
        <v>14.69</v>
      </c>
      <c r="CQ281">
        <v>-56.75</v>
      </c>
      <c r="CR281">
        <v>7.03</v>
      </c>
      <c r="CS281">
        <v>27.16</v>
      </c>
      <c r="CT281">
        <v>26.55</v>
      </c>
      <c r="CU281">
        <v>1.57</v>
      </c>
      <c r="CV281">
        <v>84.89</v>
      </c>
      <c r="CW281">
        <v>79.33</v>
      </c>
      <c r="DH281">
        <v>0</v>
      </c>
      <c r="DI281">
        <v>1.68879</v>
      </c>
      <c r="DJ281">
        <v>3.1471300000000001E-2</v>
      </c>
      <c r="DK281">
        <v>7.4290400000000006E-2</v>
      </c>
      <c r="DL281">
        <v>-4.5045000000000002E-2</v>
      </c>
      <c r="DM281">
        <v>0.134212</v>
      </c>
      <c r="DN281">
        <v>0.38983200000000001</v>
      </c>
      <c r="DO281">
        <v>0.30364400000000002</v>
      </c>
      <c r="DP281">
        <v>2.03874E-2</v>
      </c>
      <c r="DQ281">
        <v>2.5975799999999998</v>
      </c>
      <c r="DR281">
        <v>1.7945500000000001</v>
      </c>
      <c r="DS281" t="s">
        <v>673</v>
      </c>
      <c r="DT281" t="s">
        <v>670</v>
      </c>
      <c r="DU281" t="s">
        <v>665</v>
      </c>
      <c r="DV281" t="s">
        <v>501</v>
      </c>
      <c r="DW281">
        <v>0.18812100000000001</v>
      </c>
      <c r="DX281">
        <v>0.18760399999999999</v>
      </c>
      <c r="DY281">
        <v>7</v>
      </c>
      <c r="DZ281">
        <v>7.6</v>
      </c>
      <c r="EC281">
        <v>2140.64</v>
      </c>
      <c r="ED281">
        <v>931.48199999999997</v>
      </c>
      <c r="EE281">
        <v>275.608</v>
      </c>
      <c r="EF281">
        <v>1265.45</v>
      </c>
      <c r="EG281">
        <v>0</v>
      </c>
      <c r="EH281">
        <v>-5152.57</v>
      </c>
      <c r="EI281">
        <v>0</v>
      </c>
      <c r="EJ281">
        <v>0</v>
      </c>
      <c r="EK281">
        <v>505.55700000000002</v>
      </c>
      <c r="EL281">
        <v>2012.24</v>
      </c>
      <c r="EM281">
        <v>2025.88</v>
      </c>
      <c r="EN281">
        <v>119.621</v>
      </c>
      <c r="EO281">
        <v>4123.92</v>
      </c>
      <c r="EP281">
        <v>0</v>
      </c>
      <c r="EQ281">
        <v>0</v>
      </c>
      <c r="ER281">
        <v>0</v>
      </c>
      <c r="ES281">
        <v>0</v>
      </c>
      <c r="ET281">
        <v>0</v>
      </c>
      <c r="EU281">
        <v>24.85</v>
      </c>
      <c r="EV281">
        <v>29.74</v>
      </c>
      <c r="EW281">
        <v>3.52</v>
      </c>
      <c r="EX281">
        <v>15.23</v>
      </c>
      <c r="EY281">
        <v>0</v>
      </c>
      <c r="EZ281">
        <v>-56.67</v>
      </c>
      <c r="FA281">
        <v>0</v>
      </c>
      <c r="FB281">
        <v>0</v>
      </c>
      <c r="FC281">
        <v>7.03</v>
      </c>
      <c r="FD281">
        <v>27.1</v>
      </c>
      <c r="FE281">
        <v>26.55</v>
      </c>
      <c r="FF281">
        <v>1.57</v>
      </c>
      <c r="FG281">
        <v>78.92</v>
      </c>
      <c r="FT281">
        <v>0</v>
      </c>
      <c r="FU281">
        <v>1.5024299999999999</v>
      </c>
      <c r="FV281">
        <v>3.1471300000000001E-2</v>
      </c>
      <c r="FW281">
        <v>7.30436E-2</v>
      </c>
      <c r="FX281">
        <v>0</v>
      </c>
      <c r="FY281">
        <v>-4.5045000000000002E-2</v>
      </c>
      <c r="FZ281">
        <v>0</v>
      </c>
      <c r="GA281">
        <v>0</v>
      </c>
      <c r="GB281">
        <v>0.134212</v>
      </c>
      <c r="GC281">
        <v>0.389316</v>
      </c>
      <c r="GD281">
        <v>0.30364400000000002</v>
      </c>
      <c r="GE281">
        <v>2.03874E-2</v>
      </c>
      <c r="GF281">
        <v>2.4094600000000002</v>
      </c>
      <c r="GG281">
        <v>4458.28</v>
      </c>
      <c r="GH281">
        <v>3030.12</v>
      </c>
      <c r="GI281">
        <v>275.608</v>
      </c>
      <c r="GJ281">
        <v>2639.36</v>
      </c>
      <c r="GK281">
        <v>2135</v>
      </c>
      <c r="GL281">
        <v>2349</v>
      </c>
      <c r="GM281">
        <v>2531</v>
      </c>
      <c r="GN281">
        <v>297.5</v>
      </c>
      <c r="GO281">
        <v>17715.900000000001</v>
      </c>
      <c r="GP281">
        <v>0</v>
      </c>
      <c r="GQ281">
        <v>0</v>
      </c>
      <c r="GR281">
        <v>0</v>
      </c>
      <c r="GS281">
        <v>0</v>
      </c>
      <c r="GT281">
        <v>51.69</v>
      </c>
      <c r="GU281">
        <v>76.010000000000005</v>
      </c>
      <c r="GV281">
        <v>3.52</v>
      </c>
      <c r="GW281">
        <v>32.81</v>
      </c>
      <c r="GX281">
        <v>30.24</v>
      </c>
      <c r="GY281">
        <v>30.85</v>
      </c>
      <c r="GZ281">
        <v>33.630000000000003</v>
      </c>
      <c r="HA281">
        <v>3.96</v>
      </c>
      <c r="HB281">
        <v>262.70999999999998</v>
      </c>
      <c r="HC281">
        <v>51.69</v>
      </c>
      <c r="HD281">
        <v>76.010000000000005</v>
      </c>
      <c r="HE281">
        <v>3.52</v>
      </c>
      <c r="HF281">
        <v>32.81</v>
      </c>
      <c r="HG281">
        <v>30.24</v>
      </c>
      <c r="HH281">
        <v>30.85</v>
      </c>
      <c r="HI281">
        <v>33.630000000000003</v>
      </c>
      <c r="HJ281">
        <v>3.96</v>
      </c>
      <c r="HK281">
        <v>262.70999999999998</v>
      </c>
      <c r="ID281">
        <v>0</v>
      </c>
      <c r="IE281">
        <v>2.6802000000000001</v>
      </c>
      <c r="IF281">
        <v>3.1471300000000001E-2</v>
      </c>
      <c r="IG281">
        <v>0.17139099999999999</v>
      </c>
      <c r="IH281">
        <v>0.62342900000000001</v>
      </c>
      <c r="II281">
        <v>0.35041600000000001</v>
      </c>
      <c r="IJ281">
        <v>0.41447200000000001</v>
      </c>
      <c r="IK281">
        <v>6.2929700000000005E-2</v>
      </c>
      <c r="IL281">
        <v>4.3343100000000003</v>
      </c>
      <c r="IM281">
        <v>51.6</v>
      </c>
      <c r="IN281">
        <v>21.6</v>
      </c>
      <c r="IO281">
        <v>30</v>
      </c>
      <c r="IP281">
        <v>53.9</v>
      </c>
      <c r="IQ281">
        <v>21.6</v>
      </c>
      <c r="IR281">
        <v>32.299999999999997</v>
      </c>
      <c r="IU281">
        <v>73.34</v>
      </c>
      <c r="IV281">
        <v>0</v>
      </c>
      <c r="IW281">
        <v>79.33</v>
      </c>
      <c r="IX281">
        <v>0</v>
      </c>
      <c r="IY281">
        <v>73.34</v>
      </c>
      <c r="IZ281">
        <v>0</v>
      </c>
      <c r="JA281">
        <v>164.03</v>
      </c>
      <c r="JB281">
        <v>0</v>
      </c>
      <c r="JK281">
        <v>1</v>
      </c>
      <c r="JL281">
        <v>2.9386700000000001</v>
      </c>
      <c r="JM281">
        <v>2.9386700000000001</v>
      </c>
      <c r="JP281">
        <v>5154.08</v>
      </c>
      <c r="JQ281">
        <v>2.9386700000000001</v>
      </c>
      <c r="JR281">
        <v>0.28999999999999998</v>
      </c>
      <c r="JS281">
        <v>0.23</v>
      </c>
      <c r="JT281">
        <v>1.32</v>
      </c>
      <c r="JU281">
        <v>0.3</v>
      </c>
      <c r="JV281">
        <v>0.23</v>
      </c>
      <c r="JW281">
        <v>1.39</v>
      </c>
      <c r="JZ281">
        <v>1</v>
      </c>
      <c r="KA281">
        <v>1</v>
      </c>
      <c r="KB281">
        <v>19.8962</v>
      </c>
      <c r="KC281">
        <v>20.118500000000001</v>
      </c>
      <c r="KD281">
        <v>22.9514</v>
      </c>
      <c r="KE281">
        <v>23.2361</v>
      </c>
      <c r="KF281">
        <v>51.512900000000002</v>
      </c>
      <c r="KG281">
        <v>52.380499999999998</v>
      </c>
      <c r="KJ281">
        <v>445.30500000000001</v>
      </c>
      <c r="KK281">
        <v>248.69200000000001</v>
      </c>
      <c r="KL281">
        <v>51.108499999999999</v>
      </c>
      <c r="KM281">
        <v>221.28899999999999</v>
      </c>
      <c r="KN281">
        <v>0</v>
      </c>
      <c r="KO281">
        <v>-524.346</v>
      </c>
      <c r="KP281">
        <v>0</v>
      </c>
      <c r="KQ281">
        <v>0</v>
      </c>
      <c r="KR281">
        <v>110.455</v>
      </c>
      <c r="KS281">
        <v>350.654</v>
      </c>
      <c r="KT281">
        <v>395.209</v>
      </c>
      <c r="KU281">
        <v>26.3203</v>
      </c>
      <c r="KV281">
        <v>1324.69</v>
      </c>
      <c r="KW281">
        <v>0</v>
      </c>
      <c r="KX281">
        <v>0</v>
      </c>
      <c r="KY281">
        <v>0</v>
      </c>
      <c r="KZ281">
        <v>0</v>
      </c>
      <c r="LA281">
        <v>0</v>
      </c>
      <c r="LB281">
        <v>472.60700000000003</v>
      </c>
      <c r="LC281">
        <v>290.68200000000002</v>
      </c>
      <c r="LD281">
        <v>51.108499999999999</v>
      </c>
      <c r="LE281">
        <v>217.16200000000001</v>
      </c>
      <c r="LF281">
        <v>-524.346</v>
      </c>
      <c r="LG281">
        <v>110.455</v>
      </c>
      <c r="LH281">
        <v>351.45699999999999</v>
      </c>
      <c r="LI281">
        <v>395.209</v>
      </c>
      <c r="LJ281">
        <v>26.3203</v>
      </c>
      <c r="LK281">
        <v>1390.65</v>
      </c>
      <c r="LL281">
        <v>0</v>
      </c>
      <c r="LM281">
        <v>0</v>
      </c>
      <c r="LN281">
        <v>0</v>
      </c>
      <c r="LO281">
        <v>0</v>
      </c>
      <c r="LP281">
        <v>912.72299999999996</v>
      </c>
      <c r="LQ281">
        <v>687.24699999999996</v>
      </c>
      <c r="LR281">
        <v>51.108499999999999</v>
      </c>
      <c r="LS281">
        <v>466.93400000000003</v>
      </c>
      <c r="LT281">
        <v>466.012</v>
      </c>
      <c r="LU281">
        <v>457.12900000000002</v>
      </c>
      <c r="LV281">
        <v>502.21600000000001</v>
      </c>
      <c r="LW281">
        <v>78.617400000000004</v>
      </c>
      <c r="LX281">
        <v>3621.99</v>
      </c>
      <c r="LY281">
        <v>0</v>
      </c>
      <c r="LZ281">
        <v>0</v>
      </c>
      <c r="MA281">
        <v>0</v>
      </c>
      <c r="MB281">
        <v>0</v>
      </c>
    </row>
    <row r="282" spans="1:340" x14ac:dyDescent="0.25">
      <c r="A282" s="26">
        <v>44497.86146990741</v>
      </c>
      <c r="B282" t="s">
        <v>1220</v>
      </c>
      <c r="C282" t="s">
        <v>1221</v>
      </c>
      <c r="D282">
        <v>15</v>
      </c>
      <c r="E282">
        <v>1</v>
      </c>
      <c r="F282">
        <v>2100</v>
      </c>
      <c r="G282" t="s">
        <v>87</v>
      </c>
      <c r="H282" t="s">
        <v>393</v>
      </c>
      <c r="I282">
        <v>5.47</v>
      </c>
      <c r="J282">
        <v>1.8</v>
      </c>
      <c r="K282">
        <v>1.8</v>
      </c>
      <c r="L282">
        <v>25.3</v>
      </c>
      <c r="O282">
        <v>67.195899999999995</v>
      </c>
      <c r="P282">
        <v>4230.72</v>
      </c>
      <c r="Q282">
        <v>277.42</v>
      </c>
      <c r="R282">
        <v>700.322</v>
      </c>
      <c r="S282">
        <v>0</v>
      </c>
      <c r="T282">
        <v>-8300.08</v>
      </c>
      <c r="U282">
        <v>0</v>
      </c>
      <c r="V282">
        <v>0</v>
      </c>
      <c r="W282">
        <v>505.55700000000002</v>
      </c>
      <c r="X282">
        <v>2091.17</v>
      </c>
      <c r="Y282">
        <v>2025.88</v>
      </c>
      <c r="Z282">
        <v>119.621</v>
      </c>
      <c r="AA282">
        <v>1717.81</v>
      </c>
      <c r="AB282">
        <v>5275.66</v>
      </c>
      <c r="AC282">
        <v>0</v>
      </c>
      <c r="AD282">
        <v>0</v>
      </c>
      <c r="AE282">
        <v>0</v>
      </c>
      <c r="AF282">
        <v>0</v>
      </c>
      <c r="AG282">
        <v>0</v>
      </c>
      <c r="AH282">
        <v>0</v>
      </c>
      <c r="AI282">
        <v>0.78</v>
      </c>
      <c r="AJ282">
        <v>90.28</v>
      </c>
      <c r="AK282">
        <v>3.55</v>
      </c>
      <c r="AL282">
        <v>8.35</v>
      </c>
      <c r="AM282">
        <v>0</v>
      </c>
      <c r="AN282">
        <v>-87.25</v>
      </c>
      <c r="AO282">
        <v>0</v>
      </c>
      <c r="AP282">
        <v>0</v>
      </c>
      <c r="AQ282">
        <v>7.12</v>
      </c>
      <c r="AR282">
        <v>28.28</v>
      </c>
      <c r="AS282">
        <v>26.69</v>
      </c>
      <c r="AT282">
        <v>1.59</v>
      </c>
      <c r="AU282">
        <v>79.39</v>
      </c>
      <c r="AV282">
        <v>102.96</v>
      </c>
      <c r="BI282">
        <v>0</v>
      </c>
      <c r="BJ282">
        <v>3.3658899999999998</v>
      </c>
      <c r="BK282">
        <v>3.1678199999999997E-2</v>
      </c>
      <c r="BL282">
        <v>1.1145199999999999E-2</v>
      </c>
      <c r="BM282">
        <v>0</v>
      </c>
      <c r="BN282">
        <v>-6.0380700000000002E-2</v>
      </c>
      <c r="BO282">
        <v>0</v>
      </c>
      <c r="BP282">
        <v>0</v>
      </c>
      <c r="BQ282">
        <v>0.134212</v>
      </c>
      <c r="BR282">
        <v>0.39370699999999997</v>
      </c>
      <c r="BS282">
        <v>0.30364400000000002</v>
      </c>
      <c r="BT282">
        <v>2.03874E-2</v>
      </c>
      <c r="BU282">
        <v>4.2002800000000002</v>
      </c>
      <c r="BV282">
        <v>3.4087100000000001</v>
      </c>
      <c r="BW282">
        <v>91.135599999999997</v>
      </c>
      <c r="BX282">
        <v>4466.22</v>
      </c>
      <c r="BY282">
        <v>277.42</v>
      </c>
      <c r="BZ282">
        <v>687.11300000000006</v>
      </c>
      <c r="CA282">
        <v>-8300.08</v>
      </c>
      <c r="CB282">
        <v>505.55700000000002</v>
      </c>
      <c r="CC282">
        <v>2094.0100000000002</v>
      </c>
      <c r="CD282">
        <v>2025.88</v>
      </c>
      <c r="CE282">
        <v>119.621</v>
      </c>
      <c r="CF282">
        <v>1966.88</v>
      </c>
      <c r="CG282">
        <v>5521.89</v>
      </c>
      <c r="CH282">
        <v>0</v>
      </c>
      <c r="CI282">
        <v>0</v>
      </c>
      <c r="CJ282">
        <v>0</v>
      </c>
      <c r="CK282">
        <v>0</v>
      </c>
      <c r="CL282">
        <v>0</v>
      </c>
      <c r="CM282">
        <v>1.06</v>
      </c>
      <c r="CN282">
        <v>95.49</v>
      </c>
      <c r="CO282">
        <v>3.55</v>
      </c>
      <c r="CP282">
        <v>8.33</v>
      </c>
      <c r="CQ282">
        <v>-87.32</v>
      </c>
      <c r="CR282">
        <v>7.12</v>
      </c>
      <c r="CS282">
        <v>28.32</v>
      </c>
      <c r="CT282">
        <v>26.69</v>
      </c>
      <c r="CU282">
        <v>1.59</v>
      </c>
      <c r="CV282">
        <v>84.83</v>
      </c>
      <c r="CW282">
        <v>108.43</v>
      </c>
      <c r="DH282">
        <v>0</v>
      </c>
      <c r="DI282">
        <v>3.5332599999999998</v>
      </c>
      <c r="DJ282">
        <v>3.1678199999999997E-2</v>
      </c>
      <c r="DK282">
        <v>3.5375700000000003E-2</v>
      </c>
      <c r="DL282">
        <v>-6.0380700000000002E-2</v>
      </c>
      <c r="DM282">
        <v>0.134212</v>
      </c>
      <c r="DN282">
        <v>0.39397900000000002</v>
      </c>
      <c r="DO282">
        <v>0.30364400000000002</v>
      </c>
      <c r="DP282">
        <v>2.03874E-2</v>
      </c>
      <c r="DQ282">
        <v>4.3921599999999996</v>
      </c>
      <c r="DR282">
        <v>3.60032</v>
      </c>
      <c r="DS282" t="s">
        <v>673</v>
      </c>
      <c r="DT282" t="s">
        <v>670</v>
      </c>
      <c r="DU282" t="s">
        <v>665</v>
      </c>
      <c r="DV282" t="s">
        <v>501</v>
      </c>
      <c r="DW282">
        <v>0.19187699999999999</v>
      </c>
      <c r="DX282">
        <v>0.191605</v>
      </c>
      <c r="DY282">
        <v>6.4</v>
      </c>
      <c r="DZ282">
        <v>5</v>
      </c>
      <c r="EC282">
        <v>67.195899999999995</v>
      </c>
      <c r="ED282">
        <v>4230.72</v>
      </c>
      <c r="EE282">
        <v>277.42</v>
      </c>
      <c r="EF282">
        <v>700.322</v>
      </c>
      <c r="EG282">
        <v>0</v>
      </c>
      <c r="EH282">
        <v>-8300.08</v>
      </c>
      <c r="EI282">
        <v>0</v>
      </c>
      <c r="EJ282">
        <v>0</v>
      </c>
      <c r="EK282">
        <v>505.55700000000002</v>
      </c>
      <c r="EL282">
        <v>2091.17</v>
      </c>
      <c r="EM282">
        <v>2025.88</v>
      </c>
      <c r="EN282">
        <v>119.621</v>
      </c>
      <c r="EO282">
        <v>1717.81</v>
      </c>
      <c r="EP282">
        <v>0</v>
      </c>
      <c r="EQ282">
        <v>0</v>
      </c>
      <c r="ER282">
        <v>0</v>
      </c>
      <c r="ES282">
        <v>0</v>
      </c>
      <c r="ET282">
        <v>0</v>
      </c>
      <c r="EU282">
        <v>0.78</v>
      </c>
      <c r="EV282">
        <v>90.28</v>
      </c>
      <c r="EW282">
        <v>3.55</v>
      </c>
      <c r="EX282">
        <v>8.35</v>
      </c>
      <c r="EY282">
        <v>0</v>
      </c>
      <c r="EZ282">
        <v>-87.25</v>
      </c>
      <c r="FA282">
        <v>0</v>
      </c>
      <c r="FB282">
        <v>0</v>
      </c>
      <c r="FC282">
        <v>7.12</v>
      </c>
      <c r="FD282">
        <v>28.28</v>
      </c>
      <c r="FE282">
        <v>26.69</v>
      </c>
      <c r="FF282">
        <v>1.59</v>
      </c>
      <c r="FG282">
        <v>79.39</v>
      </c>
      <c r="FT282">
        <v>0</v>
      </c>
      <c r="FU282">
        <v>3.3658899999999998</v>
      </c>
      <c r="FV282">
        <v>3.1678199999999997E-2</v>
      </c>
      <c r="FW282">
        <v>1.1145199999999999E-2</v>
      </c>
      <c r="FX282">
        <v>0</v>
      </c>
      <c r="FY282">
        <v>-6.0380700000000002E-2</v>
      </c>
      <c r="FZ282">
        <v>0</v>
      </c>
      <c r="GA282">
        <v>0</v>
      </c>
      <c r="GB282">
        <v>0.134212</v>
      </c>
      <c r="GC282">
        <v>0.39370699999999997</v>
      </c>
      <c r="GD282">
        <v>0.30364400000000002</v>
      </c>
      <c r="GE282">
        <v>2.03874E-2</v>
      </c>
      <c r="GF282">
        <v>4.2002800000000002</v>
      </c>
      <c r="GG282">
        <v>407.24700000000001</v>
      </c>
      <c r="GH282">
        <v>9870.35</v>
      </c>
      <c r="GI282">
        <v>277.42</v>
      </c>
      <c r="GJ282">
        <v>1925.74</v>
      </c>
      <c r="GK282">
        <v>2135</v>
      </c>
      <c r="GL282">
        <v>2349</v>
      </c>
      <c r="GM282">
        <v>2531</v>
      </c>
      <c r="GN282">
        <v>297.5</v>
      </c>
      <c r="GO282">
        <v>19793.3</v>
      </c>
      <c r="GP282">
        <v>0</v>
      </c>
      <c r="GQ282">
        <v>0</v>
      </c>
      <c r="GR282">
        <v>0</v>
      </c>
      <c r="GS282">
        <v>0</v>
      </c>
      <c r="GT282">
        <v>4.74</v>
      </c>
      <c r="GU282">
        <v>180.94</v>
      </c>
      <c r="GV282">
        <v>3.55</v>
      </c>
      <c r="GW282">
        <v>24.4</v>
      </c>
      <c r="GX282">
        <v>30.71</v>
      </c>
      <c r="GY282">
        <v>31.03</v>
      </c>
      <c r="GZ282">
        <v>33.869999999999997</v>
      </c>
      <c r="HA282">
        <v>4</v>
      </c>
      <c r="HB282">
        <v>313.24</v>
      </c>
      <c r="HC282">
        <v>4.74</v>
      </c>
      <c r="HD282">
        <v>180.94</v>
      </c>
      <c r="HE282">
        <v>3.55</v>
      </c>
      <c r="HF282">
        <v>24.4</v>
      </c>
      <c r="HG282">
        <v>30.71</v>
      </c>
      <c r="HH282">
        <v>31.03</v>
      </c>
      <c r="HI282">
        <v>33.869999999999997</v>
      </c>
      <c r="HJ282">
        <v>4</v>
      </c>
      <c r="HK282">
        <v>313.24</v>
      </c>
      <c r="ID282">
        <v>0</v>
      </c>
      <c r="IE282">
        <v>4.8913099999999998</v>
      </c>
      <c r="IF282">
        <v>3.1678199999999997E-2</v>
      </c>
      <c r="IG282">
        <v>0.158521</v>
      </c>
      <c r="IH282">
        <v>0.62342900000000001</v>
      </c>
      <c r="II282">
        <v>0.35041600000000001</v>
      </c>
      <c r="IJ282">
        <v>0.41447200000000001</v>
      </c>
      <c r="IK282">
        <v>6.2929700000000005E-2</v>
      </c>
      <c r="IL282">
        <v>6.5327500000000001</v>
      </c>
      <c r="IM282">
        <v>53.2</v>
      </c>
      <c r="IN282">
        <v>27.9</v>
      </c>
      <c r="IO282">
        <v>25.3</v>
      </c>
      <c r="IP282">
        <v>55</v>
      </c>
      <c r="IQ282">
        <v>27.9</v>
      </c>
      <c r="IR282">
        <v>27.1</v>
      </c>
      <c r="IU282">
        <v>102.96</v>
      </c>
      <c r="IV282">
        <v>0</v>
      </c>
      <c r="IW282">
        <v>108.43</v>
      </c>
      <c r="IX282">
        <v>0</v>
      </c>
      <c r="IY282">
        <v>102.96</v>
      </c>
      <c r="IZ282">
        <v>0</v>
      </c>
      <c r="JA282">
        <v>213.63</v>
      </c>
      <c r="JB282">
        <v>0</v>
      </c>
      <c r="JK282">
        <v>1</v>
      </c>
      <c r="JL282">
        <v>5.0494199999999996</v>
      </c>
      <c r="JM282">
        <v>5.0494199999999996</v>
      </c>
      <c r="JP282">
        <v>8302.51</v>
      </c>
      <c r="JQ282">
        <v>5.0494199999999996</v>
      </c>
      <c r="JR282">
        <v>0.4</v>
      </c>
      <c r="JS282">
        <v>0.44</v>
      </c>
      <c r="JT282">
        <v>1.27</v>
      </c>
      <c r="JU282">
        <v>0.41</v>
      </c>
      <c r="JV282">
        <v>0.43</v>
      </c>
      <c r="JW282">
        <v>1.32</v>
      </c>
      <c r="JZ282">
        <v>1</v>
      </c>
      <c r="KA282">
        <v>1</v>
      </c>
      <c r="KB282">
        <v>36.3521</v>
      </c>
      <c r="KC282">
        <v>36.910299999999999</v>
      </c>
      <c r="KD282">
        <v>38.883699999999997</v>
      </c>
      <c r="KE282">
        <v>39.493600000000001</v>
      </c>
      <c r="KF282">
        <v>78.227199999999996</v>
      </c>
      <c r="KG282">
        <v>79.64</v>
      </c>
      <c r="KJ282">
        <v>14.167899999999999</v>
      </c>
      <c r="KK282">
        <v>1028.1300000000001</v>
      </c>
      <c r="KL282">
        <v>51.444499999999998</v>
      </c>
      <c r="KM282">
        <v>118.629</v>
      </c>
      <c r="KN282">
        <v>0</v>
      </c>
      <c r="KO282">
        <v>-839.745</v>
      </c>
      <c r="KP282">
        <v>0</v>
      </c>
      <c r="KQ282">
        <v>0</v>
      </c>
      <c r="KR282">
        <v>110.455</v>
      </c>
      <c r="KS282">
        <v>364.80599999999998</v>
      </c>
      <c r="KT282">
        <v>395.209</v>
      </c>
      <c r="KU282">
        <v>26.3203</v>
      </c>
      <c r="KV282">
        <v>1269.4100000000001</v>
      </c>
      <c r="KW282">
        <v>0</v>
      </c>
      <c r="KX282">
        <v>0</v>
      </c>
      <c r="KY282">
        <v>0</v>
      </c>
      <c r="KZ282">
        <v>0</v>
      </c>
      <c r="LA282">
        <v>0</v>
      </c>
      <c r="LB282">
        <v>19.043299999999999</v>
      </c>
      <c r="LC282">
        <v>1075.08</v>
      </c>
      <c r="LD282">
        <v>51.444499999999998</v>
      </c>
      <c r="LE282">
        <v>116.254</v>
      </c>
      <c r="LF282">
        <v>-839.745</v>
      </c>
      <c r="LG282">
        <v>110.455</v>
      </c>
      <c r="LH282">
        <v>365.238</v>
      </c>
      <c r="LI282">
        <v>395.209</v>
      </c>
      <c r="LJ282">
        <v>26.3203</v>
      </c>
      <c r="LK282">
        <v>1319.3</v>
      </c>
      <c r="LL282">
        <v>0</v>
      </c>
      <c r="LM282">
        <v>0</v>
      </c>
      <c r="LN282">
        <v>0</v>
      </c>
      <c r="LO282">
        <v>0</v>
      </c>
      <c r="LP282">
        <v>83.526600000000002</v>
      </c>
      <c r="LQ282">
        <v>2011.21</v>
      </c>
      <c r="LR282">
        <v>51.444499999999998</v>
      </c>
      <c r="LS282">
        <v>342.35399999999998</v>
      </c>
      <c r="LT282">
        <v>466.012</v>
      </c>
      <c r="LU282">
        <v>457.12900000000002</v>
      </c>
      <c r="LV282">
        <v>502.21600000000001</v>
      </c>
      <c r="LW282">
        <v>78.617400000000004</v>
      </c>
      <c r="LX282">
        <v>3992.51</v>
      </c>
      <c r="LY282">
        <v>0</v>
      </c>
      <c r="LZ282">
        <v>0</v>
      </c>
      <c r="MA282">
        <v>0</v>
      </c>
      <c r="MB282">
        <v>0</v>
      </c>
    </row>
    <row r="283" spans="1:340" x14ac:dyDescent="0.25">
      <c r="A283" s="26">
        <v>44497.861805555556</v>
      </c>
      <c r="B283" t="s">
        <v>1222</v>
      </c>
      <c r="C283" t="s">
        <v>1223</v>
      </c>
      <c r="D283">
        <v>16</v>
      </c>
      <c r="E283">
        <v>1</v>
      </c>
      <c r="F283">
        <v>2100</v>
      </c>
      <c r="G283" t="s">
        <v>87</v>
      </c>
      <c r="H283" t="s">
        <v>393</v>
      </c>
      <c r="I283">
        <v>3.71</v>
      </c>
      <c r="J283">
        <v>1.5</v>
      </c>
      <c r="K283">
        <v>1.5</v>
      </c>
      <c r="L283">
        <v>47.4</v>
      </c>
      <c r="O283">
        <v>4829.25</v>
      </c>
      <c r="P283">
        <v>17.6647</v>
      </c>
      <c r="Q283">
        <v>277.75799999999998</v>
      </c>
      <c r="R283">
        <v>1613.4</v>
      </c>
      <c r="S283">
        <v>0</v>
      </c>
      <c r="T283">
        <v>-4256.2299999999996</v>
      </c>
      <c r="U283">
        <v>0</v>
      </c>
      <c r="V283">
        <v>0</v>
      </c>
      <c r="W283">
        <v>505.55700000000002</v>
      </c>
      <c r="X283">
        <v>1959.43</v>
      </c>
      <c r="Y283">
        <v>2025.88</v>
      </c>
      <c r="Z283">
        <v>119.621</v>
      </c>
      <c r="AA283">
        <v>7092.34</v>
      </c>
      <c r="AB283">
        <v>6738.07</v>
      </c>
      <c r="AC283">
        <v>0</v>
      </c>
      <c r="AD283">
        <v>0</v>
      </c>
      <c r="AE283">
        <v>0</v>
      </c>
      <c r="AF283">
        <v>0</v>
      </c>
      <c r="AG283">
        <v>0</v>
      </c>
      <c r="AH283">
        <v>0</v>
      </c>
      <c r="AI283">
        <v>68.78</v>
      </c>
      <c r="AJ283">
        <v>0.54</v>
      </c>
      <c r="AK283">
        <v>3.68</v>
      </c>
      <c r="AL283">
        <v>22.58</v>
      </c>
      <c r="AM283">
        <v>0</v>
      </c>
      <c r="AN283">
        <v>-45.47</v>
      </c>
      <c r="AO283">
        <v>0</v>
      </c>
      <c r="AP283">
        <v>0</v>
      </c>
      <c r="AQ283">
        <v>7.82</v>
      </c>
      <c r="AR283">
        <v>27.22</v>
      </c>
      <c r="AS283">
        <v>28.02</v>
      </c>
      <c r="AT283">
        <v>1.73</v>
      </c>
      <c r="AU283">
        <v>114.9</v>
      </c>
      <c r="AV283">
        <v>95.58</v>
      </c>
      <c r="BI283">
        <v>0</v>
      </c>
      <c r="BJ283">
        <v>6.9150900000000001E-2</v>
      </c>
      <c r="BK283">
        <v>3.1716899999999999E-2</v>
      </c>
      <c r="BL283">
        <v>9.0136499999999994E-2</v>
      </c>
      <c r="BM283">
        <v>0</v>
      </c>
      <c r="BN283">
        <v>-7.6897999999999994E-2</v>
      </c>
      <c r="BO283">
        <v>0</v>
      </c>
      <c r="BP283">
        <v>0</v>
      </c>
      <c r="BQ283">
        <v>0.134212</v>
      </c>
      <c r="BR283">
        <v>0.38283899999999998</v>
      </c>
      <c r="BS283">
        <v>0.30364400000000002</v>
      </c>
      <c r="BT283">
        <v>2.03874E-2</v>
      </c>
      <c r="BU283">
        <v>0.95518800000000004</v>
      </c>
      <c r="BV283">
        <v>0.19100400000000001</v>
      </c>
      <c r="BW283">
        <v>5092.88</v>
      </c>
      <c r="BX283">
        <v>75.256200000000007</v>
      </c>
      <c r="BY283">
        <v>277.75799999999998</v>
      </c>
      <c r="BZ283">
        <v>1517.71</v>
      </c>
      <c r="CA283">
        <v>-4256.2299999999996</v>
      </c>
      <c r="CB283">
        <v>505.55700000000002</v>
      </c>
      <c r="CC283">
        <v>1965.83</v>
      </c>
      <c r="CD283">
        <v>2025.88</v>
      </c>
      <c r="CE283">
        <v>119.621</v>
      </c>
      <c r="CF283">
        <v>7324.26</v>
      </c>
      <c r="CG283">
        <v>6963.6</v>
      </c>
      <c r="CH283">
        <v>0</v>
      </c>
      <c r="CI283">
        <v>0</v>
      </c>
      <c r="CJ283">
        <v>0</v>
      </c>
      <c r="CK283">
        <v>0</v>
      </c>
      <c r="CL283">
        <v>0</v>
      </c>
      <c r="CM283">
        <v>72.42</v>
      </c>
      <c r="CN283">
        <v>2.02</v>
      </c>
      <c r="CO283">
        <v>3.68</v>
      </c>
      <c r="CP283">
        <v>21.17</v>
      </c>
      <c r="CQ283">
        <v>-45.56</v>
      </c>
      <c r="CR283">
        <v>7.82</v>
      </c>
      <c r="CS283">
        <v>27.3</v>
      </c>
      <c r="CT283">
        <v>28.02</v>
      </c>
      <c r="CU283">
        <v>1.73</v>
      </c>
      <c r="CV283">
        <v>118.6</v>
      </c>
      <c r="CW283">
        <v>99.29</v>
      </c>
      <c r="DH283">
        <v>0</v>
      </c>
      <c r="DI283">
        <v>0.230354</v>
      </c>
      <c r="DJ283">
        <v>3.1716899999999999E-2</v>
      </c>
      <c r="DK283">
        <v>7.6217499999999994E-2</v>
      </c>
      <c r="DL283">
        <v>-7.6897999999999994E-2</v>
      </c>
      <c r="DM283">
        <v>0.134212</v>
      </c>
      <c r="DN283">
        <v>0.38409599999999999</v>
      </c>
      <c r="DO283">
        <v>0.30364400000000002</v>
      </c>
      <c r="DP283">
        <v>2.03874E-2</v>
      </c>
      <c r="DQ283">
        <v>1.1037300000000001</v>
      </c>
      <c r="DR283">
        <v>0.33828900000000001</v>
      </c>
      <c r="DS283" t="s">
        <v>673</v>
      </c>
      <c r="DT283" t="s">
        <v>670</v>
      </c>
      <c r="DU283" t="s">
        <v>665</v>
      </c>
      <c r="DV283" t="s">
        <v>501</v>
      </c>
      <c r="DW283">
        <v>0.14854200000000001</v>
      </c>
      <c r="DX283">
        <v>0.147285</v>
      </c>
      <c r="DY283">
        <v>3.1</v>
      </c>
      <c r="DZ283">
        <v>3.7</v>
      </c>
      <c r="EC283">
        <v>4829.25</v>
      </c>
      <c r="ED283">
        <v>17.6647</v>
      </c>
      <c r="EE283">
        <v>277.75799999999998</v>
      </c>
      <c r="EF283">
        <v>1613.4</v>
      </c>
      <c r="EG283">
        <v>0</v>
      </c>
      <c r="EH283">
        <v>-4256.2299999999996</v>
      </c>
      <c r="EI283">
        <v>0</v>
      </c>
      <c r="EJ283">
        <v>0</v>
      </c>
      <c r="EK283">
        <v>505.55700000000002</v>
      </c>
      <c r="EL283">
        <v>1959.43</v>
      </c>
      <c r="EM283">
        <v>2025.88</v>
      </c>
      <c r="EN283">
        <v>119.621</v>
      </c>
      <c r="EO283">
        <v>7092.34</v>
      </c>
      <c r="EP283">
        <v>0</v>
      </c>
      <c r="EQ283">
        <v>0</v>
      </c>
      <c r="ER283">
        <v>0</v>
      </c>
      <c r="ES283">
        <v>0</v>
      </c>
      <c r="ET283">
        <v>0</v>
      </c>
      <c r="EU283">
        <v>68.78</v>
      </c>
      <c r="EV283">
        <v>0.54</v>
      </c>
      <c r="EW283">
        <v>3.68</v>
      </c>
      <c r="EX283">
        <v>22.58</v>
      </c>
      <c r="EY283">
        <v>0</v>
      </c>
      <c r="EZ283">
        <v>-45.47</v>
      </c>
      <c r="FA283">
        <v>0</v>
      </c>
      <c r="FB283">
        <v>0</v>
      </c>
      <c r="FC283">
        <v>7.82</v>
      </c>
      <c r="FD283">
        <v>27.22</v>
      </c>
      <c r="FE283">
        <v>28.02</v>
      </c>
      <c r="FF283">
        <v>1.73</v>
      </c>
      <c r="FG283">
        <v>114.9</v>
      </c>
      <c r="FT283">
        <v>0</v>
      </c>
      <c r="FU283">
        <v>6.9150900000000001E-2</v>
      </c>
      <c r="FV283">
        <v>3.1716899999999999E-2</v>
      </c>
      <c r="FW283">
        <v>9.0136499999999994E-2</v>
      </c>
      <c r="FX283">
        <v>0</v>
      </c>
      <c r="FY283">
        <v>-7.6897999999999994E-2</v>
      </c>
      <c r="FZ283">
        <v>0</v>
      </c>
      <c r="GA283">
        <v>0</v>
      </c>
      <c r="GB283">
        <v>0.134212</v>
      </c>
      <c r="GC283">
        <v>0.38283899999999998</v>
      </c>
      <c r="GD283">
        <v>0.30364400000000002</v>
      </c>
      <c r="GE283">
        <v>2.03874E-2</v>
      </c>
      <c r="GF283">
        <v>0.95518800000000004</v>
      </c>
      <c r="GG283">
        <v>6037</v>
      </c>
      <c r="GH283">
        <v>237.797</v>
      </c>
      <c r="GI283">
        <v>277.75799999999998</v>
      </c>
      <c r="GJ283">
        <v>3246.21</v>
      </c>
      <c r="GK283">
        <v>2135</v>
      </c>
      <c r="GL283">
        <v>2349</v>
      </c>
      <c r="GM283">
        <v>2531</v>
      </c>
      <c r="GN283">
        <v>297.5</v>
      </c>
      <c r="GO283">
        <v>17111.3</v>
      </c>
      <c r="GP283">
        <v>0</v>
      </c>
      <c r="GQ283">
        <v>0</v>
      </c>
      <c r="GR283">
        <v>0</v>
      </c>
      <c r="GS283">
        <v>0</v>
      </c>
      <c r="GT283">
        <v>84.58</v>
      </c>
      <c r="GU283">
        <v>5.46</v>
      </c>
      <c r="GV283">
        <v>3.68</v>
      </c>
      <c r="GW283">
        <v>43.36</v>
      </c>
      <c r="GX283">
        <v>33.06</v>
      </c>
      <c r="GY283">
        <v>32.28</v>
      </c>
      <c r="GZ283">
        <v>35.29</v>
      </c>
      <c r="HA283">
        <v>4.72</v>
      </c>
      <c r="HB283">
        <v>242.43</v>
      </c>
      <c r="HC283">
        <v>84.58</v>
      </c>
      <c r="HD283">
        <v>5.46</v>
      </c>
      <c r="HE283">
        <v>3.68</v>
      </c>
      <c r="HF283">
        <v>43.36</v>
      </c>
      <c r="HG283">
        <v>33.06</v>
      </c>
      <c r="HH283">
        <v>32.28</v>
      </c>
      <c r="HI283">
        <v>35.29</v>
      </c>
      <c r="HJ283">
        <v>4.72</v>
      </c>
      <c r="HK283">
        <v>242.43</v>
      </c>
      <c r="ID283">
        <v>0</v>
      </c>
      <c r="IE283">
        <v>0.53157900000000002</v>
      </c>
      <c r="IF283">
        <v>3.1716899999999999E-2</v>
      </c>
      <c r="IG283">
        <v>0.37671399999999999</v>
      </c>
      <c r="IH283">
        <v>0.62342900000000001</v>
      </c>
      <c r="II283">
        <v>0.35041600000000001</v>
      </c>
      <c r="IJ283">
        <v>0.41447200000000001</v>
      </c>
      <c r="IK283">
        <v>6.2929700000000005E-2</v>
      </c>
      <c r="IL283">
        <v>2.3912599999999999</v>
      </c>
      <c r="IM283">
        <v>66.2</v>
      </c>
      <c r="IN283">
        <v>18.8</v>
      </c>
      <c r="IO283">
        <v>47.4</v>
      </c>
      <c r="IP283">
        <v>67.7</v>
      </c>
      <c r="IQ283">
        <v>18.8</v>
      </c>
      <c r="IR283">
        <v>48.9</v>
      </c>
      <c r="IU283">
        <v>95.58</v>
      </c>
      <c r="IV283">
        <v>0</v>
      </c>
      <c r="IW283">
        <v>99.29</v>
      </c>
      <c r="IX283">
        <v>0</v>
      </c>
      <c r="IY283">
        <v>95.58</v>
      </c>
      <c r="IZ283">
        <v>0</v>
      </c>
      <c r="JA283">
        <v>137.08000000000001</v>
      </c>
      <c r="JB283">
        <v>0</v>
      </c>
      <c r="JK283">
        <v>1</v>
      </c>
      <c r="JL283">
        <v>2.5899000000000001</v>
      </c>
      <c r="JM283">
        <v>2.5899000000000001</v>
      </c>
      <c r="JP283">
        <v>4257.47</v>
      </c>
      <c r="JQ283">
        <v>2.5899000000000001</v>
      </c>
      <c r="JR283">
        <v>0.24</v>
      </c>
      <c r="JS283">
        <v>0.2</v>
      </c>
      <c r="JT283">
        <v>1.74</v>
      </c>
      <c r="JU283">
        <v>0.25</v>
      </c>
      <c r="JV283">
        <v>0.2</v>
      </c>
      <c r="JW283">
        <v>1.79</v>
      </c>
      <c r="JZ283">
        <v>1</v>
      </c>
      <c r="KA283">
        <v>1</v>
      </c>
      <c r="KB283">
        <v>16.551300000000001</v>
      </c>
      <c r="KC283">
        <v>16.705400000000001</v>
      </c>
      <c r="KD283">
        <v>16.550599999999999</v>
      </c>
      <c r="KE283">
        <v>16.704699999999999</v>
      </c>
      <c r="KF283">
        <v>20.323699999999999</v>
      </c>
      <c r="KG283">
        <v>20.5548</v>
      </c>
      <c r="KJ283">
        <v>968.57600000000002</v>
      </c>
      <c r="KK283">
        <v>4.7989199999999999</v>
      </c>
      <c r="KL283">
        <v>51.507300000000001</v>
      </c>
      <c r="KM283">
        <v>282.541</v>
      </c>
      <c r="KN283">
        <v>0</v>
      </c>
      <c r="KO283">
        <v>-442.67099999999999</v>
      </c>
      <c r="KP283">
        <v>0</v>
      </c>
      <c r="KQ283">
        <v>0</v>
      </c>
      <c r="KR283">
        <v>110.455</v>
      </c>
      <c r="KS283">
        <v>340.572</v>
      </c>
      <c r="KT283">
        <v>395.209</v>
      </c>
      <c r="KU283">
        <v>26.3203</v>
      </c>
      <c r="KV283">
        <v>1737.31</v>
      </c>
      <c r="KW283">
        <v>0</v>
      </c>
      <c r="KX283">
        <v>0</v>
      </c>
      <c r="KY283">
        <v>0</v>
      </c>
      <c r="KZ283">
        <v>0</v>
      </c>
      <c r="LA283">
        <v>0</v>
      </c>
      <c r="LB283">
        <v>1022.41</v>
      </c>
      <c r="LC283">
        <v>20.139199999999999</v>
      </c>
      <c r="LD283">
        <v>51.507300000000001</v>
      </c>
      <c r="LE283">
        <v>267.81900000000002</v>
      </c>
      <c r="LF283">
        <v>-442.67099999999999</v>
      </c>
      <c r="LG283">
        <v>110.455</v>
      </c>
      <c r="LH283">
        <v>341.74299999999999</v>
      </c>
      <c r="LI283">
        <v>395.209</v>
      </c>
      <c r="LJ283">
        <v>26.3203</v>
      </c>
      <c r="LK283">
        <v>1792.94</v>
      </c>
      <c r="LL283">
        <v>0</v>
      </c>
      <c r="LM283">
        <v>0</v>
      </c>
      <c r="LN283">
        <v>0</v>
      </c>
      <c r="LO283">
        <v>0</v>
      </c>
      <c r="LP283">
        <v>1185.26</v>
      </c>
      <c r="LQ283">
        <v>59.1967</v>
      </c>
      <c r="LR283">
        <v>51.507300000000001</v>
      </c>
      <c r="LS283">
        <v>580.971</v>
      </c>
      <c r="LT283">
        <v>466.012</v>
      </c>
      <c r="LU283">
        <v>457.12900000000002</v>
      </c>
      <c r="LV283">
        <v>502.21600000000001</v>
      </c>
      <c r="LW283">
        <v>78.617400000000004</v>
      </c>
      <c r="LX283">
        <v>3380.91</v>
      </c>
      <c r="LY283">
        <v>0</v>
      </c>
      <c r="LZ283">
        <v>0</v>
      </c>
      <c r="MA283">
        <v>0</v>
      </c>
      <c r="MB283">
        <v>0</v>
      </c>
    </row>
    <row r="284" spans="1:340" x14ac:dyDescent="0.25">
      <c r="A284" s="26">
        <v>44497.862164351849</v>
      </c>
      <c r="B284" t="s">
        <v>1224</v>
      </c>
      <c r="C284" t="s">
        <v>1225</v>
      </c>
      <c r="D284">
        <v>1</v>
      </c>
      <c r="E284">
        <v>1</v>
      </c>
      <c r="F284">
        <v>2700</v>
      </c>
      <c r="G284" t="s">
        <v>87</v>
      </c>
      <c r="H284" t="s">
        <v>393</v>
      </c>
      <c r="I284">
        <v>2</v>
      </c>
      <c r="J284">
        <v>1.1000000000000001</v>
      </c>
      <c r="K284">
        <v>1.1000000000000001</v>
      </c>
      <c r="L284">
        <v>42.3</v>
      </c>
      <c r="O284">
        <v>4451.3</v>
      </c>
      <c r="P284">
        <v>0</v>
      </c>
      <c r="Q284">
        <v>335.12599999999998</v>
      </c>
      <c r="R284">
        <v>1646.43</v>
      </c>
      <c r="S284">
        <v>0</v>
      </c>
      <c r="T284">
        <v>-4797.72</v>
      </c>
      <c r="U284">
        <v>0</v>
      </c>
      <c r="V284">
        <v>0</v>
      </c>
      <c r="W284">
        <v>615.745</v>
      </c>
      <c r="X284">
        <v>2120.9299999999998</v>
      </c>
      <c r="Y284">
        <v>2371.31</v>
      </c>
      <c r="Z284">
        <v>151.51499999999999</v>
      </c>
      <c r="AA284">
        <v>6894.63</v>
      </c>
      <c r="AB284">
        <v>6432.86</v>
      </c>
      <c r="AC284">
        <v>0</v>
      </c>
      <c r="AD284">
        <v>0</v>
      </c>
      <c r="AE284">
        <v>0</v>
      </c>
      <c r="AF284">
        <v>0</v>
      </c>
      <c r="AG284">
        <v>0</v>
      </c>
      <c r="AH284">
        <v>0</v>
      </c>
      <c r="AI284">
        <v>44</v>
      </c>
      <c r="AJ284">
        <v>0</v>
      </c>
      <c r="AK284">
        <v>3.47</v>
      </c>
      <c r="AL284">
        <v>17.190000000000001</v>
      </c>
      <c r="AM284">
        <v>0</v>
      </c>
      <c r="AN284">
        <v>-41.35</v>
      </c>
      <c r="AO284">
        <v>0</v>
      </c>
      <c r="AP284">
        <v>0</v>
      </c>
      <c r="AQ284">
        <v>7.54</v>
      </c>
      <c r="AR284">
        <v>22.5</v>
      </c>
      <c r="AS284">
        <v>25.72</v>
      </c>
      <c r="AT284">
        <v>1.71</v>
      </c>
      <c r="AU284">
        <v>80.78</v>
      </c>
      <c r="AV284">
        <v>64.66</v>
      </c>
      <c r="BI284" s="27">
        <v>1.8887599999999999E-5</v>
      </c>
      <c r="BJ284">
        <v>0</v>
      </c>
      <c r="BK284">
        <v>3.8267599999999999E-2</v>
      </c>
      <c r="BL284">
        <v>0.146873</v>
      </c>
      <c r="BM284">
        <v>0</v>
      </c>
      <c r="BN284">
        <v>-0.14041999999999999</v>
      </c>
      <c r="BO284">
        <v>0</v>
      </c>
      <c r="BP284">
        <v>0</v>
      </c>
      <c r="BQ284">
        <v>0.163464</v>
      </c>
      <c r="BR284">
        <v>0.271148</v>
      </c>
      <c r="BS284">
        <v>0.35411700000000002</v>
      </c>
      <c r="BT284">
        <v>2.5823200000000001E-2</v>
      </c>
      <c r="BU284">
        <v>0.85929199999999994</v>
      </c>
      <c r="BV284">
        <v>0.18515999999999999</v>
      </c>
      <c r="BW284">
        <v>4587.29</v>
      </c>
      <c r="BX284">
        <v>0</v>
      </c>
      <c r="BY284">
        <v>335.12599999999998</v>
      </c>
      <c r="BZ284">
        <v>1609.44</v>
      </c>
      <c r="CA284">
        <v>-4797.72</v>
      </c>
      <c r="CB284">
        <v>615.745</v>
      </c>
      <c r="CC284">
        <v>2125.73</v>
      </c>
      <c r="CD284">
        <v>2371.31</v>
      </c>
      <c r="CE284">
        <v>151.51499999999999</v>
      </c>
      <c r="CF284">
        <v>6998.43</v>
      </c>
      <c r="CG284">
        <v>6531.85</v>
      </c>
      <c r="CH284">
        <v>0</v>
      </c>
      <c r="CI284">
        <v>0</v>
      </c>
      <c r="CJ284">
        <v>0</v>
      </c>
      <c r="CK284">
        <v>0</v>
      </c>
      <c r="CL284">
        <v>0</v>
      </c>
      <c r="CM284">
        <v>46.37</v>
      </c>
      <c r="CN284">
        <v>0</v>
      </c>
      <c r="CO284">
        <v>3.47</v>
      </c>
      <c r="CP284">
        <v>16.82</v>
      </c>
      <c r="CQ284">
        <v>-41.35</v>
      </c>
      <c r="CR284">
        <v>7.54</v>
      </c>
      <c r="CS284">
        <v>22.55</v>
      </c>
      <c r="CT284">
        <v>25.72</v>
      </c>
      <c r="CU284">
        <v>1.71</v>
      </c>
      <c r="CV284">
        <v>82.83</v>
      </c>
      <c r="CW284">
        <v>66.66</v>
      </c>
      <c r="DH284" s="27">
        <v>1.8887599999999999E-5</v>
      </c>
      <c r="DI284">
        <v>0</v>
      </c>
      <c r="DJ284">
        <v>3.8267599999999999E-2</v>
      </c>
      <c r="DK284">
        <v>0.14024900000000001</v>
      </c>
      <c r="DL284">
        <v>-0.14041999999999999</v>
      </c>
      <c r="DM284">
        <v>0.163464</v>
      </c>
      <c r="DN284">
        <v>0.27207700000000001</v>
      </c>
      <c r="DO284">
        <v>0.35411700000000002</v>
      </c>
      <c r="DP284">
        <v>2.5823200000000001E-2</v>
      </c>
      <c r="DQ284">
        <v>0.85359700000000005</v>
      </c>
      <c r="DR284">
        <v>0.178536</v>
      </c>
      <c r="DS284" t="s">
        <v>673</v>
      </c>
      <c r="DT284" t="s">
        <v>670</v>
      </c>
      <c r="DU284" t="s">
        <v>665</v>
      </c>
      <c r="DV284" t="s">
        <v>501</v>
      </c>
      <c r="DW284">
        <v>-5.6957199999999996E-3</v>
      </c>
      <c r="DX284">
        <v>-6.6243500000000002E-3</v>
      </c>
      <c r="DY284">
        <v>2.5</v>
      </c>
      <c r="DZ284">
        <v>3</v>
      </c>
      <c r="EC284">
        <v>4451.3</v>
      </c>
      <c r="ED284">
        <v>0</v>
      </c>
      <c r="EE284">
        <v>335.12599999999998</v>
      </c>
      <c r="EF284">
        <v>1646.43</v>
      </c>
      <c r="EG284">
        <v>0</v>
      </c>
      <c r="EH284">
        <v>-4797.72</v>
      </c>
      <c r="EI284">
        <v>0</v>
      </c>
      <c r="EJ284">
        <v>0</v>
      </c>
      <c r="EK284">
        <v>615.745</v>
      </c>
      <c r="EL284">
        <v>2120.9299999999998</v>
      </c>
      <c r="EM284">
        <v>2371.31</v>
      </c>
      <c r="EN284">
        <v>151.51499999999999</v>
      </c>
      <c r="EO284">
        <v>6894.63</v>
      </c>
      <c r="EP284">
        <v>0</v>
      </c>
      <c r="EQ284">
        <v>0</v>
      </c>
      <c r="ER284">
        <v>0</v>
      </c>
      <c r="ES284">
        <v>0</v>
      </c>
      <c r="ET284">
        <v>0</v>
      </c>
      <c r="EU284">
        <v>44</v>
      </c>
      <c r="EV284">
        <v>0</v>
      </c>
      <c r="EW284">
        <v>3.47</v>
      </c>
      <c r="EX284">
        <v>17.190000000000001</v>
      </c>
      <c r="EY284">
        <v>0</v>
      </c>
      <c r="EZ284">
        <v>-41.35</v>
      </c>
      <c r="FA284">
        <v>0</v>
      </c>
      <c r="FB284">
        <v>0</v>
      </c>
      <c r="FC284">
        <v>7.54</v>
      </c>
      <c r="FD284">
        <v>22.5</v>
      </c>
      <c r="FE284">
        <v>25.72</v>
      </c>
      <c r="FF284">
        <v>1.71</v>
      </c>
      <c r="FG284">
        <v>80.78</v>
      </c>
      <c r="FT284" s="27">
        <v>1.8887599999999999E-5</v>
      </c>
      <c r="FU284">
        <v>0</v>
      </c>
      <c r="FV284">
        <v>3.8267599999999999E-2</v>
      </c>
      <c r="FW284">
        <v>0.146873</v>
      </c>
      <c r="FX284">
        <v>0</v>
      </c>
      <c r="FY284">
        <v>-0.14041999999999999</v>
      </c>
      <c r="FZ284">
        <v>0</v>
      </c>
      <c r="GA284">
        <v>0</v>
      </c>
      <c r="GB284">
        <v>0.163464</v>
      </c>
      <c r="GC284">
        <v>0.271148</v>
      </c>
      <c r="GD284">
        <v>0.35411700000000002</v>
      </c>
      <c r="GE284">
        <v>2.5823200000000001E-2</v>
      </c>
      <c r="GF284">
        <v>0.85929199999999994</v>
      </c>
      <c r="GG284">
        <v>4931.05</v>
      </c>
      <c r="GH284">
        <v>0</v>
      </c>
      <c r="GI284">
        <v>335.12599999999998</v>
      </c>
      <c r="GJ284">
        <v>3668.16</v>
      </c>
      <c r="GK284">
        <v>2615</v>
      </c>
      <c r="GL284">
        <v>2596</v>
      </c>
      <c r="GM284">
        <v>3146.01</v>
      </c>
      <c r="GN284">
        <v>327.5</v>
      </c>
      <c r="GO284">
        <v>17618.8</v>
      </c>
      <c r="GP284">
        <v>0</v>
      </c>
      <c r="GQ284">
        <v>0</v>
      </c>
      <c r="GR284">
        <v>0</v>
      </c>
      <c r="GS284">
        <v>0</v>
      </c>
      <c r="GT284">
        <v>49.75</v>
      </c>
      <c r="GU284">
        <v>0</v>
      </c>
      <c r="GV284">
        <v>3.47</v>
      </c>
      <c r="GW284">
        <v>40.14</v>
      </c>
      <c r="GX284">
        <v>31.65</v>
      </c>
      <c r="GY284">
        <v>27.85</v>
      </c>
      <c r="GZ284">
        <v>34.19</v>
      </c>
      <c r="HA284">
        <v>3.93</v>
      </c>
      <c r="HB284">
        <v>190.98</v>
      </c>
      <c r="HC284">
        <v>49.75</v>
      </c>
      <c r="HD284">
        <v>0</v>
      </c>
      <c r="HE284">
        <v>3.47</v>
      </c>
      <c r="HF284">
        <v>40.14</v>
      </c>
      <c r="HG284">
        <v>31.65</v>
      </c>
      <c r="HH284">
        <v>27.85</v>
      </c>
      <c r="HI284">
        <v>34.19</v>
      </c>
      <c r="HJ284">
        <v>3.93</v>
      </c>
      <c r="HK284">
        <v>190.98</v>
      </c>
      <c r="ID284" s="27">
        <v>1.8887599999999999E-5</v>
      </c>
      <c r="IE284">
        <v>0</v>
      </c>
      <c r="IF284">
        <v>3.8267599999999999E-2</v>
      </c>
      <c r="IG284">
        <v>0.63700699999999999</v>
      </c>
      <c r="IH284">
        <v>0.76358999999999999</v>
      </c>
      <c r="II284">
        <v>0.38997300000000001</v>
      </c>
      <c r="IJ284">
        <v>0.515185</v>
      </c>
      <c r="IK284">
        <v>6.9275500000000004E-2</v>
      </c>
      <c r="IL284">
        <v>2.4133200000000001</v>
      </c>
      <c r="IM284">
        <v>63.9</v>
      </c>
      <c r="IN284">
        <v>21.6</v>
      </c>
      <c r="IO284">
        <v>42.3</v>
      </c>
      <c r="IP284">
        <v>65</v>
      </c>
      <c r="IQ284">
        <v>21.6</v>
      </c>
      <c r="IR284">
        <v>43.4</v>
      </c>
      <c r="IU284">
        <v>64.66</v>
      </c>
      <c r="IV284">
        <v>0</v>
      </c>
      <c r="IW284">
        <v>66.66</v>
      </c>
      <c r="IX284">
        <v>0</v>
      </c>
      <c r="IY284">
        <v>64.66</v>
      </c>
      <c r="IZ284">
        <v>0</v>
      </c>
      <c r="JA284">
        <v>93.36</v>
      </c>
      <c r="JB284">
        <v>0</v>
      </c>
      <c r="JK284">
        <v>1</v>
      </c>
      <c r="JL284">
        <v>3.7498399999999998</v>
      </c>
      <c r="JM284">
        <v>3.7498399999999998</v>
      </c>
      <c r="JP284">
        <v>4799.13</v>
      </c>
      <c r="JQ284">
        <v>3.7498399999999998</v>
      </c>
      <c r="JR284">
        <v>0.39</v>
      </c>
      <c r="JS284">
        <v>0.35</v>
      </c>
      <c r="JT284">
        <v>1.63</v>
      </c>
      <c r="JU284">
        <v>0.39</v>
      </c>
      <c r="JV284">
        <v>0.35</v>
      </c>
      <c r="JW284">
        <v>1.66</v>
      </c>
      <c r="JZ284">
        <v>1</v>
      </c>
      <c r="KA284">
        <v>1</v>
      </c>
      <c r="KB284">
        <v>16.2745</v>
      </c>
      <c r="KC284">
        <v>16.422999999999998</v>
      </c>
      <c r="KD284">
        <v>16.273099999999999</v>
      </c>
      <c r="KE284">
        <v>16.421600000000002</v>
      </c>
      <c r="KF284">
        <v>18.400300000000001</v>
      </c>
      <c r="KG284">
        <v>18.592199999999998</v>
      </c>
      <c r="KJ284">
        <v>938.04200000000003</v>
      </c>
      <c r="KK284">
        <v>0</v>
      </c>
      <c r="KL284">
        <v>66.8673</v>
      </c>
      <c r="KM284">
        <v>315.04700000000003</v>
      </c>
      <c r="KN284">
        <v>0</v>
      </c>
      <c r="KO284">
        <v>-739.44100000000003</v>
      </c>
      <c r="KP284">
        <v>0</v>
      </c>
      <c r="KQ284">
        <v>0</v>
      </c>
      <c r="KR284">
        <v>133.613</v>
      </c>
      <c r="KS284">
        <v>398.91500000000002</v>
      </c>
      <c r="KT284">
        <v>484.43799999999999</v>
      </c>
      <c r="KU284">
        <v>33.183900000000001</v>
      </c>
      <c r="KV284">
        <v>1630.67</v>
      </c>
      <c r="KW284">
        <v>0</v>
      </c>
      <c r="KX284">
        <v>0</v>
      </c>
      <c r="KY284">
        <v>0</v>
      </c>
      <c r="KZ284">
        <v>0</v>
      </c>
      <c r="LA284">
        <v>0</v>
      </c>
      <c r="LB284">
        <v>972.78200000000004</v>
      </c>
      <c r="LC284">
        <v>0</v>
      </c>
      <c r="LD284">
        <v>66.8673</v>
      </c>
      <c r="LE284">
        <v>307.62599999999998</v>
      </c>
      <c r="LF284">
        <v>-739.44100000000003</v>
      </c>
      <c r="LG284">
        <v>133.613</v>
      </c>
      <c r="LH284">
        <v>399.81900000000002</v>
      </c>
      <c r="LI284">
        <v>484.43799999999999</v>
      </c>
      <c r="LJ284">
        <v>33.183900000000001</v>
      </c>
      <c r="LK284">
        <v>1658.89</v>
      </c>
      <c r="LL284">
        <v>0</v>
      </c>
      <c r="LM284">
        <v>0</v>
      </c>
      <c r="LN284">
        <v>0</v>
      </c>
      <c r="LO284">
        <v>0</v>
      </c>
      <c r="LP284">
        <v>1036.8599999999999</v>
      </c>
      <c r="LQ284">
        <v>0</v>
      </c>
      <c r="LR284">
        <v>66.8673</v>
      </c>
      <c r="LS284">
        <v>706.08500000000004</v>
      </c>
      <c r="LT284">
        <v>567.19200000000001</v>
      </c>
      <c r="LU284">
        <v>531.11900000000003</v>
      </c>
      <c r="LV284">
        <v>649.62800000000004</v>
      </c>
      <c r="LW284">
        <v>78.678600000000003</v>
      </c>
      <c r="LX284">
        <v>3636.43</v>
      </c>
      <c r="LY284">
        <v>0</v>
      </c>
      <c r="LZ284">
        <v>0</v>
      </c>
      <c r="MA284">
        <v>0</v>
      </c>
      <c r="MB284">
        <v>0</v>
      </c>
    </row>
    <row r="285" spans="1:340" x14ac:dyDescent="0.25">
      <c r="A285" s="26">
        <v>44497.862523148149</v>
      </c>
      <c r="B285" t="s">
        <v>1226</v>
      </c>
      <c r="C285" t="s">
        <v>1227</v>
      </c>
      <c r="D285">
        <v>2</v>
      </c>
      <c r="E285">
        <v>1</v>
      </c>
      <c r="F285">
        <v>2700</v>
      </c>
      <c r="G285" t="s">
        <v>87</v>
      </c>
      <c r="H285" t="s">
        <v>393</v>
      </c>
      <c r="I285">
        <v>2.96</v>
      </c>
      <c r="J285">
        <v>1.5</v>
      </c>
      <c r="K285">
        <v>1.5</v>
      </c>
      <c r="L285">
        <v>29.4</v>
      </c>
      <c r="O285">
        <v>2673.56</v>
      </c>
      <c r="P285">
        <v>5.1102600000000002</v>
      </c>
      <c r="Q285">
        <v>343.46199999999999</v>
      </c>
      <c r="R285">
        <v>1492.99</v>
      </c>
      <c r="S285">
        <v>0</v>
      </c>
      <c r="T285">
        <v>-4792.59</v>
      </c>
      <c r="U285">
        <v>0</v>
      </c>
      <c r="V285">
        <v>0</v>
      </c>
      <c r="W285">
        <v>615.745</v>
      </c>
      <c r="X285">
        <v>2162.16</v>
      </c>
      <c r="Y285">
        <v>2371.31</v>
      </c>
      <c r="Z285">
        <v>151.51499999999999</v>
      </c>
      <c r="AA285">
        <v>5023.25</v>
      </c>
      <c r="AB285">
        <v>4515.12</v>
      </c>
      <c r="AC285">
        <v>0</v>
      </c>
      <c r="AD285">
        <v>0</v>
      </c>
      <c r="AE285">
        <v>0</v>
      </c>
      <c r="AF285">
        <v>0</v>
      </c>
      <c r="AG285">
        <v>0</v>
      </c>
      <c r="AH285">
        <v>0</v>
      </c>
      <c r="AI285">
        <v>25.03</v>
      </c>
      <c r="AJ285">
        <v>0.81</v>
      </c>
      <c r="AK285">
        <v>3.53</v>
      </c>
      <c r="AL285">
        <v>14.46</v>
      </c>
      <c r="AM285">
        <v>0</v>
      </c>
      <c r="AN285">
        <v>-41.75</v>
      </c>
      <c r="AO285">
        <v>0</v>
      </c>
      <c r="AP285">
        <v>0</v>
      </c>
      <c r="AQ285">
        <v>7.14</v>
      </c>
      <c r="AR285">
        <v>22.83</v>
      </c>
      <c r="AS285">
        <v>25.15</v>
      </c>
      <c r="AT285">
        <v>1.64</v>
      </c>
      <c r="AU285">
        <v>58.84</v>
      </c>
      <c r="AV285">
        <v>43.83</v>
      </c>
      <c r="BI285" s="27">
        <v>3.96101E-15</v>
      </c>
      <c r="BJ285">
        <v>5.69442E-2</v>
      </c>
      <c r="BK285">
        <v>3.9219499999999997E-2</v>
      </c>
      <c r="BL285">
        <v>7.7154700000000007E-2</v>
      </c>
      <c r="BM285">
        <v>0</v>
      </c>
      <c r="BN285">
        <v>-9.7961900000000005E-2</v>
      </c>
      <c r="BO285">
        <v>0</v>
      </c>
      <c r="BP285">
        <v>0</v>
      </c>
      <c r="BQ285">
        <v>0.163464</v>
      </c>
      <c r="BR285">
        <v>0.28558499999999998</v>
      </c>
      <c r="BS285">
        <v>0.35411700000000002</v>
      </c>
      <c r="BT285">
        <v>2.5823200000000001E-2</v>
      </c>
      <c r="BU285">
        <v>0.90434599999999998</v>
      </c>
      <c r="BV285">
        <v>0.173318</v>
      </c>
      <c r="BW285">
        <v>2772.97</v>
      </c>
      <c r="BX285">
        <v>28.0002</v>
      </c>
      <c r="BY285">
        <v>343.46199999999999</v>
      </c>
      <c r="BZ285">
        <v>1453.44</v>
      </c>
      <c r="CA285">
        <v>-4792.59</v>
      </c>
      <c r="CB285">
        <v>615.745</v>
      </c>
      <c r="CC285">
        <v>2169.5500000000002</v>
      </c>
      <c r="CD285">
        <v>2371.31</v>
      </c>
      <c r="CE285">
        <v>151.51499999999999</v>
      </c>
      <c r="CF285">
        <v>5113.3999999999996</v>
      </c>
      <c r="CG285">
        <v>4597.87</v>
      </c>
      <c r="CH285">
        <v>0</v>
      </c>
      <c r="CI285">
        <v>0</v>
      </c>
      <c r="CJ285">
        <v>0</v>
      </c>
      <c r="CK285">
        <v>0</v>
      </c>
      <c r="CL285">
        <v>0</v>
      </c>
      <c r="CM285">
        <v>25.99</v>
      </c>
      <c r="CN285">
        <v>3.16</v>
      </c>
      <c r="CO285">
        <v>3.53</v>
      </c>
      <c r="CP285">
        <v>14.11</v>
      </c>
      <c r="CQ285">
        <v>-41.78</v>
      </c>
      <c r="CR285">
        <v>7.14</v>
      </c>
      <c r="CS285">
        <v>22.9</v>
      </c>
      <c r="CT285">
        <v>25.15</v>
      </c>
      <c r="CU285">
        <v>1.64</v>
      </c>
      <c r="CV285">
        <v>61.84</v>
      </c>
      <c r="CW285">
        <v>46.79</v>
      </c>
      <c r="DH285" s="27">
        <v>3.96101E-15</v>
      </c>
      <c r="DI285">
        <v>0.18249499999999999</v>
      </c>
      <c r="DJ285">
        <v>3.9219499999999997E-2</v>
      </c>
      <c r="DK285">
        <v>8.0264000000000002E-2</v>
      </c>
      <c r="DL285">
        <v>-9.7961900000000005E-2</v>
      </c>
      <c r="DM285">
        <v>0.163464</v>
      </c>
      <c r="DN285">
        <v>0.28652</v>
      </c>
      <c r="DO285">
        <v>0.35411700000000002</v>
      </c>
      <c r="DP285">
        <v>2.5823200000000001E-2</v>
      </c>
      <c r="DQ285">
        <v>1.0339400000000001</v>
      </c>
      <c r="DR285">
        <v>0.30197800000000002</v>
      </c>
      <c r="DS285" t="s">
        <v>673</v>
      </c>
      <c r="DT285" t="s">
        <v>670</v>
      </c>
      <c r="DU285" t="s">
        <v>665</v>
      </c>
      <c r="DV285" t="s">
        <v>501</v>
      </c>
      <c r="DW285">
        <v>0.12959499999999999</v>
      </c>
      <c r="DX285">
        <v>0.12866</v>
      </c>
      <c r="DY285">
        <v>4.9000000000000004</v>
      </c>
      <c r="DZ285">
        <v>6.3</v>
      </c>
      <c r="EC285">
        <v>2673.56</v>
      </c>
      <c r="ED285">
        <v>5.1102600000000002</v>
      </c>
      <c r="EE285">
        <v>343.46199999999999</v>
      </c>
      <c r="EF285">
        <v>1492.99</v>
      </c>
      <c r="EG285">
        <v>0</v>
      </c>
      <c r="EH285">
        <v>-4792.59</v>
      </c>
      <c r="EI285">
        <v>0</v>
      </c>
      <c r="EJ285">
        <v>0</v>
      </c>
      <c r="EK285">
        <v>615.745</v>
      </c>
      <c r="EL285">
        <v>2162.16</v>
      </c>
      <c r="EM285">
        <v>2371.31</v>
      </c>
      <c r="EN285">
        <v>151.51499999999999</v>
      </c>
      <c r="EO285">
        <v>5023.25</v>
      </c>
      <c r="EP285">
        <v>0</v>
      </c>
      <c r="EQ285">
        <v>0</v>
      </c>
      <c r="ER285">
        <v>0</v>
      </c>
      <c r="ES285">
        <v>0</v>
      </c>
      <c r="ET285">
        <v>0</v>
      </c>
      <c r="EU285">
        <v>25.03</v>
      </c>
      <c r="EV285">
        <v>0.81</v>
      </c>
      <c r="EW285">
        <v>3.53</v>
      </c>
      <c r="EX285">
        <v>14.46</v>
      </c>
      <c r="EY285">
        <v>0</v>
      </c>
      <c r="EZ285">
        <v>-41.75</v>
      </c>
      <c r="FA285">
        <v>0</v>
      </c>
      <c r="FB285">
        <v>0</v>
      </c>
      <c r="FC285">
        <v>7.14</v>
      </c>
      <c r="FD285">
        <v>22.83</v>
      </c>
      <c r="FE285">
        <v>25.15</v>
      </c>
      <c r="FF285">
        <v>1.64</v>
      </c>
      <c r="FG285">
        <v>58.84</v>
      </c>
      <c r="FT285" s="27">
        <v>3.96101E-15</v>
      </c>
      <c r="FU285">
        <v>5.69442E-2</v>
      </c>
      <c r="FV285">
        <v>3.9219499999999997E-2</v>
      </c>
      <c r="FW285">
        <v>7.7154700000000007E-2</v>
      </c>
      <c r="FX285">
        <v>0</v>
      </c>
      <c r="FY285">
        <v>-9.7961900000000005E-2</v>
      </c>
      <c r="FZ285">
        <v>0</v>
      </c>
      <c r="GA285">
        <v>0</v>
      </c>
      <c r="GB285">
        <v>0.163464</v>
      </c>
      <c r="GC285">
        <v>0.28558499999999998</v>
      </c>
      <c r="GD285">
        <v>0.35411700000000002</v>
      </c>
      <c r="GE285">
        <v>2.5823200000000001E-2</v>
      </c>
      <c r="GF285">
        <v>0.90434599999999998</v>
      </c>
      <c r="GG285">
        <v>5651.75</v>
      </c>
      <c r="GH285">
        <v>203.84</v>
      </c>
      <c r="GI285">
        <v>343.46199999999999</v>
      </c>
      <c r="GJ285">
        <v>3291.97</v>
      </c>
      <c r="GK285">
        <v>2615</v>
      </c>
      <c r="GL285">
        <v>2596</v>
      </c>
      <c r="GM285">
        <v>3146.01</v>
      </c>
      <c r="GN285">
        <v>327.5</v>
      </c>
      <c r="GO285">
        <v>18175.5</v>
      </c>
      <c r="GP285">
        <v>0</v>
      </c>
      <c r="GQ285">
        <v>0</v>
      </c>
      <c r="GR285">
        <v>0</v>
      </c>
      <c r="GS285">
        <v>0</v>
      </c>
      <c r="GT285">
        <v>52.89</v>
      </c>
      <c r="GU285">
        <v>14.55</v>
      </c>
      <c r="GV285">
        <v>3.53</v>
      </c>
      <c r="GW285">
        <v>33.29</v>
      </c>
      <c r="GX285">
        <v>30.97</v>
      </c>
      <c r="GY285">
        <v>27.59</v>
      </c>
      <c r="GZ285">
        <v>33.85</v>
      </c>
      <c r="HA285">
        <v>3.77</v>
      </c>
      <c r="HB285">
        <v>200.44</v>
      </c>
      <c r="HC285">
        <v>52.89</v>
      </c>
      <c r="HD285">
        <v>14.55</v>
      </c>
      <c r="HE285">
        <v>3.53</v>
      </c>
      <c r="HF285">
        <v>33.29</v>
      </c>
      <c r="HG285">
        <v>30.97</v>
      </c>
      <c r="HH285">
        <v>27.59</v>
      </c>
      <c r="HI285">
        <v>33.85</v>
      </c>
      <c r="HJ285">
        <v>3.77</v>
      </c>
      <c r="HK285">
        <v>200.44</v>
      </c>
      <c r="ID285" s="27">
        <v>3.96101E-15</v>
      </c>
      <c r="IE285">
        <v>0.74934400000000001</v>
      </c>
      <c r="IF285">
        <v>3.9219499999999997E-2</v>
      </c>
      <c r="IG285">
        <v>0.44817499999999999</v>
      </c>
      <c r="IH285">
        <v>0.76358999999999999</v>
      </c>
      <c r="II285">
        <v>0.38997300000000001</v>
      </c>
      <c r="IJ285">
        <v>0.515185</v>
      </c>
      <c r="IK285">
        <v>6.9275500000000004E-2</v>
      </c>
      <c r="IL285">
        <v>2.9747599999999998</v>
      </c>
      <c r="IM285">
        <v>50.2</v>
      </c>
      <c r="IN285">
        <v>20.8</v>
      </c>
      <c r="IO285">
        <v>29.4</v>
      </c>
      <c r="IP285">
        <v>51.7</v>
      </c>
      <c r="IQ285">
        <v>20.8</v>
      </c>
      <c r="IR285">
        <v>30.9</v>
      </c>
      <c r="IU285">
        <v>43.83</v>
      </c>
      <c r="IV285">
        <v>0</v>
      </c>
      <c r="IW285">
        <v>46.79</v>
      </c>
      <c r="IX285">
        <v>0</v>
      </c>
      <c r="IY285">
        <v>43.83</v>
      </c>
      <c r="IZ285">
        <v>0</v>
      </c>
      <c r="JA285">
        <v>104.26</v>
      </c>
      <c r="JB285">
        <v>0</v>
      </c>
      <c r="JK285">
        <v>1</v>
      </c>
      <c r="JL285">
        <v>3.1526900000000002</v>
      </c>
      <c r="JM285">
        <v>3.1526900000000002</v>
      </c>
      <c r="JP285">
        <v>4794</v>
      </c>
      <c r="JQ285">
        <v>3.1526900000000002</v>
      </c>
      <c r="JR285">
        <v>0.38</v>
      </c>
      <c r="JS285">
        <v>0.35</v>
      </c>
      <c r="JT285">
        <v>1.24</v>
      </c>
      <c r="JU285">
        <v>0.39</v>
      </c>
      <c r="JV285">
        <v>0.35</v>
      </c>
      <c r="JW285">
        <v>1.26</v>
      </c>
      <c r="JZ285">
        <v>1</v>
      </c>
      <c r="KA285">
        <v>1</v>
      </c>
      <c r="KB285">
        <v>27.151800000000001</v>
      </c>
      <c r="KC285">
        <v>27.522300000000001</v>
      </c>
      <c r="KD285">
        <v>31.9115</v>
      </c>
      <c r="KE285">
        <v>32.378999999999998</v>
      </c>
      <c r="KF285">
        <v>57.317</v>
      </c>
      <c r="KG285">
        <v>58.302999999999997</v>
      </c>
      <c r="KJ285">
        <v>562.91600000000005</v>
      </c>
      <c r="KK285">
        <v>1.3943000000000001</v>
      </c>
      <c r="KL285">
        <v>68.530699999999996</v>
      </c>
      <c r="KM285">
        <v>282.69099999999997</v>
      </c>
      <c r="KN285">
        <v>0</v>
      </c>
      <c r="KO285">
        <v>-735.59500000000003</v>
      </c>
      <c r="KP285">
        <v>0</v>
      </c>
      <c r="KQ285">
        <v>0</v>
      </c>
      <c r="KR285">
        <v>133.613</v>
      </c>
      <c r="KS285">
        <v>407.60300000000001</v>
      </c>
      <c r="KT285">
        <v>484.43799999999999</v>
      </c>
      <c r="KU285">
        <v>33.183900000000001</v>
      </c>
      <c r="KV285">
        <v>1238.77</v>
      </c>
      <c r="KW285">
        <v>0</v>
      </c>
      <c r="KX285">
        <v>0</v>
      </c>
      <c r="KY285">
        <v>0</v>
      </c>
      <c r="KZ285">
        <v>0</v>
      </c>
      <c r="LA285">
        <v>0</v>
      </c>
      <c r="LB285">
        <v>584.86300000000006</v>
      </c>
      <c r="LC285">
        <v>7.2590199999999996</v>
      </c>
      <c r="LD285">
        <v>68.530699999999996</v>
      </c>
      <c r="LE285">
        <v>274.35300000000001</v>
      </c>
      <c r="LF285">
        <v>-735.59500000000003</v>
      </c>
      <c r="LG285">
        <v>133.613</v>
      </c>
      <c r="LH285">
        <v>408.97199999999998</v>
      </c>
      <c r="LI285">
        <v>484.43799999999999</v>
      </c>
      <c r="LJ285">
        <v>33.183900000000001</v>
      </c>
      <c r="LK285">
        <v>1259.6199999999999</v>
      </c>
      <c r="LL285">
        <v>0</v>
      </c>
      <c r="LM285">
        <v>0</v>
      </c>
      <c r="LN285">
        <v>0</v>
      </c>
      <c r="LO285">
        <v>0</v>
      </c>
      <c r="LP285">
        <v>1183.21</v>
      </c>
      <c r="LQ285">
        <v>50.833500000000001</v>
      </c>
      <c r="LR285">
        <v>68.530699999999996</v>
      </c>
      <c r="LS285">
        <v>630.79</v>
      </c>
      <c r="LT285">
        <v>567.19200000000001</v>
      </c>
      <c r="LU285">
        <v>531.11900000000003</v>
      </c>
      <c r="LV285">
        <v>649.62800000000004</v>
      </c>
      <c r="LW285">
        <v>78.678600000000003</v>
      </c>
      <c r="LX285">
        <v>3759.98</v>
      </c>
      <c r="LY285">
        <v>0</v>
      </c>
      <c r="LZ285">
        <v>0</v>
      </c>
      <c r="MA285">
        <v>0</v>
      </c>
      <c r="MB285">
        <v>0</v>
      </c>
    </row>
    <row r="286" spans="1:340" x14ac:dyDescent="0.25">
      <c r="A286" s="26">
        <v>44497.862893518519</v>
      </c>
      <c r="B286" t="s">
        <v>1228</v>
      </c>
      <c r="C286" t="s">
        <v>1229</v>
      </c>
      <c r="D286">
        <v>3</v>
      </c>
      <c r="E286">
        <v>1</v>
      </c>
      <c r="F286">
        <v>2700</v>
      </c>
      <c r="G286" t="s">
        <v>87</v>
      </c>
      <c r="H286" t="s">
        <v>393</v>
      </c>
      <c r="I286">
        <v>1.91</v>
      </c>
      <c r="J286">
        <v>1.1000000000000001</v>
      </c>
      <c r="K286">
        <v>1.1000000000000001</v>
      </c>
      <c r="L286">
        <v>29.6</v>
      </c>
      <c r="O286">
        <v>1769.13</v>
      </c>
      <c r="P286">
        <v>0</v>
      </c>
      <c r="Q286">
        <v>343.46199999999999</v>
      </c>
      <c r="R286">
        <v>1468.41</v>
      </c>
      <c r="S286">
        <v>0</v>
      </c>
      <c r="T286">
        <v>-4696.3599999999997</v>
      </c>
      <c r="U286">
        <v>0</v>
      </c>
      <c r="V286">
        <v>0</v>
      </c>
      <c r="W286">
        <v>615.745</v>
      </c>
      <c r="X286">
        <v>2152.33</v>
      </c>
      <c r="Y286">
        <v>2371.31</v>
      </c>
      <c r="Z286">
        <v>151.51499999999999</v>
      </c>
      <c r="AA286">
        <v>4175.53</v>
      </c>
      <c r="AB286">
        <v>3581</v>
      </c>
      <c r="AC286">
        <v>0</v>
      </c>
      <c r="AD286">
        <v>0</v>
      </c>
      <c r="AE286">
        <v>0</v>
      </c>
      <c r="AF286">
        <v>0</v>
      </c>
      <c r="AG286">
        <v>0</v>
      </c>
      <c r="AH286">
        <v>0</v>
      </c>
      <c r="AI286">
        <v>17.09</v>
      </c>
      <c r="AJ286">
        <v>0</v>
      </c>
      <c r="AK286">
        <v>3.55</v>
      </c>
      <c r="AL286">
        <v>14.83</v>
      </c>
      <c r="AM286">
        <v>0</v>
      </c>
      <c r="AN286">
        <v>-40.26</v>
      </c>
      <c r="AO286">
        <v>0</v>
      </c>
      <c r="AP286">
        <v>0</v>
      </c>
      <c r="AQ286">
        <v>7.34</v>
      </c>
      <c r="AR286">
        <v>22.63</v>
      </c>
      <c r="AS286">
        <v>25.46</v>
      </c>
      <c r="AT286">
        <v>1.7</v>
      </c>
      <c r="AU286">
        <v>52.34</v>
      </c>
      <c r="AV286">
        <v>35.47</v>
      </c>
      <c r="BI286">
        <v>0</v>
      </c>
      <c r="BJ286">
        <v>0</v>
      </c>
      <c r="BK286">
        <v>3.9219499999999997E-2</v>
      </c>
      <c r="BL286">
        <v>0.120244</v>
      </c>
      <c r="BM286">
        <v>0</v>
      </c>
      <c r="BN286">
        <v>-9.6736600000000006E-2</v>
      </c>
      <c r="BO286">
        <v>0</v>
      </c>
      <c r="BP286">
        <v>0</v>
      </c>
      <c r="BQ286">
        <v>0.163464</v>
      </c>
      <c r="BR286">
        <v>0.27832699999999999</v>
      </c>
      <c r="BS286">
        <v>0.35411700000000002</v>
      </c>
      <c r="BT286">
        <v>2.5823200000000001E-2</v>
      </c>
      <c r="BU286">
        <v>0.88445799999999997</v>
      </c>
      <c r="BV286">
        <v>0.15946399999999999</v>
      </c>
      <c r="BW286">
        <v>1960.8</v>
      </c>
      <c r="BX286">
        <v>0</v>
      </c>
      <c r="BY286">
        <v>343.46199999999999</v>
      </c>
      <c r="BZ286">
        <v>1449.7</v>
      </c>
      <c r="CA286">
        <v>-4696.3599999999997</v>
      </c>
      <c r="CB286">
        <v>615.745</v>
      </c>
      <c r="CC286">
        <v>2157.7800000000002</v>
      </c>
      <c r="CD286">
        <v>2371.31</v>
      </c>
      <c r="CE286">
        <v>151.51499999999999</v>
      </c>
      <c r="CF286">
        <v>4353.9399999999996</v>
      </c>
      <c r="CG286">
        <v>3753.96</v>
      </c>
      <c r="CH286">
        <v>0</v>
      </c>
      <c r="CI286">
        <v>0</v>
      </c>
      <c r="CJ286">
        <v>0</v>
      </c>
      <c r="CK286">
        <v>0</v>
      </c>
      <c r="CL286">
        <v>0</v>
      </c>
      <c r="CM286">
        <v>19.13</v>
      </c>
      <c r="CN286">
        <v>0</v>
      </c>
      <c r="CO286">
        <v>3.55</v>
      </c>
      <c r="CP286">
        <v>14.7</v>
      </c>
      <c r="CQ286">
        <v>-40.26</v>
      </c>
      <c r="CR286">
        <v>7.34</v>
      </c>
      <c r="CS286">
        <v>22.69</v>
      </c>
      <c r="CT286">
        <v>25.46</v>
      </c>
      <c r="CU286">
        <v>1.7</v>
      </c>
      <c r="CV286">
        <v>54.31</v>
      </c>
      <c r="CW286">
        <v>37.380000000000003</v>
      </c>
      <c r="DH286">
        <v>0</v>
      </c>
      <c r="DI286">
        <v>0</v>
      </c>
      <c r="DJ286">
        <v>3.9219499999999997E-2</v>
      </c>
      <c r="DK286">
        <v>0.119924</v>
      </c>
      <c r="DL286">
        <v>-9.6736600000000006E-2</v>
      </c>
      <c r="DM286">
        <v>0.163464</v>
      </c>
      <c r="DN286">
        <v>0.27916200000000002</v>
      </c>
      <c r="DO286">
        <v>0.35411700000000002</v>
      </c>
      <c r="DP286">
        <v>2.5823200000000001E-2</v>
      </c>
      <c r="DQ286">
        <v>0.88497400000000004</v>
      </c>
      <c r="DR286">
        <v>0.15914400000000001</v>
      </c>
      <c r="DS286" t="s">
        <v>673</v>
      </c>
      <c r="DT286" t="s">
        <v>670</v>
      </c>
      <c r="DU286" t="s">
        <v>665</v>
      </c>
      <c r="DV286" t="s">
        <v>501</v>
      </c>
      <c r="DW286">
        <v>5.1546600000000001E-4</v>
      </c>
      <c r="DX286">
        <v>-3.1975200000000002E-4</v>
      </c>
      <c r="DY286">
        <v>3.6</v>
      </c>
      <c r="DZ286">
        <v>5.0999999999999996</v>
      </c>
      <c r="EC286">
        <v>1769.13</v>
      </c>
      <c r="ED286">
        <v>0</v>
      </c>
      <c r="EE286">
        <v>343.46199999999999</v>
      </c>
      <c r="EF286">
        <v>1468.41</v>
      </c>
      <c r="EG286">
        <v>0</v>
      </c>
      <c r="EH286">
        <v>-4696.3599999999997</v>
      </c>
      <c r="EI286">
        <v>0</v>
      </c>
      <c r="EJ286">
        <v>0</v>
      </c>
      <c r="EK286">
        <v>615.745</v>
      </c>
      <c r="EL286">
        <v>2152.33</v>
      </c>
      <c r="EM286">
        <v>2371.31</v>
      </c>
      <c r="EN286">
        <v>151.51499999999999</v>
      </c>
      <c r="EO286">
        <v>4175.53</v>
      </c>
      <c r="EP286">
        <v>0</v>
      </c>
      <c r="EQ286">
        <v>0</v>
      </c>
      <c r="ER286">
        <v>0</v>
      </c>
      <c r="ES286">
        <v>0</v>
      </c>
      <c r="ET286">
        <v>0</v>
      </c>
      <c r="EU286">
        <v>17.09</v>
      </c>
      <c r="EV286">
        <v>0</v>
      </c>
      <c r="EW286">
        <v>3.55</v>
      </c>
      <c r="EX286">
        <v>14.83</v>
      </c>
      <c r="EY286">
        <v>0</v>
      </c>
      <c r="EZ286">
        <v>-40.26</v>
      </c>
      <c r="FA286">
        <v>0</v>
      </c>
      <c r="FB286">
        <v>0</v>
      </c>
      <c r="FC286">
        <v>7.34</v>
      </c>
      <c r="FD286">
        <v>22.63</v>
      </c>
      <c r="FE286">
        <v>25.46</v>
      </c>
      <c r="FF286">
        <v>1.7</v>
      </c>
      <c r="FG286">
        <v>52.34</v>
      </c>
      <c r="FT286">
        <v>0</v>
      </c>
      <c r="FU286">
        <v>0</v>
      </c>
      <c r="FV286">
        <v>3.9219499999999997E-2</v>
      </c>
      <c r="FW286">
        <v>0.120244</v>
      </c>
      <c r="FX286">
        <v>0</v>
      </c>
      <c r="FY286">
        <v>-9.6736600000000006E-2</v>
      </c>
      <c r="FZ286">
        <v>0</v>
      </c>
      <c r="GA286">
        <v>0</v>
      </c>
      <c r="GB286">
        <v>0.163464</v>
      </c>
      <c r="GC286">
        <v>0.27832699999999999</v>
      </c>
      <c r="GD286">
        <v>0.35411700000000002</v>
      </c>
      <c r="GE286">
        <v>2.5823200000000001E-2</v>
      </c>
      <c r="GF286">
        <v>0.88445799999999997</v>
      </c>
      <c r="GG286">
        <v>4184.58</v>
      </c>
      <c r="GH286">
        <v>0</v>
      </c>
      <c r="GI286">
        <v>343.46199999999999</v>
      </c>
      <c r="GJ286">
        <v>3308.76</v>
      </c>
      <c r="GK286">
        <v>2615</v>
      </c>
      <c r="GL286">
        <v>2596</v>
      </c>
      <c r="GM286">
        <v>3146.01</v>
      </c>
      <c r="GN286">
        <v>327.5</v>
      </c>
      <c r="GO286">
        <v>16521.3</v>
      </c>
      <c r="GP286">
        <v>0</v>
      </c>
      <c r="GQ286">
        <v>0</v>
      </c>
      <c r="GR286">
        <v>0</v>
      </c>
      <c r="GS286">
        <v>0</v>
      </c>
      <c r="GT286">
        <v>40.630000000000003</v>
      </c>
      <c r="GU286">
        <v>0</v>
      </c>
      <c r="GV286">
        <v>3.55</v>
      </c>
      <c r="GW286">
        <v>35.1</v>
      </c>
      <c r="GX286">
        <v>31.45</v>
      </c>
      <c r="GY286">
        <v>27.78</v>
      </c>
      <c r="GZ286">
        <v>34.1</v>
      </c>
      <c r="HA286">
        <v>4.12</v>
      </c>
      <c r="HB286">
        <v>176.73</v>
      </c>
      <c r="HC286">
        <v>40.630000000000003</v>
      </c>
      <c r="HD286">
        <v>0</v>
      </c>
      <c r="HE286">
        <v>3.55</v>
      </c>
      <c r="HF286">
        <v>35.1</v>
      </c>
      <c r="HG286">
        <v>31.45</v>
      </c>
      <c r="HH286">
        <v>27.78</v>
      </c>
      <c r="HI286">
        <v>34.1</v>
      </c>
      <c r="HJ286">
        <v>4.12</v>
      </c>
      <c r="HK286">
        <v>176.73</v>
      </c>
      <c r="ID286">
        <v>0</v>
      </c>
      <c r="IE286">
        <v>0</v>
      </c>
      <c r="IF286">
        <v>3.9219499999999997E-2</v>
      </c>
      <c r="IG286">
        <v>0.51052299999999995</v>
      </c>
      <c r="IH286">
        <v>0.76358999999999999</v>
      </c>
      <c r="II286">
        <v>0.38997300000000001</v>
      </c>
      <c r="IJ286">
        <v>0.515185</v>
      </c>
      <c r="IK286">
        <v>6.9275500000000004E-2</v>
      </c>
      <c r="IL286">
        <v>2.2877700000000001</v>
      </c>
      <c r="IM286">
        <v>52.4</v>
      </c>
      <c r="IN286">
        <v>22.8</v>
      </c>
      <c r="IO286">
        <v>29.6</v>
      </c>
      <c r="IP286">
        <v>53.5</v>
      </c>
      <c r="IQ286">
        <v>22.8</v>
      </c>
      <c r="IR286">
        <v>30.7</v>
      </c>
      <c r="IU286">
        <v>35.47</v>
      </c>
      <c r="IV286">
        <v>0</v>
      </c>
      <c r="IW286">
        <v>37.380000000000003</v>
      </c>
      <c r="IX286">
        <v>0</v>
      </c>
      <c r="IY286">
        <v>35.47</v>
      </c>
      <c r="IZ286">
        <v>0</v>
      </c>
      <c r="JA286">
        <v>79.28</v>
      </c>
      <c r="JB286">
        <v>0</v>
      </c>
      <c r="JK286">
        <v>1</v>
      </c>
      <c r="JL286">
        <v>3.0918800000000002</v>
      </c>
      <c r="JM286">
        <v>3.0918800000000002</v>
      </c>
      <c r="JP286">
        <v>4697.74</v>
      </c>
      <c r="JQ286">
        <v>3.0918800000000002</v>
      </c>
      <c r="JR286">
        <v>0.37</v>
      </c>
      <c r="JS286">
        <v>0.35</v>
      </c>
      <c r="JT286">
        <v>1.07</v>
      </c>
      <c r="JU286">
        <v>0.37</v>
      </c>
      <c r="JV286">
        <v>0.35</v>
      </c>
      <c r="JW286">
        <v>1.1100000000000001</v>
      </c>
      <c r="JZ286">
        <v>1</v>
      </c>
      <c r="KA286">
        <v>1</v>
      </c>
      <c r="KB286">
        <v>13.8637</v>
      </c>
      <c r="KC286">
        <v>13.962899999999999</v>
      </c>
      <c r="KD286">
        <v>13.9556</v>
      </c>
      <c r="KE286">
        <v>14.056699999999999</v>
      </c>
      <c r="KF286">
        <v>20.990100000000002</v>
      </c>
      <c r="KG286">
        <v>21.2348</v>
      </c>
      <c r="KJ286">
        <v>378.98200000000003</v>
      </c>
      <c r="KK286">
        <v>0</v>
      </c>
      <c r="KL286">
        <v>68.530699999999996</v>
      </c>
      <c r="KM286">
        <v>277.15800000000002</v>
      </c>
      <c r="KN286">
        <v>0</v>
      </c>
      <c r="KO286">
        <v>-716.02599999999995</v>
      </c>
      <c r="KP286">
        <v>0</v>
      </c>
      <c r="KQ286">
        <v>0</v>
      </c>
      <c r="KR286">
        <v>133.613</v>
      </c>
      <c r="KS286">
        <v>405.22</v>
      </c>
      <c r="KT286">
        <v>484.43799999999999</v>
      </c>
      <c r="KU286">
        <v>33.183900000000001</v>
      </c>
      <c r="KV286">
        <v>1065.0999999999999</v>
      </c>
      <c r="KW286">
        <v>0</v>
      </c>
      <c r="KX286">
        <v>0</v>
      </c>
      <c r="KY286">
        <v>0</v>
      </c>
      <c r="KZ286">
        <v>0</v>
      </c>
      <c r="LA286">
        <v>0</v>
      </c>
      <c r="LB286">
        <v>422.94099999999997</v>
      </c>
      <c r="LC286">
        <v>0</v>
      </c>
      <c r="LD286">
        <v>68.530699999999996</v>
      </c>
      <c r="LE286">
        <v>273.94600000000003</v>
      </c>
      <c r="LF286">
        <v>-716.02599999999995</v>
      </c>
      <c r="LG286">
        <v>133.613</v>
      </c>
      <c r="LH286">
        <v>406.20600000000002</v>
      </c>
      <c r="LI286">
        <v>484.43799999999999</v>
      </c>
      <c r="LJ286">
        <v>33.183900000000001</v>
      </c>
      <c r="LK286">
        <v>1106.83</v>
      </c>
      <c r="LL286">
        <v>0</v>
      </c>
      <c r="LM286">
        <v>0</v>
      </c>
      <c r="LN286">
        <v>0</v>
      </c>
      <c r="LO286">
        <v>0</v>
      </c>
      <c r="LP286">
        <v>886.68700000000001</v>
      </c>
      <c r="LQ286">
        <v>0</v>
      </c>
      <c r="LR286">
        <v>68.530699999999996</v>
      </c>
      <c r="LS286">
        <v>634.77499999999998</v>
      </c>
      <c r="LT286">
        <v>567.19200000000001</v>
      </c>
      <c r="LU286">
        <v>531.11900000000003</v>
      </c>
      <c r="LV286">
        <v>649.62800000000004</v>
      </c>
      <c r="LW286">
        <v>78.678600000000003</v>
      </c>
      <c r="LX286">
        <v>3416.61</v>
      </c>
      <c r="LY286">
        <v>0</v>
      </c>
      <c r="LZ286">
        <v>0</v>
      </c>
      <c r="MA286">
        <v>0</v>
      </c>
      <c r="MB286">
        <v>0</v>
      </c>
    </row>
    <row r="287" spans="1:340" x14ac:dyDescent="0.25">
      <c r="A287" s="26">
        <v>44497.863263888888</v>
      </c>
      <c r="B287" t="s">
        <v>1230</v>
      </c>
      <c r="C287" t="s">
        <v>1231</v>
      </c>
      <c r="D287">
        <v>4</v>
      </c>
      <c r="E287">
        <v>1</v>
      </c>
      <c r="F287">
        <v>2700</v>
      </c>
      <c r="G287" t="s">
        <v>87</v>
      </c>
      <c r="H287" t="s">
        <v>393</v>
      </c>
      <c r="I287">
        <v>1.82</v>
      </c>
      <c r="J287">
        <v>1</v>
      </c>
      <c r="K287">
        <v>1</v>
      </c>
      <c r="L287">
        <v>28.3</v>
      </c>
      <c r="O287">
        <v>2054.46</v>
      </c>
      <c r="P287">
        <v>31.23</v>
      </c>
      <c r="Q287">
        <v>345.11500000000001</v>
      </c>
      <c r="R287">
        <v>1374.18</v>
      </c>
      <c r="S287">
        <v>0</v>
      </c>
      <c r="T287">
        <v>-4772.03</v>
      </c>
      <c r="U287">
        <v>0</v>
      </c>
      <c r="V287">
        <v>0</v>
      </c>
      <c r="W287">
        <v>615.745</v>
      </c>
      <c r="X287">
        <v>2175.8000000000002</v>
      </c>
      <c r="Y287">
        <v>2371.31</v>
      </c>
      <c r="Z287">
        <v>151.51499999999999</v>
      </c>
      <c r="AA287">
        <v>4347.32</v>
      </c>
      <c r="AB287">
        <v>3804.98</v>
      </c>
      <c r="AC287">
        <v>0</v>
      </c>
      <c r="AD287">
        <v>0</v>
      </c>
      <c r="AE287">
        <v>0</v>
      </c>
      <c r="AF287">
        <v>0</v>
      </c>
      <c r="AG287">
        <v>0</v>
      </c>
      <c r="AH287">
        <v>0</v>
      </c>
      <c r="AI287">
        <v>19.2</v>
      </c>
      <c r="AJ287">
        <v>4.08</v>
      </c>
      <c r="AK287">
        <v>3.55</v>
      </c>
      <c r="AL287">
        <v>13.23</v>
      </c>
      <c r="AM287">
        <v>0</v>
      </c>
      <c r="AN287">
        <v>-41.51</v>
      </c>
      <c r="AO287">
        <v>0</v>
      </c>
      <c r="AP287">
        <v>0</v>
      </c>
      <c r="AQ287">
        <v>7.14</v>
      </c>
      <c r="AR287">
        <v>22.53</v>
      </c>
      <c r="AS287">
        <v>25.21</v>
      </c>
      <c r="AT287">
        <v>1.64</v>
      </c>
      <c r="AU287">
        <v>55.07</v>
      </c>
      <c r="AV287">
        <v>40.06</v>
      </c>
      <c r="BI287">
        <v>0</v>
      </c>
      <c r="BJ287">
        <v>0.26114500000000002</v>
      </c>
      <c r="BK287">
        <v>3.94083E-2</v>
      </c>
      <c r="BL287">
        <v>7.6710500000000001E-2</v>
      </c>
      <c r="BM287">
        <v>0</v>
      </c>
      <c r="BN287">
        <v>-9.0647099999999994E-2</v>
      </c>
      <c r="BO287">
        <v>0</v>
      </c>
      <c r="BP287">
        <v>0</v>
      </c>
      <c r="BQ287">
        <v>0.163464</v>
      </c>
      <c r="BR287">
        <v>0.28728500000000001</v>
      </c>
      <c r="BS287">
        <v>0.35411700000000002</v>
      </c>
      <c r="BT287">
        <v>2.5823200000000001E-2</v>
      </c>
      <c r="BU287">
        <v>1.11731</v>
      </c>
      <c r="BV287">
        <v>0.37726399999999999</v>
      </c>
      <c r="BW287">
        <v>2194.1999999999998</v>
      </c>
      <c r="BX287">
        <v>38.1571</v>
      </c>
      <c r="BY287">
        <v>345.11500000000001</v>
      </c>
      <c r="BZ287">
        <v>1338.47</v>
      </c>
      <c r="CA287">
        <v>-4772.03</v>
      </c>
      <c r="CB287">
        <v>615.745</v>
      </c>
      <c r="CC287">
        <v>2183.5</v>
      </c>
      <c r="CD287">
        <v>2371.31</v>
      </c>
      <c r="CE287">
        <v>151.51499999999999</v>
      </c>
      <c r="CF287">
        <v>4465.97</v>
      </c>
      <c r="CG287">
        <v>3915.94</v>
      </c>
      <c r="CH287">
        <v>0</v>
      </c>
      <c r="CI287">
        <v>0</v>
      </c>
      <c r="CJ287">
        <v>0</v>
      </c>
      <c r="CK287">
        <v>0</v>
      </c>
      <c r="CL287">
        <v>0</v>
      </c>
      <c r="CM287">
        <v>20.51</v>
      </c>
      <c r="CN287">
        <v>4.93</v>
      </c>
      <c r="CO287">
        <v>3.55</v>
      </c>
      <c r="CP287">
        <v>12.89</v>
      </c>
      <c r="CQ287">
        <v>-41.52</v>
      </c>
      <c r="CR287">
        <v>7.14</v>
      </c>
      <c r="CS287">
        <v>22.61</v>
      </c>
      <c r="CT287">
        <v>25.21</v>
      </c>
      <c r="CU287">
        <v>1.64</v>
      </c>
      <c r="CV287">
        <v>56.96</v>
      </c>
      <c r="CW287">
        <v>41.88</v>
      </c>
      <c r="DH287">
        <v>0</v>
      </c>
      <c r="DI287">
        <v>0.30039900000000003</v>
      </c>
      <c r="DJ287">
        <v>3.94083E-2</v>
      </c>
      <c r="DK287">
        <v>7.6049900000000004E-2</v>
      </c>
      <c r="DL287">
        <v>-9.0647099999999994E-2</v>
      </c>
      <c r="DM287">
        <v>0.163464</v>
      </c>
      <c r="DN287">
        <v>0.28851199999999999</v>
      </c>
      <c r="DO287">
        <v>0.35411700000000002</v>
      </c>
      <c r="DP287">
        <v>2.5823200000000001E-2</v>
      </c>
      <c r="DQ287">
        <v>1.15713</v>
      </c>
      <c r="DR287">
        <v>0.41585699999999998</v>
      </c>
      <c r="DS287" t="s">
        <v>673</v>
      </c>
      <c r="DT287" t="s">
        <v>670</v>
      </c>
      <c r="DU287" t="s">
        <v>665</v>
      </c>
      <c r="DV287" t="s">
        <v>501</v>
      </c>
      <c r="DW287">
        <v>3.9820000000000001E-2</v>
      </c>
      <c r="DX287">
        <v>3.8593799999999998E-2</v>
      </c>
      <c r="DY287">
        <v>3.3</v>
      </c>
      <c r="DZ287">
        <v>4.3</v>
      </c>
      <c r="EC287">
        <v>2054.46</v>
      </c>
      <c r="ED287">
        <v>31.23</v>
      </c>
      <c r="EE287">
        <v>345.11500000000001</v>
      </c>
      <c r="EF287">
        <v>1374.18</v>
      </c>
      <c r="EG287">
        <v>0</v>
      </c>
      <c r="EH287">
        <v>-4772.03</v>
      </c>
      <c r="EI287">
        <v>0</v>
      </c>
      <c r="EJ287">
        <v>0</v>
      </c>
      <c r="EK287">
        <v>615.745</v>
      </c>
      <c r="EL287">
        <v>2175.8000000000002</v>
      </c>
      <c r="EM287">
        <v>2371.31</v>
      </c>
      <c r="EN287">
        <v>151.51499999999999</v>
      </c>
      <c r="EO287">
        <v>4347.32</v>
      </c>
      <c r="EP287">
        <v>0</v>
      </c>
      <c r="EQ287">
        <v>0</v>
      </c>
      <c r="ER287">
        <v>0</v>
      </c>
      <c r="ES287">
        <v>0</v>
      </c>
      <c r="ET287">
        <v>0</v>
      </c>
      <c r="EU287">
        <v>19.2</v>
      </c>
      <c r="EV287">
        <v>4.08</v>
      </c>
      <c r="EW287">
        <v>3.55</v>
      </c>
      <c r="EX287">
        <v>13.23</v>
      </c>
      <c r="EY287">
        <v>0</v>
      </c>
      <c r="EZ287">
        <v>-41.51</v>
      </c>
      <c r="FA287">
        <v>0</v>
      </c>
      <c r="FB287">
        <v>0</v>
      </c>
      <c r="FC287">
        <v>7.14</v>
      </c>
      <c r="FD287">
        <v>22.53</v>
      </c>
      <c r="FE287">
        <v>25.21</v>
      </c>
      <c r="FF287">
        <v>1.64</v>
      </c>
      <c r="FG287">
        <v>55.07</v>
      </c>
      <c r="FT287">
        <v>0</v>
      </c>
      <c r="FU287">
        <v>0.26114500000000002</v>
      </c>
      <c r="FV287">
        <v>3.94083E-2</v>
      </c>
      <c r="FW287">
        <v>7.6710500000000001E-2</v>
      </c>
      <c r="FX287">
        <v>0</v>
      </c>
      <c r="FY287">
        <v>-9.0647099999999994E-2</v>
      </c>
      <c r="FZ287">
        <v>0</v>
      </c>
      <c r="GA287">
        <v>0</v>
      </c>
      <c r="GB287">
        <v>0.163464</v>
      </c>
      <c r="GC287">
        <v>0.28728500000000001</v>
      </c>
      <c r="GD287">
        <v>0.35411700000000002</v>
      </c>
      <c r="GE287">
        <v>2.5823200000000001E-2</v>
      </c>
      <c r="GF287">
        <v>1.11731</v>
      </c>
      <c r="GG287">
        <v>4464.79</v>
      </c>
      <c r="GH287">
        <v>328.64699999999999</v>
      </c>
      <c r="GI287">
        <v>345.11500000000001</v>
      </c>
      <c r="GJ287">
        <v>3151.53</v>
      </c>
      <c r="GK287">
        <v>2615</v>
      </c>
      <c r="GL287">
        <v>2596</v>
      </c>
      <c r="GM287">
        <v>3146.01</v>
      </c>
      <c r="GN287">
        <v>327.5</v>
      </c>
      <c r="GO287">
        <v>16974.599999999999</v>
      </c>
      <c r="GP287">
        <v>0</v>
      </c>
      <c r="GQ287">
        <v>0</v>
      </c>
      <c r="GR287">
        <v>0</v>
      </c>
      <c r="GS287">
        <v>0</v>
      </c>
      <c r="GT287">
        <v>41.7</v>
      </c>
      <c r="GU287">
        <v>21.74</v>
      </c>
      <c r="GV287">
        <v>3.55</v>
      </c>
      <c r="GW287">
        <v>31.5</v>
      </c>
      <c r="GX287">
        <v>30.77</v>
      </c>
      <c r="GY287">
        <v>27.59</v>
      </c>
      <c r="GZ287">
        <v>33.840000000000003</v>
      </c>
      <c r="HA287">
        <v>3.58</v>
      </c>
      <c r="HB287">
        <v>194.27</v>
      </c>
      <c r="HC287">
        <v>41.7</v>
      </c>
      <c r="HD287">
        <v>21.74</v>
      </c>
      <c r="HE287">
        <v>3.55</v>
      </c>
      <c r="HF287">
        <v>31.5</v>
      </c>
      <c r="HG287">
        <v>30.77</v>
      </c>
      <c r="HH287">
        <v>27.59</v>
      </c>
      <c r="HI287">
        <v>33.840000000000003</v>
      </c>
      <c r="HJ287">
        <v>3.58</v>
      </c>
      <c r="HK287">
        <v>194.27</v>
      </c>
      <c r="ID287">
        <v>0</v>
      </c>
      <c r="IE287">
        <v>1.50054</v>
      </c>
      <c r="IF287">
        <v>3.94083E-2</v>
      </c>
      <c r="IG287">
        <v>0.38096799999999997</v>
      </c>
      <c r="IH287">
        <v>0.76358999999999999</v>
      </c>
      <c r="II287">
        <v>0.38997300000000001</v>
      </c>
      <c r="IJ287">
        <v>0.515185</v>
      </c>
      <c r="IK287">
        <v>6.9275500000000004E-2</v>
      </c>
      <c r="IL287">
        <v>3.6589399999999999</v>
      </c>
      <c r="IM287">
        <v>49.7</v>
      </c>
      <c r="IN287">
        <v>21.4</v>
      </c>
      <c r="IO287">
        <v>28.3</v>
      </c>
      <c r="IP287">
        <v>50.7</v>
      </c>
      <c r="IQ287">
        <v>21.4</v>
      </c>
      <c r="IR287">
        <v>29.3</v>
      </c>
      <c r="IU287">
        <v>40.06</v>
      </c>
      <c r="IV287">
        <v>0</v>
      </c>
      <c r="IW287">
        <v>41.88</v>
      </c>
      <c r="IX287">
        <v>0</v>
      </c>
      <c r="IY287">
        <v>40.06</v>
      </c>
      <c r="IZ287">
        <v>0</v>
      </c>
      <c r="JA287">
        <v>98.49</v>
      </c>
      <c r="JB287">
        <v>0</v>
      </c>
      <c r="JK287">
        <v>1</v>
      </c>
      <c r="JL287">
        <v>3.0516999999999999</v>
      </c>
      <c r="JM287">
        <v>3.0516999999999999</v>
      </c>
      <c r="JP287">
        <v>4773.43</v>
      </c>
      <c r="JQ287">
        <v>3.0516999999999999</v>
      </c>
      <c r="JR287">
        <v>0.38</v>
      </c>
      <c r="JS287">
        <v>0.35</v>
      </c>
      <c r="JT287">
        <v>1.1100000000000001</v>
      </c>
      <c r="JU287">
        <v>0.38</v>
      </c>
      <c r="JV287">
        <v>0.35</v>
      </c>
      <c r="JW287">
        <v>1.1299999999999999</v>
      </c>
      <c r="JZ287">
        <v>1</v>
      </c>
      <c r="KA287">
        <v>1</v>
      </c>
      <c r="KB287">
        <v>12.7453</v>
      </c>
      <c r="KC287">
        <v>12.8218</v>
      </c>
      <c r="KD287">
        <v>13.173299999999999</v>
      </c>
      <c r="KE287">
        <v>13.2585</v>
      </c>
      <c r="KF287">
        <v>27.098800000000001</v>
      </c>
      <c r="KG287">
        <v>27.4682</v>
      </c>
      <c r="KJ287">
        <v>440.05599999999998</v>
      </c>
      <c r="KK287">
        <v>8.4092699999999994</v>
      </c>
      <c r="KL287">
        <v>68.860500000000002</v>
      </c>
      <c r="KM287">
        <v>259.42200000000003</v>
      </c>
      <c r="KN287">
        <v>0</v>
      </c>
      <c r="KO287">
        <v>-730.995</v>
      </c>
      <c r="KP287">
        <v>0</v>
      </c>
      <c r="KQ287">
        <v>0</v>
      </c>
      <c r="KR287">
        <v>133.613</v>
      </c>
      <c r="KS287">
        <v>410.34100000000001</v>
      </c>
      <c r="KT287">
        <v>484.43799999999999</v>
      </c>
      <c r="KU287">
        <v>33.183900000000001</v>
      </c>
      <c r="KV287">
        <v>1107.33</v>
      </c>
      <c r="KW287">
        <v>0</v>
      </c>
      <c r="KX287">
        <v>0</v>
      </c>
      <c r="KY287">
        <v>0</v>
      </c>
      <c r="KZ287">
        <v>0</v>
      </c>
      <c r="LA287">
        <v>0</v>
      </c>
      <c r="LB287">
        <v>470.61799999999999</v>
      </c>
      <c r="LC287">
        <v>10.2614</v>
      </c>
      <c r="LD287">
        <v>68.860500000000002</v>
      </c>
      <c r="LE287">
        <v>252.952</v>
      </c>
      <c r="LF287">
        <v>-730.995</v>
      </c>
      <c r="LG287">
        <v>133.613</v>
      </c>
      <c r="LH287">
        <v>411.77699999999999</v>
      </c>
      <c r="LI287">
        <v>484.43799999999999</v>
      </c>
      <c r="LJ287">
        <v>33.183900000000001</v>
      </c>
      <c r="LK287">
        <v>1134.71</v>
      </c>
      <c r="LL287">
        <v>0</v>
      </c>
      <c r="LM287">
        <v>0</v>
      </c>
      <c r="LN287">
        <v>0</v>
      </c>
      <c r="LO287">
        <v>0</v>
      </c>
      <c r="LP287">
        <v>947.71600000000001</v>
      </c>
      <c r="LQ287">
        <v>82.563699999999997</v>
      </c>
      <c r="LR287">
        <v>68.860500000000002</v>
      </c>
      <c r="LS287">
        <v>603.88300000000004</v>
      </c>
      <c r="LT287">
        <v>567.19200000000001</v>
      </c>
      <c r="LU287">
        <v>531.11900000000003</v>
      </c>
      <c r="LV287">
        <v>649.62800000000004</v>
      </c>
      <c r="LW287">
        <v>78.678600000000003</v>
      </c>
      <c r="LX287">
        <v>3529.64</v>
      </c>
      <c r="LY287">
        <v>0</v>
      </c>
      <c r="LZ287">
        <v>0</v>
      </c>
      <c r="MA287">
        <v>0</v>
      </c>
      <c r="MB287">
        <v>0</v>
      </c>
    </row>
    <row r="288" spans="1:340" x14ac:dyDescent="0.25">
      <c r="A288" s="26">
        <v>44497.863622685189</v>
      </c>
      <c r="B288" t="s">
        <v>1232</v>
      </c>
      <c r="C288" t="s">
        <v>1233</v>
      </c>
      <c r="D288">
        <v>5</v>
      </c>
      <c r="E288">
        <v>1</v>
      </c>
      <c r="F288">
        <v>2700</v>
      </c>
      <c r="G288" t="s">
        <v>87</v>
      </c>
      <c r="H288" t="s">
        <v>393</v>
      </c>
      <c r="I288">
        <v>2.34</v>
      </c>
      <c r="J288">
        <v>1.3</v>
      </c>
      <c r="K288">
        <v>1.3</v>
      </c>
      <c r="L288">
        <v>28.6</v>
      </c>
      <c r="O288">
        <v>1665.83</v>
      </c>
      <c r="P288">
        <v>0</v>
      </c>
      <c r="Q288">
        <v>339.93599999999998</v>
      </c>
      <c r="R288">
        <v>1544.49</v>
      </c>
      <c r="S288">
        <v>0</v>
      </c>
      <c r="T288">
        <v>-4675.9799999999996</v>
      </c>
      <c r="U288">
        <v>0</v>
      </c>
      <c r="V288">
        <v>0</v>
      </c>
      <c r="W288">
        <v>615.745</v>
      </c>
      <c r="X288">
        <v>2149.9299999999998</v>
      </c>
      <c r="Y288">
        <v>2371.31</v>
      </c>
      <c r="Z288">
        <v>151.51499999999999</v>
      </c>
      <c r="AA288">
        <v>4162.7700000000004</v>
      </c>
      <c r="AB288">
        <v>3550.25</v>
      </c>
      <c r="AC288">
        <v>0</v>
      </c>
      <c r="AD288">
        <v>0</v>
      </c>
      <c r="AE288">
        <v>0</v>
      </c>
      <c r="AF288">
        <v>0</v>
      </c>
      <c r="AG288">
        <v>0</v>
      </c>
      <c r="AH288">
        <v>0</v>
      </c>
      <c r="AI288">
        <v>15.8</v>
      </c>
      <c r="AJ288">
        <v>0</v>
      </c>
      <c r="AK288">
        <v>3.51</v>
      </c>
      <c r="AL288">
        <v>15.77</v>
      </c>
      <c r="AM288">
        <v>0</v>
      </c>
      <c r="AN288">
        <v>-40.21</v>
      </c>
      <c r="AO288">
        <v>0</v>
      </c>
      <c r="AP288">
        <v>0</v>
      </c>
      <c r="AQ288">
        <v>7.34</v>
      </c>
      <c r="AR288">
        <v>22.67</v>
      </c>
      <c r="AS288">
        <v>25.48</v>
      </c>
      <c r="AT288">
        <v>1.68</v>
      </c>
      <c r="AU288">
        <v>52.04</v>
      </c>
      <c r="AV288">
        <v>35.08</v>
      </c>
      <c r="BI288">
        <v>0</v>
      </c>
      <c r="BJ288">
        <v>0</v>
      </c>
      <c r="BK288">
        <v>3.8816799999999999E-2</v>
      </c>
      <c r="BL288">
        <v>0.13778199999999999</v>
      </c>
      <c r="BM288">
        <v>0</v>
      </c>
      <c r="BN288">
        <v>-6.4918900000000002E-2</v>
      </c>
      <c r="BO288">
        <v>0</v>
      </c>
      <c r="BP288">
        <v>0</v>
      </c>
      <c r="BQ288">
        <v>0.163464</v>
      </c>
      <c r="BR288">
        <v>0.27710299999999999</v>
      </c>
      <c r="BS288">
        <v>0.35411700000000002</v>
      </c>
      <c r="BT288">
        <v>2.5823200000000001E-2</v>
      </c>
      <c r="BU288">
        <v>0.93218800000000002</v>
      </c>
      <c r="BV288">
        <v>0.17659900000000001</v>
      </c>
      <c r="BW288">
        <v>1926.31</v>
      </c>
      <c r="BX288">
        <v>0</v>
      </c>
      <c r="BY288">
        <v>339.93599999999998</v>
      </c>
      <c r="BZ288">
        <v>1523.84</v>
      </c>
      <c r="CA288">
        <v>-4675.9799999999996</v>
      </c>
      <c r="CB288">
        <v>615.745</v>
      </c>
      <c r="CC288">
        <v>2157.34</v>
      </c>
      <c r="CD288">
        <v>2371.31</v>
      </c>
      <c r="CE288">
        <v>151.51499999999999</v>
      </c>
      <c r="CF288">
        <v>4410.01</v>
      </c>
      <c r="CG288">
        <v>3790.08</v>
      </c>
      <c r="CH288">
        <v>0</v>
      </c>
      <c r="CI288">
        <v>0</v>
      </c>
      <c r="CJ288">
        <v>0</v>
      </c>
      <c r="CK288">
        <v>0</v>
      </c>
      <c r="CL288">
        <v>0</v>
      </c>
      <c r="CM288">
        <v>18.350000000000001</v>
      </c>
      <c r="CN288">
        <v>0</v>
      </c>
      <c r="CO288">
        <v>3.51</v>
      </c>
      <c r="CP288">
        <v>15.56</v>
      </c>
      <c r="CQ288">
        <v>-40.200000000000003</v>
      </c>
      <c r="CR288">
        <v>7.34</v>
      </c>
      <c r="CS288">
        <v>22.74</v>
      </c>
      <c r="CT288">
        <v>25.48</v>
      </c>
      <c r="CU288">
        <v>1.68</v>
      </c>
      <c r="CV288">
        <v>54.46</v>
      </c>
      <c r="CW288">
        <v>37.42</v>
      </c>
      <c r="DH288">
        <v>0</v>
      </c>
      <c r="DI288">
        <v>0</v>
      </c>
      <c r="DJ288">
        <v>3.8816799999999999E-2</v>
      </c>
      <c r="DK288">
        <v>0.125001</v>
      </c>
      <c r="DL288">
        <v>-6.4918900000000002E-2</v>
      </c>
      <c r="DM288">
        <v>0.163464</v>
      </c>
      <c r="DN288">
        <v>0.27854200000000001</v>
      </c>
      <c r="DO288">
        <v>0.35411700000000002</v>
      </c>
      <c r="DP288">
        <v>2.5823200000000001E-2</v>
      </c>
      <c r="DQ288">
        <v>0.920844</v>
      </c>
      <c r="DR288">
        <v>0.16381799999999999</v>
      </c>
      <c r="DS288" t="s">
        <v>673</v>
      </c>
      <c r="DT288" t="s">
        <v>670</v>
      </c>
      <c r="DU288" t="s">
        <v>665</v>
      </c>
      <c r="DV288" t="s">
        <v>501</v>
      </c>
      <c r="DW288">
        <v>-1.13431E-2</v>
      </c>
      <c r="DX288">
        <v>-1.27814E-2</v>
      </c>
      <c r="DY288">
        <v>4.4000000000000004</v>
      </c>
      <c r="DZ288">
        <v>6.3</v>
      </c>
      <c r="EC288">
        <v>1665.83</v>
      </c>
      <c r="ED288">
        <v>0</v>
      </c>
      <c r="EE288">
        <v>339.93599999999998</v>
      </c>
      <c r="EF288">
        <v>1544.49</v>
      </c>
      <c r="EG288">
        <v>0</v>
      </c>
      <c r="EH288">
        <v>-4675.9799999999996</v>
      </c>
      <c r="EI288">
        <v>0</v>
      </c>
      <c r="EJ288">
        <v>0</v>
      </c>
      <c r="EK288">
        <v>615.745</v>
      </c>
      <c r="EL288">
        <v>2149.9299999999998</v>
      </c>
      <c r="EM288">
        <v>2371.31</v>
      </c>
      <c r="EN288">
        <v>151.51499999999999</v>
      </c>
      <c r="EO288">
        <v>4162.7700000000004</v>
      </c>
      <c r="EP288">
        <v>0</v>
      </c>
      <c r="EQ288">
        <v>0</v>
      </c>
      <c r="ER288">
        <v>0</v>
      </c>
      <c r="ES288">
        <v>0</v>
      </c>
      <c r="ET288">
        <v>0</v>
      </c>
      <c r="EU288">
        <v>15.8</v>
      </c>
      <c r="EV288">
        <v>0</v>
      </c>
      <c r="EW288">
        <v>3.51</v>
      </c>
      <c r="EX288">
        <v>15.77</v>
      </c>
      <c r="EY288">
        <v>0</v>
      </c>
      <c r="EZ288">
        <v>-40.21</v>
      </c>
      <c r="FA288">
        <v>0</v>
      </c>
      <c r="FB288">
        <v>0</v>
      </c>
      <c r="FC288">
        <v>7.34</v>
      </c>
      <c r="FD288">
        <v>22.67</v>
      </c>
      <c r="FE288">
        <v>25.48</v>
      </c>
      <c r="FF288">
        <v>1.68</v>
      </c>
      <c r="FG288">
        <v>52.04</v>
      </c>
      <c r="FT288">
        <v>0</v>
      </c>
      <c r="FU288">
        <v>0</v>
      </c>
      <c r="FV288">
        <v>3.8816799999999999E-2</v>
      </c>
      <c r="FW288">
        <v>0.13778199999999999</v>
      </c>
      <c r="FX288">
        <v>0</v>
      </c>
      <c r="FY288">
        <v>-6.4918900000000002E-2</v>
      </c>
      <c r="FZ288">
        <v>0</v>
      </c>
      <c r="GA288">
        <v>0</v>
      </c>
      <c r="GB288">
        <v>0.163464</v>
      </c>
      <c r="GC288">
        <v>0.27710299999999999</v>
      </c>
      <c r="GD288">
        <v>0.35411700000000002</v>
      </c>
      <c r="GE288">
        <v>2.5823200000000001E-2</v>
      </c>
      <c r="GF288">
        <v>0.93218800000000002</v>
      </c>
      <c r="GG288">
        <v>4748.42</v>
      </c>
      <c r="GH288">
        <v>0</v>
      </c>
      <c r="GI288">
        <v>339.93599999999998</v>
      </c>
      <c r="GJ288">
        <v>3382.69</v>
      </c>
      <c r="GK288">
        <v>2615</v>
      </c>
      <c r="GL288">
        <v>2596</v>
      </c>
      <c r="GM288">
        <v>3146.01</v>
      </c>
      <c r="GN288">
        <v>327.5</v>
      </c>
      <c r="GO288">
        <v>17155.599999999999</v>
      </c>
      <c r="GP288">
        <v>0</v>
      </c>
      <c r="GQ288">
        <v>0</v>
      </c>
      <c r="GR288">
        <v>0</v>
      </c>
      <c r="GS288">
        <v>0</v>
      </c>
      <c r="GT288">
        <v>45.58</v>
      </c>
      <c r="GU288">
        <v>0</v>
      </c>
      <c r="GV288">
        <v>3.51</v>
      </c>
      <c r="GW288">
        <v>35.840000000000003</v>
      </c>
      <c r="GX288">
        <v>31.31</v>
      </c>
      <c r="GY288">
        <v>27.75</v>
      </c>
      <c r="GZ288">
        <v>34.06</v>
      </c>
      <c r="HA288">
        <v>3.88</v>
      </c>
      <c r="HB288">
        <v>181.93</v>
      </c>
      <c r="HC288">
        <v>45.58</v>
      </c>
      <c r="HD288">
        <v>0</v>
      </c>
      <c r="HE288">
        <v>3.51</v>
      </c>
      <c r="HF288">
        <v>35.840000000000003</v>
      </c>
      <c r="HG288">
        <v>31.31</v>
      </c>
      <c r="HH288">
        <v>27.75</v>
      </c>
      <c r="HI288">
        <v>34.06</v>
      </c>
      <c r="HJ288">
        <v>3.88</v>
      </c>
      <c r="HK288">
        <v>181.93</v>
      </c>
      <c r="ID288" s="27">
        <v>5.0630800000000002E-15</v>
      </c>
      <c r="IE288">
        <v>0</v>
      </c>
      <c r="IF288">
        <v>3.8816799999999999E-2</v>
      </c>
      <c r="IG288">
        <v>0.49598199999999998</v>
      </c>
      <c r="IH288">
        <v>0.76358999999999999</v>
      </c>
      <c r="II288">
        <v>0.38997300000000001</v>
      </c>
      <c r="IJ288">
        <v>0.515185</v>
      </c>
      <c r="IK288">
        <v>6.9275500000000004E-2</v>
      </c>
      <c r="IL288">
        <v>2.2728199999999998</v>
      </c>
      <c r="IM288">
        <v>50.7</v>
      </c>
      <c r="IN288">
        <v>22.1</v>
      </c>
      <c r="IO288">
        <v>28.6</v>
      </c>
      <c r="IP288">
        <v>52</v>
      </c>
      <c r="IQ288">
        <v>22.1</v>
      </c>
      <c r="IR288">
        <v>29.9</v>
      </c>
      <c r="IU288">
        <v>35.08</v>
      </c>
      <c r="IV288">
        <v>0</v>
      </c>
      <c r="IW288">
        <v>37.42</v>
      </c>
      <c r="IX288">
        <v>0</v>
      </c>
      <c r="IY288">
        <v>35.08</v>
      </c>
      <c r="IZ288">
        <v>0</v>
      </c>
      <c r="JA288">
        <v>84.93</v>
      </c>
      <c r="JB288">
        <v>0</v>
      </c>
      <c r="JK288">
        <v>1</v>
      </c>
      <c r="JL288">
        <v>2.8714</v>
      </c>
      <c r="JM288">
        <v>2.8714</v>
      </c>
      <c r="JP288">
        <v>4677.3599999999997</v>
      </c>
      <c r="JQ288">
        <v>2.8714</v>
      </c>
      <c r="JR288">
        <v>0.38</v>
      </c>
      <c r="JS288">
        <v>0.33</v>
      </c>
      <c r="JT288">
        <v>1.06</v>
      </c>
      <c r="JU288">
        <v>0.38</v>
      </c>
      <c r="JV288">
        <v>0.34</v>
      </c>
      <c r="JW288">
        <v>1.1200000000000001</v>
      </c>
      <c r="JZ288">
        <v>1</v>
      </c>
      <c r="KA288">
        <v>1</v>
      </c>
      <c r="KB288">
        <v>16.255299999999998</v>
      </c>
      <c r="KC288">
        <v>16.403400000000001</v>
      </c>
      <c r="KD288">
        <v>16.253499999999999</v>
      </c>
      <c r="KE288">
        <v>16.401499999999999</v>
      </c>
      <c r="KF288">
        <v>24.9313</v>
      </c>
      <c r="KG288">
        <v>25.256499999999999</v>
      </c>
      <c r="KJ288">
        <v>358.08</v>
      </c>
      <c r="KK288">
        <v>0</v>
      </c>
      <c r="KL288">
        <v>67.826999999999998</v>
      </c>
      <c r="KM288">
        <v>292.80799999999999</v>
      </c>
      <c r="KN288">
        <v>0</v>
      </c>
      <c r="KO288">
        <v>-715.322</v>
      </c>
      <c r="KP288">
        <v>0</v>
      </c>
      <c r="KQ288">
        <v>0</v>
      </c>
      <c r="KR288">
        <v>133.613</v>
      </c>
      <c r="KS288">
        <v>404.714</v>
      </c>
      <c r="KT288">
        <v>484.43799999999999</v>
      </c>
      <c r="KU288">
        <v>33.183900000000001</v>
      </c>
      <c r="KV288">
        <v>1059.3399999999999</v>
      </c>
      <c r="KW288">
        <v>0</v>
      </c>
      <c r="KX288">
        <v>0</v>
      </c>
      <c r="KY288">
        <v>0</v>
      </c>
      <c r="KZ288">
        <v>0</v>
      </c>
      <c r="LA288">
        <v>0</v>
      </c>
      <c r="LB288">
        <v>418.46899999999999</v>
      </c>
      <c r="LC288">
        <v>0</v>
      </c>
      <c r="LD288">
        <v>67.826999999999998</v>
      </c>
      <c r="LE288">
        <v>289.26900000000001</v>
      </c>
      <c r="LF288">
        <v>-715.322</v>
      </c>
      <c r="LG288">
        <v>133.613</v>
      </c>
      <c r="LH288">
        <v>406.07900000000001</v>
      </c>
      <c r="LI288">
        <v>484.43799999999999</v>
      </c>
      <c r="LJ288">
        <v>33.183900000000001</v>
      </c>
      <c r="LK288">
        <v>1117.56</v>
      </c>
      <c r="LL288">
        <v>0</v>
      </c>
      <c r="LM288">
        <v>0</v>
      </c>
      <c r="LN288">
        <v>0</v>
      </c>
      <c r="LO288">
        <v>0</v>
      </c>
      <c r="LP288">
        <v>1016.15</v>
      </c>
      <c r="LQ288">
        <v>0</v>
      </c>
      <c r="LR288">
        <v>67.826999999999998</v>
      </c>
      <c r="LS288">
        <v>649.88800000000003</v>
      </c>
      <c r="LT288">
        <v>567.19200000000001</v>
      </c>
      <c r="LU288">
        <v>531.11900000000003</v>
      </c>
      <c r="LV288">
        <v>649.62800000000004</v>
      </c>
      <c r="LW288">
        <v>78.678600000000003</v>
      </c>
      <c r="LX288">
        <v>3560.49</v>
      </c>
      <c r="LY288">
        <v>0</v>
      </c>
      <c r="LZ288">
        <v>0</v>
      </c>
      <c r="MA288">
        <v>0</v>
      </c>
      <c r="MB288">
        <v>0</v>
      </c>
    </row>
    <row r="289" spans="1:340" x14ac:dyDescent="0.25">
      <c r="A289" s="26">
        <v>44497.863981481481</v>
      </c>
      <c r="B289" t="s">
        <v>1234</v>
      </c>
      <c r="C289" t="s">
        <v>1235</v>
      </c>
      <c r="D289">
        <v>6</v>
      </c>
      <c r="E289">
        <v>1</v>
      </c>
      <c r="F289">
        <v>2700</v>
      </c>
      <c r="G289" t="s">
        <v>87</v>
      </c>
      <c r="H289" t="s">
        <v>393</v>
      </c>
      <c r="I289">
        <v>1.69</v>
      </c>
      <c r="J289">
        <v>1.1000000000000001</v>
      </c>
      <c r="K289">
        <v>1.1000000000000001</v>
      </c>
      <c r="L289">
        <v>27.1</v>
      </c>
      <c r="O289">
        <v>879.18</v>
      </c>
      <c r="P289">
        <v>28.990500000000001</v>
      </c>
      <c r="Q289">
        <v>351.67</v>
      </c>
      <c r="R289">
        <v>1213.7</v>
      </c>
      <c r="S289">
        <v>0</v>
      </c>
      <c r="T289">
        <v>-4739.37</v>
      </c>
      <c r="U289">
        <v>0</v>
      </c>
      <c r="V289">
        <v>0</v>
      </c>
      <c r="W289">
        <v>615.745</v>
      </c>
      <c r="X289">
        <v>2193.4899999999998</v>
      </c>
      <c r="Y289">
        <v>2371.31</v>
      </c>
      <c r="Z289">
        <v>151.51499999999999</v>
      </c>
      <c r="AA289">
        <v>3066.23</v>
      </c>
      <c r="AB289">
        <v>2473.54</v>
      </c>
      <c r="AC289">
        <v>0</v>
      </c>
      <c r="AD289">
        <v>0</v>
      </c>
      <c r="AE289">
        <v>0</v>
      </c>
      <c r="AF289">
        <v>0</v>
      </c>
      <c r="AG289">
        <v>0</v>
      </c>
      <c r="AH289">
        <v>0</v>
      </c>
      <c r="AI289">
        <v>7.99</v>
      </c>
      <c r="AJ289">
        <v>2.87</v>
      </c>
      <c r="AK289">
        <v>3.52</v>
      </c>
      <c r="AL289">
        <v>11.68</v>
      </c>
      <c r="AM289">
        <v>0</v>
      </c>
      <c r="AN289">
        <v>-39.97</v>
      </c>
      <c r="AO289">
        <v>0</v>
      </c>
      <c r="AP289">
        <v>0</v>
      </c>
      <c r="AQ289">
        <v>6.92</v>
      </c>
      <c r="AR289">
        <v>22.05</v>
      </c>
      <c r="AS289">
        <v>24.6</v>
      </c>
      <c r="AT289">
        <v>1.61</v>
      </c>
      <c r="AU289">
        <v>41.27</v>
      </c>
      <c r="AV289">
        <v>26.06</v>
      </c>
      <c r="BI289">
        <v>0</v>
      </c>
      <c r="BJ289">
        <v>0.25564199999999998</v>
      </c>
      <c r="BK289">
        <v>4.0156799999999999E-2</v>
      </c>
      <c r="BL289">
        <v>8.17991E-2</v>
      </c>
      <c r="BM289">
        <v>0</v>
      </c>
      <c r="BN289">
        <v>-5.6494999999999997E-2</v>
      </c>
      <c r="BO289">
        <v>0</v>
      </c>
      <c r="BP289">
        <v>0</v>
      </c>
      <c r="BQ289">
        <v>0.163464</v>
      </c>
      <c r="BR289">
        <v>0.28479199999999999</v>
      </c>
      <c r="BS289">
        <v>0.35411700000000002</v>
      </c>
      <c r="BT289">
        <v>2.5823200000000001E-2</v>
      </c>
      <c r="BU289">
        <v>1.1493</v>
      </c>
      <c r="BV289">
        <v>0.37759799999999999</v>
      </c>
      <c r="BW289">
        <v>981.774</v>
      </c>
      <c r="BX289">
        <v>48.0929</v>
      </c>
      <c r="BY289">
        <v>351.67</v>
      </c>
      <c r="BZ289">
        <v>1188</v>
      </c>
      <c r="CA289">
        <v>-4739.37</v>
      </c>
      <c r="CB289">
        <v>615.745</v>
      </c>
      <c r="CC289">
        <v>2199.31</v>
      </c>
      <c r="CD289">
        <v>2371.31</v>
      </c>
      <c r="CE289">
        <v>151.51499999999999</v>
      </c>
      <c r="CF289">
        <v>3168.04</v>
      </c>
      <c r="CG289">
        <v>2569.54</v>
      </c>
      <c r="CH289">
        <v>0</v>
      </c>
      <c r="CI289">
        <v>0</v>
      </c>
      <c r="CJ289">
        <v>0</v>
      </c>
      <c r="CK289">
        <v>0</v>
      </c>
      <c r="CL289">
        <v>0</v>
      </c>
      <c r="CM289">
        <v>8.94</v>
      </c>
      <c r="CN289">
        <v>3.8</v>
      </c>
      <c r="CO289">
        <v>3.52</v>
      </c>
      <c r="CP289">
        <v>11.49</v>
      </c>
      <c r="CQ289">
        <v>-39.97</v>
      </c>
      <c r="CR289">
        <v>6.92</v>
      </c>
      <c r="CS289">
        <v>22.11</v>
      </c>
      <c r="CT289">
        <v>24.6</v>
      </c>
      <c r="CU289">
        <v>1.61</v>
      </c>
      <c r="CV289">
        <v>43.02</v>
      </c>
      <c r="CW289">
        <v>27.75</v>
      </c>
      <c r="DH289">
        <v>0</v>
      </c>
      <c r="DI289">
        <v>0.31025199999999997</v>
      </c>
      <c r="DJ289">
        <v>4.0156799999999999E-2</v>
      </c>
      <c r="DK289">
        <v>7.7162499999999995E-2</v>
      </c>
      <c r="DL289">
        <v>-5.6494999999999997E-2</v>
      </c>
      <c r="DM289">
        <v>0.163464</v>
      </c>
      <c r="DN289">
        <v>0.285497</v>
      </c>
      <c r="DO289">
        <v>0.35411700000000002</v>
      </c>
      <c r="DP289">
        <v>2.5823200000000001E-2</v>
      </c>
      <c r="DQ289">
        <v>1.19998</v>
      </c>
      <c r="DR289">
        <v>0.42757200000000001</v>
      </c>
      <c r="DS289" t="s">
        <v>673</v>
      </c>
      <c r="DT289" t="s">
        <v>670</v>
      </c>
      <c r="DU289" t="s">
        <v>665</v>
      </c>
      <c r="DV289" t="s">
        <v>501</v>
      </c>
      <c r="DW289">
        <v>5.0679000000000002E-2</v>
      </c>
      <c r="DX289">
        <v>4.9974200000000003E-2</v>
      </c>
      <c r="DY289">
        <v>4.0999999999999996</v>
      </c>
      <c r="DZ289">
        <v>6.1</v>
      </c>
      <c r="EC289">
        <v>879.18</v>
      </c>
      <c r="ED289">
        <v>28.990500000000001</v>
      </c>
      <c r="EE289">
        <v>351.67</v>
      </c>
      <c r="EF289">
        <v>1213.7</v>
      </c>
      <c r="EG289">
        <v>0</v>
      </c>
      <c r="EH289">
        <v>-4739.37</v>
      </c>
      <c r="EI289">
        <v>0</v>
      </c>
      <c r="EJ289">
        <v>0</v>
      </c>
      <c r="EK289">
        <v>615.745</v>
      </c>
      <c r="EL289">
        <v>2193.4899999999998</v>
      </c>
      <c r="EM289">
        <v>2371.31</v>
      </c>
      <c r="EN289">
        <v>151.51499999999999</v>
      </c>
      <c r="EO289">
        <v>3066.23</v>
      </c>
      <c r="EP289">
        <v>0</v>
      </c>
      <c r="EQ289">
        <v>0</v>
      </c>
      <c r="ER289">
        <v>0</v>
      </c>
      <c r="ES289">
        <v>0</v>
      </c>
      <c r="ET289">
        <v>0</v>
      </c>
      <c r="EU289">
        <v>7.99</v>
      </c>
      <c r="EV289">
        <v>2.87</v>
      </c>
      <c r="EW289">
        <v>3.52</v>
      </c>
      <c r="EX289">
        <v>11.68</v>
      </c>
      <c r="EY289">
        <v>0</v>
      </c>
      <c r="EZ289">
        <v>-39.97</v>
      </c>
      <c r="FA289">
        <v>0</v>
      </c>
      <c r="FB289">
        <v>0</v>
      </c>
      <c r="FC289">
        <v>6.92</v>
      </c>
      <c r="FD289">
        <v>22.05</v>
      </c>
      <c r="FE289">
        <v>24.6</v>
      </c>
      <c r="FF289">
        <v>1.61</v>
      </c>
      <c r="FG289">
        <v>41.27</v>
      </c>
      <c r="FT289">
        <v>0</v>
      </c>
      <c r="FU289">
        <v>0.25564199999999998</v>
      </c>
      <c r="FV289">
        <v>4.0156799999999999E-2</v>
      </c>
      <c r="FW289">
        <v>8.17991E-2</v>
      </c>
      <c r="FX289">
        <v>0</v>
      </c>
      <c r="FY289">
        <v>-5.6494999999999997E-2</v>
      </c>
      <c r="FZ289">
        <v>0</v>
      </c>
      <c r="GA289">
        <v>0</v>
      </c>
      <c r="GB289">
        <v>0.163464</v>
      </c>
      <c r="GC289">
        <v>0.28479199999999999</v>
      </c>
      <c r="GD289">
        <v>0.35411700000000002</v>
      </c>
      <c r="GE289">
        <v>2.5823200000000001E-2</v>
      </c>
      <c r="GF289">
        <v>1.1493</v>
      </c>
      <c r="GG289">
        <v>1900.48</v>
      </c>
      <c r="GH289">
        <v>168.94900000000001</v>
      </c>
      <c r="GI289">
        <v>351.67</v>
      </c>
      <c r="GJ289">
        <v>3010.22</v>
      </c>
      <c r="GK289">
        <v>2615</v>
      </c>
      <c r="GL289">
        <v>2596</v>
      </c>
      <c r="GM289">
        <v>3146.01</v>
      </c>
      <c r="GN289">
        <v>327.5</v>
      </c>
      <c r="GO289">
        <v>14115.8</v>
      </c>
      <c r="GP289">
        <v>0</v>
      </c>
      <c r="GQ289">
        <v>0</v>
      </c>
      <c r="GR289">
        <v>0</v>
      </c>
      <c r="GS289">
        <v>0</v>
      </c>
      <c r="GT289">
        <v>17.29</v>
      </c>
      <c r="GU289">
        <v>8.58</v>
      </c>
      <c r="GV289">
        <v>3.52</v>
      </c>
      <c r="GW289">
        <v>29.93</v>
      </c>
      <c r="GX289">
        <v>29.72</v>
      </c>
      <c r="GY289">
        <v>26.87</v>
      </c>
      <c r="GZ289">
        <v>32.950000000000003</v>
      </c>
      <c r="HA289">
        <v>3.7</v>
      </c>
      <c r="HB289">
        <v>152.56</v>
      </c>
      <c r="HC289">
        <v>17.29</v>
      </c>
      <c r="HD289">
        <v>8.58</v>
      </c>
      <c r="HE289">
        <v>3.52</v>
      </c>
      <c r="HF289">
        <v>29.93</v>
      </c>
      <c r="HG289">
        <v>29.72</v>
      </c>
      <c r="HH289">
        <v>26.87</v>
      </c>
      <c r="HI289">
        <v>32.950000000000003</v>
      </c>
      <c r="HJ289">
        <v>3.7</v>
      </c>
      <c r="HK289">
        <v>152.56</v>
      </c>
      <c r="ID289">
        <v>0</v>
      </c>
      <c r="IE289">
        <v>0.48683500000000002</v>
      </c>
      <c r="IF289">
        <v>4.0156799999999999E-2</v>
      </c>
      <c r="IG289">
        <v>0.36234100000000002</v>
      </c>
      <c r="IH289">
        <v>0.76358999999999999</v>
      </c>
      <c r="II289">
        <v>0.38997300000000001</v>
      </c>
      <c r="IJ289">
        <v>0.515185</v>
      </c>
      <c r="IK289">
        <v>6.9275500000000004E-2</v>
      </c>
      <c r="IL289">
        <v>2.6273599999999999</v>
      </c>
      <c r="IM289">
        <v>53.3</v>
      </c>
      <c r="IN289">
        <v>26.2</v>
      </c>
      <c r="IO289">
        <v>27.1</v>
      </c>
      <c r="IP289">
        <v>54.4</v>
      </c>
      <c r="IQ289">
        <v>26.2</v>
      </c>
      <c r="IR289">
        <v>28.2</v>
      </c>
      <c r="IU289">
        <v>26.06</v>
      </c>
      <c r="IV289">
        <v>0</v>
      </c>
      <c r="IW289">
        <v>27.75</v>
      </c>
      <c r="IX289">
        <v>0</v>
      </c>
      <c r="IY289">
        <v>26.06</v>
      </c>
      <c r="IZ289">
        <v>0</v>
      </c>
      <c r="JA289">
        <v>59.32</v>
      </c>
      <c r="JB289">
        <v>0</v>
      </c>
      <c r="JK289">
        <v>1</v>
      </c>
      <c r="JL289">
        <v>3.1052399999999998</v>
      </c>
      <c r="JM289">
        <v>3.1052399999999998</v>
      </c>
      <c r="JP289">
        <v>4740.76</v>
      </c>
      <c r="JQ289">
        <v>3.1052399999999998</v>
      </c>
      <c r="JR289">
        <v>0.27</v>
      </c>
      <c r="JS289">
        <v>0.22</v>
      </c>
      <c r="JT289">
        <v>0.98</v>
      </c>
      <c r="JU289">
        <v>0.27</v>
      </c>
      <c r="JV289">
        <v>0.22</v>
      </c>
      <c r="JW289">
        <v>1.01</v>
      </c>
      <c r="JZ289">
        <v>1</v>
      </c>
      <c r="KA289">
        <v>1</v>
      </c>
      <c r="KB289">
        <v>21.644100000000002</v>
      </c>
      <c r="KC289">
        <v>21.902100000000001</v>
      </c>
      <c r="KD289">
        <v>24.7255</v>
      </c>
      <c r="KE289">
        <v>25.046399999999998</v>
      </c>
      <c r="KF289">
        <v>34.085999999999999</v>
      </c>
      <c r="KG289">
        <v>34.597999999999999</v>
      </c>
      <c r="KJ289">
        <v>183.791</v>
      </c>
      <c r="KK289">
        <v>8.3790300000000002</v>
      </c>
      <c r="KL289">
        <v>65.213499999999996</v>
      </c>
      <c r="KM289">
        <v>209.63499999999999</v>
      </c>
      <c r="KN289">
        <v>0</v>
      </c>
      <c r="KO289">
        <v>-489.846</v>
      </c>
      <c r="KP289">
        <v>0</v>
      </c>
      <c r="KQ289">
        <v>0</v>
      </c>
      <c r="KR289">
        <v>134.529</v>
      </c>
      <c r="KS289">
        <v>376.65</v>
      </c>
      <c r="KT289">
        <v>462.36</v>
      </c>
      <c r="KU289">
        <v>33.337899999999998</v>
      </c>
      <c r="KV289">
        <v>984.048</v>
      </c>
      <c r="KW289">
        <v>0</v>
      </c>
      <c r="KX289">
        <v>0</v>
      </c>
      <c r="KY289">
        <v>0</v>
      </c>
      <c r="KZ289">
        <v>0</v>
      </c>
      <c r="LA289">
        <v>0</v>
      </c>
      <c r="LB289">
        <v>205.63800000000001</v>
      </c>
      <c r="LC289">
        <v>13.473100000000001</v>
      </c>
      <c r="LD289">
        <v>65.213499999999996</v>
      </c>
      <c r="LE289">
        <v>206.483</v>
      </c>
      <c r="LF289">
        <v>-489.846</v>
      </c>
      <c r="LG289">
        <v>134.529</v>
      </c>
      <c r="LH289">
        <v>377.56</v>
      </c>
      <c r="LI289">
        <v>462.36</v>
      </c>
      <c r="LJ289">
        <v>33.337899999999998</v>
      </c>
      <c r="LK289">
        <v>1008.75</v>
      </c>
      <c r="LL289">
        <v>0</v>
      </c>
      <c r="LM289">
        <v>0</v>
      </c>
      <c r="LN289">
        <v>0</v>
      </c>
      <c r="LO289">
        <v>0</v>
      </c>
      <c r="LP289">
        <v>396.21</v>
      </c>
      <c r="LQ289">
        <v>43.056899999999999</v>
      </c>
      <c r="LR289">
        <v>65.213499999999996</v>
      </c>
      <c r="LS289">
        <v>537.65200000000004</v>
      </c>
      <c r="LT289">
        <v>570.78300000000002</v>
      </c>
      <c r="LU289">
        <v>505.90699999999998</v>
      </c>
      <c r="LV289">
        <v>624.24900000000002</v>
      </c>
      <c r="LW289">
        <v>86.545199999999994</v>
      </c>
      <c r="LX289">
        <v>2829.62</v>
      </c>
      <c r="LY289">
        <v>0</v>
      </c>
      <c r="LZ289">
        <v>0</v>
      </c>
      <c r="MA289">
        <v>0</v>
      </c>
      <c r="MB289">
        <v>0</v>
      </c>
    </row>
    <row r="290" spans="1:340" x14ac:dyDescent="0.25">
      <c r="A290" s="26">
        <v>44497.864340277774</v>
      </c>
      <c r="B290" t="s">
        <v>1236</v>
      </c>
      <c r="C290" t="s">
        <v>1237</v>
      </c>
      <c r="D290">
        <v>7</v>
      </c>
      <c r="E290">
        <v>1</v>
      </c>
      <c r="F290">
        <v>2700</v>
      </c>
      <c r="G290" t="s">
        <v>87</v>
      </c>
      <c r="H290" t="s">
        <v>393</v>
      </c>
      <c r="I290">
        <v>0.72</v>
      </c>
      <c r="J290">
        <v>0.5</v>
      </c>
      <c r="K290">
        <v>0.6</v>
      </c>
      <c r="L290">
        <v>24.7</v>
      </c>
      <c r="O290">
        <v>288.20299999999997</v>
      </c>
      <c r="P290">
        <v>1.6559200000000001</v>
      </c>
      <c r="Q290">
        <v>350.33800000000002</v>
      </c>
      <c r="R290">
        <v>1161.05</v>
      </c>
      <c r="S290">
        <v>0</v>
      </c>
      <c r="T290">
        <v>-4657.8500000000004</v>
      </c>
      <c r="U290">
        <v>0</v>
      </c>
      <c r="V290">
        <v>0</v>
      </c>
      <c r="W290">
        <v>615.745</v>
      </c>
      <c r="X290">
        <v>2194.12</v>
      </c>
      <c r="Y290">
        <v>2371.31</v>
      </c>
      <c r="Z290">
        <v>151.51499999999999</v>
      </c>
      <c r="AA290">
        <v>2476.08</v>
      </c>
      <c r="AB290">
        <v>1801.24</v>
      </c>
      <c r="AC290">
        <v>0</v>
      </c>
      <c r="AD290">
        <v>0</v>
      </c>
      <c r="AE290">
        <v>0</v>
      </c>
      <c r="AF290">
        <v>0</v>
      </c>
      <c r="AG290">
        <v>0</v>
      </c>
      <c r="AH290">
        <v>0</v>
      </c>
      <c r="AI290">
        <v>2.66</v>
      </c>
      <c r="AJ290">
        <v>0.19</v>
      </c>
      <c r="AK290">
        <v>3.57</v>
      </c>
      <c r="AL290">
        <v>11.47</v>
      </c>
      <c r="AM290">
        <v>0</v>
      </c>
      <c r="AN290">
        <v>-39.6</v>
      </c>
      <c r="AO290">
        <v>0</v>
      </c>
      <c r="AP290">
        <v>0</v>
      </c>
      <c r="AQ290">
        <v>7.06</v>
      </c>
      <c r="AR290">
        <v>22.46</v>
      </c>
      <c r="AS290">
        <v>25.06</v>
      </c>
      <c r="AT290">
        <v>1.64</v>
      </c>
      <c r="AU290">
        <v>34.51</v>
      </c>
      <c r="AV290">
        <v>17.89</v>
      </c>
      <c r="BI290">
        <v>0</v>
      </c>
      <c r="BJ290">
        <v>6.6090400000000001E-3</v>
      </c>
      <c r="BK290">
        <v>4.0004699999999997E-2</v>
      </c>
      <c r="BL290">
        <v>0.104537</v>
      </c>
      <c r="BM290">
        <v>0</v>
      </c>
      <c r="BN290">
        <v>-3.9289600000000001E-2</v>
      </c>
      <c r="BO290">
        <v>0</v>
      </c>
      <c r="BP290">
        <v>0</v>
      </c>
      <c r="BQ290">
        <v>0.163464</v>
      </c>
      <c r="BR290">
        <v>0.283661</v>
      </c>
      <c r="BS290">
        <v>0.35411700000000002</v>
      </c>
      <c r="BT290">
        <v>2.5823200000000001E-2</v>
      </c>
      <c r="BU290">
        <v>0.93892600000000004</v>
      </c>
      <c r="BV290">
        <v>0.15115100000000001</v>
      </c>
      <c r="BW290">
        <v>346.14100000000002</v>
      </c>
      <c r="BX290">
        <v>3.8832900000000001</v>
      </c>
      <c r="BY290">
        <v>350.33800000000002</v>
      </c>
      <c r="BZ290">
        <v>1142.3499999999999</v>
      </c>
      <c r="CA290">
        <v>-4657.8500000000004</v>
      </c>
      <c r="CB290">
        <v>615.745</v>
      </c>
      <c r="CC290">
        <v>2199.81</v>
      </c>
      <c r="CD290">
        <v>2371.31</v>
      </c>
      <c r="CE290">
        <v>151.51499999999999</v>
      </c>
      <c r="CF290">
        <v>2523.2399999999998</v>
      </c>
      <c r="CG290">
        <v>1842.72</v>
      </c>
      <c r="CH290">
        <v>0</v>
      </c>
      <c r="CI290">
        <v>0</v>
      </c>
      <c r="CJ290">
        <v>0</v>
      </c>
      <c r="CK290">
        <v>0</v>
      </c>
      <c r="CL290">
        <v>0</v>
      </c>
      <c r="CM290">
        <v>3.21</v>
      </c>
      <c r="CN290">
        <v>0.53</v>
      </c>
      <c r="CO290">
        <v>3.57</v>
      </c>
      <c r="CP290">
        <v>11.3</v>
      </c>
      <c r="CQ290">
        <v>-39.590000000000003</v>
      </c>
      <c r="CR290">
        <v>7.06</v>
      </c>
      <c r="CS290">
        <v>22.52</v>
      </c>
      <c r="CT290">
        <v>25.06</v>
      </c>
      <c r="CU290">
        <v>1.64</v>
      </c>
      <c r="CV290">
        <v>35.299999999999997</v>
      </c>
      <c r="CW290">
        <v>18.61</v>
      </c>
      <c r="DH290">
        <v>0</v>
      </c>
      <c r="DI290">
        <v>5.5300700000000001E-2</v>
      </c>
      <c r="DJ290">
        <v>4.0004699999999997E-2</v>
      </c>
      <c r="DK290">
        <v>9.8796499999999995E-2</v>
      </c>
      <c r="DL290">
        <v>-3.9289600000000001E-2</v>
      </c>
      <c r="DM290">
        <v>0.163464</v>
      </c>
      <c r="DN290">
        <v>0.28447800000000001</v>
      </c>
      <c r="DO290">
        <v>0.35411700000000002</v>
      </c>
      <c r="DP290">
        <v>2.5823200000000001E-2</v>
      </c>
      <c r="DQ290">
        <v>0.98269499999999999</v>
      </c>
      <c r="DR290">
        <v>0.194102</v>
      </c>
      <c r="DS290" t="s">
        <v>673</v>
      </c>
      <c r="DT290" t="s">
        <v>670</v>
      </c>
      <c r="DU290" t="s">
        <v>665</v>
      </c>
      <c r="DV290" t="s">
        <v>501</v>
      </c>
      <c r="DW290">
        <v>4.3768599999999998E-2</v>
      </c>
      <c r="DX290">
        <v>4.29509E-2</v>
      </c>
      <c r="DY290">
        <v>2.2000000000000002</v>
      </c>
      <c r="DZ290">
        <v>3.9</v>
      </c>
      <c r="EC290">
        <v>288.20299999999997</v>
      </c>
      <c r="ED290">
        <v>1.6559200000000001</v>
      </c>
      <c r="EE290">
        <v>350.33800000000002</v>
      </c>
      <c r="EF290">
        <v>1161.05</v>
      </c>
      <c r="EG290">
        <v>0</v>
      </c>
      <c r="EH290">
        <v>-4657.8500000000004</v>
      </c>
      <c r="EI290">
        <v>0</v>
      </c>
      <c r="EJ290">
        <v>0</v>
      </c>
      <c r="EK290">
        <v>615.745</v>
      </c>
      <c r="EL290">
        <v>2194.12</v>
      </c>
      <c r="EM290">
        <v>2371.31</v>
      </c>
      <c r="EN290">
        <v>151.51499999999999</v>
      </c>
      <c r="EO290">
        <v>2476.08</v>
      </c>
      <c r="EP290">
        <v>0</v>
      </c>
      <c r="EQ290">
        <v>0</v>
      </c>
      <c r="ER290">
        <v>0</v>
      </c>
      <c r="ES290">
        <v>0</v>
      </c>
      <c r="ET290">
        <v>0</v>
      </c>
      <c r="EU290">
        <v>2.66</v>
      </c>
      <c r="EV290">
        <v>0.19</v>
      </c>
      <c r="EW290">
        <v>3.57</v>
      </c>
      <c r="EX290">
        <v>11.47</v>
      </c>
      <c r="EY290">
        <v>0</v>
      </c>
      <c r="EZ290">
        <v>-39.6</v>
      </c>
      <c r="FA290">
        <v>0</v>
      </c>
      <c r="FB290">
        <v>0</v>
      </c>
      <c r="FC290">
        <v>7.06</v>
      </c>
      <c r="FD290">
        <v>22.46</v>
      </c>
      <c r="FE290">
        <v>25.06</v>
      </c>
      <c r="FF290">
        <v>1.64</v>
      </c>
      <c r="FG290">
        <v>34.51</v>
      </c>
      <c r="FT290">
        <v>0</v>
      </c>
      <c r="FU290">
        <v>6.6090400000000001E-3</v>
      </c>
      <c r="FV290">
        <v>4.0004699999999997E-2</v>
      </c>
      <c r="FW290">
        <v>0.104537</v>
      </c>
      <c r="FX290">
        <v>0</v>
      </c>
      <c r="FY290">
        <v>-3.9289600000000001E-2</v>
      </c>
      <c r="FZ290">
        <v>0</v>
      </c>
      <c r="GA290">
        <v>0</v>
      </c>
      <c r="GB290">
        <v>0.163464</v>
      </c>
      <c r="GC290">
        <v>0.283661</v>
      </c>
      <c r="GD290">
        <v>0.35411700000000002</v>
      </c>
      <c r="GE290">
        <v>2.5823200000000001E-2</v>
      </c>
      <c r="GF290">
        <v>0.93892600000000004</v>
      </c>
      <c r="GG290">
        <v>748.274</v>
      </c>
      <c r="GH290">
        <v>66.8904</v>
      </c>
      <c r="GI290">
        <v>350.33800000000002</v>
      </c>
      <c r="GJ290">
        <v>2960.56</v>
      </c>
      <c r="GK290">
        <v>2615</v>
      </c>
      <c r="GL290">
        <v>2596</v>
      </c>
      <c r="GM290">
        <v>3146.01</v>
      </c>
      <c r="GN290">
        <v>327.5</v>
      </c>
      <c r="GO290">
        <v>12810.6</v>
      </c>
      <c r="GP290">
        <v>0</v>
      </c>
      <c r="GQ290">
        <v>0</v>
      </c>
      <c r="GR290">
        <v>0</v>
      </c>
      <c r="GS290">
        <v>0</v>
      </c>
      <c r="GT290">
        <v>6.92</v>
      </c>
      <c r="GU290">
        <v>4.2300000000000004</v>
      </c>
      <c r="GV290">
        <v>3.57</v>
      </c>
      <c r="GW290">
        <v>29.93</v>
      </c>
      <c r="GX290">
        <v>30.29</v>
      </c>
      <c r="GY290">
        <v>27.37</v>
      </c>
      <c r="GZ290">
        <v>33.57</v>
      </c>
      <c r="HA290">
        <v>3.79</v>
      </c>
      <c r="HB290">
        <v>139.66999999999999</v>
      </c>
      <c r="HC290">
        <v>6.92</v>
      </c>
      <c r="HD290">
        <v>4.2300000000000004</v>
      </c>
      <c r="HE290">
        <v>3.57</v>
      </c>
      <c r="HF290">
        <v>29.93</v>
      </c>
      <c r="HG290">
        <v>30.29</v>
      </c>
      <c r="HH290">
        <v>27.37</v>
      </c>
      <c r="HI290">
        <v>33.57</v>
      </c>
      <c r="HJ290">
        <v>3.79</v>
      </c>
      <c r="HK290">
        <v>139.66999999999999</v>
      </c>
      <c r="ID290">
        <v>0</v>
      </c>
      <c r="IE290">
        <v>0.27568599999999999</v>
      </c>
      <c r="IF290">
        <v>4.0004699999999997E-2</v>
      </c>
      <c r="IG290">
        <v>0.39350099999999999</v>
      </c>
      <c r="IH290">
        <v>0.76358999999999999</v>
      </c>
      <c r="II290">
        <v>0.38997300000000001</v>
      </c>
      <c r="IJ290">
        <v>0.515185</v>
      </c>
      <c r="IK290">
        <v>6.9275500000000004E-2</v>
      </c>
      <c r="IL290">
        <v>2.4472100000000001</v>
      </c>
      <c r="IM290">
        <v>53.1</v>
      </c>
      <c r="IN290">
        <v>28.4</v>
      </c>
      <c r="IO290">
        <v>24.7</v>
      </c>
      <c r="IP290">
        <v>53.6</v>
      </c>
      <c r="IQ290">
        <v>28.3</v>
      </c>
      <c r="IR290">
        <v>25.3</v>
      </c>
      <c r="IU290">
        <v>17.89</v>
      </c>
      <c r="IV290">
        <v>0</v>
      </c>
      <c r="IW290">
        <v>18.61</v>
      </c>
      <c r="IX290">
        <v>0</v>
      </c>
      <c r="IY290">
        <v>17.89</v>
      </c>
      <c r="IZ290">
        <v>0</v>
      </c>
      <c r="JA290">
        <v>44.65</v>
      </c>
      <c r="JB290">
        <v>0</v>
      </c>
      <c r="JK290">
        <v>1</v>
      </c>
      <c r="JL290">
        <v>2.9350299999999998</v>
      </c>
      <c r="JM290">
        <v>2.9350299999999998</v>
      </c>
      <c r="JP290">
        <v>4659.22</v>
      </c>
      <c r="JQ290">
        <v>2.9350299999999998</v>
      </c>
      <c r="JR290">
        <v>0.27</v>
      </c>
      <c r="JS290">
        <v>0.21</v>
      </c>
      <c r="JT290">
        <v>0.85</v>
      </c>
      <c r="JU290">
        <v>0.27</v>
      </c>
      <c r="JV290">
        <v>0.21</v>
      </c>
      <c r="JW290">
        <v>0.87</v>
      </c>
      <c r="JZ290">
        <v>1</v>
      </c>
      <c r="KA290">
        <v>1</v>
      </c>
      <c r="KB290">
        <v>18.184899999999999</v>
      </c>
      <c r="KC290">
        <v>18.372399999999999</v>
      </c>
      <c r="KD290">
        <v>20.515799999999999</v>
      </c>
      <c r="KE290">
        <v>20.750800000000002</v>
      </c>
      <c r="KF290">
        <v>27.675699999999999</v>
      </c>
      <c r="KG290">
        <v>28.056799999999999</v>
      </c>
      <c r="KJ290">
        <v>59.215200000000003</v>
      </c>
      <c r="KK290">
        <v>0.44734499999999999</v>
      </c>
      <c r="KL290">
        <v>64.966499999999996</v>
      </c>
      <c r="KM290">
        <v>202.00899999999999</v>
      </c>
      <c r="KN290">
        <v>0</v>
      </c>
      <c r="KO290">
        <v>-478.81400000000002</v>
      </c>
      <c r="KP290">
        <v>0</v>
      </c>
      <c r="KQ290">
        <v>0</v>
      </c>
      <c r="KR290">
        <v>134.529</v>
      </c>
      <c r="KS290">
        <v>376.738</v>
      </c>
      <c r="KT290">
        <v>462.36</v>
      </c>
      <c r="KU290">
        <v>33.337899999999998</v>
      </c>
      <c r="KV290">
        <v>854.78800000000001</v>
      </c>
      <c r="KW290">
        <v>0</v>
      </c>
      <c r="KX290">
        <v>0</v>
      </c>
      <c r="KY290">
        <v>0</v>
      </c>
      <c r="KZ290">
        <v>0</v>
      </c>
      <c r="LA290">
        <v>0</v>
      </c>
      <c r="LB290">
        <v>71.680400000000006</v>
      </c>
      <c r="LC290">
        <v>1.1593599999999999</v>
      </c>
      <c r="LD290">
        <v>64.966499999999996</v>
      </c>
      <c r="LE290">
        <v>199.42</v>
      </c>
      <c r="LF290">
        <v>-478.81400000000002</v>
      </c>
      <c r="LG290">
        <v>134.529</v>
      </c>
      <c r="LH290">
        <v>377.62700000000001</v>
      </c>
      <c r="LI290">
        <v>462.36</v>
      </c>
      <c r="LJ290">
        <v>33.337899999999998</v>
      </c>
      <c r="LK290">
        <v>866.26599999999996</v>
      </c>
      <c r="LL290">
        <v>0</v>
      </c>
      <c r="LM290">
        <v>0</v>
      </c>
      <c r="LN290">
        <v>0</v>
      </c>
      <c r="LO290">
        <v>0</v>
      </c>
      <c r="LP290">
        <v>153.70400000000001</v>
      </c>
      <c r="LQ290">
        <v>17.7028</v>
      </c>
      <c r="LR290">
        <v>64.966499999999996</v>
      </c>
      <c r="LS290">
        <v>530.53700000000003</v>
      </c>
      <c r="LT290">
        <v>570.78300000000002</v>
      </c>
      <c r="LU290">
        <v>505.90699999999998</v>
      </c>
      <c r="LV290">
        <v>624.24900000000002</v>
      </c>
      <c r="LW290">
        <v>86.545199999999994</v>
      </c>
      <c r="LX290">
        <v>2554.39</v>
      </c>
      <c r="LY290">
        <v>0</v>
      </c>
      <c r="LZ290">
        <v>0</v>
      </c>
      <c r="MA290">
        <v>0</v>
      </c>
      <c r="MB290">
        <v>0</v>
      </c>
    </row>
    <row r="291" spans="1:340" x14ac:dyDescent="0.25">
      <c r="A291" s="26">
        <v>44497.864710648151</v>
      </c>
      <c r="B291" t="s">
        <v>1238</v>
      </c>
      <c r="C291" t="s">
        <v>1239</v>
      </c>
      <c r="D291">
        <v>8</v>
      </c>
      <c r="E291">
        <v>1</v>
      </c>
      <c r="F291">
        <v>2700</v>
      </c>
      <c r="G291" t="s">
        <v>87</v>
      </c>
      <c r="H291" t="s">
        <v>393</v>
      </c>
      <c r="I291">
        <v>2.71</v>
      </c>
      <c r="J291">
        <v>1.7</v>
      </c>
      <c r="K291">
        <v>1.7</v>
      </c>
      <c r="L291">
        <v>23.6</v>
      </c>
      <c r="O291">
        <v>447.58100000000002</v>
      </c>
      <c r="P291">
        <v>207.15</v>
      </c>
      <c r="Q291">
        <v>352.928</v>
      </c>
      <c r="R291">
        <v>1120.48</v>
      </c>
      <c r="S291">
        <v>0</v>
      </c>
      <c r="T291">
        <v>-4955.59</v>
      </c>
      <c r="U291">
        <v>0</v>
      </c>
      <c r="V291">
        <v>0</v>
      </c>
      <c r="W291">
        <v>615.745</v>
      </c>
      <c r="X291">
        <v>2212.37</v>
      </c>
      <c r="Y291">
        <v>2371.31</v>
      </c>
      <c r="Z291">
        <v>151.51499999999999</v>
      </c>
      <c r="AA291">
        <v>2523.4899999999998</v>
      </c>
      <c r="AB291">
        <v>2128.14</v>
      </c>
      <c r="AC291">
        <v>0</v>
      </c>
      <c r="AD291">
        <v>0</v>
      </c>
      <c r="AE291">
        <v>0</v>
      </c>
      <c r="AF291">
        <v>0</v>
      </c>
      <c r="AG291">
        <v>0</v>
      </c>
      <c r="AH291">
        <v>0</v>
      </c>
      <c r="AI291">
        <v>4.01</v>
      </c>
      <c r="AJ291">
        <v>9.5</v>
      </c>
      <c r="AK291">
        <v>3.49</v>
      </c>
      <c r="AL291">
        <v>10.37</v>
      </c>
      <c r="AM291">
        <v>0</v>
      </c>
      <c r="AN291">
        <v>-42.53</v>
      </c>
      <c r="AO291">
        <v>0</v>
      </c>
      <c r="AP291">
        <v>0</v>
      </c>
      <c r="AQ291">
        <v>6.67</v>
      </c>
      <c r="AR291">
        <v>22.38</v>
      </c>
      <c r="AS291">
        <v>24.21</v>
      </c>
      <c r="AT291">
        <v>1.55</v>
      </c>
      <c r="AU291">
        <v>39.65</v>
      </c>
      <c r="AV291">
        <v>27.37</v>
      </c>
      <c r="BI291">
        <v>0</v>
      </c>
      <c r="BJ291">
        <v>0.57354000000000005</v>
      </c>
      <c r="BK291">
        <v>4.03004E-2</v>
      </c>
      <c r="BL291">
        <v>5.3410600000000003E-2</v>
      </c>
      <c r="BM291">
        <v>0</v>
      </c>
      <c r="BN291">
        <v>-4.2805500000000003E-2</v>
      </c>
      <c r="BO291">
        <v>0</v>
      </c>
      <c r="BP291">
        <v>0</v>
      </c>
      <c r="BQ291">
        <v>0.163464</v>
      </c>
      <c r="BR291">
        <v>0.28961599999999998</v>
      </c>
      <c r="BS291">
        <v>0.35411700000000002</v>
      </c>
      <c r="BT291">
        <v>2.5823200000000001E-2</v>
      </c>
      <c r="BU291">
        <v>1.45746</v>
      </c>
      <c r="BV291">
        <v>0.66725100000000004</v>
      </c>
      <c r="BW291">
        <v>527.76900000000001</v>
      </c>
      <c r="BX291">
        <v>268.24599999999998</v>
      </c>
      <c r="BY291">
        <v>352.928</v>
      </c>
      <c r="BZ291">
        <v>1099.73</v>
      </c>
      <c r="CA291">
        <v>-4955.59</v>
      </c>
      <c r="CB291">
        <v>615.745</v>
      </c>
      <c r="CC291">
        <v>2218.69</v>
      </c>
      <c r="CD291">
        <v>2371.31</v>
      </c>
      <c r="CE291">
        <v>151.51499999999999</v>
      </c>
      <c r="CF291">
        <v>2650.34</v>
      </c>
      <c r="CG291">
        <v>2248.67</v>
      </c>
      <c r="CH291">
        <v>0</v>
      </c>
      <c r="CI291">
        <v>0</v>
      </c>
      <c r="CJ291">
        <v>0</v>
      </c>
      <c r="CK291">
        <v>0</v>
      </c>
      <c r="CL291">
        <v>0</v>
      </c>
      <c r="CM291">
        <v>4.74</v>
      </c>
      <c r="CN291">
        <v>11.52</v>
      </c>
      <c r="CO291">
        <v>3.49</v>
      </c>
      <c r="CP291">
        <v>10.33</v>
      </c>
      <c r="CQ291">
        <v>-42.54</v>
      </c>
      <c r="CR291">
        <v>6.67</v>
      </c>
      <c r="CS291">
        <v>22.45</v>
      </c>
      <c r="CT291">
        <v>24.21</v>
      </c>
      <c r="CU291">
        <v>1.55</v>
      </c>
      <c r="CV291">
        <v>42.42</v>
      </c>
      <c r="CW291">
        <v>30.08</v>
      </c>
      <c r="DH291">
        <v>0</v>
      </c>
      <c r="DI291">
        <v>0.76887300000000003</v>
      </c>
      <c r="DJ291">
        <v>4.03004E-2</v>
      </c>
      <c r="DK291">
        <v>8.1782199999999999E-2</v>
      </c>
      <c r="DL291">
        <v>-4.2805500000000003E-2</v>
      </c>
      <c r="DM291">
        <v>0.163464</v>
      </c>
      <c r="DN291">
        <v>0.29014200000000001</v>
      </c>
      <c r="DO291">
        <v>0.35411700000000002</v>
      </c>
      <c r="DP291">
        <v>2.5823200000000001E-2</v>
      </c>
      <c r="DQ291">
        <v>1.6817</v>
      </c>
      <c r="DR291">
        <v>0.89095500000000005</v>
      </c>
      <c r="DS291" t="s">
        <v>673</v>
      </c>
      <c r="DT291" t="s">
        <v>670</v>
      </c>
      <c r="DU291" t="s">
        <v>665</v>
      </c>
      <c r="DV291" t="s">
        <v>501</v>
      </c>
      <c r="DW291">
        <v>0.22423100000000001</v>
      </c>
      <c r="DX291">
        <v>0.22370499999999999</v>
      </c>
      <c r="DY291">
        <v>6.5</v>
      </c>
      <c r="DZ291">
        <v>9</v>
      </c>
      <c r="EC291">
        <v>447.58100000000002</v>
      </c>
      <c r="ED291">
        <v>207.15</v>
      </c>
      <c r="EE291">
        <v>352.928</v>
      </c>
      <c r="EF291">
        <v>1120.48</v>
      </c>
      <c r="EG291">
        <v>0</v>
      </c>
      <c r="EH291">
        <v>-4955.59</v>
      </c>
      <c r="EI291">
        <v>0</v>
      </c>
      <c r="EJ291">
        <v>0</v>
      </c>
      <c r="EK291">
        <v>615.745</v>
      </c>
      <c r="EL291">
        <v>2212.37</v>
      </c>
      <c r="EM291">
        <v>2371.31</v>
      </c>
      <c r="EN291">
        <v>151.51499999999999</v>
      </c>
      <c r="EO291">
        <v>2523.4899999999998</v>
      </c>
      <c r="EP291">
        <v>0</v>
      </c>
      <c r="EQ291">
        <v>0</v>
      </c>
      <c r="ER291">
        <v>0</v>
      </c>
      <c r="ES291">
        <v>0</v>
      </c>
      <c r="ET291">
        <v>0</v>
      </c>
      <c r="EU291">
        <v>4.01</v>
      </c>
      <c r="EV291">
        <v>9.5</v>
      </c>
      <c r="EW291">
        <v>3.49</v>
      </c>
      <c r="EX291">
        <v>10.37</v>
      </c>
      <c r="EY291">
        <v>0</v>
      </c>
      <c r="EZ291">
        <v>-42.53</v>
      </c>
      <c r="FA291">
        <v>0</v>
      </c>
      <c r="FB291">
        <v>0</v>
      </c>
      <c r="FC291">
        <v>6.67</v>
      </c>
      <c r="FD291">
        <v>22.38</v>
      </c>
      <c r="FE291">
        <v>24.21</v>
      </c>
      <c r="FF291">
        <v>1.55</v>
      </c>
      <c r="FG291">
        <v>39.65</v>
      </c>
      <c r="FT291">
        <v>0</v>
      </c>
      <c r="FU291">
        <v>0.57354000000000005</v>
      </c>
      <c r="FV291">
        <v>4.03004E-2</v>
      </c>
      <c r="FW291">
        <v>5.3410600000000003E-2</v>
      </c>
      <c r="FX291">
        <v>0</v>
      </c>
      <c r="FY291">
        <v>-4.2805500000000003E-2</v>
      </c>
      <c r="FZ291">
        <v>0</v>
      </c>
      <c r="GA291">
        <v>0</v>
      </c>
      <c r="GB291">
        <v>0.163464</v>
      </c>
      <c r="GC291">
        <v>0.28961599999999998</v>
      </c>
      <c r="GD291">
        <v>0.35411700000000002</v>
      </c>
      <c r="GE291">
        <v>2.5823200000000001E-2</v>
      </c>
      <c r="GF291">
        <v>1.45746</v>
      </c>
      <c r="GG291">
        <v>1405.63</v>
      </c>
      <c r="GH291">
        <v>965.26400000000001</v>
      </c>
      <c r="GI291">
        <v>352.928</v>
      </c>
      <c r="GJ291">
        <v>2884.58</v>
      </c>
      <c r="GK291">
        <v>2615</v>
      </c>
      <c r="GL291">
        <v>2596</v>
      </c>
      <c r="GM291">
        <v>3146.01</v>
      </c>
      <c r="GN291">
        <v>327.5</v>
      </c>
      <c r="GO291">
        <v>14292.9</v>
      </c>
      <c r="GP291">
        <v>0</v>
      </c>
      <c r="GQ291">
        <v>0</v>
      </c>
      <c r="GR291">
        <v>0</v>
      </c>
      <c r="GS291">
        <v>0</v>
      </c>
      <c r="GT291">
        <v>12.62</v>
      </c>
      <c r="GU291">
        <v>33.68</v>
      </c>
      <c r="GV291">
        <v>3.49</v>
      </c>
      <c r="GW291">
        <v>27.25</v>
      </c>
      <c r="GX291">
        <v>28.61</v>
      </c>
      <c r="GY291">
        <v>26.46</v>
      </c>
      <c r="GZ291">
        <v>32.409999999999997</v>
      </c>
      <c r="HA291">
        <v>3.43</v>
      </c>
      <c r="HB291">
        <v>167.95</v>
      </c>
      <c r="HC291">
        <v>12.62</v>
      </c>
      <c r="HD291">
        <v>33.68</v>
      </c>
      <c r="HE291">
        <v>3.49</v>
      </c>
      <c r="HF291">
        <v>27.25</v>
      </c>
      <c r="HG291">
        <v>28.61</v>
      </c>
      <c r="HH291">
        <v>26.46</v>
      </c>
      <c r="HI291">
        <v>32.409999999999997</v>
      </c>
      <c r="HJ291">
        <v>3.43</v>
      </c>
      <c r="HK291">
        <v>167.95</v>
      </c>
      <c r="ID291">
        <v>0</v>
      </c>
      <c r="IE291">
        <v>1.69265</v>
      </c>
      <c r="IF291">
        <v>4.03004E-2</v>
      </c>
      <c r="IG291">
        <v>0.354298</v>
      </c>
      <c r="IH291">
        <v>0.76358999999999999</v>
      </c>
      <c r="II291">
        <v>0.38997300000000001</v>
      </c>
      <c r="IJ291">
        <v>0.515185</v>
      </c>
      <c r="IK291">
        <v>6.9275500000000004E-2</v>
      </c>
      <c r="IL291">
        <v>3.8252700000000002</v>
      </c>
      <c r="IM291">
        <v>48.9</v>
      </c>
      <c r="IN291">
        <v>25.3</v>
      </c>
      <c r="IO291">
        <v>23.6</v>
      </c>
      <c r="IP291">
        <v>50.6</v>
      </c>
      <c r="IQ291">
        <v>25.3</v>
      </c>
      <c r="IR291">
        <v>25.3</v>
      </c>
      <c r="IU291">
        <v>27.37</v>
      </c>
      <c r="IV291">
        <v>0</v>
      </c>
      <c r="IW291">
        <v>30.08</v>
      </c>
      <c r="IX291">
        <v>0</v>
      </c>
      <c r="IY291">
        <v>27.37</v>
      </c>
      <c r="IZ291">
        <v>0</v>
      </c>
      <c r="JA291">
        <v>77.040000000000006</v>
      </c>
      <c r="JB291">
        <v>0</v>
      </c>
      <c r="JK291">
        <v>1</v>
      </c>
      <c r="JL291">
        <v>3.21895</v>
      </c>
      <c r="JM291">
        <v>3.21895</v>
      </c>
      <c r="JP291">
        <v>4957.04</v>
      </c>
      <c r="JQ291">
        <v>3.21895</v>
      </c>
      <c r="JR291">
        <v>0.28000000000000003</v>
      </c>
      <c r="JS291">
        <v>0.23</v>
      </c>
      <c r="JT291">
        <v>0.9</v>
      </c>
      <c r="JU291">
        <v>0.28000000000000003</v>
      </c>
      <c r="JV291">
        <v>0.23</v>
      </c>
      <c r="JW291">
        <v>0.93</v>
      </c>
      <c r="JZ291">
        <v>1</v>
      </c>
      <c r="KA291">
        <v>1</v>
      </c>
      <c r="KB291">
        <v>20.759899999999998</v>
      </c>
      <c r="KC291">
        <v>20.9999</v>
      </c>
      <c r="KD291">
        <v>20.4773</v>
      </c>
      <c r="KE291">
        <v>20.711500000000001</v>
      </c>
      <c r="KF291">
        <v>45.976799999999997</v>
      </c>
      <c r="KG291">
        <v>46.731400000000001</v>
      </c>
      <c r="KJ291">
        <v>92.045500000000004</v>
      </c>
      <c r="KK291">
        <v>49.040900000000001</v>
      </c>
      <c r="KL291">
        <v>65.446700000000007</v>
      </c>
      <c r="KM291">
        <v>194.05099999999999</v>
      </c>
      <c r="KN291">
        <v>0</v>
      </c>
      <c r="KO291">
        <v>-510.47300000000001</v>
      </c>
      <c r="KP291">
        <v>0</v>
      </c>
      <c r="KQ291">
        <v>0</v>
      </c>
      <c r="KR291">
        <v>134.529</v>
      </c>
      <c r="KS291">
        <v>380.53199999999998</v>
      </c>
      <c r="KT291">
        <v>462.36</v>
      </c>
      <c r="KU291">
        <v>33.337899999999998</v>
      </c>
      <c r="KV291">
        <v>900.86800000000005</v>
      </c>
      <c r="KW291">
        <v>0</v>
      </c>
      <c r="KX291">
        <v>0</v>
      </c>
      <c r="KY291">
        <v>0</v>
      </c>
      <c r="KZ291">
        <v>0</v>
      </c>
      <c r="LA291">
        <v>0</v>
      </c>
      <c r="LB291">
        <v>109.42400000000001</v>
      </c>
      <c r="LC291">
        <v>65.597499999999997</v>
      </c>
      <c r="LD291">
        <v>65.446700000000007</v>
      </c>
      <c r="LE291">
        <v>190.607</v>
      </c>
      <c r="LF291">
        <v>-510.47300000000001</v>
      </c>
      <c r="LG291">
        <v>134.529</v>
      </c>
      <c r="LH291">
        <v>381.52699999999999</v>
      </c>
      <c r="LI291">
        <v>462.36</v>
      </c>
      <c r="LJ291">
        <v>33.337899999999998</v>
      </c>
      <c r="LK291">
        <v>932.35400000000004</v>
      </c>
      <c r="LL291">
        <v>0</v>
      </c>
      <c r="LM291">
        <v>0</v>
      </c>
      <c r="LN291">
        <v>0</v>
      </c>
      <c r="LO291">
        <v>0</v>
      </c>
      <c r="LP291">
        <v>288.04399999999998</v>
      </c>
      <c r="LQ291">
        <v>246.67400000000001</v>
      </c>
      <c r="LR291">
        <v>65.446700000000007</v>
      </c>
      <c r="LS291">
        <v>518.13400000000001</v>
      </c>
      <c r="LT291">
        <v>570.78300000000002</v>
      </c>
      <c r="LU291">
        <v>505.90699999999998</v>
      </c>
      <c r="LV291">
        <v>624.24900000000002</v>
      </c>
      <c r="LW291">
        <v>86.545199999999994</v>
      </c>
      <c r="LX291">
        <v>2905.78</v>
      </c>
      <c r="LY291">
        <v>0</v>
      </c>
      <c r="LZ291">
        <v>0</v>
      </c>
      <c r="MA291">
        <v>0</v>
      </c>
      <c r="MB291">
        <v>0</v>
      </c>
    </row>
    <row r="292" spans="1:340" x14ac:dyDescent="0.25">
      <c r="A292" s="26">
        <v>44497.865069444444</v>
      </c>
      <c r="B292" t="s">
        <v>1240</v>
      </c>
      <c r="C292" t="s">
        <v>1241</v>
      </c>
      <c r="D292">
        <v>9</v>
      </c>
      <c r="E292">
        <v>1</v>
      </c>
      <c r="F292">
        <v>2700</v>
      </c>
      <c r="G292" t="s">
        <v>87</v>
      </c>
      <c r="H292" t="s">
        <v>393</v>
      </c>
      <c r="I292">
        <v>4.08</v>
      </c>
      <c r="J292">
        <v>2.1</v>
      </c>
      <c r="K292">
        <v>2.2000000000000002</v>
      </c>
      <c r="L292">
        <v>25.8</v>
      </c>
      <c r="O292">
        <v>708.02300000000002</v>
      </c>
      <c r="P292">
        <v>460.49299999999999</v>
      </c>
      <c r="Q292">
        <v>349.64499999999998</v>
      </c>
      <c r="R292">
        <v>1108.72</v>
      </c>
      <c r="S292">
        <v>0</v>
      </c>
      <c r="T292">
        <v>-5250.22</v>
      </c>
      <c r="U292">
        <v>0</v>
      </c>
      <c r="V292">
        <v>0</v>
      </c>
      <c r="W292">
        <v>615.745</v>
      </c>
      <c r="X292">
        <v>2212.83</v>
      </c>
      <c r="Y292">
        <v>2371.31</v>
      </c>
      <c r="Z292">
        <v>151.51499999999999</v>
      </c>
      <c r="AA292">
        <v>2728.06</v>
      </c>
      <c r="AB292">
        <v>2626.88</v>
      </c>
      <c r="AC292">
        <v>0</v>
      </c>
      <c r="AD292">
        <v>0</v>
      </c>
      <c r="AE292">
        <v>0</v>
      </c>
      <c r="AF292">
        <v>0</v>
      </c>
      <c r="AG292">
        <v>0</v>
      </c>
      <c r="AH292">
        <v>0</v>
      </c>
      <c r="AI292">
        <v>6.31</v>
      </c>
      <c r="AJ292">
        <v>20.22</v>
      </c>
      <c r="AK292">
        <v>3.45</v>
      </c>
      <c r="AL292">
        <v>10.28</v>
      </c>
      <c r="AM292">
        <v>0</v>
      </c>
      <c r="AN292">
        <v>-44.39</v>
      </c>
      <c r="AO292">
        <v>0</v>
      </c>
      <c r="AP292">
        <v>0</v>
      </c>
      <c r="AQ292">
        <v>6.68</v>
      </c>
      <c r="AR292">
        <v>21.82</v>
      </c>
      <c r="AS292">
        <v>24.13</v>
      </c>
      <c r="AT292">
        <v>1.55</v>
      </c>
      <c r="AU292">
        <v>50.05</v>
      </c>
      <c r="AV292">
        <v>40.26</v>
      </c>
      <c r="BI292">
        <v>0</v>
      </c>
      <c r="BJ292">
        <v>1.43987</v>
      </c>
      <c r="BK292">
        <v>3.9925599999999999E-2</v>
      </c>
      <c r="BL292">
        <v>9.3784099999999995E-2</v>
      </c>
      <c r="BM292">
        <v>0</v>
      </c>
      <c r="BN292">
        <v>-5.68414E-2</v>
      </c>
      <c r="BO292">
        <v>0</v>
      </c>
      <c r="BP292">
        <v>0</v>
      </c>
      <c r="BQ292">
        <v>0.163464</v>
      </c>
      <c r="BR292">
        <v>0.29250999999999999</v>
      </c>
      <c r="BS292">
        <v>0.35411700000000002</v>
      </c>
      <c r="BT292">
        <v>2.5823200000000001E-2</v>
      </c>
      <c r="BU292">
        <v>2.3526500000000001</v>
      </c>
      <c r="BV292">
        <v>1.57358</v>
      </c>
      <c r="BW292">
        <v>792.28</v>
      </c>
      <c r="BX292">
        <v>559.96600000000001</v>
      </c>
      <c r="BY292">
        <v>349.64499999999998</v>
      </c>
      <c r="BZ292">
        <v>1086.8699999999999</v>
      </c>
      <c r="CA292">
        <v>-5250.22</v>
      </c>
      <c r="CB292">
        <v>615.745</v>
      </c>
      <c r="CC292">
        <v>2219.7199999999998</v>
      </c>
      <c r="CD292">
        <v>2371.31</v>
      </c>
      <c r="CE292">
        <v>151.51499999999999</v>
      </c>
      <c r="CF292">
        <v>2896.84</v>
      </c>
      <c r="CG292">
        <v>2788.76</v>
      </c>
      <c r="CH292">
        <v>0</v>
      </c>
      <c r="CI292">
        <v>0</v>
      </c>
      <c r="CJ292">
        <v>0</v>
      </c>
      <c r="CK292">
        <v>0</v>
      </c>
      <c r="CL292">
        <v>0</v>
      </c>
      <c r="CM292">
        <v>7.08</v>
      </c>
      <c r="CN292">
        <v>23.81</v>
      </c>
      <c r="CO292">
        <v>3.45</v>
      </c>
      <c r="CP292">
        <v>10</v>
      </c>
      <c r="CQ292">
        <v>-44.39</v>
      </c>
      <c r="CR292">
        <v>6.68</v>
      </c>
      <c r="CS292">
        <v>21.89</v>
      </c>
      <c r="CT292">
        <v>24.13</v>
      </c>
      <c r="CU292">
        <v>1.55</v>
      </c>
      <c r="CV292">
        <v>54.2</v>
      </c>
      <c r="CW292">
        <v>44.34</v>
      </c>
      <c r="DH292">
        <v>0</v>
      </c>
      <c r="DI292">
        <v>1.67319</v>
      </c>
      <c r="DJ292">
        <v>3.9925599999999999E-2</v>
      </c>
      <c r="DK292">
        <v>0.119031</v>
      </c>
      <c r="DL292">
        <v>-5.68414E-2</v>
      </c>
      <c r="DM292">
        <v>0.163464</v>
      </c>
      <c r="DN292">
        <v>0.29292899999999999</v>
      </c>
      <c r="DO292">
        <v>0.35411700000000002</v>
      </c>
      <c r="DP292">
        <v>2.5823200000000001E-2</v>
      </c>
      <c r="DQ292">
        <v>2.61164</v>
      </c>
      <c r="DR292">
        <v>1.8321400000000001</v>
      </c>
      <c r="DS292" t="s">
        <v>673</v>
      </c>
      <c r="DT292" t="s">
        <v>670</v>
      </c>
      <c r="DU292" t="s">
        <v>665</v>
      </c>
      <c r="DV292" t="s">
        <v>501</v>
      </c>
      <c r="DW292">
        <v>0.25898300000000002</v>
      </c>
      <c r="DX292">
        <v>0.25856299999999999</v>
      </c>
      <c r="DY292">
        <v>7.7</v>
      </c>
      <c r="DZ292">
        <v>9.1999999999999993</v>
      </c>
      <c r="EC292">
        <v>708.02300000000002</v>
      </c>
      <c r="ED292">
        <v>460.49299999999999</v>
      </c>
      <c r="EE292">
        <v>349.64499999999998</v>
      </c>
      <c r="EF292">
        <v>1108.72</v>
      </c>
      <c r="EG292">
        <v>0</v>
      </c>
      <c r="EH292">
        <v>-5250.22</v>
      </c>
      <c r="EI292">
        <v>0</v>
      </c>
      <c r="EJ292">
        <v>0</v>
      </c>
      <c r="EK292">
        <v>615.745</v>
      </c>
      <c r="EL292">
        <v>2212.83</v>
      </c>
      <c r="EM292">
        <v>2371.31</v>
      </c>
      <c r="EN292">
        <v>151.51499999999999</v>
      </c>
      <c r="EO292">
        <v>2728.06</v>
      </c>
      <c r="EP292">
        <v>0</v>
      </c>
      <c r="EQ292">
        <v>0</v>
      </c>
      <c r="ER292">
        <v>0</v>
      </c>
      <c r="ES292">
        <v>0</v>
      </c>
      <c r="ET292">
        <v>0</v>
      </c>
      <c r="EU292">
        <v>6.31</v>
      </c>
      <c r="EV292">
        <v>20.22</v>
      </c>
      <c r="EW292">
        <v>3.45</v>
      </c>
      <c r="EX292">
        <v>10.28</v>
      </c>
      <c r="EY292">
        <v>0</v>
      </c>
      <c r="EZ292">
        <v>-44.39</v>
      </c>
      <c r="FA292">
        <v>0</v>
      </c>
      <c r="FB292">
        <v>0</v>
      </c>
      <c r="FC292">
        <v>6.68</v>
      </c>
      <c r="FD292">
        <v>21.82</v>
      </c>
      <c r="FE292">
        <v>24.13</v>
      </c>
      <c r="FF292">
        <v>1.55</v>
      </c>
      <c r="FG292">
        <v>50.05</v>
      </c>
      <c r="FT292">
        <v>0</v>
      </c>
      <c r="FU292">
        <v>1.43987</v>
      </c>
      <c r="FV292">
        <v>3.9925599999999999E-2</v>
      </c>
      <c r="FW292">
        <v>9.3784099999999995E-2</v>
      </c>
      <c r="FX292">
        <v>0</v>
      </c>
      <c r="FY292">
        <v>-5.68414E-2</v>
      </c>
      <c r="FZ292">
        <v>0</v>
      </c>
      <c r="GA292">
        <v>0</v>
      </c>
      <c r="GB292">
        <v>0.163464</v>
      </c>
      <c r="GC292">
        <v>0.29250999999999999</v>
      </c>
      <c r="GD292">
        <v>0.35411700000000002</v>
      </c>
      <c r="GE292">
        <v>2.5823200000000001E-2</v>
      </c>
      <c r="GF292">
        <v>2.3526500000000001</v>
      </c>
      <c r="GG292">
        <v>2000.89</v>
      </c>
      <c r="GH292">
        <v>1804.94</v>
      </c>
      <c r="GI292">
        <v>349.64499999999998</v>
      </c>
      <c r="GJ292">
        <v>2882</v>
      </c>
      <c r="GK292">
        <v>2615</v>
      </c>
      <c r="GL292">
        <v>2596</v>
      </c>
      <c r="GM292">
        <v>3146.01</v>
      </c>
      <c r="GN292">
        <v>327.5</v>
      </c>
      <c r="GO292">
        <v>15722</v>
      </c>
      <c r="GP292">
        <v>0</v>
      </c>
      <c r="GQ292">
        <v>0</v>
      </c>
      <c r="GR292">
        <v>0</v>
      </c>
      <c r="GS292">
        <v>0</v>
      </c>
      <c r="GT292">
        <v>17.850000000000001</v>
      </c>
      <c r="GU292">
        <v>54.31</v>
      </c>
      <c r="GV292">
        <v>3.45</v>
      </c>
      <c r="GW292">
        <v>27.49</v>
      </c>
      <c r="GX292">
        <v>28.67</v>
      </c>
      <c r="GY292">
        <v>26.39</v>
      </c>
      <c r="GZ292">
        <v>32.33</v>
      </c>
      <c r="HA292">
        <v>3.41</v>
      </c>
      <c r="HB292">
        <v>193.9</v>
      </c>
      <c r="HC292">
        <v>17.850000000000001</v>
      </c>
      <c r="HD292">
        <v>54.31</v>
      </c>
      <c r="HE292">
        <v>3.45</v>
      </c>
      <c r="HF292">
        <v>27.49</v>
      </c>
      <c r="HG292">
        <v>28.67</v>
      </c>
      <c r="HH292">
        <v>26.39</v>
      </c>
      <c r="HI292">
        <v>32.33</v>
      </c>
      <c r="HJ292">
        <v>3.41</v>
      </c>
      <c r="HK292">
        <v>193.9</v>
      </c>
      <c r="ID292">
        <v>0</v>
      </c>
      <c r="IE292">
        <v>2.95729</v>
      </c>
      <c r="IF292">
        <v>3.9925599999999999E-2</v>
      </c>
      <c r="IG292">
        <v>0.27467000000000003</v>
      </c>
      <c r="IH292">
        <v>0.76358999999999999</v>
      </c>
      <c r="II292">
        <v>0.38997300000000001</v>
      </c>
      <c r="IJ292">
        <v>0.515185</v>
      </c>
      <c r="IK292">
        <v>6.9275500000000004E-2</v>
      </c>
      <c r="IL292">
        <v>5.0099099999999996</v>
      </c>
      <c r="IM292">
        <v>48.7</v>
      </c>
      <c r="IN292">
        <v>22.9</v>
      </c>
      <c r="IO292">
        <v>25.8</v>
      </c>
      <c r="IP292">
        <v>50.8</v>
      </c>
      <c r="IQ292">
        <v>22.8</v>
      </c>
      <c r="IR292">
        <v>28</v>
      </c>
      <c r="IU292">
        <v>40.26</v>
      </c>
      <c r="IV292">
        <v>0</v>
      </c>
      <c r="IW292">
        <v>44.34</v>
      </c>
      <c r="IX292">
        <v>0</v>
      </c>
      <c r="IY292">
        <v>40.26</v>
      </c>
      <c r="IZ292">
        <v>0</v>
      </c>
      <c r="JA292">
        <v>103.1</v>
      </c>
      <c r="JB292">
        <v>0</v>
      </c>
      <c r="JK292">
        <v>1</v>
      </c>
      <c r="JL292">
        <v>3.29799</v>
      </c>
      <c r="JM292">
        <v>3.29799</v>
      </c>
      <c r="JP292">
        <v>5251.76</v>
      </c>
      <c r="JQ292">
        <v>3.29799</v>
      </c>
      <c r="JR292">
        <v>0.28999999999999998</v>
      </c>
      <c r="JS292">
        <v>0.25</v>
      </c>
      <c r="JT292">
        <v>0.98</v>
      </c>
      <c r="JU292">
        <v>0.3</v>
      </c>
      <c r="JV292">
        <v>0.25</v>
      </c>
      <c r="JW292">
        <v>1.03</v>
      </c>
      <c r="JZ292">
        <v>1</v>
      </c>
      <c r="KA292">
        <v>1</v>
      </c>
      <c r="KB292">
        <v>23.0962</v>
      </c>
      <c r="KC292">
        <v>23.383800000000001</v>
      </c>
      <c r="KD292">
        <v>27.033100000000001</v>
      </c>
      <c r="KE292">
        <v>27.401199999999999</v>
      </c>
      <c r="KF292">
        <v>55.801400000000001</v>
      </c>
      <c r="KG292">
        <v>56.756500000000003</v>
      </c>
      <c r="KJ292">
        <v>144.54300000000001</v>
      </c>
      <c r="KK292">
        <v>117.97499999999999</v>
      </c>
      <c r="KL292">
        <v>64.837999999999994</v>
      </c>
      <c r="KM292">
        <v>189.18899999999999</v>
      </c>
      <c r="KN292">
        <v>0</v>
      </c>
      <c r="KO292">
        <v>-544.88400000000001</v>
      </c>
      <c r="KP292">
        <v>0</v>
      </c>
      <c r="KQ292">
        <v>0</v>
      </c>
      <c r="KR292">
        <v>134.529</v>
      </c>
      <c r="KS292">
        <v>380.88</v>
      </c>
      <c r="KT292">
        <v>462.36</v>
      </c>
      <c r="KU292">
        <v>33.337899999999998</v>
      </c>
      <c r="KV292">
        <v>982.76700000000005</v>
      </c>
      <c r="KW292">
        <v>0</v>
      </c>
      <c r="KX292">
        <v>0</v>
      </c>
      <c r="KY292">
        <v>0</v>
      </c>
      <c r="KZ292">
        <v>0</v>
      </c>
      <c r="LA292">
        <v>0</v>
      </c>
      <c r="LB292">
        <v>162.60599999999999</v>
      </c>
      <c r="LC292">
        <v>144.232</v>
      </c>
      <c r="LD292">
        <v>64.837999999999994</v>
      </c>
      <c r="LE292">
        <v>186.93199999999999</v>
      </c>
      <c r="LF292">
        <v>-544.88400000000001</v>
      </c>
      <c r="LG292">
        <v>134.529</v>
      </c>
      <c r="LH292">
        <v>381.94099999999997</v>
      </c>
      <c r="LI292">
        <v>462.36</v>
      </c>
      <c r="LJ292">
        <v>33.337899999999998</v>
      </c>
      <c r="LK292">
        <v>1025.8900000000001</v>
      </c>
      <c r="LL292">
        <v>0</v>
      </c>
      <c r="LM292">
        <v>0</v>
      </c>
      <c r="LN292">
        <v>0</v>
      </c>
      <c r="LO292">
        <v>0</v>
      </c>
      <c r="LP292">
        <v>406.05700000000002</v>
      </c>
      <c r="LQ292">
        <v>453.24599999999998</v>
      </c>
      <c r="LR292">
        <v>64.837999999999994</v>
      </c>
      <c r="LS292">
        <v>513.70500000000004</v>
      </c>
      <c r="LT292">
        <v>570.78300000000002</v>
      </c>
      <c r="LU292">
        <v>505.90699999999998</v>
      </c>
      <c r="LV292">
        <v>624.24900000000002</v>
      </c>
      <c r="LW292">
        <v>86.545199999999994</v>
      </c>
      <c r="LX292">
        <v>3225.33</v>
      </c>
      <c r="LY292">
        <v>0</v>
      </c>
      <c r="LZ292">
        <v>0</v>
      </c>
      <c r="MA292">
        <v>0</v>
      </c>
      <c r="MB292">
        <v>0</v>
      </c>
    </row>
    <row r="293" spans="1:340" x14ac:dyDescent="0.25">
      <c r="A293" s="26">
        <v>44497.865439814814</v>
      </c>
      <c r="B293" t="s">
        <v>1242</v>
      </c>
      <c r="C293" t="s">
        <v>1243</v>
      </c>
      <c r="D293">
        <v>10</v>
      </c>
      <c r="E293">
        <v>1</v>
      </c>
      <c r="F293">
        <v>2700</v>
      </c>
      <c r="G293" t="s">
        <v>87</v>
      </c>
      <c r="H293" t="s">
        <v>393</v>
      </c>
      <c r="I293">
        <v>3.82</v>
      </c>
      <c r="J293">
        <v>1.9</v>
      </c>
      <c r="K293">
        <v>1.9</v>
      </c>
      <c r="L293">
        <v>25.8</v>
      </c>
      <c r="O293">
        <v>854.18</v>
      </c>
      <c r="P293">
        <v>597.73099999999999</v>
      </c>
      <c r="Q293">
        <v>347.46100000000001</v>
      </c>
      <c r="R293">
        <v>1105</v>
      </c>
      <c r="S293">
        <v>0</v>
      </c>
      <c r="T293">
        <v>-5430.09</v>
      </c>
      <c r="U293">
        <v>0</v>
      </c>
      <c r="V293">
        <v>0</v>
      </c>
      <c r="W293">
        <v>615.745</v>
      </c>
      <c r="X293">
        <v>2217.0300000000002</v>
      </c>
      <c r="Y293">
        <v>2371.31</v>
      </c>
      <c r="Z293">
        <v>151.51499999999999</v>
      </c>
      <c r="AA293">
        <v>2829.88</v>
      </c>
      <c r="AB293">
        <v>2904.37</v>
      </c>
      <c r="AC293">
        <v>0</v>
      </c>
      <c r="AD293">
        <v>0</v>
      </c>
      <c r="AE293">
        <v>0</v>
      </c>
      <c r="AF293">
        <v>0</v>
      </c>
      <c r="AG293">
        <v>0</v>
      </c>
      <c r="AH293">
        <v>0</v>
      </c>
      <c r="AI293">
        <v>7.62</v>
      </c>
      <c r="AJ293">
        <v>20.82</v>
      </c>
      <c r="AK293">
        <v>3.43</v>
      </c>
      <c r="AL293">
        <v>10.32</v>
      </c>
      <c r="AM293">
        <v>0</v>
      </c>
      <c r="AN293">
        <v>-44.31</v>
      </c>
      <c r="AO293">
        <v>0</v>
      </c>
      <c r="AP293">
        <v>0</v>
      </c>
      <c r="AQ293">
        <v>6.78</v>
      </c>
      <c r="AR293">
        <v>21.94</v>
      </c>
      <c r="AS293">
        <v>24.22</v>
      </c>
      <c r="AT293">
        <v>1.56</v>
      </c>
      <c r="AU293">
        <v>52.38</v>
      </c>
      <c r="AV293">
        <v>42.19</v>
      </c>
      <c r="BI293">
        <v>0</v>
      </c>
      <c r="BJ293">
        <v>1.54739</v>
      </c>
      <c r="BK293">
        <v>3.9676099999999999E-2</v>
      </c>
      <c r="BL293">
        <v>8.3423600000000001E-2</v>
      </c>
      <c r="BM293">
        <v>0</v>
      </c>
      <c r="BN293">
        <v>-4.39914E-2</v>
      </c>
      <c r="BO293">
        <v>0</v>
      </c>
      <c r="BP293">
        <v>0</v>
      </c>
      <c r="BQ293">
        <v>0.163464</v>
      </c>
      <c r="BR293">
        <v>0.29352699999999998</v>
      </c>
      <c r="BS293">
        <v>0.35411700000000002</v>
      </c>
      <c r="BT293">
        <v>2.5823200000000001E-2</v>
      </c>
      <c r="BU293">
        <v>2.4634299999999998</v>
      </c>
      <c r="BV293">
        <v>1.67049</v>
      </c>
      <c r="BW293">
        <v>965.07899999999995</v>
      </c>
      <c r="BX293">
        <v>738.51300000000003</v>
      </c>
      <c r="BY293">
        <v>347.46100000000001</v>
      </c>
      <c r="BZ293">
        <v>1087.56</v>
      </c>
      <c r="CA293">
        <v>-5430.09</v>
      </c>
      <c r="CB293">
        <v>615.745</v>
      </c>
      <c r="CC293">
        <v>2223.4299999999998</v>
      </c>
      <c r="CD293">
        <v>2371.31</v>
      </c>
      <c r="CE293">
        <v>151.51499999999999</v>
      </c>
      <c r="CF293">
        <v>3070.51</v>
      </c>
      <c r="CG293">
        <v>3138.61</v>
      </c>
      <c r="CH293">
        <v>0</v>
      </c>
      <c r="CI293">
        <v>0</v>
      </c>
      <c r="CJ293">
        <v>0</v>
      </c>
      <c r="CK293">
        <v>0</v>
      </c>
      <c r="CL293">
        <v>0</v>
      </c>
      <c r="CM293">
        <v>8.6300000000000008</v>
      </c>
      <c r="CN293">
        <v>24.01</v>
      </c>
      <c r="CO293">
        <v>3.43</v>
      </c>
      <c r="CP293">
        <v>9.94</v>
      </c>
      <c r="CQ293">
        <v>-44.32</v>
      </c>
      <c r="CR293">
        <v>6.78</v>
      </c>
      <c r="CS293">
        <v>22.01</v>
      </c>
      <c r="CT293">
        <v>24.22</v>
      </c>
      <c r="CU293">
        <v>1.56</v>
      </c>
      <c r="CV293">
        <v>56.26</v>
      </c>
      <c r="CW293">
        <v>46.01</v>
      </c>
      <c r="DH293">
        <v>0</v>
      </c>
      <c r="DI293">
        <v>1.7525999999999999</v>
      </c>
      <c r="DJ293">
        <v>3.9676099999999999E-2</v>
      </c>
      <c r="DK293">
        <v>8.0588000000000007E-2</v>
      </c>
      <c r="DL293">
        <v>-4.39914E-2</v>
      </c>
      <c r="DM293">
        <v>0.163464</v>
      </c>
      <c r="DN293">
        <v>0.29413299999999998</v>
      </c>
      <c r="DO293">
        <v>0.35411700000000002</v>
      </c>
      <c r="DP293">
        <v>2.5823200000000001E-2</v>
      </c>
      <c r="DQ293">
        <v>2.6664099999999999</v>
      </c>
      <c r="DR293">
        <v>1.87286</v>
      </c>
      <c r="DS293" t="s">
        <v>673</v>
      </c>
      <c r="DT293" t="s">
        <v>670</v>
      </c>
      <c r="DU293" t="s">
        <v>665</v>
      </c>
      <c r="DV293" t="s">
        <v>501</v>
      </c>
      <c r="DW293">
        <v>0.20297399999999999</v>
      </c>
      <c r="DX293">
        <v>0.20236799999999999</v>
      </c>
      <c r="DY293">
        <v>6.9</v>
      </c>
      <c r="DZ293">
        <v>8.3000000000000007</v>
      </c>
      <c r="EC293">
        <v>854.18</v>
      </c>
      <c r="ED293">
        <v>597.73099999999999</v>
      </c>
      <c r="EE293">
        <v>347.46100000000001</v>
      </c>
      <c r="EF293">
        <v>1105</v>
      </c>
      <c r="EG293">
        <v>0</v>
      </c>
      <c r="EH293">
        <v>-5430.09</v>
      </c>
      <c r="EI293">
        <v>0</v>
      </c>
      <c r="EJ293">
        <v>0</v>
      </c>
      <c r="EK293">
        <v>615.745</v>
      </c>
      <c r="EL293">
        <v>2217.0300000000002</v>
      </c>
      <c r="EM293">
        <v>2371.31</v>
      </c>
      <c r="EN293">
        <v>151.51499999999999</v>
      </c>
      <c r="EO293">
        <v>2829.88</v>
      </c>
      <c r="EP293">
        <v>0</v>
      </c>
      <c r="EQ293">
        <v>0</v>
      </c>
      <c r="ER293">
        <v>0</v>
      </c>
      <c r="ES293">
        <v>0</v>
      </c>
      <c r="ET293">
        <v>0</v>
      </c>
      <c r="EU293">
        <v>7.62</v>
      </c>
      <c r="EV293">
        <v>20.82</v>
      </c>
      <c r="EW293">
        <v>3.43</v>
      </c>
      <c r="EX293">
        <v>10.32</v>
      </c>
      <c r="EY293">
        <v>0</v>
      </c>
      <c r="EZ293">
        <v>-44.31</v>
      </c>
      <c r="FA293">
        <v>0</v>
      </c>
      <c r="FB293">
        <v>0</v>
      </c>
      <c r="FC293">
        <v>6.78</v>
      </c>
      <c r="FD293">
        <v>21.94</v>
      </c>
      <c r="FE293">
        <v>24.22</v>
      </c>
      <c r="FF293">
        <v>1.56</v>
      </c>
      <c r="FG293">
        <v>52.38</v>
      </c>
      <c r="FT293">
        <v>0</v>
      </c>
      <c r="FU293">
        <v>1.54739</v>
      </c>
      <c r="FV293">
        <v>3.9676099999999999E-2</v>
      </c>
      <c r="FW293">
        <v>8.3423600000000001E-2</v>
      </c>
      <c r="FX293">
        <v>0</v>
      </c>
      <c r="FY293">
        <v>-4.39914E-2</v>
      </c>
      <c r="FZ293">
        <v>0</v>
      </c>
      <c r="GA293">
        <v>0</v>
      </c>
      <c r="GB293">
        <v>0.163464</v>
      </c>
      <c r="GC293">
        <v>0.29352699999999998</v>
      </c>
      <c r="GD293">
        <v>0.35411700000000002</v>
      </c>
      <c r="GE293">
        <v>2.5823200000000001E-2</v>
      </c>
      <c r="GF293">
        <v>2.4634299999999998</v>
      </c>
      <c r="GG293">
        <v>2351.2600000000002</v>
      </c>
      <c r="GH293">
        <v>2468.9699999999998</v>
      </c>
      <c r="GI293">
        <v>347.46100000000001</v>
      </c>
      <c r="GJ293">
        <v>2860.12</v>
      </c>
      <c r="GK293">
        <v>2615</v>
      </c>
      <c r="GL293">
        <v>2596</v>
      </c>
      <c r="GM293">
        <v>3146.01</v>
      </c>
      <c r="GN293">
        <v>327.5</v>
      </c>
      <c r="GO293">
        <v>16712.3</v>
      </c>
      <c r="GP293">
        <v>0</v>
      </c>
      <c r="GQ293">
        <v>0</v>
      </c>
      <c r="GR293">
        <v>0</v>
      </c>
      <c r="GS293">
        <v>0</v>
      </c>
      <c r="GT293">
        <v>21</v>
      </c>
      <c r="GU293">
        <v>60.37</v>
      </c>
      <c r="GV293">
        <v>3.43</v>
      </c>
      <c r="GW293">
        <v>26.77</v>
      </c>
      <c r="GX293">
        <v>29.1</v>
      </c>
      <c r="GY293">
        <v>26.48</v>
      </c>
      <c r="GZ293">
        <v>32.49</v>
      </c>
      <c r="HA293">
        <v>3.44</v>
      </c>
      <c r="HB293">
        <v>203.08</v>
      </c>
      <c r="HC293">
        <v>21</v>
      </c>
      <c r="HD293">
        <v>60.37</v>
      </c>
      <c r="HE293">
        <v>3.43</v>
      </c>
      <c r="HF293">
        <v>26.77</v>
      </c>
      <c r="HG293">
        <v>29.1</v>
      </c>
      <c r="HH293">
        <v>26.48</v>
      </c>
      <c r="HI293">
        <v>32.49</v>
      </c>
      <c r="HJ293">
        <v>3.44</v>
      </c>
      <c r="HK293">
        <v>203.08</v>
      </c>
      <c r="ID293">
        <v>0</v>
      </c>
      <c r="IE293">
        <v>3.2742399999999998</v>
      </c>
      <c r="IF293">
        <v>3.9676099999999999E-2</v>
      </c>
      <c r="IG293">
        <v>0.22772500000000001</v>
      </c>
      <c r="IH293">
        <v>0.76358999999999999</v>
      </c>
      <c r="II293">
        <v>0.38997300000000001</v>
      </c>
      <c r="IJ293">
        <v>0.515185</v>
      </c>
      <c r="IK293">
        <v>6.9275500000000004E-2</v>
      </c>
      <c r="IL293">
        <v>5.2796599999999998</v>
      </c>
      <c r="IM293">
        <v>47.6</v>
      </c>
      <c r="IN293">
        <v>21.8</v>
      </c>
      <c r="IO293">
        <v>25.8</v>
      </c>
      <c r="IP293">
        <v>49.5</v>
      </c>
      <c r="IQ293">
        <v>21.8</v>
      </c>
      <c r="IR293">
        <v>27.7</v>
      </c>
      <c r="IU293">
        <v>42.19</v>
      </c>
      <c r="IV293">
        <v>0</v>
      </c>
      <c r="IW293">
        <v>46.01</v>
      </c>
      <c r="IX293">
        <v>0</v>
      </c>
      <c r="IY293">
        <v>42.19</v>
      </c>
      <c r="IZ293">
        <v>0</v>
      </c>
      <c r="JA293">
        <v>111.57</v>
      </c>
      <c r="JB293">
        <v>0</v>
      </c>
      <c r="JK293">
        <v>1</v>
      </c>
      <c r="JL293">
        <v>3.4144399999999999</v>
      </c>
      <c r="JM293">
        <v>3.4144399999999999</v>
      </c>
      <c r="JP293">
        <v>5431.69</v>
      </c>
      <c r="JQ293">
        <v>3.4144399999999999</v>
      </c>
      <c r="JR293">
        <v>0.3</v>
      </c>
      <c r="JS293">
        <v>0.26</v>
      </c>
      <c r="JT293">
        <v>1.04</v>
      </c>
      <c r="JU293">
        <v>0.3</v>
      </c>
      <c r="JV293">
        <v>0.26</v>
      </c>
      <c r="JW293">
        <v>1.1000000000000001</v>
      </c>
      <c r="JZ293">
        <v>1</v>
      </c>
      <c r="KA293">
        <v>1</v>
      </c>
      <c r="KB293">
        <v>20.267099999999999</v>
      </c>
      <c r="KC293">
        <v>20.4971</v>
      </c>
      <c r="KD293">
        <v>22.588899999999999</v>
      </c>
      <c r="KE293">
        <v>22.866199999999999</v>
      </c>
      <c r="KF293">
        <v>51.616399999999999</v>
      </c>
      <c r="KG293">
        <v>52.4861</v>
      </c>
      <c r="KJ293">
        <v>176.09899999999999</v>
      </c>
      <c r="KK293">
        <v>157.304</v>
      </c>
      <c r="KL293">
        <v>64.432900000000004</v>
      </c>
      <c r="KM293">
        <v>187.369</v>
      </c>
      <c r="KN293">
        <v>0</v>
      </c>
      <c r="KO293">
        <v>-556.49</v>
      </c>
      <c r="KP293">
        <v>0</v>
      </c>
      <c r="KQ293">
        <v>0</v>
      </c>
      <c r="KR293">
        <v>134.529</v>
      </c>
      <c r="KS293">
        <v>381.77800000000002</v>
      </c>
      <c r="KT293">
        <v>462.36</v>
      </c>
      <c r="KU293">
        <v>33.337899999999998</v>
      </c>
      <c r="KV293">
        <v>1040.72</v>
      </c>
      <c r="KW293">
        <v>0</v>
      </c>
      <c r="KX293">
        <v>0</v>
      </c>
      <c r="KY293">
        <v>0</v>
      </c>
      <c r="KZ293">
        <v>0</v>
      </c>
      <c r="LA293">
        <v>0</v>
      </c>
      <c r="LB293">
        <v>199.97300000000001</v>
      </c>
      <c r="LC293">
        <v>194.56899999999999</v>
      </c>
      <c r="LD293">
        <v>64.432900000000004</v>
      </c>
      <c r="LE293">
        <v>184.85900000000001</v>
      </c>
      <c r="LF293">
        <v>-556.49</v>
      </c>
      <c r="LG293">
        <v>134.529</v>
      </c>
      <c r="LH293">
        <v>382.73399999999998</v>
      </c>
      <c r="LI293">
        <v>462.36</v>
      </c>
      <c r="LJ293">
        <v>33.337899999999998</v>
      </c>
      <c r="LK293">
        <v>1100.3</v>
      </c>
      <c r="LL293">
        <v>0</v>
      </c>
      <c r="LM293">
        <v>0</v>
      </c>
      <c r="LN293">
        <v>0</v>
      </c>
      <c r="LO293">
        <v>0</v>
      </c>
      <c r="LP293">
        <v>481.04899999999998</v>
      </c>
      <c r="LQ293">
        <v>611.06500000000005</v>
      </c>
      <c r="LR293">
        <v>64.432900000000004</v>
      </c>
      <c r="LS293">
        <v>508.41300000000001</v>
      </c>
      <c r="LT293">
        <v>570.78300000000002</v>
      </c>
      <c r="LU293">
        <v>505.90699999999998</v>
      </c>
      <c r="LV293">
        <v>624.24900000000002</v>
      </c>
      <c r="LW293">
        <v>86.545199999999994</v>
      </c>
      <c r="LX293">
        <v>3452.44</v>
      </c>
      <c r="LY293">
        <v>0</v>
      </c>
      <c r="LZ293">
        <v>0</v>
      </c>
      <c r="MA293">
        <v>0</v>
      </c>
      <c r="MB293">
        <v>0</v>
      </c>
    </row>
    <row r="294" spans="1:340" x14ac:dyDescent="0.25">
      <c r="A294" s="26">
        <v>44497.865810185183</v>
      </c>
      <c r="B294" t="s">
        <v>1244</v>
      </c>
      <c r="C294" t="s">
        <v>1245</v>
      </c>
      <c r="D294">
        <v>11</v>
      </c>
      <c r="E294">
        <v>1</v>
      </c>
      <c r="F294">
        <v>2700</v>
      </c>
      <c r="G294" t="s">
        <v>87</v>
      </c>
      <c r="H294" t="s">
        <v>393</v>
      </c>
      <c r="I294">
        <v>5.93</v>
      </c>
      <c r="J294">
        <v>2.1</v>
      </c>
      <c r="K294">
        <v>2.1</v>
      </c>
      <c r="L294">
        <v>26.5</v>
      </c>
      <c r="O294">
        <v>2427.91</v>
      </c>
      <c r="P294">
        <v>1375.61</v>
      </c>
      <c r="Q294">
        <v>345.11500000000001</v>
      </c>
      <c r="R294">
        <v>1279.32</v>
      </c>
      <c r="S294">
        <v>0</v>
      </c>
      <c r="T294">
        <v>-6330.37</v>
      </c>
      <c r="U294">
        <v>0</v>
      </c>
      <c r="V294">
        <v>0</v>
      </c>
      <c r="W294">
        <v>615.745</v>
      </c>
      <c r="X294">
        <v>2212.5</v>
      </c>
      <c r="Y294">
        <v>2371.31</v>
      </c>
      <c r="Z294">
        <v>151.51499999999999</v>
      </c>
      <c r="AA294">
        <v>4448.6499999999996</v>
      </c>
      <c r="AB294">
        <v>5427.95</v>
      </c>
      <c r="AC294">
        <v>0</v>
      </c>
      <c r="AD294">
        <v>0</v>
      </c>
      <c r="AE294">
        <v>0</v>
      </c>
      <c r="AF294">
        <v>0</v>
      </c>
      <c r="AG294">
        <v>0</v>
      </c>
      <c r="AH294">
        <v>0</v>
      </c>
      <c r="AI294">
        <v>22.66</v>
      </c>
      <c r="AJ294">
        <v>33.659999999999997</v>
      </c>
      <c r="AK294">
        <v>3.54</v>
      </c>
      <c r="AL294">
        <v>12.29</v>
      </c>
      <c r="AM294">
        <v>0</v>
      </c>
      <c r="AN294">
        <v>-56.28</v>
      </c>
      <c r="AO294">
        <v>0</v>
      </c>
      <c r="AP294">
        <v>0</v>
      </c>
      <c r="AQ294">
        <v>6.96</v>
      </c>
      <c r="AR294">
        <v>23.8</v>
      </c>
      <c r="AS294">
        <v>25</v>
      </c>
      <c r="AT294">
        <v>1.6</v>
      </c>
      <c r="AU294">
        <v>73.23</v>
      </c>
      <c r="AV294">
        <v>72.150000000000006</v>
      </c>
      <c r="BI294">
        <v>0</v>
      </c>
      <c r="BJ294">
        <v>2.0115400000000001</v>
      </c>
      <c r="BK294">
        <v>3.94083E-2</v>
      </c>
      <c r="BL294">
        <v>0.119217</v>
      </c>
      <c r="BM294">
        <v>0</v>
      </c>
      <c r="BN294">
        <v>-0.118976</v>
      </c>
      <c r="BO294">
        <v>0</v>
      </c>
      <c r="BP294">
        <v>0</v>
      </c>
      <c r="BQ294">
        <v>0.163464</v>
      </c>
      <c r="BR294">
        <v>0.29485299999999998</v>
      </c>
      <c r="BS294">
        <v>0.35411700000000002</v>
      </c>
      <c r="BT294">
        <v>2.5823200000000001E-2</v>
      </c>
      <c r="BU294">
        <v>2.88944</v>
      </c>
      <c r="BV294">
        <v>2.1701600000000001</v>
      </c>
      <c r="BW294">
        <v>2580.5100000000002</v>
      </c>
      <c r="BX294">
        <v>1593.85</v>
      </c>
      <c r="BY294">
        <v>345.11500000000001</v>
      </c>
      <c r="BZ294">
        <v>1253.07</v>
      </c>
      <c r="CA294">
        <v>-6330.37</v>
      </c>
      <c r="CB294">
        <v>615.745</v>
      </c>
      <c r="CC294">
        <v>2218.0100000000002</v>
      </c>
      <c r="CD294">
        <v>2371.31</v>
      </c>
      <c r="CE294">
        <v>151.51499999999999</v>
      </c>
      <c r="CF294">
        <v>4798.75</v>
      </c>
      <c r="CG294">
        <v>5772.55</v>
      </c>
      <c r="CH294">
        <v>0</v>
      </c>
      <c r="CI294">
        <v>0</v>
      </c>
      <c r="CJ294">
        <v>0</v>
      </c>
      <c r="CK294">
        <v>0</v>
      </c>
      <c r="CL294">
        <v>0</v>
      </c>
      <c r="CM294">
        <v>24.1</v>
      </c>
      <c r="CN294">
        <v>38.49</v>
      </c>
      <c r="CO294">
        <v>3.54</v>
      </c>
      <c r="CP294">
        <v>11.95</v>
      </c>
      <c r="CQ294">
        <v>-56.34</v>
      </c>
      <c r="CR294">
        <v>6.96</v>
      </c>
      <c r="CS294">
        <v>23.86</v>
      </c>
      <c r="CT294">
        <v>25</v>
      </c>
      <c r="CU294">
        <v>1.6</v>
      </c>
      <c r="CV294">
        <v>79.16</v>
      </c>
      <c r="CW294">
        <v>78.08</v>
      </c>
      <c r="DH294">
        <v>0</v>
      </c>
      <c r="DI294">
        <v>2.21062</v>
      </c>
      <c r="DJ294">
        <v>3.94083E-2</v>
      </c>
      <c r="DK294">
        <v>8.9502700000000004E-2</v>
      </c>
      <c r="DL294">
        <v>-0.118976</v>
      </c>
      <c r="DM294">
        <v>0.163464</v>
      </c>
      <c r="DN294">
        <v>0.29546</v>
      </c>
      <c r="DO294">
        <v>0.35411700000000002</v>
      </c>
      <c r="DP294">
        <v>2.5823200000000001E-2</v>
      </c>
      <c r="DQ294">
        <v>3.0594199999999998</v>
      </c>
      <c r="DR294">
        <v>2.33954</v>
      </c>
      <c r="DS294" t="s">
        <v>673</v>
      </c>
      <c r="DT294" t="s">
        <v>670</v>
      </c>
      <c r="DU294" t="s">
        <v>665</v>
      </c>
      <c r="DV294" t="s">
        <v>501</v>
      </c>
      <c r="DW294">
        <v>0.16997999999999999</v>
      </c>
      <c r="DX294">
        <v>0.169373</v>
      </c>
      <c r="DY294">
        <v>7.5</v>
      </c>
      <c r="DZ294">
        <v>7.6</v>
      </c>
      <c r="EC294">
        <v>2427.91</v>
      </c>
      <c r="ED294">
        <v>1375.61</v>
      </c>
      <c r="EE294">
        <v>345.11500000000001</v>
      </c>
      <c r="EF294">
        <v>1279.32</v>
      </c>
      <c r="EG294">
        <v>0</v>
      </c>
      <c r="EH294">
        <v>-6330.37</v>
      </c>
      <c r="EI294">
        <v>0</v>
      </c>
      <c r="EJ294">
        <v>0</v>
      </c>
      <c r="EK294">
        <v>615.745</v>
      </c>
      <c r="EL294">
        <v>2212.5</v>
      </c>
      <c r="EM294">
        <v>2371.31</v>
      </c>
      <c r="EN294">
        <v>151.51499999999999</v>
      </c>
      <c r="EO294">
        <v>4448.6499999999996</v>
      </c>
      <c r="EP294">
        <v>0</v>
      </c>
      <c r="EQ294">
        <v>0</v>
      </c>
      <c r="ER294">
        <v>0</v>
      </c>
      <c r="ES294">
        <v>0</v>
      </c>
      <c r="ET294">
        <v>0</v>
      </c>
      <c r="EU294">
        <v>22.66</v>
      </c>
      <c r="EV294">
        <v>33.659999999999997</v>
      </c>
      <c r="EW294">
        <v>3.54</v>
      </c>
      <c r="EX294">
        <v>12.29</v>
      </c>
      <c r="EY294">
        <v>0</v>
      </c>
      <c r="EZ294">
        <v>-56.28</v>
      </c>
      <c r="FA294">
        <v>0</v>
      </c>
      <c r="FB294">
        <v>0</v>
      </c>
      <c r="FC294">
        <v>6.96</v>
      </c>
      <c r="FD294">
        <v>23.8</v>
      </c>
      <c r="FE294">
        <v>25</v>
      </c>
      <c r="FF294">
        <v>1.6</v>
      </c>
      <c r="FG294">
        <v>73.23</v>
      </c>
      <c r="FT294">
        <v>0</v>
      </c>
      <c r="FU294">
        <v>2.0115400000000001</v>
      </c>
      <c r="FV294">
        <v>3.94083E-2</v>
      </c>
      <c r="FW294">
        <v>0.119217</v>
      </c>
      <c r="FX294">
        <v>0</v>
      </c>
      <c r="FY294">
        <v>-0.118976</v>
      </c>
      <c r="FZ294">
        <v>0</v>
      </c>
      <c r="GA294">
        <v>0</v>
      </c>
      <c r="GB294">
        <v>0.163464</v>
      </c>
      <c r="GC294">
        <v>0.29485299999999998</v>
      </c>
      <c r="GD294">
        <v>0.35411700000000002</v>
      </c>
      <c r="GE294">
        <v>2.5823200000000001E-2</v>
      </c>
      <c r="GF294">
        <v>2.88944</v>
      </c>
      <c r="GG294">
        <v>5617.56</v>
      </c>
      <c r="GH294">
        <v>4459.8500000000004</v>
      </c>
      <c r="GI294">
        <v>345.11500000000001</v>
      </c>
      <c r="GJ294">
        <v>2920.78</v>
      </c>
      <c r="GK294">
        <v>2615</v>
      </c>
      <c r="GL294">
        <v>2596</v>
      </c>
      <c r="GM294">
        <v>3146.01</v>
      </c>
      <c r="GN294">
        <v>327.5</v>
      </c>
      <c r="GO294">
        <v>22027.8</v>
      </c>
      <c r="GP294">
        <v>0</v>
      </c>
      <c r="GQ294">
        <v>0</v>
      </c>
      <c r="GR294">
        <v>0</v>
      </c>
      <c r="GS294">
        <v>0</v>
      </c>
      <c r="GT294">
        <v>52.4</v>
      </c>
      <c r="GU294">
        <v>96.7</v>
      </c>
      <c r="GV294">
        <v>3.54</v>
      </c>
      <c r="GW294">
        <v>29.24</v>
      </c>
      <c r="GX294">
        <v>30.3</v>
      </c>
      <c r="GY294">
        <v>27.5</v>
      </c>
      <c r="GZ294">
        <v>33.72</v>
      </c>
      <c r="HA294">
        <v>3.45</v>
      </c>
      <c r="HB294">
        <v>276.85000000000002</v>
      </c>
      <c r="HC294">
        <v>52.4</v>
      </c>
      <c r="HD294">
        <v>96.7</v>
      </c>
      <c r="HE294">
        <v>3.54</v>
      </c>
      <c r="HF294">
        <v>29.24</v>
      </c>
      <c r="HG294">
        <v>30.3</v>
      </c>
      <c r="HH294">
        <v>27.5</v>
      </c>
      <c r="HI294">
        <v>33.72</v>
      </c>
      <c r="HJ294">
        <v>3.45</v>
      </c>
      <c r="HK294">
        <v>276.85000000000002</v>
      </c>
      <c r="ID294">
        <v>0</v>
      </c>
      <c r="IE294">
        <v>4.4001700000000001</v>
      </c>
      <c r="IF294">
        <v>3.94083E-2</v>
      </c>
      <c r="IG294">
        <v>0.31969399999999998</v>
      </c>
      <c r="IH294">
        <v>0.76358999999999999</v>
      </c>
      <c r="II294">
        <v>0.38997300000000001</v>
      </c>
      <c r="IJ294">
        <v>0.515185</v>
      </c>
      <c r="IK294">
        <v>6.9275500000000004E-2</v>
      </c>
      <c r="IL294">
        <v>6.4972899999999996</v>
      </c>
      <c r="IM294">
        <v>46.8</v>
      </c>
      <c r="IN294">
        <v>20.3</v>
      </c>
      <c r="IO294">
        <v>26.5</v>
      </c>
      <c r="IP294">
        <v>48.9</v>
      </c>
      <c r="IQ294">
        <v>20.3</v>
      </c>
      <c r="IR294">
        <v>28.6</v>
      </c>
      <c r="IU294">
        <v>72.150000000000006</v>
      </c>
      <c r="IV294">
        <v>0</v>
      </c>
      <c r="IW294">
        <v>78.08</v>
      </c>
      <c r="IX294">
        <v>0</v>
      </c>
      <c r="IY294">
        <v>72.150000000000006</v>
      </c>
      <c r="IZ294">
        <v>0</v>
      </c>
      <c r="JA294">
        <v>181.88</v>
      </c>
      <c r="JB294">
        <v>0</v>
      </c>
      <c r="JK294">
        <v>1</v>
      </c>
      <c r="JL294">
        <v>4.0855899999999998</v>
      </c>
      <c r="JM294">
        <v>4.0855899999999998</v>
      </c>
      <c r="JP294">
        <v>6332.23</v>
      </c>
      <c r="JQ294">
        <v>4.0855899999999998</v>
      </c>
      <c r="JR294">
        <v>0.46</v>
      </c>
      <c r="JS294">
        <v>0.51</v>
      </c>
      <c r="JT294">
        <v>1.25</v>
      </c>
      <c r="JU294">
        <v>0.47</v>
      </c>
      <c r="JV294">
        <v>0.5</v>
      </c>
      <c r="JW294">
        <v>1.33</v>
      </c>
      <c r="JZ294">
        <v>1</v>
      </c>
      <c r="KA294">
        <v>1</v>
      </c>
      <c r="KB294">
        <v>25.570499999999999</v>
      </c>
      <c r="KC294">
        <v>25.9087</v>
      </c>
      <c r="KD294">
        <v>29.473600000000001</v>
      </c>
      <c r="KE294">
        <v>29.891400000000001</v>
      </c>
      <c r="KF294">
        <v>72.692300000000003</v>
      </c>
      <c r="KG294">
        <v>73.992199999999997</v>
      </c>
      <c r="KJ294">
        <v>513.02499999999998</v>
      </c>
      <c r="KK294">
        <v>331.75700000000001</v>
      </c>
      <c r="KL294">
        <v>68.860500000000002</v>
      </c>
      <c r="KM294">
        <v>238.78800000000001</v>
      </c>
      <c r="KN294">
        <v>0</v>
      </c>
      <c r="KO294">
        <v>-970.303</v>
      </c>
      <c r="KP294">
        <v>0</v>
      </c>
      <c r="KQ294">
        <v>0</v>
      </c>
      <c r="KR294">
        <v>133.613</v>
      </c>
      <c r="KS294">
        <v>418.23099999999999</v>
      </c>
      <c r="KT294">
        <v>484.43799999999999</v>
      </c>
      <c r="KU294">
        <v>33.183900000000001</v>
      </c>
      <c r="KV294">
        <v>1251.5899999999999</v>
      </c>
      <c r="KW294">
        <v>0</v>
      </c>
      <c r="KX294">
        <v>0</v>
      </c>
      <c r="KY294">
        <v>0</v>
      </c>
      <c r="KZ294">
        <v>0</v>
      </c>
      <c r="LA294">
        <v>0</v>
      </c>
      <c r="LB294">
        <v>545.154</v>
      </c>
      <c r="LC294">
        <v>382.47199999999998</v>
      </c>
      <c r="LD294">
        <v>68.860500000000002</v>
      </c>
      <c r="LE294">
        <v>234.06100000000001</v>
      </c>
      <c r="LF294">
        <v>-970.303</v>
      </c>
      <c r="LG294">
        <v>133.613</v>
      </c>
      <c r="LH294">
        <v>419.2</v>
      </c>
      <c r="LI294">
        <v>484.43799999999999</v>
      </c>
      <c r="LJ294">
        <v>33.183900000000001</v>
      </c>
      <c r="LK294">
        <v>1330.68</v>
      </c>
      <c r="LL294">
        <v>0</v>
      </c>
      <c r="LM294">
        <v>0</v>
      </c>
      <c r="LN294">
        <v>0</v>
      </c>
      <c r="LO294">
        <v>0</v>
      </c>
      <c r="LP294">
        <v>1179.73</v>
      </c>
      <c r="LQ294">
        <v>1030.6500000000001</v>
      </c>
      <c r="LR294">
        <v>68.860500000000002</v>
      </c>
      <c r="LS294">
        <v>555.87699999999995</v>
      </c>
      <c r="LT294">
        <v>567.19200000000001</v>
      </c>
      <c r="LU294">
        <v>531.11900000000003</v>
      </c>
      <c r="LV294">
        <v>649.62800000000004</v>
      </c>
      <c r="LW294">
        <v>78.678600000000003</v>
      </c>
      <c r="LX294">
        <v>4661.7299999999996</v>
      </c>
      <c r="LY294">
        <v>0</v>
      </c>
      <c r="LZ294">
        <v>0</v>
      </c>
      <c r="MA294">
        <v>0</v>
      </c>
      <c r="MB294">
        <v>0</v>
      </c>
    </row>
    <row r="295" spans="1:340" x14ac:dyDescent="0.25">
      <c r="A295" s="26">
        <v>44497.866168981483</v>
      </c>
      <c r="B295" t="s">
        <v>1246</v>
      </c>
      <c r="C295" t="s">
        <v>1247</v>
      </c>
      <c r="D295">
        <v>12</v>
      </c>
      <c r="E295">
        <v>1</v>
      </c>
      <c r="F295">
        <v>2700</v>
      </c>
      <c r="G295" t="s">
        <v>87</v>
      </c>
      <c r="H295" t="s">
        <v>393</v>
      </c>
      <c r="I295">
        <v>4.6900000000000004</v>
      </c>
      <c r="J295">
        <v>2</v>
      </c>
      <c r="K295">
        <v>2</v>
      </c>
      <c r="L295">
        <v>27.8</v>
      </c>
      <c r="O295">
        <v>2347.64</v>
      </c>
      <c r="P295">
        <v>292.12099999999998</v>
      </c>
      <c r="Q295">
        <v>344.29599999999999</v>
      </c>
      <c r="R295">
        <v>1354.85</v>
      </c>
      <c r="S295">
        <v>0</v>
      </c>
      <c r="T295">
        <v>-5163.47</v>
      </c>
      <c r="U295">
        <v>0</v>
      </c>
      <c r="V295">
        <v>0</v>
      </c>
      <c r="W295">
        <v>615.745</v>
      </c>
      <c r="X295">
        <v>2189.9699999999998</v>
      </c>
      <c r="Y295">
        <v>2371.31</v>
      </c>
      <c r="Z295">
        <v>151.51499999999999</v>
      </c>
      <c r="AA295">
        <v>4503.97</v>
      </c>
      <c r="AB295">
        <v>4338.8999999999996</v>
      </c>
      <c r="AC295">
        <v>0</v>
      </c>
      <c r="AD295">
        <v>0</v>
      </c>
      <c r="AE295">
        <v>0</v>
      </c>
      <c r="AF295">
        <v>0</v>
      </c>
      <c r="AG295">
        <v>0</v>
      </c>
      <c r="AH295">
        <v>0</v>
      </c>
      <c r="AI295">
        <v>21.96</v>
      </c>
      <c r="AJ295">
        <v>17.510000000000002</v>
      </c>
      <c r="AK295">
        <v>3.53</v>
      </c>
      <c r="AL295">
        <v>12.83</v>
      </c>
      <c r="AM295">
        <v>0</v>
      </c>
      <c r="AN295">
        <v>-46.01</v>
      </c>
      <c r="AO295">
        <v>0</v>
      </c>
      <c r="AP295">
        <v>0</v>
      </c>
      <c r="AQ295">
        <v>6.98</v>
      </c>
      <c r="AR295">
        <v>23.07</v>
      </c>
      <c r="AS295">
        <v>25.03</v>
      </c>
      <c r="AT295">
        <v>1.61</v>
      </c>
      <c r="AU295">
        <v>66.510000000000005</v>
      </c>
      <c r="AV295">
        <v>55.83</v>
      </c>
      <c r="BI295">
        <v>0</v>
      </c>
      <c r="BJ295">
        <v>1.06443</v>
      </c>
      <c r="BK295">
        <v>3.9314799999999997E-2</v>
      </c>
      <c r="BL295">
        <v>8.9639800000000006E-2</v>
      </c>
      <c r="BM295">
        <v>0</v>
      </c>
      <c r="BN295">
        <v>-9.6685999999999994E-2</v>
      </c>
      <c r="BO295">
        <v>0</v>
      </c>
      <c r="BP295">
        <v>0</v>
      </c>
      <c r="BQ295">
        <v>0.163464</v>
      </c>
      <c r="BR295">
        <v>0.292103</v>
      </c>
      <c r="BS295">
        <v>0.35411700000000002</v>
      </c>
      <c r="BT295">
        <v>2.5823200000000001E-2</v>
      </c>
      <c r="BU295">
        <v>1.9321999999999999</v>
      </c>
      <c r="BV295">
        <v>1.1933800000000001</v>
      </c>
      <c r="BW295">
        <v>2446.8000000000002</v>
      </c>
      <c r="BX295">
        <v>387.62700000000001</v>
      </c>
      <c r="BY295">
        <v>344.29599999999999</v>
      </c>
      <c r="BZ295">
        <v>1336.32</v>
      </c>
      <c r="CA295">
        <v>-5163.47</v>
      </c>
      <c r="CB295">
        <v>615.745</v>
      </c>
      <c r="CC295">
        <v>2197.08</v>
      </c>
      <c r="CD295">
        <v>2371.31</v>
      </c>
      <c r="CE295">
        <v>151.51499999999999</v>
      </c>
      <c r="CF295">
        <v>4687.22</v>
      </c>
      <c r="CG295">
        <v>4515.05</v>
      </c>
      <c r="CH295">
        <v>0</v>
      </c>
      <c r="CI295">
        <v>0</v>
      </c>
      <c r="CJ295">
        <v>0</v>
      </c>
      <c r="CK295">
        <v>0</v>
      </c>
      <c r="CL295">
        <v>0</v>
      </c>
      <c r="CM295">
        <v>22.89</v>
      </c>
      <c r="CN295">
        <v>21.44</v>
      </c>
      <c r="CO295">
        <v>3.53</v>
      </c>
      <c r="CP295">
        <v>12.66</v>
      </c>
      <c r="CQ295">
        <v>-46.04</v>
      </c>
      <c r="CR295">
        <v>6.98</v>
      </c>
      <c r="CS295">
        <v>23.14</v>
      </c>
      <c r="CT295">
        <v>25.03</v>
      </c>
      <c r="CU295">
        <v>1.61</v>
      </c>
      <c r="CV295">
        <v>71.239999999999995</v>
      </c>
      <c r="CW295">
        <v>60.52</v>
      </c>
      <c r="DH295">
        <v>0</v>
      </c>
      <c r="DI295">
        <v>1.3062800000000001</v>
      </c>
      <c r="DJ295">
        <v>3.9314799999999997E-2</v>
      </c>
      <c r="DK295">
        <v>8.9491699999999993E-2</v>
      </c>
      <c r="DL295">
        <v>-9.6685999999999994E-2</v>
      </c>
      <c r="DM295">
        <v>0.163464</v>
      </c>
      <c r="DN295">
        <v>0.29273700000000002</v>
      </c>
      <c r="DO295">
        <v>0.35411700000000002</v>
      </c>
      <c r="DP295">
        <v>2.5823200000000001E-2</v>
      </c>
      <c r="DQ295">
        <v>2.1745399999999999</v>
      </c>
      <c r="DR295">
        <v>1.43509</v>
      </c>
      <c r="DS295" t="s">
        <v>673</v>
      </c>
      <c r="DT295" t="s">
        <v>670</v>
      </c>
      <c r="DU295" t="s">
        <v>665</v>
      </c>
      <c r="DV295" t="s">
        <v>501</v>
      </c>
      <c r="DW295">
        <v>0.242338</v>
      </c>
      <c r="DX295">
        <v>0.241704</v>
      </c>
      <c r="DY295">
        <v>6.6</v>
      </c>
      <c r="DZ295">
        <v>7.7</v>
      </c>
      <c r="EC295">
        <v>2347.64</v>
      </c>
      <c r="ED295">
        <v>292.12099999999998</v>
      </c>
      <c r="EE295">
        <v>344.29599999999999</v>
      </c>
      <c r="EF295">
        <v>1354.85</v>
      </c>
      <c r="EG295">
        <v>0</v>
      </c>
      <c r="EH295">
        <v>-5163.47</v>
      </c>
      <c r="EI295">
        <v>0</v>
      </c>
      <c r="EJ295">
        <v>0</v>
      </c>
      <c r="EK295">
        <v>615.745</v>
      </c>
      <c r="EL295">
        <v>2189.9699999999998</v>
      </c>
      <c r="EM295">
        <v>2371.31</v>
      </c>
      <c r="EN295">
        <v>151.51499999999999</v>
      </c>
      <c r="EO295">
        <v>4503.97</v>
      </c>
      <c r="EP295">
        <v>0</v>
      </c>
      <c r="EQ295">
        <v>0</v>
      </c>
      <c r="ER295">
        <v>0</v>
      </c>
      <c r="ES295">
        <v>0</v>
      </c>
      <c r="ET295">
        <v>0</v>
      </c>
      <c r="EU295">
        <v>21.96</v>
      </c>
      <c r="EV295">
        <v>17.510000000000002</v>
      </c>
      <c r="EW295">
        <v>3.53</v>
      </c>
      <c r="EX295">
        <v>12.83</v>
      </c>
      <c r="EY295">
        <v>0</v>
      </c>
      <c r="EZ295">
        <v>-46.01</v>
      </c>
      <c r="FA295">
        <v>0</v>
      </c>
      <c r="FB295">
        <v>0</v>
      </c>
      <c r="FC295">
        <v>6.98</v>
      </c>
      <c r="FD295">
        <v>23.07</v>
      </c>
      <c r="FE295">
        <v>25.03</v>
      </c>
      <c r="FF295">
        <v>1.61</v>
      </c>
      <c r="FG295">
        <v>66.510000000000005</v>
      </c>
      <c r="FT295">
        <v>0</v>
      </c>
      <c r="FU295">
        <v>1.06443</v>
      </c>
      <c r="FV295">
        <v>3.9314799999999997E-2</v>
      </c>
      <c r="FW295">
        <v>8.9639800000000006E-2</v>
      </c>
      <c r="FX295">
        <v>0</v>
      </c>
      <c r="FY295">
        <v>-9.6685999999999994E-2</v>
      </c>
      <c r="FZ295">
        <v>0</v>
      </c>
      <c r="GA295">
        <v>0</v>
      </c>
      <c r="GB295">
        <v>0.163464</v>
      </c>
      <c r="GC295">
        <v>0.292103</v>
      </c>
      <c r="GD295">
        <v>0.35411700000000002</v>
      </c>
      <c r="GE295">
        <v>2.5823200000000001E-2</v>
      </c>
      <c r="GF295">
        <v>1.9321999999999999</v>
      </c>
      <c r="GG295">
        <v>5299.28</v>
      </c>
      <c r="GH295">
        <v>1724.36</v>
      </c>
      <c r="GI295">
        <v>344.29599999999999</v>
      </c>
      <c r="GJ295">
        <v>3067.15</v>
      </c>
      <c r="GK295">
        <v>2615</v>
      </c>
      <c r="GL295">
        <v>2596</v>
      </c>
      <c r="GM295">
        <v>3146.01</v>
      </c>
      <c r="GN295">
        <v>327.5</v>
      </c>
      <c r="GO295">
        <v>19119.599999999999</v>
      </c>
      <c r="GP295">
        <v>0</v>
      </c>
      <c r="GQ295">
        <v>0</v>
      </c>
      <c r="GR295">
        <v>0</v>
      </c>
      <c r="GS295">
        <v>0</v>
      </c>
      <c r="GT295">
        <v>49.52</v>
      </c>
      <c r="GU295">
        <v>60.3</v>
      </c>
      <c r="GV295">
        <v>3.53</v>
      </c>
      <c r="GW295">
        <v>30.68</v>
      </c>
      <c r="GX295">
        <v>30.42</v>
      </c>
      <c r="GY295">
        <v>27.53</v>
      </c>
      <c r="GZ295">
        <v>33.76</v>
      </c>
      <c r="HA295">
        <v>3.54</v>
      </c>
      <c r="HB295">
        <v>239.28</v>
      </c>
      <c r="HC295">
        <v>49.52</v>
      </c>
      <c r="HD295">
        <v>60.3</v>
      </c>
      <c r="HE295">
        <v>3.53</v>
      </c>
      <c r="HF295">
        <v>30.68</v>
      </c>
      <c r="HG295">
        <v>30.42</v>
      </c>
      <c r="HH295">
        <v>27.53</v>
      </c>
      <c r="HI295">
        <v>33.76</v>
      </c>
      <c r="HJ295">
        <v>3.54</v>
      </c>
      <c r="HK295">
        <v>239.28</v>
      </c>
      <c r="ID295">
        <v>0</v>
      </c>
      <c r="IE295">
        <v>3.5021599999999999</v>
      </c>
      <c r="IF295">
        <v>3.9314799999999997E-2</v>
      </c>
      <c r="IG295">
        <v>0.28920699999999999</v>
      </c>
      <c r="IH295">
        <v>0.76358999999999999</v>
      </c>
      <c r="II295">
        <v>0.38997300000000001</v>
      </c>
      <c r="IJ295">
        <v>0.515185</v>
      </c>
      <c r="IK295">
        <v>6.9275500000000004E-2</v>
      </c>
      <c r="IL295">
        <v>5.5686999999999998</v>
      </c>
      <c r="IM295">
        <v>47</v>
      </c>
      <c r="IN295">
        <v>19.2</v>
      </c>
      <c r="IO295">
        <v>27.8</v>
      </c>
      <c r="IP295">
        <v>49</v>
      </c>
      <c r="IQ295">
        <v>19.2</v>
      </c>
      <c r="IR295">
        <v>29.8</v>
      </c>
      <c r="IU295">
        <v>55.83</v>
      </c>
      <c r="IV295">
        <v>0</v>
      </c>
      <c r="IW295">
        <v>60.52</v>
      </c>
      <c r="IX295">
        <v>0</v>
      </c>
      <c r="IY295">
        <v>55.83</v>
      </c>
      <c r="IZ295">
        <v>0</v>
      </c>
      <c r="JA295">
        <v>144.03</v>
      </c>
      <c r="JB295">
        <v>0</v>
      </c>
      <c r="JK295">
        <v>1</v>
      </c>
      <c r="JL295">
        <v>3.3883999999999999</v>
      </c>
      <c r="JM295">
        <v>3.3883999999999999</v>
      </c>
      <c r="JP295">
        <v>5164.9799999999996</v>
      </c>
      <c r="JQ295">
        <v>3.3883999999999999</v>
      </c>
      <c r="JR295">
        <v>0.4</v>
      </c>
      <c r="JS295">
        <v>0.39</v>
      </c>
      <c r="JT295">
        <v>1.17</v>
      </c>
      <c r="JU295">
        <v>0.4</v>
      </c>
      <c r="JV295">
        <v>0.39</v>
      </c>
      <c r="JW295">
        <v>1.21</v>
      </c>
      <c r="JZ295">
        <v>1</v>
      </c>
      <c r="KA295">
        <v>1</v>
      </c>
      <c r="KB295">
        <v>22.019500000000001</v>
      </c>
      <c r="KC295">
        <v>22.2852</v>
      </c>
      <c r="KD295">
        <v>25.976900000000001</v>
      </c>
      <c r="KE295">
        <v>26.3233</v>
      </c>
      <c r="KF295">
        <v>62.498699999999999</v>
      </c>
      <c r="KG295">
        <v>63.590499999999999</v>
      </c>
      <c r="KJ295">
        <v>499.947</v>
      </c>
      <c r="KK295">
        <v>70.156099999999995</v>
      </c>
      <c r="KL295">
        <v>68.697100000000006</v>
      </c>
      <c r="KM295">
        <v>255.393</v>
      </c>
      <c r="KN295">
        <v>0</v>
      </c>
      <c r="KO295">
        <v>-790.76499999999999</v>
      </c>
      <c r="KP295">
        <v>0</v>
      </c>
      <c r="KQ295">
        <v>0</v>
      </c>
      <c r="KR295">
        <v>133.613</v>
      </c>
      <c r="KS295">
        <v>413.44499999999999</v>
      </c>
      <c r="KT295">
        <v>484.43799999999999</v>
      </c>
      <c r="KU295">
        <v>33.183900000000001</v>
      </c>
      <c r="KV295">
        <v>1168.1099999999999</v>
      </c>
      <c r="KW295">
        <v>0</v>
      </c>
      <c r="KX295">
        <v>0</v>
      </c>
      <c r="KY295">
        <v>0</v>
      </c>
      <c r="KZ295">
        <v>0</v>
      </c>
      <c r="LA295">
        <v>0</v>
      </c>
      <c r="LB295">
        <v>520.298</v>
      </c>
      <c r="LC295">
        <v>93.420100000000005</v>
      </c>
      <c r="LD295">
        <v>68.697100000000006</v>
      </c>
      <c r="LE295">
        <v>252.12899999999999</v>
      </c>
      <c r="LF295">
        <v>-790.76499999999999</v>
      </c>
      <c r="LG295">
        <v>133.613</v>
      </c>
      <c r="LH295">
        <v>414.76299999999998</v>
      </c>
      <c r="LI295">
        <v>484.43799999999999</v>
      </c>
      <c r="LJ295">
        <v>33.183900000000001</v>
      </c>
      <c r="LK295">
        <v>1209.78</v>
      </c>
      <c r="LL295">
        <v>0</v>
      </c>
      <c r="LM295">
        <v>0</v>
      </c>
      <c r="LN295">
        <v>0</v>
      </c>
      <c r="LO295">
        <v>0</v>
      </c>
      <c r="LP295">
        <v>1117.6300000000001</v>
      </c>
      <c r="LQ295">
        <v>413.64299999999997</v>
      </c>
      <c r="LR295">
        <v>68.697100000000006</v>
      </c>
      <c r="LS295">
        <v>585.60599999999999</v>
      </c>
      <c r="LT295">
        <v>567.19200000000001</v>
      </c>
      <c r="LU295">
        <v>531.11900000000003</v>
      </c>
      <c r="LV295">
        <v>649.62800000000004</v>
      </c>
      <c r="LW295">
        <v>78.678600000000003</v>
      </c>
      <c r="LX295">
        <v>4012.19</v>
      </c>
      <c r="LY295">
        <v>0</v>
      </c>
      <c r="LZ295">
        <v>0</v>
      </c>
      <c r="MA295">
        <v>0</v>
      </c>
      <c r="MB295">
        <v>0</v>
      </c>
    </row>
    <row r="296" spans="1:340" x14ac:dyDescent="0.25">
      <c r="A296" s="26">
        <v>44497.866539351853</v>
      </c>
      <c r="B296" t="s">
        <v>1248</v>
      </c>
      <c r="C296" t="s">
        <v>1249</v>
      </c>
      <c r="D296">
        <v>13</v>
      </c>
      <c r="E296">
        <v>1</v>
      </c>
      <c r="F296">
        <v>2700</v>
      </c>
      <c r="G296" t="s">
        <v>87</v>
      </c>
      <c r="H296" t="s">
        <v>393</v>
      </c>
      <c r="I296">
        <v>6.15</v>
      </c>
      <c r="J296">
        <v>2.2999999999999998</v>
      </c>
      <c r="K296">
        <v>2.2000000000000002</v>
      </c>
      <c r="L296">
        <v>27.3</v>
      </c>
      <c r="O296">
        <v>2124.36</v>
      </c>
      <c r="P296">
        <v>1524.27</v>
      </c>
      <c r="Q296">
        <v>347.46100000000001</v>
      </c>
      <c r="R296">
        <v>1234.5</v>
      </c>
      <c r="S296">
        <v>0</v>
      </c>
      <c r="T296">
        <v>-6492.26</v>
      </c>
      <c r="U296">
        <v>0</v>
      </c>
      <c r="V296">
        <v>0</v>
      </c>
      <c r="W296">
        <v>615.745</v>
      </c>
      <c r="X296">
        <v>2222.25</v>
      </c>
      <c r="Y296">
        <v>2371.31</v>
      </c>
      <c r="Z296">
        <v>151.51499999999999</v>
      </c>
      <c r="AA296">
        <v>4099.1499999999996</v>
      </c>
      <c r="AB296">
        <v>5230.59</v>
      </c>
      <c r="AC296">
        <v>0</v>
      </c>
      <c r="AD296">
        <v>0</v>
      </c>
      <c r="AE296">
        <v>0</v>
      </c>
      <c r="AF296">
        <v>0</v>
      </c>
      <c r="AG296">
        <v>0</v>
      </c>
      <c r="AH296">
        <v>0</v>
      </c>
      <c r="AI296">
        <v>20.010000000000002</v>
      </c>
      <c r="AJ296">
        <v>36.549999999999997</v>
      </c>
      <c r="AK296">
        <v>3.59</v>
      </c>
      <c r="AL296">
        <v>11.93</v>
      </c>
      <c r="AM296">
        <v>0</v>
      </c>
      <c r="AN296">
        <v>-55.9</v>
      </c>
      <c r="AO296">
        <v>0</v>
      </c>
      <c r="AP296">
        <v>0</v>
      </c>
      <c r="AQ296">
        <v>7.13</v>
      </c>
      <c r="AR296">
        <v>23.73</v>
      </c>
      <c r="AS296">
        <v>25.18</v>
      </c>
      <c r="AT296">
        <v>1.63</v>
      </c>
      <c r="AU296">
        <v>73.849999999999994</v>
      </c>
      <c r="AV296">
        <v>72.08</v>
      </c>
      <c r="BI296">
        <v>0</v>
      </c>
      <c r="BJ296">
        <v>2.2684099999999998</v>
      </c>
      <c r="BK296">
        <v>3.9676099999999999E-2</v>
      </c>
      <c r="BL296">
        <v>1.82487E-2</v>
      </c>
      <c r="BM296">
        <v>0</v>
      </c>
      <c r="BN296">
        <v>-9.6832600000000005E-2</v>
      </c>
      <c r="BO296">
        <v>0</v>
      </c>
      <c r="BP296">
        <v>0</v>
      </c>
      <c r="BQ296">
        <v>0.163464</v>
      </c>
      <c r="BR296">
        <v>0.29585899999999998</v>
      </c>
      <c r="BS296">
        <v>0.35411700000000002</v>
      </c>
      <c r="BT296">
        <v>2.5823200000000001E-2</v>
      </c>
      <c r="BU296">
        <v>3.0687700000000002</v>
      </c>
      <c r="BV296">
        <v>2.3263400000000001</v>
      </c>
      <c r="BW296">
        <v>2215.5300000000002</v>
      </c>
      <c r="BX296">
        <v>1767.17</v>
      </c>
      <c r="BY296">
        <v>347.46100000000001</v>
      </c>
      <c r="BZ296">
        <v>1202.0999999999999</v>
      </c>
      <c r="CA296">
        <v>-6492.26</v>
      </c>
      <c r="CB296">
        <v>615.745</v>
      </c>
      <c r="CC296">
        <v>2228.0300000000002</v>
      </c>
      <c r="CD296">
        <v>2371.31</v>
      </c>
      <c r="CE296">
        <v>151.51499999999999</v>
      </c>
      <c r="CF296">
        <v>4406.6000000000004</v>
      </c>
      <c r="CG296">
        <v>5532.27</v>
      </c>
      <c r="CH296">
        <v>0</v>
      </c>
      <c r="CI296">
        <v>0</v>
      </c>
      <c r="CJ296">
        <v>0</v>
      </c>
      <c r="CK296">
        <v>0</v>
      </c>
      <c r="CL296">
        <v>0</v>
      </c>
      <c r="CM296">
        <v>20.87</v>
      </c>
      <c r="CN296">
        <v>41.99</v>
      </c>
      <c r="CO296">
        <v>3.59</v>
      </c>
      <c r="CP296">
        <v>11.78</v>
      </c>
      <c r="CQ296">
        <v>-55.98</v>
      </c>
      <c r="CR296">
        <v>7.13</v>
      </c>
      <c r="CS296">
        <v>23.79</v>
      </c>
      <c r="CT296">
        <v>25.18</v>
      </c>
      <c r="CU296">
        <v>1.63</v>
      </c>
      <c r="CV296">
        <v>79.98</v>
      </c>
      <c r="CW296">
        <v>78.23</v>
      </c>
      <c r="DH296">
        <v>0</v>
      </c>
      <c r="DI296">
        <v>2.5493000000000001</v>
      </c>
      <c r="DJ296">
        <v>3.9676099999999999E-2</v>
      </c>
      <c r="DK296">
        <v>6.3398899999999994E-2</v>
      </c>
      <c r="DL296">
        <v>-9.6832600000000005E-2</v>
      </c>
      <c r="DM296">
        <v>0.163464</v>
      </c>
      <c r="DN296">
        <v>0.296207</v>
      </c>
      <c r="DO296">
        <v>0.35411700000000002</v>
      </c>
      <c r="DP296">
        <v>2.5823200000000001E-2</v>
      </c>
      <c r="DQ296">
        <v>3.3951600000000002</v>
      </c>
      <c r="DR296">
        <v>2.65238</v>
      </c>
      <c r="DS296" t="s">
        <v>673</v>
      </c>
      <c r="DT296" t="s">
        <v>670</v>
      </c>
      <c r="DU296" t="s">
        <v>665</v>
      </c>
      <c r="DV296" t="s">
        <v>501</v>
      </c>
      <c r="DW296">
        <v>0.32638600000000001</v>
      </c>
      <c r="DX296">
        <v>0.32603900000000002</v>
      </c>
      <c r="DY296">
        <v>7.7</v>
      </c>
      <c r="DZ296">
        <v>7.9</v>
      </c>
      <c r="EC296">
        <v>2124.36</v>
      </c>
      <c r="ED296">
        <v>1524.27</v>
      </c>
      <c r="EE296">
        <v>347.46100000000001</v>
      </c>
      <c r="EF296">
        <v>1234.5</v>
      </c>
      <c r="EG296">
        <v>0</v>
      </c>
      <c r="EH296">
        <v>-6492.26</v>
      </c>
      <c r="EI296">
        <v>0</v>
      </c>
      <c r="EJ296">
        <v>0</v>
      </c>
      <c r="EK296">
        <v>615.745</v>
      </c>
      <c r="EL296">
        <v>2222.25</v>
      </c>
      <c r="EM296">
        <v>2371.31</v>
      </c>
      <c r="EN296">
        <v>151.51499999999999</v>
      </c>
      <c r="EO296">
        <v>4099.1499999999996</v>
      </c>
      <c r="EP296">
        <v>0</v>
      </c>
      <c r="EQ296">
        <v>0</v>
      </c>
      <c r="ER296">
        <v>0</v>
      </c>
      <c r="ES296">
        <v>0</v>
      </c>
      <c r="ET296">
        <v>0</v>
      </c>
      <c r="EU296">
        <v>20.010000000000002</v>
      </c>
      <c r="EV296">
        <v>36.549999999999997</v>
      </c>
      <c r="EW296">
        <v>3.59</v>
      </c>
      <c r="EX296">
        <v>11.93</v>
      </c>
      <c r="EY296">
        <v>0</v>
      </c>
      <c r="EZ296">
        <v>-55.9</v>
      </c>
      <c r="FA296">
        <v>0</v>
      </c>
      <c r="FB296">
        <v>0</v>
      </c>
      <c r="FC296">
        <v>7.13</v>
      </c>
      <c r="FD296">
        <v>23.73</v>
      </c>
      <c r="FE296">
        <v>25.18</v>
      </c>
      <c r="FF296">
        <v>1.63</v>
      </c>
      <c r="FG296">
        <v>73.849999999999994</v>
      </c>
      <c r="FT296">
        <v>0</v>
      </c>
      <c r="FU296">
        <v>2.2684099999999998</v>
      </c>
      <c r="FV296">
        <v>3.9676099999999999E-2</v>
      </c>
      <c r="FW296">
        <v>1.82487E-2</v>
      </c>
      <c r="FX296">
        <v>0</v>
      </c>
      <c r="FY296">
        <v>-9.6832600000000005E-2</v>
      </c>
      <c r="FZ296">
        <v>0</v>
      </c>
      <c r="GA296">
        <v>0</v>
      </c>
      <c r="GB296">
        <v>0.163464</v>
      </c>
      <c r="GC296">
        <v>0.29585899999999998</v>
      </c>
      <c r="GD296">
        <v>0.35411700000000002</v>
      </c>
      <c r="GE296">
        <v>2.5823200000000001E-2</v>
      </c>
      <c r="GF296">
        <v>3.0687700000000002</v>
      </c>
      <c r="GG296">
        <v>4910.1499999999996</v>
      </c>
      <c r="GH296">
        <v>4867.29</v>
      </c>
      <c r="GI296">
        <v>347.46100000000001</v>
      </c>
      <c r="GJ296">
        <v>2862.13</v>
      </c>
      <c r="GK296">
        <v>2615</v>
      </c>
      <c r="GL296">
        <v>2596</v>
      </c>
      <c r="GM296">
        <v>3146.01</v>
      </c>
      <c r="GN296">
        <v>327.5</v>
      </c>
      <c r="GO296">
        <v>21671.5</v>
      </c>
      <c r="GP296">
        <v>0</v>
      </c>
      <c r="GQ296">
        <v>0</v>
      </c>
      <c r="GR296">
        <v>0</v>
      </c>
      <c r="GS296">
        <v>0</v>
      </c>
      <c r="GT296">
        <v>46.2</v>
      </c>
      <c r="GU296">
        <v>97.01</v>
      </c>
      <c r="GV296">
        <v>3.59</v>
      </c>
      <c r="GW296">
        <v>27.71</v>
      </c>
      <c r="GX296">
        <v>31.18</v>
      </c>
      <c r="GY296">
        <v>27.7</v>
      </c>
      <c r="GZ296">
        <v>33.99</v>
      </c>
      <c r="HA296">
        <v>3.61</v>
      </c>
      <c r="HB296">
        <v>270.99</v>
      </c>
      <c r="HC296">
        <v>46.2</v>
      </c>
      <c r="HD296">
        <v>97.01</v>
      </c>
      <c r="HE296">
        <v>3.59</v>
      </c>
      <c r="HF296">
        <v>27.71</v>
      </c>
      <c r="HG296">
        <v>31.18</v>
      </c>
      <c r="HH296">
        <v>27.7</v>
      </c>
      <c r="HI296">
        <v>33.99</v>
      </c>
      <c r="HJ296">
        <v>3.61</v>
      </c>
      <c r="HK296">
        <v>270.99</v>
      </c>
      <c r="ID296">
        <v>0</v>
      </c>
      <c r="IE296">
        <v>4.5096600000000002</v>
      </c>
      <c r="IF296">
        <v>3.9676099999999999E-2</v>
      </c>
      <c r="IG296">
        <v>0.30029499999999998</v>
      </c>
      <c r="IH296">
        <v>0.76358999999999999</v>
      </c>
      <c r="II296">
        <v>0.38997300000000001</v>
      </c>
      <c r="IJ296">
        <v>0.515185</v>
      </c>
      <c r="IK296">
        <v>6.9275500000000004E-2</v>
      </c>
      <c r="IL296">
        <v>6.58765</v>
      </c>
      <c r="IM296">
        <v>47.9</v>
      </c>
      <c r="IN296">
        <v>20.6</v>
      </c>
      <c r="IO296">
        <v>27.3</v>
      </c>
      <c r="IP296">
        <v>50.2</v>
      </c>
      <c r="IQ296">
        <v>20.7</v>
      </c>
      <c r="IR296">
        <v>29.5</v>
      </c>
      <c r="IU296">
        <v>72.08</v>
      </c>
      <c r="IV296">
        <v>0</v>
      </c>
      <c r="IW296">
        <v>78.23</v>
      </c>
      <c r="IX296">
        <v>0</v>
      </c>
      <c r="IY296">
        <v>72.08</v>
      </c>
      <c r="IZ296">
        <v>0</v>
      </c>
      <c r="JA296">
        <v>174.51</v>
      </c>
      <c r="JB296">
        <v>0</v>
      </c>
      <c r="JK296">
        <v>1</v>
      </c>
      <c r="JL296">
        <v>4.3067299999999999</v>
      </c>
      <c r="JM296">
        <v>4.3067299999999999</v>
      </c>
      <c r="JP296">
        <v>6494.17</v>
      </c>
      <c r="JQ296">
        <v>4.3067299999999999</v>
      </c>
      <c r="JR296">
        <v>0.46</v>
      </c>
      <c r="JS296">
        <v>0.55000000000000004</v>
      </c>
      <c r="JT296">
        <v>1.19</v>
      </c>
      <c r="JU296">
        <v>0.47</v>
      </c>
      <c r="JV296">
        <v>0.54</v>
      </c>
      <c r="JW296">
        <v>1.26</v>
      </c>
      <c r="JZ296">
        <v>1</v>
      </c>
      <c r="KA296">
        <v>1</v>
      </c>
      <c r="KB296">
        <v>26.736999999999998</v>
      </c>
      <c r="KC296">
        <v>27.099</v>
      </c>
      <c r="KD296">
        <v>30.8443</v>
      </c>
      <c r="KE296">
        <v>31.290099999999999</v>
      </c>
      <c r="KF296">
        <v>71.790199999999999</v>
      </c>
      <c r="KG296">
        <v>73.071600000000004</v>
      </c>
      <c r="KJ296">
        <v>451.40600000000001</v>
      </c>
      <c r="KK296">
        <v>366.86700000000002</v>
      </c>
      <c r="KL296">
        <v>69.328599999999994</v>
      </c>
      <c r="KM296">
        <v>232.381</v>
      </c>
      <c r="KN296">
        <v>0</v>
      </c>
      <c r="KO296">
        <v>-1002.98</v>
      </c>
      <c r="KP296">
        <v>0</v>
      </c>
      <c r="KQ296">
        <v>0</v>
      </c>
      <c r="KR296">
        <v>133.613</v>
      </c>
      <c r="KS296">
        <v>420.05500000000001</v>
      </c>
      <c r="KT296">
        <v>484.43799999999999</v>
      </c>
      <c r="KU296">
        <v>33.183900000000001</v>
      </c>
      <c r="KV296">
        <v>1188.3</v>
      </c>
      <c r="KW296">
        <v>0</v>
      </c>
      <c r="KX296">
        <v>0</v>
      </c>
      <c r="KY296">
        <v>0</v>
      </c>
      <c r="KZ296">
        <v>0</v>
      </c>
      <c r="LA296">
        <v>0</v>
      </c>
      <c r="LB296">
        <v>469.97800000000001</v>
      </c>
      <c r="LC296">
        <v>422.63400000000001</v>
      </c>
      <c r="LD296">
        <v>69.328599999999994</v>
      </c>
      <c r="LE296">
        <v>225.93</v>
      </c>
      <c r="LF296">
        <v>-1002.98</v>
      </c>
      <c r="LG296">
        <v>133.613</v>
      </c>
      <c r="LH296">
        <v>421.07900000000001</v>
      </c>
      <c r="LI296">
        <v>484.43799999999999</v>
      </c>
      <c r="LJ296">
        <v>33.183900000000001</v>
      </c>
      <c r="LK296">
        <v>1257.21</v>
      </c>
      <c r="LL296">
        <v>0</v>
      </c>
      <c r="LM296">
        <v>0</v>
      </c>
      <c r="LN296">
        <v>0</v>
      </c>
      <c r="LO296">
        <v>0</v>
      </c>
      <c r="LP296">
        <v>1033.56</v>
      </c>
      <c r="LQ296">
        <v>1110.8399999999999</v>
      </c>
      <c r="LR296">
        <v>69.328599999999994</v>
      </c>
      <c r="LS296">
        <v>543.601</v>
      </c>
      <c r="LT296">
        <v>567.19200000000001</v>
      </c>
      <c r="LU296">
        <v>531.11900000000003</v>
      </c>
      <c r="LV296">
        <v>649.62800000000004</v>
      </c>
      <c r="LW296">
        <v>78.678600000000003</v>
      </c>
      <c r="LX296">
        <v>4583.95</v>
      </c>
      <c r="LY296">
        <v>0</v>
      </c>
      <c r="LZ296">
        <v>0</v>
      </c>
      <c r="MA296">
        <v>0</v>
      </c>
      <c r="MB296">
        <v>0</v>
      </c>
    </row>
    <row r="297" spans="1:340" x14ac:dyDescent="0.25">
      <c r="A297" s="26">
        <v>44497.866909722223</v>
      </c>
      <c r="B297" t="s">
        <v>1250</v>
      </c>
      <c r="C297" t="s">
        <v>1251</v>
      </c>
      <c r="D297">
        <v>14</v>
      </c>
      <c r="E297">
        <v>1</v>
      </c>
      <c r="F297">
        <v>2700</v>
      </c>
      <c r="G297" t="s">
        <v>87</v>
      </c>
      <c r="H297" t="s">
        <v>393</v>
      </c>
      <c r="I297">
        <v>6.61</v>
      </c>
      <c r="J297">
        <v>2.6</v>
      </c>
      <c r="K297">
        <v>2.6</v>
      </c>
      <c r="L297">
        <v>27.3</v>
      </c>
      <c r="O297">
        <v>2452.67</v>
      </c>
      <c r="P297">
        <v>1302.2</v>
      </c>
      <c r="Q297">
        <v>340.84399999999999</v>
      </c>
      <c r="R297">
        <v>1386.73</v>
      </c>
      <c r="S297">
        <v>0</v>
      </c>
      <c r="T297">
        <v>-6277.73</v>
      </c>
      <c r="U297">
        <v>0</v>
      </c>
      <c r="V297">
        <v>0</v>
      </c>
      <c r="W297">
        <v>615.745</v>
      </c>
      <c r="X297">
        <v>2209.12</v>
      </c>
      <c r="Y297">
        <v>2371.31</v>
      </c>
      <c r="Z297">
        <v>151.51499999999999</v>
      </c>
      <c r="AA297">
        <v>4552.3900000000003</v>
      </c>
      <c r="AB297">
        <v>5482.44</v>
      </c>
      <c r="AC297">
        <v>0</v>
      </c>
      <c r="AD297">
        <v>0</v>
      </c>
      <c r="AE297">
        <v>0</v>
      </c>
      <c r="AF297">
        <v>0</v>
      </c>
      <c r="AG297">
        <v>0</v>
      </c>
      <c r="AH297">
        <v>0</v>
      </c>
      <c r="AI297">
        <v>22.14</v>
      </c>
      <c r="AJ297">
        <v>30.94</v>
      </c>
      <c r="AK297">
        <v>3.38</v>
      </c>
      <c r="AL297">
        <v>12.94</v>
      </c>
      <c r="AM297">
        <v>0</v>
      </c>
      <c r="AN297">
        <v>-53.65</v>
      </c>
      <c r="AO297">
        <v>0</v>
      </c>
      <c r="AP297">
        <v>0</v>
      </c>
      <c r="AQ297">
        <v>6.66</v>
      </c>
      <c r="AR297">
        <v>22.89</v>
      </c>
      <c r="AS297">
        <v>24.17</v>
      </c>
      <c r="AT297">
        <v>1.55</v>
      </c>
      <c r="AU297">
        <v>71.02</v>
      </c>
      <c r="AV297">
        <v>69.400000000000006</v>
      </c>
      <c r="BI297">
        <v>0</v>
      </c>
      <c r="BJ297">
        <v>1.9481999999999999</v>
      </c>
      <c r="BK297">
        <v>3.89206E-2</v>
      </c>
      <c r="BL297">
        <v>5.64804E-2</v>
      </c>
      <c r="BM297">
        <v>0</v>
      </c>
      <c r="BN297">
        <v>-5.48815E-2</v>
      </c>
      <c r="BO297">
        <v>0</v>
      </c>
      <c r="BP297">
        <v>0</v>
      </c>
      <c r="BQ297">
        <v>0.163464</v>
      </c>
      <c r="BR297">
        <v>0.29495500000000002</v>
      </c>
      <c r="BS297">
        <v>0.35411700000000002</v>
      </c>
      <c r="BT297">
        <v>2.5823200000000001E-2</v>
      </c>
      <c r="BU297">
        <v>2.82708</v>
      </c>
      <c r="BV297">
        <v>2.0436000000000001</v>
      </c>
      <c r="BW297">
        <v>2653.88</v>
      </c>
      <c r="BX297">
        <v>1556.19</v>
      </c>
      <c r="BY297">
        <v>340.84399999999999</v>
      </c>
      <c r="BZ297">
        <v>1326.26</v>
      </c>
      <c r="CA297">
        <v>-6277.73</v>
      </c>
      <c r="CB297">
        <v>615.745</v>
      </c>
      <c r="CC297">
        <v>2216.36</v>
      </c>
      <c r="CD297">
        <v>2371.31</v>
      </c>
      <c r="CE297">
        <v>151.51499999999999</v>
      </c>
      <c r="CF297">
        <v>4954.3599999999997</v>
      </c>
      <c r="CG297">
        <v>5877.17</v>
      </c>
      <c r="CH297">
        <v>0</v>
      </c>
      <c r="CI297">
        <v>0</v>
      </c>
      <c r="CJ297">
        <v>0</v>
      </c>
      <c r="CK297">
        <v>0</v>
      </c>
      <c r="CL297">
        <v>0</v>
      </c>
      <c r="CM297">
        <v>23.98</v>
      </c>
      <c r="CN297">
        <v>36.39</v>
      </c>
      <c r="CO297">
        <v>3.38</v>
      </c>
      <c r="CP297">
        <v>12.26</v>
      </c>
      <c r="CQ297">
        <v>-53.72</v>
      </c>
      <c r="CR297">
        <v>6.66</v>
      </c>
      <c r="CS297">
        <v>22.95</v>
      </c>
      <c r="CT297">
        <v>24.17</v>
      </c>
      <c r="CU297">
        <v>1.55</v>
      </c>
      <c r="CV297">
        <v>77.62</v>
      </c>
      <c r="CW297">
        <v>76.010000000000005</v>
      </c>
      <c r="DH297">
        <v>0</v>
      </c>
      <c r="DI297">
        <v>2.2185899999999998</v>
      </c>
      <c r="DJ297">
        <v>3.89206E-2</v>
      </c>
      <c r="DK297">
        <v>1.8485999999999999E-2</v>
      </c>
      <c r="DL297">
        <v>-5.48815E-2</v>
      </c>
      <c r="DM297">
        <v>0.163464</v>
      </c>
      <c r="DN297">
        <v>0.29533799999999999</v>
      </c>
      <c r="DO297">
        <v>0.35411700000000002</v>
      </c>
      <c r="DP297">
        <v>2.5823200000000001E-2</v>
      </c>
      <c r="DQ297">
        <v>3.05985</v>
      </c>
      <c r="DR297">
        <v>2.2759900000000002</v>
      </c>
      <c r="DS297" t="s">
        <v>673</v>
      </c>
      <c r="DT297" t="s">
        <v>670</v>
      </c>
      <c r="DU297" t="s">
        <v>665</v>
      </c>
      <c r="DV297" t="s">
        <v>501</v>
      </c>
      <c r="DW297">
        <v>0.23277800000000001</v>
      </c>
      <c r="DX297">
        <v>0.23239499999999999</v>
      </c>
      <c r="DY297">
        <v>8.5</v>
      </c>
      <c r="DZ297">
        <v>8.6999999999999993</v>
      </c>
      <c r="EC297">
        <v>2452.67</v>
      </c>
      <c r="ED297">
        <v>1302.2</v>
      </c>
      <c r="EE297">
        <v>340.84399999999999</v>
      </c>
      <c r="EF297">
        <v>1386.73</v>
      </c>
      <c r="EG297">
        <v>0</v>
      </c>
      <c r="EH297">
        <v>-6277.73</v>
      </c>
      <c r="EI297">
        <v>0</v>
      </c>
      <c r="EJ297">
        <v>0</v>
      </c>
      <c r="EK297">
        <v>615.745</v>
      </c>
      <c r="EL297">
        <v>2209.12</v>
      </c>
      <c r="EM297">
        <v>2371.31</v>
      </c>
      <c r="EN297">
        <v>151.51499999999999</v>
      </c>
      <c r="EO297">
        <v>4552.3900000000003</v>
      </c>
      <c r="EP297">
        <v>0</v>
      </c>
      <c r="EQ297">
        <v>0</v>
      </c>
      <c r="ER297">
        <v>0</v>
      </c>
      <c r="ES297">
        <v>0</v>
      </c>
      <c r="ET297">
        <v>0</v>
      </c>
      <c r="EU297">
        <v>22.14</v>
      </c>
      <c r="EV297">
        <v>30.94</v>
      </c>
      <c r="EW297">
        <v>3.38</v>
      </c>
      <c r="EX297">
        <v>12.94</v>
      </c>
      <c r="EY297">
        <v>0</v>
      </c>
      <c r="EZ297">
        <v>-53.65</v>
      </c>
      <c r="FA297">
        <v>0</v>
      </c>
      <c r="FB297">
        <v>0</v>
      </c>
      <c r="FC297">
        <v>6.66</v>
      </c>
      <c r="FD297">
        <v>22.89</v>
      </c>
      <c r="FE297">
        <v>24.17</v>
      </c>
      <c r="FF297">
        <v>1.55</v>
      </c>
      <c r="FG297">
        <v>71.02</v>
      </c>
      <c r="FT297">
        <v>0</v>
      </c>
      <c r="FU297">
        <v>1.9481999999999999</v>
      </c>
      <c r="FV297">
        <v>3.89206E-2</v>
      </c>
      <c r="FW297">
        <v>5.64804E-2</v>
      </c>
      <c r="FX297">
        <v>0</v>
      </c>
      <c r="FY297">
        <v>-5.48815E-2</v>
      </c>
      <c r="FZ297">
        <v>0</v>
      </c>
      <c r="GA297">
        <v>0</v>
      </c>
      <c r="GB297">
        <v>0.163464</v>
      </c>
      <c r="GC297">
        <v>0.29495500000000002</v>
      </c>
      <c r="GD297">
        <v>0.35411700000000002</v>
      </c>
      <c r="GE297">
        <v>2.5823200000000001E-2</v>
      </c>
      <c r="GF297">
        <v>2.82708</v>
      </c>
      <c r="GG297">
        <v>5915.09</v>
      </c>
      <c r="GH297">
        <v>4256.72</v>
      </c>
      <c r="GI297">
        <v>340.84399999999999</v>
      </c>
      <c r="GJ297">
        <v>2955.28</v>
      </c>
      <c r="GK297">
        <v>2615</v>
      </c>
      <c r="GL297">
        <v>2596</v>
      </c>
      <c r="GM297">
        <v>3146.01</v>
      </c>
      <c r="GN297">
        <v>327.5</v>
      </c>
      <c r="GO297">
        <v>22152.400000000001</v>
      </c>
      <c r="GP297">
        <v>0</v>
      </c>
      <c r="GQ297">
        <v>0</v>
      </c>
      <c r="GR297">
        <v>0</v>
      </c>
      <c r="GS297">
        <v>0</v>
      </c>
      <c r="GT297">
        <v>53.35</v>
      </c>
      <c r="GU297">
        <v>81.78</v>
      </c>
      <c r="GV297">
        <v>3.38</v>
      </c>
      <c r="GW297">
        <v>29.93</v>
      </c>
      <c r="GX297">
        <v>28.81</v>
      </c>
      <c r="GY297">
        <v>26.54</v>
      </c>
      <c r="GZ297">
        <v>32.51</v>
      </c>
      <c r="HA297">
        <v>3.39</v>
      </c>
      <c r="HB297">
        <v>259.69</v>
      </c>
      <c r="HC297">
        <v>53.35</v>
      </c>
      <c r="HD297">
        <v>81.78</v>
      </c>
      <c r="HE297">
        <v>3.38</v>
      </c>
      <c r="HF297">
        <v>29.93</v>
      </c>
      <c r="HG297">
        <v>28.81</v>
      </c>
      <c r="HH297">
        <v>26.54</v>
      </c>
      <c r="HI297">
        <v>32.51</v>
      </c>
      <c r="HJ297">
        <v>3.39</v>
      </c>
      <c r="HK297">
        <v>259.69</v>
      </c>
      <c r="ID297">
        <v>0</v>
      </c>
      <c r="IE297">
        <v>3.6667000000000001</v>
      </c>
      <c r="IF297">
        <v>3.89206E-2</v>
      </c>
      <c r="IG297">
        <v>0.45726800000000001</v>
      </c>
      <c r="IH297">
        <v>0.76358999999999999</v>
      </c>
      <c r="II297">
        <v>0.38997300000000001</v>
      </c>
      <c r="IJ297">
        <v>0.515185</v>
      </c>
      <c r="IK297">
        <v>6.9275500000000004E-2</v>
      </c>
      <c r="IL297">
        <v>5.9009099999999997</v>
      </c>
      <c r="IM297">
        <v>48</v>
      </c>
      <c r="IN297">
        <v>20.7</v>
      </c>
      <c r="IO297">
        <v>27.3</v>
      </c>
      <c r="IP297">
        <v>50.6</v>
      </c>
      <c r="IQ297">
        <v>20.7</v>
      </c>
      <c r="IR297">
        <v>29.9</v>
      </c>
      <c r="IU297">
        <v>69.400000000000006</v>
      </c>
      <c r="IV297">
        <v>0</v>
      </c>
      <c r="IW297">
        <v>76.010000000000005</v>
      </c>
      <c r="IX297">
        <v>0</v>
      </c>
      <c r="IY297">
        <v>69.400000000000006</v>
      </c>
      <c r="IZ297">
        <v>0</v>
      </c>
      <c r="JA297">
        <v>168.44</v>
      </c>
      <c r="JB297">
        <v>0</v>
      </c>
      <c r="JK297">
        <v>1</v>
      </c>
      <c r="JL297">
        <v>3.58039</v>
      </c>
      <c r="JM297">
        <v>3.58039</v>
      </c>
      <c r="JP297">
        <v>6279.57</v>
      </c>
      <c r="JQ297">
        <v>3.58039</v>
      </c>
      <c r="JR297">
        <v>0.35</v>
      </c>
      <c r="JS297">
        <v>0.28999999999999998</v>
      </c>
      <c r="JT297">
        <v>1.53</v>
      </c>
      <c r="JU297">
        <v>0.35</v>
      </c>
      <c r="JV297">
        <v>0.28999999999999998</v>
      </c>
      <c r="JW297">
        <v>1.62</v>
      </c>
      <c r="JZ297">
        <v>1</v>
      </c>
      <c r="KA297">
        <v>1</v>
      </c>
      <c r="KB297">
        <v>25.518999999999998</v>
      </c>
      <c r="KC297">
        <v>25.856100000000001</v>
      </c>
      <c r="KD297">
        <v>29.763200000000001</v>
      </c>
      <c r="KE297">
        <v>30.186900000000001</v>
      </c>
      <c r="KF297">
        <v>69.111900000000006</v>
      </c>
      <c r="KG297">
        <v>70.338700000000003</v>
      </c>
      <c r="KJ297">
        <v>511.29</v>
      </c>
      <c r="KK297">
        <v>344.49</v>
      </c>
      <c r="KL297">
        <v>63.2059</v>
      </c>
      <c r="KM297">
        <v>239.119</v>
      </c>
      <c r="KN297">
        <v>0</v>
      </c>
      <c r="KO297">
        <v>-638.84699999999998</v>
      </c>
      <c r="KP297">
        <v>0</v>
      </c>
      <c r="KQ297">
        <v>0</v>
      </c>
      <c r="KR297">
        <v>134.529</v>
      </c>
      <c r="KS297">
        <v>380.19400000000002</v>
      </c>
      <c r="KT297">
        <v>462.36</v>
      </c>
      <c r="KU297">
        <v>33.337899999999998</v>
      </c>
      <c r="KV297">
        <v>1529.68</v>
      </c>
      <c r="KW297">
        <v>0</v>
      </c>
      <c r="KX297">
        <v>0</v>
      </c>
      <c r="KY297">
        <v>0</v>
      </c>
      <c r="KZ297">
        <v>0</v>
      </c>
      <c r="LA297">
        <v>0</v>
      </c>
      <c r="LB297">
        <v>552.28099999999995</v>
      </c>
      <c r="LC297">
        <v>406.61200000000002</v>
      </c>
      <c r="LD297">
        <v>63.2059</v>
      </c>
      <c r="LE297">
        <v>230.16399999999999</v>
      </c>
      <c r="LF297">
        <v>-638.84699999999998</v>
      </c>
      <c r="LG297">
        <v>134.529</v>
      </c>
      <c r="LH297">
        <v>381.27699999999999</v>
      </c>
      <c r="LI297">
        <v>462.36</v>
      </c>
      <c r="LJ297">
        <v>33.337899999999998</v>
      </c>
      <c r="LK297">
        <v>1624.92</v>
      </c>
      <c r="LL297">
        <v>0</v>
      </c>
      <c r="LM297">
        <v>0</v>
      </c>
      <c r="LN297">
        <v>0</v>
      </c>
      <c r="LO297">
        <v>0</v>
      </c>
      <c r="LP297">
        <v>1217.52</v>
      </c>
      <c r="LQ297">
        <v>955.09299999999996</v>
      </c>
      <c r="LR297">
        <v>63.2059</v>
      </c>
      <c r="LS297">
        <v>519.99099999999999</v>
      </c>
      <c r="LT297">
        <v>570.78300000000002</v>
      </c>
      <c r="LU297">
        <v>505.90699999999998</v>
      </c>
      <c r="LV297">
        <v>624.24900000000002</v>
      </c>
      <c r="LW297">
        <v>86.545199999999994</v>
      </c>
      <c r="LX297">
        <v>4543.29</v>
      </c>
      <c r="LY297">
        <v>0</v>
      </c>
      <c r="LZ297">
        <v>0</v>
      </c>
      <c r="MA297">
        <v>0</v>
      </c>
      <c r="MB297">
        <v>0</v>
      </c>
    </row>
    <row r="298" spans="1:340" x14ac:dyDescent="0.25">
      <c r="A298" s="26">
        <v>44497.867268518516</v>
      </c>
      <c r="B298" t="s">
        <v>1252</v>
      </c>
      <c r="C298" t="s">
        <v>1253</v>
      </c>
      <c r="D298">
        <v>15</v>
      </c>
      <c r="E298">
        <v>1</v>
      </c>
      <c r="F298">
        <v>2700</v>
      </c>
      <c r="G298" t="s">
        <v>87</v>
      </c>
      <c r="H298" t="s">
        <v>393</v>
      </c>
      <c r="I298">
        <v>6.52</v>
      </c>
      <c r="J298">
        <v>2.1</v>
      </c>
      <c r="K298">
        <v>2.1</v>
      </c>
      <c r="L298">
        <v>23.2</v>
      </c>
      <c r="O298">
        <v>169.917</v>
      </c>
      <c r="P298">
        <v>5022.91</v>
      </c>
      <c r="Q298">
        <v>345.11500000000001</v>
      </c>
      <c r="R298">
        <v>759.47299999999996</v>
      </c>
      <c r="S298">
        <v>0</v>
      </c>
      <c r="T298">
        <v>-9855.3799999999992</v>
      </c>
      <c r="U298">
        <v>0</v>
      </c>
      <c r="V298">
        <v>0</v>
      </c>
      <c r="W298">
        <v>615.745</v>
      </c>
      <c r="X298">
        <v>2301.1799999999998</v>
      </c>
      <c r="Y298">
        <v>2371.31</v>
      </c>
      <c r="Z298">
        <v>151.51499999999999</v>
      </c>
      <c r="AA298">
        <v>1881.78</v>
      </c>
      <c r="AB298">
        <v>6297.42</v>
      </c>
      <c r="AC298">
        <v>0</v>
      </c>
      <c r="AD298">
        <v>0</v>
      </c>
      <c r="AE298">
        <v>0</v>
      </c>
      <c r="AF298">
        <v>0</v>
      </c>
      <c r="AG298">
        <v>0</v>
      </c>
      <c r="AH298">
        <v>0</v>
      </c>
      <c r="AI298">
        <v>1.54</v>
      </c>
      <c r="AJ298">
        <v>83.02</v>
      </c>
      <c r="AK298">
        <v>3.43</v>
      </c>
      <c r="AL298">
        <v>7.28</v>
      </c>
      <c r="AM298">
        <v>0</v>
      </c>
      <c r="AN298">
        <v>-80.540000000000006</v>
      </c>
      <c r="AO298">
        <v>0</v>
      </c>
      <c r="AP298">
        <v>0</v>
      </c>
      <c r="AQ298">
        <v>6.75</v>
      </c>
      <c r="AR298">
        <v>23.9</v>
      </c>
      <c r="AS298">
        <v>24.29</v>
      </c>
      <c r="AT298">
        <v>1.56</v>
      </c>
      <c r="AU298">
        <v>71.23</v>
      </c>
      <c r="AV298">
        <v>95.27</v>
      </c>
      <c r="BI298">
        <v>0</v>
      </c>
      <c r="BJ298">
        <v>3.9685600000000001</v>
      </c>
      <c r="BK298">
        <v>3.94083E-2</v>
      </c>
      <c r="BL298">
        <v>6.5237900000000001E-2</v>
      </c>
      <c r="BM298">
        <v>0</v>
      </c>
      <c r="BN298">
        <v>-7.1695099999999998E-2</v>
      </c>
      <c r="BO298">
        <v>0</v>
      </c>
      <c r="BP298">
        <v>0</v>
      </c>
      <c r="BQ298">
        <v>0.163464</v>
      </c>
      <c r="BR298">
        <v>0.30046099999999998</v>
      </c>
      <c r="BS298">
        <v>0.35411700000000002</v>
      </c>
      <c r="BT298">
        <v>2.5823200000000001E-2</v>
      </c>
      <c r="BU298">
        <v>4.8453799999999996</v>
      </c>
      <c r="BV298">
        <v>4.0732100000000004</v>
      </c>
      <c r="BW298">
        <v>220.654</v>
      </c>
      <c r="BX298">
        <v>5368.35</v>
      </c>
      <c r="BY298">
        <v>345.11500000000001</v>
      </c>
      <c r="BZ298">
        <v>743.36800000000005</v>
      </c>
      <c r="CA298">
        <v>-9855.3799999999992</v>
      </c>
      <c r="CB298">
        <v>615.745</v>
      </c>
      <c r="CC298">
        <v>2306.33</v>
      </c>
      <c r="CD298">
        <v>2371.31</v>
      </c>
      <c r="CE298">
        <v>151.51499999999999</v>
      </c>
      <c r="CF298">
        <v>2267</v>
      </c>
      <c r="CG298">
        <v>6677.48</v>
      </c>
      <c r="CH298">
        <v>0</v>
      </c>
      <c r="CI298">
        <v>0</v>
      </c>
      <c r="CJ298">
        <v>0</v>
      </c>
      <c r="CK298">
        <v>0</v>
      </c>
      <c r="CL298">
        <v>0</v>
      </c>
      <c r="CM298">
        <v>2</v>
      </c>
      <c r="CN298">
        <v>89.46</v>
      </c>
      <c r="CO298">
        <v>3.43</v>
      </c>
      <c r="CP298">
        <v>6.9</v>
      </c>
      <c r="CQ298">
        <v>-80.61</v>
      </c>
      <c r="CR298">
        <v>6.75</v>
      </c>
      <c r="CS298">
        <v>23.95</v>
      </c>
      <c r="CT298">
        <v>24.29</v>
      </c>
      <c r="CU298">
        <v>1.56</v>
      </c>
      <c r="CV298">
        <v>77.73</v>
      </c>
      <c r="CW298">
        <v>101.79</v>
      </c>
      <c r="DH298">
        <v>0</v>
      </c>
      <c r="DI298">
        <v>4.2798499999999997</v>
      </c>
      <c r="DJ298">
        <v>3.94083E-2</v>
      </c>
      <c r="DK298">
        <v>1.2257000000000001E-2</v>
      </c>
      <c r="DL298">
        <v>-7.1695099999999998E-2</v>
      </c>
      <c r="DM298">
        <v>0.163464</v>
      </c>
      <c r="DN298">
        <v>0.30078300000000002</v>
      </c>
      <c r="DO298">
        <v>0.35411700000000002</v>
      </c>
      <c r="DP298">
        <v>2.5823200000000001E-2</v>
      </c>
      <c r="DQ298">
        <v>5.1040099999999997</v>
      </c>
      <c r="DR298">
        <v>4.3315200000000003</v>
      </c>
      <c r="DS298" t="s">
        <v>673</v>
      </c>
      <c r="DT298" t="s">
        <v>670</v>
      </c>
      <c r="DU298" t="s">
        <v>665</v>
      </c>
      <c r="DV298" t="s">
        <v>501</v>
      </c>
      <c r="DW298">
        <v>0.25863199999999997</v>
      </c>
      <c r="DX298">
        <v>0.25830999999999998</v>
      </c>
      <c r="DY298">
        <v>8.4</v>
      </c>
      <c r="DZ298">
        <v>6.4</v>
      </c>
      <c r="EC298">
        <v>169.917</v>
      </c>
      <c r="ED298">
        <v>5022.91</v>
      </c>
      <c r="EE298">
        <v>345.11500000000001</v>
      </c>
      <c r="EF298">
        <v>759.47299999999996</v>
      </c>
      <c r="EG298">
        <v>0</v>
      </c>
      <c r="EH298">
        <v>-9855.3799999999992</v>
      </c>
      <c r="EI298">
        <v>0</v>
      </c>
      <c r="EJ298">
        <v>0</v>
      </c>
      <c r="EK298">
        <v>615.745</v>
      </c>
      <c r="EL298">
        <v>2301.1799999999998</v>
      </c>
      <c r="EM298">
        <v>2371.31</v>
      </c>
      <c r="EN298">
        <v>151.51499999999999</v>
      </c>
      <c r="EO298">
        <v>1881.78</v>
      </c>
      <c r="EP298">
        <v>0</v>
      </c>
      <c r="EQ298">
        <v>0</v>
      </c>
      <c r="ER298">
        <v>0</v>
      </c>
      <c r="ES298">
        <v>0</v>
      </c>
      <c r="ET298">
        <v>0</v>
      </c>
      <c r="EU298">
        <v>1.54</v>
      </c>
      <c r="EV298">
        <v>83.02</v>
      </c>
      <c r="EW298">
        <v>3.43</v>
      </c>
      <c r="EX298">
        <v>7.28</v>
      </c>
      <c r="EY298">
        <v>0</v>
      </c>
      <c r="EZ298">
        <v>-80.540000000000006</v>
      </c>
      <c r="FA298">
        <v>0</v>
      </c>
      <c r="FB298">
        <v>0</v>
      </c>
      <c r="FC298">
        <v>6.75</v>
      </c>
      <c r="FD298">
        <v>23.9</v>
      </c>
      <c r="FE298">
        <v>24.29</v>
      </c>
      <c r="FF298">
        <v>1.56</v>
      </c>
      <c r="FG298">
        <v>71.23</v>
      </c>
      <c r="FT298">
        <v>0</v>
      </c>
      <c r="FU298">
        <v>3.9685600000000001</v>
      </c>
      <c r="FV298">
        <v>3.94083E-2</v>
      </c>
      <c r="FW298">
        <v>6.5237900000000001E-2</v>
      </c>
      <c r="FX298">
        <v>0</v>
      </c>
      <c r="FY298">
        <v>-7.1695099999999998E-2</v>
      </c>
      <c r="FZ298">
        <v>0</v>
      </c>
      <c r="GA298">
        <v>0</v>
      </c>
      <c r="GB298">
        <v>0.163464</v>
      </c>
      <c r="GC298">
        <v>0.30046099999999998</v>
      </c>
      <c r="GD298">
        <v>0.35411700000000002</v>
      </c>
      <c r="GE298">
        <v>2.5823200000000001E-2</v>
      </c>
      <c r="GF298">
        <v>4.8453799999999996</v>
      </c>
      <c r="GG298">
        <v>731.34299999999996</v>
      </c>
      <c r="GH298">
        <v>12829</v>
      </c>
      <c r="GI298">
        <v>345.11500000000001</v>
      </c>
      <c r="GJ298">
        <v>2151.8000000000002</v>
      </c>
      <c r="GK298">
        <v>2615</v>
      </c>
      <c r="GL298">
        <v>2596</v>
      </c>
      <c r="GM298">
        <v>3146.01</v>
      </c>
      <c r="GN298">
        <v>327.5</v>
      </c>
      <c r="GO298">
        <v>24741.8</v>
      </c>
      <c r="GP298">
        <v>0</v>
      </c>
      <c r="GQ298">
        <v>0</v>
      </c>
      <c r="GR298">
        <v>0</v>
      </c>
      <c r="GS298">
        <v>0</v>
      </c>
      <c r="GT298">
        <v>6.62</v>
      </c>
      <c r="GU298">
        <v>184.04</v>
      </c>
      <c r="GV298">
        <v>3.43</v>
      </c>
      <c r="GW298">
        <v>21.05</v>
      </c>
      <c r="GX298">
        <v>29.26</v>
      </c>
      <c r="GY298">
        <v>26.7</v>
      </c>
      <c r="GZ298">
        <v>32.74</v>
      </c>
      <c r="HA298">
        <v>3.43</v>
      </c>
      <c r="HB298">
        <v>307.27</v>
      </c>
      <c r="HC298">
        <v>6.62</v>
      </c>
      <c r="HD298">
        <v>184.04</v>
      </c>
      <c r="HE298">
        <v>3.43</v>
      </c>
      <c r="HF298">
        <v>21.05</v>
      </c>
      <c r="HG298">
        <v>29.26</v>
      </c>
      <c r="HH298">
        <v>26.7</v>
      </c>
      <c r="HI298">
        <v>32.74</v>
      </c>
      <c r="HJ298">
        <v>3.43</v>
      </c>
      <c r="HK298">
        <v>307.27</v>
      </c>
      <c r="ID298">
        <v>0</v>
      </c>
      <c r="IE298">
        <v>6.4140199999999998</v>
      </c>
      <c r="IF298">
        <v>3.94083E-2</v>
      </c>
      <c r="IG298">
        <v>0.251334</v>
      </c>
      <c r="IH298">
        <v>0.76358999999999999</v>
      </c>
      <c r="II298">
        <v>0.38997300000000001</v>
      </c>
      <c r="IJ298">
        <v>0.515185</v>
      </c>
      <c r="IK298">
        <v>6.9275500000000004E-2</v>
      </c>
      <c r="IL298">
        <v>8.4427800000000008</v>
      </c>
      <c r="IM298">
        <v>49.4</v>
      </c>
      <c r="IN298">
        <v>26.2</v>
      </c>
      <c r="IO298">
        <v>23.2</v>
      </c>
      <c r="IP298">
        <v>51.5</v>
      </c>
      <c r="IQ298">
        <v>26.2</v>
      </c>
      <c r="IR298">
        <v>25.3</v>
      </c>
      <c r="IU298">
        <v>95.27</v>
      </c>
      <c r="IV298">
        <v>0</v>
      </c>
      <c r="IW298">
        <v>101.79</v>
      </c>
      <c r="IX298">
        <v>0</v>
      </c>
      <c r="IY298">
        <v>95.27</v>
      </c>
      <c r="IZ298">
        <v>0</v>
      </c>
      <c r="JA298">
        <v>215.14</v>
      </c>
      <c r="JB298">
        <v>0</v>
      </c>
      <c r="JK298">
        <v>1</v>
      </c>
      <c r="JL298">
        <v>5.9956100000000001</v>
      </c>
      <c r="JM298">
        <v>5.9956100000000001</v>
      </c>
      <c r="JP298">
        <v>9858.27</v>
      </c>
      <c r="JQ298">
        <v>5.9956100000000001</v>
      </c>
      <c r="JR298">
        <v>0.47</v>
      </c>
      <c r="JS298">
        <v>0.53</v>
      </c>
      <c r="JT298">
        <v>1.48</v>
      </c>
      <c r="JU298">
        <v>0.48</v>
      </c>
      <c r="JV298">
        <v>0.52</v>
      </c>
      <c r="JW298">
        <v>1.56</v>
      </c>
      <c r="JZ298">
        <v>1</v>
      </c>
      <c r="KA298">
        <v>1</v>
      </c>
      <c r="KB298">
        <v>42.417200000000001</v>
      </c>
      <c r="KC298">
        <v>43.099200000000003</v>
      </c>
      <c r="KD298">
        <v>46.677399999999999</v>
      </c>
      <c r="KE298">
        <v>47.446300000000001</v>
      </c>
      <c r="KF298">
        <v>102.992</v>
      </c>
      <c r="KG298">
        <v>104.91</v>
      </c>
      <c r="KJ298">
        <v>35.534999999999997</v>
      </c>
      <c r="KK298">
        <v>1224.6300000000001</v>
      </c>
      <c r="KL298">
        <v>63.997900000000001</v>
      </c>
      <c r="KM298">
        <v>128.51</v>
      </c>
      <c r="KN298">
        <v>0</v>
      </c>
      <c r="KO298">
        <v>-997.1</v>
      </c>
      <c r="KP298">
        <v>0</v>
      </c>
      <c r="KQ298">
        <v>0</v>
      </c>
      <c r="KR298">
        <v>134.529</v>
      </c>
      <c r="KS298">
        <v>396.81799999999998</v>
      </c>
      <c r="KT298">
        <v>462.36</v>
      </c>
      <c r="KU298">
        <v>33.337899999999998</v>
      </c>
      <c r="KV298">
        <v>1482.62</v>
      </c>
      <c r="KW298">
        <v>0</v>
      </c>
      <c r="KX298">
        <v>0</v>
      </c>
      <c r="KY298">
        <v>0</v>
      </c>
      <c r="KZ298">
        <v>0</v>
      </c>
      <c r="LA298">
        <v>0</v>
      </c>
      <c r="LB298">
        <v>45.772500000000001</v>
      </c>
      <c r="LC298">
        <v>1294.54</v>
      </c>
      <c r="LD298">
        <v>63.997900000000001</v>
      </c>
      <c r="LE298">
        <v>126.49299999999999</v>
      </c>
      <c r="LF298">
        <v>-997.1</v>
      </c>
      <c r="LG298">
        <v>134.529</v>
      </c>
      <c r="LH298">
        <v>397.488</v>
      </c>
      <c r="LI298">
        <v>462.36</v>
      </c>
      <c r="LJ298">
        <v>33.337899999999998</v>
      </c>
      <c r="LK298">
        <v>1561.42</v>
      </c>
      <c r="LL298">
        <v>0</v>
      </c>
      <c r="LM298">
        <v>0</v>
      </c>
      <c r="LN298">
        <v>0</v>
      </c>
      <c r="LO298">
        <v>0</v>
      </c>
      <c r="LP298">
        <v>151.33099999999999</v>
      </c>
      <c r="LQ298">
        <v>2607.3200000000002</v>
      </c>
      <c r="LR298">
        <v>63.997900000000001</v>
      </c>
      <c r="LS298">
        <v>380.65199999999999</v>
      </c>
      <c r="LT298">
        <v>570.78300000000002</v>
      </c>
      <c r="LU298">
        <v>505.90699999999998</v>
      </c>
      <c r="LV298">
        <v>624.24900000000002</v>
      </c>
      <c r="LW298">
        <v>86.545199999999994</v>
      </c>
      <c r="LX298">
        <v>4990.79</v>
      </c>
      <c r="LY298">
        <v>0</v>
      </c>
      <c r="LZ298">
        <v>0</v>
      </c>
      <c r="MA298">
        <v>0</v>
      </c>
      <c r="MB298">
        <v>0</v>
      </c>
    </row>
    <row r="299" spans="1:340" x14ac:dyDescent="0.25">
      <c r="A299" s="26">
        <v>44497.867627314816</v>
      </c>
      <c r="B299" t="s">
        <v>1254</v>
      </c>
      <c r="C299" t="s">
        <v>1255</v>
      </c>
      <c r="D299">
        <v>16</v>
      </c>
      <c r="E299">
        <v>1</v>
      </c>
      <c r="F299">
        <v>2700</v>
      </c>
      <c r="G299" t="s">
        <v>87</v>
      </c>
      <c r="H299" t="s">
        <v>393</v>
      </c>
      <c r="I299">
        <v>4.42</v>
      </c>
      <c r="J299">
        <v>2</v>
      </c>
      <c r="K299">
        <v>1.9</v>
      </c>
      <c r="L299">
        <v>42.4</v>
      </c>
      <c r="O299">
        <v>5278.53</v>
      </c>
      <c r="P299">
        <v>104.871</v>
      </c>
      <c r="Q299">
        <v>345.916</v>
      </c>
      <c r="R299">
        <v>1741.51</v>
      </c>
      <c r="S299">
        <v>0</v>
      </c>
      <c r="T299">
        <v>-5082.46</v>
      </c>
      <c r="U299">
        <v>0</v>
      </c>
      <c r="V299">
        <v>0</v>
      </c>
      <c r="W299">
        <v>615.745</v>
      </c>
      <c r="X299">
        <v>2147.65</v>
      </c>
      <c r="Y299">
        <v>2371.31</v>
      </c>
      <c r="Z299">
        <v>151.51499999999999</v>
      </c>
      <c r="AA299">
        <v>7674.59</v>
      </c>
      <c r="AB299">
        <v>7470.83</v>
      </c>
      <c r="AC299">
        <v>0</v>
      </c>
      <c r="AD299">
        <v>0</v>
      </c>
      <c r="AE299">
        <v>0</v>
      </c>
      <c r="AF299">
        <v>0</v>
      </c>
      <c r="AG299">
        <v>0</v>
      </c>
      <c r="AH299">
        <v>0</v>
      </c>
      <c r="AI299">
        <v>58.53</v>
      </c>
      <c r="AJ299">
        <v>2.2400000000000002</v>
      </c>
      <c r="AK299">
        <v>3.57</v>
      </c>
      <c r="AL299">
        <v>18.89</v>
      </c>
      <c r="AM299">
        <v>0</v>
      </c>
      <c r="AN299">
        <v>-42.2</v>
      </c>
      <c r="AO299">
        <v>0</v>
      </c>
      <c r="AP299">
        <v>0</v>
      </c>
      <c r="AQ299">
        <v>7.41</v>
      </c>
      <c r="AR299">
        <v>23.21</v>
      </c>
      <c r="AS299">
        <v>25.49</v>
      </c>
      <c r="AT299">
        <v>1.7</v>
      </c>
      <c r="AU299">
        <v>98.84</v>
      </c>
      <c r="AV299">
        <v>83.23</v>
      </c>
      <c r="BI299">
        <v>0</v>
      </c>
      <c r="BJ299">
        <v>0.33406599999999997</v>
      </c>
      <c r="BK299">
        <v>3.9499699999999999E-2</v>
      </c>
      <c r="BL299">
        <v>5.16579E-2</v>
      </c>
      <c r="BM299">
        <v>0</v>
      </c>
      <c r="BN299">
        <v>-9.1825599999999993E-2</v>
      </c>
      <c r="BO299">
        <v>0</v>
      </c>
      <c r="BP299">
        <v>0</v>
      </c>
      <c r="BQ299">
        <v>0.163464</v>
      </c>
      <c r="BR299">
        <v>0.28755900000000001</v>
      </c>
      <c r="BS299">
        <v>0.35411700000000002</v>
      </c>
      <c r="BT299">
        <v>2.5823200000000001E-2</v>
      </c>
      <c r="BU299">
        <v>1.1643600000000001</v>
      </c>
      <c r="BV299">
        <v>0.42522399999999999</v>
      </c>
      <c r="BW299">
        <v>5577.55</v>
      </c>
      <c r="BX299">
        <v>214.25</v>
      </c>
      <c r="BY299">
        <v>345.916</v>
      </c>
      <c r="BZ299">
        <v>1614.94</v>
      </c>
      <c r="CA299">
        <v>-5082.46</v>
      </c>
      <c r="CB299">
        <v>615.745</v>
      </c>
      <c r="CC299">
        <v>2156.09</v>
      </c>
      <c r="CD299">
        <v>2371.31</v>
      </c>
      <c r="CE299">
        <v>151.51499999999999</v>
      </c>
      <c r="CF299">
        <v>7964.86</v>
      </c>
      <c r="CG299">
        <v>7752.66</v>
      </c>
      <c r="CH299">
        <v>0</v>
      </c>
      <c r="CI299">
        <v>0</v>
      </c>
      <c r="CJ299">
        <v>0</v>
      </c>
      <c r="CK299">
        <v>0</v>
      </c>
      <c r="CL299">
        <v>0</v>
      </c>
      <c r="CM299">
        <v>61.83</v>
      </c>
      <c r="CN299">
        <v>4.43</v>
      </c>
      <c r="CO299">
        <v>3.57</v>
      </c>
      <c r="CP299">
        <v>17.82</v>
      </c>
      <c r="CQ299">
        <v>-42.24</v>
      </c>
      <c r="CR299">
        <v>7.41</v>
      </c>
      <c r="CS299">
        <v>23.29</v>
      </c>
      <c r="CT299">
        <v>25.49</v>
      </c>
      <c r="CU299">
        <v>1.7</v>
      </c>
      <c r="CV299">
        <v>103.3</v>
      </c>
      <c r="CW299">
        <v>87.65</v>
      </c>
      <c r="DH299">
        <v>0</v>
      </c>
      <c r="DI299">
        <v>0.63713200000000003</v>
      </c>
      <c r="DJ299">
        <v>3.9499699999999999E-2</v>
      </c>
      <c r="DK299">
        <v>4.9449199999999999E-2</v>
      </c>
      <c r="DL299">
        <v>-9.1825599999999993E-2</v>
      </c>
      <c r="DM299">
        <v>0.163464</v>
      </c>
      <c r="DN299">
        <v>0.28844799999999998</v>
      </c>
      <c r="DO299">
        <v>0.35411700000000002</v>
      </c>
      <c r="DP299">
        <v>2.5823200000000001E-2</v>
      </c>
      <c r="DQ299">
        <v>1.46611</v>
      </c>
      <c r="DR299">
        <v>0.72608099999999998</v>
      </c>
      <c r="DS299" t="s">
        <v>673</v>
      </c>
      <c r="DT299" t="s">
        <v>670</v>
      </c>
      <c r="DU299" t="s">
        <v>665</v>
      </c>
      <c r="DV299" t="s">
        <v>501</v>
      </c>
      <c r="DW299">
        <v>0.30174699999999999</v>
      </c>
      <c r="DX299">
        <v>0.30085800000000001</v>
      </c>
      <c r="DY299">
        <v>4.3</v>
      </c>
      <c r="DZ299">
        <v>5</v>
      </c>
      <c r="EC299">
        <v>5278.53</v>
      </c>
      <c r="ED299">
        <v>104.871</v>
      </c>
      <c r="EE299">
        <v>345.916</v>
      </c>
      <c r="EF299">
        <v>1741.51</v>
      </c>
      <c r="EG299">
        <v>0</v>
      </c>
      <c r="EH299">
        <v>-5082.46</v>
      </c>
      <c r="EI299">
        <v>0</v>
      </c>
      <c r="EJ299">
        <v>0</v>
      </c>
      <c r="EK299">
        <v>615.745</v>
      </c>
      <c r="EL299">
        <v>2147.65</v>
      </c>
      <c r="EM299">
        <v>2371.31</v>
      </c>
      <c r="EN299">
        <v>151.51499999999999</v>
      </c>
      <c r="EO299">
        <v>7674.59</v>
      </c>
      <c r="EP299">
        <v>0</v>
      </c>
      <c r="EQ299">
        <v>0</v>
      </c>
      <c r="ER299">
        <v>0</v>
      </c>
      <c r="ES299">
        <v>0</v>
      </c>
      <c r="ET299">
        <v>0</v>
      </c>
      <c r="EU299">
        <v>58.53</v>
      </c>
      <c r="EV299">
        <v>2.2400000000000002</v>
      </c>
      <c r="EW299">
        <v>3.57</v>
      </c>
      <c r="EX299">
        <v>18.89</v>
      </c>
      <c r="EY299">
        <v>0</v>
      </c>
      <c r="EZ299">
        <v>-42.2</v>
      </c>
      <c r="FA299">
        <v>0</v>
      </c>
      <c r="FB299">
        <v>0</v>
      </c>
      <c r="FC299">
        <v>7.41</v>
      </c>
      <c r="FD299">
        <v>23.21</v>
      </c>
      <c r="FE299">
        <v>25.49</v>
      </c>
      <c r="FF299">
        <v>1.7</v>
      </c>
      <c r="FG299">
        <v>98.84</v>
      </c>
      <c r="FT299">
        <v>0</v>
      </c>
      <c r="FU299">
        <v>0.33406599999999997</v>
      </c>
      <c r="FV299">
        <v>3.9499699999999999E-2</v>
      </c>
      <c r="FW299">
        <v>5.16579E-2</v>
      </c>
      <c r="FX299">
        <v>0</v>
      </c>
      <c r="FY299">
        <v>-9.1825599999999993E-2</v>
      </c>
      <c r="FZ299">
        <v>0</v>
      </c>
      <c r="GA299">
        <v>0</v>
      </c>
      <c r="GB299">
        <v>0.163464</v>
      </c>
      <c r="GC299">
        <v>0.28755900000000001</v>
      </c>
      <c r="GD299">
        <v>0.35411700000000002</v>
      </c>
      <c r="GE299">
        <v>2.5823200000000001E-2</v>
      </c>
      <c r="GF299">
        <v>1.1643600000000001</v>
      </c>
      <c r="GG299">
        <v>7651.46</v>
      </c>
      <c r="GH299">
        <v>541.41899999999998</v>
      </c>
      <c r="GI299">
        <v>345.916</v>
      </c>
      <c r="GJ299">
        <v>3643.17</v>
      </c>
      <c r="GK299">
        <v>2615</v>
      </c>
      <c r="GL299">
        <v>2596</v>
      </c>
      <c r="GM299">
        <v>3146.01</v>
      </c>
      <c r="GN299">
        <v>327.5</v>
      </c>
      <c r="GO299">
        <v>20866.5</v>
      </c>
      <c r="GP299">
        <v>0</v>
      </c>
      <c r="GQ299">
        <v>0</v>
      </c>
      <c r="GR299">
        <v>0</v>
      </c>
      <c r="GS299">
        <v>0</v>
      </c>
      <c r="GT299">
        <v>84.22</v>
      </c>
      <c r="GU299">
        <v>9.0399999999999991</v>
      </c>
      <c r="GV299">
        <v>3.57</v>
      </c>
      <c r="GW299">
        <v>38.76</v>
      </c>
      <c r="GX299">
        <v>31.5</v>
      </c>
      <c r="GY299">
        <v>27.78</v>
      </c>
      <c r="GZ299">
        <v>34.119999999999997</v>
      </c>
      <c r="HA299">
        <v>4.04</v>
      </c>
      <c r="HB299">
        <v>233.03</v>
      </c>
      <c r="HC299">
        <v>84.22</v>
      </c>
      <c r="HD299">
        <v>9.0399999999999991</v>
      </c>
      <c r="HE299">
        <v>3.57</v>
      </c>
      <c r="HF299">
        <v>38.76</v>
      </c>
      <c r="HG299">
        <v>31.5</v>
      </c>
      <c r="HH299">
        <v>27.78</v>
      </c>
      <c r="HI299">
        <v>34.119999999999997</v>
      </c>
      <c r="HJ299">
        <v>4.04</v>
      </c>
      <c r="HK299">
        <v>233.03</v>
      </c>
      <c r="ID299">
        <v>0</v>
      </c>
      <c r="IE299">
        <v>1.0464800000000001</v>
      </c>
      <c r="IF299">
        <v>3.9499699999999999E-2</v>
      </c>
      <c r="IG299">
        <v>0.440606</v>
      </c>
      <c r="IH299">
        <v>0.76358999999999999</v>
      </c>
      <c r="II299">
        <v>0.38997300000000001</v>
      </c>
      <c r="IJ299">
        <v>0.515185</v>
      </c>
      <c r="IK299">
        <v>6.9275500000000004E-2</v>
      </c>
      <c r="IL299">
        <v>3.2646099999999998</v>
      </c>
      <c r="IM299">
        <v>60.5</v>
      </c>
      <c r="IN299">
        <v>18.100000000000001</v>
      </c>
      <c r="IO299">
        <v>42.4</v>
      </c>
      <c r="IP299">
        <v>62.5</v>
      </c>
      <c r="IQ299">
        <v>18.2</v>
      </c>
      <c r="IR299">
        <v>44.3</v>
      </c>
      <c r="IU299">
        <v>83.23</v>
      </c>
      <c r="IV299">
        <v>0</v>
      </c>
      <c r="IW299">
        <v>87.65</v>
      </c>
      <c r="IX299">
        <v>0</v>
      </c>
      <c r="IY299">
        <v>83.23</v>
      </c>
      <c r="IZ299">
        <v>0</v>
      </c>
      <c r="JA299">
        <v>135.59</v>
      </c>
      <c r="JB299">
        <v>0</v>
      </c>
      <c r="JK299">
        <v>1</v>
      </c>
      <c r="JL299">
        <v>3.09266</v>
      </c>
      <c r="JM299">
        <v>3.09266</v>
      </c>
      <c r="JP299">
        <v>5083.9399999999996</v>
      </c>
      <c r="JQ299">
        <v>3.09266</v>
      </c>
      <c r="JR299">
        <v>0.28999999999999998</v>
      </c>
      <c r="JS299">
        <v>0.24</v>
      </c>
      <c r="JT299">
        <v>1.92</v>
      </c>
      <c r="JU299">
        <v>0.28999999999999998</v>
      </c>
      <c r="JV299">
        <v>0.24</v>
      </c>
      <c r="JW299">
        <v>2</v>
      </c>
      <c r="JZ299">
        <v>1</v>
      </c>
      <c r="KA299">
        <v>1</v>
      </c>
      <c r="KB299">
        <v>19.810500000000001</v>
      </c>
      <c r="KC299">
        <v>20.031099999999999</v>
      </c>
      <c r="KD299">
        <v>20.092500000000001</v>
      </c>
      <c r="KE299">
        <v>20.318899999999999</v>
      </c>
      <c r="KF299">
        <v>29.599599999999999</v>
      </c>
      <c r="KG299">
        <v>30.02</v>
      </c>
      <c r="KJ299">
        <v>1058.71</v>
      </c>
      <c r="KK299">
        <v>28.311800000000002</v>
      </c>
      <c r="KL299">
        <v>64.1464</v>
      </c>
      <c r="KM299">
        <v>302.54599999999999</v>
      </c>
      <c r="KN299">
        <v>0</v>
      </c>
      <c r="KO299">
        <v>-528.60299999999995</v>
      </c>
      <c r="KP299">
        <v>0</v>
      </c>
      <c r="KQ299">
        <v>0</v>
      </c>
      <c r="KR299">
        <v>134.529</v>
      </c>
      <c r="KS299">
        <v>368.51299999999998</v>
      </c>
      <c r="KT299">
        <v>462.36</v>
      </c>
      <c r="KU299">
        <v>33.337899999999998</v>
      </c>
      <c r="KV299">
        <v>1923.85</v>
      </c>
      <c r="KW299">
        <v>0</v>
      </c>
      <c r="KX299">
        <v>0</v>
      </c>
      <c r="KY299">
        <v>0</v>
      </c>
      <c r="KZ299">
        <v>0</v>
      </c>
      <c r="LA299">
        <v>0</v>
      </c>
      <c r="LB299">
        <v>1121.82</v>
      </c>
      <c r="LC299">
        <v>57.996499999999997</v>
      </c>
      <c r="LD299">
        <v>64.1464</v>
      </c>
      <c r="LE299">
        <v>285.20299999999997</v>
      </c>
      <c r="LF299">
        <v>-528.60299999999995</v>
      </c>
      <c r="LG299">
        <v>134.529</v>
      </c>
      <c r="LH299">
        <v>369.85199999999998</v>
      </c>
      <c r="LI299">
        <v>462.36</v>
      </c>
      <c r="LJ299">
        <v>33.337899999999998</v>
      </c>
      <c r="LK299">
        <v>2000.64</v>
      </c>
      <c r="LL299">
        <v>0</v>
      </c>
      <c r="LM299">
        <v>0</v>
      </c>
      <c r="LN299">
        <v>0</v>
      </c>
      <c r="LO299">
        <v>0</v>
      </c>
      <c r="LP299">
        <v>1507.29</v>
      </c>
      <c r="LQ299">
        <v>129.69399999999999</v>
      </c>
      <c r="LR299">
        <v>64.1464</v>
      </c>
      <c r="LS299">
        <v>645.06600000000003</v>
      </c>
      <c r="LT299">
        <v>570.78300000000002</v>
      </c>
      <c r="LU299">
        <v>505.90699999999998</v>
      </c>
      <c r="LV299">
        <v>624.24900000000002</v>
      </c>
      <c r="LW299">
        <v>86.545199999999994</v>
      </c>
      <c r="LX299">
        <v>4133.68</v>
      </c>
      <c r="LY299">
        <v>0</v>
      </c>
      <c r="LZ299">
        <v>0</v>
      </c>
      <c r="MA299">
        <v>0</v>
      </c>
      <c r="MB299">
        <v>0</v>
      </c>
    </row>
    <row r="300" spans="1:340" x14ac:dyDescent="0.25">
      <c r="A300" s="26">
        <v>44497.868136574078</v>
      </c>
      <c r="B300" t="s">
        <v>1256</v>
      </c>
      <c r="C300" t="s">
        <v>1257</v>
      </c>
      <c r="D300">
        <v>1</v>
      </c>
      <c r="E300">
        <v>8</v>
      </c>
      <c r="F300">
        <v>6960</v>
      </c>
      <c r="G300" t="s">
        <v>87</v>
      </c>
      <c r="H300" t="s">
        <v>112</v>
      </c>
      <c r="I300">
        <v>-0.47</v>
      </c>
      <c r="J300">
        <v>-0.1</v>
      </c>
      <c r="K300">
        <v>-0.2</v>
      </c>
      <c r="L300">
        <v>43.7</v>
      </c>
      <c r="O300">
        <v>6000.15</v>
      </c>
      <c r="P300">
        <v>0</v>
      </c>
      <c r="Q300">
        <v>1100.08</v>
      </c>
      <c r="R300">
        <v>10545.4</v>
      </c>
      <c r="S300">
        <v>0</v>
      </c>
      <c r="T300">
        <v>-21958.6</v>
      </c>
      <c r="U300">
        <v>0</v>
      </c>
      <c r="V300">
        <v>0</v>
      </c>
      <c r="W300">
        <v>2033.7</v>
      </c>
      <c r="X300">
        <v>12809.6</v>
      </c>
      <c r="Y300">
        <v>12062</v>
      </c>
      <c r="Z300">
        <v>433.91399999999999</v>
      </c>
      <c r="AA300">
        <v>23026.1</v>
      </c>
      <c r="AB300">
        <v>17645.599999999999</v>
      </c>
      <c r="AC300">
        <v>0</v>
      </c>
      <c r="AD300">
        <v>0</v>
      </c>
      <c r="AE300">
        <v>0</v>
      </c>
      <c r="AF300">
        <v>0</v>
      </c>
      <c r="AG300">
        <v>0</v>
      </c>
      <c r="AH300">
        <v>0</v>
      </c>
      <c r="AI300">
        <v>22.97</v>
      </c>
      <c r="AJ300">
        <v>0</v>
      </c>
      <c r="AK300">
        <v>4.42</v>
      </c>
      <c r="AL300">
        <v>43.66</v>
      </c>
      <c r="AM300">
        <v>0</v>
      </c>
      <c r="AN300">
        <v>-74.31</v>
      </c>
      <c r="AO300">
        <v>0</v>
      </c>
      <c r="AP300">
        <v>0</v>
      </c>
      <c r="AQ300">
        <v>9.66</v>
      </c>
      <c r="AR300">
        <v>54.12</v>
      </c>
      <c r="AS300">
        <v>50.84</v>
      </c>
      <c r="AT300">
        <v>1.9</v>
      </c>
      <c r="AU300">
        <v>113.26</v>
      </c>
      <c r="AV300">
        <v>71.05</v>
      </c>
      <c r="BI300">
        <v>1.5109999999999999E-4</v>
      </c>
      <c r="BJ300">
        <v>0</v>
      </c>
      <c r="BK300">
        <v>0.12561700000000001</v>
      </c>
      <c r="BL300">
        <v>0.98658299999999999</v>
      </c>
      <c r="BM300">
        <v>0</v>
      </c>
      <c r="BN300">
        <v>-0.64268599999999998</v>
      </c>
      <c r="BO300">
        <v>0</v>
      </c>
      <c r="BP300">
        <v>0</v>
      </c>
      <c r="BQ300">
        <v>0.53989299999999996</v>
      </c>
      <c r="BR300">
        <v>2.1464500000000002</v>
      </c>
      <c r="BS300">
        <v>1.82348</v>
      </c>
      <c r="BT300">
        <v>7.39533E-2</v>
      </c>
      <c r="BU300">
        <v>5.0534400000000002</v>
      </c>
      <c r="BV300">
        <v>1.1123499999999999</v>
      </c>
      <c r="BW300">
        <v>5826.25</v>
      </c>
      <c r="BX300">
        <v>0</v>
      </c>
      <c r="BY300">
        <v>1100.08</v>
      </c>
      <c r="BZ300">
        <v>10545.4</v>
      </c>
      <c r="CA300">
        <v>-21958.6</v>
      </c>
      <c r="CB300">
        <v>2033.7</v>
      </c>
      <c r="CC300">
        <v>12834.2</v>
      </c>
      <c r="CD300">
        <v>12062</v>
      </c>
      <c r="CE300">
        <v>433.91399999999999</v>
      </c>
      <c r="CF300">
        <v>22876.799999999999</v>
      </c>
      <c r="CG300">
        <v>17471.7</v>
      </c>
      <c r="CH300">
        <v>0</v>
      </c>
      <c r="CI300">
        <v>0</v>
      </c>
      <c r="CJ300">
        <v>0</v>
      </c>
      <c r="CK300">
        <v>0</v>
      </c>
      <c r="CL300">
        <v>0</v>
      </c>
      <c r="CM300">
        <v>22.5</v>
      </c>
      <c r="CN300">
        <v>0</v>
      </c>
      <c r="CO300">
        <v>4.42</v>
      </c>
      <c r="CP300">
        <v>43.66</v>
      </c>
      <c r="CQ300">
        <v>-74.290000000000006</v>
      </c>
      <c r="CR300">
        <v>9.66</v>
      </c>
      <c r="CS300">
        <v>54.22</v>
      </c>
      <c r="CT300">
        <v>50.84</v>
      </c>
      <c r="CU300">
        <v>1.9</v>
      </c>
      <c r="CV300">
        <v>112.91</v>
      </c>
      <c r="CW300">
        <v>70.58</v>
      </c>
      <c r="DH300">
        <v>1.5109999999999999E-4</v>
      </c>
      <c r="DI300">
        <v>0</v>
      </c>
      <c r="DJ300">
        <v>0.12561700000000001</v>
      </c>
      <c r="DK300">
        <v>0.98658299999999999</v>
      </c>
      <c r="DL300">
        <v>-0.64268599999999998</v>
      </c>
      <c r="DM300">
        <v>0.53989299999999996</v>
      </c>
      <c r="DN300">
        <v>2.1552899999999999</v>
      </c>
      <c r="DO300">
        <v>1.82348</v>
      </c>
      <c r="DP300">
        <v>7.39533E-2</v>
      </c>
      <c r="DQ300">
        <v>5.0622800000000003</v>
      </c>
      <c r="DR300">
        <v>1.1123499999999999</v>
      </c>
      <c r="DS300" t="s">
        <v>673</v>
      </c>
      <c r="DT300" t="s">
        <v>670</v>
      </c>
      <c r="DU300" t="s">
        <v>665</v>
      </c>
      <c r="DV300" t="s">
        <v>501</v>
      </c>
      <c r="DW300">
        <v>8.8403900000000001E-3</v>
      </c>
      <c r="DX300">
        <v>0</v>
      </c>
      <c r="DY300">
        <v>-0.3</v>
      </c>
      <c r="DZ300">
        <v>-0.7</v>
      </c>
      <c r="EC300">
        <v>6000.15</v>
      </c>
      <c r="ED300">
        <v>0</v>
      </c>
      <c r="EE300">
        <v>1100.08</v>
      </c>
      <c r="EF300">
        <v>10545.4</v>
      </c>
      <c r="EG300">
        <v>0</v>
      </c>
      <c r="EH300">
        <v>-21958.6</v>
      </c>
      <c r="EI300">
        <v>0</v>
      </c>
      <c r="EJ300">
        <v>0</v>
      </c>
      <c r="EK300">
        <v>2033.7</v>
      </c>
      <c r="EL300">
        <v>12809.6</v>
      </c>
      <c r="EM300">
        <v>12062</v>
      </c>
      <c r="EN300">
        <v>433.91399999999999</v>
      </c>
      <c r="EO300">
        <v>23026.1</v>
      </c>
      <c r="EP300">
        <v>0</v>
      </c>
      <c r="EQ300">
        <v>0</v>
      </c>
      <c r="ER300">
        <v>0</v>
      </c>
      <c r="ES300">
        <v>0</v>
      </c>
      <c r="ET300">
        <v>0</v>
      </c>
      <c r="EU300">
        <v>22.97</v>
      </c>
      <c r="EV300">
        <v>0</v>
      </c>
      <c r="EW300">
        <v>4.42</v>
      </c>
      <c r="EX300">
        <v>43.66</v>
      </c>
      <c r="EY300">
        <v>0</v>
      </c>
      <c r="EZ300">
        <v>-74.31</v>
      </c>
      <c r="FA300">
        <v>0</v>
      </c>
      <c r="FB300">
        <v>0</v>
      </c>
      <c r="FC300">
        <v>9.66</v>
      </c>
      <c r="FD300">
        <v>54.12</v>
      </c>
      <c r="FE300">
        <v>50.84</v>
      </c>
      <c r="FF300">
        <v>1.9</v>
      </c>
      <c r="FG300">
        <v>113.26</v>
      </c>
      <c r="FT300">
        <v>1.5109999999999999E-4</v>
      </c>
      <c r="FU300">
        <v>0</v>
      </c>
      <c r="FV300">
        <v>0.12561700000000001</v>
      </c>
      <c r="FW300">
        <v>0.98658299999999999</v>
      </c>
      <c r="FX300">
        <v>0</v>
      </c>
      <c r="FY300">
        <v>-0.64268599999999998</v>
      </c>
      <c r="FZ300">
        <v>0</v>
      </c>
      <c r="GA300">
        <v>0</v>
      </c>
      <c r="GB300">
        <v>0.53989299999999996</v>
      </c>
      <c r="GC300">
        <v>2.1464500000000002</v>
      </c>
      <c r="GD300">
        <v>1.82348</v>
      </c>
      <c r="GE300">
        <v>7.39533E-2</v>
      </c>
      <c r="GF300">
        <v>5.0534400000000002</v>
      </c>
      <c r="GG300">
        <v>8198.35</v>
      </c>
      <c r="GH300">
        <v>0.98891899999999999</v>
      </c>
      <c r="GI300">
        <v>1100.08</v>
      </c>
      <c r="GJ300">
        <v>20320.7</v>
      </c>
      <c r="GK300">
        <v>5894.96</v>
      </c>
      <c r="GL300">
        <v>15077.5</v>
      </c>
      <c r="GM300">
        <v>10697.7</v>
      </c>
      <c r="GN300">
        <v>540.49900000000002</v>
      </c>
      <c r="GO300">
        <v>61830.9</v>
      </c>
      <c r="GP300">
        <v>0</v>
      </c>
      <c r="GQ300">
        <v>0</v>
      </c>
      <c r="GR300">
        <v>0</v>
      </c>
      <c r="GS300">
        <v>0</v>
      </c>
      <c r="GT300">
        <v>31.75</v>
      </c>
      <c r="GU300">
        <v>0</v>
      </c>
      <c r="GV300">
        <v>4.42</v>
      </c>
      <c r="GW300">
        <v>85.43</v>
      </c>
      <c r="GX300">
        <v>27.68</v>
      </c>
      <c r="GY300">
        <v>62.52</v>
      </c>
      <c r="GZ300">
        <v>45.1</v>
      </c>
      <c r="HA300">
        <v>2.52</v>
      </c>
      <c r="HB300">
        <v>259.42</v>
      </c>
      <c r="HC300">
        <v>31.75</v>
      </c>
      <c r="HD300">
        <v>0</v>
      </c>
      <c r="HE300">
        <v>4.42</v>
      </c>
      <c r="HF300">
        <v>85.43</v>
      </c>
      <c r="HG300">
        <v>27.68</v>
      </c>
      <c r="HH300">
        <v>62.52</v>
      </c>
      <c r="HI300">
        <v>45.1</v>
      </c>
      <c r="HJ300">
        <v>2.52</v>
      </c>
      <c r="HK300">
        <v>259.42</v>
      </c>
      <c r="ID300">
        <v>1.5109999999999999E-4</v>
      </c>
      <c r="IE300">
        <v>0</v>
      </c>
      <c r="IF300">
        <v>0.12561700000000001</v>
      </c>
      <c r="IG300">
        <v>2.7366600000000001</v>
      </c>
      <c r="IH300">
        <v>1.7213499999999999</v>
      </c>
      <c r="II300">
        <v>2.2057600000000002</v>
      </c>
      <c r="IJ300">
        <v>1.7518499999999999</v>
      </c>
      <c r="IK300">
        <v>0.114331</v>
      </c>
      <c r="IL300">
        <v>8.6557099999999991</v>
      </c>
      <c r="IM300">
        <v>72.3</v>
      </c>
      <c r="IN300">
        <v>28.6</v>
      </c>
      <c r="IO300">
        <v>43.7</v>
      </c>
      <c r="IP300">
        <v>72.2</v>
      </c>
      <c r="IQ300">
        <v>28.7</v>
      </c>
      <c r="IR300">
        <v>43.5</v>
      </c>
      <c r="IU300">
        <v>71.05</v>
      </c>
      <c r="IV300">
        <v>0</v>
      </c>
      <c r="IW300">
        <v>70.58</v>
      </c>
      <c r="IX300">
        <v>0</v>
      </c>
      <c r="IY300">
        <v>71.05</v>
      </c>
      <c r="IZ300">
        <v>0</v>
      </c>
      <c r="JA300">
        <v>121.6</v>
      </c>
      <c r="JB300">
        <v>0</v>
      </c>
      <c r="JK300">
        <v>1</v>
      </c>
      <c r="JL300">
        <v>17.162600000000001</v>
      </c>
      <c r="JM300">
        <v>17.162600000000001</v>
      </c>
      <c r="JP300">
        <v>21965.1</v>
      </c>
      <c r="JQ300">
        <v>17.162600000000001</v>
      </c>
      <c r="JR300">
        <v>2.08</v>
      </c>
      <c r="JS300">
        <v>1.3</v>
      </c>
      <c r="JT300">
        <v>5.63</v>
      </c>
      <c r="JU300">
        <v>2.08</v>
      </c>
      <c r="JV300">
        <v>1.31</v>
      </c>
      <c r="JW300">
        <v>5.61</v>
      </c>
      <c r="JZ300">
        <v>2</v>
      </c>
      <c r="KA300">
        <v>8</v>
      </c>
      <c r="KB300">
        <v>32.168799999999997</v>
      </c>
      <c r="KC300">
        <v>32.457900000000002</v>
      </c>
      <c r="KD300">
        <v>32.168500000000002</v>
      </c>
      <c r="KE300">
        <v>32.457599999999999</v>
      </c>
      <c r="KF300">
        <v>42.539700000000003</v>
      </c>
      <c r="KG300">
        <v>43.040500000000002</v>
      </c>
      <c r="KJ300">
        <v>1247.81</v>
      </c>
      <c r="KK300">
        <v>0</v>
      </c>
      <c r="KL300">
        <v>219.49799999999999</v>
      </c>
      <c r="KM300">
        <v>2084.61</v>
      </c>
      <c r="KN300">
        <v>0</v>
      </c>
      <c r="KO300">
        <v>-3384.34</v>
      </c>
      <c r="KP300">
        <v>0</v>
      </c>
      <c r="KQ300">
        <v>0</v>
      </c>
      <c r="KR300">
        <v>441.303</v>
      </c>
      <c r="KS300">
        <v>2459.58</v>
      </c>
      <c r="KT300">
        <v>2466.0500000000002</v>
      </c>
      <c r="KU300">
        <v>95.033199999999994</v>
      </c>
      <c r="KV300">
        <v>5629.54</v>
      </c>
      <c r="KW300">
        <v>0</v>
      </c>
      <c r="KX300">
        <v>0</v>
      </c>
      <c r="KY300">
        <v>0</v>
      </c>
      <c r="KZ300">
        <v>0</v>
      </c>
      <c r="LA300">
        <v>0</v>
      </c>
      <c r="LB300">
        <v>1219.68</v>
      </c>
      <c r="LC300">
        <v>0</v>
      </c>
      <c r="LD300">
        <v>219.49799999999999</v>
      </c>
      <c r="LE300">
        <v>2084.61</v>
      </c>
      <c r="LF300">
        <v>-3384.34</v>
      </c>
      <c r="LG300">
        <v>441.303</v>
      </c>
      <c r="LH300">
        <v>2464.84</v>
      </c>
      <c r="LI300">
        <v>2466.0500000000002</v>
      </c>
      <c r="LJ300">
        <v>95.033199999999994</v>
      </c>
      <c r="LK300">
        <v>5606.67</v>
      </c>
      <c r="LL300">
        <v>0</v>
      </c>
      <c r="LM300">
        <v>0</v>
      </c>
      <c r="LN300">
        <v>0</v>
      </c>
      <c r="LO300">
        <v>0</v>
      </c>
      <c r="LP300">
        <v>1718.2</v>
      </c>
      <c r="LQ300">
        <v>0.27740399999999998</v>
      </c>
      <c r="LR300">
        <v>219.49799999999999</v>
      </c>
      <c r="LS300">
        <v>3953.51</v>
      </c>
      <c r="LT300">
        <v>1278.6099999999999</v>
      </c>
      <c r="LU300">
        <v>3076.41</v>
      </c>
      <c r="LV300">
        <v>2209.0100000000002</v>
      </c>
      <c r="LW300">
        <v>129.84899999999999</v>
      </c>
      <c r="LX300">
        <v>12585.4</v>
      </c>
      <c r="LY300">
        <v>0</v>
      </c>
      <c r="LZ300">
        <v>0</v>
      </c>
      <c r="MA300">
        <v>0</v>
      </c>
      <c r="MB300">
        <v>0</v>
      </c>
    </row>
    <row r="301" spans="1:340" x14ac:dyDescent="0.25">
      <c r="A301" s="26">
        <v>44497.868657407409</v>
      </c>
      <c r="B301" t="s">
        <v>1258</v>
      </c>
      <c r="C301" t="s">
        <v>1259</v>
      </c>
      <c r="D301">
        <v>2</v>
      </c>
      <c r="E301">
        <v>8</v>
      </c>
      <c r="F301">
        <v>6960</v>
      </c>
      <c r="G301" t="s">
        <v>87</v>
      </c>
      <c r="H301" t="s">
        <v>393</v>
      </c>
      <c r="I301">
        <v>1.62</v>
      </c>
      <c r="J301">
        <v>0.7</v>
      </c>
      <c r="K301">
        <v>0.6</v>
      </c>
      <c r="L301">
        <v>36.200000000000003</v>
      </c>
      <c r="O301">
        <v>5733.7</v>
      </c>
      <c r="P301">
        <v>286.09199999999998</v>
      </c>
      <c r="Q301">
        <v>1100.08</v>
      </c>
      <c r="R301">
        <v>6774.3</v>
      </c>
      <c r="S301">
        <v>0</v>
      </c>
      <c r="T301">
        <v>-22489</v>
      </c>
      <c r="U301">
        <v>0</v>
      </c>
      <c r="V301">
        <v>0</v>
      </c>
      <c r="W301">
        <v>2033.7</v>
      </c>
      <c r="X301">
        <v>12881.1</v>
      </c>
      <c r="Y301">
        <v>12062</v>
      </c>
      <c r="Z301">
        <v>433.91399999999999</v>
      </c>
      <c r="AA301">
        <v>18815.900000000001</v>
      </c>
      <c r="AB301">
        <v>13894.2</v>
      </c>
      <c r="AC301">
        <v>0</v>
      </c>
      <c r="AD301">
        <v>0</v>
      </c>
      <c r="AE301">
        <v>0</v>
      </c>
      <c r="AF301">
        <v>0</v>
      </c>
      <c r="AG301">
        <v>0</v>
      </c>
      <c r="AH301">
        <v>0</v>
      </c>
      <c r="AI301">
        <v>20.74</v>
      </c>
      <c r="AJ301">
        <v>6.93</v>
      </c>
      <c r="AK301">
        <v>4.3899999999999997</v>
      </c>
      <c r="AL301">
        <v>27.2</v>
      </c>
      <c r="AM301">
        <v>0</v>
      </c>
      <c r="AN301">
        <v>-76.95</v>
      </c>
      <c r="AO301">
        <v>0</v>
      </c>
      <c r="AP301">
        <v>0</v>
      </c>
      <c r="AQ301">
        <v>9.15</v>
      </c>
      <c r="AR301">
        <v>53.75</v>
      </c>
      <c r="AS301">
        <v>49.71</v>
      </c>
      <c r="AT301">
        <v>1.83</v>
      </c>
      <c r="AU301">
        <v>96.75</v>
      </c>
      <c r="AV301">
        <v>59.26</v>
      </c>
      <c r="BI301" s="27">
        <v>3.16878E-14</v>
      </c>
      <c r="BJ301">
        <v>0.96202299999999996</v>
      </c>
      <c r="BK301">
        <v>0.12561700000000001</v>
      </c>
      <c r="BL301">
        <v>0.84157499999999996</v>
      </c>
      <c r="BM301">
        <v>0</v>
      </c>
      <c r="BN301">
        <v>-0.45968100000000001</v>
      </c>
      <c r="BO301">
        <v>0</v>
      </c>
      <c r="BP301">
        <v>0</v>
      </c>
      <c r="BQ301">
        <v>0.53989299999999996</v>
      </c>
      <c r="BR301">
        <v>2.16926</v>
      </c>
      <c r="BS301">
        <v>1.82348</v>
      </c>
      <c r="BT301">
        <v>7.39533E-2</v>
      </c>
      <c r="BU301">
        <v>6.0761200000000004</v>
      </c>
      <c r="BV301">
        <v>1.9292100000000001</v>
      </c>
      <c r="BW301">
        <v>5673.59</v>
      </c>
      <c r="BX301">
        <v>425.25700000000001</v>
      </c>
      <c r="BY301">
        <v>1100.08</v>
      </c>
      <c r="BZ301">
        <v>6755.37</v>
      </c>
      <c r="CA301">
        <v>-22489</v>
      </c>
      <c r="CB301">
        <v>2033.7</v>
      </c>
      <c r="CC301">
        <v>12896.4</v>
      </c>
      <c r="CD301">
        <v>12062</v>
      </c>
      <c r="CE301">
        <v>433.91399999999999</v>
      </c>
      <c r="CF301">
        <v>18891.3</v>
      </c>
      <c r="CG301">
        <v>13954.3</v>
      </c>
      <c r="CH301">
        <v>0</v>
      </c>
      <c r="CI301">
        <v>0</v>
      </c>
      <c r="CJ301">
        <v>0</v>
      </c>
      <c r="CK301">
        <v>0</v>
      </c>
      <c r="CL301">
        <v>0</v>
      </c>
      <c r="CM301">
        <v>20.54</v>
      </c>
      <c r="CN301">
        <v>8.83</v>
      </c>
      <c r="CO301">
        <v>4.3899999999999997</v>
      </c>
      <c r="CP301">
        <v>27.12</v>
      </c>
      <c r="CQ301">
        <v>-76.95</v>
      </c>
      <c r="CR301">
        <v>9.15</v>
      </c>
      <c r="CS301">
        <v>53.82</v>
      </c>
      <c r="CT301">
        <v>49.71</v>
      </c>
      <c r="CU301">
        <v>1.83</v>
      </c>
      <c r="CV301">
        <v>98.44</v>
      </c>
      <c r="CW301">
        <v>60.88</v>
      </c>
      <c r="DH301" s="27">
        <v>3.16878E-14</v>
      </c>
      <c r="DI301">
        <v>1.2885899999999999</v>
      </c>
      <c r="DJ301">
        <v>0.12561700000000001</v>
      </c>
      <c r="DK301">
        <v>0.850464</v>
      </c>
      <c r="DL301">
        <v>-0.45968100000000001</v>
      </c>
      <c r="DM301">
        <v>0.53989299999999996</v>
      </c>
      <c r="DN301">
        <v>2.1728499999999999</v>
      </c>
      <c r="DO301">
        <v>1.82348</v>
      </c>
      <c r="DP301">
        <v>7.39533E-2</v>
      </c>
      <c r="DQ301">
        <v>6.4151600000000002</v>
      </c>
      <c r="DR301">
        <v>2.2646700000000002</v>
      </c>
      <c r="DS301" t="s">
        <v>673</v>
      </c>
      <c r="DT301" t="s">
        <v>670</v>
      </c>
      <c r="DU301" t="s">
        <v>665</v>
      </c>
      <c r="DV301" t="s">
        <v>501</v>
      </c>
      <c r="DW301">
        <v>0.33904600000000001</v>
      </c>
      <c r="DX301">
        <v>0.33545399999999997</v>
      </c>
      <c r="DY301">
        <v>1.7</v>
      </c>
      <c r="DZ301">
        <v>2.7</v>
      </c>
      <c r="EC301">
        <v>5733.7</v>
      </c>
      <c r="ED301">
        <v>286.09199999999998</v>
      </c>
      <c r="EE301">
        <v>1100.08</v>
      </c>
      <c r="EF301">
        <v>6774.3</v>
      </c>
      <c r="EG301">
        <v>0</v>
      </c>
      <c r="EH301">
        <v>-22489</v>
      </c>
      <c r="EI301">
        <v>0</v>
      </c>
      <c r="EJ301">
        <v>0</v>
      </c>
      <c r="EK301">
        <v>2033.7</v>
      </c>
      <c r="EL301">
        <v>12881.1</v>
      </c>
      <c r="EM301">
        <v>12062</v>
      </c>
      <c r="EN301">
        <v>433.91399999999999</v>
      </c>
      <c r="EO301">
        <v>18815.900000000001</v>
      </c>
      <c r="EP301">
        <v>0</v>
      </c>
      <c r="EQ301">
        <v>0</v>
      </c>
      <c r="ER301">
        <v>0</v>
      </c>
      <c r="ES301">
        <v>0</v>
      </c>
      <c r="ET301">
        <v>0</v>
      </c>
      <c r="EU301">
        <v>20.74</v>
      </c>
      <c r="EV301">
        <v>6.93</v>
      </c>
      <c r="EW301">
        <v>4.3899999999999997</v>
      </c>
      <c r="EX301">
        <v>27.2</v>
      </c>
      <c r="EY301">
        <v>0</v>
      </c>
      <c r="EZ301">
        <v>-76.95</v>
      </c>
      <c r="FA301">
        <v>0</v>
      </c>
      <c r="FB301">
        <v>0</v>
      </c>
      <c r="FC301">
        <v>9.15</v>
      </c>
      <c r="FD301">
        <v>53.75</v>
      </c>
      <c r="FE301">
        <v>49.71</v>
      </c>
      <c r="FF301">
        <v>1.83</v>
      </c>
      <c r="FG301">
        <v>96.75</v>
      </c>
      <c r="FT301" s="27">
        <v>3.16878E-14</v>
      </c>
      <c r="FU301">
        <v>0.96202299999999996</v>
      </c>
      <c r="FV301">
        <v>0.12561700000000001</v>
      </c>
      <c r="FW301">
        <v>0.84157499999999996</v>
      </c>
      <c r="FX301">
        <v>0</v>
      </c>
      <c r="FY301">
        <v>-0.45968100000000001</v>
      </c>
      <c r="FZ301">
        <v>0</v>
      </c>
      <c r="GA301">
        <v>0</v>
      </c>
      <c r="GB301">
        <v>0.53989299999999996</v>
      </c>
      <c r="GC301">
        <v>2.16926</v>
      </c>
      <c r="GD301">
        <v>1.82348</v>
      </c>
      <c r="GE301">
        <v>7.39533E-2</v>
      </c>
      <c r="GF301">
        <v>6.0761200000000004</v>
      </c>
      <c r="GG301">
        <v>9372.66</v>
      </c>
      <c r="GH301">
        <v>1208.05</v>
      </c>
      <c r="GI301">
        <v>1100.08</v>
      </c>
      <c r="GJ301">
        <v>17736.900000000001</v>
      </c>
      <c r="GK301">
        <v>5894.96</v>
      </c>
      <c r="GL301">
        <v>15077.5</v>
      </c>
      <c r="GM301">
        <v>10697.7</v>
      </c>
      <c r="GN301">
        <v>540.49900000000002</v>
      </c>
      <c r="GO301">
        <v>61628.4</v>
      </c>
      <c r="GP301">
        <v>0</v>
      </c>
      <c r="GQ301">
        <v>0</v>
      </c>
      <c r="GR301">
        <v>0</v>
      </c>
      <c r="GS301">
        <v>0</v>
      </c>
      <c r="GT301">
        <v>34</v>
      </c>
      <c r="GU301">
        <v>21.1</v>
      </c>
      <c r="GV301">
        <v>4.3899999999999997</v>
      </c>
      <c r="GW301">
        <v>72</v>
      </c>
      <c r="GX301">
        <v>27.08</v>
      </c>
      <c r="GY301">
        <v>61.93</v>
      </c>
      <c r="GZ301">
        <v>44.65</v>
      </c>
      <c r="HA301">
        <v>2.41</v>
      </c>
      <c r="HB301">
        <v>267.56</v>
      </c>
      <c r="HC301">
        <v>34</v>
      </c>
      <c r="HD301">
        <v>21.1</v>
      </c>
      <c r="HE301">
        <v>4.3899999999999997</v>
      </c>
      <c r="HF301">
        <v>72</v>
      </c>
      <c r="HG301">
        <v>27.08</v>
      </c>
      <c r="HH301">
        <v>61.93</v>
      </c>
      <c r="HI301">
        <v>44.65</v>
      </c>
      <c r="HJ301">
        <v>2.41</v>
      </c>
      <c r="HK301">
        <v>267.56</v>
      </c>
      <c r="ID301" s="27">
        <v>3.16878E-14</v>
      </c>
      <c r="IE301">
        <v>3.2191900000000002</v>
      </c>
      <c r="IF301">
        <v>0.12561700000000001</v>
      </c>
      <c r="IG301">
        <v>2.29183</v>
      </c>
      <c r="IH301">
        <v>1.7213499999999999</v>
      </c>
      <c r="II301">
        <v>2.2057600000000002</v>
      </c>
      <c r="IJ301">
        <v>1.7518499999999999</v>
      </c>
      <c r="IK301">
        <v>0.114331</v>
      </c>
      <c r="IL301">
        <v>11.4299</v>
      </c>
      <c r="IM301">
        <v>64.900000000000006</v>
      </c>
      <c r="IN301">
        <v>28.7</v>
      </c>
      <c r="IO301">
        <v>36.200000000000003</v>
      </c>
      <c r="IP301">
        <v>65.599999999999994</v>
      </c>
      <c r="IQ301">
        <v>28.8</v>
      </c>
      <c r="IR301">
        <v>36.799999999999997</v>
      </c>
      <c r="IU301">
        <v>59.26</v>
      </c>
      <c r="IV301">
        <v>0</v>
      </c>
      <c r="IW301">
        <v>60.88</v>
      </c>
      <c r="IX301">
        <v>0</v>
      </c>
      <c r="IY301">
        <v>59.26</v>
      </c>
      <c r="IZ301">
        <v>0</v>
      </c>
      <c r="JA301">
        <v>131.49</v>
      </c>
      <c r="JB301">
        <v>0</v>
      </c>
      <c r="JK301">
        <v>1</v>
      </c>
      <c r="JL301">
        <v>14.793900000000001</v>
      </c>
      <c r="JM301">
        <v>14.793900000000001</v>
      </c>
      <c r="JP301">
        <v>22495.599999999999</v>
      </c>
      <c r="JQ301">
        <v>14.793900000000001</v>
      </c>
      <c r="JR301">
        <v>2.11</v>
      </c>
      <c r="JS301">
        <v>1.34</v>
      </c>
      <c r="JT301">
        <v>4.8</v>
      </c>
      <c r="JU301">
        <v>2.11</v>
      </c>
      <c r="JV301">
        <v>1.34</v>
      </c>
      <c r="JW301">
        <v>4.82</v>
      </c>
      <c r="JZ301">
        <v>2</v>
      </c>
      <c r="KA301">
        <v>8</v>
      </c>
      <c r="KB301">
        <v>84.756200000000007</v>
      </c>
      <c r="KC301">
        <v>86.118499999999997</v>
      </c>
      <c r="KD301">
        <v>90.302999999999997</v>
      </c>
      <c r="KE301">
        <v>91.778599999999997</v>
      </c>
      <c r="KF301">
        <v>141.64099999999999</v>
      </c>
      <c r="KG301">
        <v>144.16399999999999</v>
      </c>
      <c r="KJ301">
        <v>1162.44</v>
      </c>
      <c r="KK301">
        <v>72.557400000000001</v>
      </c>
      <c r="KL301">
        <v>219.49799999999999</v>
      </c>
      <c r="KM301">
        <v>1320.37</v>
      </c>
      <c r="KN301">
        <v>0</v>
      </c>
      <c r="KO301">
        <v>-3451.74</v>
      </c>
      <c r="KP301">
        <v>0</v>
      </c>
      <c r="KQ301">
        <v>0</v>
      </c>
      <c r="KR301">
        <v>441.303</v>
      </c>
      <c r="KS301">
        <v>2474.35</v>
      </c>
      <c r="KT301">
        <v>2466.0500000000002</v>
      </c>
      <c r="KU301">
        <v>95.033199999999994</v>
      </c>
      <c r="KV301">
        <v>4799.8599999999997</v>
      </c>
      <c r="KW301">
        <v>0</v>
      </c>
      <c r="KX301">
        <v>0</v>
      </c>
      <c r="KY301">
        <v>0</v>
      </c>
      <c r="KZ301">
        <v>0</v>
      </c>
      <c r="LA301">
        <v>0</v>
      </c>
      <c r="LB301">
        <v>1153.1600000000001</v>
      </c>
      <c r="LC301">
        <v>106.14400000000001</v>
      </c>
      <c r="LD301">
        <v>219.49799999999999</v>
      </c>
      <c r="LE301">
        <v>1316.31</v>
      </c>
      <c r="LF301">
        <v>-3451.74</v>
      </c>
      <c r="LG301">
        <v>441.303</v>
      </c>
      <c r="LH301">
        <v>2477.4499999999998</v>
      </c>
      <c r="LI301">
        <v>2466.0500000000002</v>
      </c>
      <c r="LJ301">
        <v>95.033199999999994</v>
      </c>
      <c r="LK301">
        <v>4823.21</v>
      </c>
      <c r="LL301">
        <v>0</v>
      </c>
      <c r="LM301">
        <v>0</v>
      </c>
      <c r="LN301">
        <v>0</v>
      </c>
      <c r="LO301">
        <v>0</v>
      </c>
      <c r="LP301">
        <v>1955.53</v>
      </c>
      <c r="LQ301">
        <v>294.27100000000002</v>
      </c>
      <c r="LR301">
        <v>219.49799999999999</v>
      </c>
      <c r="LS301">
        <v>3444.21</v>
      </c>
      <c r="LT301">
        <v>1278.6099999999999</v>
      </c>
      <c r="LU301">
        <v>3076.41</v>
      </c>
      <c r="LV301">
        <v>2209.0100000000002</v>
      </c>
      <c r="LW301">
        <v>129.84899999999999</v>
      </c>
      <c r="LX301">
        <v>12607.4</v>
      </c>
      <c r="LY301">
        <v>0</v>
      </c>
      <c r="LZ301">
        <v>0</v>
      </c>
      <c r="MA301">
        <v>0</v>
      </c>
      <c r="MB301">
        <v>0</v>
      </c>
    </row>
    <row r="302" spans="1:340" x14ac:dyDescent="0.25">
      <c r="A302" s="26">
        <v>44497.86917824074</v>
      </c>
      <c r="B302" t="s">
        <v>1260</v>
      </c>
      <c r="C302" t="s">
        <v>1261</v>
      </c>
      <c r="D302">
        <v>3</v>
      </c>
      <c r="E302">
        <v>8</v>
      </c>
      <c r="F302">
        <v>6960</v>
      </c>
      <c r="G302" t="s">
        <v>87</v>
      </c>
      <c r="H302" t="s">
        <v>393</v>
      </c>
      <c r="I302">
        <v>1.17</v>
      </c>
      <c r="J302">
        <v>0.5</v>
      </c>
      <c r="K302">
        <v>0.5</v>
      </c>
      <c r="L302">
        <v>35.700000000000003</v>
      </c>
      <c r="O302">
        <v>1784.99</v>
      </c>
      <c r="P302">
        <v>33.933300000000003</v>
      </c>
      <c r="Q302">
        <v>1100.08</v>
      </c>
      <c r="R302">
        <v>8510.7000000000007</v>
      </c>
      <c r="S302">
        <v>0</v>
      </c>
      <c r="T302">
        <v>-21903.200000000001</v>
      </c>
      <c r="U302">
        <v>0</v>
      </c>
      <c r="V302">
        <v>0</v>
      </c>
      <c r="W302">
        <v>2033.7</v>
      </c>
      <c r="X302">
        <v>12871.1</v>
      </c>
      <c r="Y302">
        <v>12062</v>
      </c>
      <c r="Z302">
        <v>433.91399999999999</v>
      </c>
      <c r="AA302">
        <v>16927.099999999999</v>
      </c>
      <c r="AB302">
        <v>11429.7</v>
      </c>
      <c r="AC302">
        <v>0</v>
      </c>
      <c r="AD302">
        <v>0</v>
      </c>
      <c r="AE302">
        <v>0</v>
      </c>
      <c r="AF302">
        <v>0</v>
      </c>
      <c r="AG302">
        <v>0</v>
      </c>
      <c r="AH302">
        <v>0</v>
      </c>
      <c r="AI302">
        <v>6.63</v>
      </c>
      <c r="AJ302">
        <v>0.77</v>
      </c>
      <c r="AK302">
        <v>4.41</v>
      </c>
      <c r="AL302">
        <v>33.9</v>
      </c>
      <c r="AM302">
        <v>0</v>
      </c>
      <c r="AN302">
        <v>-73.83</v>
      </c>
      <c r="AO302">
        <v>0</v>
      </c>
      <c r="AP302">
        <v>0</v>
      </c>
      <c r="AQ302">
        <v>9.4</v>
      </c>
      <c r="AR302">
        <v>53.7</v>
      </c>
      <c r="AS302">
        <v>50.34</v>
      </c>
      <c r="AT302">
        <v>1.88</v>
      </c>
      <c r="AU302">
        <v>87.2</v>
      </c>
      <c r="AV302">
        <v>45.71</v>
      </c>
      <c r="BI302">
        <v>0</v>
      </c>
      <c r="BJ302">
        <v>0.19101199999999999</v>
      </c>
      <c r="BK302">
        <v>0.12561700000000001</v>
      </c>
      <c r="BL302">
        <v>0.84956600000000004</v>
      </c>
      <c r="BM302">
        <v>0</v>
      </c>
      <c r="BN302">
        <v>-0.45116699999999998</v>
      </c>
      <c r="BO302">
        <v>0</v>
      </c>
      <c r="BP302">
        <v>0</v>
      </c>
      <c r="BQ302">
        <v>0.53989299999999996</v>
      </c>
      <c r="BR302">
        <v>2.1581800000000002</v>
      </c>
      <c r="BS302">
        <v>1.82348</v>
      </c>
      <c r="BT302">
        <v>7.39533E-2</v>
      </c>
      <c r="BU302">
        <v>5.31053</v>
      </c>
      <c r="BV302">
        <v>1.1661999999999999</v>
      </c>
      <c r="BW302">
        <v>1821.16</v>
      </c>
      <c r="BX302">
        <v>86.986000000000004</v>
      </c>
      <c r="BY302">
        <v>1100.08</v>
      </c>
      <c r="BZ302">
        <v>8510.7000000000007</v>
      </c>
      <c r="CA302">
        <v>-21903.200000000001</v>
      </c>
      <c r="CB302">
        <v>2033.7</v>
      </c>
      <c r="CC302">
        <v>12894.3</v>
      </c>
      <c r="CD302">
        <v>12062</v>
      </c>
      <c r="CE302">
        <v>433.91399999999999</v>
      </c>
      <c r="CF302">
        <v>17039.599999999999</v>
      </c>
      <c r="CG302">
        <v>11518.9</v>
      </c>
      <c r="CH302">
        <v>0</v>
      </c>
      <c r="CI302">
        <v>0</v>
      </c>
      <c r="CJ302">
        <v>0</v>
      </c>
      <c r="CK302">
        <v>0</v>
      </c>
      <c r="CL302">
        <v>0</v>
      </c>
      <c r="CM302">
        <v>6.78</v>
      </c>
      <c r="CN302">
        <v>1.79</v>
      </c>
      <c r="CO302">
        <v>4.41</v>
      </c>
      <c r="CP302">
        <v>33.9</v>
      </c>
      <c r="CQ302">
        <v>-73.83</v>
      </c>
      <c r="CR302">
        <v>9.4</v>
      </c>
      <c r="CS302">
        <v>53.8</v>
      </c>
      <c r="CT302">
        <v>50.34</v>
      </c>
      <c r="CU302">
        <v>1.88</v>
      </c>
      <c r="CV302">
        <v>88.47</v>
      </c>
      <c r="CW302">
        <v>46.88</v>
      </c>
      <c r="DH302">
        <v>0</v>
      </c>
      <c r="DI302">
        <v>0.432529</v>
      </c>
      <c r="DJ302">
        <v>0.12561700000000001</v>
      </c>
      <c r="DK302">
        <v>0.84956600000000004</v>
      </c>
      <c r="DL302">
        <v>-0.45116699999999998</v>
      </c>
      <c r="DM302">
        <v>0.53989299999999996</v>
      </c>
      <c r="DN302">
        <v>2.1635</v>
      </c>
      <c r="DO302">
        <v>1.82348</v>
      </c>
      <c r="DP302">
        <v>7.39533E-2</v>
      </c>
      <c r="DQ302">
        <v>5.5573699999999997</v>
      </c>
      <c r="DR302">
        <v>1.40771</v>
      </c>
      <c r="DS302" t="s">
        <v>673</v>
      </c>
      <c r="DT302" t="s">
        <v>670</v>
      </c>
      <c r="DU302" t="s">
        <v>665</v>
      </c>
      <c r="DV302" t="s">
        <v>501</v>
      </c>
      <c r="DW302">
        <v>0.24684300000000001</v>
      </c>
      <c r="DX302">
        <v>0.24151700000000001</v>
      </c>
      <c r="DY302">
        <v>1.4</v>
      </c>
      <c r="DZ302">
        <v>2.5</v>
      </c>
      <c r="EC302">
        <v>1784.99</v>
      </c>
      <c r="ED302">
        <v>33.933300000000003</v>
      </c>
      <c r="EE302">
        <v>1100.08</v>
      </c>
      <c r="EF302">
        <v>8510.7000000000007</v>
      </c>
      <c r="EG302">
        <v>0</v>
      </c>
      <c r="EH302">
        <v>-21903.200000000001</v>
      </c>
      <c r="EI302">
        <v>0</v>
      </c>
      <c r="EJ302">
        <v>0</v>
      </c>
      <c r="EK302">
        <v>2033.7</v>
      </c>
      <c r="EL302">
        <v>12871.1</v>
      </c>
      <c r="EM302">
        <v>12062</v>
      </c>
      <c r="EN302">
        <v>433.91399999999999</v>
      </c>
      <c r="EO302">
        <v>16927.099999999999</v>
      </c>
      <c r="EP302">
        <v>0</v>
      </c>
      <c r="EQ302">
        <v>0</v>
      </c>
      <c r="ER302">
        <v>0</v>
      </c>
      <c r="ES302">
        <v>0</v>
      </c>
      <c r="ET302">
        <v>0</v>
      </c>
      <c r="EU302">
        <v>6.63</v>
      </c>
      <c r="EV302">
        <v>0.77</v>
      </c>
      <c r="EW302">
        <v>4.41</v>
      </c>
      <c r="EX302">
        <v>33.9</v>
      </c>
      <c r="EY302">
        <v>0</v>
      </c>
      <c r="EZ302">
        <v>-73.83</v>
      </c>
      <c r="FA302">
        <v>0</v>
      </c>
      <c r="FB302">
        <v>0</v>
      </c>
      <c r="FC302">
        <v>9.4</v>
      </c>
      <c r="FD302">
        <v>53.7</v>
      </c>
      <c r="FE302">
        <v>50.34</v>
      </c>
      <c r="FF302">
        <v>1.88</v>
      </c>
      <c r="FG302">
        <v>87.2</v>
      </c>
      <c r="FT302">
        <v>0</v>
      </c>
      <c r="FU302">
        <v>0.19101199999999999</v>
      </c>
      <c r="FV302">
        <v>0.12561700000000001</v>
      </c>
      <c r="FW302">
        <v>0.84956600000000004</v>
      </c>
      <c r="FX302">
        <v>0</v>
      </c>
      <c r="FY302">
        <v>-0.45116699999999998</v>
      </c>
      <c r="FZ302">
        <v>0</v>
      </c>
      <c r="GA302">
        <v>0</v>
      </c>
      <c r="GB302">
        <v>0.53989299999999996</v>
      </c>
      <c r="GC302">
        <v>2.1581800000000002</v>
      </c>
      <c r="GD302">
        <v>1.82348</v>
      </c>
      <c r="GE302">
        <v>7.39533E-2</v>
      </c>
      <c r="GF302">
        <v>5.31053</v>
      </c>
      <c r="GG302">
        <v>6744.16</v>
      </c>
      <c r="GH302">
        <v>78.1023</v>
      </c>
      <c r="GI302">
        <v>1100.08</v>
      </c>
      <c r="GJ302">
        <v>18361.400000000001</v>
      </c>
      <c r="GK302">
        <v>5894.96</v>
      </c>
      <c r="GL302">
        <v>15077.5</v>
      </c>
      <c r="GM302">
        <v>10697.7</v>
      </c>
      <c r="GN302">
        <v>540.49900000000002</v>
      </c>
      <c r="GO302">
        <v>58494.5</v>
      </c>
      <c r="GP302">
        <v>0</v>
      </c>
      <c r="GQ302">
        <v>0</v>
      </c>
      <c r="GR302">
        <v>0</v>
      </c>
      <c r="GS302">
        <v>0</v>
      </c>
      <c r="GT302">
        <v>25.3</v>
      </c>
      <c r="GU302">
        <v>2.04</v>
      </c>
      <c r="GV302">
        <v>4.41</v>
      </c>
      <c r="GW302">
        <v>75.14</v>
      </c>
      <c r="GX302">
        <v>27.51</v>
      </c>
      <c r="GY302">
        <v>62.36</v>
      </c>
      <c r="GZ302">
        <v>44.98</v>
      </c>
      <c r="HA302">
        <v>2.64</v>
      </c>
      <c r="HB302">
        <v>244.38</v>
      </c>
      <c r="HC302">
        <v>25.3</v>
      </c>
      <c r="HD302">
        <v>2.04</v>
      </c>
      <c r="HE302">
        <v>4.41</v>
      </c>
      <c r="HF302">
        <v>75.14</v>
      </c>
      <c r="HG302">
        <v>27.51</v>
      </c>
      <c r="HH302">
        <v>62.36</v>
      </c>
      <c r="HI302">
        <v>44.98</v>
      </c>
      <c r="HJ302">
        <v>2.64</v>
      </c>
      <c r="HK302">
        <v>244.38</v>
      </c>
      <c r="ID302">
        <v>0</v>
      </c>
      <c r="IE302">
        <v>0.50184499999999999</v>
      </c>
      <c r="IF302">
        <v>0.12561700000000001</v>
      </c>
      <c r="IG302">
        <v>2.2715100000000001</v>
      </c>
      <c r="IH302">
        <v>1.7213499999999999</v>
      </c>
      <c r="II302">
        <v>2.2057600000000002</v>
      </c>
      <c r="IJ302">
        <v>1.7518499999999999</v>
      </c>
      <c r="IK302">
        <v>0.114331</v>
      </c>
      <c r="IL302">
        <v>8.6922599999999992</v>
      </c>
      <c r="IM302">
        <v>65.900000000000006</v>
      </c>
      <c r="IN302">
        <v>30.2</v>
      </c>
      <c r="IO302">
        <v>35.700000000000003</v>
      </c>
      <c r="IP302">
        <v>66.400000000000006</v>
      </c>
      <c r="IQ302">
        <v>30.2</v>
      </c>
      <c r="IR302">
        <v>36.200000000000003</v>
      </c>
      <c r="IU302">
        <v>45.71</v>
      </c>
      <c r="IV302">
        <v>0</v>
      </c>
      <c r="IW302">
        <v>46.88</v>
      </c>
      <c r="IX302">
        <v>0</v>
      </c>
      <c r="IY302">
        <v>45.71</v>
      </c>
      <c r="IZ302">
        <v>0</v>
      </c>
      <c r="JA302">
        <v>106.89</v>
      </c>
      <c r="JB302">
        <v>0</v>
      </c>
      <c r="JK302">
        <v>1</v>
      </c>
      <c r="JL302">
        <v>14.4201</v>
      </c>
      <c r="JM302">
        <v>14.4201</v>
      </c>
      <c r="JP302">
        <v>21909.7</v>
      </c>
      <c r="JQ302">
        <v>14.4201</v>
      </c>
      <c r="JR302">
        <v>2.04</v>
      </c>
      <c r="JS302">
        <v>1.3</v>
      </c>
      <c r="JT302">
        <v>4.41</v>
      </c>
      <c r="JU302">
        <v>2.04</v>
      </c>
      <c r="JV302">
        <v>1.3</v>
      </c>
      <c r="JW302">
        <v>4.43</v>
      </c>
      <c r="JZ302">
        <v>2</v>
      </c>
      <c r="KA302">
        <v>8</v>
      </c>
      <c r="KB302">
        <v>39.435400000000001</v>
      </c>
      <c r="KC302">
        <v>39.872900000000001</v>
      </c>
      <c r="KD302">
        <v>44.411499999999997</v>
      </c>
      <c r="KE302">
        <v>44.950600000000001</v>
      </c>
      <c r="KF302">
        <v>51.549399999999999</v>
      </c>
      <c r="KG302">
        <v>52.234099999999998</v>
      </c>
      <c r="KJ302">
        <v>376.29199999999997</v>
      </c>
      <c r="KK302">
        <v>8.9394399999999994</v>
      </c>
      <c r="KL302">
        <v>219.49799999999999</v>
      </c>
      <c r="KM302">
        <v>1668.96</v>
      </c>
      <c r="KN302">
        <v>0</v>
      </c>
      <c r="KO302">
        <v>-3339.45</v>
      </c>
      <c r="KP302">
        <v>0</v>
      </c>
      <c r="KQ302">
        <v>0</v>
      </c>
      <c r="KR302">
        <v>441.303</v>
      </c>
      <c r="KS302">
        <v>2471.2800000000002</v>
      </c>
      <c r="KT302">
        <v>2466.0500000000002</v>
      </c>
      <c r="KU302">
        <v>95.033199999999994</v>
      </c>
      <c r="KV302">
        <v>4407.8999999999996</v>
      </c>
      <c r="KW302">
        <v>0</v>
      </c>
      <c r="KX302">
        <v>0</v>
      </c>
      <c r="KY302">
        <v>0</v>
      </c>
      <c r="KZ302">
        <v>0</v>
      </c>
      <c r="LA302">
        <v>0</v>
      </c>
      <c r="LB302">
        <v>385.10399999999998</v>
      </c>
      <c r="LC302">
        <v>21.724900000000002</v>
      </c>
      <c r="LD302">
        <v>219.49799999999999</v>
      </c>
      <c r="LE302">
        <v>1668.96</v>
      </c>
      <c r="LF302">
        <v>-3339.45</v>
      </c>
      <c r="LG302">
        <v>441.303</v>
      </c>
      <c r="LH302">
        <v>2475.8000000000002</v>
      </c>
      <c r="LI302">
        <v>2466.0500000000002</v>
      </c>
      <c r="LJ302">
        <v>95.033199999999994</v>
      </c>
      <c r="LK302">
        <v>4434.0200000000004</v>
      </c>
      <c r="LL302">
        <v>0</v>
      </c>
      <c r="LM302">
        <v>0</v>
      </c>
      <c r="LN302">
        <v>0</v>
      </c>
      <c r="LO302">
        <v>0</v>
      </c>
      <c r="LP302">
        <v>1426.73</v>
      </c>
      <c r="LQ302">
        <v>20.067299999999999</v>
      </c>
      <c r="LR302">
        <v>219.49799999999999</v>
      </c>
      <c r="LS302">
        <v>3568.03</v>
      </c>
      <c r="LT302">
        <v>1278.6099999999999</v>
      </c>
      <c r="LU302">
        <v>3076.41</v>
      </c>
      <c r="LV302">
        <v>2209.0100000000002</v>
      </c>
      <c r="LW302">
        <v>129.84899999999999</v>
      </c>
      <c r="LX302">
        <v>11928.2</v>
      </c>
      <c r="LY302">
        <v>0</v>
      </c>
      <c r="LZ302">
        <v>0</v>
      </c>
      <c r="MA302">
        <v>0</v>
      </c>
      <c r="MB302">
        <v>0</v>
      </c>
    </row>
    <row r="303" spans="1:340" x14ac:dyDescent="0.25">
      <c r="A303" s="26">
        <v>44497.869756944441</v>
      </c>
      <c r="B303" t="s">
        <v>1262</v>
      </c>
      <c r="C303" t="s">
        <v>1263</v>
      </c>
      <c r="D303">
        <v>4</v>
      </c>
      <c r="E303">
        <v>8</v>
      </c>
      <c r="F303">
        <v>6960</v>
      </c>
      <c r="G303" t="s">
        <v>87</v>
      </c>
      <c r="H303" t="s">
        <v>393</v>
      </c>
      <c r="I303">
        <v>2.91</v>
      </c>
      <c r="J303">
        <v>1.1000000000000001</v>
      </c>
      <c r="K303">
        <v>1.1000000000000001</v>
      </c>
      <c r="L303">
        <v>33.9</v>
      </c>
      <c r="O303">
        <v>4044.07</v>
      </c>
      <c r="P303">
        <v>463.029</v>
      </c>
      <c r="Q303">
        <v>1100.08</v>
      </c>
      <c r="R303">
        <v>6345.96</v>
      </c>
      <c r="S303">
        <v>0</v>
      </c>
      <c r="T303">
        <v>-22822.5</v>
      </c>
      <c r="U303">
        <v>0</v>
      </c>
      <c r="V303">
        <v>0</v>
      </c>
      <c r="W303">
        <v>2033.7</v>
      </c>
      <c r="X303">
        <v>12924.6</v>
      </c>
      <c r="Y303">
        <v>12062</v>
      </c>
      <c r="Z303">
        <v>433.91399999999999</v>
      </c>
      <c r="AA303">
        <v>16584.8</v>
      </c>
      <c r="AB303">
        <v>11953.1</v>
      </c>
      <c r="AC303">
        <v>0</v>
      </c>
      <c r="AD303">
        <v>0</v>
      </c>
      <c r="AE303">
        <v>0</v>
      </c>
      <c r="AF303">
        <v>0</v>
      </c>
      <c r="AG303">
        <v>0</v>
      </c>
      <c r="AH303">
        <v>0</v>
      </c>
      <c r="AI303">
        <v>14.61</v>
      </c>
      <c r="AJ303">
        <v>8.85</v>
      </c>
      <c r="AK303">
        <v>4.3899999999999997</v>
      </c>
      <c r="AL303">
        <v>24.44</v>
      </c>
      <c r="AM303">
        <v>0</v>
      </c>
      <c r="AN303">
        <v>-77.97</v>
      </c>
      <c r="AO303">
        <v>0</v>
      </c>
      <c r="AP303">
        <v>0</v>
      </c>
      <c r="AQ303">
        <v>9.15</v>
      </c>
      <c r="AR303">
        <v>54.09</v>
      </c>
      <c r="AS303">
        <v>49.82</v>
      </c>
      <c r="AT303">
        <v>1.82</v>
      </c>
      <c r="AU303">
        <v>89.2</v>
      </c>
      <c r="AV303">
        <v>52.29</v>
      </c>
      <c r="BI303">
        <v>0</v>
      </c>
      <c r="BJ303">
        <v>1.7295199999999999</v>
      </c>
      <c r="BK303">
        <v>0.12561700000000001</v>
      </c>
      <c r="BL303">
        <v>0.57300499999999999</v>
      </c>
      <c r="BM303">
        <v>0</v>
      </c>
      <c r="BN303">
        <v>-0.43352400000000002</v>
      </c>
      <c r="BO303">
        <v>0</v>
      </c>
      <c r="BP303">
        <v>0</v>
      </c>
      <c r="BQ303">
        <v>0.53989299999999996</v>
      </c>
      <c r="BR303">
        <v>2.18153</v>
      </c>
      <c r="BS303">
        <v>1.82348</v>
      </c>
      <c r="BT303">
        <v>7.39533E-2</v>
      </c>
      <c r="BU303">
        <v>6.6134700000000004</v>
      </c>
      <c r="BV303">
        <v>2.42814</v>
      </c>
      <c r="BW303">
        <v>4040.53</v>
      </c>
      <c r="BX303">
        <v>682.25300000000004</v>
      </c>
      <c r="BY303">
        <v>1100.08</v>
      </c>
      <c r="BZ303">
        <v>6333.02</v>
      </c>
      <c r="CA303">
        <v>-22822.5</v>
      </c>
      <c r="CB303">
        <v>2033.7</v>
      </c>
      <c r="CC303">
        <v>12941.9</v>
      </c>
      <c r="CD303">
        <v>12062</v>
      </c>
      <c r="CE303">
        <v>433.91399999999999</v>
      </c>
      <c r="CF303">
        <v>16804.900000000001</v>
      </c>
      <c r="CG303">
        <v>12155.9</v>
      </c>
      <c r="CH303">
        <v>0</v>
      </c>
      <c r="CI303">
        <v>0</v>
      </c>
      <c r="CJ303">
        <v>0</v>
      </c>
      <c r="CK303">
        <v>0</v>
      </c>
      <c r="CL303">
        <v>0</v>
      </c>
      <c r="CM303">
        <v>14.61</v>
      </c>
      <c r="CN303">
        <v>11.72</v>
      </c>
      <c r="CO303">
        <v>4.3899999999999997</v>
      </c>
      <c r="CP303">
        <v>24.48</v>
      </c>
      <c r="CQ303">
        <v>-77.98</v>
      </c>
      <c r="CR303">
        <v>9.15</v>
      </c>
      <c r="CS303">
        <v>54.17</v>
      </c>
      <c r="CT303">
        <v>49.82</v>
      </c>
      <c r="CU303">
        <v>1.82</v>
      </c>
      <c r="CV303">
        <v>92.18</v>
      </c>
      <c r="CW303">
        <v>55.2</v>
      </c>
      <c r="DH303">
        <v>0</v>
      </c>
      <c r="DI303">
        <v>2.2725599999999999</v>
      </c>
      <c r="DJ303">
        <v>0.12561700000000001</v>
      </c>
      <c r="DK303">
        <v>0.57930000000000004</v>
      </c>
      <c r="DL303">
        <v>-0.43352400000000002</v>
      </c>
      <c r="DM303">
        <v>0.53989299999999996</v>
      </c>
      <c r="DN303">
        <v>2.1850200000000002</v>
      </c>
      <c r="DO303">
        <v>1.82348</v>
      </c>
      <c r="DP303">
        <v>7.39533E-2</v>
      </c>
      <c r="DQ303">
        <v>7.1662999999999997</v>
      </c>
      <c r="DR303">
        <v>2.9774799999999999</v>
      </c>
      <c r="DS303" t="s">
        <v>673</v>
      </c>
      <c r="DT303" t="s">
        <v>670</v>
      </c>
      <c r="DU303" t="s">
        <v>665</v>
      </c>
      <c r="DV303" t="s">
        <v>501</v>
      </c>
      <c r="DW303">
        <v>0.55282699999999996</v>
      </c>
      <c r="DX303">
        <v>0.54933900000000002</v>
      </c>
      <c r="DY303">
        <v>3.2</v>
      </c>
      <c r="DZ303">
        <v>5.3</v>
      </c>
      <c r="EC303">
        <v>4044.07</v>
      </c>
      <c r="ED303">
        <v>463.029</v>
      </c>
      <c r="EE303">
        <v>1100.08</v>
      </c>
      <c r="EF303">
        <v>6345.96</v>
      </c>
      <c r="EG303">
        <v>0</v>
      </c>
      <c r="EH303">
        <v>-22822.5</v>
      </c>
      <c r="EI303">
        <v>0</v>
      </c>
      <c r="EJ303">
        <v>0</v>
      </c>
      <c r="EK303">
        <v>2033.7</v>
      </c>
      <c r="EL303">
        <v>12924.6</v>
      </c>
      <c r="EM303">
        <v>12062</v>
      </c>
      <c r="EN303">
        <v>433.91399999999999</v>
      </c>
      <c r="EO303">
        <v>16584.8</v>
      </c>
      <c r="EP303">
        <v>0</v>
      </c>
      <c r="EQ303">
        <v>0</v>
      </c>
      <c r="ER303">
        <v>0</v>
      </c>
      <c r="ES303">
        <v>0</v>
      </c>
      <c r="ET303">
        <v>0</v>
      </c>
      <c r="EU303">
        <v>14.61</v>
      </c>
      <c r="EV303">
        <v>8.85</v>
      </c>
      <c r="EW303">
        <v>4.3899999999999997</v>
      </c>
      <c r="EX303">
        <v>24.44</v>
      </c>
      <c r="EY303">
        <v>0</v>
      </c>
      <c r="EZ303">
        <v>-77.97</v>
      </c>
      <c r="FA303">
        <v>0</v>
      </c>
      <c r="FB303">
        <v>0</v>
      </c>
      <c r="FC303">
        <v>9.15</v>
      </c>
      <c r="FD303">
        <v>54.09</v>
      </c>
      <c r="FE303">
        <v>49.82</v>
      </c>
      <c r="FF303">
        <v>1.82</v>
      </c>
      <c r="FG303">
        <v>89.2</v>
      </c>
      <c r="FT303">
        <v>0</v>
      </c>
      <c r="FU303">
        <v>1.7295199999999999</v>
      </c>
      <c r="FV303">
        <v>0.12561700000000001</v>
      </c>
      <c r="FW303">
        <v>0.57300499999999999</v>
      </c>
      <c r="FX303">
        <v>0</v>
      </c>
      <c r="FY303">
        <v>-0.43352400000000002</v>
      </c>
      <c r="FZ303">
        <v>0</v>
      </c>
      <c r="GA303">
        <v>0</v>
      </c>
      <c r="GB303">
        <v>0.53989299999999996</v>
      </c>
      <c r="GC303">
        <v>2.18153</v>
      </c>
      <c r="GD303">
        <v>1.82348</v>
      </c>
      <c r="GE303">
        <v>7.39533E-2</v>
      </c>
      <c r="GF303">
        <v>6.6134700000000004</v>
      </c>
      <c r="GG303">
        <v>7055.17</v>
      </c>
      <c r="GH303">
        <v>1888.56</v>
      </c>
      <c r="GI303">
        <v>1100.08</v>
      </c>
      <c r="GJ303">
        <v>17019.8</v>
      </c>
      <c r="GK303">
        <v>5894.96</v>
      </c>
      <c r="GL303">
        <v>15077.5</v>
      </c>
      <c r="GM303">
        <v>10697.7</v>
      </c>
      <c r="GN303">
        <v>540.49900000000002</v>
      </c>
      <c r="GO303">
        <v>59274.3</v>
      </c>
      <c r="GP303">
        <v>0</v>
      </c>
      <c r="GQ303">
        <v>0</v>
      </c>
      <c r="GR303">
        <v>0</v>
      </c>
      <c r="GS303">
        <v>0</v>
      </c>
      <c r="GT303">
        <v>25.57</v>
      </c>
      <c r="GU303">
        <v>30.27</v>
      </c>
      <c r="GV303">
        <v>4.3899999999999997</v>
      </c>
      <c r="GW303">
        <v>67.260000000000005</v>
      </c>
      <c r="GX303">
        <v>26.91</v>
      </c>
      <c r="GY303">
        <v>61.94</v>
      </c>
      <c r="GZ303">
        <v>44.64</v>
      </c>
      <c r="HA303">
        <v>2.29</v>
      </c>
      <c r="HB303">
        <v>263.27</v>
      </c>
      <c r="HC303">
        <v>25.57</v>
      </c>
      <c r="HD303">
        <v>30.27</v>
      </c>
      <c r="HE303">
        <v>4.3899999999999997</v>
      </c>
      <c r="HF303">
        <v>67.260000000000005</v>
      </c>
      <c r="HG303">
        <v>26.91</v>
      </c>
      <c r="HH303">
        <v>61.94</v>
      </c>
      <c r="HI303">
        <v>44.64</v>
      </c>
      <c r="HJ303">
        <v>2.29</v>
      </c>
      <c r="HK303">
        <v>263.27</v>
      </c>
      <c r="ID303">
        <v>0</v>
      </c>
      <c r="IE303">
        <v>5.29216</v>
      </c>
      <c r="IF303">
        <v>0.12561700000000001</v>
      </c>
      <c r="IG303">
        <v>2.07504</v>
      </c>
      <c r="IH303">
        <v>1.7213499999999999</v>
      </c>
      <c r="II303">
        <v>2.2057600000000002</v>
      </c>
      <c r="IJ303">
        <v>1.7518499999999999</v>
      </c>
      <c r="IK303">
        <v>0.114331</v>
      </c>
      <c r="IL303">
        <v>13.286099999999999</v>
      </c>
      <c r="IM303">
        <v>63.5</v>
      </c>
      <c r="IN303">
        <v>29.6</v>
      </c>
      <c r="IO303">
        <v>33.9</v>
      </c>
      <c r="IP303">
        <v>64.599999999999994</v>
      </c>
      <c r="IQ303">
        <v>29.6</v>
      </c>
      <c r="IR303">
        <v>35</v>
      </c>
      <c r="IU303">
        <v>52.29</v>
      </c>
      <c r="IV303">
        <v>0</v>
      </c>
      <c r="IW303">
        <v>55.2</v>
      </c>
      <c r="IX303">
        <v>0</v>
      </c>
      <c r="IY303">
        <v>52.29</v>
      </c>
      <c r="IZ303">
        <v>0</v>
      </c>
      <c r="JA303">
        <v>127.49</v>
      </c>
      <c r="JB303">
        <v>0</v>
      </c>
      <c r="JK303">
        <v>1</v>
      </c>
      <c r="JL303">
        <v>14.594900000000001</v>
      </c>
      <c r="JM303">
        <v>14.594900000000001</v>
      </c>
      <c r="JP303">
        <v>22829.200000000001</v>
      </c>
      <c r="JQ303">
        <v>14.594900000000001</v>
      </c>
      <c r="JR303">
        <v>2.11</v>
      </c>
      <c r="JS303">
        <v>1.38</v>
      </c>
      <c r="JT303">
        <v>4.3899999999999997</v>
      </c>
      <c r="JU303">
        <v>2.12</v>
      </c>
      <c r="JV303">
        <v>1.38</v>
      </c>
      <c r="JW303">
        <v>4.45</v>
      </c>
      <c r="JZ303">
        <v>2</v>
      </c>
      <c r="KA303">
        <v>8</v>
      </c>
      <c r="KB303">
        <v>52.439</v>
      </c>
      <c r="KC303">
        <v>53.141800000000003</v>
      </c>
      <c r="KD303">
        <v>59.017499999999998</v>
      </c>
      <c r="KE303">
        <v>59.854599999999998</v>
      </c>
      <c r="KF303">
        <v>84.611800000000002</v>
      </c>
      <c r="KG303">
        <v>85.971199999999996</v>
      </c>
      <c r="KJ303">
        <v>833.43200000000002</v>
      </c>
      <c r="KK303">
        <v>117.645</v>
      </c>
      <c r="KL303">
        <v>219.49799999999999</v>
      </c>
      <c r="KM303">
        <v>1233.8699999999999</v>
      </c>
      <c r="KN303">
        <v>0</v>
      </c>
      <c r="KO303">
        <v>-3496.02</v>
      </c>
      <c r="KP303">
        <v>0</v>
      </c>
      <c r="KQ303">
        <v>0</v>
      </c>
      <c r="KR303">
        <v>441.303</v>
      </c>
      <c r="KS303">
        <v>2483.6</v>
      </c>
      <c r="KT303">
        <v>2466.0500000000002</v>
      </c>
      <c r="KU303">
        <v>95.033199999999994</v>
      </c>
      <c r="KV303">
        <v>4394.3999999999996</v>
      </c>
      <c r="KW303">
        <v>0</v>
      </c>
      <c r="KX303">
        <v>0</v>
      </c>
      <c r="KY303">
        <v>0</v>
      </c>
      <c r="KZ303">
        <v>0</v>
      </c>
      <c r="LA303">
        <v>0</v>
      </c>
      <c r="LB303">
        <v>833.72400000000005</v>
      </c>
      <c r="LC303">
        <v>170.88</v>
      </c>
      <c r="LD303">
        <v>219.49799999999999</v>
      </c>
      <c r="LE303">
        <v>1231.01</v>
      </c>
      <c r="LF303">
        <v>-3496.02</v>
      </c>
      <c r="LG303">
        <v>441.303</v>
      </c>
      <c r="LH303">
        <v>2487.14</v>
      </c>
      <c r="LI303">
        <v>2466.0500000000002</v>
      </c>
      <c r="LJ303">
        <v>95.033199999999994</v>
      </c>
      <c r="LK303">
        <v>4448.62</v>
      </c>
      <c r="LL303">
        <v>0</v>
      </c>
      <c r="LM303">
        <v>0</v>
      </c>
      <c r="LN303">
        <v>0</v>
      </c>
      <c r="LO303">
        <v>0</v>
      </c>
      <c r="LP303">
        <v>1497.31</v>
      </c>
      <c r="LQ303">
        <v>458.29700000000003</v>
      </c>
      <c r="LR303">
        <v>219.49799999999999</v>
      </c>
      <c r="LS303">
        <v>3301.43</v>
      </c>
      <c r="LT303">
        <v>1278.6099999999999</v>
      </c>
      <c r="LU303">
        <v>3076.41</v>
      </c>
      <c r="LV303">
        <v>2209.0100000000002</v>
      </c>
      <c r="LW303">
        <v>129.84899999999999</v>
      </c>
      <c r="LX303">
        <v>12170.4</v>
      </c>
      <c r="LY303">
        <v>0</v>
      </c>
      <c r="LZ303">
        <v>0</v>
      </c>
      <c r="MA303">
        <v>0</v>
      </c>
      <c r="MB303">
        <v>0</v>
      </c>
    </row>
    <row r="304" spans="1:340" x14ac:dyDescent="0.25">
      <c r="A304" s="26">
        <v>44497.87027777778</v>
      </c>
      <c r="B304" t="s">
        <v>1264</v>
      </c>
      <c r="C304" t="s">
        <v>1265</v>
      </c>
      <c r="D304">
        <v>5</v>
      </c>
      <c r="E304">
        <v>8</v>
      </c>
      <c r="F304">
        <v>6960</v>
      </c>
      <c r="G304" t="s">
        <v>87</v>
      </c>
      <c r="H304" t="s">
        <v>393</v>
      </c>
      <c r="I304">
        <v>1</v>
      </c>
      <c r="J304">
        <v>0.4</v>
      </c>
      <c r="K304">
        <v>0.4</v>
      </c>
      <c r="L304">
        <v>36.799999999999997</v>
      </c>
      <c r="O304">
        <v>1955.63</v>
      </c>
      <c r="P304">
        <v>14.216900000000001</v>
      </c>
      <c r="Q304">
        <v>1100.08</v>
      </c>
      <c r="R304">
        <v>9288.1</v>
      </c>
      <c r="S304">
        <v>0</v>
      </c>
      <c r="T304">
        <v>-21913</v>
      </c>
      <c r="U304">
        <v>0</v>
      </c>
      <c r="V304">
        <v>0</v>
      </c>
      <c r="W304">
        <v>2033.7</v>
      </c>
      <c r="X304">
        <v>12901.3</v>
      </c>
      <c r="Y304">
        <v>12062</v>
      </c>
      <c r="Z304">
        <v>433.91399999999999</v>
      </c>
      <c r="AA304">
        <v>17876</v>
      </c>
      <c r="AB304">
        <v>12358</v>
      </c>
      <c r="AC304">
        <v>0</v>
      </c>
      <c r="AD304">
        <v>0</v>
      </c>
      <c r="AE304">
        <v>0</v>
      </c>
      <c r="AF304">
        <v>0</v>
      </c>
      <c r="AG304">
        <v>0</v>
      </c>
      <c r="AH304">
        <v>0</v>
      </c>
      <c r="AI304">
        <v>7.21</v>
      </c>
      <c r="AJ304">
        <v>0.5</v>
      </c>
      <c r="AK304">
        <v>4.41</v>
      </c>
      <c r="AL304">
        <v>37.130000000000003</v>
      </c>
      <c r="AM304">
        <v>0</v>
      </c>
      <c r="AN304">
        <v>-74.13</v>
      </c>
      <c r="AO304">
        <v>0</v>
      </c>
      <c r="AP304">
        <v>0</v>
      </c>
      <c r="AQ304">
        <v>9.41</v>
      </c>
      <c r="AR304">
        <v>53.94</v>
      </c>
      <c r="AS304">
        <v>50.37</v>
      </c>
      <c r="AT304">
        <v>1.87</v>
      </c>
      <c r="AU304">
        <v>90.71</v>
      </c>
      <c r="AV304">
        <v>49.25</v>
      </c>
      <c r="BI304">
        <v>0</v>
      </c>
      <c r="BJ304">
        <v>9.3457200000000004E-2</v>
      </c>
      <c r="BK304">
        <v>0.12561700000000001</v>
      </c>
      <c r="BL304">
        <v>0.91481199999999996</v>
      </c>
      <c r="BM304">
        <v>0</v>
      </c>
      <c r="BN304">
        <v>-0.30422900000000003</v>
      </c>
      <c r="BO304">
        <v>0</v>
      </c>
      <c r="BP304">
        <v>0</v>
      </c>
      <c r="BQ304">
        <v>0.53989299999999996</v>
      </c>
      <c r="BR304">
        <v>2.1635900000000001</v>
      </c>
      <c r="BS304">
        <v>1.82348</v>
      </c>
      <c r="BT304">
        <v>7.39533E-2</v>
      </c>
      <c r="BU304">
        <v>5.4305700000000003</v>
      </c>
      <c r="BV304">
        <v>1.1338900000000001</v>
      </c>
      <c r="BW304">
        <v>1916.63</v>
      </c>
      <c r="BX304">
        <v>71.998500000000007</v>
      </c>
      <c r="BY304">
        <v>1100.08</v>
      </c>
      <c r="BZ304">
        <v>9288.1</v>
      </c>
      <c r="CA304">
        <v>-21913</v>
      </c>
      <c r="CB304">
        <v>2033.7</v>
      </c>
      <c r="CC304">
        <v>12933.9</v>
      </c>
      <c r="CD304">
        <v>12062</v>
      </c>
      <c r="CE304">
        <v>433.91399999999999</v>
      </c>
      <c r="CF304">
        <v>17927.3</v>
      </c>
      <c r="CG304">
        <v>12376.8</v>
      </c>
      <c r="CH304">
        <v>0</v>
      </c>
      <c r="CI304">
        <v>0</v>
      </c>
      <c r="CJ304">
        <v>0</v>
      </c>
      <c r="CK304">
        <v>0</v>
      </c>
      <c r="CL304">
        <v>0</v>
      </c>
      <c r="CM304">
        <v>7.08</v>
      </c>
      <c r="CN304">
        <v>1.63</v>
      </c>
      <c r="CO304">
        <v>4.41</v>
      </c>
      <c r="CP304">
        <v>37.130000000000003</v>
      </c>
      <c r="CQ304">
        <v>-74.13</v>
      </c>
      <c r="CR304">
        <v>9.41</v>
      </c>
      <c r="CS304">
        <v>54.07</v>
      </c>
      <c r="CT304">
        <v>50.37</v>
      </c>
      <c r="CU304">
        <v>1.87</v>
      </c>
      <c r="CV304">
        <v>91.84</v>
      </c>
      <c r="CW304">
        <v>50.25</v>
      </c>
      <c r="DH304">
        <v>0</v>
      </c>
      <c r="DI304">
        <v>0.37107200000000001</v>
      </c>
      <c r="DJ304">
        <v>0.12561700000000001</v>
      </c>
      <c r="DK304">
        <v>0.91481199999999996</v>
      </c>
      <c r="DL304">
        <v>-0.30422900000000003</v>
      </c>
      <c r="DM304">
        <v>0.53989299999999996</v>
      </c>
      <c r="DN304">
        <v>2.1719499999999998</v>
      </c>
      <c r="DO304">
        <v>1.82348</v>
      </c>
      <c r="DP304">
        <v>7.39533E-2</v>
      </c>
      <c r="DQ304">
        <v>5.7165499999999998</v>
      </c>
      <c r="DR304">
        <v>1.4115</v>
      </c>
      <c r="DS304" t="s">
        <v>673</v>
      </c>
      <c r="DT304" t="s">
        <v>670</v>
      </c>
      <c r="DU304" t="s">
        <v>665</v>
      </c>
      <c r="DV304" t="s">
        <v>501</v>
      </c>
      <c r="DW304">
        <v>0.28597800000000001</v>
      </c>
      <c r="DX304">
        <v>0.27761400000000003</v>
      </c>
      <c r="DY304">
        <v>1.2</v>
      </c>
      <c r="DZ304">
        <v>2</v>
      </c>
      <c r="EC304">
        <v>1955.63</v>
      </c>
      <c r="ED304">
        <v>14.216900000000001</v>
      </c>
      <c r="EE304">
        <v>1100.08</v>
      </c>
      <c r="EF304">
        <v>9288.1</v>
      </c>
      <c r="EG304">
        <v>0</v>
      </c>
      <c r="EH304">
        <v>-21913</v>
      </c>
      <c r="EI304">
        <v>0</v>
      </c>
      <c r="EJ304">
        <v>0</v>
      </c>
      <c r="EK304">
        <v>2033.7</v>
      </c>
      <c r="EL304">
        <v>12901.3</v>
      </c>
      <c r="EM304">
        <v>12062</v>
      </c>
      <c r="EN304">
        <v>433.91399999999999</v>
      </c>
      <c r="EO304">
        <v>17876</v>
      </c>
      <c r="EP304">
        <v>0</v>
      </c>
      <c r="EQ304">
        <v>0</v>
      </c>
      <c r="ER304">
        <v>0</v>
      </c>
      <c r="ES304">
        <v>0</v>
      </c>
      <c r="ET304">
        <v>0</v>
      </c>
      <c r="EU304">
        <v>7.21</v>
      </c>
      <c r="EV304">
        <v>0.5</v>
      </c>
      <c r="EW304">
        <v>4.41</v>
      </c>
      <c r="EX304">
        <v>37.130000000000003</v>
      </c>
      <c r="EY304">
        <v>0</v>
      </c>
      <c r="EZ304">
        <v>-74.13</v>
      </c>
      <c r="FA304">
        <v>0</v>
      </c>
      <c r="FB304">
        <v>0</v>
      </c>
      <c r="FC304">
        <v>9.41</v>
      </c>
      <c r="FD304">
        <v>53.94</v>
      </c>
      <c r="FE304">
        <v>50.37</v>
      </c>
      <c r="FF304">
        <v>1.87</v>
      </c>
      <c r="FG304">
        <v>90.71</v>
      </c>
      <c r="FT304">
        <v>0</v>
      </c>
      <c r="FU304">
        <v>9.3457200000000004E-2</v>
      </c>
      <c r="FV304">
        <v>0.12561700000000001</v>
      </c>
      <c r="FW304">
        <v>0.91481199999999996</v>
      </c>
      <c r="FX304">
        <v>0</v>
      </c>
      <c r="FY304">
        <v>-0.30422900000000003</v>
      </c>
      <c r="FZ304">
        <v>0</v>
      </c>
      <c r="GA304">
        <v>0</v>
      </c>
      <c r="GB304">
        <v>0.53989299999999996</v>
      </c>
      <c r="GC304">
        <v>2.1635900000000001</v>
      </c>
      <c r="GD304">
        <v>1.82348</v>
      </c>
      <c r="GE304">
        <v>7.39533E-2</v>
      </c>
      <c r="GF304">
        <v>5.4305700000000003</v>
      </c>
      <c r="GG304">
        <v>7520.62</v>
      </c>
      <c r="GH304">
        <v>8.6631900000000002</v>
      </c>
      <c r="GI304">
        <v>1100.08</v>
      </c>
      <c r="GJ304">
        <v>18789.2</v>
      </c>
      <c r="GK304">
        <v>5894.96</v>
      </c>
      <c r="GL304">
        <v>15077.5</v>
      </c>
      <c r="GM304">
        <v>10697.7</v>
      </c>
      <c r="GN304">
        <v>540.49900000000002</v>
      </c>
      <c r="GO304">
        <v>59629.3</v>
      </c>
      <c r="GP304">
        <v>0</v>
      </c>
      <c r="GQ304">
        <v>0</v>
      </c>
      <c r="GR304">
        <v>0</v>
      </c>
      <c r="GS304">
        <v>0</v>
      </c>
      <c r="GT304">
        <v>27.81</v>
      </c>
      <c r="GU304">
        <v>0.26</v>
      </c>
      <c r="GV304">
        <v>4.41</v>
      </c>
      <c r="GW304">
        <v>77.23</v>
      </c>
      <c r="GX304">
        <v>27.38</v>
      </c>
      <c r="GY304">
        <v>62.3</v>
      </c>
      <c r="GZ304">
        <v>44.93</v>
      </c>
      <c r="HA304">
        <v>2.4900000000000002</v>
      </c>
      <c r="HB304">
        <v>246.81</v>
      </c>
      <c r="HC304">
        <v>27.81</v>
      </c>
      <c r="HD304">
        <v>0.26</v>
      </c>
      <c r="HE304">
        <v>4.41</v>
      </c>
      <c r="HF304">
        <v>77.23</v>
      </c>
      <c r="HG304">
        <v>27.38</v>
      </c>
      <c r="HH304">
        <v>62.3</v>
      </c>
      <c r="HI304">
        <v>44.93</v>
      </c>
      <c r="HJ304">
        <v>2.4900000000000002</v>
      </c>
      <c r="HK304">
        <v>246.81</v>
      </c>
      <c r="ID304">
        <v>0</v>
      </c>
      <c r="IE304">
        <v>3.8911599999999998E-2</v>
      </c>
      <c r="IF304">
        <v>0.12561700000000001</v>
      </c>
      <c r="IG304">
        <v>2.5229599999999999</v>
      </c>
      <c r="IH304">
        <v>1.7213499999999999</v>
      </c>
      <c r="II304">
        <v>2.2057600000000002</v>
      </c>
      <c r="IJ304">
        <v>1.7518499999999999</v>
      </c>
      <c r="IK304">
        <v>0.114331</v>
      </c>
      <c r="IL304">
        <v>8.4807799999999993</v>
      </c>
      <c r="IM304">
        <v>66.8</v>
      </c>
      <c r="IN304">
        <v>30</v>
      </c>
      <c r="IO304">
        <v>36.799999999999997</v>
      </c>
      <c r="IP304">
        <v>67.2</v>
      </c>
      <c r="IQ304">
        <v>30</v>
      </c>
      <c r="IR304">
        <v>37.200000000000003</v>
      </c>
      <c r="IU304">
        <v>49.25</v>
      </c>
      <c r="IV304">
        <v>0</v>
      </c>
      <c r="IW304">
        <v>50.25</v>
      </c>
      <c r="IX304">
        <v>0</v>
      </c>
      <c r="IY304">
        <v>49.25</v>
      </c>
      <c r="IZ304">
        <v>0</v>
      </c>
      <c r="JA304">
        <v>109.71</v>
      </c>
      <c r="JB304">
        <v>0</v>
      </c>
      <c r="JK304">
        <v>1</v>
      </c>
      <c r="JL304">
        <v>13.456200000000001</v>
      </c>
      <c r="JM304">
        <v>13.456200000000001</v>
      </c>
      <c r="JP304">
        <v>21919.4</v>
      </c>
      <c r="JQ304">
        <v>13.456200000000001</v>
      </c>
      <c r="JR304">
        <v>2.12</v>
      </c>
      <c r="JS304">
        <v>1.24</v>
      </c>
      <c r="JT304">
        <v>4.6100000000000003</v>
      </c>
      <c r="JU304">
        <v>2.12</v>
      </c>
      <c r="JV304">
        <v>1.23</v>
      </c>
      <c r="JW304">
        <v>4.63</v>
      </c>
      <c r="JZ304">
        <v>2</v>
      </c>
      <c r="KA304">
        <v>8</v>
      </c>
      <c r="KB304">
        <v>37.758800000000001</v>
      </c>
      <c r="KC304">
        <v>38.162100000000002</v>
      </c>
      <c r="KD304">
        <v>41.525100000000002</v>
      </c>
      <c r="KE304">
        <v>42.005200000000002</v>
      </c>
      <c r="KF304">
        <v>53.493299999999998</v>
      </c>
      <c r="KG304">
        <v>54.217700000000001</v>
      </c>
      <c r="KJ304">
        <v>420.19600000000003</v>
      </c>
      <c r="KK304">
        <v>3.6279300000000001</v>
      </c>
      <c r="KL304">
        <v>219.49799999999999</v>
      </c>
      <c r="KM304">
        <v>1841.26</v>
      </c>
      <c r="KN304">
        <v>0</v>
      </c>
      <c r="KO304">
        <v>-3352.2</v>
      </c>
      <c r="KP304">
        <v>0</v>
      </c>
      <c r="KQ304">
        <v>0</v>
      </c>
      <c r="KR304">
        <v>441.303</v>
      </c>
      <c r="KS304">
        <v>2477.69</v>
      </c>
      <c r="KT304">
        <v>2466.0500000000002</v>
      </c>
      <c r="KU304">
        <v>95.033199999999994</v>
      </c>
      <c r="KV304">
        <v>4612.45</v>
      </c>
      <c r="KW304">
        <v>0</v>
      </c>
      <c r="KX304">
        <v>0</v>
      </c>
      <c r="KY304">
        <v>0</v>
      </c>
      <c r="KZ304">
        <v>0</v>
      </c>
      <c r="LA304">
        <v>0</v>
      </c>
      <c r="LB304">
        <v>414.56299999999999</v>
      </c>
      <c r="LC304">
        <v>18.0305</v>
      </c>
      <c r="LD304">
        <v>219.49799999999999</v>
      </c>
      <c r="LE304">
        <v>1841.26</v>
      </c>
      <c r="LF304">
        <v>-3352.2</v>
      </c>
      <c r="LG304">
        <v>441.303</v>
      </c>
      <c r="LH304">
        <v>2484.1999999999998</v>
      </c>
      <c r="LI304">
        <v>2466.0500000000002</v>
      </c>
      <c r="LJ304">
        <v>95.033199999999994</v>
      </c>
      <c r="LK304">
        <v>4627.7299999999996</v>
      </c>
      <c r="LL304">
        <v>0</v>
      </c>
      <c r="LM304">
        <v>0</v>
      </c>
      <c r="LN304">
        <v>0</v>
      </c>
      <c r="LO304">
        <v>0</v>
      </c>
      <c r="LP304">
        <v>1612.42</v>
      </c>
      <c r="LQ304">
        <v>2.29739</v>
      </c>
      <c r="LR304">
        <v>219.49799999999999</v>
      </c>
      <c r="LS304">
        <v>3662.16</v>
      </c>
      <c r="LT304">
        <v>1278.6099999999999</v>
      </c>
      <c r="LU304">
        <v>3076.41</v>
      </c>
      <c r="LV304">
        <v>2209.0100000000002</v>
      </c>
      <c r="LW304">
        <v>129.84899999999999</v>
      </c>
      <c r="LX304">
        <v>12190.3</v>
      </c>
      <c r="LY304">
        <v>0</v>
      </c>
      <c r="LZ304">
        <v>0</v>
      </c>
      <c r="MA304">
        <v>0</v>
      </c>
      <c r="MB304">
        <v>0</v>
      </c>
    </row>
    <row r="305" spans="1:340" x14ac:dyDescent="0.25">
      <c r="A305" s="26">
        <v>44497.870810185188</v>
      </c>
      <c r="B305" t="s">
        <v>1266</v>
      </c>
      <c r="C305" t="s">
        <v>1267</v>
      </c>
      <c r="D305">
        <v>6</v>
      </c>
      <c r="E305">
        <v>8</v>
      </c>
      <c r="F305">
        <v>6960</v>
      </c>
      <c r="G305" t="s">
        <v>87</v>
      </c>
      <c r="H305" t="s">
        <v>393</v>
      </c>
      <c r="I305">
        <v>1.38</v>
      </c>
      <c r="J305">
        <v>0.7</v>
      </c>
      <c r="K305">
        <v>0.7</v>
      </c>
      <c r="L305">
        <v>33.200000000000003</v>
      </c>
      <c r="O305">
        <v>1523.88</v>
      </c>
      <c r="P305">
        <v>331.66899999999998</v>
      </c>
      <c r="Q305">
        <v>1100.08</v>
      </c>
      <c r="R305">
        <v>5932.25</v>
      </c>
      <c r="S305">
        <v>0</v>
      </c>
      <c r="T305">
        <v>-22553.9</v>
      </c>
      <c r="U305">
        <v>0</v>
      </c>
      <c r="V305">
        <v>0</v>
      </c>
      <c r="W305">
        <v>2033.7</v>
      </c>
      <c r="X305">
        <v>12972.2</v>
      </c>
      <c r="Y305">
        <v>12062</v>
      </c>
      <c r="Z305">
        <v>433.91399999999999</v>
      </c>
      <c r="AA305">
        <v>13835.7</v>
      </c>
      <c r="AB305">
        <v>8887.8799999999992</v>
      </c>
      <c r="AC305">
        <v>0</v>
      </c>
      <c r="AD305">
        <v>0</v>
      </c>
      <c r="AE305">
        <v>0</v>
      </c>
      <c r="AF305">
        <v>0</v>
      </c>
      <c r="AG305">
        <v>0</v>
      </c>
      <c r="AH305">
        <v>0</v>
      </c>
      <c r="AI305">
        <v>5.34</v>
      </c>
      <c r="AJ305">
        <v>5.76</v>
      </c>
      <c r="AK305">
        <v>4.28</v>
      </c>
      <c r="AL305">
        <v>22.67</v>
      </c>
      <c r="AM305">
        <v>0</v>
      </c>
      <c r="AN305">
        <v>-74.67</v>
      </c>
      <c r="AO305">
        <v>0</v>
      </c>
      <c r="AP305">
        <v>0</v>
      </c>
      <c r="AQ305">
        <v>8.8699999999999992</v>
      </c>
      <c r="AR305">
        <v>51.8</v>
      </c>
      <c r="AS305">
        <v>48.62</v>
      </c>
      <c r="AT305">
        <v>1.79</v>
      </c>
      <c r="AU305">
        <v>74.459999999999994</v>
      </c>
      <c r="AV305">
        <v>38.049999999999997</v>
      </c>
      <c r="BI305">
        <v>0</v>
      </c>
      <c r="BJ305">
        <v>0.96238699999999999</v>
      </c>
      <c r="BK305">
        <v>0.12561700000000001</v>
      </c>
      <c r="BL305">
        <v>0.70088300000000003</v>
      </c>
      <c r="BM305">
        <v>0</v>
      </c>
      <c r="BN305">
        <v>-0.26884999999999998</v>
      </c>
      <c r="BO305">
        <v>0</v>
      </c>
      <c r="BP305">
        <v>0</v>
      </c>
      <c r="BQ305">
        <v>0.53989299999999996</v>
      </c>
      <c r="BR305">
        <v>2.17889</v>
      </c>
      <c r="BS305">
        <v>1.82348</v>
      </c>
      <c r="BT305">
        <v>7.39533E-2</v>
      </c>
      <c r="BU305">
        <v>6.1362500000000004</v>
      </c>
      <c r="BV305">
        <v>1.7888900000000001</v>
      </c>
      <c r="BW305">
        <v>1509.14</v>
      </c>
      <c r="BX305">
        <v>474.673</v>
      </c>
      <c r="BY305">
        <v>1100.08</v>
      </c>
      <c r="BZ305">
        <v>5911.89</v>
      </c>
      <c r="CA305">
        <v>-22553.9</v>
      </c>
      <c r="CB305">
        <v>2033.7</v>
      </c>
      <c r="CC305">
        <v>12986.4</v>
      </c>
      <c r="CD305">
        <v>12062</v>
      </c>
      <c r="CE305">
        <v>433.91399999999999</v>
      </c>
      <c r="CF305">
        <v>13957.9</v>
      </c>
      <c r="CG305">
        <v>8995.7800000000007</v>
      </c>
      <c r="CH305">
        <v>0</v>
      </c>
      <c r="CI305">
        <v>0</v>
      </c>
      <c r="CJ305">
        <v>0</v>
      </c>
      <c r="CK305">
        <v>0</v>
      </c>
      <c r="CL305">
        <v>0</v>
      </c>
      <c r="CM305">
        <v>5.3</v>
      </c>
      <c r="CN305">
        <v>7.46</v>
      </c>
      <c r="CO305">
        <v>4.28</v>
      </c>
      <c r="CP305">
        <v>22.39</v>
      </c>
      <c r="CQ305">
        <v>-74.680000000000007</v>
      </c>
      <c r="CR305">
        <v>8.8699999999999992</v>
      </c>
      <c r="CS305">
        <v>51.85</v>
      </c>
      <c r="CT305">
        <v>48.62</v>
      </c>
      <c r="CU305">
        <v>1.79</v>
      </c>
      <c r="CV305">
        <v>75.88</v>
      </c>
      <c r="CW305">
        <v>39.43</v>
      </c>
      <c r="DH305">
        <v>0</v>
      </c>
      <c r="DI305">
        <v>1.2644200000000001</v>
      </c>
      <c r="DJ305">
        <v>0.12561700000000001</v>
      </c>
      <c r="DK305">
        <v>0.61622600000000005</v>
      </c>
      <c r="DL305">
        <v>-0.26884999999999998</v>
      </c>
      <c r="DM305">
        <v>0.53989299999999996</v>
      </c>
      <c r="DN305">
        <v>2.18215</v>
      </c>
      <c r="DO305">
        <v>1.82348</v>
      </c>
      <c r="DP305">
        <v>7.39533E-2</v>
      </c>
      <c r="DQ305">
        <v>6.3568800000000003</v>
      </c>
      <c r="DR305">
        <v>2.0062600000000002</v>
      </c>
      <c r="DS305" t="s">
        <v>673</v>
      </c>
      <c r="DT305" t="s">
        <v>670</v>
      </c>
      <c r="DU305" t="s">
        <v>665</v>
      </c>
      <c r="DV305" t="s">
        <v>501</v>
      </c>
      <c r="DW305">
        <v>0.22062999999999999</v>
      </c>
      <c r="DX305">
        <v>0.21737400000000001</v>
      </c>
      <c r="DY305">
        <v>1.9</v>
      </c>
      <c r="DZ305">
        <v>3.5</v>
      </c>
      <c r="EC305">
        <v>1523.88</v>
      </c>
      <c r="ED305">
        <v>331.66899999999998</v>
      </c>
      <c r="EE305">
        <v>1100.08</v>
      </c>
      <c r="EF305">
        <v>5932.25</v>
      </c>
      <c r="EG305">
        <v>0</v>
      </c>
      <c r="EH305">
        <v>-22553.9</v>
      </c>
      <c r="EI305">
        <v>0</v>
      </c>
      <c r="EJ305">
        <v>0</v>
      </c>
      <c r="EK305">
        <v>2033.7</v>
      </c>
      <c r="EL305">
        <v>12972.2</v>
      </c>
      <c r="EM305">
        <v>12062</v>
      </c>
      <c r="EN305">
        <v>433.91399999999999</v>
      </c>
      <c r="EO305">
        <v>13835.7</v>
      </c>
      <c r="EP305">
        <v>0</v>
      </c>
      <c r="EQ305">
        <v>0</v>
      </c>
      <c r="ER305">
        <v>0</v>
      </c>
      <c r="ES305">
        <v>0</v>
      </c>
      <c r="ET305">
        <v>0</v>
      </c>
      <c r="EU305">
        <v>5.34</v>
      </c>
      <c r="EV305">
        <v>5.76</v>
      </c>
      <c r="EW305">
        <v>4.28</v>
      </c>
      <c r="EX305">
        <v>22.67</v>
      </c>
      <c r="EY305">
        <v>0</v>
      </c>
      <c r="EZ305">
        <v>-74.67</v>
      </c>
      <c r="FA305">
        <v>0</v>
      </c>
      <c r="FB305">
        <v>0</v>
      </c>
      <c r="FC305">
        <v>8.8699999999999992</v>
      </c>
      <c r="FD305">
        <v>51.8</v>
      </c>
      <c r="FE305">
        <v>48.62</v>
      </c>
      <c r="FF305">
        <v>1.79</v>
      </c>
      <c r="FG305">
        <v>74.459999999999994</v>
      </c>
      <c r="FT305">
        <v>0</v>
      </c>
      <c r="FU305">
        <v>0.96238699999999999</v>
      </c>
      <c r="FV305">
        <v>0.12561700000000001</v>
      </c>
      <c r="FW305">
        <v>0.70088300000000003</v>
      </c>
      <c r="FX305">
        <v>0</v>
      </c>
      <c r="FY305">
        <v>-0.26884999999999998</v>
      </c>
      <c r="FZ305">
        <v>0</v>
      </c>
      <c r="GA305">
        <v>0</v>
      </c>
      <c r="GB305">
        <v>0.53989299999999996</v>
      </c>
      <c r="GC305">
        <v>2.17889</v>
      </c>
      <c r="GD305">
        <v>1.82348</v>
      </c>
      <c r="GE305">
        <v>7.39533E-2</v>
      </c>
      <c r="GF305">
        <v>6.1362500000000004</v>
      </c>
      <c r="GG305">
        <v>2195.17</v>
      </c>
      <c r="GH305">
        <v>1374.4</v>
      </c>
      <c r="GI305">
        <v>1100.08</v>
      </c>
      <c r="GJ305">
        <v>16310.6</v>
      </c>
      <c r="GK305">
        <v>5894.96</v>
      </c>
      <c r="GL305">
        <v>15077.5</v>
      </c>
      <c r="GM305">
        <v>10697.7</v>
      </c>
      <c r="GN305">
        <v>540.49900000000002</v>
      </c>
      <c r="GO305">
        <v>53191</v>
      </c>
      <c r="GP305">
        <v>0</v>
      </c>
      <c r="GQ305">
        <v>0</v>
      </c>
      <c r="GR305">
        <v>0</v>
      </c>
      <c r="GS305">
        <v>0</v>
      </c>
      <c r="GT305">
        <v>7.74</v>
      </c>
      <c r="GU305">
        <v>16.46</v>
      </c>
      <c r="GV305">
        <v>4.28</v>
      </c>
      <c r="GW305">
        <v>63.48</v>
      </c>
      <c r="GX305">
        <v>25.99</v>
      </c>
      <c r="GY305">
        <v>60.33</v>
      </c>
      <c r="GZ305">
        <v>43.47</v>
      </c>
      <c r="HA305">
        <v>2.37</v>
      </c>
      <c r="HB305">
        <v>224.12</v>
      </c>
      <c r="HC305">
        <v>7.74</v>
      </c>
      <c r="HD305">
        <v>16.46</v>
      </c>
      <c r="HE305">
        <v>4.28</v>
      </c>
      <c r="HF305">
        <v>63.48</v>
      </c>
      <c r="HG305">
        <v>25.99</v>
      </c>
      <c r="HH305">
        <v>60.33</v>
      </c>
      <c r="HI305">
        <v>43.47</v>
      </c>
      <c r="HJ305">
        <v>2.37</v>
      </c>
      <c r="HK305">
        <v>224.12</v>
      </c>
      <c r="ID305">
        <v>0</v>
      </c>
      <c r="IE305">
        <v>2.3807700000000001</v>
      </c>
      <c r="IF305">
        <v>0.12561700000000001</v>
      </c>
      <c r="IG305">
        <v>2.03877</v>
      </c>
      <c r="IH305">
        <v>1.7213499999999999</v>
      </c>
      <c r="II305">
        <v>2.2057600000000002</v>
      </c>
      <c r="IJ305">
        <v>1.7518499999999999</v>
      </c>
      <c r="IK305">
        <v>0.114331</v>
      </c>
      <c r="IL305">
        <v>10.3384</v>
      </c>
      <c r="IM305">
        <v>66.5</v>
      </c>
      <c r="IN305">
        <v>33.299999999999997</v>
      </c>
      <c r="IO305">
        <v>33.200000000000003</v>
      </c>
      <c r="IP305">
        <v>67.2</v>
      </c>
      <c r="IQ305">
        <v>33.299999999999997</v>
      </c>
      <c r="IR305">
        <v>33.9</v>
      </c>
      <c r="IU305">
        <v>38.049999999999997</v>
      </c>
      <c r="IV305">
        <v>0</v>
      </c>
      <c r="IW305">
        <v>39.43</v>
      </c>
      <c r="IX305">
        <v>0</v>
      </c>
      <c r="IY305">
        <v>38.049999999999997</v>
      </c>
      <c r="IZ305">
        <v>0</v>
      </c>
      <c r="JA305">
        <v>91.96</v>
      </c>
      <c r="JB305">
        <v>0</v>
      </c>
      <c r="JK305">
        <v>1</v>
      </c>
      <c r="JL305">
        <v>14.7773</v>
      </c>
      <c r="JM305">
        <v>14.7773</v>
      </c>
      <c r="JP305">
        <v>22560.5</v>
      </c>
      <c r="JQ305">
        <v>14.7773</v>
      </c>
      <c r="JR305">
        <v>1.48</v>
      </c>
      <c r="JS305">
        <v>0.85</v>
      </c>
      <c r="JT305">
        <v>4.4400000000000004</v>
      </c>
      <c r="JU305">
        <v>1.48</v>
      </c>
      <c r="JV305">
        <v>0.85</v>
      </c>
      <c r="JW305">
        <v>4.47</v>
      </c>
      <c r="JZ305">
        <v>2</v>
      </c>
      <c r="KA305">
        <v>8</v>
      </c>
      <c r="KB305">
        <v>60.067999999999998</v>
      </c>
      <c r="KC305">
        <v>60.926499999999997</v>
      </c>
      <c r="KD305">
        <v>65.4131</v>
      </c>
      <c r="KE305">
        <v>66.380600000000001</v>
      </c>
      <c r="KF305">
        <v>89.997799999999998</v>
      </c>
      <c r="KG305">
        <v>91.467200000000005</v>
      </c>
      <c r="KJ305">
        <v>299.83699999999999</v>
      </c>
      <c r="KK305">
        <v>91.634399999999999</v>
      </c>
      <c r="KL305">
        <v>203.99799999999999</v>
      </c>
      <c r="KM305">
        <v>1042.92</v>
      </c>
      <c r="KN305">
        <v>0</v>
      </c>
      <c r="KO305">
        <v>-2331.1</v>
      </c>
      <c r="KP305">
        <v>0</v>
      </c>
      <c r="KQ305">
        <v>0</v>
      </c>
      <c r="KR305">
        <v>444.32499999999999</v>
      </c>
      <c r="KS305">
        <v>2234.5700000000002</v>
      </c>
      <c r="KT305">
        <v>2355.87</v>
      </c>
      <c r="KU305">
        <v>95.474199999999996</v>
      </c>
      <c r="KV305">
        <v>4437.53</v>
      </c>
      <c r="KW305">
        <v>0</v>
      </c>
      <c r="KX305">
        <v>0</v>
      </c>
      <c r="KY305">
        <v>0</v>
      </c>
      <c r="KZ305">
        <v>0</v>
      </c>
      <c r="LA305">
        <v>0</v>
      </c>
      <c r="LB305">
        <v>298.62299999999999</v>
      </c>
      <c r="LC305">
        <v>129.09700000000001</v>
      </c>
      <c r="LD305">
        <v>203.99799999999999</v>
      </c>
      <c r="LE305">
        <v>1038.53</v>
      </c>
      <c r="LF305">
        <v>-2331.1</v>
      </c>
      <c r="LG305">
        <v>444.32499999999999</v>
      </c>
      <c r="LH305">
        <v>2237.23</v>
      </c>
      <c r="LI305">
        <v>2355.87</v>
      </c>
      <c r="LJ305">
        <v>95.474199999999996</v>
      </c>
      <c r="LK305">
        <v>4472.05</v>
      </c>
      <c r="LL305">
        <v>0</v>
      </c>
      <c r="LM305">
        <v>0</v>
      </c>
      <c r="LN305">
        <v>0</v>
      </c>
      <c r="LO305">
        <v>0</v>
      </c>
      <c r="LP305">
        <v>459.02300000000002</v>
      </c>
      <c r="LQ305">
        <v>334.529</v>
      </c>
      <c r="LR305">
        <v>203.99799999999999</v>
      </c>
      <c r="LS305">
        <v>2869.72</v>
      </c>
      <c r="LT305">
        <v>1286.71</v>
      </c>
      <c r="LU305">
        <v>2922.79</v>
      </c>
      <c r="LV305">
        <v>2122.71</v>
      </c>
      <c r="LW305">
        <v>142.83199999999999</v>
      </c>
      <c r="LX305">
        <v>10342.299999999999</v>
      </c>
      <c r="LY305">
        <v>0</v>
      </c>
      <c r="LZ305">
        <v>0</v>
      </c>
      <c r="MA305">
        <v>0</v>
      </c>
      <c r="MB305">
        <v>0</v>
      </c>
    </row>
    <row r="306" spans="1:340" x14ac:dyDescent="0.25">
      <c r="A306" s="26">
        <v>44497.871331018519</v>
      </c>
      <c r="B306" t="s">
        <v>1268</v>
      </c>
      <c r="C306" t="s">
        <v>1269</v>
      </c>
      <c r="D306">
        <v>7</v>
      </c>
      <c r="E306">
        <v>8</v>
      </c>
      <c r="F306">
        <v>6960</v>
      </c>
      <c r="G306" t="s">
        <v>87</v>
      </c>
      <c r="H306" t="s">
        <v>393</v>
      </c>
      <c r="I306">
        <v>1.2</v>
      </c>
      <c r="J306">
        <v>0.6</v>
      </c>
      <c r="K306">
        <v>0.6</v>
      </c>
      <c r="L306">
        <v>33.1</v>
      </c>
      <c r="O306">
        <v>533.34799999999996</v>
      </c>
      <c r="P306">
        <v>162.18899999999999</v>
      </c>
      <c r="Q306">
        <v>1100.08</v>
      </c>
      <c r="R306">
        <v>5833.68</v>
      </c>
      <c r="S306">
        <v>0</v>
      </c>
      <c r="T306">
        <v>-22261.9</v>
      </c>
      <c r="U306">
        <v>0</v>
      </c>
      <c r="V306">
        <v>0</v>
      </c>
      <c r="W306">
        <v>2033.7</v>
      </c>
      <c r="X306">
        <v>12949.2</v>
      </c>
      <c r="Y306">
        <v>12062</v>
      </c>
      <c r="Z306">
        <v>433.91399999999999</v>
      </c>
      <c r="AA306">
        <v>12846.2</v>
      </c>
      <c r="AB306">
        <v>7629.3</v>
      </c>
      <c r="AC306">
        <v>0</v>
      </c>
      <c r="AD306">
        <v>0</v>
      </c>
      <c r="AE306">
        <v>0</v>
      </c>
      <c r="AF306">
        <v>0</v>
      </c>
      <c r="AG306">
        <v>0</v>
      </c>
      <c r="AH306">
        <v>0</v>
      </c>
      <c r="AI306">
        <v>1.88</v>
      </c>
      <c r="AJ306">
        <v>4.1100000000000003</v>
      </c>
      <c r="AK306">
        <v>4.3499999999999996</v>
      </c>
      <c r="AL306">
        <v>22.81</v>
      </c>
      <c r="AM306">
        <v>0</v>
      </c>
      <c r="AN306">
        <v>-74.319999999999993</v>
      </c>
      <c r="AO306">
        <v>0</v>
      </c>
      <c r="AP306">
        <v>0</v>
      </c>
      <c r="AQ306">
        <v>9.0399999999999991</v>
      </c>
      <c r="AR306">
        <v>52.61</v>
      </c>
      <c r="AS306">
        <v>49.53</v>
      </c>
      <c r="AT306">
        <v>1.82</v>
      </c>
      <c r="AU306">
        <v>71.83</v>
      </c>
      <c r="AV306">
        <v>33.15</v>
      </c>
      <c r="BI306">
        <v>0</v>
      </c>
      <c r="BJ306">
        <v>1.0109600000000001</v>
      </c>
      <c r="BK306">
        <v>0.12561700000000001</v>
      </c>
      <c r="BL306">
        <v>0.777339</v>
      </c>
      <c r="BM306">
        <v>0</v>
      </c>
      <c r="BN306">
        <v>-0.187782</v>
      </c>
      <c r="BO306">
        <v>0</v>
      </c>
      <c r="BP306">
        <v>0</v>
      </c>
      <c r="BQ306">
        <v>0.53989299999999996</v>
      </c>
      <c r="BR306">
        <v>2.1741199999999998</v>
      </c>
      <c r="BS306">
        <v>1.82348</v>
      </c>
      <c r="BT306">
        <v>7.39533E-2</v>
      </c>
      <c r="BU306">
        <v>6.33758</v>
      </c>
      <c r="BV306">
        <v>1.9139200000000001</v>
      </c>
      <c r="BW306">
        <v>499.41800000000001</v>
      </c>
      <c r="BX306">
        <v>252.84200000000001</v>
      </c>
      <c r="BY306">
        <v>1100.08</v>
      </c>
      <c r="BZ306">
        <v>5814.96</v>
      </c>
      <c r="CA306">
        <v>-22261.9</v>
      </c>
      <c r="CB306">
        <v>2033.7</v>
      </c>
      <c r="CC306">
        <v>12964.8</v>
      </c>
      <c r="CD306">
        <v>12062</v>
      </c>
      <c r="CE306">
        <v>433.91399999999999</v>
      </c>
      <c r="CF306">
        <v>12899.8</v>
      </c>
      <c r="CG306">
        <v>7667.31</v>
      </c>
      <c r="CH306">
        <v>0</v>
      </c>
      <c r="CI306">
        <v>0</v>
      </c>
      <c r="CJ306">
        <v>0</v>
      </c>
      <c r="CK306">
        <v>0</v>
      </c>
      <c r="CL306">
        <v>0</v>
      </c>
      <c r="CM306">
        <v>1.77</v>
      </c>
      <c r="CN306">
        <v>5.57</v>
      </c>
      <c r="CO306">
        <v>4.3499999999999996</v>
      </c>
      <c r="CP306">
        <v>22.66</v>
      </c>
      <c r="CQ306">
        <v>-74.31</v>
      </c>
      <c r="CR306">
        <v>9.0399999999999991</v>
      </c>
      <c r="CS306">
        <v>52.68</v>
      </c>
      <c r="CT306">
        <v>49.53</v>
      </c>
      <c r="CU306">
        <v>1.82</v>
      </c>
      <c r="CV306">
        <v>73.11</v>
      </c>
      <c r="CW306">
        <v>34.35</v>
      </c>
      <c r="DH306">
        <v>0</v>
      </c>
      <c r="DI306">
        <v>1.32908</v>
      </c>
      <c r="DJ306">
        <v>0.12561700000000001</v>
      </c>
      <c r="DK306">
        <v>0.71905200000000002</v>
      </c>
      <c r="DL306">
        <v>-0.187782</v>
      </c>
      <c r="DM306">
        <v>0.53989299999999996</v>
      </c>
      <c r="DN306">
        <v>2.1783999999999999</v>
      </c>
      <c r="DO306">
        <v>1.82348</v>
      </c>
      <c r="DP306">
        <v>7.39533E-2</v>
      </c>
      <c r="DQ306">
        <v>6.6016899999999996</v>
      </c>
      <c r="DR306">
        <v>2.1737500000000001</v>
      </c>
      <c r="DS306" t="s">
        <v>673</v>
      </c>
      <c r="DT306" t="s">
        <v>670</v>
      </c>
      <c r="DU306" t="s">
        <v>665</v>
      </c>
      <c r="DV306" t="s">
        <v>501</v>
      </c>
      <c r="DW306">
        <v>0.26411099999999998</v>
      </c>
      <c r="DX306">
        <v>0.25983800000000001</v>
      </c>
      <c r="DY306">
        <v>1.8</v>
      </c>
      <c r="DZ306">
        <v>3.5</v>
      </c>
      <c r="EC306">
        <v>533.34799999999996</v>
      </c>
      <c r="ED306">
        <v>162.18899999999999</v>
      </c>
      <c r="EE306">
        <v>1100.08</v>
      </c>
      <c r="EF306">
        <v>5833.68</v>
      </c>
      <c r="EG306">
        <v>0</v>
      </c>
      <c r="EH306">
        <v>-22261.9</v>
      </c>
      <c r="EI306">
        <v>0</v>
      </c>
      <c r="EJ306">
        <v>0</v>
      </c>
      <c r="EK306">
        <v>2033.7</v>
      </c>
      <c r="EL306">
        <v>12949.2</v>
      </c>
      <c r="EM306">
        <v>12062</v>
      </c>
      <c r="EN306">
        <v>433.91399999999999</v>
      </c>
      <c r="EO306">
        <v>12846.2</v>
      </c>
      <c r="EP306">
        <v>0</v>
      </c>
      <c r="EQ306">
        <v>0</v>
      </c>
      <c r="ER306">
        <v>0</v>
      </c>
      <c r="ES306">
        <v>0</v>
      </c>
      <c r="ET306">
        <v>0</v>
      </c>
      <c r="EU306">
        <v>1.88</v>
      </c>
      <c r="EV306">
        <v>4.1100000000000003</v>
      </c>
      <c r="EW306">
        <v>4.3499999999999996</v>
      </c>
      <c r="EX306">
        <v>22.81</v>
      </c>
      <c r="EY306">
        <v>0</v>
      </c>
      <c r="EZ306">
        <v>-74.319999999999993</v>
      </c>
      <c r="FA306">
        <v>0</v>
      </c>
      <c r="FB306">
        <v>0</v>
      </c>
      <c r="FC306">
        <v>9.0399999999999991</v>
      </c>
      <c r="FD306">
        <v>52.61</v>
      </c>
      <c r="FE306">
        <v>49.53</v>
      </c>
      <c r="FF306">
        <v>1.82</v>
      </c>
      <c r="FG306">
        <v>71.83</v>
      </c>
      <c r="FT306">
        <v>0</v>
      </c>
      <c r="FU306">
        <v>1.0109600000000001</v>
      </c>
      <c r="FV306">
        <v>0.12561700000000001</v>
      </c>
      <c r="FW306">
        <v>0.777339</v>
      </c>
      <c r="FX306">
        <v>0</v>
      </c>
      <c r="FY306">
        <v>-0.187782</v>
      </c>
      <c r="FZ306">
        <v>0</v>
      </c>
      <c r="GA306">
        <v>0</v>
      </c>
      <c r="GB306">
        <v>0.53989299999999996</v>
      </c>
      <c r="GC306">
        <v>2.1741199999999998</v>
      </c>
      <c r="GD306">
        <v>1.82348</v>
      </c>
      <c r="GE306">
        <v>7.39533E-2</v>
      </c>
      <c r="GF306">
        <v>6.33758</v>
      </c>
      <c r="GG306">
        <v>430.58199999999999</v>
      </c>
      <c r="GH306">
        <v>849.35799999999995</v>
      </c>
      <c r="GI306">
        <v>1100.08</v>
      </c>
      <c r="GJ306">
        <v>16079.6</v>
      </c>
      <c r="GK306">
        <v>5894.96</v>
      </c>
      <c r="GL306">
        <v>15077.5</v>
      </c>
      <c r="GM306">
        <v>10697.7</v>
      </c>
      <c r="GN306">
        <v>540.49900000000002</v>
      </c>
      <c r="GO306">
        <v>50670.400000000001</v>
      </c>
      <c r="GP306">
        <v>0</v>
      </c>
      <c r="GQ306">
        <v>0</v>
      </c>
      <c r="GR306">
        <v>0</v>
      </c>
      <c r="GS306">
        <v>0</v>
      </c>
      <c r="GT306">
        <v>1.55</v>
      </c>
      <c r="GU306">
        <v>12.52</v>
      </c>
      <c r="GV306">
        <v>4.3499999999999996</v>
      </c>
      <c r="GW306">
        <v>63.77</v>
      </c>
      <c r="GX306">
        <v>26.49</v>
      </c>
      <c r="GY306">
        <v>61.44</v>
      </c>
      <c r="GZ306">
        <v>44.28</v>
      </c>
      <c r="HA306">
        <v>2.42</v>
      </c>
      <c r="HB306">
        <v>216.82</v>
      </c>
      <c r="HC306">
        <v>1.55</v>
      </c>
      <c r="HD306">
        <v>12.52</v>
      </c>
      <c r="HE306">
        <v>4.3499999999999996</v>
      </c>
      <c r="HF306">
        <v>63.77</v>
      </c>
      <c r="HG306">
        <v>26.49</v>
      </c>
      <c r="HH306">
        <v>61.44</v>
      </c>
      <c r="HI306">
        <v>44.28</v>
      </c>
      <c r="HJ306">
        <v>2.42</v>
      </c>
      <c r="HK306">
        <v>216.82</v>
      </c>
      <c r="ID306">
        <v>0</v>
      </c>
      <c r="IE306">
        <v>2.3116300000000001</v>
      </c>
      <c r="IF306">
        <v>0.12561700000000001</v>
      </c>
      <c r="IG306">
        <v>2.0535899999999998</v>
      </c>
      <c r="IH306">
        <v>1.7213499999999999</v>
      </c>
      <c r="II306">
        <v>2.2057600000000002</v>
      </c>
      <c r="IJ306">
        <v>1.7518499999999999</v>
      </c>
      <c r="IK306">
        <v>0.114331</v>
      </c>
      <c r="IL306">
        <v>10.2841</v>
      </c>
      <c r="IM306">
        <v>67.400000000000006</v>
      </c>
      <c r="IN306">
        <v>34.299999999999997</v>
      </c>
      <c r="IO306">
        <v>33.1</v>
      </c>
      <c r="IP306">
        <v>68</v>
      </c>
      <c r="IQ306">
        <v>34.299999999999997</v>
      </c>
      <c r="IR306">
        <v>33.700000000000003</v>
      </c>
      <c r="IU306">
        <v>33.15</v>
      </c>
      <c r="IV306">
        <v>0</v>
      </c>
      <c r="IW306">
        <v>34.35</v>
      </c>
      <c r="IX306">
        <v>0</v>
      </c>
      <c r="IY306">
        <v>33.15</v>
      </c>
      <c r="IZ306">
        <v>0</v>
      </c>
      <c r="JA306">
        <v>82.19</v>
      </c>
      <c r="JB306">
        <v>0</v>
      </c>
      <c r="JK306">
        <v>1</v>
      </c>
      <c r="JL306">
        <v>14.027799999999999</v>
      </c>
      <c r="JM306">
        <v>14.027799999999999</v>
      </c>
      <c r="JP306">
        <v>22268.400000000001</v>
      </c>
      <c r="JQ306">
        <v>14.027799999999999</v>
      </c>
      <c r="JR306">
        <v>1.46</v>
      </c>
      <c r="JS306">
        <v>0.83</v>
      </c>
      <c r="JT306">
        <v>4.21</v>
      </c>
      <c r="JU306">
        <v>1.46</v>
      </c>
      <c r="JV306">
        <v>0.83</v>
      </c>
      <c r="JW306">
        <v>4.2300000000000004</v>
      </c>
      <c r="JZ306">
        <v>2</v>
      </c>
      <c r="KA306">
        <v>8</v>
      </c>
      <c r="KB306">
        <v>46.780999999999999</v>
      </c>
      <c r="KC306">
        <v>47.368400000000001</v>
      </c>
      <c r="KD306">
        <v>51.583100000000002</v>
      </c>
      <c r="KE306">
        <v>52.268599999999999</v>
      </c>
      <c r="KF306">
        <v>76.596400000000003</v>
      </c>
      <c r="KG306">
        <v>77.792199999999994</v>
      </c>
      <c r="KJ306">
        <v>96.477000000000004</v>
      </c>
      <c r="KK306">
        <v>46.968000000000004</v>
      </c>
      <c r="KL306">
        <v>203.99799999999999</v>
      </c>
      <c r="KM306">
        <v>1025.94</v>
      </c>
      <c r="KN306">
        <v>0</v>
      </c>
      <c r="KO306">
        <v>-2288.46</v>
      </c>
      <c r="KP306">
        <v>0</v>
      </c>
      <c r="KQ306">
        <v>0</v>
      </c>
      <c r="KR306">
        <v>444.32499999999999</v>
      </c>
      <c r="KS306">
        <v>2230.2399999999998</v>
      </c>
      <c r="KT306">
        <v>2355.87</v>
      </c>
      <c r="KU306">
        <v>95.474199999999996</v>
      </c>
      <c r="KV306">
        <v>4210.84</v>
      </c>
      <c r="KW306">
        <v>0</v>
      </c>
      <c r="KX306">
        <v>0</v>
      </c>
      <c r="KY306">
        <v>0</v>
      </c>
      <c r="KZ306">
        <v>0</v>
      </c>
      <c r="LA306">
        <v>0</v>
      </c>
      <c r="LB306">
        <v>92.424000000000007</v>
      </c>
      <c r="LC306">
        <v>72.293599999999998</v>
      </c>
      <c r="LD306">
        <v>203.99799999999999</v>
      </c>
      <c r="LE306">
        <v>1023.05</v>
      </c>
      <c r="LF306">
        <v>-2288.46</v>
      </c>
      <c r="LG306">
        <v>444.32499999999999</v>
      </c>
      <c r="LH306">
        <v>2233.21</v>
      </c>
      <c r="LI306">
        <v>2355.87</v>
      </c>
      <c r="LJ306">
        <v>95.474199999999996</v>
      </c>
      <c r="LK306">
        <v>4232.1899999999996</v>
      </c>
      <c r="LL306">
        <v>0</v>
      </c>
      <c r="LM306">
        <v>0</v>
      </c>
      <c r="LN306">
        <v>0</v>
      </c>
      <c r="LO306">
        <v>0</v>
      </c>
      <c r="LP306">
        <v>88.647499999999994</v>
      </c>
      <c r="LQ306">
        <v>218.76499999999999</v>
      </c>
      <c r="LR306">
        <v>203.99799999999999</v>
      </c>
      <c r="LS306">
        <v>2825.4</v>
      </c>
      <c r="LT306">
        <v>1286.71</v>
      </c>
      <c r="LU306">
        <v>2922.79</v>
      </c>
      <c r="LV306">
        <v>2122.71</v>
      </c>
      <c r="LW306">
        <v>142.83199999999999</v>
      </c>
      <c r="LX306">
        <v>9811.85</v>
      </c>
      <c r="LY306">
        <v>0</v>
      </c>
      <c r="LZ306">
        <v>0</v>
      </c>
      <c r="MA306">
        <v>0</v>
      </c>
      <c r="MB306">
        <v>0</v>
      </c>
    </row>
    <row r="307" spans="1:340" x14ac:dyDescent="0.25">
      <c r="A307" s="26">
        <v>44497.871863425928</v>
      </c>
      <c r="B307" t="s">
        <v>1270</v>
      </c>
      <c r="C307" t="s">
        <v>1271</v>
      </c>
      <c r="D307">
        <v>8</v>
      </c>
      <c r="E307">
        <v>8</v>
      </c>
      <c r="F307">
        <v>6960</v>
      </c>
      <c r="G307" t="s">
        <v>87</v>
      </c>
      <c r="H307" t="s">
        <v>393</v>
      </c>
      <c r="I307">
        <v>2.82</v>
      </c>
      <c r="J307">
        <v>1.2</v>
      </c>
      <c r="K307">
        <v>1.2</v>
      </c>
      <c r="L307">
        <v>30.3</v>
      </c>
      <c r="O307">
        <v>850.01599999999996</v>
      </c>
      <c r="P307">
        <v>1402.06</v>
      </c>
      <c r="Q307">
        <v>1100.08</v>
      </c>
      <c r="R307">
        <v>5612.4</v>
      </c>
      <c r="S307">
        <v>0</v>
      </c>
      <c r="T307">
        <v>-24222.3</v>
      </c>
      <c r="U307">
        <v>0</v>
      </c>
      <c r="V307">
        <v>0</v>
      </c>
      <c r="W307">
        <v>2033.7</v>
      </c>
      <c r="X307">
        <v>13051.2</v>
      </c>
      <c r="Y307">
        <v>12062</v>
      </c>
      <c r="Z307">
        <v>433.91399999999999</v>
      </c>
      <c r="AA307">
        <v>12323</v>
      </c>
      <c r="AB307">
        <v>8964.57</v>
      </c>
      <c r="AC307">
        <v>0</v>
      </c>
      <c r="AD307">
        <v>0</v>
      </c>
      <c r="AE307">
        <v>0</v>
      </c>
      <c r="AF307">
        <v>0</v>
      </c>
      <c r="AG307">
        <v>0</v>
      </c>
      <c r="AH307">
        <v>0</v>
      </c>
      <c r="AI307">
        <v>2.93</v>
      </c>
      <c r="AJ307">
        <v>17.21</v>
      </c>
      <c r="AK307">
        <v>4.2300000000000004</v>
      </c>
      <c r="AL307">
        <v>20.7</v>
      </c>
      <c r="AM307">
        <v>0</v>
      </c>
      <c r="AN307">
        <v>-81.400000000000006</v>
      </c>
      <c r="AO307">
        <v>0</v>
      </c>
      <c r="AP307">
        <v>0</v>
      </c>
      <c r="AQ307">
        <v>8.5500000000000007</v>
      </c>
      <c r="AR307">
        <v>51.52</v>
      </c>
      <c r="AS307">
        <v>47.83</v>
      </c>
      <c r="AT307">
        <v>1.72</v>
      </c>
      <c r="AU307">
        <v>73.290000000000006</v>
      </c>
      <c r="AV307">
        <v>45.07</v>
      </c>
      <c r="BI307">
        <v>0</v>
      </c>
      <c r="BJ307">
        <v>2.8897400000000002</v>
      </c>
      <c r="BK307">
        <v>0.12561700000000001</v>
      </c>
      <c r="BL307">
        <v>0.52954199999999996</v>
      </c>
      <c r="BM307">
        <v>0</v>
      </c>
      <c r="BN307">
        <v>-0.209228</v>
      </c>
      <c r="BO307">
        <v>0</v>
      </c>
      <c r="BP307">
        <v>0</v>
      </c>
      <c r="BQ307">
        <v>0.53989299999999996</v>
      </c>
      <c r="BR307">
        <v>2.1909800000000001</v>
      </c>
      <c r="BS307">
        <v>1.82348</v>
      </c>
      <c r="BT307">
        <v>7.39533E-2</v>
      </c>
      <c r="BU307">
        <v>7.9639800000000003</v>
      </c>
      <c r="BV307">
        <v>3.5449000000000002</v>
      </c>
      <c r="BW307">
        <v>856.35299999999995</v>
      </c>
      <c r="BX307">
        <v>1745.67</v>
      </c>
      <c r="BY307">
        <v>1100.08</v>
      </c>
      <c r="BZ307">
        <v>5590.58</v>
      </c>
      <c r="CA307">
        <v>-24222.3</v>
      </c>
      <c r="CB307">
        <v>2033.7</v>
      </c>
      <c r="CC307">
        <v>13063.2</v>
      </c>
      <c r="CD307">
        <v>12062</v>
      </c>
      <c r="CE307">
        <v>433.91399999999999</v>
      </c>
      <c r="CF307">
        <v>12663.1</v>
      </c>
      <c r="CG307">
        <v>9292.68</v>
      </c>
      <c r="CH307">
        <v>0</v>
      </c>
      <c r="CI307">
        <v>0</v>
      </c>
      <c r="CJ307">
        <v>0</v>
      </c>
      <c r="CK307">
        <v>0</v>
      </c>
      <c r="CL307">
        <v>0</v>
      </c>
      <c r="CM307">
        <v>2.96</v>
      </c>
      <c r="CN307">
        <v>19.920000000000002</v>
      </c>
      <c r="CO307">
        <v>4.2300000000000004</v>
      </c>
      <c r="CP307">
        <v>20.78</v>
      </c>
      <c r="CQ307">
        <v>-81.430000000000007</v>
      </c>
      <c r="CR307">
        <v>8.5500000000000007</v>
      </c>
      <c r="CS307">
        <v>51.57</v>
      </c>
      <c r="CT307">
        <v>47.83</v>
      </c>
      <c r="CU307">
        <v>1.72</v>
      </c>
      <c r="CV307">
        <v>76.13</v>
      </c>
      <c r="CW307">
        <v>47.89</v>
      </c>
      <c r="DH307">
        <v>0</v>
      </c>
      <c r="DI307">
        <v>3.2715900000000002</v>
      </c>
      <c r="DJ307">
        <v>0.12561700000000001</v>
      </c>
      <c r="DK307">
        <v>0.54069900000000004</v>
      </c>
      <c r="DL307">
        <v>-0.209228</v>
      </c>
      <c r="DM307">
        <v>0.53989299999999996</v>
      </c>
      <c r="DN307">
        <v>2.1927500000000002</v>
      </c>
      <c r="DO307">
        <v>1.82348</v>
      </c>
      <c r="DP307">
        <v>7.39533E-2</v>
      </c>
      <c r="DQ307">
        <v>8.3587500000000006</v>
      </c>
      <c r="DR307">
        <v>3.93791</v>
      </c>
      <c r="DS307" t="s">
        <v>673</v>
      </c>
      <c r="DT307" t="s">
        <v>670</v>
      </c>
      <c r="DU307" t="s">
        <v>665</v>
      </c>
      <c r="DV307" t="s">
        <v>501</v>
      </c>
      <c r="DW307">
        <v>0.39477200000000001</v>
      </c>
      <c r="DX307">
        <v>0.393007</v>
      </c>
      <c r="DY307">
        <v>3.7</v>
      </c>
      <c r="DZ307">
        <v>5.9</v>
      </c>
      <c r="EC307">
        <v>850.01599999999996</v>
      </c>
      <c r="ED307">
        <v>1402.06</v>
      </c>
      <c r="EE307">
        <v>1100.08</v>
      </c>
      <c r="EF307">
        <v>5612.4</v>
      </c>
      <c r="EG307">
        <v>0</v>
      </c>
      <c r="EH307">
        <v>-24222.3</v>
      </c>
      <c r="EI307">
        <v>0</v>
      </c>
      <c r="EJ307">
        <v>0</v>
      </c>
      <c r="EK307">
        <v>2033.7</v>
      </c>
      <c r="EL307">
        <v>13051.2</v>
      </c>
      <c r="EM307">
        <v>12062</v>
      </c>
      <c r="EN307">
        <v>433.91399999999999</v>
      </c>
      <c r="EO307">
        <v>12323</v>
      </c>
      <c r="EP307">
        <v>0</v>
      </c>
      <c r="EQ307">
        <v>0</v>
      </c>
      <c r="ER307">
        <v>0</v>
      </c>
      <c r="ES307">
        <v>0</v>
      </c>
      <c r="ET307">
        <v>0</v>
      </c>
      <c r="EU307">
        <v>2.93</v>
      </c>
      <c r="EV307">
        <v>17.21</v>
      </c>
      <c r="EW307">
        <v>4.2300000000000004</v>
      </c>
      <c r="EX307">
        <v>20.7</v>
      </c>
      <c r="EY307">
        <v>0</v>
      </c>
      <c r="EZ307">
        <v>-81.400000000000006</v>
      </c>
      <c r="FA307">
        <v>0</v>
      </c>
      <c r="FB307">
        <v>0</v>
      </c>
      <c r="FC307">
        <v>8.5500000000000007</v>
      </c>
      <c r="FD307">
        <v>51.52</v>
      </c>
      <c r="FE307">
        <v>47.83</v>
      </c>
      <c r="FF307">
        <v>1.72</v>
      </c>
      <c r="FG307">
        <v>73.290000000000006</v>
      </c>
      <c r="FT307">
        <v>0</v>
      </c>
      <c r="FU307">
        <v>2.8897400000000002</v>
      </c>
      <c r="FV307">
        <v>0.12561700000000001</v>
      </c>
      <c r="FW307">
        <v>0.52954199999999996</v>
      </c>
      <c r="FX307">
        <v>0</v>
      </c>
      <c r="FY307">
        <v>-0.209228</v>
      </c>
      <c r="FZ307">
        <v>0</v>
      </c>
      <c r="GA307">
        <v>0</v>
      </c>
      <c r="GB307">
        <v>0.53989299999999996</v>
      </c>
      <c r="GC307">
        <v>2.1909800000000001</v>
      </c>
      <c r="GD307">
        <v>1.82348</v>
      </c>
      <c r="GE307">
        <v>7.39533E-2</v>
      </c>
      <c r="GF307">
        <v>7.9639800000000003</v>
      </c>
      <c r="GG307">
        <v>1483.91</v>
      </c>
      <c r="GH307">
        <v>4419.91</v>
      </c>
      <c r="GI307">
        <v>1100.08</v>
      </c>
      <c r="GJ307">
        <v>15671.2</v>
      </c>
      <c r="GK307">
        <v>5894.96</v>
      </c>
      <c r="GL307">
        <v>15077.5</v>
      </c>
      <c r="GM307">
        <v>10697.7</v>
      </c>
      <c r="GN307">
        <v>540.49900000000002</v>
      </c>
      <c r="GO307">
        <v>54885.9</v>
      </c>
      <c r="GP307">
        <v>0</v>
      </c>
      <c r="GQ307">
        <v>0</v>
      </c>
      <c r="GR307">
        <v>0</v>
      </c>
      <c r="GS307">
        <v>0</v>
      </c>
      <c r="GT307">
        <v>5.16</v>
      </c>
      <c r="GU307">
        <v>41.65</v>
      </c>
      <c r="GV307">
        <v>4.2300000000000004</v>
      </c>
      <c r="GW307">
        <v>61.3</v>
      </c>
      <c r="GX307">
        <v>25.02</v>
      </c>
      <c r="GY307">
        <v>59.43</v>
      </c>
      <c r="GZ307">
        <v>42.75</v>
      </c>
      <c r="HA307">
        <v>2.19</v>
      </c>
      <c r="HB307">
        <v>241.73</v>
      </c>
      <c r="HC307">
        <v>5.16</v>
      </c>
      <c r="HD307">
        <v>41.65</v>
      </c>
      <c r="HE307">
        <v>4.2300000000000004</v>
      </c>
      <c r="HF307">
        <v>61.3</v>
      </c>
      <c r="HG307">
        <v>25.02</v>
      </c>
      <c r="HH307">
        <v>59.43</v>
      </c>
      <c r="HI307">
        <v>42.75</v>
      </c>
      <c r="HJ307">
        <v>2.19</v>
      </c>
      <c r="HK307">
        <v>241.73</v>
      </c>
      <c r="ID307">
        <v>0</v>
      </c>
      <c r="IE307">
        <v>5.2709099999999998</v>
      </c>
      <c r="IF307">
        <v>0.12561700000000001</v>
      </c>
      <c r="IG307">
        <v>2.14378</v>
      </c>
      <c r="IH307">
        <v>1.7213499999999999</v>
      </c>
      <c r="II307">
        <v>2.2057600000000002</v>
      </c>
      <c r="IJ307">
        <v>1.7518499999999999</v>
      </c>
      <c r="IK307">
        <v>0.114331</v>
      </c>
      <c r="IL307">
        <v>13.333600000000001</v>
      </c>
      <c r="IM307">
        <v>64</v>
      </c>
      <c r="IN307">
        <v>33.700000000000003</v>
      </c>
      <c r="IO307">
        <v>30.3</v>
      </c>
      <c r="IP307">
        <v>65.2</v>
      </c>
      <c r="IQ307">
        <v>33.700000000000003</v>
      </c>
      <c r="IR307">
        <v>31.5</v>
      </c>
      <c r="IU307">
        <v>45.07</v>
      </c>
      <c r="IV307">
        <v>0</v>
      </c>
      <c r="IW307">
        <v>47.89</v>
      </c>
      <c r="IX307">
        <v>0</v>
      </c>
      <c r="IY307">
        <v>45.07</v>
      </c>
      <c r="IZ307">
        <v>0</v>
      </c>
      <c r="JA307">
        <v>112.34</v>
      </c>
      <c r="JB307">
        <v>0</v>
      </c>
      <c r="JK307">
        <v>1</v>
      </c>
      <c r="JL307">
        <v>15.7339</v>
      </c>
      <c r="JM307">
        <v>15.7339</v>
      </c>
      <c r="JP307">
        <v>24229.4</v>
      </c>
      <c r="JQ307">
        <v>15.7339</v>
      </c>
      <c r="JR307">
        <v>1.52</v>
      </c>
      <c r="JS307">
        <v>0.97</v>
      </c>
      <c r="JT307">
        <v>4.3899999999999997</v>
      </c>
      <c r="JU307">
        <v>1.54</v>
      </c>
      <c r="JV307">
        <v>0.96</v>
      </c>
      <c r="JW307">
        <v>4.4800000000000004</v>
      </c>
      <c r="JZ307">
        <v>2</v>
      </c>
      <c r="KA307">
        <v>8</v>
      </c>
      <c r="KB307">
        <v>63.138500000000001</v>
      </c>
      <c r="KC307">
        <v>64.059700000000007</v>
      </c>
      <c r="KD307">
        <v>63.908999999999999</v>
      </c>
      <c r="KE307">
        <v>64.8459</v>
      </c>
      <c r="KF307">
        <v>112</v>
      </c>
      <c r="KG307">
        <v>113.919</v>
      </c>
      <c r="KJ307">
        <v>164.09700000000001</v>
      </c>
      <c r="KK307">
        <v>383.31900000000002</v>
      </c>
      <c r="KL307">
        <v>203.99799999999999</v>
      </c>
      <c r="KM307">
        <v>984.67600000000004</v>
      </c>
      <c r="KN307">
        <v>0</v>
      </c>
      <c r="KO307">
        <v>-2495.13</v>
      </c>
      <c r="KP307">
        <v>0</v>
      </c>
      <c r="KQ307">
        <v>0</v>
      </c>
      <c r="KR307">
        <v>444.32499999999999</v>
      </c>
      <c r="KS307">
        <v>2250.06</v>
      </c>
      <c r="KT307">
        <v>2355.87</v>
      </c>
      <c r="KU307">
        <v>95.474199999999996</v>
      </c>
      <c r="KV307">
        <v>4386.6899999999996</v>
      </c>
      <c r="KW307">
        <v>0</v>
      </c>
      <c r="KX307">
        <v>0</v>
      </c>
      <c r="KY307">
        <v>0</v>
      </c>
      <c r="KZ307">
        <v>0</v>
      </c>
      <c r="LA307">
        <v>0</v>
      </c>
      <c r="LB307">
        <v>166.024</v>
      </c>
      <c r="LC307">
        <v>471.96899999999999</v>
      </c>
      <c r="LD307">
        <v>203.99799999999999</v>
      </c>
      <c r="LE307">
        <v>981.16200000000003</v>
      </c>
      <c r="LF307">
        <v>-2495.13</v>
      </c>
      <c r="LG307">
        <v>444.32499999999999</v>
      </c>
      <c r="LH307">
        <v>2252.14</v>
      </c>
      <c r="LI307">
        <v>2355.87</v>
      </c>
      <c r="LJ307">
        <v>95.474199999999996</v>
      </c>
      <c r="LK307">
        <v>4475.83</v>
      </c>
      <c r="LL307">
        <v>0</v>
      </c>
      <c r="LM307">
        <v>0</v>
      </c>
      <c r="LN307">
        <v>0</v>
      </c>
      <c r="LO307">
        <v>0</v>
      </c>
      <c r="LP307">
        <v>304.75299999999999</v>
      </c>
      <c r="LQ307">
        <v>1084.0999999999999</v>
      </c>
      <c r="LR307">
        <v>203.99799999999999</v>
      </c>
      <c r="LS307">
        <v>2754.11</v>
      </c>
      <c r="LT307">
        <v>1286.71</v>
      </c>
      <c r="LU307">
        <v>2922.79</v>
      </c>
      <c r="LV307">
        <v>2122.71</v>
      </c>
      <c r="LW307">
        <v>142.83199999999999</v>
      </c>
      <c r="LX307">
        <v>10822</v>
      </c>
      <c r="LY307">
        <v>0</v>
      </c>
      <c r="LZ307">
        <v>0</v>
      </c>
      <c r="MA307">
        <v>0</v>
      </c>
      <c r="MB307">
        <v>0</v>
      </c>
    </row>
    <row r="308" spans="1:340" x14ac:dyDescent="0.25">
      <c r="A308" s="26">
        <v>44497.872372685182</v>
      </c>
      <c r="B308" t="s">
        <v>1272</v>
      </c>
      <c r="C308" t="s">
        <v>1273</v>
      </c>
      <c r="D308">
        <v>9</v>
      </c>
      <c r="E308">
        <v>8</v>
      </c>
      <c r="F308">
        <v>6960</v>
      </c>
      <c r="G308" t="s">
        <v>87</v>
      </c>
      <c r="H308" t="s">
        <v>393</v>
      </c>
      <c r="I308">
        <v>3.77</v>
      </c>
      <c r="J308">
        <v>1.4</v>
      </c>
      <c r="K308">
        <v>1.4</v>
      </c>
      <c r="L308">
        <v>31.5</v>
      </c>
      <c r="O308">
        <v>1427.84</v>
      </c>
      <c r="P308">
        <v>2170.98</v>
      </c>
      <c r="Q308">
        <v>1100.08</v>
      </c>
      <c r="R308">
        <v>5546.87</v>
      </c>
      <c r="S308">
        <v>0</v>
      </c>
      <c r="T308">
        <v>-25136.9</v>
      </c>
      <c r="U308">
        <v>0</v>
      </c>
      <c r="V308">
        <v>0</v>
      </c>
      <c r="W308">
        <v>2033.7</v>
      </c>
      <c r="X308">
        <v>13047.3</v>
      </c>
      <c r="Y308">
        <v>12062</v>
      </c>
      <c r="Z308">
        <v>433.91399999999999</v>
      </c>
      <c r="AA308">
        <v>12685.8</v>
      </c>
      <c r="AB308">
        <v>10245.799999999999</v>
      </c>
      <c r="AC308">
        <v>0</v>
      </c>
      <c r="AD308">
        <v>0</v>
      </c>
      <c r="AE308">
        <v>0</v>
      </c>
      <c r="AF308">
        <v>0</v>
      </c>
      <c r="AG308">
        <v>0</v>
      </c>
      <c r="AH308">
        <v>0</v>
      </c>
      <c r="AI308">
        <v>4.9000000000000004</v>
      </c>
      <c r="AJ308">
        <v>26.88</v>
      </c>
      <c r="AK308">
        <v>4.21</v>
      </c>
      <c r="AL308">
        <v>20.47</v>
      </c>
      <c r="AM308">
        <v>0</v>
      </c>
      <c r="AN308">
        <v>-83.28</v>
      </c>
      <c r="AO308">
        <v>0</v>
      </c>
      <c r="AP308">
        <v>0</v>
      </c>
      <c r="AQ308">
        <v>8.56</v>
      </c>
      <c r="AR308">
        <v>51.53</v>
      </c>
      <c r="AS308">
        <v>47.68</v>
      </c>
      <c r="AT308">
        <v>1.72</v>
      </c>
      <c r="AU308">
        <v>82.67</v>
      </c>
      <c r="AV308">
        <v>56.46</v>
      </c>
      <c r="BI308">
        <v>0</v>
      </c>
      <c r="BJ308">
        <v>4.6154900000000003</v>
      </c>
      <c r="BK308">
        <v>0.12561700000000001</v>
      </c>
      <c r="BL308">
        <v>0.52787300000000004</v>
      </c>
      <c r="BM308">
        <v>0</v>
      </c>
      <c r="BN308">
        <v>-0.272144</v>
      </c>
      <c r="BO308">
        <v>0</v>
      </c>
      <c r="BP308">
        <v>0</v>
      </c>
      <c r="BQ308">
        <v>0.53989299999999996</v>
      </c>
      <c r="BR308">
        <v>2.1945600000000001</v>
      </c>
      <c r="BS308">
        <v>1.82348</v>
      </c>
      <c r="BT308">
        <v>7.39533E-2</v>
      </c>
      <c r="BU308">
        <v>9.6287199999999995</v>
      </c>
      <c r="BV308">
        <v>5.26898</v>
      </c>
      <c r="BW308">
        <v>1420.71</v>
      </c>
      <c r="BX308">
        <v>2650.71</v>
      </c>
      <c r="BY308">
        <v>1100.08</v>
      </c>
      <c r="BZ308">
        <v>5524.26</v>
      </c>
      <c r="CA308">
        <v>-25136.9</v>
      </c>
      <c r="CB308">
        <v>2033.7</v>
      </c>
      <c r="CC308">
        <v>13059.5</v>
      </c>
      <c r="CD308">
        <v>12062</v>
      </c>
      <c r="CE308">
        <v>433.91399999999999</v>
      </c>
      <c r="CF308">
        <v>13147.9</v>
      </c>
      <c r="CG308">
        <v>10695.8</v>
      </c>
      <c r="CH308">
        <v>0</v>
      </c>
      <c r="CI308">
        <v>0</v>
      </c>
      <c r="CJ308">
        <v>0</v>
      </c>
      <c r="CK308">
        <v>0</v>
      </c>
      <c r="CL308">
        <v>0</v>
      </c>
      <c r="CM308">
        <v>4.88</v>
      </c>
      <c r="CN308">
        <v>30.77</v>
      </c>
      <c r="CO308">
        <v>4.21</v>
      </c>
      <c r="CP308">
        <v>20.37</v>
      </c>
      <c r="CQ308">
        <v>-83.32</v>
      </c>
      <c r="CR308">
        <v>8.56</v>
      </c>
      <c r="CS308">
        <v>51.57</v>
      </c>
      <c r="CT308">
        <v>47.68</v>
      </c>
      <c r="CU308">
        <v>1.72</v>
      </c>
      <c r="CV308">
        <v>86.44</v>
      </c>
      <c r="CW308">
        <v>60.23</v>
      </c>
      <c r="DH308">
        <v>0</v>
      </c>
      <c r="DI308">
        <v>5.2520899999999999</v>
      </c>
      <c r="DJ308">
        <v>0.12561700000000001</v>
      </c>
      <c r="DK308">
        <v>0.51193200000000005</v>
      </c>
      <c r="DL308">
        <v>-0.272144</v>
      </c>
      <c r="DM308">
        <v>0.53989299999999996</v>
      </c>
      <c r="DN308">
        <v>2.1954400000000001</v>
      </c>
      <c r="DO308">
        <v>1.82348</v>
      </c>
      <c r="DP308">
        <v>7.39533E-2</v>
      </c>
      <c r="DQ308">
        <v>10.250299999999999</v>
      </c>
      <c r="DR308">
        <v>5.8896300000000004</v>
      </c>
      <c r="DS308" t="s">
        <v>673</v>
      </c>
      <c r="DT308" t="s">
        <v>670</v>
      </c>
      <c r="DU308" t="s">
        <v>665</v>
      </c>
      <c r="DV308" t="s">
        <v>501</v>
      </c>
      <c r="DW308">
        <v>0.62154100000000001</v>
      </c>
      <c r="DX308">
        <v>0.62065599999999999</v>
      </c>
      <c r="DY308">
        <v>4.4000000000000004</v>
      </c>
      <c r="DZ308">
        <v>6.3</v>
      </c>
      <c r="EC308">
        <v>1427.84</v>
      </c>
      <c r="ED308">
        <v>2170.98</v>
      </c>
      <c r="EE308">
        <v>1100.08</v>
      </c>
      <c r="EF308">
        <v>5546.87</v>
      </c>
      <c r="EG308">
        <v>0</v>
      </c>
      <c r="EH308">
        <v>-25136.9</v>
      </c>
      <c r="EI308">
        <v>0</v>
      </c>
      <c r="EJ308">
        <v>0</v>
      </c>
      <c r="EK308">
        <v>2033.7</v>
      </c>
      <c r="EL308">
        <v>13047.3</v>
      </c>
      <c r="EM308">
        <v>12062</v>
      </c>
      <c r="EN308">
        <v>433.91399999999999</v>
      </c>
      <c r="EO308">
        <v>12685.8</v>
      </c>
      <c r="EP308">
        <v>0</v>
      </c>
      <c r="EQ308">
        <v>0</v>
      </c>
      <c r="ER308">
        <v>0</v>
      </c>
      <c r="ES308">
        <v>0</v>
      </c>
      <c r="ET308">
        <v>0</v>
      </c>
      <c r="EU308">
        <v>4.9000000000000004</v>
      </c>
      <c r="EV308">
        <v>26.88</v>
      </c>
      <c r="EW308">
        <v>4.21</v>
      </c>
      <c r="EX308">
        <v>20.47</v>
      </c>
      <c r="EY308">
        <v>0</v>
      </c>
      <c r="EZ308">
        <v>-83.28</v>
      </c>
      <c r="FA308">
        <v>0</v>
      </c>
      <c r="FB308">
        <v>0</v>
      </c>
      <c r="FC308">
        <v>8.56</v>
      </c>
      <c r="FD308">
        <v>51.53</v>
      </c>
      <c r="FE308">
        <v>47.68</v>
      </c>
      <c r="FF308">
        <v>1.72</v>
      </c>
      <c r="FG308">
        <v>82.67</v>
      </c>
      <c r="FT308">
        <v>0</v>
      </c>
      <c r="FU308">
        <v>4.6154900000000003</v>
      </c>
      <c r="FV308">
        <v>0.12561700000000001</v>
      </c>
      <c r="FW308">
        <v>0.52787300000000004</v>
      </c>
      <c r="FX308">
        <v>0</v>
      </c>
      <c r="FY308">
        <v>-0.272144</v>
      </c>
      <c r="FZ308">
        <v>0</v>
      </c>
      <c r="GA308">
        <v>0</v>
      </c>
      <c r="GB308">
        <v>0.53989299999999996</v>
      </c>
      <c r="GC308">
        <v>2.1945600000000001</v>
      </c>
      <c r="GD308">
        <v>1.82348</v>
      </c>
      <c r="GE308">
        <v>7.39533E-2</v>
      </c>
      <c r="GF308">
        <v>9.6287199999999995</v>
      </c>
      <c r="GG308">
        <v>2554.06</v>
      </c>
      <c r="GH308">
        <v>6423.78</v>
      </c>
      <c r="GI308">
        <v>1100.08</v>
      </c>
      <c r="GJ308">
        <v>15646</v>
      </c>
      <c r="GK308">
        <v>5894.96</v>
      </c>
      <c r="GL308">
        <v>15077.5</v>
      </c>
      <c r="GM308">
        <v>10697.7</v>
      </c>
      <c r="GN308">
        <v>540.49900000000002</v>
      </c>
      <c r="GO308">
        <v>57934.6</v>
      </c>
      <c r="GP308">
        <v>0</v>
      </c>
      <c r="GQ308">
        <v>0</v>
      </c>
      <c r="GR308">
        <v>0</v>
      </c>
      <c r="GS308">
        <v>0</v>
      </c>
      <c r="GT308">
        <v>8.83</v>
      </c>
      <c r="GU308">
        <v>59.98</v>
      </c>
      <c r="GV308">
        <v>4.21</v>
      </c>
      <c r="GW308">
        <v>60.53</v>
      </c>
      <c r="GX308">
        <v>25.08</v>
      </c>
      <c r="GY308">
        <v>59.26</v>
      </c>
      <c r="GZ308">
        <v>42.65</v>
      </c>
      <c r="HA308">
        <v>2.1800000000000002</v>
      </c>
      <c r="HB308">
        <v>262.72000000000003</v>
      </c>
      <c r="HC308">
        <v>8.83</v>
      </c>
      <c r="HD308">
        <v>59.98</v>
      </c>
      <c r="HE308">
        <v>4.21</v>
      </c>
      <c r="HF308">
        <v>60.53</v>
      </c>
      <c r="HG308">
        <v>25.08</v>
      </c>
      <c r="HH308">
        <v>59.26</v>
      </c>
      <c r="HI308">
        <v>42.65</v>
      </c>
      <c r="HJ308">
        <v>2.1800000000000002</v>
      </c>
      <c r="HK308">
        <v>262.72000000000003</v>
      </c>
      <c r="ID308">
        <v>0</v>
      </c>
      <c r="IE308">
        <v>8.0045000000000002</v>
      </c>
      <c r="IF308">
        <v>0.12561700000000001</v>
      </c>
      <c r="IG308">
        <v>2.1837800000000001</v>
      </c>
      <c r="IH308">
        <v>1.7213499999999999</v>
      </c>
      <c r="II308">
        <v>2.2057600000000002</v>
      </c>
      <c r="IJ308">
        <v>1.7518499999999999</v>
      </c>
      <c r="IK308">
        <v>0.114331</v>
      </c>
      <c r="IL308">
        <v>16.107199999999999</v>
      </c>
      <c r="IM308">
        <v>63.2</v>
      </c>
      <c r="IN308">
        <v>31.7</v>
      </c>
      <c r="IO308">
        <v>31.5</v>
      </c>
      <c r="IP308">
        <v>64.599999999999994</v>
      </c>
      <c r="IQ308">
        <v>31.7</v>
      </c>
      <c r="IR308">
        <v>32.9</v>
      </c>
      <c r="IU308">
        <v>56.46</v>
      </c>
      <c r="IV308">
        <v>0</v>
      </c>
      <c r="IW308">
        <v>60.23</v>
      </c>
      <c r="IX308">
        <v>0</v>
      </c>
      <c r="IY308">
        <v>56.46</v>
      </c>
      <c r="IZ308">
        <v>0</v>
      </c>
      <c r="JA308">
        <v>133.55000000000001</v>
      </c>
      <c r="JB308">
        <v>0</v>
      </c>
      <c r="JK308">
        <v>1</v>
      </c>
      <c r="JL308">
        <v>15.790100000000001</v>
      </c>
      <c r="JM308">
        <v>15.790100000000001</v>
      </c>
      <c r="JP308">
        <v>25144.3</v>
      </c>
      <c r="JQ308">
        <v>15.790100000000001</v>
      </c>
      <c r="JR308">
        <v>1.61</v>
      </c>
      <c r="JS308">
        <v>1</v>
      </c>
      <c r="JT308">
        <v>4.57</v>
      </c>
      <c r="JU308">
        <v>1.63</v>
      </c>
      <c r="JV308">
        <v>0.98</v>
      </c>
      <c r="JW308">
        <v>4.6900000000000004</v>
      </c>
      <c r="JZ308">
        <v>2</v>
      </c>
      <c r="KA308">
        <v>8</v>
      </c>
      <c r="KB308">
        <v>72.880600000000001</v>
      </c>
      <c r="KC308">
        <v>74.000699999999995</v>
      </c>
      <c r="KD308">
        <v>78.049400000000006</v>
      </c>
      <c r="KE308">
        <v>79.274900000000002</v>
      </c>
      <c r="KF308">
        <v>137.53399999999999</v>
      </c>
      <c r="KG308">
        <v>139.97399999999999</v>
      </c>
      <c r="KJ308">
        <v>270.661</v>
      </c>
      <c r="KK308">
        <v>589.22699999999998</v>
      </c>
      <c r="KL308">
        <v>203.99799999999999</v>
      </c>
      <c r="KM308">
        <v>972.09</v>
      </c>
      <c r="KN308">
        <v>0</v>
      </c>
      <c r="KO308">
        <v>-2608.7800000000002</v>
      </c>
      <c r="KP308">
        <v>0</v>
      </c>
      <c r="KQ308">
        <v>0</v>
      </c>
      <c r="KR308">
        <v>444.32499999999999</v>
      </c>
      <c r="KS308">
        <v>2249.54</v>
      </c>
      <c r="KT308">
        <v>2355.87</v>
      </c>
      <c r="KU308">
        <v>95.474199999999996</v>
      </c>
      <c r="KV308">
        <v>4572.3999999999996</v>
      </c>
      <c r="KW308">
        <v>0</v>
      </c>
      <c r="KX308">
        <v>0</v>
      </c>
      <c r="KY308">
        <v>0</v>
      </c>
      <c r="KZ308">
        <v>0</v>
      </c>
      <c r="LA308">
        <v>0</v>
      </c>
      <c r="LB308">
        <v>270.75</v>
      </c>
      <c r="LC308">
        <v>710.53499999999997</v>
      </c>
      <c r="LD308">
        <v>203.99799999999999</v>
      </c>
      <c r="LE308">
        <v>966.07799999999997</v>
      </c>
      <c r="LF308">
        <v>-2608.7800000000002</v>
      </c>
      <c r="LG308">
        <v>444.32499999999999</v>
      </c>
      <c r="LH308">
        <v>2251.5500000000002</v>
      </c>
      <c r="LI308">
        <v>2355.87</v>
      </c>
      <c r="LJ308">
        <v>95.474199999999996</v>
      </c>
      <c r="LK308">
        <v>4689.8</v>
      </c>
      <c r="LL308">
        <v>0</v>
      </c>
      <c r="LM308">
        <v>0</v>
      </c>
      <c r="LN308">
        <v>0</v>
      </c>
      <c r="LO308">
        <v>0</v>
      </c>
      <c r="LP308">
        <v>515.15200000000004</v>
      </c>
      <c r="LQ308">
        <v>1564.15</v>
      </c>
      <c r="LR308">
        <v>203.99799999999999</v>
      </c>
      <c r="LS308">
        <v>2754.17</v>
      </c>
      <c r="LT308">
        <v>1286.71</v>
      </c>
      <c r="LU308">
        <v>2922.79</v>
      </c>
      <c r="LV308">
        <v>2122.71</v>
      </c>
      <c r="LW308">
        <v>142.83199999999999</v>
      </c>
      <c r="LX308">
        <v>11512.5</v>
      </c>
      <c r="LY308">
        <v>0</v>
      </c>
      <c r="LZ308">
        <v>0</v>
      </c>
      <c r="MA308">
        <v>0</v>
      </c>
      <c r="MB308">
        <v>0</v>
      </c>
    </row>
    <row r="309" spans="1:340" x14ac:dyDescent="0.25">
      <c r="A309" s="26">
        <v>44497.872916666667</v>
      </c>
      <c r="B309" t="s">
        <v>1274</v>
      </c>
      <c r="C309" t="s">
        <v>1275</v>
      </c>
      <c r="D309">
        <v>10</v>
      </c>
      <c r="E309">
        <v>8</v>
      </c>
      <c r="F309">
        <v>6960</v>
      </c>
      <c r="G309" t="s">
        <v>87</v>
      </c>
      <c r="H309" t="s">
        <v>393</v>
      </c>
      <c r="I309">
        <v>3.47</v>
      </c>
      <c r="J309">
        <v>1.3</v>
      </c>
      <c r="K309">
        <v>1.3</v>
      </c>
      <c r="L309">
        <v>31.9</v>
      </c>
      <c r="O309">
        <v>1829.41</v>
      </c>
      <c r="P309">
        <v>2586.4</v>
      </c>
      <c r="Q309">
        <v>1100.08</v>
      </c>
      <c r="R309">
        <v>5511.44</v>
      </c>
      <c r="S309">
        <v>0</v>
      </c>
      <c r="T309">
        <v>-25671</v>
      </c>
      <c r="U309">
        <v>0</v>
      </c>
      <c r="V309">
        <v>0</v>
      </c>
      <c r="W309">
        <v>2033.7</v>
      </c>
      <c r="X309">
        <v>13059.1</v>
      </c>
      <c r="Y309">
        <v>12062</v>
      </c>
      <c r="Z309">
        <v>433.91399999999999</v>
      </c>
      <c r="AA309">
        <v>12945</v>
      </c>
      <c r="AB309">
        <v>11027.3</v>
      </c>
      <c r="AC309">
        <v>0</v>
      </c>
      <c r="AD309">
        <v>0</v>
      </c>
      <c r="AE309">
        <v>0</v>
      </c>
      <c r="AF309">
        <v>0</v>
      </c>
      <c r="AG309">
        <v>0</v>
      </c>
      <c r="AH309">
        <v>0</v>
      </c>
      <c r="AI309">
        <v>6.29</v>
      </c>
      <c r="AJ309">
        <v>27.56</v>
      </c>
      <c r="AK309">
        <v>4.21</v>
      </c>
      <c r="AL309">
        <v>20.22</v>
      </c>
      <c r="AM309">
        <v>0</v>
      </c>
      <c r="AN309">
        <v>-82.15</v>
      </c>
      <c r="AO309">
        <v>0</v>
      </c>
      <c r="AP309">
        <v>0</v>
      </c>
      <c r="AQ309">
        <v>8.69</v>
      </c>
      <c r="AR309">
        <v>51.66</v>
      </c>
      <c r="AS309">
        <v>47.86</v>
      </c>
      <c r="AT309">
        <v>1.74</v>
      </c>
      <c r="AU309">
        <v>86.08</v>
      </c>
      <c r="AV309">
        <v>58.28</v>
      </c>
      <c r="BI309">
        <v>0</v>
      </c>
      <c r="BJ309">
        <v>4.5014500000000002</v>
      </c>
      <c r="BK309">
        <v>0.12561700000000001</v>
      </c>
      <c r="BL309">
        <v>0.52784799999999998</v>
      </c>
      <c r="BM309">
        <v>0</v>
      </c>
      <c r="BN309">
        <v>-0.20797099999999999</v>
      </c>
      <c r="BO309">
        <v>0</v>
      </c>
      <c r="BP309">
        <v>0</v>
      </c>
      <c r="BQ309">
        <v>0.53989299999999996</v>
      </c>
      <c r="BR309">
        <v>2.1966399999999999</v>
      </c>
      <c r="BS309">
        <v>1.82348</v>
      </c>
      <c r="BT309">
        <v>7.39533E-2</v>
      </c>
      <c r="BU309">
        <v>9.5808999999999997</v>
      </c>
      <c r="BV309">
        <v>5.1549100000000001</v>
      </c>
      <c r="BW309">
        <v>1823.67</v>
      </c>
      <c r="BX309">
        <v>3105.69</v>
      </c>
      <c r="BY309">
        <v>1100.08</v>
      </c>
      <c r="BZ309">
        <v>5495.76</v>
      </c>
      <c r="CA309">
        <v>-25671</v>
      </c>
      <c r="CB309">
        <v>2033.7</v>
      </c>
      <c r="CC309">
        <v>13069.4</v>
      </c>
      <c r="CD309">
        <v>12062</v>
      </c>
      <c r="CE309">
        <v>433.91399999999999</v>
      </c>
      <c r="CF309">
        <v>13453.1</v>
      </c>
      <c r="CG309">
        <v>11525.2</v>
      </c>
      <c r="CH309">
        <v>0</v>
      </c>
      <c r="CI309">
        <v>0</v>
      </c>
      <c r="CJ309">
        <v>0</v>
      </c>
      <c r="CK309">
        <v>0</v>
      </c>
      <c r="CL309">
        <v>0</v>
      </c>
      <c r="CM309">
        <v>6.28</v>
      </c>
      <c r="CN309">
        <v>31.18</v>
      </c>
      <c r="CO309">
        <v>4.21</v>
      </c>
      <c r="CP309">
        <v>20.079999999999998</v>
      </c>
      <c r="CQ309">
        <v>-82.2</v>
      </c>
      <c r="CR309">
        <v>8.69</v>
      </c>
      <c r="CS309">
        <v>51.7</v>
      </c>
      <c r="CT309">
        <v>47.86</v>
      </c>
      <c r="CU309">
        <v>1.74</v>
      </c>
      <c r="CV309">
        <v>89.54</v>
      </c>
      <c r="CW309">
        <v>61.75</v>
      </c>
      <c r="DH309">
        <v>0</v>
      </c>
      <c r="DI309">
        <v>5.0980100000000004</v>
      </c>
      <c r="DJ309">
        <v>0.12561700000000001</v>
      </c>
      <c r="DK309">
        <v>0.53519300000000003</v>
      </c>
      <c r="DL309">
        <v>-0.20797099999999999</v>
      </c>
      <c r="DM309">
        <v>0.53989299999999996</v>
      </c>
      <c r="DN309">
        <v>2.1977099999999998</v>
      </c>
      <c r="DO309">
        <v>1.82348</v>
      </c>
      <c r="DP309">
        <v>7.39533E-2</v>
      </c>
      <c r="DQ309">
        <v>10.1859</v>
      </c>
      <c r="DR309">
        <v>5.7588200000000001</v>
      </c>
      <c r="DS309" t="s">
        <v>673</v>
      </c>
      <c r="DT309" t="s">
        <v>670</v>
      </c>
      <c r="DU309" t="s">
        <v>665</v>
      </c>
      <c r="DV309" t="s">
        <v>501</v>
      </c>
      <c r="DW309">
        <v>0.60498300000000005</v>
      </c>
      <c r="DX309">
        <v>0.60391099999999998</v>
      </c>
      <c r="DY309">
        <v>3.9</v>
      </c>
      <c r="DZ309">
        <v>5.6</v>
      </c>
      <c r="EC309">
        <v>1829.41</v>
      </c>
      <c r="ED309">
        <v>2586.4</v>
      </c>
      <c r="EE309">
        <v>1100.08</v>
      </c>
      <c r="EF309">
        <v>5511.44</v>
      </c>
      <c r="EG309">
        <v>0</v>
      </c>
      <c r="EH309">
        <v>-25671</v>
      </c>
      <c r="EI309">
        <v>0</v>
      </c>
      <c r="EJ309">
        <v>0</v>
      </c>
      <c r="EK309">
        <v>2033.7</v>
      </c>
      <c r="EL309">
        <v>13059.1</v>
      </c>
      <c r="EM309">
        <v>12062</v>
      </c>
      <c r="EN309">
        <v>433.91399999999999</v>
      </c>
      <c r="EO309">
        <v>12945</v>
      </c>
      <c r="EP309">
        <v>0</v>
      </c>
      <c r="EQ309">
        <v>0</v>
      </c>
      <c r="ER309">
        <v>0</v>
      </c>
      <c r="ES309">
        <v>0</v>
      </c>
      <c r="ET309">
        <v>0</v>
      </c>
      <c r="EU309">
        <v>6.29</v>
      </c>
      <c r="EV309">
        <v>27.56</v>
      </c>
      <c r="EW309">
        <v>4.21</v>
      </c>
      <c r="EX309">
        <v>20.22</v>
      </c>
      <c r="EY309">
        <v>0</v>
      </c>
      <c r="EZ309">
        <v>-82.15</v>
      </c>
      <c r="FA309">
        <v>0</v>
      </c>
      <c r="FB309">
        <v>0</v>
      </c>
      <c r="FC309">
        <v>8.69</v>
      </c>
      <c r="FD309">
        <v>51.66</v>
      </c>
      <c r="FE309">
        <v>47.86</v>
      </c>
      <c r="FF309">
        <v>1.74</v>
      </c>
      <c r="FG309">
        <v>86.08</v>
      </c>
      <c r="FT309">
        <v>0</v>
      </c>
      <c r="FU309">
        <v>4.5014500000000002</v>
      </c>
      <c r="FV309">
        <v>0.12561700000000001</v>
      </c>
      <c r="FW309">
        <v>0.52784799999999998</v>
      </c>
      <c r="FX309">
        <v>0</v>
      </c>
      <c r="FY309">
        <v>-0.20797099999999999</v>
      </c>
      <c r="FZ309">
        <v>0</v>
      </c>
      <c r="GA309">
        <v>0</v>
      </c>
      <c r="GB309">
        <v>0.53989299999999996</v>
      </c>
      <c r="GC309">
        <v>2.1966399999999999</v>
      </c>
      <c r="GD309">
        <v>1.82348</v>
      </c>
      <c r="GE309">
        <v>7.39533E-2</v>
      </c>
      <c r="GF309">
        <v>9.5808999999999997</v>
      </c>
      <c r="GG309">
        <v>3116.01</v>
      </c>
      <c r="GH309">
        <v>8041.62</v>
      </c>
      <c r="GI309">
        <v>1100.08</v>
      </c>
      <c r="GJ309">
        <v>15531.9</v>
      </c>
      <c r="GK309">
        <v>5894.96</v>
      </c>
      <c r="GL309">
        <v>15077.5</v>
      </c>
      <c r="GM309">
        <v>10697.7</v>
      </c>
      <c r="GN309">
        <v>540.49900000000002</v>
      </c>
      <c r="GO309">
        <v>60000.3</v>
      </c>
      <c r="GP309">
        <v>0</v>
      </c>
      <c r="GQ309">
        <v>0</v>
      </c>
      <c r="GR309">
        <v>0</v>
      </c>
      <c r="GS309">
        <v>0</v>
      </c>
      <c r="GT309">
        <v>10.78</v>
      </c>
      <c r="GU309">
        <v>65.790000000000006</v>
      </c>
      <c r="GV309">
        <v>4.21</v>
      </c>
      <c r="GW309">
        <v>59.15</v>
      </c>
      <c r="GX309">
        <v>25.45</v>
      </c>
      <c r="GY309">
        <v>59.45</v>
      </c>
      <c r="GZ309">
        <v>42.85</v>
      </c>
      <c r="HA309">
        <v>2.2000000000000002</v>
      </c>
      <c r="HB309">
        <v>269.88</v>
      </c>
      <c r="HC309">
        <v>10.78</v>
      </c>
      <c r="HD309">
        <v>65.790000000000006</v>
      </c>
      <c r="HE309">
        <v>4.21</v>
      </c>
      <c r="HF309">
        <v>59.15</v>
      </c>
      <c r="HG309">
        <v>25.45</v>
      </c>
      <c r="HH309">
        <v>59.45</v>
      </c>
      <c r="HI309">
        <v>42.85</v>
      </c>
      <c r="HJ309">
        <v>2.2000000000000002</v>
      </c>
      <c r="HK309">
        <v>269.88</v>
      </c>
      <c r="ID309">
        <v>0</v>
      </c>
      <c r="IE309">
        <v>8.6241500000000002</v>
      </c>
      <c r="IF309">
        <v>0.12561700000000001</v>
      </c>
      <c r="IG309">
        <v>2.0096599999999998</v>
      </c>
      <c r="IH309">
        <v>1.7213499999999999</v>
      </c>
      <c r="II309">
        <v>2.2057600000000002</v>
      </c>
      <c r="IJ309">
        <v>1.7518499999999999</v>
      </c>
      <c r="IK309">
        <v>0.114331</v>
      </c>
      <c r="IL309">
        <v>16.552700000000002</v>
      </c>
      <c r="IM309">
        <v>62.3</v>
      </c>
      <c r="IN309">
        <v>30.4</v>
      </c>
      <c r="IO309">
        <v>31.9</v>
      </c>
      <c r="IP309">
        <v>63.6</v>
      </c>
      <c r="IQ309">
        <v>30.4</v>
      </c>
      <c r="IR309">
        <v>33.200000000000003</v>
      </c>
      <c r="IU309">
        <v>58.28</v>
      </c>
      <c r="IV309">
        <v>0</v>
      </c>
      <c r="IW309">
        <v>61.75</v>
      </c>
      <c r="IX309">
        <v>0</v>
      </c>
      <c r="IY309">
        <v>58.28</v>
      </c>
      <c r="IZ309">
        <v>0</v>
      </c>
      <c r="JA309">
        <v>139.93</v>
      </c>
      <c r="JB309">
        <v>0</v>
      </c>
      <c r="JK309">
        <v>1</v>
      </c>
      <c r="JL309">
        <v>16.1419</v>
      </c>
      <c r="JM309">
        <v>16.1419</v>
      </c>
      <c r="JP309">
        <v>25678.6</v>
      </c>
      <c r="JQ309">
        <v>16.1419</v>
      </c>
      <c r="JR309">
        <v>1.62</v>
      </c>
      <c r="JS309">
        <v>1.01</v>
      </c>
      <c r="JT309">
        <v>4.74</v>
      </c>
      <c r="JU309">
        <v>1.64</v>
      </c>
      <c r="JV309">
        <v>0.99</v>
      </c>
      <c r="JW309">
        <v>4.87</v>
      </c>
      <c r="JZ309">
        <v>2</v>
      </c>
      <c r="KA309">
        <v>8</v>
      </c>
      <c r="KB309">
        <v>65.274000000000001</v>
      </c>
      <c r="KC309">
        <v>66.238799999999998</v>
      </c>
      <c r="KD309">
        <v>69.077299999999994</v>
      </c>
      <c r="KE309">
        <v>70.119699999999995</v>
      </c>
      <c r="KF309">
        <v>129.85</v>
      </c>
      <c r="KG309">
        <v>132.13300000000001</v>
      </c>
      <c r="KJ309">
        <v>354.87400000000002</v>
      </c>
      <c r="KK309">
        <v>698.70699999999999</v>
      </c>
      <c r="KL309">
        <v>203.99799999999999</v>
      </c>
      <c r="KM309">
        <v>963.97400000000005</v>
      </c>
      <c r="KN309">
        <v>0</v>
      </c>
      <c r="KO309">
        <v>-2630.83</v>
      </c>
      <c r="KP309">
        <v>0</v>
      </c>
      <c r="KQ309">
        <v>0</v>
      </c>
      <c r="KR309">
        <v>444.32499999999999</v>
      </c>
      <c r="KS309">
        <v>2251.9</v>
      </c>
      <c r="KT309">
        <v>2355.87</v>
      </c>
      <c r="KU309">
        <v>95.474199999999996</v>
      </c>
      <c r="KV309">
        <v>4738.29</v>
      </c>
      <c r="KW309">
        <v>0</v>
      </c>
      <c r="KX309">
        <v>0</v>
      </c>
      <c r="KY309">
        <v>0</v>
      </c>
      <c r="KZ309">
        <v>0</v>
      </c>
      <c r="LA309">
        <v>0</v>
      </c>
      <c r="LB309">
        <v>355.58199999999999</v>
      </c>
      <c r="LC309">
        <v>829.73400000000004</v>
      </c>
      <c r="LD309">
        <v>203.99799999999999</v>
      </c>
      <c r="LE309">
        <v>961.87199999999996</v>
      </c>
      <c r="LF309">
        <v>-2630.83</v>
      </c>
      <c r="LG309">
        <v>444.32499999999999</v>
      </c>
      <c r="LH309">
        <v>2253.54</v>
      </c>
      <c r="LI309">
        <v>2355.87</v>
      </c>
      <c r="LJ309">
        <v>95.474199999999996</v>
      </c>
      <c r="LK309">
        <v>4869.5600000000004</v>
      </c>
      <c r="LL309">
        <v>0</v>
      </c>
      <c r="LM309">
        <v>0</v>
      </c>
      <c r="LN309">
        <v>0</v>
      </c>
      <c r="LO309">
        <v>0</v>
      </c>
      <c r="LP309">
        <v>635.86699999999996</v>
      </c>
      <c r="LQ309">
        <v>1923.51</v>
      </c>
      <c r="LR309">
        <v>203.99799999999999</v>
      </c>
      <c r="LS309">
        <v>2726.52</v>
      </c>
      <c r="LT309">
        <v>1286.71</v>
      </c>
      <c r="LU309">
        <v>2922.79</v>
      </c>
      <c r="LV309">
        <v>2122.71</v>
      </c>
      <c r="LW309">
        <v>142.83199999999999</v>
      </c>
      <c r="LX309">
        <v>11964.9</v>
      </c>
      <c r="LY309">
        <v>0</v>
      </c>
      <c r="LZ309">
        <v>0</v>
      </c>
      <c r="MA309">
        <v>0</v>
      </c>
      <c r="MB309">
        <v>0</v>
      </c>
    </row>
    <row r="310" spans="1:340" x14ac:dyDescent="0.25">
      <c r="A310" s="26">
        <v>44497.873495370368</v>
      </c>
      <c r="B310" t="s">
        <v>1276</v>
      </c>
      <c r="C310" t="s">
        <v>1277</v>
      </c>
      <c r="D310">
        <v>11</v>
      </c>
      <c r="E310">
        <v>8</v>
      </c>
      <c r="F310">
        <v>6960</v>
      </c>
      <c r="G310" t="s">
        <v>87</v>
      </c>
      <c r="H310" t="s">
        <v>393</v>
      </c>
      <c r="I310">
        <v>6.01</v>
      </c>
      <c r="J310">
        <v>1.8</v>
      </c>
      <c r="K310">
        <v>1.8</v>
      </c>
      <c r="L310">
        <v>32.299999999999997</v>
      </c>
      <c r="O310">
        <v>5300.91</v>
      </c>
      <c r="P310">
        <v>4539.75</v>
      </c>
      <c r="Q310">
        <v>1100.08</v>
      </c>
      <c r="R310">
        <v>5874.13</v>
      </c>
      <c r="S310">
        <v>0</v>
      </c>
      <c r="T310">
        <v>-27764.3</v>
      </c>
      <c r="U310">
        <v>0</v>
      </c>
      <c r="V310">
        <v>0</v>
      </c>
      <c r="W310">
        <v>2033.7</v>
      </c>
      <c r="X310">
        <v>13041.2</v>
      </c>
      <c r="Y310">
        <v>12062</v>
      </c>
      <c r="Z310">
        <v>433.91399999999999</v>
      </c>
      <c r="AA310">
        <v>16621.3</v>
      </c>
      <c r="AB310">
        <v>16814.900000000001</v>
      </c>
      <c r="AC310">
        <v>0</v>
      </c>
      <c r="AD310">
        <v>0</v>
      </c>
      <c r="AE310">
        <v>0</v>
      </c>
      <c r="AF310">
        <v>0</v>
      </c>
      <c r="AG310">
        <v>0</v>
      </c>
      <c r="AH310">
        <v>0</v>
      </c>
      <c r="AI310">
        <v>19.14</v>
      </c>
      <c r="AJ310">
        <v>43.09</v>
      </c>
      <c r="AK310">
        <v>4.38</v>
      </c>
      <c r="AL310">
        <v>22.91</v>
      </c>
      <c r="AM310">
        <v>0</v>
      </c>
      <c r="AN310">
        <v>-96.92</v>
      </c>
      <c r="AO310">
        <v>0</v>
      </c>
      <c r="AP310">
        <v>0</v>
      </c>
      <c r="AQ310">
        <v>8.92</v>
      </c>
      <c r="AR310">
        <v>54.57</v>
      </c>
      <c r="AS310">
        <v>49.4</v>
      </c>
      <c r="AT310">
        <v>1.78</v>
      </c>
      <c r="AU310">
        <v>107.27</v>
      </c>
      <c r="AV310">
        <v>89.52</v>
      </c>
      <c r="BI310">
        <v>0</v>
      </c>
      <c r="BJ310">
        <v>5.96183</v>
      </c>
      <c r="BK310">
        <v>0.12561700000000001</v>
      </c>
      <c r="BL310">
        <v>0.49066900000000002</v>
      </c>
      <c r="BM310">
        <v>0</v>
      </c>
      <c r="BN310">
        <v>-0.52181699999999998</v>
      </c>
      <c r="BO310">
        <v>0</v>
      </c>
      <c r="BP310">
        <v>0</v>
      </c>
      <c r="BQ310">
        <v>0.53989299999999996</v>
      </c>
      <c r="BR310">
        <v>2.1933199999999999</v>
      </c>
      <c r="BS310">
        <v>1.82348</v>
      </c>
      <c r="BT310">
        <v>7.39533E-2</v>
      </c>
      <c r="BU310">
        <v>10.6869</v>
      </c>
      <c r="BV310">
        <v>6.5781200000000002</v>
      </c>
      <c r="BW310">
        <v>5315.95</v>
      </c>
      <c r="BX310">
        <v>5231.5200000000004</v>
      </c>
      <c r="BY310">
        <v>1100.08</v>
      </c>
      <c r="BZ310">
        <v>5864.52</v>
      </c>
      <c r="CA310">
        <v>-27764.3</v>
      </c>
      <c r="CB310">
        <v>2033.7</v>
      </c>
      <c r="CC310">
        <v>13048.7</v>
      </c>
      <c r="CD310">
        <v>12062</v>
      </c>
      <c r="CE310">
        <v>433.91399999999999</v>
      </c>
      <c r="CF310">
        <v>17326</v>
      </c>
      <c r="CG310">
        <v>17512.099999999999</v>
      </c>
      <c r="CH310">
        <v>0</v>
      </c>
      <c r="CI310">
        <v>0</v>
      </c>
      <c r="CJ310">
        <v>0</v>
      </c>
      <c r="CK310">
        <v>0</v>
      </c>
      <c r="CL310">
        <v>0</v>
      </c>
      <c r="CM310">
        <v>19.2</v>
      </c>
      <c r="CN310">
        <v>49.13</v>
      </c>
      <c r="CO310">
        <v>4.38</v>
      </c>
      <c r="CP310">
        <v>22.82</v>
      </c>
      <c r="CQ310">
        <v>-96.99</v>
      </c>
      <c r="CR310">
        <v>8.92</v>
      </c>
      <c r="CS310">
        <v>54.6</v>
      </c>
      <c r="CT310">
        <v>49.4</v>
      </c>
      <c r="CU310">
        <v>1.78</v>
      </c>
      <c r="CV310">
        <v>113.24</v>
      </c>
      <c r="CW310">
        <v>95.53</v>
      </c>
      <c r="DH310">
        <v>0</v>
      </c>
      <c r="DI310">
        <v>6.5560900000000002</v>
      </c>
      <c r="DJ310">
        <v>0.12561700000000001</v>
      </c>
      <c r="DK310">
        <v>0.45497500000000002</v>
      </c>
      <c r="DL310">
        <v>-0.52181699999999998</v>
      </c>
      <c r="DM310">
        <v>0.53989299999999996</v>
      </c>
      <c r="DN310">
        <v>2.1933699999999998</v>
      </c>
      <c r="DO310">
        <v>1.82348</v>
      </c>
      <c r="DP310">
        <v>7.39533E-2</v>
      </c>
      <c r="DQ310">
        <v>11.2456</v>
      </c>
      <c r="DR310">
        <v>7.1366800000000001</v>
      </c>
      <c r="DS310" t="s">
        <v>673</v>
      </c>
      <c r="DT310" t="s">
        <v>670</v>
      </c>
      <c r="DU310" t="s">
        <v>665</v>
      </c>
      <c r="DV310" t="s">
        <v>501</v>
      </c>
      <c r="DW310">
        <v>0.55860799999999999</v>
      </c>
      <c r="DX310">
        <v>0.558562</v>
      </c>
      <c r="DY310">
        <v>5.3</v>
      </c>
      <c r="DZ310">
        <v>6.3</v>
      </c>
      <c r="EC310">
        <v>5300.91</v>
      </c>
      <c r="ED310">
        <v>4539.75</v>
      </c>
      <c r="EE310">
        <v>1100.08</v>
      </c>
      <c r="EF310">
        <v>5874.13</v>
      </c>
      <c r="EG310">
        <v>0</v>
      </c>
      <c r="EH310">
        <v>-27764.3</v>
      </c>
      <c r="EI310">
        <v>0</v>
      </c>
      <c r="EJ310">
        <v>0</v>
      </c>
      <c r="EK310">
        <v>2033.7</v>
      </c>
      <c r="EL310">
        <v>13041.2</v>
      </c>
      <c r="EM310">
        <v>12062</v>
      </c>
      <c r="EN310">
        <v>433.91399999999999</v>
      </c>
      <c r="EO310">
        <v>16621.3</v>
      </c>
      <c r="EP310">
        <v>0</v>
      </c>
      <c r="EQ310">
        <v>0</v>
      </c>
      <c r="ER310">
        <v>0</v>
      </c>
      <c r="ES310">
        <v>0</v>
      </c>
      <c r="ET310">
        <v>0</v>
      </c>
      <c r="EU310">
        <v>19.14</v>
      </c>
      <c r="EV310">
        <v>43.09</v>
      </c>
      <c r="EW310">
        <v>4.38</v>
      </c>
      <c r="EX310">
        <v>22.91</v>
      </c>
      <c r="EY310">
        <v>0</v>
      </c>
      <c r="EZ310">
        <v>-96.92</v>
      </c>
      <c r="FA310">
        <v>0</v>
      </c>
      <c r="FB310">
        <v>0</v>
      </c>
      <c r="FC310">
        <v>8.92</v>
      </c>
      <c r="FD310">
        <v>54.57</v>
      </c>
      <c r="FE310">
        <v>49.4</v>
      </c>
      <c r="FF310">
        <v>1.78</v>
      </c>
      <c r="FG310">
        <v>107.27</v>
      </c>
      <c r="FT310">
        <v>0</v>
      </c>
      <c r="FU310">
        <v>5.96183</v>
      </c>
      <c r="FV310">
        <v>0.12561700000000001</v>
      </c>
      <c r="FW310">
        <v>0.49066900000000002</v>
      </c>
      <c r="FX310">
        <v>0</v>
      </c>
      <c r="FY310">
        <v>-0.52181699999999998</v>
      </c>
      <c r="FZ310">
        <v>0</v>
      </c>
      <c r="GA310">
        <v>0</v>
      </c>
      <c r="GB310">
        <v>0.53989299999999996</v>
      </c>
      <c r="GC310">
        <v>2.1933199999999999</v>
      </c>
      <c r="GD310">
        <v>1.82348</v>
      </c>
      <c r="GE310">
        <v>7.39533E-2</v>
      </c>
      <c r="GF310">
        <v>10.6869</v>
      </c>
      <c r="GG310">
        <v>9351.65</v>
      </c>
      <c r="GH310">
        <v>12506.6</v>
      </c>
      <c r="GI310">
        <v>1100.08</v>
      </c>
      <c r="GJ310">
        <v>15824.4</v>
      </c>
      <c r="GK310">
        <v>5894.96</v>
      </c>
      <c r="GL310">
        <v>15077.5</v>
      </c>
      <c r="GM310">
        <v>10697.7</v>
      </c>
      <c r="GN310">
        <v>540.49900000000002</v>
      </c>
      <c r="GO310">
        <v>70993.5</v>
      </c>
      <c r="GP310">
        <v>0</v>
      </c>
      <c r="GQ310">
        <v>0</v>
      </c>
      <c r="GR310">
        <v>0</v>
      </c>
      <c r="GS310">
        <v>0</v>
      </c>
      <c r="GT310">
        <v>33.840000000000003</v>
      </c>
      <c r="GU310">
        <v>97.26</v>
      </c>
      <c r="GV310">
        <v>4.38</v>
      </c>
      <c r="GW310">
        <v>61.84</v>
      </c>
      <c r="GX310">
        <v>26.5</v>
      </c>
      <c r="GY310">
        <v>61.74</v>
      </c>
      <c r="GZ310">
        <v>44.48</v>
      </c>
      <c r="HA310">
        <v>2.21</v>
      </c>
      <c r="HB310">
        <v>332.25</v>
      </c>
      <c r="HC310">
        <v>33.840000000000003</v>
      </c>
      <c r="HD310">
        <v>97.26</v>
      </c>
      <c r="HE310">
        <v>4.38</v>
      </c>
      <c r="HF310">
        <v>61.84</v>
      </c>
      <c r="HG310">
        <v>26.5</v>
      </c>
      <c r="HH310">
        <v>61.74</v>
      </c>
      <c r="HI310">
        <v>44.48</v>
      </c>
      <c r="HJ310">
        <v>2.21</v>
      </c>
      <c r="HK310">
        <v>332.25</v>
      </c>
      <c r="ID310">
        <v>0</v>
      </c>
      <c r="IE310">
        <v>11.1675</v>
      </c>
      <c r="IF310">
        <v>0.12561700000000001</v>
      </c>
      <c r="IG310">
        <v>1.6448700000000001</v>
      </c>
      <c r="IH310">
        <v>1.7213499999999999</v>
      </c>
      <c r="II310">
        <v>2.2057600000000002</v>
      </c>
      <c r="IJ310">
        <v>1.7518499999999999</v>
      </c>
      <c r="IK310">
        <v>0.114331</v>
      </c>
      <c r="IL310">
        <v>18.731300000000001</v>
      </c>
      <c r="IM310">
        <v>61.5</v>
      </c>
      <c r="IN310">
        <v>29.2</v>
      </c>
      <c r="IO310">
        <v>32.299999999999997</v>
      </c>
      <c r="IP310">
        <v>63.3</v>
      </c>
      <c r="IQ310">
        <v>29.2</v>
      </c>
      <c r="IR310">
        <v>34.1</v>
      </c>
      <c r="IU310">
        <v>89.52</v>
      </c>
      <c r="IV310">
        <v>0</v>
      </c>
      <c r="IW310">
        <v>95.53</v>
      </c>
      <c r="IX310">
        <v>0</v>
      </c>
      <c r="IY310">
        <v>89.52</v>
      </c>
      <c r="IZ310">
        <v>0</v>
      </c>
      <c r="JA310">
        <v>197.32</v>
      </c>
      <c r="JB310">
        <v>0</v>
      </c>
      <c r="JK310">
        <v>1</v>
      </c>
      <c r="JL310">
        <v>17.918900000000001</v>
      </c>
      <c r="JM310">
        <v>17.918900000000001</v>
      </c>
      <c r="JP310">
        <v>27772.400000000001</v>
      </c>
      <c r="JQ310">
        <v>17.918900000000001</v>
      </c>
      <c r="JR310">
        <v>2.4</v>
      </c>
      <c r="JS310">
        <v>1.86</v>
      </c>
      <c r="JT310">
        <v>4.78</v>
      </c>
      <c r="JU310">
        <v>2.42</v>
      </c>
      <c r="JV310">
        <v>1.83</v>
      </c>
      <c r="JW310">
        <v>4.9400000000000004</v>
      </c>
      <c r="JZ310">
        <v>2</v>
      </c>
      <c r="KA310">
        <v>8</v>
      </c>
      <c r="KB310">
        <v>106.56100000000001</v>
      </c>
      <c r="KC310">
        <v>108.369</v>
      </c>
      <c r="KD310">
        <v>112.05200000000001</v>
      </c>
      <c r="KE310">
        <v>113.971</v>
      </c>
      <c r="KF310">
        <v>172.47</v>
      </c>
      <c r="KG310">
        <v>175.62299999999999</v>
      </c>
      <c r="KJ310">
        <v>1080.8</v>
      </c>
      <c r="KK310">
        <v>1089.42</v>
      </c>
      <c r="KL310">
        <v>219.49799999999999</v>
      </c>
      <c r="KM310">
        <v>1133.49</v>
      </c>
      <c r="KN310">
        <v>0</v>
      </c>
      <c r="KO310">
        <v>-4255.6400000000003</v>
      </c>
      <c r="KP310">
        <v>0</v>
      </c>
      <c r="KQ310">
        <v>0</v>
      </c>
      <c r="KR310">
        <v>441.303</v>
      </c>
      <c r="KS310">
        <v>2507.7600000000002</v>
      </c>
      <c r="KT310">
        <v>2466.0500000000002</v>
      </c>
      <c r="KU310">
        <v>95.033199999999994</v>
      </c>
      <c r="KV310">
        <v>4777.72</v>
      </c>
      <c r="KW310">
        <v>0</v>
      </c>
      <c r="KX310">
        <v>0</v>
      </c>
      <c r="KY310">
        <v>0</v>
      </c>
      <c r="KZ310">
        <v>0</v>
      </c>
      <c r="LA310">
        <v>0</v>
      </c>
      <c r="LB310">
        <v>1083.9000000000001</v>
      </c>
      <c r="LC310">
        <v>1248.99</v>
      </c>
      <c r="LD310">
        <v>219.49799999999999</v>
      </c>
      <c r="LE310">
        <v>1131.24</v>
      </c>
      <c r="LF310">
        <v>-4255.6400000000003</v>
      </c>
      <c r="LG310">
        <v>441.303</v>
      </c>
      <c r="LH310">
        <v>2509.09</v>
      </c>
      <c r="LI310">
        <v>2466.0500000000002</v>
      </c>
      <c r="LJ310">
        <v>95.033199999999994</v>
      </c>
      <c r="LK310">
        <v>4939.47</v>
      </c>
      <c r="LL310">
        <v>0</v>
      </c>
      <c r="LM310">
        <v>0</v>
      </c>
      <c r="LN310">
        <v>0</v>
      </c>
      <c r="LO310">
        <v>0</v>
      </c>
      <c r="LP310">
        <v>1952.02</v>
      </c>
      <c r="LQ310">
        <v>2863.86</v>
      </c>
      <c r="LR310">
        <v>219.49799999999999</v>
      </c>
      <c r="LS310">
        <v>3051.77</v>
      </c>
      <c r="LT310">
        <v>1278.6099999999999</v>
      </c>
      <c r="LU310">
        <v>3076.41</v>
      </c>
      <c r="LV310">
        <v>2209.0100000000002</v>
      </c>
      <c r="LW310">
        <v>129.84899999999999</v>
      </c>
      <c r="LX310">
        <v>14781</v>
      </c>
      <c r="LY310">
        <v>0</v>
      </c>
      <c r="LZ310">
        <v>0</v>
      </c>
      <c r="MA310">
        <v>0</v>
      </c>
      <c r="MB310">
        <v>0</v>
      </c>
    </row>
    <row r="311" spans="1:340" x14ac:dyDescent="0.25">
      <c r="A311" s="26">
        <v>44497.874074074076</v>
      </c>
      <c r="B311" t="s">
        <v>1278</v>
      </c>
      <c r="C311" t="s">
        <v>1279</v>
      </c>
      <c r="D311">
        <v>12</v>
      </c>
      <c r="E311">
        <v>8</v>
      </c>
      <c r="F311">
        <v>6960</v>
      </c>
      <c r="G311" t="s">
        <v>87</v>
      </c>
      <c r="H311" t="s">
        <v>393</v>
      </c>
      <c r="I311">
        <v>5.52</v>
      </c>
      <c r="J311">
        <v>1.8</v>
      </c>
      <c r="K311">
        <v>1.8</v>
      </c>
      <c r="L311">
        <v>32.4</v>
      </c>
      <c r="O311">
        <v>5056.51</v>
      </c>
      <c r="P311">
        <v>1625.39</v>
      </c>
      <c r="Q311">
        <v>1100.08</v>
      </c>
      <c r="R311">
        <v>6147.84</v>
      </c>
      <c r="S311">
        <v>0</v>
      </c>
      <c r="T311">
        <v>-24601.200000000001</v>
      </c>
      <c r="U311">
        <v>0</v>
      </c>
      <c r="V311">
        <v>0</v>
      </c>
      <c r="W311">
        <v>2033.7</v>
      </c>
      <c r="X311">
        <v>12983.2</v>
      </c>
      <c r="Y311">
        <v>12062</v>
      </c>
      <c r="Z311">
        <v>433.91399999999999</v>
      </c>
      <c r="AA311">
        <v>16841.400000000001</v>
      </c>
      <c r="AB311">
        <v>13929.8</v>
      </c>
      <c r="AC311">
        <v>0</v>
      </c>
      <c r="AD311">
        <v>0</v>
      </c>
      <c r="AE311">
        <v>0</v>
      </c>
      <c r="AF311">
        <v>0</v>
      </c>
      <c r="AG311">
        <v>0</v>
      </c>
      <c r="AH311">
        <v>0</v>
      </c>
      <c r="AI311">
        <v>18.29</v>
      </c>
      <c r="AJ311">
        <v>22.89</v>
      </c>
      <c r="AK311">
        <v>4.38</v>
      </c>
      <c r="AL311">
        <v>23.94</v>
      </c>
      <c r="AM311">
        <v>0</v>
      </c>
      <c r="AN311">
        <v>-85.92</v>
      </c>
      <c r="AO311">
        <v>0</v>
      </c>
      <c r="AP311">
        <v>0</v>
      </c>
      <c r="AQ311">
        <v>8.9499999999999993</v>
      </c>
      <c r="AR311">
        <v>54.26</v>
      </c>
      <c r="AS311">
        <v>49.46</v>
      </c>
      <c r="AT311">
        <v>1.79</v>
      </c>
      <c r="AU311">
        <v>98.04</v>
      </c>
      <c r="AV311">
        <v>69.5</v>
      </c>
      <c r="BI311">
        <v>0</v>
      </c>
      <c r="BJ311">
        <v>3.9673600000000002</v>
      </c>
      <c r="BK311">
        <v>0.12561700000000001</v>
      </c>
      <c r="BL311">
        <v>0.53372799999999998</v>
      </c>
      <c r="BM311">
        <v>0</v>
      </c>
      <c r="BN311">
        <v>-0.46065699999999998</v>
      </c>
      <c r="BO311">
        <v>0</v>
      </c>
      <c r="BP311">
        <v>0</v>
      </c>
      <c r="BQ311">
        <v>0.53989299999999996</v>
      </c>
      <c r="BR311">
        <v>2.19095</v>
      </c>
      <c r="BS311">
        <v>1.82348</v>
      </c>
      <c r="BT311">
        <v>7.39533E-2</v>
      </c>
      <c r="BU311">
        <v>8.7943200000000008</v>
      </c>
      <c r="BV311">
        <v>4.6266999999999996</v>
      </c>
      <c r="BW311">
        <v>5038.87</v>
      </c>
      <c r="BX311">
        <v>2077.8200000000002</v>
      </c>
      <c r="BY311">
        <v>1100.08</v>
      </c>
      <c r="BZ311">
        <v>6123.64</v>
      </c>
      <c r="CA311">
        <v>-24601.200000000001</v>
      </c>
      <c r="CB311">
        <v>2033.7</v>
      </c>
      <c r="CC311">
        <v>12998.9</v>
      </c>
      <c r="CD311">
        <v>12062</v>
      </c>
      <c r="CE311">
        <v>433.91399999999999</v>
      </c>
      <c r="CF311">
        <v>17267.7</v>
      </c>
      <c r="CG311">
        <v>14340.4</v>
      </c>
      <c r="CH311">
        <v>0</v>
      </c>
      <c r="CI311">
        <v>0</v>
      </c>
      <c r="CJ311">
        <v>0</v>
      </c>
      <c r="CK311">
        <v>0</v>
      </c>
      <c r="CL311">
        <v>0</v>
      </c>
      <c r="CM311">
        <v>18.23</v>
      </c>
      <c r="CN311">
        <v>28.59</v>
      </c>
      <c r="CO311">
        <v>4.38</v>
      </c>
      <c r="CP311">
        <v>23.82</v>
      </c>
      <c r="CQ311">
        <v>-85.96</v>
      </c>
      <c r="CR311">
        <v>8.9499999999999993</v>
      </c>
      <c r="CS311">
        <v>54.32</v>
      </c>
      <c r="CT311">
        <v>49.46</v>
      </c>
      <c r="CU311">
        <v>1.79</v>
      </c>
      <c r="CV311">
        <v>103.58</v>
      </c>
      <c r="CW311">
        <v>75.02</v>
      </c>
      <c r="DH311">
        <v>0</v>
      </c>
      <c r="DI311">
        <v>4.6422600000000003</v>
      </c>
      <c r="DJ311">
        <v>0.12561700000000001</v>
      </c>
      <c r="DK311">
        <v>0.51909400000000006</v>
      </c>
      <c r="DL311">
        <v>-0.46065699999999998</v>
      </c>
      <c r="DM311">
        <v>0.53989299999999996</v>
      </c>
      <c r="DN311">
        <v>2.1923900000000001</v>
      </c>
      <c r="DO311">
        <v>1.82348</v>
      </c>
      <c r="DP311">
        <v>7.39533E-2</v>
      </c>
      <c r="DQ311">
        <v>9.4560300000000002</v>
      </c>
      <c r="DR311">
        <v>5.2869700000000002</v>
      </c>
      <c r="DS311" t="s">
        <v>673</v>
      </c>
      <c r="DT311" t="s">
        <v>670</v>
      </c>
      <c r="DU311" t="s">
        <v>665</v>
      </c>
      <c r="DV311" t="s">
        <v>501</v>
      </c>
      <c r="DW311">
        <v>0.66170600000000002</v>
      </c>
      <c r="DX311">
        <v>0.66026899999999999</v>
      </c>
      <c r="DY311">
        <v>5.3</v>
      </c>
      <c r="DZ311">
        <v>7.4</v>
      </c>
      <c r="EC311">
        <v>5056.51</v>
      </c>
      <c r="ED311">
        <v>1625.39</v>
      </c>
      <c r="EE311">
        <v>1100.08</v>
      </c>
      <c r="EF311">
        <v>6147.84</v>
      </c>
      <c r="EG311">
        <v>0</v>
      </c>
      <c r="EH311">
        <v>-24601.200000000001</v>
      </c>
      <c r="EI311">
        <v>0</v>
      </c>
      <c r="EJ311">
        <v>0</v>
      </c>
      <c r="EK311">
        <v>2033.7</v>
      </c>
      <c r="EL311">
        <v>12983.2</v>
      </c>
      <c r="EM311">
        <v>12062</v>
      </c>
      <c r="EN311">
        <v>433.91399999999999</v>
      </c>
      <c r="EO311">
        <v>16841.400000000001</v>
      </c>
      <c r="EP311">
        <v>0</v>
      </c>
      <c r="EQ311">
        <v>0</v>
      </c>
      <c r="ER311">
        <v>0</v>
      </c>
      <c r="ES311">
        <v>0</v>
      </c>
      <c r="ET311">
        <v>0</v>
      </c>
      <c r="EU311">
        <v>18.29</v>
      </c>
      <c r="EV311">
        <v>22.89</v>
      </c>
      <c r="EW311">
        <v>4.38</v>
      </c>
      <c r="EX311">
        <v>23.94</v>
      </c>
      <c r="EY311">
        <v>0</v>
      </c>
      <c r="EZ311">
        <v>-85.92</v>
      </c>
      <c r="FA311">
        <v>0</v>
      </c>
      <c r="FB311">
        <v>0</v>
      </c>
      <c r="FC311">
        <v>8.9499999999999993</v>
      </c>
      <c r="FD311">
        <v>54.26</v>
      </c>
      <c r="FE311">
        <v>49.46</v>
      </c>
      <c r="FF311">
        <v>1.79</v>
      </c>
      <c r="FG311">
        <v>98.04</v>
      </c>
      <c r="FT311">
        <v>0</v>
      </c>
      <c r="FU311">
        <v>3.9673600000000002</v>
      </c>
      <c r="FV311">
        <v>0.12561700000000001</v>
      </c>
      <c r="FW311">
        <v>0.53372799999999998</v>
      </c>
      <c r="FX311">
        <v>0</v>
      </c>
      <c r="FY311">
        <v>-0.46065699999999998</v>
      </c>
      <c r="FZ311">
        <v>0</v>
      </c>
      <c r="GA311">
        <v>0</v>
      </c>
      <c r="GB311">
        <v>0.53989299999999996</v>
      </c>
      <c r="GC311">
        <v>2.19095</v>
      </c>
      <c r="GD311">
        <v>1.82348</v>
      </c>
      <c r="GE311">
        <v>7.39533E-2</v>
      </c>
      <c r="GF311">
        <v>8.7943200000000008</v>
      </c>
      <c r="GG311">
        <v>8843.32</v>
      </c>
      <c r="GH311">
        <v>5938.62</v>
      </c>
      <c r="GI311">
        <v>1100.08</v>
      </c>
      <c r="GJ311">
        <v>16568.900000000001</v>
      </c>
      <c r="GK311">
        <v>5894.96</v>
      </c>
      <c r="GL311">
        <v>15077.5</v>
      </c>
      <c r="GM311">
        <v>10697.7</v>
      </c>
      <c r="GN311">
        <v>540.49900000000002</v>
      </c>
      <c r="GO311">
        <v>64661.599999999999</v>
      </c>
      <c r="GP311">
        <v>0</v>
      </c>
      <c r="GQ311">
        <v>0</v>
      </c>
      <c r="GR311">
        <v>0</v>
      </c>
      <c r="GS311">
        <v>0</v>
      </c>
      <c r="GT311">
        <v>32.06</v>
      </c>
      <c r="GU311">
        <v>64.92</v>
      </c>
      <c r="GV311">
        <v>4.38</v>
      </c>
      <c r="GW311">
        <v>66.05</v>
      </c>
      <c r="GX311">
        <v>26.6</v>
      </c>
      <c r="GY311">
        <v>61.81</v>
      </c>
      <c r="GZ311">
        <v>44.53</v>
      </c>
      <c r="HA311">
        <v>2.2599999999999998</v>
      </c>
      <c r="HB311">
        <v>302.61</v>
      </c>
      <c r="HC311">
        <v>32.06</v>
      </c>
      <c r="HD311">
        <v>64.92</v>
      </c>
      <c r="HE311">
        <v>4.38</v>
      </c>
      <c r="HF311">
        <v>66.05</v>
      </c>
      <c r="HG311">
        <v>26.6</v>
      </c>
      <c r="HH311">
        <v>61.81</v>
      </c>
      <c r="HI311">
        <v>44.53</v>
      </c>
      <c r="HJ311">
        <v>2.2599999999999998</v>
      </c>
      <c r="HK311">
        <v>302.61</v>
      </c>
      <c r="ID311">
        <v>0</v>
      </c>
      <c r="IE311">
        <v>9.3489699999999996</v>
      </c>
      <c r="IF311">
        <v>0.12561700000000001</v>
      </c>
      <c r="IG311">
        <v>2.26728</v>
      </c>
      <c r="IH311">
        <v>1.7213499999999999</v>
      </c>
      <c r="II311">
        <v>2.2057600000000002</v>
      </c>
      <c r="IJ311">
        <v>1.7518499999999999</v>
      </c>
      <c r="IK311">
        <v>0.114331</v>
      </c>
      <c r="IL311">
        <v>17.5352</v>
      </c>
      <c r="IM311">
        <v>60.8</v>
      </c>
      <c r="IN311">
        <v>28.4</v>
      </c>
      <c r="IO311">
        <v>32.4</v>
      </c>
      <c r="IP311">
        <v>62.6</v>
      </c>
      <c r="IQ311">
        <v>28.4</v>
      </c>
      <c r="IR311">
        <v>34.200000000000003</v>
      </c>
      <c r="IU311">
        <v>69.5</v>
      </c>
      <c r="IV311">
        <v>0</v>
      </c>
      <c r="IW311">
        <v>75.02</v>
      </c>
      <c r="IX311">
        <v>0</v>
      </c>
      <c r="IY311">
        <v>69.5</v>
      </c>
      <c r="IZ311">
        <v>0</v>
      </c>
      <c r="JA311">
        <v>167.41</v>
      </c>
      <c r="JB311">
        <v>0</v>
      </c>
      <c r="JK311">
        <v>1</v>
      </c>
      <c r="JL311">
        <v>16.143899999999999</v>
      </c>
      <c r="JM311">
        <v>16.143899999999999</v>
      </c>
      <c r="JP311">
        <v>24608.400000000001</v>
      </c>
      <c r="JQ311">
        <v>16.143899999999999</v>
      </c>
      <c r="JR311">
        <v>2.2000000000000002</v>
      </c>
      <c r="JS311">
        <v>1.57</v>
      </c>
      <c r="JT311">
        <v>4.58</v>
      </c>
      <c r="JU311">
        <v>2.21</v>
      </c>
      <c r="JV311">
        <v>1.55</v>
      </c>
      <c r="JW311">
        <v>4.68</v>
      </c>
      <c r="JZ311">
        <v>2</v>
      </c>
      <c r="KA311">
        <v>8</v>
      </c>
      <c r="KB311">
        <v>73.876199999999997</v>
      </c>
      <c r="KC311">
        <v>75.016499999999994</v>
      </c>
      <c r="KD311">
        <v>77.797700000000006</v>
      </c>
      <c r="KE311">
        <v>79.018100000000004</v>
      </c>
      <c r="KF311">
        <v>154.458</v>
      </c>
      <c r="KG311">
        <v>157.24299999999999</v>
      </c>
      <c r="KJ311">
        <v>1035.6199999999999</v>
      </c>
      <c r="KK311">
        <v>401.05500000000001</v>
      </c>
      <c r="KL311">
        <v>219.49799999999999</v>
      </c>
      <c r="KM311">
        <v>1193.42</v>
      </c>
      <c r="KN311">
        <v>0</v>
      </c>
      <c r="KO311">
        <v>-3767.58</v>
      </c>
      <c r="KP311">
        <v>0</v>
      </c>
      <c r="KQ311">
        <v>0</v>
      </c>
      <c r="KR311">
        <v>441.303</v>
      </c>
      <c r="KS311">
        <v>2495.89</v>
      </c>
      <c r="KT311">
        <v>2466.0500000000002</v>
      </c>
      <c r="KU311">
        <v>95.033199999999994</v>
      </c>
      <c r="KV311">
        <v>4580.29</v>
      </c>
      <c r="KW311">
        <v>0</v>
      </c>
      <c r="KX311">
        <v>0</v>
      </c>
      <c r="KY311">
        <v>0</v>
      </c>
      <c r="KZ311">
        <v>0</v>
      </c>
      <c r="LA311">
        <v>0</v>
      </c>
      <c r="LB311">
        <v>1032.54</v>
      </c>
      <c r="LC311">
        <v>507.82600000000002</v>
      </c>
      <c r="LD311">
        <v>219.49799999999999</v>
      </c>
      <c r="LE311">
        <v>1188.8900000000001</v>
      </c>
      <c r="LF311">
        <v>-3767.58</v>
      </c>
      <c r="LG311">
        <v>441.303</v>
      </c>
      <c r="LH311">
        <v>2499</v>
      </c>
      <c r="LI311">
        <v>2466.0500000000002</v>
      </c>
      <c r="LJ311">
        <v>95.033199999999994</v>
      </c>
      <c r="LK311">
        <v>4682.5600000000004</v>
      </c>
      <c r="LL311">
        <v>0</v>
      </c>
      <c r="LM311">
        <v>0</v>
      </c>
      <c r="LN311">
        <v>0</v>
      </c>
      <c r="LO311">
        <v>0</v>
      </c>
      <c r="LP311">
        <v>1856.91</v>
      </c>
      <c r="LQ311">
        <v>1407.3</v>
      </c>
      <c r="LR311">
        <v>219.49799999999999</v>
      </c>
      <c r="LS311">
        <v>3211.32</v>
      </c>
      <c r="LT311">
        <v>1278.6099999999999</v>
      </c>
      <c r="LU311">
        <v>3076.41</v>
      </c>
      <c r="LV311">
        <v>2209.0100000000002</v>
      </c>
      <c r="LW311">
        <v>129.84899999999999</v>
      </c>
      <c r="LX311">
        <v>13388.9</v>
      </c>
      <c r="LY311">
        <v>0</v>
      </c>
      <c r="LZ311">
        <v>0</v>
      </c>
      <c r="MA311">
        <v>0</v>
      </c>
      <c r="MB311">
        <v>0</v>
      </c>
    </row>
    <row r="312" spans="1:340" x14ac:dyDescent="0.25">
      <c r="A312" s="26">
        <v>44497.874652777777</v>
      </c>
      <c r="B312" t="s">
        <v>1280</v>
      </c>
      <c r="C312" t="s">
        <v>1281</v>
      </c>
      <c r="D312">
        <v>13</v>
      </c>
      <c r="E312">
        <v>8</v>
      </c>
      <c r="F312">
        <v>6960</v>
      </c>
      <c r="G312" t="s">
        <v>87</v>
      </c>
      <c r="H312" t="s">
        <v>393</v>
      </c>
      <c r="I312">
        <v>5.41</v>
      </c>
      <c r="J312">
        <v>1.6</v>
      </c>
      <c r="K312">
        <v>1.6</v>
      </c>
      <c r="L312">
        <v>32.700000000000003</v>
      </c>
      <c r="O312">
        <v>4498.1499999999996</v>
      </c>
      <c r="P312">
        <v>5083.79</v>
      </c>
      <c r="Q312">
        <v>1100.08</v>
      </c>
      <c r="R312">
        <v>5702.7</v>
      </c>
      <c r="S312">
        <v>0</v>
      </c>
      <c r="T312">
        <v>-28412.799999999999</v>
      </c>
      <c r="U312">
        <v>0</v>
      </c>
      <c r="V312">
        <v>0</v>
      </c>
      <c r="W312">
        <v>2033.7</v>
      </c>
      <c r="X312">
        <v>13064.5</v>
      </c>
      <c r="Y312">
        <v>12062</v>
      </c>
      <c r="Z312">
        <v>433.91399999999999</v>
      </c>
      <c r="AA312">
        <v>15566</v>
      </c>
      <c r="AB312">
        <v>16384.7</v>
      </c>
      <c r="AC312">
        <v>0</v>
      </c>
      <c r="AD312">
        <v>0</v>
      </c>
      <c r="AE312">
        <v>0</v>
      </c>
      <c r="AF312">
        <v>0</v>
      </c>
      <c r="AG312">
        <v>0</v>
      </c>
      <c r="AH312">
        <v>0</v>
      </c>
      <c r="AI312">
        <v>16.39</v>
      </c>
      <c r="AJ312">
        <v>46.11</v>
      </c>
      <c r="AK312">
        <v>4.4000000000000004</v>
      </c>
      <c r="AL312">
        <v>22.47</v>
      </c>
      <c r="AM312">
        <v>0</v>
      </c>
      <c r="AN312">
        <v>-96.14</v>
      </c>
      <c r="AO312">
        <v>0</v>
      </c>
      <c r="AP312">
        <v>0</v>
      </c>
      <c r="AQ312">
        <v>9.1300000000000008</v>
      </c>
      <c r="AR312">
        <v>54.83</v>
      </c>
      <c r="AS312">
        <v>49.76</v>
      </c>
      <c r="AT312">
        <v>1.81</v>
      </c>
      <c r="AU312">
        <v>108.76</v>
      </c>
      <c r="AV312">
        <v>89.37</v>
      </c>
      <c r="BI312">
        <v>0</v>
      </c>
      <c r="BJ312">
        <v>6.8408100000000003</v>
      </c>
      <c r="BK312">
        <v>0.12561700000000001</v>
      </c>
      <c r="BL312">
        <v>0.47537600000000002</v>
      </c>
      <c r="BM312">
        <v>0</v>
      </c>
      <c r="BN312">
        <v>-0.42377900000000002</v>
      </c>
      <c r="BO312">
        <v>0</v>
      </c>
      <c r="BP312">
        <v>0</v>
      </c>
      <c r="BQ312">
        <v>0.53989299999999996</v>
      </c>
      <c r="BR312">
        <v>2.1949200000000002</v>
      </c>
      <c r="BS312">
        <v>1.82348</v>
      </c>
      <c r="BT312">
        <v>7.39533E-2</v>
      </c>
      <c r="BU312">
        <v>11.6503</v>
      </c>
      <c r="BV312">
        <v>7.4417999999999997</v>
      </c>
      <c r="BW312">
        <v>4492.49</v>
      </c>
      <c r="BX312">
        <v>5817.61</v>
      </c>
      <c r="BY312">
        <v>1100.08</v>
      </c>
      <c r="BZ312">
        <v>5691.4</v>
      </c>
      <c r="CA312">
        <v>-28412.799999999999</v>
      </c>
      <c r="CB312">
        <v>2033.7</v>
      </c>
      <c r="CC312">
        <v>13074</v>
      </c>
      <c r="CD312">
        <v>12062</v>
      </c>
      <c r="CE312">
        <v>433.91399999999999</v>
      </c>
      <c r="CF312">
        <v>16292.4</v>
      </c>
      <c r="CG312">
        <v>17101.599999999999</v>
      </c>
      <c r="CH312">
        <v>0</v>
      </c>
      <c r="CI312">
        <v>0</v>
      </c>
      <c r="CJ312">
        <v>0</v>
      </c>
      <c r="CK312">
        <v>0</v>
      </c>
      <c r="CL312">
        <v>0</v>
      </c>
      <c r="CM312">
        <v>16.37</v>
      </c>
      <c r="CN312">
        <v>51.6</v>
      </c>
      <c r="CO312">
        <v>4.4000000000000004</v>
      </c>
      <c r="CP312">
        <v>22.41</v>
      </c>
      <c r="CQ312">
        <v>-96.22</v>
      </c>
      <c r="CR312">
        <v>9.1300000000000008</v>
      </c>
      <c r="CS312">
        <v>54.87</v>
      </c>
      <c r="CT312">
        <v>49.76</v>
      </c>
      <c r="CU312">
        <v>1.81</v>
      </c>
      <c r="CV312">
        <v>114.13</v>
      </c>
      <c r="CW312">
        <v>94.78</v>
      </c>
      <c r="DH312">
        <v>0</v>
      </c>
      <c r="DI312">
        <v>7.5624099999999999</v>
      </c>
      <c r="DJ312">
        <v>0.12561700000000001</v>
      </c>
      <c r="DK312">
        <v>0.47037299999999999</v>
      </c>
      <c r="DL312">
        <v>-0.42377900000000002</v>
      </c>
      <c r="DM312">
        <v>0.53989299999999996</v>
      </c>
      <c r="DN312">
        <v>2.1953</v>
      </c>
      <c r="DO312">
        <v>1.82348</v>
      </c>
      <c r="DP312">
        <v>7.39533E-2</v>
      </c>
      <c r="DQ312">
        <v>12.3672</v>
      </c>
      <c r="DR312">
        <v>8.1584000000000003</v>
      </c>
      <c r="DS312" t="s">
        <v>673</v>
      </c>
      <c r="DT312" t="s">
        <v>670</v>
      </c>
      <c r="DU312" t="s">
        <v>665</v>
      </c>
      <c r="DV312" t="s">
        <v>501</v>
      </c>
      <c r="DW312">
        <v>0.71697200000000005</v>
      </c>
      <c r="DX312">
        <v>0.71659399999999995</v>
      </c>
      <c r="DY312">
        <v>4.7</v>
      </c>
      <c r="DZ312">
        <v>5.7</v>
      </c>
      <c r="EC312">
        <v>4498.1499999999996</v>
      </c>
      <c r="ED312">
        <v>5083.79</v>
      </c>
      <c r="EE312">
        <v>1100.08</v>
      </c>
      <c r="EF312">
        <v>5702.7</v>
      </c>
      <c r="EG312">
        <v>0</v>
      </c>
      <c r="EH312">
        <v>-28412.799999999999</v>
      </c>
      <c r="EI312">
        <v>0</v>
      </c>
      <c r="EJ312">
        <v>0</v>
      </c>
      <c r="EK312">
        <v>2033.7</v>
      </c>
      <c r="EL312">
        <v>13064.5</v>
      </c>
      <c r="EM312">
        <v>12062</v>
      </c>
      <c r="EN312">
        <v>433.91399999999999</v>
      </c>
      <c r="EO312">
        <v>15566</v>
      </c>
      <c r="EP312">
        <v>0</v>
      </c>
      <c r="EQ312">
        <v>0</v>
      </c>
      <c r="ER312">
        <v>0</v>
      </c>
      <c r="ES312">
        <v>0</v>
      </c>
      <c r="ET312">
        <v>0</v>
      </c>
      <c r="EU312">
        <v>16.39</v>
      </c>
      <c r="EV312">
        <v>46.11</v>
      </c>
      <c r="EW312">
        <v>4.4000000000000004</v>
      </c>
      <c r="EX312">
        <v>22.47</v>
      </c>
      <c r="EY312">
        <v>0</v>
      </c>
      <c r="EZ312">
        <v>-96.14</v>
      </c>
      <c r="FA312">
        <v>0</v>
      </c>
      <c r="FB312">
        <v>0</v>
      </c>
      <c r="FC312">
        <v>9.1300000000000008</v>
      </c>
      <c r="FD312">
        <v>54.83</v>
      </c>
      <c r="FE312">
        <v>49.76</v>
      </c>
      <c r="FF312">
        <v>1.81</v>
      </c>
      <c r="FG312">
        <v>108.76</v>
      </c>
      <c r="FT312">
        <v>0</v>
      </c>
      <c r="FU312">
        <v>6.8408100000000003</v>
      </c>
      <c r="FV312">
        <v>0.12561700000000001</v>
      </c>
      <c r="FW312">
        <v>0.47537600000000002</v>
      </c>
      <c r="FX312">
        <v>0</v>
      </c>
      <c r="FY312">
        <v>-0.42377900000000002</v>
      </c>
      <c r="FZ312">
        <v>0</v>
      </c>
      <c r="GA312">
        <v>0</v>
      </c>
      <c r="GB312">
        <v>0.53989299999999996</v>
      </c>
      <c r="GC312">
        <v>2.1949200000000002</v>
      </c>
      <c r="GD312">
        <v>1.82348</v>
      </c>
      <c r="GE312">
        <v>7.39533E-2</v>
      </c>
      <c r="GF312">
        <v>11.6503</v>
      </c>
      <c r="GG312">
        <v>8162.7</v>
      </c>
      <c r="GH312">
        <v>13672.8</v>
      </c>
      <c r="GI312">
        <v>1100.08</v>
      </c>
      <c r="GJ312">
        <v>15542.9</v>
      </c>
      <c r="GK312">
        <v>5894.96</v>
      </c>
      <c r="GL312">
        <v>15077.5</v>
      </c>
      <c r="GM312">
        <v>10697.7</v>
      </c>
      <c r="GN312">
        <v>540.49900000000002</v>
      </c>
      <c r="GO312">
        <v>70689.2</v>
      </c>
      <c r="GP312">
        <v>0</v>
      </c>
      <c r="GQ312">
        <v>0</v>
      </c>
      <c r="GR312">
        <v>0</v>
      </c>
      <c r="GS312">
        <v>0</v>
      </c>
      <c r="GT312">
        <v>29.8</v>
      </c>
      <c r="GU312">
        <v>98.92</v>
      </c>
      <c r="GV312">
        <v>4.4000000000000004</v>
      </c>
      <c r="GW312">
        <v>63.04</v>
      </c>
      <c r="GX312">
        <v>27.27</v>
      </c>
      <c r="GY312">
        <v>62.19</v>
      </c>
      <c r="GZ312">
        <v>44.84</v>
      </c>
      <c r="HA312">
        <v>2.31</v>
      </c>
      <c r="HB312">
        <v>332.77</v>
      </c>
      <c r="HC312">
        <v>29.8</v>
      </c>
      <c r="HD312">
        <v>98.92</v>
      </c>
      <c r="HE312">
        <v>4.4000000000000004</v>
      </c>
      <c r="HF312">
        <v>63.04</v>
      </c>
      <c r="HG312">
        <v>27.27</v>
      </c>
      <c r="HH312">
        <v>62.19</v>
      </c>
      <c r="HI312">
        <v>44.84</v>
      </c>
      <c r="HJ312">
        <v>2.31</v>
      </c>
      <c r="HK312">
        <v>332.77</v>
      </c>
      <c r="ID312">
        <v>0</v>
      </c>
      <c r="IE312">
        <v>11.4368</v>
      </c>
      <c r="IF312">
        <v>0.12561700000000001</v>
      </c>
      <c r="IG312">
        <v>1.66777</v>
      </c>
      <c r="IH312">
        <v>1.7213499999999999</v>
      </c>
      <c r="II312">
        <v>2.2057600000000002</v>
      </c>
      <c r="IJ312">
        <v>1.7518499999999999</v>
      </c>
      <c r="IK312">
        <v>0.114331</v>
      </c>
      <c r="IL312">
        <v>19.023399999999999</v>
      </c>
      <c r="IM312">
        <v>61.6</v>
      </c>
      <c r="IN312">
        <v>28.9</v>
      </c>
      <c r="IO312">
        <v>32.700000000000003</v>
      </c>
      <c r="IP312">
        <v>63.2</v>
      </c>
      <c r="IQ312">
        <v>28.9</v>
      </c>
      <c r="IR312">
        <v>34.299999999999997</v>
      </c>
      <c r="IU312">
        <v>89.37</v>
      </c>
      <c r="IV312">
        <v>0</v>
      </c>
      <c r="IW312">
        <v>94.78</v>
      </c>
      <c r="IX312">
        <v>0</v>
      </c>
      <c r="IY312">
        <v>89.37</v>
      </c>
      <c r="IZ312">
        <v>0</v>
      </c>
      <c r="JA312">
        <v>196.16</v>
      </c>
      <c r="JB312">
        <v>0</v>
      </c>
      <c r="JK312">
        <v>1</v>
      </c>
      <c r="JL312">
        <v>18.847999999999999</v>
      </c>
      <c r="JM312">
        <v>18.847999999999999</v>
      </c>
      <c r="JP312">
        <v>28421.1</v>
      </c>
      <c r="JQ312">
        <v>18.847999999999999</v>
      </c>
      <c r="JR312">
        <v>2.41</v>
      </c>
      <c r="JS312">
        <v>1.98</v>
      </c>
      <c r="JT312">
        <v>4.58</v>
      </c>
      <c r="JU312">
        <v>2.44</v>
      </c>
      <c r="JV312">
        <v>1.95</v>
      </c>
      <c r="JW312">
        <v>4.75</v>
      </c>
      <c r="JZ312">
        <v>2</v>
      </c>
      <c r="KA312">
        <v>8</v>
      </c>
      <c r="KB312">
        <v>94.376800000000003</v>
      </c>
      <c r="KC312">
        <v>95.935500000000005</v>
      </c>
      <c r="KD312">
        <v>99.811599999999999</v>
      </c>
      <c r="KE312">
        <v>101.48099999999999</v>
      </c>
      <c r="KF312">
        <v>174.95500000000001</v>
      </c>
      <c r="KG312">
        <v>178.15799999999999</v>
      </c>
      <c r="KJ312">
        <v>920.24599999999998</v>
      </c>
      <c r="KK312">
        <v>1215.29</v>
      </c>
      <c r="KL312">
        <v>219.49799999999999</v>
      </c>
      <c r="KM312">
        <v>1102.28</v>
      </c>
      <c r="KN312">
        <v>0</v>
      </c>
      <c r="KO312">
        <v>-4389.4399999999996</v>
      </c>
      <c r="KP312">
        <v>0</v>
      </c>
      <c r="KQ312">
        <v>0</v>
      </c>
      <c r="KR312">
        <v>441.303</v>
      </c>
      <c r="KS312">
        <v>2512.17</v>
      </c>
      <c r="KT312">
        <v>2466.0500000000002</v>
      </c>
      <c r="KU312">
        <v>95.033199999999994</v>
      </c>
      <c r="KV312">
        <v>4582.42</v>
      </c>
      <c r="KW312">
        <v>0</v>
      </c>
      <c r="KX312">
        <v>0</v>
      </c>
      <c r="KY312">
        <v>0</v>
      </c>
      <c r="KZ312">
        <v>0</v>
      </c>
      <c r="LA312">
        <v>0</v>
      </c>
      <c r="LB312">
        <v>918.28399999999999</v>
      </c>
      <c r="LC312">
        <v>1383.24</v>
      </c>
      <c r="LD312">
        <v>219.49799999999999</v>
      </c>
      <c r="LE312">
        <v>1099.67</v>
      </c>
      <c r="LF312">
        <v>-4389.4399999999996</v>
      </c>
      <c r="LG312">
        <v>441.303</v>
      </c>
      <c r="LH312">
        <v>2513.91</v>
      </c>
      <c r="LI312">
        <v>2466.0500000000002</v>
      </c>
      <c r="LJ312">
        <v>95.033199999999994</v>
      </c>
      <c r="LK312">
        <v>4747.55</v>
      </c>
      <c r="LL312">
        <v>0</v>
      </c>
      <c r="LM312">
        <v>0</v>
      </c>
      <c r="LN312">
        <v>0</v>
      </c>
      <c r="LO312">
        <v>0</v>
      </c>
      <c r="LP312">
        <v>1709.44</v>
      </c>
      <c r="LQ312">
        <v>3094.34</v>
      </c>
      <c r="LR312">
        <v>219.49799999999999</v>
      </c>
      <c r="LS312">
        <v>3002.2</v>
      </c>
      <c r="LT312">
        <v>1278.6099999999999</v>
      </c>
      <c r="LU312">
        <v>3076.41</v>
      </c>
      <c r="LV312">
        <v>2209.0100000000002</v>
      </c>
      <c r="LW312">
        <v>129.84899999999999</v>
      </c>
      <c r="LX312">
        <v>14719.4</v>
      </c>
      <c r="LY312">
        <v>0</v>
      </c>
      <c r="LZ312">
        <v>0</v>
      </c>
      <c r="MA312">
        <v>0</v>
      </c>
      <c r="MB312">
        <v>0</v>
      </c>
    </row>
    <row r="313" spans="1:340" x14ac:dyDescent="0.25">
      <c r="A313" s="26">
        <v>44497.875219907408</v>
      </c>
      <c r="B313" t="s">
        <v>1282</v>
      </c>
      <c r="C313" t="s">
        <v>1283</v>
      </c>
      <c r="D313">
        <v>14</v>
      </c>
      <c r="E313">
        <v>8</v>
      </c>
      <c r="F313">
        <v>6960</v>
      </c>
      <c r="G313" t="s">
        <v>87</v>
      </c>
      <c r="H313" t="s">
        <v>393</v>
      </c>
      <c r="I313">
        <v>5.6</v>
      </c>
      <c r="J313">
        <v>1.8</v>
      </c>
      <c r="K313">
        <v>1.7</v>
      </c>
      <c r="L313">
        <v>32.299999999999997</v>
      </c>
      <c r="O313">
        <v>5577.01</v>
      </c>
      <c r="P313">
        <v>4177.66</v>
      </c>
      <c r="Q313">
        <v>1100.08</v>
      </c>
      <c r="R313">
        <v>5981.95</v>
      </c>
      <c r="S313">
        <v>0</v>
      </c>
      <c r="T313">
        <v>-27452.2</v>
      </c>
      <c r="U313">
        <v>0</v>
      </c>
      <c r="V313">
        <v>0</v>
      </c>
      <c r="W313">
        <v>2033.7</v>
      </c>
      <c r="X313">
        <v>13036.4</v>
      </c>
      <c r="Y313">
        <v>12062</v>
      </c>
      <c r="Z313">
        <v>433.91399999999999</v>
      </c>
      <c r="AA313">
        <v>16950.5</v>
      </c>
      <c r="AB313">
        <v>16836.7</v>
      </c>
      <c r="AC313">
        <v>0</v>
      </c>
      <c r="AD313">
        <v>0</v>
      </c>
      <c r="AE313">
        <v>0</v>
      </c>
      <c r="AF313">
        <v>0</v>
      </c>
      <c r="AG313">
        <v>0</v>
      </c>
      <c r="AH313">
        <v>0</v>
      </c>
      <c r="AI313">
        <v>19.43</v>
      </c>
      <c r="AJ313">
        <v>37.5</v>
      </c>
      <c r="AK313">
        <v>4.2300000000000004</v>
      </c>
      <c r="AL313">
        <v>22</v>
      </c>
      <c r="AM313">
        <v>0</v>
      </c>
      <c r="AN313">
        <v>-92.39</v>
      </c>
      <c r="AO313">
        <v>0</v>
      </c>
      <c r="AP313">
        <v>0</v>
      </c>
      <c r="AQ313">
        <v>8.5299999999999994</v>
      </c>
      <c r="AR313">
        <v>52.16</v>
      </c>
      <c r="AS313">
        <v>47.74</v>
      </c>
      <c r="AT313">
        <v>1.72</v>
      </c>
      <c r="AU313">
        <v>100.92</v>
      </c>
      <c r="AV313">
        <v>83.16</v>
      </c>
      <c r="BI313">
        <v>0</v>
      </c>
      <c r="BJ313">
        <v>5.6771399999999996</v>
      </c>
      <c r="BK313">
        <v>0.12561700000000001</v>
      </c>
      <c r="BL313">
        <v>0.48408899999999999</v>
      </c>
      <c r="BM313">
        <v>0</v>
      </c>
      <c r="BN313">
        <v>-0.23999400000000001</v>
      </c>
      <c r="BO313">
        <v>0</v>
      </c>
      <c r="BP313">
        <v>0</v>
      </c>
      <c r="BQ313">
        <v>0.53989299999999996</v>
      </c>
      <c r="BR313">
        <v>2.19434</v>
      </c>
      <c r="BS313">
        <v>1.82348</v>
      </c>
      <c r="BT313">
        <v>7.39533E-2</v>
      </c>
      <c r="BU313">
        <v>10.6785</v>
      </c>
      <c r="BV313">
        <v>6.2868500000000003</v>
      </c>
      <c r="BW313">
        <v>5547.71</v>
      </c>
      <c r="BX313">
        <v>4911.78</v>
      </c>
      <c r="BY313">
        <v>1100.08</v>
      </c>
      <c r="BZ313">
        <v>5967</v>
      </c>
      <c r="CA313">
        <v>-27452.2</v>
      </c>
      <c r="CB313">
        <v>2033.7</v>
      </c>
      <c r="CC313">
        <v>13048.3</v>
      </c>
      <c r="CD313">
        <v>12062</v>
      </c>
      <c r="CE313">
        <v>433.91399999999999</v>
      </c>
      <c r="CF313">
        <v>17652.3</v>
      </c>
      <c r="CG313">
        <v>17526.599999999999</v>
      </c>
      <c r="CH313">
        <v>0</v>
      </c>
      <c r="CI313">
        <v>0</v>
      </c>
      <c r="CJ313">
        <v>0</v>
      </c>
      <c r="CK313">
        <v>0</v>
      </c>
      <c r="CL313">
        <v>0</v>
      </c>
      <c r="CM313">
        <v>19.350000000000001</v>
      </c>
      <c r="CN313">
        <v>43.26</v>
      </c>
      <c r="CO313">
        <v>4.2300000000000004</v>
      </c>
      <c r="CP313">
        <v>21.92</v>
      </c>
      <c r="CQ313">
        <v>-92.47</v>
      </c>
      <c r="CR313">
        <v>8.5299999999999994</v>
      </c>
      <c r="CS313">
        <v>52.21</v>
      </c>
      <c r="CT313">
        <v>47.74</v>
      </c>
      <c r="CU313">
        <v>1.72</v>
      </c>
      <c r="CV313">
        <v>106.49</v>
      </c>
      <c r="CW313">
        <v>88.76</v>
      </c>
      <c r="DH313">
        <v>0</v>
      </c>
      <c r="DI313">
        <v>6.3420800000000002</v>
      </c>
      <c r="DJ313">
        <v>0.12561700000000001</v>
      </c>
      <c r="DK313">
        <v>0.47290500000000002</v>
      </c>
      <c r="DL313">
        <v>-0.23999400000000001</v>
      </c>
      <c r="DM313">
        <v>0.53989299999999996</v>
      </c>
      <c r="DN313">
        <v>2.1946500000000002</v>
      </c>
      <c r="DO313">
        <v>1.82348</v>
      </c>
      <c r="DP313">
        <v>7.39533E-2</v>
      </c>
      <c r="DQ313">
        <v>11.332599999999999</v>
      </c>
      <c r="DR313">
        <v>6.9405999999999999</v>
      </c>
      <c r="DS313" t="s">
        <v>673</v>
      </c>
      <c r="DT313" t="s">
        <v>670</v>
      </c>
      <c r="DU313" t="s">
        <v>665</v>
      </c>
      <c r="DV313" t="s">
        <v>501</v>
      </c>
      <c r="DW313">
        <v>0.65407000000000004</v>
      </c>
      <c r="DX313">
        <v>0.65375399999999995</v>
      </c>
      <c r="DY313">
        <v>5.2</v>
      </c>
      <c r="DZ313">
        <v>6.3</v>
      </c>
      <c r="EC313">
        <v>5577.01</v>
      </c>
      <c r="ED313">
        <v>4177.66</v>
      </c>
      <c r="EE313">
        <v>1100.08</v>
      </c>
      <c r="EF313">
        <v>5981.95</v>
      </c>
      <c r="EG313">
        <v>0</v>
      </c>
      <c r="EH313">
        <v>-27452.2</v>
      </c>
      <c r="EI313">
        <v>0</v>
      </c>
      <c r="EJ313">
        <v>0</v>
      </c>
      <c r="EK313">
        <v>2033.7</v>
      </c>
      <c r="EL313">
        <v>13036.4</v>
      </c>
      <c r="EM313">
        <v>12062</v>
      </c>
      <c r="EN313">
        <v>433.91399999999999</v>
      </c>
      <c r="EO313">
        <v>16950.5</v>
      </c>
      <c r="EP313">
        <v>0</v>
      </c>
      <c r="EQ313">
        <v>0</v>
      </c>
      <c r="ER313">
        <v>0</v>
      </c>
      <c r="ES313">
        <v>0</v>
      </c>
      <c r="ET313">
        <v>0</v>
      </c>
      <c r="EU313">
        <v>19.43</v>
      </c>
      <c r="EV313">
        <v>37.5</v>
      </c>
      <c r="EW313">
        <v>4.2300000000000004</v>
      </c>
      <c r="EX313">
        <v>22</v>
      </c>
      <c r="EY313">
        <v>0</v>
      </c>
      <c r="EZ313">
        <v>-92.39</v>
      </c>
      <c r="FA313">
        <v>0</v>
      </c>
      <c r="FB313">
        <v>0</v>
      </c>
      <c r="FC313">
        <v>8.5299999999999994</v>
      </c>
      <c r="FD313">
        <v>52.16</v>
      </c>
      <c r="FE313">
        <v>47.74</v>
      </c>
      <c r="FF313">
        <v>1.72</v>
      </c>
      <c r="FG313">
        <v>100.92</v>
      </c>
      <c r="FT313">
        <v>0</v>
      </c>
      <c r="FU313">
        <v>5.6771399999999996</v>
      </c>
      <c r="FV313">
        <v>0.12561700000000001</v>
      </c>
      <c r="FW313">
        <v>0.48408899999999999</v>
      </c>
      <c r="FX313">
        <v>0</v>
      </c>
      <c r="FY313">
        <v>-0.23999400000000001</v>
      </c>
      <c r="FZ313">
        <v>0</v>
      </c>
      <c r="GA313">
        <v>0</v>
      </c>
      <c r="GB313">
        <v>0.53989299999999996</v>
      </c>
      <c r="GC313">
        <v>2.19434</v>
      </c>
      <c r="GD313">
        <v>1.82348</v>
      </c>
      <c r="GE313">
        <v>7.39533E-2</v>
      </c>
      <c r="GF313">
        <v>10.6785</v>
      </c>
      <c r="GG313">
        <v>9956.41</v>
      </c>
      <c r="GH313">
        <v>11956.7</v>
      </c>
      <c r="GI313">
        <v>1100.08</v>
      </c>
      <c r="GJ313">
        <v>15991.3</v>
      </c>
      <c r="GK313">
        <v>5894.96</v>
      </c>
      <c r="GL313">
        <v>15077.5</v>
      </c>
      <c r="GM313">
        <v>10697.7</v>
      </c>
      <c r="GN313">
        <v>540.49900000000002</v>
      </c>
      <c r="GO313">
        <v>71215.3</v>
      </c>
      <c r="GP313">
        <v>0</v>
      </c>
      <c r="GQ313">
        <v>0</v>
      </c>
      <c r="GR313">
        <v>0</v>
      </c>
      <c r="GS313">
        <v>0</v>
      </c>
      <c r="GT313">
        <v>34.82</v>
      </c>
      <c r="GU313">
        <v>83.32</v>
      </c>
      <c r="GV313">
        <v>4.2300000000000004</v>
      </c>
      <c r="GW313">
        <v>60.71</v>
      </c>
      <c r="GX313">
        <v>25.19</v>
      </c>
      <c r="GY313">
        <v>59.6</v>
      </c>
      <c r="GZ313">
        <v>42.89</v>
      </c>
      <c r="HA313">
        <v>2.17</v>
      </c>
      <c r="HB313">
        <v>312.93</v>
      </c>
      <c r="HC313">
        <v>34.82</v>
      </c>
      <c r="HD313">
        <v>83.32</v>
      </c>
      <c r="HE313">
        <v>4.2300000000000004</v>
      </c>
      <c r="HF313">
        <v>60.71</v>
      </c>
      <c r="HG313">
        <v>25.19</v>
      </c>
      <c r="HH313">
        <v>59.6</v>
      </c>
      <c r="HI313">
        <v>42.89</v>
      </c>
      <c r="HJ313">
        <v>2.17</v>
      </c>
      <c r="HK313">
        <v>312.93</v>
      </c>
      <c r="ID313">
        <v>0</v>
      </c>
      <c r="IE313">
        <v>9.5367800000000003</v>
      </c>
      <c r="IF313">
        <v>0.12561700000000001</v>
      </c>
      <c r="IG313">
        <v>1.9555100000000001</v>
      </c>
      <c r="IH313">
        <v>1.7213499999999999</v>
      </c>
      <c r="II313">
        <v>2.2057600000000002</v>
      </c>
      <c r="IJ313">
        <v>1.7518499999999999</v>
      </c>
      <c r="IK313">
        <v>0.114331</v>
      </c>
      <c r="IL313">
        <v>17.411200000000001</v>
      </c>
      <c r="IM313">
        <v>61.8</v>
      </c>
      <c r="IN313">
        <v>29.5</v>
      </c>
      <c r="IO313">
        <v>32.299999999999997</v>
      </c>
      <c r="IP313">
        <v>63.6</v>
      </c>
      <c r="IQ313">
        <v>29.6</v>
      </c>
      <c r="IR313">
        <v>34</v>
      </c>
      <c r="IU313">
        <v>83.16</v>
      </c>
      <c r="IV313">
        <v>0</v>
      </c>
      <c r="IW313">
        <v>88.76</v>
      </c>
      <c r="IX313">
        <v>0</v>
      </c>
      <c r="IY313">
        <v>83.16</v>
      </c>
      <c r="IZ313">
        <v>0</v>
      </c>
      <c r="JA313">
        <v>183.08</v>
      </c>
      <c r="JB313">
        <v>0</v>
      </c>
      <c r="JK313">
        <v>1</v>
      </c>
      <c r="JL313">
        <v>15.6568</v>
      </c>
      <c r="JM313">
        <v>15.6568</v>
      </c>
      <c r="JP313">
        <v>27460.2</v>
      </c>
      <c r="JQ313">
        <v>15.6568</v>
      </c>
      <c r="JR313">
        <v>1.79</v>
      </c>
      <c r="JS313">
        <v>1</v>
      </c>
      <c r="JT313">
        <v>5.79</v>
      </c>
      <c r="JU313">
        <v>1.82</v>
      </c>
      <c r="JV313">
        <v>0.98</v>
      </c>
      <c r="JW313">
        <v>5.95</v>
      </c>
      <c r="JZ313">
        <v>2</v>
      </c>
      <c r="KA313">
        <v>8</v>
      </c>
      <c r="KB313">
        <v>91.867999999999995</v>
      </c>
      <c r="KC313">
        <v>93.375600000000006</v>
      </c>
      <c r="KD313">
        <v>97.146699999999996</v>
      </c>
      <c r="KE313">
        <v>98.762</v>
      </c>
      <c r="KF313">
        <v>167.41800000000001</v>
      </c>
      <c r="KG313">
        <v>170.46700000000001</v>
      </c>
      <c r="KJ313">
        <v>1098.47</v>
      </c>
      <c r="KK313">
        <v>1087.8800000000001</v>
      </c>
      <c r="KL313">
        <v>203.99799999999999</v>
      </c>
      <c r="KM313">
        <v>1047.19</v>
      </c>
      <c r="KN313">
        <v>0</v>
      </c>
      <c r="KO313">
        <v>-2793.64</v>
      </c>
      <c r="KP313">
        <v>0</v>
      </c>
      <c r="KQ313">
        <v>0</v>
      </c>
      <c r="KR313">
        <v>444.32499999999999</v>
      </c>
      <c r="KS313">
        <v>2246.71</v>
      </c>
      <c r="KT313">
        <v>2355.87</v>
      </c>
      <c r="KU313">
        <v>95.474199999999996</v>
      </c>
      <c r="KV313">
        <v>5786.28</v>
      </c>
      <c r="KW313">
        <v>0</v>
      </c>
      <c r="KX313">
        <v>0</v>
      </c>
      <c r="KY313">
        <v>0</v>
      </c>
      <c r="KZ313">
        <v>0</v>
      </c>
      <c r="LA313">
        <v>0</v>
      </c>
      <c r="LB313">
        <v>1093.43</v>
      </c>
      <c r="LC313">
        <v>1261.6199999999999</v>
      </c>
      <c r="LD313">
        <v>203.99799999999999</v>
      </c>
      <c r="LE313">
        <v>1042.3399999999999</v>
      </c>
      <c r="LF313">
        <v>-2793.64</v>
      </c>
      <c r="LG313">
        <v>444.32499999999999</v>
      </c>
      <c r="LH313">
        <v>2248.54</v>
      </c>
      <c r="LI313">
        <v>2355.87</v>
      </c>
      <c r="LJ313">
        <v>95.474199999999996</v>
      </c>
      <c r="LK313">
        <v>5951.96</v>
      </c>
      <c r="LL313">
        <v>0</v>
      </c>
      <c r="LM313">
        <v>0</v>
      </c>
      <c r="LN313">
        <v>0</v>
      </c>
      <c r="LO313">
        <v>0</v>
      </c>
      <c r="LP313">
        <v>2037.68</v>
      </c>
      <c r="LQ313">
        <v>2636.9</v>
      </c>
      <c r="LR313">
        <v>203.99799999999999</v>
      </c>
      <c r="LS313">
        <v>2798.85</v>
      </c>
      <c r="LT313">
        <v>1286.71</v>
      </c>
      <c r="LU313">
        <v>2922.79</v>
      </c>
      <c r="LV313">
        <v>2122.71</v>
      </c>
      <c r="LW313">
        <v>142.83199999999999</v>
      </c>
      <c r="LX313">
        <v>14152.5</v>
      </c>
      <c r="LY313">
        <v>0</v>
      </c>
      <c r="LZ313">
        <v>0</v>
      </c>
      <c r="MA313">
        <v>0</v>
      </c>
      <c r="MB313">
        <v>0</v>
      </c>
    </row>
    <row r="314" spans="1:340" x14ac:dyDescent="0.25">
      <c r="A314" s="26">
        <v>44497.875752314816</v>
      </c>
      <c r="B314" t="s">
        <v>1284</v>
      </c>
      <c r="C314" t="s">
        <v>1285</v>
      </c>
      <c r="D314">
        <v>15</v>
      </c>
      <c r="E314">
        <v>8</v>
      </c>
      <c r="F314">
        <v>6960</v>
      </c>
      <c r="G314" t="s">
        <v>87</v>
      </c>
      <c r="H314" t="s">
        <v>393</v>
      </c>
      <c r="I314">
        <v>7.12</v>
      </c>
      <c r="J314">
        <v>1.9</v>
      </c>
      <c r="K314">
        <v>1.9</v>
      </c>
      <c r="L314">
        <v>28.1</v>
      </c>
      <c r="O314">
        <v>268.19</v>
      </c>
      <c r="P314">
        <v>14524.9</v>
      </c>
      <c r="Q314">
        <v>1100.08</v>
      </c>
      <c r="R314">
        <v>4243.9799999999996</v>
      </c>
      <c r="S314">
        <v>0</v>
      </c>
      <c r="T314">
        <v>-37958.1</v>
      </c>
      <c r="U314">
        <v>0</v>
      </c>
      <c r="V314">
        <v>0</v>
      </c>
      <c r="W314">
        <v>2033.7</v>
      </c>
      <c r="X314">
        <v>13253.8</v>
      </c>
      <c r="Y314">
        <v>12062</v>
      </c>
      <c r="Z314">
        <v>433.91399999999999</v>
      </c>
      <c r="AA314">
        <v>9962.4500000000007</v>
      </c>
      <c r="AB314">
        <v>20137.099999999999</v>
      </c>
      <c r="AC314">
        <v>0</v>
      </c>
      <c r="AD314">
        <v>0</v>
      </c>
      <c r="AE314">
        <v>0</v>
      </c>
      <c r="AF314">
        <v>0</v>
      </c>
      <c r="AG314">
        <v>0</v>
      </c>
      <c r="AH314">
        <v>0</v>
      </c>
      <c r="AI314">
        <v>0.94</v>
      </c>
      <c r="AJ314">
        <v>91.08</v>
      </c>
      <c r="AK314">
        <v>4.25</v>
      </c>
      <c r="AL314">
        <v>15.64</v>
      </c>
      <c r="AM314">
        <v>0</v>
      </c>
      <c r="AN314">
        <v>-122.03</v>
      </c>
      <c r="AO314">
        <v>0</v>
      </c>
      <c r="AP314">
        <v>0</v>
      </c>
      <c r="AQ314">
        <v>8.64</v>
      </c>
      <c r="AR314">
        <v>53.21</v>
      </c>
      <c r="AS314">
        <v>48</v>
      </c>
      <c r="AT314">
        <v>1.74</v>
      </c>
      <c r="AU314">
        <v>101.47</v>
      </c>
      <c r="AV314">
        <v>111.91</v>
      </c>
      <c r="BI314">
        <v>0</v>
      </c>
      <c r="BJ314">
        <v>10.905200000000001</v>
      </c>
      <c r="BK314">
        <v>0.12561700000000001</v>
      </c>
      <c r="BL314">
        <v>0.26153300000000002</v>
      </c>
      <c r="BM314">
        <v>0</v>
      </c>
      <c r="BN314">
        <v>-0.27613399999999999</v>
      </c>
      <c r="BO314">
        <v>0</v>
      </c>
      <c r="BP314">
        <v>0</v>
      </c>
      <c r="BQ314">
        <v>0.53989299999999996</v>
      </c>
      <c r="BR314">
        <v>2.1987999999999999</v>
      </c>
      <c r="BS314">
        <v>1.82348</v>
      </c>
      <c r="BT314">
        <v>7.39533E-2</v>
      </c>
      <c r="BU314">
        <v>15.6523</v>
      </c>
      <c r="BV314">
        <v>11.292299999999999</v>
      </c>
      <c r="BW314">
        <v>275.29599999999999</v>
      </c>
      <c r="BX314">
        <v>15637.4</v>
      </c>
      <c r="BY314">
        <v>1100.08</v>
      </c>
      <c r="BZ314">
        <v>4239.7</v>
      </c>
      <c r="CA314">
        <v>-37958.1</v>
      </c>
      <c r="CB314">
        <v>2033.7</v>
      </c>
      <c r="CC314">
        <v>13256.8</v>
      </c>
      <c r="CD314">
        <v>12062</v>
      </c>
      <c r="CE314">
        <v>433.91399999999999</v>
      </c>
      <c r="CF314">
        <v>11080.8</v>
      </c>
      <c r="CG314">
        <v>21252.5</v>
      </c>
      <c r="CH314">
        <v>0</v>
      </c>
      <c r="CI314">
        <v>0</v>
      </c>
      <c r="CJ314">
        <v>0</v>
      </c>
      <c r="CK314">
        <v>0</v>
      </c>
      <c r="CL314">
        <v>0</v>
      </c>
      <c r="CM314">
        <v>0.97</v>
      </c>
      <c r="CN314">
        <v>98.19</v>
      </c>
      <c r="CO314">
        <v>4.25</v>
      </c>
      <c r="CP314">
        <v>15.62</v>
      </c>
      <c r="CQ314">
        <v>-122.16</v>
      </c>
      <c r="CR314">
        <v>8.64</v>
      </c>
      <c r="CS314">
        <v>53.22</v>
      </c>
      <c r="CT314">
        <v>48</v>
      </c>
      <c r="CU314">
        <v>1.74</v>
      </c>
      <c r="CV314">
        <v>108.47</v>
      </c>
      <c r="CW314">
        <v>119.03</v>
      </c>
      <c r="DH314">
        <v>0</v>
      </c>
      <c r="DI314">
        <v>11.662100000000001</v>
      </c>
      <c r="DJ314">
        <v>0.12561700000000001</v>
      </c>
      <c r="DK314">
        <v>0.24859400000000001</v>
      </c>
      <c r="DL314">
        <v>-0.27613399999999999</v>
      </c>
      <c r="DM314">
        <v>0.53989299999999996</v>
      </c>
      <c r="DN314">
        <v>2.1984499999999998</v>
      </c>
      <c r="DO314">
        <v>1.82348</v>
      </c>
      <c r="DP314">
        <v>7.39533E-2</v>
      </c>
      <c r="DQ314">
        <v>16.396000000000001</v>
      </c>
      <c r="DR314">
        <v>12.036300000000001</v>
      </c>
      <c r="DS314" t="s">
        <v>673</v>
      </c>
      <c r="DT314" t="s">
        <v>670</v>
      </c>
      <c r="DU314" t="s">
        <v>665</v>
      </c>
      <c r="DV314" t="s">
        <v>501</v>
      </c>
      <c r="DW314">
        <v>0.74366500000000002</v>
      </c>
      <c r="DX314">
        <v>0.74402299999999999</v>
      </c>
      <c r="DY314">
        <v>6.5</v>
      </c>
      <c r="DZ314">
        <v>6</v>
      </c>
      <c r="EC314">
        <v>268.19</v>
      </c>
      <c r="ED314">
        <v>14524.9</v>
      </c>
      <c r="EE314">
        <v>1100.08</v>
      </c>
      <c r="EF314">
        <v>4243.9799999999996</v>
      </c>
      <c r="EG314">
        <v>0</v>
      </c>
      <c r="EH314">
        <v>-37958.1</v>
      </c>
      <c r="EI314">
        <v>0</v>
      </c>
      <c r="EJ314">
        <v>0</v>
      </c>
      <c r="EK314">
        <v>2033.7</v>
      </c>
      <c r="EL314">
        <v>13253.8</v>
      </c>
      <c r="EM314">
        <v>12062</v>
      </c>
      <c r="EN314">
        <v>433.91399999999999</v>
      </c>
      <c r="EO314">
        <v>9962.4500000000007</v>
      </c>
      <c r="EP314">
        <v>0</v>
      </c>
      <c r="EQ314">
        <v>0</v>
      </c>
      <c r="ER314">
        <v>0</v>
      </c>
      <c r="ES314">
        <v>0</v>
      </c>
      <c r="ET314">
        <v>0</v>
      </c>
      <c r="EU314">
        <v>0.94</v>
      </c>
      <c r="EV314">
        <v>91.08</v>
      </c>
      <c r="EW314">
        <v>4.25</v>
      </c>
      <c r="EX314">
        <v>15.64</v>
      </c>
      <c r="EY314">
        <v>0</v>
      </c>
      <c r="EZ314">
        <v>-122.03</v>
      </c>
      <c r="FA314">
        <v>0</v>
      </c>
      <c r="FB314">
        <v>0</v>
      </c>
      <c r="FC314">
        <v>8.64</v>
      </c>
      <c r="FD314">
        <v>53.21</v>
      </c>
      <c r="FE314">
        <v>48</v>
      </c>
      <c r="FF314">
        <v>1.74</v>
      </c>
      <c r="FG314">
        <v>101.47</v>
      </c>
      <c r="FT314">
        <v>0</v>
      </c>
      <c r="FU314">
        <v>10.905200000000001</v>
      </c>
      <c r="FV314">
        <v>0.12561700000000001</v>
      </c>
      <c r="FW314">
        <v>0.26153300000000002</v>
      </c>
      <c r="FX314">
        <v>0</v>
      </c>
      <c r="FY314">
        <v>-0.27613399999999999</v>
      </c>
      <c r="FZ314">
        <v>0</v>
      </c>
      <c r="GA314">
        <v>0</v>
      </c>
      <c r="GB314">
        <v>0.53989299999999996</v>
      </c>
      <c r="GC314">
        <v>2.1987999999999999</v>
      </c>
      <c r="GD314">
        <v>1.82348</v>
      </c>
      <c r="GE314">
        <v>7.39533E-2</v>
      </c>
      <c r="GF314">
        <v>15.6523</v>
      </c>
      <c r="GG314">
        <v>756.20699999999999</v>
      </c>
      <c r="GH314">
        <v>32796.1</v>
      </c>
      <c r="GI314">
        <v>1100.08</v>
      </c>
      <c r="GJ314">
        <v>11998.9</v>
      </c>
      <c r="GK314">
        <v>5894.96</v>
      </c>
      <c r="GL314">
        <v>15077.5</v>
      </c>
      <c r="GM314">
        <v>10697.7</v>
      </c>
      <c r="GN314">
        <v>540.49900000000002</v>
      </c>
      <c r="GO314">
        <v>78862.100000000006</v>
      </c>
      <c r="GP314">
        <v>0</v>
      </c>
      <c r="GQ314">
        <v>0</v>
      </c>
      <c r="GR314">
        <v>0</v>
      </c>
      <c r="GS314">
        <v>0</v>
      </c>
      <c r="GT314">
        <v>2.65</v>
      </c>
      <c r="GU314">
        <v>178.31</v>
      </c>
      <c r="GV314">
        <v>4.25</v>
      </c>
      <c r="GW314">
        <v>45.15</v>
      </c>
      <c r="GX314">
        <v>25.58</v>
      </c>
      <c r="GY314">
        <v>59.94</v>
      </c>
      <c r="GZ314">
        <v>43.19</v>
      </c>
      <c r="HA314">
        <v>2.19</v>
      </c>
      <c r="HB314">
        <v>361.26</v>
      </c>
      <c r="HC314">
        <v>2.65</v>
      </c>
      <c r="HD314">
        <v>178.31</v>
      </c>
      <c r="HE314">
        <v>4.25</v>
      </c>
      <c r="HF314">
        <v>45.15</v>
      </c>
      <c r="HG314">
        <v>25.58</v>
      </c>
      <c r="HH314">
        <v>59.94</v>
      </c>
      <c r="HI314">
        <v>43.19</v>
      </c>
      <c r="HJ314">
        <v>2.19</v>
      </c>
      <c r="HK314">
        <v>361.26</v>
      </c>
      <c r="ID314">
        <v>0</v>
      </c>
      <c r="IE314">
        <v>15.783899999999999</v>
      </c>
      <c r="IF314">
        <v>0.12561700000000001</v>
      </c>
      <c r="IG314">
        <v>0.89967200000000003</v>
      </c>
      <c r="IH314">
        <v>1.7213499999999999</v>
      </c>
      <c r="II314">
        <v>2.2057600000000002</v>
      </c>
      <c r="IJ314">
        <v>1.7518499999999999</v>
      </c>
      <c r="IK314">
        <v>0.114331</v>
      </c>
      <c r="IL314">
        <v>22.602499999999999</v>
      </c>
      <c r="IM314">
        <v>61.9</v>
      </c>
      <c r="IN314">
        <v>33.799999999999997</v>
      </c>
      <c r="IO314">
        <v>28.1</v>
      </c>
      <c r="IP314">
        <v>63.8</v>
      </c>
      <c r="IQ314">
        <v>33.799999999999997</v>
      </c>
      <c r="IR314">
        <v>30</v>
      </c>
      <c r="IU314">
        <v>111.91</v>
      </c>
      <c r="IV314">
        <v>0</v>
      </c>
      <c r="IW314">
        <v>119.03</v>
      </c>
      <c r="IX314">
        <v>0</v>
      </c>
      <c r="IY314">
        <v>111.91</v>
      </c>
      <c r="IZ314">
        <v>0</v>
      </c>
      <c r="JA314">
        <v>230.36</v>
      </c>
      <c r="JB314">
        <v>0</v>
      </c>
      <c r="JK314">
        <v>1</v>
      </c>
      <c r="JL314">
        <v>23.092099999999999</v>
      </c>
      <c r="JM314">
        <v>23.092099999999999</v>
      </c>
      <c r="JP314">
        <v>37969.199999999997</v>
      </c>
      <c r="JQ314">
        <v>23.092099999999999</v>
      </c>
      <c r="JR314">
        <v>2.14</v>
      </c>
      <c r="JS314">
        <v>1.7</v>
      </c>
      <c r="JT314">
        <v>5.84</v>
      </c>
      <c r="JU314">
        <v>2.1800000000000002</v>
      </c>
      <c r="JV314">
        <v>1.66</v>
      </c>
      <c r="JW314">
        <v>6.07</v>
      </c>
      <c r="JZ314">
        <v>2</v>
      </c>
      <c r="KA314">
        <v>8</v>
      </c>
      <c r="KB314">
        <v>116.622</v>
      </c>
      <c r="KC314">
        <v>118.63500000000001</v>
      </c>
      <c r="KD314">
        <v>127.196</v>
      </c>
      <c r="KE314">
        <v>129.42400000000001</v>
      </c>
      <c r="KF314">
        <v>240.29400000000001</v>
      </c>
      <c r="KG314">
        <v>244.83099999999999</v>
      </c>
      <c r="KJ314">
        <v>54.959299999999999</v>
      </c>
      <c r="KK314">
        <v>3514.04</v>
      </c>
      <c r="KL314">
        <v>203.99799999999999</v>
      </c>
      <c r="KM314">
        <v>729.95500000000004</v>
      </c>
      <c r="KN314">
        <v>0</v>
      </c>
      <c r="KO314">
        <v>-3840.34</v>
      </c>
      <c r="KP314">
        <v>0</v>
      </c>
      <c r="KQ314">
        <v>0</v>
      </c>
      <c r="KR314">
        <v>444.32499999999999</v>
      </c>
      <c r="KS314">
        <v>2284.4299999999998</v>
      </c>
      <c r="KT314">
        <v>2355.87</v>
      </c>
      <c r="KU314">
        <v>95.474199999999996</v>
      </c>
      <c r="KV314">
        <v>5842.71</v>
      </c>
      <c r="KW314">
        <v>0</v>
      </c>
      <c r="KX314">
        <v>0</v>
      </c>
      <c r="KY314">
        <v>0</v>
      </c>
      <c r="KZ314">
        <v>0</v>
      </c>
      <c r="LA314">
        <v>0</v>
      </c>
      <c r="LB314">
        <v>56.072899999999997</v>
      </c>
      <c r="LC314">
        <v>3742.23</v>
      </c>
      <c r="LD314">
        <v>203.99799999999999</v>
      </c>
      <c r="LE314">
        <v>727.673</v>
      </c>
      <c r="LF314">
        <v>-3840.34</v>
      </c>
      <c r="LG314">
        <v>444.32499999999999</v>
      </c>
      <c r="LH314">
        <v>2284.5500000000002</v>
      </c>
      <c r="LI314">
        <v>2355.87</v>
      </c>
      <c r="LJ314">
        <v>95.474199999999996</v>
      </c>
      <c r="LK314">
        <v>6069.85</v>
      </c>
      <c r="LL314">
        <v>0</v>
      </c>
      <c r="LM314">
        <v>0</v>
      </c>
      <c r="LN314">
        <v>0</v>
      </c>
      <c r="LO314">
        <v>0</v>
      </c>
      <c r="LP314">
        <v>154.36699999999999</v>
      </c>
      <c r="LQ314">
        <v>6643.33</v>
      </c>
      <c r="LR314">
        <v>203.99799999999999</v>
      </c>
      <c r="LS314">
        <v>2076.5</v>
      </c>
      <c r="LT314">
        <v>1286.71</v>
      </c>
      <c r="LU314">
        <v>2922.79</v>
      </c>
      <c r="LV314">
        <v>2122.71</v>
      </c>
      <c r="LW314">
        <v>142.83199999999999</v>
      </c>
      <c r="LX314">
        <v>15553.2</v>
      </c>
      <c r="LY314">
        <v>0</v>
      </c>
      <c r="LZ314">
        <v>0</v>
      </c>
      <c r="MA314">
        <v>0</v>
      </c>
      <c r="MB314">
        <v>0</v>
      </c>
    </row>
    <row r="315" spans="1:340" x14ac:dyDescent="0.25">
      <c r="A315" s="26">
        <v>44497.876261574071</v>
      </c>
      <c r="B315" t="s">
        <v>1286</v>
      </c>
      <c r="C315" t="s">
        <v>1287</v>
      </c>
      <c r="D315">
        <v>16</v>
      </c>
      <c r="E315">
        <v>8</v>
      </c>
      <c r="F315">
        <v>6960</v>
      </c>
      <c r="G315" t="s">
        <v>87</v>
      </c>
      <c r="H315" t="s">
        <v>393</v>
      </c>
      <c r="I315">
        <v>2.04</v>
      </c>
      <c r="J315">
        <v>0.7</v>
      </c>
      <c r="K315">
        <v>0.7</v>
      </c>
      <c r="L315">
        <v>41.2</v>
      </c>
      <c r="O315">
        <v>11818.9</v>
      </c>
      <c r="P315">
        <v>769.53599999999994</v>
      </c>
      <c r="Q315">
        <v>1100.08</v>
      </c>
      <c r="R315">
        <v>5522.46</v>
      </c>
      <c r="S315">
        <v>0</v>
      </c>
      <c r="T315">
        <v>-23673.8</v>
      </c>
      <c r="U315">
        <v>0</v>
      </c>
      <c r="V315">
        <v>0</v>
      </c>
      <c r="W315">
        <v>2033.7</v>
      </c>
      <c r="X315">
        <v>12923.7</v>
      </c>
      <c r="Y315">
        <v>12062</v>
      </c>
      <c r="Z315">
        <v>433.91399999999999</v>
      </c>
      <c r="AA315">
        <v>22990.400000000001</v>
      </c>
      <c r="AB315">
        <v>19211</v>
      </c>
      <c r="AC315">
        <v>0</v>
      </c>
      <c r="AD315">
        <v>0</v>
      </c>
      <c r="AE315">
        <v>0</v>
      </c>
      <c r="AF315">
        <v>0</v>
      </c>
      <c r="AG315">
        <v>0</v>
      </c>
      <c r="AH315">
        <v>0</v>
      </c>
      <c r="AI315">
        <v>50.77</v>
      </c>
      <c r="AJ315">
        <v>5.5</v>
      </c>
      <c r="AK315">
        <v>4.4000000000000004</v>
      </c>
      <c r="AL315">
        <v>23.1</v>
      </c>
      <c r="AM315">
        <v>0</v>
      </c>
      <c r="AN315">
        <v>-77.319999999999993</v>
      </c>
      <c r="AO315">
        <v>0</v>
      </c>
      <c r="AP315">
        <v>0</v>
      </c>
      <c r="AQ315">
        <v>9.49</v>
      </c>
      <c r="AR315">
        <v>53.75</v>
      </c>
      <c r="AS315">
        <v>50.4</v>
      </c>
      <c r="AT315">
        <v>1.89</v>
      </c>
      <c r="AU315">
        <v>121.98</v>
      </c>
      <c r="AV315">
        <v>83.77</v>
      </c>
      <c r="BI315">
        <v>0</v>
      </c>
      <c r="BJ315">
        <v>1.8022899999999999</v>
      </c>
      <c r="BK315">
        <v>0.12561700000000001</v>
      </c>
      <c r="BL315">
        <v>0.58260199999999995</v>
      </c>
      <c r="BM315">
        <v>0</v>
      </c>
      <c r="BN315">
        <v>-0.42771900000000002</v>
      </c>
      <c r="BO315">
        <v>0</v>
      </c>
      <c r="BP315">
        <v>0</v>
      </c>
      <c r="BQ315">
        <v>0.53989299999999996</v>
      </c>
      <c r="BR315">
        <v>2.18581</v>
      </c>
      <c r="BS315">
        <v>1.82348</v>
      </c>
      <c r="BT315">
        <v>7.39533E-2</v>
      </c>
      <c r="BU315">
        <v>6.7059300000000004</v>
      </c>
      <c r="BV315">
        <v>2.51051</v>
      </c>
      <c r="BW315">
        <v>11723.6</v>
      </c>
      <c r="BX315">
        <v>1196.69</v>
      </c>
      <c r="BY315">
        <v>1100.08</v>
      </c>
      <c r="BZ315">
        <v>5492.44</v>
      </c>
      <c r="CA315">
        <v>-23673.8</v>
      </c>
      <c r="CB315">
        <v>2033.7</v>
      </c>
      <c r="CC315">
        <v>12947.1</v>
      </c>
      <c r="CD315">
        <v>12062</v>
      </c>
      <c r="CE315">
        <v>433.91399999999999</v>
      </c>
      <c r="CF315">
        <v>23315.7</v>
      </c>
      <c r="CG315">
        <v>19512.8</v>
      </c>
      <c r="CH315">
        <v>0</v>
      </c>
      <c r="CI315">
        <v>0</v>
      </c>
      <c r="CJ315">
        <v>0</v>
      </c>
      <c r="CK315">
        <v>0</v>
      </c>
      <c r="CL315">
        <v>0</v>
      </c>
      <c r="CM315">
        <v>50.47</v>
      </c>
      <c r="CN315">
        <v>7.99</v>
      </c>
      <c r="CO315">
        <v>4.4000000000000004</v>
      </c>
      <c r="CP315">
        <v>22.95</v>
      </c>
      <c r="CQ315">
        <v>-77.36</v>
      </c>
      <c r="CR315">
        <v>9.49</v>
      </c>
      <c r="CS315">
        <v>53.84</v>
      </c>
      <c r="CT315">
        <v>50.4</v>
      </c>
      <c r="CU315">
        <v>1.89</v>
      </c>
      <c r="CV315">
        <v>124.07</v>
      </c>
      <c r="CW315">
        <v>85.81</v>
      </c>
      <c r="DH315">
        <v>0</v>
      </c>
      <c r="DI315">
        <v>2.41743</v>
      </c>
      <c r="DJ315">
        <v>0.12561700000000001</v>
      </c>
      <c r="DK315">
        <v>0.555732</v>
      </c>
      <c r="DL315">
        <v>-0.42771900000000002</v>
      </c>
      <c r="DM315">
        <v>0.53989299999999996</v>
      </c>
      <c r="DN315">
        <v>2.19001</v>
      </c>
      <c r="DO315">
        <v>1.82348</v>
      </c>
      <c r="DP315">
        <v>7.39533E-2</v>
      </c>
      <c r="DQ315">
        <v>7.2984</v>
      </c>
      <c r="DR315">
        <v>3.0987800000000001</v>
      </c>
      <c r="DS315" t="s">
        <v>673</v>
      </c>
      <c r="DT315" t="s">
        <v>670</v>
      </c>
      <c r="DU315" t="s">
        <v>665</v>
      </c>
      <c r="DV315" t="s">
        <v>501</v>
      </c>
      <c r="DW315">
        <v>0.59247499999999997</v>
      </c>
      <c r="DX315">
        <v>0.58826999999999996</v>
      </c>
      <c r="DY315">
        <v>1.7</v>
      </c>
      <c r="DZ315">
        <v>2.4</v>
      </c>
      <c r="EC315">
        <v>11818.9</v>
      </c>
      <c r="ED315">
        <v>769.53599999999994</v>
      </c>
      <c r="EE315">
        <v>1100.08</v>
      </c>
      <c r="EF315">
        <v>5522.46</v>
      </c>
      <c r="EG315">
        <v>0</v>
      </c>
      <c r="EH315">
        <v>-23673.8</v>
      </c>
      <c r="EI315">
        <v>0</v>
      </c>
      <c r="EJ315">
        <v>0</v>
      </c>
      <c r="EK315">
        <v>2033.7</v>
      </c>
      <c r="EL315">
        <v>12923.7</v>
      </c>
      <c r="EM315">
        <v>12062</v>
      </c>
      <c r="EN315">
        <v>433.91399999999999</v>
      </c>
      <c r="EO315">
        <v>22990.400000000001</v>
      </c>
      <c r="EP315">
        <v>0</v>
      </c>
      <c r="EQ315">
        <v>0</v>
      </c>
      <c r="ER315">
        <v>0</v>
      </c>
      <c r="ES315">
        <v>0</v>
      </c>
      <c r="ET315">
        <v>0</v>
      </c>
      <c r="EU315">
        <v>50.77</v>
      </c>
      <c r="EV315">
        <v>5.5</v>
      </c>
      <c r="EW315">
        <v>4.4000000000000004</v>
      </c>
      <c r="EX315">
        <v>23.1</v>
      </c>
      <c r="EY315">
        <v>0</v>
      </c>
      <c r="EZ315">
        <v>-77.319999999999993</v>
      </c>
      <c r="FA315">
        <v>0</v>
      </c>
      <c r="FB315">
        <v>0</v>
      </c>
      <c r="FC315">
        <v>9.49</v>
      </c>
      <c r="FD315">
        <v>53.75</v>
      </c>
      <c r="FE315">
        <v>50.4</v>
      </c>
      <c r="FF315">
        <v>1.89</v>
      </c>
      <c r="FG315">
        <v>121.98</v>
      </c>
      <c r="FT315">
        <v>0</v>
      </c>
      <c r="FU315">
        <v>1.8022899999999999</v>
      </c>
      <c r="FV315">
        <v>0.12561700000000001</v>
      </c>
      <c r="FW315">
        <v>0.58260199999999995</v>
      </c>
      <c r="FX315">
        <v>0</v>
      </c>
      <c r="FY315">
        <v>-0.42771900000000002</v>
      </c>
      <c r="FZ315">
        <v>0</v>
      </c>
      <c r="GA315">
        <v>0</v>
      </c>
      <c r="GB315">
        <v>0.53989299999999996</v>
      </c>
      <c r="GC315">
        <v>2.18581</v>
      </c>
      <c r="GD315">
        <v>1.82348</v>
      </c>
      <c r="GE315">
        <v>7.39533E-2</v>
      </c>
      <c r="GF315">
        <v>6.7059300000000004</v>
      </c>
      <c r="GG315">
        <v>13747</v>
      </c>
      <c r="GH315">
        <v>2838.52</v>
      </c>
      <c r="GI315">
        <v>1100.08</v>
      </c>
      <c r="GJ315">
        <v>19357.599999999999</v>
      </c>
      <c r="GK315">
        <v>5894.96</v>
      </c>
      <c r="GL315">
        <v>15077.5</v>
      </c>
      <c r="GM315">
        <v>10697.7</v>
      </c>
      <c r="GN315">
        <v>540.49900000000002</v>
      </c>
      <c r="GO315">
        <v>69253.899999999994</v>
      </c>
      <c r="GP315">
        <v>0</v>
      </c>
      <c r="GQ315">
        <v>0</v>
      </c>
      <c r="GR315">
        <v>0</v>
      </c>
      <c r="GS315">
        <v>0</v>
      </c>
      <c r="GT315">
        <v>58.51</v>
      </c>
      <c r="GU315">
        <v>15.71</v>
      </c>
      <c r="GV315">
        <v>4.4000000000000004</v>
      </c>
      <c r="GW315">
        <v>79.8</v>
      </c>
      <c r="GX315">
        <v>27.55</v>
      </c>
      <c r="GY315">
        <v>62.34</v>
      </c>
      <c r="GZ315">
        <v>45.01</v>
      </c>
      <c r="HA315">
        <v>2.59</v>
      </c>
      <c r="HB315">
        <v>295.91000000000003</v>
      </c>
      <c r="HC315">
        <v>58.51</v>
      </c>
      <c r="HD315">
        <v>15.71</v>
      </c>
      <c r="HE315">
        <v>4.4000000000000004</v>
      </c>
      <c r="HF315">
        <v>79.8</v>
      </c>
      <c r="HG315">
        <v>27.55</v>
      </c>
      <c r="HH315">
        <v>62.34</v>
      </c>
      <c r="HI315">
        <v>45.01</v>
      </c>
      <c r="HJ315">
        <v>2.59</v>
      </c>
      <c r="HK315">
        <v>295.91000000000003</v>
      </c>
      <c r="ID315">
        <v>0</v>
      </c>
      <c r="IE315">
        <v>3.6106199999999999</v>
      </c>
      <c r="IF315">
        <v>0.12561700000000001</v>
      </c>
      <c r="IG315">
        <v>2.2498200000000002</v>
      </c>
      <c r="IH315">
        <v>1.7213499999999999</v>
      </c>
      <c r="II315">
        <v>2.2057600000000002</v>
      </c>
      <c r="IJ315">
        <v>1.7518499999999999</v>
      </c>
      <c r="IK315">
        <v>0.114331</v>
      </c>
      <c r="IL315">
        <v>11.779299999999999</v>
      </c>
      <c r="IM315">
        <v>67.400000000000006</v>
      </c>
      <c r="IN315">
        <v>26.2</v>
      </c>
      <c r="IO315">
        <v>41.2</v>
      </c>
      <c r="IP315">
        <v>68.099999999999994</v>
      </c>
      <c r="IQ315">
        <v>26.2</v>
      </c>
      <c r="IR315">
        <v>41.9</v>
      </c>
      <c r="IU315">
        <v>83.77</v>
      </c>
      <c r="IV315">
        <v>0</v>
      </c>
      <c r="IW315">
        <v>85.81</v>
      </c>
      <c r="IX315">
        <v>0</v>
      </c>
      <c r="IY315">
        <v>83.77</v>
      </c>
      <c r="IZ315">
        <v>0</v>
      </c>
      <c r="JA315">
        <v>158.41999999999999</v>
      </c>
      <c r="JB315">
        <v>0</v>
      </c>
      <c r="JK315">
        <v>1</v>
      </c>
      <c r="JL315">
        <v>14.4054</v>
      </c>
      <c r="JM315">
        <v>14.4054</v>
      </c>
      <c r="JP315">
        <v>23680.799999999999</v>
      </c>
      <c r="JQ315">
        <v>14.4054</v>
      </c>
      <c r="JR315">
        <v>1.56</v>
      </c>
      <c r="JS315">
        <v>0.91</v>
      </c>
      <c r="JT315">
        <v>6.28</v>
      </c>
      <c r="JU315">
        <v>1.57</v>
      </c>
      <c r="JV315">
        <v>0.89</v>
      </c>
      <c r="JW315">
        <v>6.38</v>
      </c>
      <c r="JZ315">
        <v>2</v>
      </c>
      <c r="KA315">
        <v>8</v>
      </c>
      <c r="KB315">
        <v>74.031099999999995</v>
      </c>
      <c r="KC315">
        <v>75.174599999999998</v>
      </c>
      <c r="KD315">
        <v>80.076899999999995</v>
      </c>
      <c r="KE315">
        <v>81.343699999999998</v>
      </c>
      <c r="KF315">
        <v>81.247699999999995</v>
      </c>
      <c r="KG315">
        <v>82.538399999999996</v>
      </c>
      <c r="KJ315">
        <v>2234.71</v>
      </c>
      <c r="KK315">
        <v>208.68799999999999</v>
      </c>
      <c r="KL315">
        <v>203.99799999999999</v>
      </c>
      <c r="KM315">
        <v>976.06100000000004</v>
      </c>
      <c r="KN315">
        <v>0</v>
      </c>
      <c r="KO315">
        <v>-2462.21</v>
      </c>
      <c r="KP315">
        <v>0</v>
      </c>
      <c r="KQ315">
        <v>0</v>
      </c>
      <c r="KR315">
        <v>444.32499999999999</v>
      </c>
      <c r="KS315">
        <v>2225.67</v>
      </c>
      <c r="KT315">
        <v>2355.87</v>
      </c>
      <c r="KU315">
        <v>95.474199999999996</v>
      </c>
      <c r="KV315">
        <v>6282.59</v>
      </c>
      <c r="KW315">
        <v>0</v>
      </c>
      <c r="KX315">
        <v>0</v>
      </c>
      <c r="KY315">
        <v>0</v>
      </c>
      <c r="KZ315">
        <v>0</v>
      </c>
      <c r="LA315">
        <v>0</v>
      </c>
      <c r="LB315">
        <v>2220.84</v>
      </c>
      <c r="LC315">
        <v>318.75299999999999</v>
      </c>
      <c r="LD315">
        <v>203.99799999999999</v>
      </c>
      <c r="LE315">
        <v>969.29899999999998</v>
      </c>
      <c r="LF315">
        <v>-2462.21</v>
      </c>
      <c r="LG315">
        <v>444.32499999999999</v>
      </c>
      <c r="LH315">
        <v>2229.92</v>
      </c>
      <c r="LI315">
        <v>2355.87</v>
      </c>
      <c r="LJ315">
        <v>95.474199999999996</v>
      </c>
      <c r="LK315">
        <v>6376.28</v>
      </c>
      <c r="LL315">
        <v>0</v>
      </c>
      <c r="LM315">
        <v>0</v>
      </c>
      <c r="LN315">
        <v>0</v>
      </c>
      <c r="LO315">
        <v>0</v>
      </c>
      <c r="LP315">
        <v>2668.89</v>
      </c>
      <c r="LQ315">
        <v>650.86300000000006</v>
      </c>
      <c r="LR315">
        <v>203.99799999999999</v>
      </c>
      <c r="LS315">
        <v>3384.59</v>
      </c>
      <c r="LT315">
        <v>1286.71</v>
      </c>
      <c r="LU315">
        <v>2922.79</v>
      </c>
      <c r="LV315">
        <v>2122.71</v>
      </c>
      <c r="LW315">
        <v>142.83199999999999</v>
      </c>
      <c r="LX315">
        <v>13383.4</v>
      </c>
      <c r="LY315">
        <v>0</v>
      </c>
      <c r="LZ315">
        <v>0</v>
      </c>
      <c r="MA315">
        <v>0</v>
      </c>
      <c r="MB315">
        <v>0</v>
      </c>
    </row>
    <row r="316" spans="1:340" x14ac:dyDescent="0.25">
      <c r="A316" s="26">
        <v>44497.876620370371</v>
      </c>
      <c r="B316" t="s">
        <v>1288</v>
      </c>
      <c r="C316" t="s">
        <v>1289</v>
      </c>
      <c r="D316">
        <v>12</v>
      </c>
      <c r="E316">
        <v>1</v>
      </c>
      <c r="F316">
        <v>2100</v>
      </c>
      <c r="G316" t="s">
        <v>87</v>
      </c>
      <c r="H316" t="s">
        <v>393</v>
      </c>
      <c r="I316">
        <v>4.8499999999999996</v>
      </c>
      <c r="J316">
        <v>2</v>
      </c>
      <c r="K316">
        <v>2</v>
      </c>
      <c r="L316">
        <v>24.1</v>
      </c>
      <c r="O316">
        <v>133.65600000000001</v>
      </c>
      <c r="P316">
        <v>159.15100000000001</v>
      </c>
      <c r="Q316">
        <v>277.07299999999998</v>
      </c>
      <c r="R316">
        <v>81.134900000000002</v>
      </c>
      <c r="S316">
        <v>0</v>
      </c>
      <c r="T316">
        <v>-4302.38</v>
      </c>
      <c r="U316">
        <v>0</v>
      </c>
      <c r="V316">
        <v>0</v>
      </c>
      <c r="W316">
        <v>505.55700000000002</v>
      </c>
      <c r="X316">
        <v>938.41600000000005</v>
      </c>
      <c r="Y316">
        <v>2025.88</v>
      </c>
      <c r="Z316">
        <v>119.621</v>
      </c>
      <c r="AA316">
        <v>-61.891100000000002</v>
      </c>
      <c r="AB316">
        <v>651.01499999999999</v>
      </c>
      <c r="AC316">
        <v>197.28100000000001</v>
      </c>
      <c r="AD316">
        <v>114.539</v>
      </c>
      <c r="AE316">
        <v>0</v>
      </c>
      <c r="AF316">
        <v>43.1646</v>
      </c>
      <c r="AG316">
        <v>354.98500000000001</v>
      </c>
      <c r="AH316">
        <v>311.82</v>
      </c>
      <c r="AI316">
        <v>22.24</v>
      </c>
      <c r="AJ316">
        <v>14.7</v>
      </c>
      <c r="AK316">
        <v>3.66</v>
      </c>
      <c r="AL316">
        <v>12.08</v>
      </c>
      <c r="AM316">
        <v>0</v>
      </c>
      <c r="AN316">
        <v>-48.35</v>
      </c>
      <c r="AO316">
        <v>0</v>
      </c>
      <c r="AP316">
        <v>0</v>
      </c>
      <c r="AQ316">
        <v>7.37</v>
      </c>
      <c r="AR316">
        <v>17.37</v>
      </c>
      <c r="AS316">
        <v>27.51</v>
      </c>
      <c r="AT316">
        <v>1.64</v>
      </c>
      <c r="AU316">
        <v>58.22</v>
      </c>
      <c r="AV316">
        <v>52.68</v>
      </c>
      <c r="BI316">
        <v>0</v>
      </c>
      <c r="BJ316">
        <v>0.56546600000000002</v>
      </c>
      <c r="BK316">
        <v>3.1638600000000003E-2</v>
      </c>
      <c r="BL316">
        <v>1.40705E-2</v>
      </c>
      <c r="BM316">
        <v>0</v>
      </c>
      <c r="BN316">
        <v>-8.0562099999999998E-2</v>
      </c>
      <c r="BO316">
        <v>0</v>
      </c>
      <c r="BP316">
        <v>0</v>
      </c>
      <c r="BQ316">
        <v>0.134212</v>
      </c>
      <c r="BR316">
        <v>0.17436199999999999</v>
      </c>
      <c r="BS316">
        <v>0.30364400000000002</v>
      </c>
      <c r="BT316">
        <v>2.03874E-2</v>
      </c>
      <c r="BU316">
        <v>1.1632199999999999</v>
      </c>
      <c r="BV316">
        <v>0.61117500000000002</v>
      </c>
      <c r="BW316">
        <v>140.49700000000001</v>
      </c>
      <c r="BX316">
        <v>209.15</v>
      </c>
      <c r="BY316">
        <v>277.07299999999998</v>
      </c>
      <c r="BZ316">
        <v>81.134900000000002</v>
      </c>
      <c r="CA316">
        <v>-4302.38</v>
      </c>
      <c r="CB316">
        <v>505.55700000000002</v>
      </c>
      <c r="CC316">
        <v>943.46699999999998</v>
      </c>
      <c r="CD316">
        <v>2025.88</v>
      </c>
      <c r="CE316">
        <v>119.621</v>
      </c>
      <c r="CF316" s="27">
        <v>6.0639E-5</v>
      </c>
      <c r="CG316">
        <v>707.85500000000002</v>
      </c>
      <c r="CH316">
        <v>207.37899999999999</v>
      </c>
      <c r="CI316">
        <v>114.539</v>
      </c>
      <c r="CJ316">
        <v>43.1646</v>
      </c>
      <c r="CK316">
        <v>365.08300000000003</v>
      </c>
      <c r="CL316">
        <v>321.91800000000001</v>
      </c>
      <c r="CM316">
        <v>23.44</v>
      </c>
      <c r="CN316">
        <v>18.350000000000001</v>
      </c>
      <c r="CO316">
        <v>3.66</v>
      </c>
      <c r="CP316">
        <v>12.08</v>
      </c>
      <c r="CQ316">
        <v>-48.37</v>
      </c>
      <c r="CR316">
        <v>7.37</v>
      </c>
      <c r="CS316">
        <v>17.440000000000001</v>
      </c>
      <c r="CT316">
        <v>27.51</v>
      </c>
      <c r="CU316">
        <v>1.64</v>
      </c>
      <c r="CV316">
        <v>63.12</v>
      </c>
      <c r="CW316">
        <v>57.53</v>
      </c>
      <c r="DH316">
        <v>0</v>
      </c>
      <c r="DI316">
        <v>0.73802199999999996</v>
      </c>
      <c r="DJ316">
        <v>3.1638600000000003E-2</v>
      </c>
      <c r="DK316">
        <v>1.40705E-2</v>
      </c>
      <c r="DL316">
        <v>-8.0562099999999998E-2</v>
      </c>
      <c r="DM316">
        <v>0.134212</v>
      </c>
      <c r="DN316">
        <v>0.17513200000000001</v>
      </c>
      <c r="DO316">
        <v>0.30364400000000002</v>
      </c>
      <c r="DP316">
        <v>2.03874E-2</v>
      </c>
      <c r="DQ316">
        <v>1.3365400000000001</v>
      </c>
      <c r="DR316">
        <v>0.78373099999999996</v>
      </c>
      <c r="DS316" t="s">
        <v>673</v>
      </c>
      <c r="DT316" t="s">
        <v>670</v>
      </c>
      <c r="DU316" t="s">
        <v>665</v>
      </c>
      <c r="DV316" t="s">
        <v>501</v>
      </c>
      <c r="DW316">
        <v>0.17332600000000001</v>
      </c>
      <c r="DX316">
        <v>0.17255599999999999</v>
      </c>
      <c r="DY316">
        <v>7.8</v>
      </c>
      <c r="DZ316">
        <v>8.4</v>
      </c>
      <c r="EC316">
        <v>133.65600000000001</v>
      </c>
      <c r="ED316">
        <v>159.15100000000001</v>
      </c>
      <c r="EE316">
        <v>277.07299999999998</v>
      </c>
      <c r="EF316">
        <v>81.134900000000002</v>
      </c>
      <c r="EG316">
        <v>0</v>
      </c>
      <c r="EH316">
        <v>-4302.38</v>
      </c>
      <c r="EI316">
        <v>0</v>
      </c>
      <c r="EJ316">
        <v>0</v>
      </c>
      <c r="EK316">
        <v>505.55700000000002</v>
      </c>
      <c r="EL316">
        <v>938.41600000000005</v>
      </c>
      <c r="EM316">
        <v>2025.88</v>
      </c>
      <c r="EN316">
        <v>119.621</v>
      </c>
      <c r="EO316">
        <v>-61.891100000000002</v>
      </c>
      <c r="EP316">
        <v>197.28100000000001</v>
      </c>
      <c r="EQ316">
        <v>114.539</v>
      </c>
      <c r="ER316">
        <v>0</v>
      </c>
      <c r="ES316">
        <v>43.1646</v>
      </c>
      <c r="ET316">
        <v>354.98500000000001</v>
      </c>
      <c r="EU316">
        <v>22.24</v>
      </c>
      <c r="EV316">
        <v>14.7</v>
      </c>
      <c r="EW316">
        <v>3.66</v>
      </c>
      <c r="EX316">
        <v>12.08</v>
      </c>
      <c r="EY316">
        <v>0</v>
      </c>
      <c r="EZ316">
        <v>-48.35</v>
      </c>
      <c r="FA316">
        <v>0</v>
      </c>
      <c r="FB316">
        <v>0</v>
      </c>
      <c r="FC316">
        <v>7.37</v>
      </c>
      <c r="FD316">
        <v>17.37</v>
      </c>
      <c r="FE316">
        <v>27.51</v>
      </c>
      <c r="FF316">
        <v>1.64</v>
      </c>
      <c r="FG316">
        <v>58.22</v>
      </c>
      <c r="FT316">
        <v>0</v>
      </c>
      <c r="FU316">
        <v>0.56546600000000002</v>
      </c>
      <c r="FV316">
        <v>3.1638600000000003E-2</v>
      </c>
      <c r="FW316">
        <v>1.40705E-2</v>
      </c>
      <c r="FX316">
        <v>0</v>
      </c>
      <c r="FY316">
        <v>-8.0562099999999998E-2</v>
      </c>
      <c r="FZ316">
        <v>0</v>
      </c>
      <c r="GA316">
        <v>0</v>
      </c>
      <c r="GB316">
        <v>0.134212</v>
      </c>
      <c r="GC316">
        <v>0.17436199999999999</v>
      </c>
      <c r="GD316">
        <v>0.30364400000000002</v>
      </c>
      <c r="GE316">
        <v>2.03874E-2</v>
      </c>
      <c r="GF316">
        <v>1.1632199999999999</v>
      </c>
      <c r="GG316">
        <v>467.20299999999997</v>
      </c>
      <c r="GH316">
        <v>1161.6600000000001</v>
      </c>
      <c r="GI316">
        <v>277.07299999999998</v>
      </c>
      <c r="GJ316">
        <v>0</v>
      </c>
      <c r="GK316">
        <v>2135</v>
      </c>
      <c r="GL316">
        <v>930.00099999999998</v>
      </c>
      <c r="GM316">
        <v>2637.81</v>
      </c>
      <c r="GN316">
        <v>297.5</v>
      </c>
      <c r="GO316">
        <v>7906.25</v>
      </c>
      <c r="GP316">
        <v>388.90899999999999</v>
      </c>
      <c r="GQ316">
        <v>168.15199999999999</v>
      </c>
      <c r="GR316">
        <v>65.400000000000006</v>
      </c>
      <c r="GS316">
        <v>622.46100000000001</v>
      </c>
      <c r="GT316">
        <v>49.003599999999999</v>
      </c>
      <c r="GU316">
        <v>54.21</v>
      </c>
      <c r="GV316">
        <v>3.66</v>
      </c>
      <c r="GW316">
        <v>39.268300000000004</v>
      </c>
      <c r="GX316">
        <v>31.93</v>
      </c>
      <c r="GY316">
        <v>23.209499999999998</v>
      </c>
      <c r="GZ316">
        <v>36.39</v>
      </c>
      <c r="HA316">
        <v>4.13</v>
      </c>
      <c r="HB316">
        <v>241.80099999999999</v>
      </c>
      <c r="HC316">
        <v>46.4</v>
      </c>
      <c r="HD316">
        <v>54.21</v>
      </c>
      <c r="HE316">
        <v>3.66</v>
      </c>
      <c r="HF316">
        <v>16.100000000000001</v>
      </c>
      <c r="HG316">
        <v>31.93</v>
      </c>
      <c r="HH316">
        <v>18.57</v>
      </c>
      <c r="HI316">
        <v>36.39</v>
      </c>
      <c r="HJ316">
        <v>4.13</v>
      </c>
      <c r="HK316">
        <v>211.39</v>
      </c>
      <c r="ID316">
        <v>0</v>
      </c>
      <c r="IE316">
        <v>2.4539200000000001</v>
      </c>
      <c r="IF316">
        <v>3.1638600000000003E-2</v>
      </c>
      <c r="IG316">
        <v>0</v>
      </c>
      <c r="IH316">
        <v>0.62342900000000001</v>
      </c>
      <c r="II316">
        <v>0.118043</v>
      </c>
      <c r="IJ316">
        <v>0.43196400000000001</v>
      </c>
      <c r="IK316">
        <v>6.2929700000000005E-2</v>
      </c>
      <c r="IL316">
        <v>3.72193</v>
      </c>
      <c r="IM316">
        <v>44.1</v>
      </c>
      <c r="IN316">
        <v>20</v>
      </c>
      <c r="IO316">
        <v>24.1</v>
      </c>
      <c r="IP316">
        <v>46.1</v>
      </c>
      <c r="IQ316">
        <v>20</v>
      </c>
      <c r="IR316">
        <v>26.1</v>
      </c>
      <c r="IU316">
        <v>21.11</v>
      </c>
      <c r="IV316">
        <v>31.57</v>
      </c>
      <c r="IW316">
        <v>24.84</v>
      </c>
      <c r="IX316">
        <v>32.69</v>
      </c>
      <c r="IY316">
        <v>21.11</v>
      </c>
      <c r="IZ316">
        <v>31.57</v>
      </c>
      <c r="JA316">
        <v>63.48</v>
      </c>
      <c r="JB316">
        <v>82.661900000000003</v>
      </c>
      <c r="JK316">
        <v>1</v>
      </c>
      <c r="JL316">
        <v>2.8233299999999999</v>
      </c>
      <c r="JM316">
        <v>2.8233299999999999</v>
      </c>
      <c r="JP316">
        <v>4303.6400000000003</v>
      </c>
      <c r="JQ316">
        <v>2.8233299999999999</v>
      </c>
      <c r="JR316">
        <v>0.25</v>
      </c>
      <c r="JS316">
        <v>0.41</v>
      </c>
      <c r="JT316">
        <v>2.1</v>
      </c>
      <c r="JU316">
        <v>0.26</v>
      </c>
      <c r="JV316">
        <v>0.4</v>
      </c>
      <c r="JW316">
        <v>2.17</v>
      </c>
      <c r="JZ316">
        <v>1</v>
      </c>
      <c r="KA316">
        <v>1</v>
      </c>
      <c r="KB316">
        <v>33.214100000000002</v>
      </c>
      <c r="KC316">
        <v>18.940100000000001</v>
      </c>
      <c r="KD316">
        <v>33.212800000000001</v>
      </c>
      <c r="KE316">
        <v>21.256</v>
      </c>
      <c r="KF316">
        <v>50.195</v>
      </c>
      <c r="KG316">
        <v>45.932200000000002</v>
      </c>
      <c r="KJ316">
        <v>27.395099999999999</v>
      </c>
      <c r="KK316">
        <v>37.264899999999997</v>
      </c>
      <c r="KL316">
        <v>55.284100000000002</v>
      </c>
      <c r="KM316">
        <v>16.012</v>
      </c>
      <c r="KN316">
        <v>0</v>
      </c>
      <c r="KO316">
        <v>-658.89300000000003</v>
      </c>
      <c r="KP316">
        <v>0</v>
      </c>
      <c r="KQ316">
        <v>0</v>
      </c>
      <c r="KR316">
        <v>109.703</v>
      </c>
      <c r="KS316">
        <v>186.93700000000001</v>
      </c>
      <c r="KT316">
        <v>413.96499999999997</v>
      </c>
      <c r="KU316">
        <v>26.198699999999999</v>
      </c>
      <c r="KV316">
        <v>213.86799999999999</v>
      </c>
      <c r="KW316">
        <v>1046.98</v>
      </c>
      <c r="KX316">
        <v>607.86199999999997</v>
      </c>
      <c r="KY316">
        <v>0</v>
      </c>
      <c r="KZ316">
        <v>229.07599999999999</v>
      </c>
      <c r="LA316">
        <v>1883.92</v>
      </c>
      <c r="LB316">
        <v>28.4787</v>
      </c>
      <c r="LC316">
        <v>49.5916</v>
      </c>
      <c r="LD316">
        <v>55.284100000000002</v>
      </c>
      <c r="LE316">
        <v>16.012</v>
      </c>
      <c r="LF316">
        <v>-658.89300000000003</v>
      </c>
      <c r="LG316">
        <v>109.703</v>
      </c>
      <c r="LH316">
        <v>187.92699999999999</v>
      </c>
      <c r="LI316">
        <v>413.96499999999997</v>
      </c>
      <c r="LJ316">
        <v>26.198699999999999</v>
      </c>
      <c r="LK316">
        <v>228.267</v>
      </c>
      <c r="LL316">
        <v>1100.57</v>
      </c>
      <c r="LM316">
        <v>607.86199999999997</v>
      </c>
      <c r="LN316">
        <v>229.07599999999999</v>
      </c>
      <c r="LO316">
        <v>1937.51</v>
      </c>
      <c r="LP316">
        <v>97.323899999999995</v>
      </c>
      <c r="LQ316">
        <v>281.65800000000002</v>
      </c>
      <c r="LR316">
        <v>55.284100000000002</v>
      </c>
      <c r="LS316">
        <v>0</v>
      </c>
      <c r="LT316">
        <v>463.08</v>
      </c>
      <c r="LU316">
        <v>187.226</v>
      </c>
      <c r="LV316">
        <v>544.68899999999996</v>
      </c>
      <c r="LW316">
        <v>71.471400000000003</v>
      </c>
      <c r="LX316">
        <v>1700.73</v>
      </c>
      <c r="LY316">
        <v>2063.9499999999998</v>
      </c>
      <c r="LZ316">
        <v>892.38499999999999</v>
      </c>
      <c r="MA316">
        <v>347.08</v>
      </c>
      <c r="MB316">
        <v>3303.42</v>
      </c>
    </row>
    <row r="317" spans="1:340" x14ac:dyDescent="0.25">
      <c r="A317" s="26">
        <v>44497.876967592594</v>
      </c>
      <c r="B317" t="s">
        <v>1290</v>
      </c>
      <c r="C317" t="s">
        <v>1291</v>
      </c>
      <c r="D317">
        <v>12</v>
      </c>
      <c r="E317">
        <v>1</v>
      </c>
      <c r="F317">
        <v>2100</v>
      </c>
      <c r="G317" t="s">
        <v>87</v>
      </c>
      <c r="H317" t="s">
        <v>393</v>
      </c>
      <c r="I317">
        <v>4.8499999999999996</v>
      </c>
      <c r="J317">
        <v>2</v>
      </c>
      <c r="K317">
        <v>1.7</v>
      </c>
      <c r="L317">
        <v>24.4</v>
      </c>
      <c r="O317">
        <v>133.65600000000001</v>
      </c>
      <c r="P317">
        <v>159.15100000000001</v>
      </c>
      <c r="Q317">
        <v>277.07299999999998</v>
      </c>
      <c r="R317">
        <v>81.134900000000002</v>
      </c>
      <c r="S317">
        <v>0</v>
      </c>
      <c r="T317">
        <v>-4240.49</v>
      </c>
      <c r="U317">
        <v>0</v>
      </c>
      <c r="V317">
        <v>0</v>
      </c>
      <c r="W317">
        <v>505.55700000000002</v>
      </c>
      <c r="X317">
        <v>938.41600000000005</v>
      </c>
      <c r="Y317">
        <v>2025.88</v>
      </c>
      <c r="Z317">
        <v>119.621</v>
      </c>
      <c r="AA317">
        <v>-5.0729099999999999E-4</v>
      </c>
      <c r="AB317">
        <v>651.01499999999999</v>
      </c>
      <c r="AC317">
        <v>197.28100000000001</v>
      </c>
      <c r="AD317">
        <v>114.539</v>
      </c>
      <c r="AE317">
        <v>0</v>
      </c>
      <c r="AF317">
        <v>43.1646</v>
      </c>
      <c r="AG317">
        <v>354.98500000000001</v>
      </c>
      <c r="AH317">
        <v>311.82</v>
      </c>
      <c r="AI317">
        <v>22.24</v>
      </c>
      <c r="AJ317">
        <v>14.7</v>
      </c>
      <c r="AK317">
        <v>3.66</v>
      </c>
      <c r="AL317">
        <v>12.08</v>
      </c>
      <c r="AM317">
        <v>0</v>
      </c>
      <c r="AN317">
        <v>-47.69</v>
      </c>
      <c r="AO317">
        <v>0</v>
      </c>
      <c r="AP317">
        <v>0</v>
      </c>
      <c r="AQ317">
        <v>7.37</v>
      </c>
      <c r="AR317">
        <v>17.37</v>
      </c>
      <c r="AS317">
        <v>27.51</v>
      </c>
      <c r="AT317">
        <v>1.64</v>
      </c>
      <c r="AU317">
        <v>58.88</v>
      </c>
      <c r="AV317">
        <v>52.68</v>
      </c>
      <c r="BI317">
        <v>0</v>
      </c>
      <c r="BJ317">
        <v>0.56546600000000002</v>
      </c>
      <c r="BK317">
        <v>3.1638600000000003E-2</v>
      </c>
      <c r="BL317">
        <v>1.40705E-2</v>
      </c>
      <c r="BM317">
        <v>0</v>
      </c>
      <c r="BN317">
        <v>-7.9403199999999993E-2</v>
      </c>
      <c r="BO317">
        <v>0</v>
      </c>
      <c r="BP317">
        <v>0</v>
      </c>
      <c r="BQ317">
        <v>0.134212</v>
      </c>
      <c r="BR317">
        <v>0.17436199999999999</v>
      </c>
      <c r="BS317">
        <v>0.30364400000000002</v>
      </c>
      <c r="BT317">
        <v>2.03874E-2</v>
      </c>
      <c r="BU317">
        <v>1.16438</v>
      </c>
      <c r="BV317">
        <v>0.61117500000000002</v>
      </c>
      <c r="BW317">
        <v>140.49700000000001</v>
      </c>
      <c r="BX317">
        <v>209.15</v>
      </c>
      <c r="BY317">
        <v>277.07299999999998</v>
      </c>
      <c r="BZ317">
        <v>81.134900000000002</v>
      </c>
      <c r="CA317">
        <v>-4302.38</v>
      </c>
      <c r="CB317">
        <v>505.55700000000002</v>
      </c>
      <c r="CC317">
        <v>943.46699999999998</v>
      </c>
      <c r="CD317">
        <v>2025.88</v>
      </c>
      <c r="CE317">
        <v>119.621</v>
      </c>
      <c r="CF317" s="27">
        <v>6.0639E-5</v>
      </c>
      <c r="CG317">
        <v>707.85500000000002</v>
      </c>
      <c r="CH317">
        <v>207.37899999999999</v>
      </c>
      <c r="CI317">
        <v>114.539</v>
      </c>
      <c r="CJ317">
        <v>43.1646</v>
      </c>
      <c r="CK317">
        <v>365.08300000000003</v>
      </c>
      <c r="CL317">
        <v>321.91800000000001</v>
      </c>
      <c r="CM317">
        <v>23.44</v>
      </c>
      <c r="CN317">
        <v>18.350000000000001</v>
      </c>
      <c r="CO317">
        <v>3.66</v>
      </c>
      <c r="CP317">
        <v>12.08</v>
      </c>
      <c r="CQ317">
        <v>-48.37</v>
      </c>
      <c r="CR317">
        <v>7.37</v>
      </c>
      <c r="CS317">
        <v>17.440000000000001</v>
      </c>
      <c r="CT317">
        <v>27.51</v>
      </c>
      <c r="CU317">
        <v>1.64</v>
      </c>
      <c r="CV317">
        <v>63.12</v>
      </c>
      <c r="CW317">
        <v>57.53</v>
      </c>
      <c r="DH317">
        <v>0</v>
      </c>
      <c r="DI317">
        <v>0.73802199999999996</v>
      </c>
      <c r="DJ317">
        <v>3.1638600000000003E-2</v>
      </c>
      <c r="DK317">
        <v>1.40705E-2</v>
      </c>
      <c r="DL317">
        <v>-8.0562099999999998E-2</v>
      </c>
      <c r="DM317">
        <v>0.134212</v>
      </c>
      <c r="DN317">
        <v>0.17513200000000001</v>
      </c>
      <c r="DO317">
        <v>0.30364400000000002</v>
      </c>
      <c r="DP317">
        <v>2.03874E-2</v>
      </c>
      <c r="DQ317">
        <v>1.3365400000000001</v>
      </c>
      <c r="DR317">
        <v>0.78373099999999996</v>
      </c>
      <c r="DS317" t="s">
        <v>673</v>
      </c>
      <c r="DT317" t="s">
        <v>670</v>
      </c>
      <c r="DU317" t="s">
        <v>665</v>
      </c>
      <c r="DV317" t="s">
        <v>501</v>
      </c>
      <c r="DW317">
        <v>0.17216699999999999</v>
      </c>
      <c r="DX317">
        <v>0.17255599999999999</v>
      </c>
      <c r="DY317">
        <v>6.7</v>
      </c>
      <c r="DZ317">
        <v>8.4</v>
      </c>
      <c r="EC317">
        <v>133.65600000000001</v>
      </c>
      <c r="ED317">
        <v>159.15100000000001</v>
      </c>
      <c r="EE317">
        <v>277.07299999999998</v>
      </c>
      <c r="EF317">
        <v>81.134900000000002</v>
      </c>
      <c r="EG317">
        <v>0</v>
      </c>
      <c r="EH317">
        <v>-4240.49</v>
      </c>
      <c r="EI317">
        <v>0</v>
      </c>
      <c r="EJ317">
        <v>0</v>
      </c>
      <c r="EK317">
        <v>505.55700000000002</v>
      </c>
      <c r="EL317">
        <v>938.41600000000005</v>
      </c>
      <c r="EM317">
        <v>2025.88</v>
      </c>
      <c r="EN317">
        <v>119.621</v>
      </c>
      <c r="EO317">
        <v>-5.0729099999999999E-4</v>
      </c>
      <c r="EP317">
        <v>197.28100000000001</v>
      </c>
      <c r="EQ317">
        <v>114.539</v>
      </c>
      <c r="ER317">
        <v>0</v>
      </c>
      <c r="ES317">
        <v>43.1646</v>
      </c>
      <c r="ET317">
        <v>354.98500000000001</v>
      </c>
      <c r="EU317">
        <v>22.24</v>
      </c>
      <c r="EV317">
        <v>14.7</v>
      </c>
      <c r="EW317">
        <v>3.66</v>
      </c>
      <c r="EX317">
        <v>12.08</v>
      </c>
      <c r="EY317">
        <v>0</v>
      </c>
      <c r="EZ317">
        <v>-47.69</v>
      </c>
      <c r="FA317">
        <v>0</v>
      </c>
      <c r="FB317">
        <v>0</v>
      </c>
      <c r="FC317">
        <v>7.37</v>
      </c>
      <c r="FD317">
        <v>17.37</v>
      </c>
      <c r="FE317">
        <v>27.51</v>
      </c>
      <c r="FF317">
        <v>1.64</v>
      </c>
      <c r="FG317">
        <v>58.88</v>
      </c>
      <c r="FT317">
        <v>0</v>
      </c>
      <c r="FU317">
        <v>0.56546600000000002</v>
      </c>
      <c r="FV317">
        <v>3.1638600000000003E-2</v>
      </c>
      <c r="FW317">
        <v>1.40705E-2</v>
      </c>
      <c r="FX317">
        <v>0</v>
      </c>
      <c r="FY317">
        <v>-7.9403199999999993E-2</v>
      </c>
      <c r="FZ317">
        <v>0</v>
      </c>
      <c r="GA317">
        <v>0</v>
      </c>
      <c r="GB317">
        <v>0.134212</v>
      </c>
      <c r="GC317">
        <v>0.17436199999999999</v>
      </c>
      <c r="GD317">
        <v>0.30364400000000002</v>
      </c>
      <c r="GE317">
        <v>2.03874E-2</v>
      </c>
      <c r="GF317">
        <v>1.16438</v>
      </c>
      <c r="GG317">
        <v>467.20299999999997</v>
      </c>
      <c r="GH317">
        <v>1161.6600000000001</v>
      </c>
      <c r="GI317">
        <v>277.07299999999998</v>
      </c>
      <c r="GJ317">
        <v>0</v>
      </c>
      <c r="GK317">
        <v>2135</v>
      </c>
      <c r="GL317">
        <v>930.00099999999998</v>
      </c>
      <c r="GM317">
        <v>2637.81</v>
      </c>
      <c r="GN317">
        <v>297.5</v>
      </c>
      <c r="GO317">
        <v>7906.25</v>
      </c>
      <c r="GP317">
        <v>388.90899999999999</v>
      </c>
      <c r="GQ317">
        <v>168.15199999999999</v>
      </c>
      <c r="GR317">
        <v>65.400000000000006</v>
      </c>
      <c r="GS317">
        <v>622.46100000000001</v>
      </c>
      <c r="GT317">
        <v>49.003599999999999</v>
      </c>
      <c r="GU317">
        <v>54.21</v>
      </c>
      <c r="GV317">
        <v>3.66</v>
      </c>
      <c r="GW317">
        <v>39.268300000000004</v>
      </c>
      <c r="GX317">
        <v>31.93</v>
      </c>
      <c r="GY317">
        <v>23.209499999999998</v>
      </c>
      <c r="GZ317">
        <v>36.39</v>
      </c>
      <c r="HA317">
        <v>4.13</v>
      </c>
      <c r="HB317">
        <v>241.80099999999999</v>
      </c>
      <c r="HC317">
        <v>46.4</v>
      </c>
      <c r="HD317">
        <v>54.21</v>
      </c>
      <c r="HE317">
        <v>3.66</v>
      </c>
      <c r="HF317">
        <v>16.100000000000001</v>
      </c>
      <c r="HG317">
        <v>31.93</v>
      </c>
      <c r="HH317">
        <v>18.57</v>
      </c>
      <c r="HI317">
        <v>36.39</v>
      </c>
      <c r="HJ317">
        <v>4.13</v>
      </c>
      <c r="HK317">
        <v>211.39</v>
      </c>
      <c r="ID317">
        <v>0</v>
      </c>
      <c r="IE317">
        <v>2.4539200000000001</v>
      </c>
      <c r="IF317">
        <v>3.1638600000000003E-2</v>
      </c>
      <c r="IG317">
        <v>0</v>
      </c>
      <c r="IH317">
        <v>0.62342900000000001</v>
      </c>
      <c r="II317">
        <v>0.118043</v>
      </c>
      <c r="IJ317">
        <v>0.43196400000000001</v>
      </c>
      <c r="IK317">
        <v>6.2929700000000005E-2</v>
      </c>
      <c r="IL317">
        <v>3.72193</v>
      </c>
      <c r="IM317">
        <v>44.1</v>
      </c>
      <c r="IN317">
        <v>19.7</v>
      </c>
      <c r="IO317">
        <v>24.4</v>
      </c>
      <c r="IP317">
        <v>46.1</v>
      </c>
      <c r="IQ317">
        <v>20</v>
      </c>
      <c r="IR317">
        <v>26.1</v>
      </c>
      <c r="IU317">
        <v>21.11</v>
      </c>
      <c r="IV317">
        <v>31.57</v>
      </c>
      <c r="IW317">
        <v>24.84</v>
      </c>
      <c r="IX317">
        <v>32.69</v>
      </c>
      <c r="IY317">
        <v>21.11</v>
      </c>
      <c r="IZ317">
        <v>31.57</v>
      </c>
      <c r="JA317">
        <v>63.48</v>
      </c>
      <c r="JB317">
        <v>82.661900000000003</v>
      </c>
      <c r="JK317">
        <v>1</v>
      </c>
      <c r="JL317">
        <v>2.7827099999999998</v>
      </c>
      <c r="JM317">
        <v>2.7827099999999998</v>
      </c>
      <c r="JP317">
        <v>4303.6400000000003</v>
      </c>
      <c r="JQ317">
        <v>2.8233299999999999</v>
      </c>
      <c r="JR317">
        <v>0.25</v>
      </c>
      <c r="JS317">
        <v>0.4</v>
      </c>
      <c r="JT317">
        <v>2.11</v>
      </c>
      <c r="JU317">
        <v>0.26</v>
      </c>
      <c r="JV317">
        <v>0.4</v>
      </c>
      <c r="JW317">
        <v>2.17</v>
      </c>
      <c r="JZ317">
        <v>1</v>
      </c>
      <c r="KA317">
        <v>1</v>
      </c>
      <c r="KB317">
        <v>33.214100000000002</v>
      </c>
      <c r="KC317">
        <v>18.940100000000001</v>
      </c>
      <c r="KD317">
        <v>33.212800000000001</v>
      </c>
      <c r="KE317">
        <v>21.256</v>
      </c>
      <c r="KF317">
        <v>50.195</v>
      </c>
      <c r="KG317">
        <v>45.932200000000002</v>
      </c>
      <c r="KJ317">
        <v>27.395099999999999</v>
      </c>
      <c r="KK317">
        <v>37.264899999999997</v>
      </c>
      <c r="KL317">
        <v>55.284100000000002</v>
      </c>
      <c r="KM317">
        <v>16.012</v>
      </c>
      <c r="KN317">
        <v>0</v>
      </c>
      <c r="KO317">
        <v>-649.41499999999996</v>
      </c>
      <c r="KP317">
        <v>0</v>
      </c>
      <c r="KQ317">
        <v>0</v>
      </c>
      <c r="KR317">
        <v>109.703</v>
      </c>
      <c r="KS317">
        <v>186.93700000000001</v>
      </c>
      <c r="KT317">
        <v>413.96499999999997</v>
      </c>
      <c r="KU317">
        <v>26.198699999999999</v>
      </c>
      <c r="KV317">
        <v>223.346</v>
      </c>
      <c r="KW317">
        <v>1046.98</v>
      </c>
      <c r="KX317">
        <v>607.86199999999997</v>
      </c>
      <c r="KY317">
        <v>0</v>
      </c>
      <c r="KZ317">
        <v>229.07599999999999</v>
      </c>
      <c r="LA317">
        <v>1883.92</v>
      </c>
      <c r="LB317">
        <v>28.4787</v>
      </c>
      <c r="LC317">
        <v>49.5916</v>
      </c>
      <c r="LD317">
        <v>55.284100000000002</v>
      </c>
      <c r="LE317">
        <v>16.012</v>
      </c>
      <c r="LF317">
        <v>-658.89300000000003</v>
      </c>
      <c r="LG317">
        <v>109.703</v>
      </c>
      <c r="LH317">
        <v>187.92699999999999</v>
      </c>
      <c r="LI317">
        <v>413.96499999999997</v>
      </c>
      <c r="LJ317">
        <v>26.198699999999999</v>
      </c>
      <c r="LK317">
        <v>228.267</v>
      </c>
      <c r="LL317">
        <v>1100.57</v>
      </c>
      <c r="LM317">
        <v>607.86199999999997</v>
      </c>
      <c r="LN317">
        <v>229.07599999999999</v>
      </c>
      <c r="LO317">
        <v>1937.51</v>
      </c>
      <c r="LP317">
        <v>97.323899999999995</v>
      </c>
      <c r="LQ317">
        <v>281.65800000000002</v>
      </c>
      <c r="LR317">
        <v>55.284100000000002</v>
      </c>
      <c r="LS317">
        <v>0</v>
      </c>
      <c r="LT317">
        <v>463.08</v>
      </c>
      <c r="LU317">
        <v>187.226</v>
      </c>
      <c r="LV317">
        <v>544.68899999999996</v>
      </c>
      <c r="LW317">
        <v>71.471400000000003</v>
      </c>
      <c r="LX317">
        <v>1700.73</v>
      </c>
      <c r="LY317">
        <v>2063.9499999999998</v>
      </c>
      <c r="LZ317">
        <v>892.38499999999999</v>
      </c>
      <c r="MA317">
        <v>347.08</v>
      </c>
      <c r="MB317">
        <v>3303.42</v>
      </c>
    </row>
    <row r="318" spans="1:340" x14ac:dyDescent="0.25">
      <c r="A318" s="26">
        <v>44497.877314814818</v>
      </c>
      <c r="B318" t="s">
        <v>1292</v>
      </c>
      <c r="C318" t="s">
        <v>1293</v>
      </c>
      <c r="D318">
        <v>12</v>
      </c>
      <c r="E318">
        <v>1</v>
      </c>
      <c r="F318">
        <v>2100</v>
      </c>
      <c r="G318" t="s">
        <v>87</v>
      </c>
      <c r="H318" t="s">
        <v>112</v>
      </c>
      <c r="I318">
        <v>4.8499999999999996</v>
      </c>
      <c r="J318">
        <v>2</v>
      </c>
      <c r="K318">
        <v>-3.6</v>
      </c>
      <c r="L318">
        <v>29.7</v>
      </c>
      <c r="O318">
        <v>133.65600000000001</v>
      </c>
      <c r="P318">
        <v>159.15100000000001</v>
      </c>
      <c r="Q318">
        <v>277.07299999999998</v>
      </c>
      <c r="R318">
        <v>81.134900000000002</v>
      </c>
      <c r="S318">
        <v>0</v>
      </c>
      <c r="T318">
        <v>-3047.74</v>
      </c>
      <c r="U318">
        <v>0</v>
      </c>
      <c r="V318">
        <v>0</v>
      </c>
      <c r="W318">
        <v>505.55700000000002</v>
      </c>
      <c r="X318">
        <v>938.41600000000005</v>
      </c>
      <c r="Y318">
        <v>2025.88</v>
      </c>
      <c r="Z318">
        <v>119.621</v>
      </c>
      <c r="AA318">
        <v>1192.75</v>
      </c>
      <c r="AB318">
        <v>651.01499999999999</v>
      </c>
      <c r="AC318">
        <v>197.28100000000001</v>
      </c>
      <c r="AD318">
        <v>114.539</v>
      </c>
      <c r="AE318">
        <v>0</v>
      </c>
      <c r="AF318">
        <v>43.1646</v>
      </c>
      <c r="AG318">
        <v>354.98500000000001</v>
      </c>
      <c r="AH318">
        <v>311.82</v>
      </c>
      <c r="AI318">
        <v>22.24</v>
      </c>
      <c r="AJ318">
        <v>14.7</v>
      </c>
      <c r="AK318">
        <v>3.66</v>
      </c>
      <c r="AL318">
        <v>12.08</v>
      </c>
      <c r="AM318">
        <v>0</v>
      </c>
      <c r="AN318">
        <v>-34.799999999999997</v>
      </c>
      <c r="AO318">
        <v>0</v>
      </c>
      <c r="AP318">
        <v>0</v>
      </c>
      <c r="AQ318">
        <v>7.37</v>
      </c>
      <c r="AR318">
        <v>17.37</v>
      </c>
      <c r="AS318">
        <v>27.51</v>
      </c>
      <c r="AT318">
        <v>1.64</v>
      </c>
      <c r="AU318">
        <v>71.77</v>
      </c>
      <c r="AV318">
        <v>52.68</v>
      </c>
      <c r="BI318">
        <v>0</v>
      </c>
      <c r="BJ318">
        <v>0.56546600000000002</v>
      </c>
      <c r="BK318">
        <v>3.1638600000000003E-2</v>
      </c>
      <c r="BL318">
        <v>1.40705E-2</v>
      </c>
      <c r="BM318">
        <v>0</v>
      </c>
      <c r="BN318">
        <v>-5.7068899999999999E-2</v>
      </c>
      <c r="BO318">
        <v>0</v>
      </c>
      <c r="BP318">
        <v>0</v>
      </c>
      <c r="BQ318">
        <v>0.134212</v>
      </c>
      <c r="BR318">
        <v>0.17436199999999999</v>
      </c>
      <c r="BS318">
        <v>0.30364400000000002</v>
      </c>
      <c r="BT318">
        <v>2.03874E-2</v>
      </c>
      <c r="BU318">
        <v>1.1867099999999999</v>
      </c>
      <c r="BV318">
        <v>0.61117500000000002</v>
      </c>
      <c r="BW318">
        <v>140.49700000000001</v>
      </c>
      <c r="BX318">
        <v>209.15</v>
      </c>
      <c r="BY318">
        <v>277.07299999999998</v>
      </c>
      <c r="BZ318">
        <v>81.134900000000002</v>
      </c>
      <c r="CA318">
        <v>-4302.38</v>
      </c>
      <c r="CB318">
        <v>505.55700000000002</v>
      </c>
      <c r="CC318">
        <v>943.46699999999998</v>
      </c>
      <c r="CD318">
        <v>2025.88</v>
      </c>
      <c r="CE318">
        <v>119.621</v>
      </c>
      <c r="CF318" s="27">
        <v>6.0639E-5</v>
      </c>
      <c r="CG318">
        <v>707.85500000000002</v>
      </c>
      <c r="CH318">
        <v>207.37899999999999</v>
      </c>
      <c r="CI318">
        <v>114.539</v>
      </c>
      <c r="CJ318">
        <v>43.1646</v>
      </c>
      <c r="CK318">
        <v>365.08300000000003</v>
      </c>
      <c r="CL318">
        <v>321.91800000000001</v>
      </c>
      <c r="CM318">
        <v>23.44</v>
      </c>
      <c r="CN318">
        <v>18.350000000000001</v>
      </c>
      <c r="CO318">
        <v>3.66</v>
      </c>
      <c r="CP318">
        <v>12.08</v>
      </c>
      <c r="CQ318">
        <v>-48.37</v>
      </c>
      <c r="CR318">
        <v>7.37</v>
      </c>
      <c r="CS318">
        <v>17.440000000000001</v>
      </c>
      <c r="CT318">
        <v>27.51</v>
      </c>
      <c r="CU318">
        <v>1.64</v>
      </c>
      <c r="CV318">
        <v>63.12</v>
      </c>
      <c r="CW318">
        <v>57.53</v>
      </c>
      <c r="DH318">
        <v>0</v>
      </c>
      <c r="DI318">
        <v>0.73802199999999996</v>
      </c>
      <c r="DJ318">
        <v>3.1638600000000003E-2</v>
      </c>
      <c r="DK318">
        <v>1.40705E-2</v>
      </c>
      <c r="DL318">
        <v>-8.0562099999999998E-2</v>
      </c>
      <c r="DM318">
        <v>0.134212</v>
      </c>
      <c r="DN318">
        <v>0.17513200000000001</v>
      </c>
      <c r="DO318">
        <v>0.30364400000000002</v>
      </c>
      <c r="DP318">
        <v>2.03874E-2</v>
      </c>
      <c r="DQ318">
        <v>1.3365400000000001</v>
      </c>
      <c r="DR318">
        <v>0.78373099999999996</v>
      </c>
      <c r="DS318" t="s">
        <v>673</v>
      </c>
      <c r="DT318" t="s">
        <v>670</v>
      </c>
      <c r="DU318" t="s">
        <v>665</v>
      </c>
      <c r="DV318" t="s">
        <v>501</v>
      </c>
      <c r="DW318">
        <v>0.14983299999999999</v>
      </c>
      <c r="DX318">
        <v>0.17255599999999999</v>
      </c>
      <c r="DY318">
        <v>-13.7</v>
      </c>
      <c r="DZ318">
        <v>8.4</v>
      </c>
      <c r="EC318">
        <v>133.65600000000001</v>
      </c>
      <c r="ED318">
        <v>159.15100000000001</v>
      </c>
      <c r="EE318">
        <v>277.07299999999998</v>
      </c>
      <c r="EF318">
        <v>81.134900000000002</v>
      </c>
      <c r="EG318">
        <v>0</v>
      </c>
      <c r="EH318">
        <v>-3047.74</v>
      </c>
      <c r="EI318">
        <v>0</v>
      </c>
      <c r="EJ318">
        <v>0</v>
      </c>
      <c r="EK318">
        <v>505.55700000000002</v>
      </c>
      <c r="EL318">
        <v>938.41600000000005</v>
      </c>
      <c r="EM318">
        <v>2025.88</v>
      </c>
      <c r="EN318">
        <v>119.621</v>
      </c>
      <c r="EO318">
        <v>1192.75</v>
      </c>
      <c r="EP318">
        <v>197.28100000000001</v>
      </c>
      <c r="EQ318">
        <v>114.539</v>
      </c>
      <c r="ER318">
        <v>0</v>
      </c>
      <c r="ES318">
        <v>43.1646</v>
      </c>
      <c r="ET318">
        <v>354.98500000000001</v>
      </c>
      <c r="EU318">
        <v>22.24</v>
      </c>
      <c r="EV318">
        <v>14.7</v>
      </c>
      <c r="EW318">
        <v>3.66</v>
      </c>
      <c r="EX318">
        <v>12.08</v>
      </c>
      <c r="EY318">
        <v>0</v>
      </c>
      <c r="EZ318">
        <v>-34.799999999999997</v>
      </c>
      <c r="FA318">
        <v>0</v>
      </c>
      <c r="FB318">
        <v>0</v>
      </c>
      <c r="FC318">
        <v>7.37</v>
      </c>
      <c r="FD318">
        <v>17.37</v>
      </c>
      <c r="FE318">
        <v>27.51</v>
      </c>
      <c r="FF318">
        <v>1.64</v>
      </c>
      <c r="FG318">
        <v>71.77</v>
      </c>
      <c r="FT318">
        <v>0</v>
      </c>
      <c r="FU318">
        <v>0.56546600000000002</v>
      </c>
      <c r="FV318">
        <v>3.1638600000000003E-2</v>
      </c>
      <c r="FW318">
        <v>1.40705E-2</v>
      </c>
      <c r="FX318">
        <v>0</v>
      </c>
      <c r="FY318">
        <v>-5.7068899999999999E-2</v>
      </c>
      <c r="FZ318">
        <v>0</v>
      </c>
      <c r="GA318">
        <v>0</v>
      </c>
      <c r="GB318">
        <v>0.134212</v>
      </c>
      <c r="GC318">
        <v>0.17436199999999999</v>
      </c>
      <c r="GD318">
        <v>0.30364400000000002</v>
      </c>
      <c r="GE318">
        <v>2.03874E-2</v>
      </c>
      <c r="GF318">
        <v>1.1867099999999999</v>
      </c>
      <c r="GG318">
        <v>467.20299999999997</v>
      </c>
      <c r="GH318">
        <v>1161.6600000000001</v>
      </c>
      <c r="GI318">
        <v>277.07299999999998</v>
      </c>
      <c r="GJ318">
        <v>0</v>
      </c>
      <c r="GK318">
        <v>2135</v>
      </c>
      <c r="GL318">
        <v>930.00099999999998</v>
      </c>
      <c r="GM318">
        <v>2637.81</v>
      </c>
      <c r="GN318">
        <v>297.5</v>
      </c>
      <c r="GO318">
        <v>7906.25</v>
      </c>
      <c r="GP318">
        <v>388.90899999999999</v>
      </c>
      <c r="GQ318">
        <v>168.15199999999999</v>
      </c>
      <c r="GR318">
        <v>65.400000000000006</v>
      </c>
      <c r="GS318">
        <v>622.46100000000001</v>
      </c>
      <c r="GT318">
        <v>49.003599999999999</v>
      </c>
      <c r="GU318">
        <v>54.21</v>
      </c>
      <c r="GV318">
        <v>3.66</v>
      </c>
      <c r="GW318">
        <v>39.268300000000004</v>
      </c>
      <c r="GX318">
        <v>31.93</v>
      </c>
      <c r="GY318">
        <v>23.209499999999998</v>
      </c>
      <c r="GZ318">
        <v>36.39</v>
      </c>
      <c r="HA318">
        <v>4.13</v>
      </c>
      <c r="HB318">
        <v>241.80099999999999</v>
      </c>
      <c r="HC318">
        <v>46.4</v>
      </c>
      <c r="HD318">
        <v>54.21</v>
      </c>
      <c r="HE318">
        <v>3.66</v>
      </c>
      <c r="HF318">
        <v>16.100000000000001</v>
      </c>
      <c r="HG318">
        <v>31.93</v>
      </c>
      <c r="HH318">
        <v>18.57</v>
      </c>
      <c r="HI318">
        <v>36.39</v>
      </c>
      <c r="HJ318">
        <v>4.13</v>
      </c>
      <c r="HK318">
        <v>211.39</v>
      </c>
      <c r="ID318">
        <v>0</v>
      </c>
      <c r="IE318">
        <v>2.4539200000000001</v>
      </c>
      <c r="IF318">
        <v>3.1638600000000003E-2</v>
      </c>
      <c r="IG318">
        <v>0</v>
      </c>
      <c r="IH318">
        <v>0.62342900000000001</v>
      </c>
      <c r="II318">
        <v>0.118043</v>
      </c>
      <c r="IJ318">
        <v>0.43196400000000001</v>
      </c>
      <c r="IK318">
        <v>6.2929700000000005E-2</v>
      </c>
      <c r="IL318">
        <v>3.72193</v>
      </c>
      <c r="IM318">
        <v>44.1</v>
      </c>
      <c r="IN318">
        <v>14.4</v>
      </c>
      <c r="IO318">
        <v>29.7</v>
      </c>
      <c r="IP318">
        <v>46.1</v>
      </c>
      <c r="IQ318">
        <v>20</v>
      </c>
      <c r="IR318">
        <v>26.1</v>
      </c>
      <c r="IU318">
        <v>21.11</v>
      </c>
      <c r="IV318">
        <v>31.57</v>
      </c>
      <c r="IW318">
        <v>24.84</v>
      </c>
      <c r="IX318">
        <v>32.69</v>
      </c>
      <c r="IY318">
        <v>21.11</v>
      </c>
      <c r="IZ318">
        <v>31.57</v>
      </c>
      <c r="JA318">
        <v>63.48</v>
      </c>
      <c r="JB318">
        <v>82.661900000000003</v>
      </c>
      <c r="JK318">
        <v>1</v>
      </c>
      <c r="JL318">
        <v>1</v>
      </c>
      <c r="JM318">
        <v>2</v>
      </c>
      <c r="JP318">
        <v>4303.6400000000003</v>
      </c>
      <c r="JQ318">
        <v>2.8233299999999999</v>
      </c>
      <c r="JR318">
        <v>0.23</v>
      </c>
      <c r="JS318">
        <v>0.23</v>
      </c>
      <c r="JT318">
        <v>2.29</v>
      </c>
      <c r="JU318">
        <v>0.26</v>
      </c>
      <c r="JV318">
        <v>0.4</v>
      </c>
      <c r="JW318">
        <v>2.17</v>
      </c>
      <c r="JZ318">
        <v>1</v>
      </c>
      <c r="KA318">
        <v>1</v>
      </c>
      <c r="KB318">
        <v>33.214100000000002</v>
      </c>
      <c r="KC318">
        <v>18.940100000000001</v>
      </c>
      <c r="KD318">
        <v>33.212800000000001</v>
      </c>
      <c r="KE318">
        <v>21.256</v>
      </c>
      <c r="KF318">
        <v>50.195</v>
      </c>
      <c r="KG318">
        <v>45.932200000000002</v>
      </c>
      <c r="KJ318">
        <v>27.395099999999999</v>
      </c>
      <c r="KK318">
        <v>37.264899999999997</v>
      </c>
      <c r="KL318">
        <v>55.284100000000002</v>
      </c>
      <c r="KM318">
        <v>16.012</v>
      </c>
      <c r="KN318">
        <v>0</v>
      </c>
      <c r="KO318">
        <v>-466.74900000000002</v>
      </c>
      <c r="KP318">
        <v>0</v>
      </c>
      <c r="KQ318">
        <v>0</v>
      </c>
      <c r="KR318">
        <v>109.703</v>
      </c>
      <c r="KS318">
        <v>186.93700000000001</v>
      </c>
      <c r="KT318">
        <v>413.96499999999997</v>
      </c>
      <c r="KU318">
        <v>26.198699999999999</v>
      </c>
      <c r="KV318">
        <v>406.012</v>
      </c>
      <c r="KW318">
        <v>1046.98</v>
      </c>
      <c r="KX318">
        <v>607.86199999999997</v>
      </c>
      <c r="KY318">
        <v>0</v>
      </c>
      <c r="KZ318">
        <v>229.07599999999999</v>
      </c>
      <c r="LA318">
        <v>1883.92</v>
      </c>
      <c r="LB318">
        <v>28.4787</v>
      </c>
      <c r="LC318">
        <v>49.5916</v>
      </c>
      <c r="LD318">
        <v>55.284100000000002</v>
      </c>
      <c r="LE318">
        <v>16.012</v>
      </c>
      <c r="LF318">
        <v>-658.89300000000003</v>
      </c>
      <c r="LG318">
        <v>109.703</v>
      </c>
      <c r="LH318">
        <v>187.92699999999999</v>
      </c>
      <c r="LI318">
        <v>413.96499999999997</v>
      </c>
      <c r="LJ318">
        <v>26.198699999999999</v>
      </c>
      <c r="LK318">
        <v>228.267</v>
      </c>
      <c r="LL318">
        <v>1100.57</v>
      </c>
      <c r="LM318">
        <v>607.86199999999997</v>
      </c>
      <c r="LN318">
        <v>229.07599999999999</v>
      </c>
      <c r="LO318">
        <v>1937.51</v>
      </c>
      <c r="LP318">
        <v>97.323899999999995</v>
      </c>
      <c r="LQ318">
        <v>281.65800000000002</v>
      </c>
      <c r="LR318">
        <v>55.284100000000002</v>
      </c>
      <c r="LS318">
        <v>0</v>
      </c>
      <c r="LT318">
        <v>463.08</v>
      </c>
      <c r="LU318">
        <v>187.226</v>
      </c>
      <c r="LV318">
        <v>544.68899999999996</v>
      </c>
      <c r="LW318">
        <v>71.471400000000003</v>
      </c>
      <c r="LX318">
        <v>1700.73</v>
      </c>
      <c r="LY318">
        <v>2063.9499999999998</v>
      </c>
      <c r="LZ318">
        <v>892.38499999999999</v>
      </c>
      <c r="MA318">
        <v>347.08</v>
      </c>
      <c r="MB318">
        <v>3303.42</v>
      </c>
    </row>
    <row r="319" spans="1:340" x14ac:dyDescent="0.25">
      <c r="A319" s="26">
        <v>44497.87767361111</v>
      </c>
      <c r="B319" t="s">
        <v>1294</v>
      </c>
      <c r="C319" t="s">
        <v>1295</v>
      </c>
      <c r="D319">
        <v>12</v>
      </c>
      <c r="E319">
        <v>1</v>
      </c>
      <c r="F319">
        <v>2100</v>
      </c>
      <c r="G319" t="s">
        <v>87</v>
      </c>
      <c r="H319" t="s">
        <v>393</v>
      </c>
      <c r="I319">
        <v>4.8499999999999996</v>
      </c>
      <c r="J319">
        <v>2</v>
      </c>
      <c r="K319">
        <v>2.1</v>
      </c>
      <c r="L319">
        <v>24</v>
      </c>
      <c r="O319">
        <v>133.65600000000001</v>
      </c>
      <c r="P319">
        <v>159.15100000000001</v>
      </c>
      <c r="Q319">
        <v>277.07299999999998</v>
      </c>
      <c r="R319">
        <v>81.134900000000002</v>
      </c>
      <c r="S319">
        <v>0</v>
      </c>
      <c r="T319">
        <v>-4313.54</v>
      </c>
      <c r="U319">
        <v>0</v>
      </c>
      <c r="V319">
        <v>0</v>
      </c>
      <c r="W319">
        <v>505.55700000000002</v>
      </c>
      <c r="X319">
        <v>938.41600000000005</v>
      </c>
      <c r="Y319">
        <v>2025.88</v>
      </c>
      <c r="Z319">
        <v>119.621</v>
      </c>
      <c r="AA319">
        <v>-73.052899999999994</v>
      </c>
      <c r="AB319">
        <v>651.01499999999999</v>
      </c>
      <c r="AC319">
        <v>197.28100000000001</v>
      </c>
      <c r="AD319">
        <v>114.539</v>
      </c>
      <c r="AE319">
        <v>0</v>
      </c>
      <c r="AF319">
        <v>43.1646</v>
      </c>
      <c r="AG319">
        <v>354.98500000000001</v>
      </c>
      <c r="AH319">
        <v>311.82</v>
      </c>
      <c r="AI319">
        <v>22.24</v>
      </c>
      <c r="AJ319">
        <v>14.7</v>
      </c>
      <c r="AK319">
        <v>3.66</v>
      </c>
      <c r="AL319">
        <v>12.08</v>
      </c>
      <c r="AM319">
        <v>0</v>
      </c>
      <c r="AN319">
        <v>-48.48</v>
      </c>
      <c r="AO319">
        <v>0</v>
      </c>
      <c r="AP319">
        <v>0</v>
      </c>
      <c r="AQ319">
        <v>7.37</v>
      </c>
      <c r="AR319">
        <v>17.37</v>
      </c>
      <c r="AS319">
        <v>27.51</v>
      </c>
      <c r="AT319">
        <v>1.64</v>
      </c>
      <c r="AU319">
        <v>58.09</v>
      </c>
      <c r="AV319">
        <v>52.68</v>
      </c>
      <c r="BI319">
        <v>0</v>
      </c>
      <c r="BJ319">
        <v>0.56546600000000002</v>
      </c>
      <c r="BK319">
        <v>3.1638600000000003E-2</v>
      </c>
      <c r="BL319">
        <v>1.40705E-2</v>
      </c>
      <c r="BM319">
        <v>0</v>
      </c>
      <c r="BN319">
        <v>-8.0899600000000002E-2</v>
      </c>
      <c r="BO319">
        <v>0</v>
      </c>
      <c r="BP319">
        <v>0</v>
      </c>
      <c r="BQ319">
        <v>0.134212</v>
      </c>
      <c r="BR319">
        <v>0.17436199999999999</v>
      </c>
      <c r="BS319">
        <v>0.30364400000000002</v>
      </c>
      <c r="BT319">
        <v>2.03874E-2</v>
      </c>
      <c r="BU319">
        <v>1.1628799999999999</v>
      </c>
      <c r="BV319">
        <v>0.61117500000000002</v>
      </c>
      <c r="BW319">
        <v>140.49700000000001</v>
      </c>
      <c r="BX319">
        <v>209.15</v>
      </c>
      <c r="BY319">
        <v>277.07299999999998</v>
      </c>
      <c r="BZ319">
        <v>81.134900000000002</v>
      </c>
      <c r="CA319">
        <v>-4302.38</v>
      </c>
      <c r="CB319">
        <v>505.55700000000002</v>
      </c>
      <c r="CC319">
        <v>943.46699999999998</v>
      </c>
      <c r="CD319">
        <v>2025.88</v>
      </c>
      <c r="CE319">
        <v>119.621</v>
      </c>
      <c r="CF319" s="27">
        <v>6.0639E-5</v>
      </c>
      <c r="CG319">
        <v>707.85500000000002</v>
      </c>
      <c r="CH319">
        <v>207.37899999999999</v>
      </c>
      <c r="CI319">
        <v>114.539</v>
      </c>
      <c r="CJ319">
        <v>43.1646</v>
      </c>
      <c r="CK319">
        <v>365.08300000000003</v>
      </c>
      <c r="CL319">
        <v>321.91800000000001</v>
      </c>
      <c r="CM319">
        <v>23.44</v>
      </c>
      <c r="CN319">
        <v>18.350000000000001</v>
      </c>
      <c r="CO319">
        <v>3.66</v>
      </c>
      <c r="CP319">
        <v>12.08</v>
      </c>
      <c r="CQ319">
        <v>-48.37</v>
      </c>
      <c r="CR319">
        <v>7.37</v>
      </c>
      <c r="CS319">
        <v>17.440000000000001</v>
      </c>
      <c r="CT319">
        <v>27.51</v>
      </c>
      <c r="CU319">
        <v>1.64</v>
      </c>
      <c r="CV319">
        <v>63.12</v>
      </c>
      <c r="CW319">
        <v>57.53</v>
      </c>
      <c r="DH319">
        <v>0</v>
      </c>
      <c r="DI319">
        <v>0.73802199999999996</v>
      </c>
      <c r="DJ319">
        <v>3.1638600000000003E-2</v>
      </c>
      <c r="DK319">
        <v>1.40705E-2</v>
      </c>
      <c r="DL319">
        <v>-8.0562099999999998E-2</v>
      </c>
      <c r="DM319">
        <v>0.134212</v>
      </c>
      <c r="DN319">
        <v>0.17513200000000001</v>
      </c>
      <c r="DO319">
        <v>0.30364400000000002</v>
      </c>
      <c r="DP319">
        <v>2.03874E-2</v>
      </c>
      <c r="DQ319">
        <v>1.3365400000000001</v>
      </c>
      <c r="DR319">
        <v>0.78373099999999996</v>
      </c>
      <c r="DS319" t="s">
        <v>673</v>
      </c>
      <c r="DT319" t="s">
        <v>670</v>
      </c>
      <c r="DU319" t="s">
        <v>665</v>
      </c>
      <c r="DV319" t="s">
        <v>501</v>
      </c>
      <c r="DW319">
        <v>0.17366300000000001</v>
      </c>
      <c r="DX319">
        <v>0.17255599999999999</v>
      </c>
      <c r="DY319">
        <v>8</v>
      </c>
      <c r="DZ319">
        <v>8.4</v>
      </c>
      <c r="EC319">
        <v>133.65600000000001</v>
      </c>
      <c r="ED319">
        <v>159.15100000000001</v>
      </c>
      <c r="EE319">
        <v>277.07299999999998</v>
      </c>
      <c r="EF319">
        <v>81.134900000000002</v>
      </c>
      <c r="EG319">
        <v>0</v>
      </c>
      <c r="EH319">
        <v>-4313.54</v>
      </c>
      <c r="EI319">
        <v>0</v>
      </c>
      <c r="EJ319">
        <v>0</v>
      </c>
      <c r="EK319">
        <v>505.55700000000002</v>
      </c>
      <c r="EL319">
        <v>938.41600000000005</v>
      </c>
      <c r="EM319">
        <v>2025.88</v>
      </c>
      <c r="EN319">
        <v>119.621</v>
      </c>
      <c r="EO319">
        <v>-73.052899999999994</v>
      </c>
      <c r="EP319">
        <v>197.28100000000001</v>
      </c>
      <c r="EQ319">
        <v>114.539</v>
      </c>
      <c r="ER319">
        <v>0</v>
      </c>
      <c r="ES319">
        <v>43.1646</v>
      </c>
      <c r="ET319">
        <v>354.98500000000001</v>
      </c>
      <c r="EU319">
        <v>22.24</v>
      </c>
      <c r="EV319">
        <v>14.7</v>
      </c>
      <c r="EW319">
        <v>3.66</v>
      </c>
      <c r="EX319">
        <v>12.08</v>
      </c>
      <c r="EY319">
        <v>0</v>
      </c>
      <c r="EZ319">
        <v>-48.48</v>
      </c>
      <c r="FA319">
        <v>0</v>
      </c>
      <c r="FB319">
        <v>0</v>
      </c>
      <c r="FC319">
        <v>7.37</v>
      </c>
      <c r="FD319">
        <v>17.37</v>
      </c>
      <c r="FE319">
        <v>27.51</v>
      </c>
      <c r="FF319">
        <v>1.64</v>
      </c>
      <c r="FG319">
        <v>58.09</v>
      </c>
      <c r="FT319">
        <v>0</v>
      </c>
      <c r="FU319">
        <v>0.56546600000000002</v>
      </c>
      <c r="FV319">
        <v>3.1638600000000003E-2</v>
      </c>
      <c r="FW319">
        <v>1.40705E-2</v>
      </c>
      <c r="FX319">
        <v>0</v>
      </c>
      <c r="FY319">
        <v>-8.0899600000000002E-2</v>
      </c>
      <c r="FZ319">
        <v>0</v>
      </c>
      <c r="GA319">
        <v>0</v>
      </c>
      <c r="GB319">
        <v>0.134212</v>
      </c>
      <c r="GC319">
        <v>0.17436199999999999</v>
      </c>
      <c r="GD319">
        <v>0.30364400000000002</v>
      </c>
      <c r="GE319">
        <v>2.03874E-2</v>
      </c>
      <c r="GF319">
        <v>1.1628799999999999</v>
      </c>
      <c r="GG319">
        <v>467.20299999999997</v>
      </c>
      <c r="GH319">
        <v>1161.6600000000001</v>
      </c>
      <c r="GI319">
        <v>277.07299999999998</v>
      </c>
      <c r="GJ319">
        <v>0</v>
      </c>
      <c r="GK319">
        <v>2135</v>
      </c>
      <c r="GL319">
        <v>930.00099999999998</v>
      </c>
      <c r="GM319">
        <v>2637.81</v>
      </c>
      <c r="GN319">
        <v>297.5</v>
      </c>
      <c r="GO319">
        <v>7906.25</v>
      </c>
      <c r="GP319">
        <v>388.90899999999999</v>
      </c>
      <c r="GQ319">
        <v>168.15199999999999</v>
      </c>
      <c r="GR319">
        <v>65.400000000000006</v>
      </c>
      <c r="GS319">
        <v>622.46100000000001</v>
      </c>
      <c r="GT319">
        <v>49.003599999999999</v>
      </c>
      <c r="GU319">
        <v>54.21</v>
      </c>
      <c r="GV319">
        <v>3.66</v>
      </c>
      <c r="GW319">
        <v>39.268300000000004</v>
      </c>
      <c r="GX319">
        <v>31.93</v>
      </c>
      <c r="GY319">
        <v>23.209499999999998</v>
      </c>
      <c r="GZ319">
        <v>36.39</v>
      </c>
      <c r="HA319">
        <v>4.13</v>
      </c>
      <c r="HB319">
        <v>241.80099999999999</v>
      </c>
      <c r="HC319">
        <v>46.4</v>
      </c>
      <c r="HD319">
        <v>54.21</v>
      </c>
      <c r="HE319">
        <v>3.66</v>
      </c>
      <c r="HF319">
        <v>16.100000000000001</v>
      </c>
      <c r="HG319">
        <v>31.93</v>
      </c>
      <c r="HH319">
        <v>18.57</v>
      </c>
      <c r="HI319">
        <v>36.39</v>
      </c>
      <c r="HJ319">
        <v>4.13</v>
      </c>
      <c r="HK319">
        <v>211.39</v>
      </c>
      <c r="ID319">
        <v>0</v>
      </c>
      <c r="IE319">
        <v>2.4539200000000001</v>
      </c>
      <c r="IF319">
        <v>3.1638600000000003E-2</v>
      </c>
      <c r="IG319">
        <v>0</v>
      </c>
      <c r="IH319">
        <v>0.62342900000000001</v>
      </c>
      <c r="II319">
        <v>0.118043</v>
      </c>
      <c r="IJ319">
        <v>0.43196400000000001</v>
      </c>
      <c r="IK319">
        <v>6.2929700000000005E-2</v>
      </c>
      <c r="IL319">
        <v>3.72193</v>
      </c>
      <c r="IM319">
        <v>44.1</v>
      </c>
      <c r="IN319">
        <v>20.100000000000001</v>
      </c>
      <c r="IO319">
        <v>24</v>
      </c>
      <c r="IP319">
        <v>46.1</v>
      </c>
      <c r="IQ319">
        <v>20</v>
      </c>
      <c r="IR319">
        <v>26.1</v>
      </c>
      <c r="IU319">
        <v>21.11</v>
      </c>
      <c r="IV319">
        <v>31.57</v>
      </c>
      <c r="IW319">
        <v>24.84</v>
      </c>
      <c r="IX319">
        <v>32.69</v>
      </c>
      <c r="IY319">
        <v>21.11</v>
      </c>
      <c r="IZ319">
        <v>31.57</v>
      </c>
      <c r="JA319">
        <v>63.48</v>
      </c>
      <c r="JB319">
        <v>82.661900000000003</v>
      </c>
      <c r="JK319">
        <v>1</v>
      </c>
      <c r="JL319">
        <v>2.8233299999999999</v>
      </c>
      <c r="JM319">
        <v>2.8233299999999999</v>
      </c>
      <c r="JP319">
        <v>4303.6400000000003</v>
      </c>
      <c r="JQ319">
        <v>2.8233299999999999</v>
      </c>
      <c r="JR319">
        <v>0.25</v>
      </c>
      <c r="JS319">
        <v>0.41</v>
      </c>
      <c r="JT319">
        <v>2.1</v>
      </c>
      <c r="JU319">
        <v>0.26</v>
      </c>
      <c r="JV319">
        <v>0.4</v>
      </c>
      <c r="JW319">
        <v>2.17</v>
      </c>
      <c r="JZ319">
        <v>1</v>
      </c>
      <c r="KA319">
        <v>1</v>
      </c>
      <c r="KB319">
        <v>33.214100000000002</v>
      </c>
      <c r="KC319">
        <v>18.940100000000001</v>
      </c>
      <c r="KD319">
        <v>33.212800000000001</v>
      </c>
      <c r="KE319">
        <v>21.256</v>
      </c>
      <c r="KF319">
        <v>50.195</v>
      </c>
      <c r="KG319">
        <v>45.932200000000002</v>
      </c>
      <c r="KJ319">
        <v>27.395099999999999</v>
      </c>
      <c r="KK319">
        <v>37.264899999999997</v>
      </c>
      <c r="KL319">
        <v>55.284100000000002</v>
      </c>
      <c r="KM319">
        <v>16.012</v>
      </c>
      <c r="KN319">
        <v>0</v>
      </c>
      <c r="KO319">
        <v>-660.72</v>
      </c>
      <c r="KP319">
        <v>0</v>
      </c>
      <c r="KQ319">
        <v>0</v>
      </c>
      <c r="KR319">
        <v>109.703</v>
      </c>
      <c r="KS319">
        <v>186.93700000000001</v>
      </c>
      <c r="KT319">
        <v>413.96499999999997</v>
      </c>
      <c r="KU319">
        <v>26.198699999999999</v>
      </c>
      <c r="KV319">
        <v>212.04</v>
      </c>
      <c r="KW319">
        <v>1046.98</v>
      </c>
      <c r="KX319">
        <v>607.86199999999997</v>
      </c>
      <c r="KY319">
        <v>0</v>
      </c>
      <c r="KZ319">
        <v>229.07599999999999</v>
      </c>
      <c r="LA319">
        <v>1883.92</v>
      </c>
      <c r="LB319">
        <v>28.4787</v>
      </c>
      <c r="LC319">
        <v>49.5916</v>
      </c>
      <c r="LD319">
        <v>55.284100000000002</v>
      </c>
      <c r="LE319">
        <v>16.012</v>
      </c>
      <c r="LF319">
        <v>-658.89300000000003</v>
      </c>
      <c r="LG319">
        <v>109.703</v>
      </c>
      <c r="LH319">
        <v>187.92699999999999</v>
      </c>
      <c r="LI319">
        <v>413.96499999999997</v>
      </c>
      <c r="LJ319">
        <v>26.198699999999999</v>
      </c>
      <c r="LK319">
        <v>228.267</v>
      </c>
      <c r="LL319">
        <v>1100.57</v>
      </c>
      <c r="LM319">
        <v>607.86199999999997</v>
      </c>
      <c r="LN319">
        <v>229.07599999999999</v>
      </c>
      <c r="LO319">
        <v>1937.51</v>
      </c>
      <c r="LP319">
        <v>97.323899999999995</v>
      </c>
      <c r="LQ319">
        <v>281.65800000000002</v>
      </c>
      <c r="LR319">
        <v>55.284100000000002</v>
      </c>
      <c r="LS319">
        <v>0</v>
      </c>
      <c r="LT319">
        <v>463.08</v>
      </c>
      <c r="LU319">
        <v>187.226</v>
      </c>
      <c r="LV319">
        <v>544.68899999999996</v>
      </c>
      <c r="LW319">
        <v>71.471400000000003</v>
      </c>
      <c r="LX319">
        <v>1700.73</v>
      </c>
      <c r="LY319">
        <v>2063.9499999999998</v>
      </c>
      <c r="LZ319">
        <v>892.38499999999999</v>
      </c>
      <c r="MA319">
        <v>347.08</v>
      </c>
      <c r="MB319">
        <v>3303.42</v>
      </c>
    </row>
    <row r="320" spans="1:340" x14ac:dyDescent="0.25">
      <c r="A320" s="26">
        <v>44497.878032407411</v>
      </c>
      <c r="B320" t="s">
        <v>1296</v>
      </c>
      <c r="C320" t="s">
        <v>1297</v>
      </c>
      <c r="D320">
        <v>12</v>
      </c>
      <c r="E320">
        <v>1</v>
      </c>
      <c r="F320">
        <v>2100</v>
      </c>
      <c r="G320" t="s">
        <v>87</v>
      </c>
      <c r="H320" t="s">
        <v>393</v>
      </c>
      <c r="I320">
        <v>4.8499999999999996</v>
      </c>
      <c r="J320">
        <v>2</v>
      </c>
      <c r="K320">
        <v>8.6</v>
      </c>
      <c r="L320">
        <v>17.5</v>
      </c>
      <c r="O320">
        <v>133.65600000000001</v>
      </c>
      <c r="P320">
        <v>159.15100000000001</v>
      </c>
      <c r="Q320">
        <v>277.07299999999998</v>
      </c>
      <c r="R320">
        <v>81.134900000000002</v>
      </c>
      <c r="S320">
        <v>0</v>
      </c>
      <c r="T320">
        <v>-5251.38</v>
      </c>
      <c r="U320">
        <v>0</v>
      </c>
      <c r="V320">
        <v>0</v>
      </c>
      <c r="W320">
        <v>505.55700000000002</v>
      </c>
      <c r="X320">
        <v>938.41600000000005</v>
      </c>
      <c r="Y320">
        <v>2025.88</v>
      </c>
      <c r="Z320">
        <v>119.621</v>
      </c>
      <c r="AA320">
        <v>-1010.89</v>
      </c>
      <c r="AB320">
        <v>651.01499999999999</v>
      </c>
      <c r="AC320">
        <v>197.28100000000001</v>
      </c>
      <c r="AD320">
        <v>114.539</v>
      </c>
      <c r="AE320">
        <v>0</v>
      </c>
      <c r="AF320">
        <v>43.1646</v>
      </c>
      <c r="AG320">
        <v>354.98500000000001</v>
      </c>
      <c r="AH320">
        <v>311.82</v>
      </c>
      <c r="AI320">
        <v>22.24</v>
      </c>
      <c r="AJ320">
        <v>14.7</v>
      </c>
      <c r="AK320">
        <v>3.66</v>
      </c>
      <c r="AL320">
        <v>12.08</v>
      </c>
      <c r="AM320">
        <v>0</v>
      </c>
      <c r="AN320">
        <v>-64.239999999999995</v>
      </c>
      <c r="AO320">
        <v>0</v>
      </c>
      <c r="AP320">
        <v>0</v>
      </c>
      <c r="AQ320">
        <v>7.37</v>
      </c>
      <c r="AR320">
        <v>17.37</v>
      </c>
      <c r="AS320">
        <v>27.51</v>
      </c>
      <c r="AT320">
        <v>1.64</v>
      </c>
      <c r="AU320">
        <v>42.33</v>
      </c>
      <c r="AV320">
        <v>52.68</v>
      </c>
      <c r="BI320">
        <v>0</v>
      </c>
      <c r="BJ320">
        <v>0.56546600000000002</v>
      </c>
      <c r="BK320">
        <v>3.1638600000000003E-2</v>
      </c>
      <c r="BL320">
        <v>1.40705E-2</v>
      </c>
      <c r="BM320">
        <v>0</v>
      </c>
      <c r="BN320">
        <v>-0.28670699999999999</v>
      </c>
      <c r="BO320">
        <v>0</v>
      </c>
      <c r="BP320">
        <v>0</v>
      </c>
      <c r="BQ320">
        <v>0.134212</v>
      </c>
      <c r="BR320">
        <v>0.17436199999999999</v>
      </c>
      <c r="BS320">
        <v>0.30364400000000002</v>
      </c>
      <c r="BT320">
        <v>2.03874E-2</v>
      </c>
      <c r="BU320">
        <v>0.95707299999999995</v>
      </c>
      <c r="BV320">
        <v>0.61117500000000002</v>
      </c>
      <c r="BW320">
        <v>140.49700000000001</v>
      </c>
      <c r="BX320">
        <v>209.15</v>
      </c>
      <c r="BY320">
        <v>277.07299999999998</v>
      </c>
      <c r="BZ320">
        <v>81.134900000000002</v>
      </c>
      <c r="CA320">
        <v>-4302.38</v>
      </c>
      <c r="CB320">
        <v>505.55700000000002</v>
      </c>
      <c r="CC320">
        <v>943.46699999999998</v>
      </c>
      <c r="CD320">
        <v>2025.88</v>
      </c>
      <c r="CE320">
        <v>119.621</v>
      </c>
      <c r="CF320" s="27">
        <v>6.0639E-5</v>
      </c>
      <c r="CG320">
        <v>707.85500000000002</v>
      </c>
      <c r="CH320">
        <v>207.37899999999999</v>
      </c>
      <c r="CI320">
        <v>114.539</v>
      </c>
      <c r="CJ320">
        <v>43.1646</v>
      </c>
      <c r="CK320">
        <v>365.08300000000003</v>
      </c>
      <c r="CL320">
        <v>321.91800000000001</v>
      </c>
      <c r="CM320">
        <v>23.44</v>
      </c>
      <c r="CN320">
        <v>18.350000000000001</v>
      </c>
      <c r="CO320">
        <v>3.66</v>
      </c>
      <c r="CP320">
        <v>12.08</v>
      </c>
      <c r="CQ320">
        <v>-48.37</v>
      </c>
      <c r="CR320">
        <v>7.37</v>
      </c>
      <c r="CS320">
        <v>17.440000000000001</v>
      </c>
      <c r="CT320">
        <v>27.51</v>
      </c>
      <c r="CU320">
        <v>1.64</v>
      </c>
      <c r="CV320">
        <v>63.12</v>
      </c>
      <c r="CW320">
        <v>57.53</v>
      </c>
      <c r="DH320">
        <v>0</v>
      </c>
      <c r="DI320">
        <v>0.73802199999999996</v>
      </c>
      <c r="DJ320">
        <v>3.1638600000000003E-2</v>
      </c>
      <c r="DK320">
        <v>1.40705E-2</v>
      </c>
      <c r="DL320">
        <v>-8.0562099999999998E-2</v>
      </c>
      <c r="DM320">
        <v>0.134212</v>
      </c>
      <c r="DN320">
        <v>0.17513200000000001</v>
      </c>
      <c r="DO320">
        <v>0.30364400000000002</v>
      </c>
      <c r="DP320">
        <v>2.03874E-2</v>
      </c>
      <c r="DQ320">
        <v>1.3365400000000001</v>
      </c>
      <c r="DR320">
        <v>0.78373099999999996</v>
      </c>
      <c r="DS320" t="s">
        <v>673</v>
      </c>
      <c r="DT320" t="s">
        <v>670</v>
      </c>
      <c r="DU320" t="s">
        <v>665</v>
      </c>
      <c r="DV320" t="s">
        <v>501</v>
      </c>
      <c r="DW320">
        <v>0.379471</v>
      </c>
      <c r="DX320">
        <v>0.17255599999999999</v>
      </c>
      <c r="DY320">
        <v>32.9</v>
      </c>
      <c r="DZ320">
        <v>8.4</v>
      </c>
      <c r="EC320">
        <v>133.65600000000001</v>
      </c>
      <c r="ED320">
        <v>159.15100000000001</v>
      </c>
      <c r="EE320">
        <v>277.07299999999998</v>
      </c>
      <c r="EF320">
        <v>81.134900000000002</v>
      </c>
      <c r="EG320">
        <v>0</v>
      </c>
      <c r="EH320">
        <v>-5251.38</v>
      </c>
      <c r="EI320">
        <v>0</v>
      </c>
      <c r="EJ320">
        <v>0</v>
      </c>
      <c r="EK320">
        <v>505.55700000000002</v>
      </c>
      <c r="EL320">
        <v>938.41600000000005</v>
      </c>
      <c r="EM320">
        <v>2025.88</v>
      </c>
      <c r="EN320">
        <v>119.621</v>
      </c>
      <c r="EO320">
        <v>-1010.89</v>
      </c>
      <c r="EP320">
        <v>197.28100000000001</v>
      </c>
      <c r="EQ320">
        <v>114.539</v>
      </c>
      <c r="ER320">
        <v>0</v>
      </c>
      <c r="ES320">
        <v>43.1646</v>
      </c>
      <c r="ET320">
        <v>354.98500000000001</v>
      </c>
      <c r="EU320">
        <v>22.24</v>
      </c>
      <c r="EV320">
        <v>14.7</v>
      </c>
      <c r="EW320">
        <v>3.66</v>
      </c>
      <c r="EX320">
        <v>12.08</v>
      </c>
      <c r="EY320">
        <v>0</v>
      </c>
      <c r="EZ320">
        <v>-64.239999999999995</v>
      </c>
      <c r="FA320">
        <v>0</v>
      </c>
      <c r="FB320">
        <v>0</v>
      </c>
      <c r="FC320">
        <v>7.37</v>
      </c>
      <c r="FD320">
        <v>17.37</v>
      </c>
      <c r="FE320">
        <v>27.51</v>
      </c>
      <c r="FF320">
        <v>1.64</v>
      </c>
      <c r="FG320">
        <v>42.33</v>
      </c>
      <c r="FT320">
        <v>0</v>
      </c>
      <c r="FU320">
        <v>0.56546600000000002</v>
      </c>
      <c r="FV320">
        <v>3.1638600000000003E-2</v>
      </c>
      <c r="FW320">
        <v>1.40705E-2</v>
      </c>
      <c r="FX320">
        <v>0</v>
      </c>
      <c r="FY320">
        <v>-0.28670699999999999</v>
      </c>
      <c r="FZ320">
        <v>0</v>
      </c>
      <c r="GA320">
        <v>0</v>
      </c>
      <c r="GB320">
        <v>0.134212</v>
      </c>
      <c r="GC320">
        <v>0.17436199999999999</v>
      </c>
      <c r="GD320">
        <v>0.30364400000000002</v>
      </c>
      <c r="GE320">
        <v>2.03874E-2</v>
      </c>
      <c r="GF320">
        <v>0.95707299999999995</v>
      </c>
      <c r="GG320">
        <v>467.20299999999997</v>
      </c>
      <c r="GH320">
        <v>1161.6600000000001</v>
      </c>
      <c r="GI320">
        <v>277.07299999999998</v>
      </c>
      <c r="GJ320">
        <v>0</v>
      </c>
      <c r="GK320">
        <v>2135</v>
      </c>
      <c r="GL320">
        <v>930.00099999999998</v>
      </c>
      <c r="GM320">
        <v>2637.81</v>
      </c>
      <c r="GN320">
        <v>297.5</v>
      </c>
      <c r="GO320">
        <v>7906.25</v>
      </c>
      <c r="GP320">
        <v>388.90899999999999</v>
      </c>
      <c r="GQ320">
        <v>168.15199999999999</v>
      </c>
      <c r="GR320">
        <v>65.400000000000006</v>
      </c>
      <c r="GS320">
        <v>622.46100000000001</v>
      </c>
      <c r="GT320">
        <v>49.003599999999999</v>
      </c>
      <c r="GU320">
        <v>54.21</v>
      </c>
      <c r="GV320">
        <v>3.66</v>
      </c>
      <c r="GW320">
        <v>39.268300000000004</v>
      </c>
      <c r="GX320">
        <v>31.93</v>
      </c>
      <c r="GY320">
        <v>23.209499999999998</v>
      </c>
      <c r="GZ320">
        <v>36.39</v>
      </c>
      <c r="HA320">
        <v>4.13</v>
      </c>
      <c r="HB320">
        <v>241.80099999999999</v>
      </c>
      <c r="HC320">
        <v>46.4</v>
      </c>
      <c r="HD320">
        <v>54.21</v>
      </c>
      <c r="HE320">
        <v>3.66</v>
      </c>
      <c r="HF320">
        <v>16.100000000000001</v>
      </c>
      <c r="HG320">
        <v>31.93</v>
      </c>
      <c r="HH320">
        <v>18.57</v>
      </c>
      <c r="HI320">
        <v>36.39</v>
      </c>
      <c r="HJ320">
        <v>4.13</v>
      </c>
      <c r="HK320">
        <v>211.39</v>
      </c>
      <c r="ID320">
        <v>0</v>
      </c>
      <c r="IE320">
        <v>2.4539200000000001</v>
      </c>
      <c r="IF320">
        <v>3.1638600000000003E-2</v>
      </c>
      <c r="IG320">
        <v>0</v>
      </c>
      <c r="IH320">
        <v>0.62342900000000001</v>
      </c>
      <c r="II320">
        <v>0.118043</v>
      </c>
      <c r="IJ320">
        <v>0.43196400000000001</v>
      </c>
      <c r="IK320">
        <v>6.2929700000000005E-2</v>
      </c>
      <c r="IL320">
        <v>3.72193</v>
      </c>
      <c r="IM320">
        <v>44.1</v>
      </c>
      <c r="IN320">
        <v>26.6</v>
      </c>
      <c r="IO320">
        <v>17.5</v>
      </c>
      <c r="IP320">
        <v>46.1</v>
      </c>
      <c r="IQ320">
        <v>20</v>
      </c>
      <c r="IR320">
        <v>26.1</v>
      </c>
      <c r="IU320">
        <v>21.11</v>
      </c>
      <c r="IV320">
        <v>31.57</v>
      </c>
      <c r="IW320">
        <v>24.84</v>
      </c>
      <c r="IX320">
        <v>32.69</v>
      </c>
      <c r="IY320">
        <v>21.11</v>
      </c>
      <c r="IZ320">
        <v>31.57</v>
      </c>
      <c r="JA320">
        <v>63.48</v>
      </c>
      <c r="JB320">
        <v>82.661900000000003</v>
      </c>
      <c r="JK320">
        <v>1</v>
      </c>
      <c r="JL320">
        <v>2.8233299999999999</v>
      </c>
      <c r="JM320">
        <v>2.8233299999999999</v>
      </c>
      <c r="JP320">
        <v>4303.6400000000003</v>
      </c>
      <c r="JQ320">
        <v>2.8233299999999999</v>
      </c>
      <c r="JR320">
        <v>0.31</v>
      </c>
      <c r="JS320">
        <v>0.56000000000000005</v>
      </c>
      <c r="JT320">
        <v>1.89</v>
      </c>
      <c r="JU320">
        <v>0.26</v>
      </c>
      <c r="JV320">
        <v>0.4</v>
      </c>
      <c r="JW320">
        <v>2.17</v>
      </c>
      <c r="JZ320">
        <v>1</v>
      </c>
      <c r="KA320">
        <v>1</v>
      </c>
      <c r="KB320">
        <v>33.214100000000002</v>
      </c>
      <c r="KC320">
        <v>18.940100000000001</v>
      </c>
      <c r="KD320">
        <v>33.212800000000001</v>
      </c>
      <c r="KE320">
        <v>21.256</v>
      </c>
      <c r="KF320">
        <v>50.195</v>
      </c>
      <c r="KG320">
        <v>45.932200000000002</v>
      </c>
      <c r="KJ320">
        <v>27.395099999999999</v>
      </c>
      <c r="KK320">
        <v>37.264899999999997</v>
      </c>
      <c r="KL320">
        <v>55.284100000000002</v>
      </c>
      <c r="KM320">
        <v>16.012</v>
      </c>
      <c r="KN320">
        <v>0</v>
      </c>
      <c r="KO320">
        <v>-869.00900000000001</v>
      </c>
      <c r="KP320">
        <v>0</v>
      </c>
      <c r="KQ320">
        <v>0</v>
      </c>
      <c r="KR320">
        <v>109.703</v>
      </c>
      <c r="KS320">
        <v>186.93700000000001</v>
      </c>
      <c r="KT320">
        <v>413.96499999999997</v>
      </c>
      <c r="KU320">
        <v>26.198699999999999</v>
      </c>
      <c r="KV320">
        <v>3.75203</v>
      </c>
      <c r="KW320">
        <v>1046.98</v>
      </c>
      <c r="KX320">
        <v>607.86199999999997</v>
      </c>
      <c r="KY320">
        <v>0</v>
      </c>
      <c r="KZ320">
        <v>229.07599999999999</v>
      </c>
      <c r="LA320">
        <v>1883.92</v>
      </c>
      <c r="LB320">
        <v>28.4787</v>
      </c>
      <c r="LC320">
        <v>49.5916</v>
      </c>
      <c r="LD320">
        <v>55.284100000000002</v>
      </c>
      <c r="LE320">
        <v>16.012</v>
      </c>
      <c r="LF320">
        <v>-658.89300000000003</v>
      </c>
      <c r="LG320">
        <v>109.703</v>
      </c>
      <c r="LH320">
        <v>187.92699999999999</v>
      </c>
      <c r="LI320">
        <v>413.96499999999997</v>
      </c>
      <c r="LJ320">
        <v>26.198699999999999</v>
      </c>
      <c r="LK320">
        <v>228.267</v>
      </c>
      <c r="LL320">
        <v>1100.57</v>
      </c>
      <c r="LM320">
        <v>607.86199999999997</v>
      </c>
      <c r="LN320">
        <v>229.07599999999999</v>
      </c>
      <c r="LO320">
        <v>1937.51</v>
      </c>
      <c r="LP320">
        <v>97.323899999999995</v>
      </c>
      <c r="LQ320">
        <v>281.65800000000002</v>
      </c>
      <c r="LR320">
        <v>55.284100000000002</v>
      </c>
      <c r="LS320">
        <v>0</v>
      </c>
      <c r="LT320">
        <v>463.08</v>
      </c>
      <c r="LU320">
        <v>187.226</v>
      </c>
      <c r="LV320">
        <v>544.68899999999996</v>
      </c>
      <c r="LW320">
        <v>71.471400000000003</v>
      </c>
      <c r="LX320">
        <v>1700.73</v>
      </c>
      <c r="LY320">
        <v>2063.9499999999998</v>
      </c>
      <c r="LZ320">
        <v>892.38499999999999</v>
      </c>
      <c r="MA320">
        <v>347.08</v>
      </c>
      <c r="MB320">
        <v>3303.42</v>
      </c>
    </row>
    <row r="321" spans="1:340" x14ac:dyDescent="0.25">
      <c r="A321" s="26">
        <v>44497.878379629627</v>
      </c>
      <c r="B321" t="s">
        <v>1298</v>
      </c>
      <c r="C321" t="s">
        <v>1299</v>
      </c>
      <c r="D321">
        <v>12</v>
      </c>
      <c r="E321">
        <v>1</v>
      </c>
      <c r="F321">
        <v>2100</v>
      </c>
      <c r="G321" t="s">
        <v>87</v>
      </c>
      <c r="H321" t="s">
        <v>393</v>
      </c>
      <c r="I321">
        <v>4.8499999999999996</v>
      </c>
      <c r="J321">
        <v>2</v>
      </c>
      <c r="K321">
        <v>11.8</v>
      </c>
      <c r="L321">
        <v>14.3</v>
      </c>
      <c r="O321">
        <v>133.65600000000001</v>
      </c>
      <c r="P321">
        <v>159.15100000000001</v>
      </c>
      <c r="Q321">
        <v>277.07299999999998</v>
      </c>
      <c r="R321">
        <v>81.134900000000002</v>
      </c>
      <c r="S321">
        <v>0</v>
      </c>
      <c r="T321">
        <v>-5950.26</v>
      </c>
      <c r="U321">
        <v>0</v>
      </c>
      <c r="V321">
        <v>0</v>
      </c>
      <c r="W321">
        <v>505.55700000000002</v>
      </c>
      <c r="X321">
        <v>938.41600000000005</v>
      </c>
      <c r="Y321">
        <v>2025.88</v>
      </c>
      <c r="Z321">
        <v>119.621</v>
      </c>
      <c r="AA321">
        <v>-1709.77</v>
      </c>
      <c r="AB321">
        <v>651.01499999999999</v>
      </c>
      <c r="AC321">
        <v>197.28100000000001</v>
      </c>
      <c r="AD321">
        <v>114.539</v>
      </c>
      <c r="AE321">
        <v>0</v>
      </c>
      <c r="AF321">
        <v>43.1646</v>
      </c>
      <c r="AG321">
        <v>354.98500000000001</v>
      </c>
      <c r="AH321">
        <v>311.82</v>
      </c>
      <c r="AI321">
        <v>22.24</v>
      </c>
      <c r="AJ321">
        <v>14.7</v>
      </c>
      <c r="AK321">
        <v>3.66</v>
      </c>
      <c r="AL321">
        <v>12.08</v>
      </c>
      <c r="AM321">
        <v>0</v>
      </c>
      <c r="AN321">
        <v>-72.010000000000005</v>
      </c>
      <c r="AO321">
        <v>0</v>
      </c>
      <c r="AP321">
        <v>0</v>
      </c>
      <c r="AQ321">
        <v>7.37</v>
      </c>
      <c r="AR321">
        <v>17.37</v>
      </c>
      <c r="AS321">
        <v>27.51</v>
      </c>
      <c r="AT321">
        <v>1.64</v>
      </c>
      <c r="AU321">
        <v>34.56</v>
      </c>
      <c r="AV321">
        <v>52.68</v>
      </c>
      <c r="BI321">
        <v>0</v>
      </c>
      <c r="BJ321">
        <v>0.56546600000000002</v>
      </c>
      <c r="BK321">
        <v>3.1638600000000003E-2</v>
      </c>
      <c r="BL321">
        <v>1.40705E-2</v>
      </c>
      <c r="BM321">
        <v>0</v>
      </c>
      <c r="BN321">
        <v>-0.33510499999999999</v>
      </c>
      <c r="BO321">
        <v>0</v>
      </c>
      <c r="BP321">
        <v>0</v>
      </c>
      <c r="BQ321">
        <v>0.134212</v>
      </c>
      <c r="BR321">
        <v>0.17436199999999999</v>
      </c>
      <c r="BS321">
        <v>0.30364400000000002</v>
      </c>
      <c r="BT321">
        <v>2.03874E-2</v>
      </c>
      <c r="BU321">
        <v>0.90867600000000004</v>
      </c>
      <c r="BV321">
        <v>0.61117500000000002</v>
      </c>
      <c r="BW321">
        <v>140.49700000000001</v>
      </c>
      <c r="BX321">
        <v>209.15</v>
      </c>
      <c r="BY321">
        <v>277.07299999999998</v>
      </c>
      <c r="BZ321">
        <v>81.134900000000002</v>
      </c>
      <c r="CA321">
        <v>-4302.38</v>
      </c>
      <c r="CB321">
        <v>505.55700000000002</v>
      </c>
      <c r="CC321">
        <v>943.46699999999998</v>
      </c>
      <c r="CD321">
        <v>2025.88</v>
      </c>
      <c r="CE321">
        <v>119.621</v>
      </c>
      <c r="CF321" s="27">
        <v>6.0639E-5</v>
      </c>
      <c r="CG321">
        <v>707.85500000000002</v>
      </c>
      <c r="CH321">
        <v>207.37899999999999</v>
      </c>
      <c r="CI321">
        <v>114.539</v>
      </c>
      <c r="CJ321">
        <v>43.1646</v>
      </c>
      <c r="CK321">
        <v>365.08300000000003</v>
      </c>
      <c r="CL321">
        <v>321.91800000000001</v>
      </c>
      <c r="CM321">
        <v>23.44</v>
      </c>
      <c r="CN321">
        <v>18.350000000000001</v>
      </c>
      <c r="CO321">
        <v>3.66</v>
      </c>
      <c r="CP321">
        <v>12.08</v>
      </c>
      <c r="CQ321">
        <v>-48.37</v>
      </c>
      <c r="CR321">
        <v>7.37</v>
      </c>
      <c r="CS321">
        <v>17.440000000000001</v>
      </c>
      <c r="CT321">
        <v>27.51</v>
      </c>
      <c r="CU321">
        <v>1.64</v>
      </c>
      <c r="CV321">
        <v>63.12</v>
      </c>
      <c r="CW321">
        <v>57.53</v>
      </c>
      <c r="DH321">
        <v>0</v>
      </c>
      <c r="DI321">
        <v>0.73802199999999996</v>
      </c>
      <c r="DJ321">
        <v>3.1638600000000003E-2</v>
      </c>
      <c r="DK321">
        <v>1.40705E-2</v>
      </c>
      <c r="DL321">
        <v>-8.0562099999999998E-2</v>
      </c>
      <c r="DM321">
        <v>0.134212</v>
      </c>
      <c r="DN321">
        <v>0.17513200000000001</v>
      </c>
      <c r="DO321">
        <v>0.30364400000000002</v>
      </c>
      <c r="DP321">
        <v>2.03874E-2</v>
      </c>
      <c r="DQ321">
        <v>1.3365400000000001</v>
      </c>
      <c r="DR321">
        <v>0.78373099999999996</v>
      </c>
      <c r="DS321" t="s">
        <v>673</v>
      </c>
      <c r="DT321" t="s">
        <v>670</v>
      </c>
      <c r="DU321" t="s">
        <v>665</v>
      </c>
      <c r="DV321" t="s">
        <v>501</v>
      </c>
      <c r="DW321">
        <v>0.427869</v>
      </c>
      <c r="DX321">
        <v>0.17255599999999999</v>
      </c>
      <c r="DY321">
        <v>45.2</v>
      </c>
      <c r="DZ321">
        <v>8.4</v>
      </c>
      <c r="EC321">
        <v>133.65600000000001</v>
      </c>
      <c r="ED321">
        <v>159.15100000000001</v>
      </c>
      <c r="EE321">
        <v>277.07299999999998</v>
      </c>
      <c r="EF321">
        <v>81.134900000000002</v>
      </c>
      <c r="EG321">
        <v>0</v>
      </c>
      <c r="EH321">
        <v>-5950.26</v>
      </c>
      <c r="EI321">
        <v>0</v>
      </c>
      <c r="EJ321">
        <v>0</v>
      </c>
      <c r="EK321">
        <v>505.55700000000002</v>
      </c>
      <c r="EL321">
        <v>938.41600000000005</v>
      </c>
      <c r="EM321">
        <v>2025.88</v>
      </c>
      <c r="EN321">
        <v>119.621</v>
      </c>
      <c r="EO321">
        <v>-1709.77</v>
      </c>
      <c r="EP321">
        <v>197.28100000000001</v>
      </c>
      <c r="EQ321">
        <v>114.539</v>
      </c>
      <c r="ER321">
        <v>0</v>
      </c>
      <c r="ES321">
        <v>43.1646</v>
      </c>
      <c r="ET321">
        <v>354.98500000000001</v>
      </c>
      <c r="EU321">
        <v>22.24</v>
      </c>
      <c r="EV321">
        <v>14.7</v>
      </c>
      <c r="EW321">
        <v>3.66</v>
      </c>
      <c r="EX321">
        <v>12.08</v>
      </c>
      <c r="EY321">
        <v>0</v>
      </c>
      <c r="EZ321">
        <v>-72.010000000000005</v>
      </c>
      <c r="FA321">
        <v>0</v>
      </c>
      <c r="FB321">
        <v>0</v>
      </c>
      <c r="FC321">
        <v>7.37</v>
      </c>
      <c r="FD321">
        <v>17.37</v>
      </c>
      <c r="FE321">
        <v>27.51</v>
      </c>
      <c r="FF321">
        <v>1.64</v>
      </c>
      <c r="FG321">
        <v>34.56</v>
      </c>
      <c r="FT321">
        <v>0</v>
      </c>
      <c r="FU321">
        <v>0.56546600000000002</v>
      </c>
      <c r="FV321">
        <v>3.1638600000000003E-2</v>
      </c>
      <c r="FW321">
        <v>1.40705E-2</v>
      </c>
      <c r="FX321">
        <v>0</v>
      </c>
      <c r="FY321">
        <v>-0.33510499999999999</v>
      </c>
      <c r="FZ321">
        <v>0</v>
      </c>
      <c r="GA321">
        <v>0</v>
      </c>
      <c r="GB321">
        <v>0.134212</v>
      </c>
      <c r="GC321">
        <v>0.17436199999999999</v>
      </c>
      <c r="GD321">
        <v>0.30364400000000002</v>
      </c>
      <c r="GE321">
        <v>2.03874E-2</v>
      </c>
      <c r="GF321">
        <v>0.90867600000000004</v>
      </c>
      <c r="GG321">
        <v>467.20299999999997</v>
      </c>
      <c r="GH321">
        <v>1161.6600000000001</v>
      </c>
      <c r="GI321">
        <v>277.07299999999998</v>
      </c>
      <c r="GJ321">
        <v>0</v>
      </c>
      <c r="GK321">
        <v>2135</v>
      </c>
      <c r="GL321">
        <v>930.00099999999998</v>
      </c>
      <c r="GM321">
        <v>2637.81</v>
      </c>
      <c r="GN321">
        <v>297.5</v>
      </c>
      <c r="GO321">
        <v>7906.25</v>
      </c>
      <c r="GP321">
        <v>388.90899999999999</v>
      </c>
      <c r="GQ321">
        <v>168.15199999999999</v>
      </c>
      <c r="GR321">
        <v>65.400000000000006</v>
      </c>
      <c r="GS321">
        <v>622.46100000000001</v>
      </c>
      <c r="GT321">
        <v>49.003599999999999</v>
      </c>
      <c r="GU321">
        <v>54.21</v>
      </c>
      <c r="GV321">
        <v>3.66</v>
      </c>
      <c r="GW321">
        <v>39.268300000000004</v>
      </c>
      <c r="GX321">
        <v>31.93</v>
      </c>
      <c r="GY321">
        <v>23.209499999999998</v>
      </c>
      <c r="GZ321">
        <v>36.39</v>
      </c>
      <c r="HA321">
        <v>4.13</v>
      </c>
      <c r="HB321">
        <v>241.80099999999999</v>
      </c>
      <c r="HC321">
        <v>46.4</v>
      </c>
      <c r="HD321">
        <v>54.21</v>
      </c>
      <c r="HE321">
        <v>3.66</v>
      </c>
      <c r="HF321">
        <v>16.100000000000001</v>
      </c>
      <c r="HG321">
        <v>31.93</v>
      </c>
      <c r="HH321">
        <v>18.57</v>
      </c>
      <c r="HI321">
        <v>36.39</v>
      </c>
      <c r="HJ321">
        <v>4.13</v>
      </c>
      <c r="HK321">
        <v>211.39</v>
      </c>
      <c r="ID321">
        <v>0</v>
      </c>
      <c r="IE321">
        <v>2.4539200000000001</v>
      </c>
      <c r="IF321">
        <v>3.1638600000000003E-2</v>
      </c>
      <c r="IG321">
        <v>0</v>
      </c>
      <c r="IH321">
        <v>0.62342900000000001</v>
      </c>
      <c r="II321">
        <v>0.118043</v>
      </c>
      <c r="IJ321">
        <v>0.43196400000000001</v>
      </c>
      <c r="IK321">
        <v>6.2929700000000005E-2</v>
      </c>
      <c r="IL321">
        <v>3.72193</v>
      </c>
      <c r="IM321">
        <v>44.1</v>
      </c>
      <c r="IN321">
        <v>29.8</v>
      </c>
      <c r="IO321">
        <v>14.3</v>
      </c>
      <c r="IP321">
        <v>46.1</v>
      </c>
      <c r="IQ321">
        <v>20</v>
      </c>
      <c r="IR321">
        <v>26.1</v>
      </c>
      <c r="IU321">
        <v>21.11</v>
      </c>
      <c r="IV321">
        <v>31.57</v>
      </c>
      <c r="IW321">
        <v>24.84</v>
      </c>
      <c r="IX321">
        <v>32.69</v>
      </c>
      <c r="IY321">
        <v>21.11</v>
      </c>
      <c r="IZ321">
        <v>31.57</v>
      </c>
      <c r="JA321">
        <v>63.48</v>
      </c>
      <c r="JB321">
        <v>82.661900000000003</v>
      </c>
      <c r="JK321">
        <v>1</v>
      </c>
      <c r="JL321">
        <v>2.8233299999999999</v>
      </c>
      <c r="JM321">
        <v>2.8233299999999999</v>
      </c>
      <c r="JP321">
        <v>4303.6400000000003</v>
      </c>
      <c r="JQ321">
        <v>2.8233299999999999</v>
      </c>
      <c r="JR321">
        <v>0.31</v>
      </c>
      <c r="JS321">
        <v>0.66</v>
      </c>
      <c r="JT321">
        <v>1.79</v>
      </c>
      <c r="JU321">
        <v>0.26</v>
      </c>
      <c r="JV321">
        <v>0.4</v>
      </c>
      <c r="JW321">
        <v>2.17</v>
      </c>
      <c r="JZ321">
        <v>1</v>
      </c>
      <c r="KA321">
        <v>1</v>
      </c>
      <c r="KB321">
        <v>33.214100000000002</v>
      </c>
      <c r="KC321">
        <v>18.940100000000001</v>
      </c>
      <c r="KD321">
        <v>33.212800000000001</v>
      </c>
      <c r="KE321">
        <v>21.256</v>
      </c>
      <c r="KF321">
        <v>50.195</v>
      </c>
      <c r="KG321">
        <v>45.932200000000002</v>
      </c>
      <c r="KJ321">
        <v>27.395099999999999</v>
      </c>
      <c r="KK321">
        <v>37.264899999999997</v>
      </c>
      <c r="KL321">
        <v>55.284100000000002</v>
      </c>
      <c r="KM321">
        <v>16.012</v>
      </c>
      <c r="KN321">
        <v>0</v>
      </c>
      <c r="KO321">
        <v>-968.98299999999995</v>
      </c>
      <c r="KP321">
        <v>0</v>
      </c>
      <c r="KQ321">
        <v>0</v>
      </c>
      <c r="KR321">
        <v>109.703</v>
      </c>
      <c r="KS321">
        <v>186.93700000000001</v>
      </c>
      <c r="KT321">
        <v>413.96499999999997</v>
      </c>
      <c r="KU321">
        <v>26.198699999999999</v>
      </c>
      <c r="KV321">
        <v>-96.2226</v>
      </c>
      <c r="KW321">
        <v>1046.98</v>
      </c>
      <c r="KX321">
        <v>607.86199999999997</v>
      </c>
      <c r="KY321">
        <v>0</v>
      </c>
      <c r="KZ321">
        <v>229.07599999999999</v>
      </c>
      <c r="LA321">
        <v>1883.92</v>
      </c>
      <c r="LB321">
        <v>28.4787</v>
      </c>
      <c r="LC321">
        <v>49.5916</v>
      </c>
      <c r="LD321">
        <v>55.284100000000002</v>
      </c>
      <c r="LE321">
        <v>16.012</v>
      </c>
      <c r="LF321">
        <v>-658.89300000000003</v>
      </c>
      <c r="LG321">
        <v>109.703</v>
      </c>
      <c r="LH321">
        <v>187.92699999999999</v>
      </c>
      <c r="LI321">
        <v>413.96499999999997</v>
      </c>
      <c r="LJ321">
        <v>26.198699999999999</v>
      </c>
      <c r="LK321">
        <v>228.267</v>
      </c>
      <c r="LL321">
        <v>1100.57</v>
      </c>
      <c r="LM321">
        <v>607.86199999999997</v>
      </c>
      <c r="LN321">
        <v>229.07599999999999</v>
      </c>
      <c r="LO321">
        <v>1937.51</v>
      </c>
      <c r="LP321">
        <v>97.323899999999995</v>
      </c>
      <c r="LQ321">
        <v>281.65800000000002</v>
      </c>
      <c r="LR321">
        <v>55.284100000000002</v>
      </c>
      <c r="LS321">
        <v>0</v>
      </c>
      <c r="LT321">
        <v>463.08</v>
      </c>
      <c r="LU321">
        <v>187.226</v>
      </c>
      <c r="LV321">
        <v>544.68899999999996</v>
      </c>
      <c r="LW321">
        <v>71.471400000000003</v>
      </c>
      <c r="LX321">
        <v>1700.73</v>
      </c>
      <c r="LY321">
        <v>2063.9499999999998</v>
      </c>
      <c r="LZ321">
        <v>892.38499999999999</v>
      </c>
      <c r="MA321">
        <v>347.08</v>
      </c>
      <c r="MB321">
        <v>3303.42</v>
      </c>
    </row>
    <row r="322" spans="1:340" x14ac:dyDescent="0.25">
      <c r="A322" s="26">
        <v>44497.878738425927</v>
      </c>
      <c r="B322" t="s">
        <v>1300</v>
      </c>
      <c r="C322" t="s">
        <v>1301</v>
      </c>
      <c r="D322">
        <v>12</v>
      </c>
      <c r="E322">
        <v>1</v>
      </c>
      <c r="F322">
        <v>2100</v>
      </c>
      <c r="G322" t="s">
        <v>87</v>
      </c>
      <c r="H322" t="s">
        <v>393</v>
      </c>
      <c r="I322">
        <v>4.8499999999999996</v>
      </c>
      <c r="J322">
        <v>2</v>
      </c>
      <c r="K322">
        <v>2.2999999999999998</v>
      </c>
      <c r="L322">
        <v>23.8</v>
      </c>
      <c r="O322">
        <v>133.65600000000001</v>
      </c>
      <c r="P322">
        <v>159.15100000000001</v>
      </c>
      <c r="Q322">
        <v>277.07299999999998</v>
      </c>
      <c r="R322">
        <v>81.134900000000002</v>
      </c>
      <c r="S322">
        <v>0</v>
      </c>
      <c r="T322">
        <v>-4374.59</v>
      </c>
      <c r="U322">
        <v>0</v>
      </c>
      <c r="V322">
        <v>0</v>
      </c>
      <c r="W322">
        <v>505.55700000000002</v>
      </c>
      <c r="X322">
        <v>938.41600000000005</v>
      </c>
      <c r="Y322">
        <v>2025.88</v>
      </c>
      <c r="Z322">
        <v>119.621</v>
      </c>
      <c r="AA322">
        <v>-134.1</v>
      </c>
      <c r="AB322">
        <v>651.01499999999999</v>
      </c>
      <c r="AC322">
        <v>197.28100000000001</v>
      </c>
      <c r="AD322">
        <v>114.539</v>
      </c>
      <c r="AE322">
        <v>0</v>
      </c>
      <c r="AF322">
        <v>43.1646</v>
      </c>
      <c r="AG322">
        <v>354.98500000000001</v>
      </c>
      <c r="AH322">
        <v>311.82</v>
      </c>
      <c r="AI322">
        <v>22.24</v>
      </c>
      <c r="AJ322">
        <v>14.7</v>
      </c>
      <c r="AK322">
        <v>3.66</v>
      </c>
      <c r="AL322">
        <v>12.08</v>
      </c>
      <c r="AM322">
        <v>0</v>
      </c>
      <c r="AN322">
        <v>-49.13</v>
      </c>
      <c r="AO322">
        <v>0</v>
      </c>
      <c r="AP322">
        <v>0</v>
      </c>
      <c r="AQ322">
        <v>7.37</v>
      </c>
      <c r="AR322">
        <v>17.37</v>
      </c>
      <c r="AS322">
        <v>27.51</v>
      </c>
      <c r="AT322">
        <v>1.64</v>
      </c>
      <c r="AU322">
        <v>57.44</v>
      </c>
      <c r="AV322">
        <v>52.68</v>
      </c>
      <c r="BI322">
        <v>0</v>
      </c>
      <c r="BJ322">
        <v>0.56546600000000002</v>
      </c>
      <c r="BK322">
        <v>3.1638600000000003E-2</v>
      </c>
      <c r="BL322">
        <v>1.40705E-2</v>
      </c>
      <c r="BM322">
        <v>0</v>
      </c>
      <c r="BN322">
        <v>-8.2006300000000004E-2</v>
      </c>
      <c r="BO322">
        <v>0</v>
      </c>
      <c r="BP322">
        <v>0</v>
      </c>
      <c r="BQ322">
        <v>0.134212</v>
      </c>
      <c r="BR322">
        <v>0.17436199999999999</v>
      </c>
      <c r="BS322">
        <v>0.30364400000000002</v>
      </c>
      <c r="BT322">
        <v>2.03874E-2</v>
      </c>
      <c r="BU322">
        <v>1.16177</v>
      </c>
      <c r="BV322">
        <v>0.61117500000000002</v>
      </c>
      <c r="BW322">
        <v>140.49700000000001</v>
      </c>
      <c r="BX322">
        <v>209.15</v>
      </c>
      <c r="BY322">
        <v>277.07299999999998</v>
      </c>
      <c r="BZ322">
        <v>81.134900000000002</v>
      </c>
      <c r="CA322">
        <v>-4302.38</v>
      </c>
      <c r="CB322">
        <v>505.55700000000002</v>
      </c>
      <c r="CC322">
        <v>943.46699999999998</v>
      </c>
      <c r="CD322">
        <v>2025.88</v>
      </c>
      <c r="CE322">
        <v>119.621</v>
      </c>
      <c r="CF322" s="27">
        <v>6.0639E-5</v>
      </c>
      <c r="CG322">
        <v>707.85500000000002</v>
      </c>
      <c r="CH322">
        <v>207.37899999999999</v>
      </c>
      <c r="CI322">
        <v>114.539</v>
      </c>
      <c r="CJ322">
        <v>43.1646</v>
      </c>
      <c r="CK322">
        <v>365.08300000000003</v>
      </c>
      <c r="CL322">
        <v>321.91800000000001</v>
      </c>
      <c r="CM322">
        <v>23.44</v>
      </c>
      <c r="CN322">
        <v>18.350000000000001</v>
      </c>
      <c r="CO322">
        <v>3.66</v>
      </c>
      <c r="CP322">
        <v>12.08</v>
      </c>
      <c r="CQ322">
        <v>-48.37</v>
      </c>
      <c r="CR322">
        <v>7.37</v>
      </c>
      <c r="CS322">
        <v>17.440000000000001</v>
      </c>
      <c r="CT322">
        <v>27.51</v>
      </c>
      <c r="CU322">
        <v>1.64</v>
      </c>
      <c r="CV322">
        <v>63.12</v>
      </c>
      <c r="CW322">
        <v>57.53</v>
      </c>
      <c r="DH322">
        <v>0</v>
      </c>
      <c r="DI322">
        <v>0.73802199999999996</v>
      </c>
      <c r="DJ322">
        <v>3.1638600000000003E-2</v>
      </c>
      <c r="DK322">
        <v>1.40705E-2</v>
      </c>
      <c r="DL322">
        <v>-8.0562099999999998E-2</v>
      </c>
      <c r="DM322">
        <v>0.134212</v>
      </c>
      <c r="DN322">
        <v>0.17513200000000001</v>
      </c>
      <c r="DO322">
        <v>0.30364400000000002</v>
      </c>
      <c r="DP322">
        <v>2.03874E-2</v>
      </c>
      <c r="DQ322">
        <v>1.3365400000000001</v>
      </c>
      <c r="DR322">
        <v>0.78373099999999996</v>
      </c>
      <c r="DS322" t="s">
        <v>673</v>
      </c>
      <c r="DT322" t="s">
        <v>670</v>
      </c>
      <c r="DU322" t="s">
        <v>665</v>
      </c>
      <c r="DV322" t="s">
        <v>501</v>
      </c>
      <c r="DW322">
        <v>0.17477000000000001</v>
      </c>
      <c r="DX322">
        <v>0.17255599999999999</v>
      </c>
      <c r="DY322">
        <v>9</v>
      </c>
      <c r="DZ322">
        <v>8.4</v>
      </c>
      <c r="EC322">
        <v>133.65600000000001</v>
      </c>
      <c r="ED322">
        <v>159.15100000000001</v>
      </c>
      <c r="EE322">
        <v>277.07299999999998</v>
      </c>
      <c r="EF322">
        <v>81.134900000000002</v>
      </c>
      <c r="EG322">
        <v>0</v>
      </c>
      <c r="EH322">
        <v>-4374.59</v>
      </c>
      <c r="EI322">
        <v>0</v>
      </c>
      <c r="EJ322">
        <v>0</v>
      </c>
      <c r="EK322">
        <v>505.55700000000002</v>
      </c>
      <c r="EL322">
        <v>938.41600000000005</v>
      </c>
      <c r="EM322">
        <v>2025.88</v>
      </c>
      <c r="EN322">
        <v>119.621</v>
      </c>
      <c r="EO322">
        <v>-134.1</v>
      </c>
      <c r="EP322">
        <v>197.28100000000001</v>
      </c>
      <c r="EQ322">
        <v>114.539</v>
      </c>
      <c r="ER322">
        <v>0</v>
      </c>
      <c r="ES322">
        <v>43.1646</v>
      </c>
      <c r="ET322">
        <v>354.98500000000001</v>
      </c>
      <c r="EU322">
        <v>22.24</v>
      </c>
      <c r="EV322">
        <v>14.7</v>
      </c>
      <c r="EW322">
        <v>3.66</v>
      </c>
      <c r="EX322">
        <v>12.08</v>
      </c>
      <c r="EY322">
        <v>0</v>
      </c>
      <c r="EZ322">
        <v>-49.13</v>
      </c>
      <c r="FA322">
        <v>0</v>
      </c>
      <c r="FB322">
        <v>0</v>
      </c>
      <c r="FC322">
        <v>7.37</v>
      </c>
      <c r="FD322">
        <v>17.37</v>
      </c>
      <c r="FE322">
        <v>27.51</v>
      </c>
      <c r="FF322">
        <v>1.64</v>
      </c>
      <c r="FG322">
        <v>57.44</v>
      </c>
      <c r="FT322">
        <v>0</v>
      </c>
      <c r="FU322">
        <v>0.56546600000000002</v>
      </c>
      <c r="FV322">
        <v>3.1638600000000003E-2</v>
      </c>
      <c r="FW322">
        <v>1.40705E-2</v>
      </c>
      <c r="FX322">
        <v>0</v>
      </c>
      <c r="FY322">
        <v>-8.2006300000000004E-2</v>
      </c>
      <c r="FZ322">
        <v>0</v>
      </c>
      <c r="GA322">
        <v>0</v>
      </c>
      <c r="GB322">
        <v>0.134212</v>
      </c>
      <c r="GC322">
        <v>0.17436199999999999</v>
      </c>
      <c r="GD322">
        <v>0.30364400000000002</v>
      </c>
      <c r="GE322">
        <v>2.03874E-2</v>
      </c>
      <c r="GF322">
        <v>1.16177</v>
      </c>
      <c r="GG322">
        <v>467.20299999999997</v>
      </c>
      <c r="GH322">
        <v>1161.6600000000001</v>
      </c>
      <c r="GI322">
        <v>277.07299999999998</v>
      </c>
      <c r="GJ322">
        <v>0</v>
      </c>
      <c r="GK322">
        <v>2135</v>
      </c>
      <c r="GL322">
        <v>930.00099999999998</v>
      </c>
      <c r="GM322">
        <v>2637.81</v>
      </c>
      <c r="GN322">
        <v>297.5</v>
      </c>
      <c r="GO322">
        <v>7906.25</v>
      </c>
      <c r="GP322">
        <v>388.90899999999999</v>
      </c>
      <c r="GQ322">
        <v>168.15199999999999</v>
      </c>
      <c r="GR322">
        <v>65.400000000000006</v>
      </c>
      <c r="GS322">
        <v>622.46100000000001</v>
      </c>
      <c r="GT322">
        <v>49.003599999999999</v>
      </c>
      <c r="GU322">
        <v>54.21</v>
      </c>
      <c r="GV322">
        <v>3.66</v>
      </c>
      <c r="GW322">
        <v>39.268300000000004</v>
      </c>
      <c r="GX322">
        <v>31.93</v>
      </c>
      <c r="GY322">
        <v>23.209499999999998</v>
      </c>
      <c r="GZ322">
        <v>36.39</v>
      </c>
      <c r="HA322">
        <v>4.13</v>
      </c>
      <c r="HB322">
        <v>241.80099999999999</v>
      </c>
      <c r="HC322">
        <v>46.4</v>
      </c>
      <c r="HD322">
        <v>54.21</v>
      </c>
      <c r="HE322">
        <v>3.66</v>
      </c>
      <c r="HF322">
        <v>16.100000000000001</v>
      </c>
      <c r="HG322">
        <v>31.93</v>
      </c>
      <c r="HH322">
        <v>18.57</v>
      </c>
      <c r="HI322">
        <v>36.39</v>
      </c>
      <c r="HJ322">
        <v>4.13</v>
      </c>
      <c r="HK322">
        <v>211.39</v>
      </c>
      <c r="ID322">
        <v>0</v>
      </c>
      <c r="IE322">
        <v>2.4539200000000001</v>
      </c>
      <c r="IF322">
        <v>3.1638600000000003E-2</v>
      </c>
      <c r="IG322">
        <v>0</v>
      </c>
      <c r="IH322">
        <v>0.62342900000000001</v>
      </c>
      <c r="II322">
        <v>0.118043</v>
      </c>
      <c r="IJ322">
        <v>0.43196400000000001</v>
      </c>
      <c r="IK322">
        <v>6.2929700000000005E-2</v>
      </c>
      <c r="IL322">
        <v>3.72193</v>
      </c>
      <c r="IM322">
        <v>44.1</v>
      </c>
      <c r="IN322">
        <v>20.3</v>
      </c>
      <c r="IO322">
        <v>23.8</v>
      </c>
      <c r="IP322">
        <v>46.1</v>
      </c>
      <c r="IQ322">
        <v>20</v>
      </c>
      <c r="IR322">
        <v>26.1</v>
      </c>
      <c r="IU322">
        <v>21.11</v>
      </c>
      <c r="IV322">
        <v>31.57</v>
      </c>
      <c r="IW322">
        <v>24.84</v>
      </c>
      <c r="IX322">
        <v>32.69</v>
      </c>
      <c r="IY322">
        <v>21.11</v>
      </c>
      <c r="IZ322">
        <v>31.57</v>
      </c>
      <c r="JA322">
        <v>63.48</v>
      </c>
      <c r="JB322">
        <v>82.661900000000003</v>
      </c>
      <c r="JK322">
        <v>1</v>
      </c>
      <c r="JL322">
        <v>2.8233299999999999</v>
      </c>
      <c r="JM322">
        <v>2.8233299999999999</v>
      </c>
      <c r="JP322">
        <v>4303.6400000000003</v>
      </c>
      <c r="JQ322">
        <v>2.8233299999999999</v>
      </c>
      <c r="JR322">
        <v>0.25</v>
      </c>
      <c r="JS322">
        <v>0.42</v>
      </c>
      <c r="JT322">
        <v>2.09</v>
      </c>
      <c r="JU322">
        <v>0.26</v>
      </c>
      <c r="JV322">
        <v>0.4</v>
      </c>
      <c r="JW322">
        <v>2.17</v>
      </c>
      <c r="JZ322">
        <v>1</v>
      </c>
      <c r="KA322">
        <v>1</v>
      </c>
      <c r="KB322">
        <v>33.214100000000002</v>
      </c>
      <c r="KC322">
        <v>18.940100000000001</v>
      </c>
      <c r="KD322">
        <v>33.212800000000001</v>
      </c>
      <c r="KE322">
        <v>21.256</v>
      </c>
      <c r="KF322">
        <v>50.195</v>
      </c>
      <c r="KG322">
        <v>45.932200000000002</v>
      </c>
      <c r="KJ322">
        <v>27.395099999999999</v>
      </c>
      <c r="KK322">
        <v>37.264899999999997</v>
      </c>
      <c r="KL322">
        <v>55.284100000000002</v>
      </c>
      <c r="KM322">
        <v>16.012</v>
      </c>
      <c r="KN322">
        <v>0</v>
      </c>
      <c r="KO322">
        <v>-669.97500000000002</v>
      </c>
      <c r="KP322">
        <v>0</v>
      </c>
      <c r="KQ322">
        <v>0</v>
      </c>
      <c r="KR322">
        <v>109.703</v>
      </c>
      <c r="KS322">
        <v>186.93700000000001</v>
      </c>
      <c r="KT322">
        <v>413.96499999999997</v>
      </c>
      <c r="KU322">
        <v>26.198699999999999</v>
      </c>
      <c r="KV322">
        <v>202.786</v>
      </c>
      <c r="KW322">
        <v>1046.98</v>
      </c>
      <c r="KX322">
        <v>607.86199999999997</v>
      </c>
      <c r="KY322">
        <v>0</v>
      </c>
      <c r="KZ322">
        <v>229.07599999999999</v>
      </c>
      <c r="LA322">
        <v>1883.92</v>
      </c>
      <c r="LB322">
        <v>28.4787</v>
      </c>
      <c r="LC322">
        <v>49.5916</v>
      </c>
      <c r="LD322">
        <v>55.284100000000002</v>
      </c>
      <c r="LE322">
        <v>16.012</v>
      </c>
      <c r="LF322">
        <v>-658.89300000000003</v>
      </c>
      <c r="LG322">
        <v>109.703</v>
      </c>
      <c r="LH322">
        <v>187.92699999999999</v>
      </c>
      <c r="LI322">
        <v>413.96499999999997</v>
      </c>
      <c r="LJ322">
        <v>26.198699999999999</v>
      </c>
      <c r="LK322">
        <v>228.267</v>
      </c>
      <c r="LL322">
        <v>1100.57</v>
      </c>
      <c r="LM322">
        <v>607.86199999999997</v>
      </c>
      <c r="LN322">
        <v>229.07599999999999</v>
      </c>
      <c r="LO322">
        <v>1937.51</v>
      </c>
      <c r="LP322">
        <v>97.323899999999995</v>
      </c>
      <c r="LQ322">
        <v>281.65800000000002</v>
      </c>
      <c r="LR322">
        <v>55.284100000000002</v>
      </c>
      <c r="LS322">
        <v>0</v>
      </c>
      <c r="LT322">
        <v>463.08</v>
      </c>
      <c r="LU322">
        <v>187.226</v>
      </c>
      <c r="LV322">
        <v>544.68899999999996</v>
      </c>
      <c r="LW322">
        <v>71.471400000000003</v>
      </c>
      <c r="LX322">
        <v>1700.73</v>
      </c>
      <c r="LY322">
        <v>2063.9499999999998</v>
      </c>
      <c r="LZ322">
        <v>892.38499999999999</v>
      </c>
      <c r="MA322">
        <v>347.08</v>
      </c>
      <c r="MB322">
        <v>3303.42</v>
      </c>
    </row>
    <row r="323" spans="1:340" x14ac:dyDescent="0.25">
      <c r="A323" s="26">
        <v>44497.87908564815</v>
      </c>
      <c r="B323" t="s">
        <v>1302</v>
      </c>
      <c r="C323" t="s">
        <v>1303</v>
      </c>
      <c r="D323">
        <v>12</v>
      </c>
      <c r="E323">
        <v>1</v>
      </c>
      <c r="F323">
        <v>2100</v>
      </c>
      <c r="G323" t="s">
        <v>87</v>
      </c>
      <c r="H323" t="s">
        <v>393</v>
      </c>
      <c r="I323">
        <v>4.8499999999999996</v>
      </c>
      <c r="J323">
        <v>2</v>
      </c>
      <c r="K323">
        <v>2.2000000000000002</v>
      </c>
      <c r="L323">
        <v>23.9</v>
      </c>
      <c r="O323">
        <v>133.65600000000001</v>
      </c>
      <c r="P323">
        <v>159.15100000000001</v>
      </c>
      <c r="Q323">
        <v>277.07299999999998</v>
      </c>
      <c r="R323">
        <v>81.134900000000002</v>
      </c>
      <c r="S323">
        <v>0</v>
      </c>
      <c r="T323">
        <v>-4330.8500000000004</v>
      </c>
      <c r="U323">
        <v>0</v>
      </c>
      <c r="V323">
        <v>0</v>
      </c>
      <c r="W323">
        <v>505.55700000000002</v>
      </c>
      <c r="X323">
        <v>938.41600000000005</v>
      </c>
      <c r="Y323">
        <v>2025.88</v>
      </c>
      <c r="Z323">
        <v>119.621</v>
      </c>
      <c r="AA323">
        <v>-90.354500000000002</v>
      </c>
      <c r="AB323">
        <v>651.01499999999999</v>
      </c>
      <c r="AC323">
        <v>197.28100000000001</v>
      </c>
      <c r="AD323">
        <v>114.539</v>
      </c>
      <c r="AE323">
        <v>0</v>
      </c>
      <c r="AF323">
        <v>43.1646</v>
      </c>
      <c r="AG323">
        <v>354.98500000000001</v>
      </c>
      <c r="AH323">
        <v>311.82</v>
      </c>
      <c r="AI323">
        <v>22.24</v>
      </c>
      <c r="AJ323">
        <v>14.7</v>
      </c>
      <c r="AK323">
        <v>3.66</v>
      </c>
      <c r="AL323">
        <v>12.08</v>
      </c>
      <c r="AM323">
        <v>0</v>
      </c>
      <c r="AN323">
        <v>-48.66</v>
      </c>
      <c r="AO323">
        <v>0</v>
      </c>
      <c r="AP323">
        <v>0</v>
      </c>
      <c r="AQ323">
        <v>7.37</v>
      </c>
      <c r="AR323">
        <v>17.37</v>
      </c>
      <c r="AS323">
        <v>27.51</v>
      </c>
      <c r="AT323">
        <v>1.64</v>
      </c>
      <c r="AU323">
        <v>57.91</v>
      </c>
      <c r="AV323">
        <v>52.68</v>
      </c>
      <c r="BI323">
        <v>0</v>
      </c>
      <c r="BJ323">
        <v>0.56546600000000002</v>
      </c>
      <c r="BK323">
        <v>3.1638600000000003E-2</v>
      </c>
      <c r="BL323">
        <v>1.40705E-2</v>
      </c>
      <c r="BM323">
        <v>0</v>
      </c>
      <c r="BN323">
        <v>-8.11862E-2</v>
      </c>
      <c r="BO323">
        <v>0</v>
      </c>
      <c r="BP323">
        <v>0</v>
      </c>
      <c r="BQ323">
        <v>0.134212</v>
      </c>
      <c r="BR323">
        <v>0.17436199999999999</v>
      </c>
      <c r="BS323">
        <v>0.30364400000000002</v>
      </c>
      <c r="BT323">
        <v>2.03874E-2</v>
      </c>
      <c r="BU323">
        <v>1.16259</v>
      </c>
      <c r="BV323">
        <v>0.61117500000000002</v>
      </c>
      <c r="BW323">
        <v>140.49700000000001</v>
      </c>
      <c r="BX323">
        <v>209.15</v>
      </c>
      <c r="BY323">
        <v>277.07299999999998</v>
      </c>
      <c r="BZ323">
        <v>81.134900000000002</v>
      </c>
      <c r="CA323">
        <v>-4302.38</v>
      </c>
      <c r="CB323">
        <v>505.55700000000002</v>
      </c>
      <c r="CC323">
        <v>943.46699999999998</v>
      </c>
      <c r="CD323">
        <v>2025.88</v>
      </c>
      <c r="CE323">
        <v>119.621</v>
      </c>
      <c r="CF323" s="27">
        <v>6.0639E-5</v>
      </c>
      <c r="CG323">
        <v>707.85500000000002</v>
      </c>
      <c r="CH323">
        <v>207.37899999999999</v>
      </c>
      <c r="CI323">
        <v>114.539</v>
      </c>
      <c r="CJ323">
        <v>43.1646</v>
      </c>
      <c r="CK323">
        <v>365.08300000000003</v>
      </c>
      <c r="CL323">
        <v>321.91800000000001</v>
      </c>
      <c r="CM323">
        <v>23.44</v>
      </c>
      <c r="CN323">
        <v>18.350000000000001</v>
      </c>
      <c r="CO323">
        <v>3.66</v>
      </c>
      <c r="CP323">
        <v>12.08</v>
      </c>
      <c r="CQ323">
        <v>-48.37</v>
      </c>
      <c r="CR323">
        <v>7.37</v>
      </c>
      <c r="CS323">
        <v>17.440000000000001</v>
      </c>
      <c r="CT323">
        <v>27.51</v>
      </c>
      <c r="CU323">
        <v>1.64</v>
      </c>
      <c r="CV323">
        <v>63.12</v>
      </c>
      <c r="CW323">
        <v>57.53</v>
      </c>
      <c r="DH323">
        <v>0</v>
      </c>
      <c r="DI323">
        <v>0.73802199999999996</v>
      </c>
      <c r="DJ323">
        <v>3.1638600000000003E-2</v>
      </c>
      <c r="DK323">
        <v>1.40705E-2</v>
      </c>
      <c r="DL323">
        <v>-8.0562099999999998E-2</v>
      </c>
      <c r="DM323">
        <v>0.134212</v>
      </c>
      <c r="DN323">
        <v>0.17513200000000001</v>
      </c>
      <c r="DO323">
        <v>0.30364400000000002</v>
      </c>
      <c r="DP323">
        <v>2.03874E-2</v>
      </c>
      <c r="DQ323">
        <v>1.3365400000000001</v>
      </c>
      <c r="DR323">
        <v>0.78373099999999996</v>
      </c>
      <c r="DS323" t="s">
        <v>673</v>
      </c>
      <c r="DT323" t="s">
        <v>670</v>
      </c>
      <c r="DU323" t="s">
        <v>665</v>
      </c>
      <c r="DV323" t="s">
        <v>501</v>
      </c>
      <c r="DW323">
        <v>0.17394999999999999</v>
      </c>
      <c r="DX323">
        <v>0.17255599999999999</v>
      </c>
      <c r="DY323">
        <v>8.3000000000000007</v>
      </c>
      <c r="DZ323">
        <v>8.4</v>
      </c>
      <c r="EC323">
        <v>133.65600000000001</v>
      </c>
      <c r="ED323">
        <v>159.15100000000001</v>
      </c>
      <c r="EE323">
        <v>277.07299999999998</v>
      </c>
      <c r="EF323">
        <v>81.134900000000002</v>
      </c>
      <c r="EG323">
        <v>0</v>
      </c>
      <c r="EH323">
        <v>-4330.8500000000004</v>
      </c>
      <c r="EI323">
        <v>0</v>
      </c>
      <c r="EJ323">
        <v>0</v>
      </c>
      <c r="EK323">
        <v>505.55700000000002</v>
      </c>
      <c r="EL323">
        <v>938.41600000000005</v>
      </c>
      <c r="EM323">
        <v>2025.88</v>
      </c>
      <c r="EN323">
        <v>119.621</v>
      </c>
      <c r="EO323">
        <v>-90.354500000000002</v>
      </c>
      <c r="EP323">
        <v>197.28100000000001</v>
      </c>
      <c r="EQ323">
        <v>114.539</v>
      </c>
      <c r="ER323">
        <v>0</v>
      </c>
      <c r="ES323">
        <v>43.1646</v>
      </c>
      <c r="ET323">
        <v>354.98500000000001</v>
      </c>
      <c r="EU323">
        <v>22.24</v>
      </c>
      <c r="EV323">
        <v>14.7</v>
      </c>
      <c r="EW323">
        <v>3.66</v>
      </c>
      <c r="EX323">
        <v>12.08</v>
      </c>
      <c r="EY323">
        <v>0</v>
      </c>
      <c r="EZ323">
        <v>-48.66</v>
      </c>
      <c r="FA323">
        <v>0</v>
      </c>
      <c r="FB323">
        <v>0</v>
      </c>
      <c r="FC323">
        <v>7.37</v>
      </c>
      <c r="FD323">
        <v>17.37</v>
      </c>
      <c r="FE323">
        <v>27.51</v>
      </c>
      <c r="FF323">
        <v>1.64</v>
      </c>
      <c r="FG323">
        <v>57.91</v>
      </c>
      <c r="FT323">
        <v>0</v>
      </c>
      <c r="FU323">
        <v>0.56546600000000002</v>
      </c>
      <c r="FV323">
        <v>3.1638600000000003E-2</v>
      </c>
      <c r="FW323">
        <v>1.40705E-2</v>
      </c>
      <c r="FX323">
        <v>0</v>
      </c>
      <c r="FY323">
        <v>-8.11862E-2</v>
      </c>
      <c r="FZ323">
        <v>0</v>
      </c>
      <c r="GA323">
        <v>0</v>
      </c>
      <c r="GB323">
        <v>0.134212</v>
      </c>
      <c r="GC323">
        <v>0.17436199999999999</v>
      </c>
      <c r="GD323">
        <v>0.30364400000000002</v>
      </c>
      <c r="GE323">
        <v>2.03874E-2</v>
      </c>
      <c r="GF323">
        <v>1.16259</v>
      </c>
      <c r="GG323">
        <v>467.20299999999997</v>
      </c>
      <c r="GH323">
        <v>1161.6600000000001</v>
      </c>
      <c r="GI323">
        <v>277.07299999999998</v>
      </c>
      <c r="GJ323">
        <v>0</v>
      </c>
      <c r="GK323">
        <v>2135</v>
      </c>
      <c r="GL323">
        <v>930.00099999999998</v>
      </c>
      <c r="GM323">
        <v>2637.81</v>
      </c>
      <c r="GN323">
        <v>297.5</v>
      </c>
      <c r="GO323">
        <v>7906.25</v>
      </c>
      <c r="GP323">
        <v>388.90899999999999</v>
      </c>
      <c r="GQ323">
        <v>168.15199999999999</v>
      </c>
      <c r="GR323">
        <v>65.400000000000006</v>
      </c>
      <c r="GS323">
        <v>622.46100000000001</v>
      </c>
      <c r="GT323">
        <v>49.003599999999999</v>
      </c>
      <c r="GU323">
        <v>54.21</v>
      </c>
      <c r="GV323">
        <v>3.66</v>
      </c>
      <c r="GW323">
        <v>39.268300000000004</v>
      </c>
      <c r="GX323">
        <v>31.93</v>
      </c>
      <c r="GY323">
        <v>23.209499999999998</v>
      </c>
      <c r="GZ323">
        <v>36.39</v>
      </c>
      <c r="HA323">
        <v>4.13</v>
      </c>
      <c r="HB323">
        <v>241.80099999999999</v>
      </c>
      <c r="HC323">
        <v>46.4</v>
      </c>
      <c r="HD323">
        <v>54.21</v>
      </c>
      <c r="HE323">
        <v>3.66</v>
      </c>
      <c r="HF323">
        <v>16.100000000000001</v>
      </c>
      <c r="HG323">
        <v>31.93</v>
      </c>
      <c r="HH323">
        <v>18.57</v>
      </c>
      <c r="HI323">
        <v>36.39</v>
      </c>
      <c r="HJ323">
        <v>4.13</v>
      </c>
      <c r="HK323">
        <v>211.39</v>
      </c>
      <c r="ID323">
        <v>0</v>
      </c>
      <c r="IE323">
        <v>2.4539200000000001</v>
      </c>
      <c r="IF323">
        <v>3.1638600000000003E-2</v>
      </c>
      <c r="IG323">
        <v>0</v>
      </c>
      <c r="IH323">
        <v>0.62342900000000001</v>
      </c>
      <c r="II323">
        <v>0.118043</v>
      </c>
      <c r="IJ323">
        <v>0.43196400000000001</v>
      </c>
      <c r="IK323">
        <v>6.2929700000000005E-2</v>
      </c>
      <c r="IL323">
        <v>3.72193</v>
      </c>
      <c r="IM323">
        <v>44.1</v>
      </c>
      <c r="IN323">
        <v>20.2</v>
      </c>
      <c r="IO323">
        <v>23.9</v>
      </c>
      <c r="IP323">
        <v>46.1</v>
      </c>
      <c r="IQ323">
        <v>20</v>
      </c>
      <c r="IR323">
        <v>26.1</v>
      </c>
      <c r="IU323">
        <v>21.11</v>
      </c>
      <c r="IV323">
        <v>31.57</v>
      </c>
      <c r="IW323">
        <v>24.84</v>
      </c>
      <c r="IX323">
        <v>32.69</v>
      </c>
      <c r="IY323">
        <v>21.11</v>
      </c>
      <c r="IZ323">
        <v>31.57</v>
      </c>
      <c r="JA323">
        <v>63.48</v>
      </c>
      <c r="JB323">
        <v>82.661900000000003</v>
      </c>
      <c r="JK323">
        <v>1</v>
      </c>
      <c r="JL323">
        <v>2.8233299999999999</v>
      </c>
      <c r="JM323">
        <v>2.8233299999999999</v>
      </c>
      <c r="JP323">
        <v>4303.6400000000003</v>
      </c>
      <c r="JQ323">
        <v>2.8233299999999999</v>
      </c>
      <c r="JR323">
        <v>0.25</v>
      </c>
      <c r="JS323">
        <v>0.41</v>
      </c>
      <c r="JT323">
        <v>2.09</v>
      </c>
      <c r="JU323">
        <v>0.26</v>
      </c>
      <c r="JV323">
        <v>0.4</v>
      </c>
      <c r="JW323">
        <v>2.17</v>
      </c>
      <c r="JZ323">
        <v>1</v>
      </c>
      <c r="KA323">
        <v>1</v>
      </c>
      <c r="KB323">
        <v>33.214100000000002</v>
      </c>
      <c r="KC323">
        <v>18.940100000000001</v>
      </c>
      <c r="KD323">
        <v>33.212800000000001</v>
      </c>
      <c r="KE323">
        <v>21.256</v>
      </c>
      <c r="KF323">
        <v>50.195</v>
      </c>
      <c r="KG323">
        <v>45.932200000000002</v>
      </c>
      <c r="KJ323">
        <v>27.395099999999999</v>
      </c>
      <c r="KK323">
        <v>37.264899999999997</v>
      </c>
      <c r="KL323">
        <v>55.284100000000002</v>
      </c>
      <c r="KM323">
        <v>16.012</v>
      </c>
      <c r="KN323">
        <v>0</v>
      </c>
      <c r="KO323">
        <v>-663.27499999999998</v>
      </c>
      <c r="KP323">
        <v>0</v>
      </c>
      <c r="KQ323">
        <v>0</v>
      </c>
      <c r="KR323">
        <v>109.703</v>
      </c>
      <c r="KS323">
        <v>186.93700000000001</v>
      </c>
      <c r="KT323">
        <v>413.96499999999997</v>
      </c>
      <c r="KU323">
        <v>26.198699999999999</v>
      </c>
      <c r="KV323">
        <v>209.48500000000001</v>
      </c>
      <c r="KW323">
        <v>1046.98</v>
      </c>
      <c r="KX323">
        <v>607.86199999999997</v>
      </c>
      <c r="KY323">
        <v>0</v>
      </c>
      <c r="KZ323">
        <v>229.07599999999999</v>
      </c>
      <c r="LA323">
        <v>1883.92</v>
      </c>
      <c r="LB323">
        <v>28.4787</v>
      </c>
      <c r="LC323">
        <v>49.5916</v>
      </c>
      <c r="LD323">
        <v>55.284100000000002</v>
      </c>
      <c r="LE323">
        <v>16.012</v>
      </c>
      <c r="LF323">
        <v>-658.89300000000003</v>
      </c>
      <c r="LG323">
        <v>109.703</v>
      </c>
      <c r="LH323">
        <v>187.92699999999999</v>
      </c>
      <c r="LI323">
        <v>413.96499999999997</v>
      </c>
      <c r="LJ323">
        <v>26.198699999999999</v>
      </c>
      <c r="LK323">
        <v>228.267</v>
      </c>
      <c r="LL323">
        <v>1100.57</v>
      </c>
      <c r="LM323">
        <v>607.86199999999997</v>
      </c>
      <c r="LN323">
        <v>229.07599999999999</v>
      </c>
      <c r="LO323">
        <v>1937.51</v>
      </c>
      <c r="LP323">
        <v>97.323899999999995</v>
      </c>
      <c r="LQ323">
        <v>281.65800000000002</v>
      </c>
      <c r="LR323">
        <v>55.284100000000002</v>
      </c>
      <c r="LS323">
        <v>0</v>
      </c>
      <c r="LT323">
        <v>463.08</v>
      </c>
      <c r="LU323">
        <v>187.226</v>
      </c>
      <c r="LV323">
        <v>544.68899999999996</v>
      </c>
      <c r="LW323">
        <v>71.471400000000003</v>
      </c>
      <c r="LX323">
        <v>1700.73</v>
      </c>
      <c r="LY323">
        <v>2063.9499999999998</v>
      </c>
      <c r="LZ323">
        <v>892.38499999999999</v>
      </c>
      <c r="MA323">
        <v>347.08</v>
      </c>
      <c r="MB323">
        <v>3303.42</v>
      </c>
    </row>
    <row r="324" spans="1:340" x14ac:dyDescent="0.25">
      <c r="A324" s="26">
        <v>44497.879432870373</v>
      </c>
      <c r="B324" t="s">
        <v>1304</v>
      </c>
      <c r="C324" t="s">
        <v>1305</v>
      </c>
      <c r="D324">
        <v>12</v>
      </c>
      <c r="E324">
        <v>1</v>
      </c>
      <c r="F324">
        <v>2100</v>
      </c>
      <c r="G324" t="s">
        <v>87</v>
      </c>
      <c r="H324" t="s">
        <v>393</v>
      </c>
      <c r="I324">
        <v>4.8499999999999996</v>
      </c>
      <c r="J324">
        <v>2</v>
      </c>
      <c r="K324">
        <v>1.7</v>
      </c>
      <c r="L324">
        <v>24.4</v>
      </c>
      <c r="O324">
        <v>133.65600000000001</v>
      </c>
      <c r="P324">
        <v>159.15100000000001</v>
      </c>
      <c r="Q324">
        <v>277.07299999999998</v>
      </c>
      <c r="R324">
        <v>81.134900000000002</v>
      </c>
      <c r="S324">
        <v>0</v>
      </c>
      <c r="T324">
        <v>-4240.49</v>
      </c>
      <c r="U324">
        <v>0</v>
      </c>
      <c r="V324">
        <v>0</v>
      </c>
      <c r="W324">
        <v>505.55700000000002</v>
      </c>
      <c r="X324">
        <v>938.41600000000005</v>
      </c>
      <c r="Y324">
        <v>2025.88</v>
      </c>
      <c r="Z324">
        <v>119.621</v>
      </c>
      <c r="AA324">
        <v>8.5851099999999995E-4</v>
      </c>
      <c r="AB324">
        <v>651.01499999999999</v>
      </c>
      <c r="AC324">
        <v>197.28100000000001</v>
      </c>
      <c r="AD324">
        <v>114.539</v>
      </c>
      <c r="AE324">
        <v>0</v>
      </c>
      <c r="AF324">
        <v>43.1646</v>
      </c>
      <c r="AG324">
        <v>354.98500000000001</v>
      </c>
      <c r="AH324">
        <v>311.82</v>
      </c>
      <c r="AI324">
        <v>22.24</v>
      </c>
      <c r="AJ324">
        <v>14.7</v>
      </c>
      <c r="AK324">
        <v>3.66</v>
      </c>
      <c r="AL324">
        <v>12.08</v>
      </c>
      <c r="AM324">
        <v>0</v>
      </c>
      <c r="AN324">
        <v>-47.69</v>
      </c>
      <c r="AO324">
        <v>0</v>
      </c>
      <c r="AP324">
        <v>0</v>
      </c>
      <c r="AQ324">
        <v>7.37</v>
      </c>
      <c r="AR324">
        <v>17.37</v>
      </c>
      <c r="AS324">
        <v>27.51</v>
      </c>
      <c r="AT324">
        <v>1.64</v>
      </c>
      <c r="AU324">
        <v>58.88</v>
      </c>
      <c r="AV324">
        <v>52.68</v>
      </c>
      <c r="BI324">
        <v>0</v>
      </c>
      <c r="BJ324">
        <v>0.56546600000000002</v>
      </c>
      <c r="BK324">
        <v>3.1638600000000003E-2</v>
      </c>
      <c r="BL324">
        <v>1.40705E-2</v>
      </c>
      <c r="BM324">
        <v>0</v>
      </c>
      <c r="BN324">
        <v>-7.9618599999999998E-2</v>
      </c>
      <c r="BO324">
        <v>0</v>
      </c>
      <c r="BP324">
        <v>0</v>
      </c>
      <c r="BQ324">
        <v>0.134212</v>
      </c>
      <c r="BR324">
        <v>0.17436199999999999</v>
      </c>
      <c r="BS324">
        <v>0.30364400000000002</v>
      </c>
      <c r="BT324">
        <v>2.03874E-2</v>
      </c>
      <c r="BU324">
        <v>1.1641600000000001</v>
      </c>
      <c r="BV324">
        <v>0.61117500000000002</v>
      </c>
      <c r="BW324">
        <v>140.49700000000001</v>
      </c>
      <c r="BX324">
        <v>209.15</v>
      </c>
      <c r="BY324">
        <v>277.07299999999998</v>
      </c>
      <c r="BZ324">
        <v>81.134900000000002</v>
      </c>
      <c r="CA324">
        <v>-4302.38</v>
      </c>
      <c r="CB324">
        <v>505.55700000000002</v>
      </c>
      <c r="CC324">
        <v>943.46699999999998</v>
      </c>
      <c r="CD324">
        <v>2025.88</v>
      </c>
      <c r="CE324">
        <v>119.621</v>
      </c>
      <c r="CF324" s="27">
        <v>6.0639E-5</v>
      </c>
      <c r="CG324">
        <v>707.85500000000002</v>
      </c>
      <c r="CH324">
        <v>207.37899999999999</v>
      </c>
      <c r="CI324">
        <v>114.539</v>
      </c>
      <c r="CJ324">
        <v>43.1646</v>
      </c>
      <c r="CK324">
        <v>365.08300000000003</v>
      </c>
      <c r="CL324">
        <v>321.91800000000001</v>
      </c>
      <c r="CM324">
        <v>23.44</v>
      </c>
      <c r="CN324">
        <v>18.350000000000001</v>
      </c>
      <c r="CO324">
        <v>3.66</v>
      </c>
      <c r="CP324">
        <v>12.08</v>
      </c>
      <c r="CQ324">
        <v>-48.37</v>
      </c>
      <c r="CR324">
        <v>7.37</v>
      </c>
      <c r="CS324">
        <v>17.440000000000001</v>
      </c>
      <c r="CT324">
        <v>27.51</v>
      </c>
      <c r="CU324">
        <v>1.64</v>
      </c>
      <c r="CV324">
        <v>63.12</v>
      </c>
      <c r="CW324">
        <v>57.53</v>
      </c>
      <c r="DH324">
        <v>0</v>
      </c>
      <c r="DI324">
        <v>0.73802199999999996</v>
      </c>
      <c r="DJ324">
        <v>3.1638600000000003E-2</v>
      </c>
      <c r="DK324">
        <v>1.40705E-2</v>
      </c>
      <c r="DL324">
        <v>-8.0562099999999998E-2</v>
      </c>
      <c r="DM324">
        <v>0.134212</v>
      </c>
      <c r="DN324">
        <v>0.17513200000000001</v>
      </c>
      <c r="DO324">
        <v>0.30364400000000002</v>
      </c>
      <c r="DP324">
        <v>2.03874E-2</v>
      </c>
      <c r="DQ324">
        <v>1.3365400000000001</v>
      </c>
      <c r="DR324">
        <v>0.78373099999999996</v>
      </c>
      <c r="DS324" t="s">
        <v>673</v>
      </c>
      <c r="DT324" t="s">
        <v>670</v>
      </c>
      <c r="DU324" t="s">
        <v>665</v>
      </c>
      <c r="DV324" t="s">
        <v>501</v>
      </c>
      <c r="DW324">
        <v>0.17238200000000001</v>
      </c>
      <c r="DX324">
        <v>0.17255599999999999</v>
      </c>
      <c r="DY324">
        <v>6.7</v>
      </c>
      <c r="DZ324">
        <v>8.4</v>
      </c>
      <c r="EC324">
        <v>133.65600000000001</v>
      </c>
      <c r="ED324">
        <v>159.15100000000001</v>
      </c>
      <c r="EE324">
        <v>277.07299999999998</v>
      </c>
      <c r="EF324">
        <v>81.134900000000002</v>
      </c>
      <c r="EG324">
        <v>0</v>
      </c>
      <c r="EH324">
        <v>-4240.49</v>
      </c>
      <c r="EI324">
        <v>0</v>
      </c>
      <c r="EJ324">
        <v>0</v>
      </c>
      <c r="EK324">
        <v>505.55700000000002</v>
      </c>
      <c r="EL324">
        <v>938.41600000000005</v>
      </c>
      <c r="EM324">
        <v>2025.88</v>
      </c>
      <c r="EN324">
        <v>119.621</v>
      </c>
      <c r="EO324">
        <v>8.5851099999999995E-4</v>
      </c>
      <c r="EP324">
        <v>197.28100000000001</v>
      </c>
      <c r="EQ324">
        <v>114.539</v>
      </c>
      <c r="ER324">
        <v>0</v>
      </c>
      <c r="ES324">
        <v>43.1646</v>
      </c>
      <c r="ET324">
        <v>354.98500000000001</v>
      </c>
      <c r="EU324">
        <v>22.24</v>
      </c>
      <c r="EV324">
        <v>14.7</v>
      </c>
      <c r="EW324">
        <v>3.66</v>
      </c>
      <c r="EX324">
        <v>12.08</v>
      </c>
      <c r="EY324">
        <v>0</v>
      </c>
      <c r="EZ324">
        <v>-47.69</v>
      </c>
      <c r="FA324">
        <v>0</v>
      </c>
      <c r="FB324">
        <v>0</v>
      </c>
      <c r="FC324">
        <v>7.37</v>
      </c>
      <c r="FD324">
        <v>17.37</v>
      </c>
      <c r="FE324">
        <v>27.51</v>
      </c>
      <c r="FF324">
        <v>1.64</v>
      </c>
      <c r="FG324">
        <v>58.88</v>
      </c>
      <c r="FT324">
        <v>0</v>
      </c>
      <c r="FU324">
        <v>0.56546600000000002</v>
      </c>
      <c r="FV324">
        <v>3.1638600000000003E-2</v>
      </c>
      <c r="FW324">
        <v>1.40705E-2</v>
      </c>
      <c r="FX324">
        <v>0</v>
      </c>
      <c r="FY324">
        <v>-7.9618599999999998E-2</v>
      </c>
      <c r="FZ324">
        <v>0</v>
      </c>
      <c r="GA324">
        <v>0</v>
      </c>
      <c r="GB324">
        <v>0.134212</v>
      </c>
      <c r="GC324">
        <v>0.17436199999999999</v>
      </c>
      <c r="GD324">
        <v>0.30364400000000002</v>
      </c>
      <c r="GE324">
        <v>2.03874E-2</v>
      </c>
      <c r="GF324">
        <v>1.1641600000000001</v>
      </c>
      <c r="GG324">
        <v>467.20299999999997</v>
      </c>
      <c r="GH324">
        <v>1161.6600000000001</v>
      </c>
      <c r="GI324">
        <v>277.07299999999998</v>
      </c>
      <c r="GJ324">
        <v>0</v>
      </c>
      <c r="GK324">
        <v>2135</v>
      </c>
      <c r="GL324">
        <v>930.00099999999998</v>
      </c>
      <c r="GM324">
        <v>2637.81</v>
      </c>
      <c r="GN324">
        <v>297.5</v>
      </c>
      <c r="GO324">
        <v>7906.25</v>
      </c>
      <c r="GP324">
        <v>388.90899999999999</v>
      </c>
      <c r="GQ324">
        <v>168.15199999999999</v>
      </c>
      <c r="GR324">
        <v>65.400000000000006</v>
      </c>
      <c r="GS324">
        <v>622.46100000000001</v>
      </c>
      <c r="GT324">
        <v>49.003599999999999</v>
      </c>
      <c r="GU324">
        <v>54.21</v>
      </c>
      <c r="GV324">
        <v>3.66</v>
      </c>
      <c r="GW324">
        <v>39.268300000000004</v>
      </c>
      <c r="GX324">
        <v>31.93</v>
      </c>
      <c r="GY324">
        <v>23.209499999999998</v>
      </c>
      <c r="GZ324">
        <v>36.39</v>
      </c>
      <c r="HA324">
        <v>4.13</v>
      </c>
      <c r="HB324">
        <v>241.80099999999999</v>
      </c>
      <c r="HC324">
        <v>46.4</v>
      </c>
      <c r="HD324">
        <v>54.21</v>
      </c>
      <c r="HE324">
        <v>3.66</v>
      </c>
      <c r="HF324">
        <v>16.100000000000001</v>
      </c>
      <c r="HG324">
        <v>31.93</v>
      </c>
      <c r="HH324">
        <v>18.57</v>
      </c>
      <c r="HI324">
        <v>36.39</v>
      </c>
      <c r="HJ324">
        <v>4.13</v>
      </c>
      <c r="HK324">
        <v>211.39</v>
      </c>
      <c r="ID324">
        <v>0</v>
      </c>
      <c r="IE324">
        <v>2.4539200000000001</v>
      </c>
      <c r="IF324">
        <v>3.1638600000000003E-2</v>
      </c>
      <c r="IG324">
        <v>0</v>
      </c>
      <c r="IH324">
        <v>0.62342900000000001</v>
      </c>
      <c r="II324">
        <v>0.118043</v>
      </c>
      <c r="IJ324">
        <v>0.43196400000000001</v>
      </c>
      <c r="IK324">
        <v>6.2929700000000005E-2</v>
      </c>
      <c r="IL324">
        <v>3.72193</v>
      </c>
      <c r="IM324">
        <v>44.1</v>
      </c>
      <c r="IN324">
        <v>19.7</v>
      </c>
      <c r="IO324">
        <v>24.4</v>
      </c>
      <c r="IP324">
        <v>46.1</v>
      </c>
      <c r="IQ324">
        <v>20</v>
      </c>
      <c r="IR324">
        <v>26.1</v>
      </c>
      <c r="IU324">
        <v>21.11</v>
      </c>
      <c r="IV324">
        <v>31.57</v>
      </c>
      <c r="IW324">
        <v>24.84</v>
      </c>
      <c r="IX324">
        <v>32.69</v>
      </c>
      <c r="IY324">
        <v>21.11</v>
      </c>
      <c r="IZ324">
        <v>31.57</v>
      </c>
      <c r="JA324">
        <v>63.48</v>
      </c>
      <c r="JB324">
        <v>82.661900000000003</v>
      </c>
      <c r="JK324">
        <v>1</v>
      </c>
      <c r="JL324">
        <v>2.7296999999999998</v>
      </c>
      <c r="JM324">
        <v>2.7296999999999998</v>
      </c>
      <c r="JP324">
        <v>4303.6400000000003</v>
      </c>
      <c r="JQ324">
        <v>2.8233299999999999</v>
      </c>
      <c r="JR324">
        <v>0.25</v>
      </c>
      <c r="JS324">
        <v>0.4</v>
      </c>
      <c r="JT324">
        <v>2.11</v>
      </c>
      <c r="JU324">
        <v>0.26</v>
      </c>
      <c r="JV324">
        <v>0.4</v>
      </c>
      <c r="JW324">
        <v>2.17</v>
      </c>
      <c r="JZ324">
        <v>1</v>
      </c>
      <c r="KA324">
        <v>1</v>
      </c>
      <c r="KB324">
        <v>33.214100000000002</v>
      </c>
      <c r="KC324">
        <v>18.940100000000001</v>
      </c>
      <c r="KD324">
        <v>33.212800000000001</v>
      </c>
      <c r="KE324">
        <v>21.256</v>
      </c>
      <c r="KF324">
        <v>50.195</v>
      </c>
      <c r="KG324">
        <v>45.932200000000002</v>
      </c>
      <c r="KJ324">
        <v>27.395099999999999</v>
      </c>
      <c r="KK324">
        <v>37.264899999999997</v>
      </c>
      <c r="KL324">
        <v>55.284100000000002</v>
      </c>
      <c r="KM324">
        <v>16.012</v>
      </c>
      <c r="KN324">
        <v>0</v>
      </c>
      <c r="KO324">
        <v>-649.553</v>
      </c>
      <c r="KP324">
        <v>0</v>
      </c>
      <c r="KQ324">
        <v>0</v>
      </c>
      <c r="KR324">
        <v>109.703</v>
      </c>
      <c r="KS324">
        <v>186.93700000000001</v>
      </c>
      <c r="KT324">
        <v>413.96499999999997</v>
      </c>
      <c r="KU324">
        <v>26.198699999999999</v>
      </c>
      <c r="KV324">
        <v>223.208</v>
      </c>
      <c r="KW324">
        <v>1046.98</v>
      </c>
      <c r="KX324">
        <v>607.86199999999997</v>
      </c>
      <c r="KY324">
        <v>0</v>
      </c>
      <c r="KZ324">
        <v>229.07599999999999</v>
      </c>
      <c r="LA324">
        <v>1883.92</v>
      </c>
      <c r="LB324">
        <v>28.4787</v>
      </c>
      <c r="LC324">
        <v>49.5916</v>
      </c>
      <c r="LD324">
        <v>55.284100000000002</v>
      </c>
      <c r="LE324">
        <v>16.012</v>
      </c>
      <c r="LF324">
        <v>-658.89300000000003</v>
      </c>
      <c r="LG324">
        <v>109.703</v>
      </c>
      <c r="LH324">
        <v>187.92699999999999</v>
      </c>
      <c r="LI324">
        <v>413.96499999999997</v>
      </c>
      <c r="LJ324">
        <v>26.198699999999999</v>
      </c>
      <c r="LK324">
        <v>228.267</v>
      </c>
      <c r="LL324">
        <v>1100.57</v>
      </c>
      <c r="LM324">
        <v>607.86199999999997</v>
      </c>
      <c r="LN324">
        <v>229.07599999999999</v>
      </c>
      <c r="LO324">
        <v>1937.51</v>
      </c>
      <c r="LP324">
        <v>97.323899999999995</v>
      </c>
      <c r="LQ324">
        <v>281.65800000000002</v>
      </c>
      <c r="LR324">
        <v>55.284100000000002</v>
      </c>
      <c r="LS324">
        <v>0</v>
      </c>
      <c r="LT324">
        <v>463.08</v>
      </c>
      <c r="LU324">
        <v>187.226</v>
      </c>
      <c r="LV324">
        <v>544.68899999999996</v>
      </c>
      <c r="LW324">
        <v>71.471400000000003</v>
      </c>
      <c r="LX324">
        <v>1700.73</v>
      </c>
      <c r="LY324">
        <v>2063.9499999999998</v>
      </c>
      <c r="LZ324">
        <v>892.38499999999999</v>
      </c>
      <c r="MA324">
        <v>347.08</v>
      </c>
      <c r="MB324">
        <v>3303.42</v>
      </c>
    </row>
    <row r="325" spans="1:340" x14ac:dyDescent="0.25">
      <c r="A325" s="26">
        <v>44497.879780092589</v>
      </c>
      <c r="B325" t="s">
        <v>1306</v>
      </c>
      <c r="C325" t="s">
        <v>1307</v>
      </c>
      <c r="D325">
        <v>12</v>
      </c>
      <c r="E325">
        <v>1</v>
      </c>
      <c r="F325">
        <v>2100</v>
      </c>
      <c r="G325" t="s">
        <v>87</v>
      </c>
      <c r="H325" t="s">
        <v>393</v>
      </c>
      <c r="I325">
        <v>4.8499999999999996</v>
      </c>
      <c r="J325">
        <v>2</v>
      </c>
      <c r="K325">
        <v>3.5</v>
      </c>
      <c r="L325">
        <v>22.6</v>
      </c>
      <c r="O325">
        <v>133.65600000000001</v>
      </c>
      <c r="P325">
        <v>159.15100000000001</v>
      </c>
      <c r="Q325">
        <v>277.07299999999998</v>
      </c>
      <c r="R325">
        <v>81.134900000000002</v>
      </c>
      <c r="S325">
        <v>0</v>
      </c>
      <c r="T325">
        <v>-4240.49</v>
      </c>
      <c r="U325">
        <v>0</v>
      </c>
      <c r="V325">
        <v>0</v>
      </c>
      <c r="W325">
        <v>505.55700000000002</v>
      </c>
      <c r="X325">
        <v>938.41600000000005</v>
      </c>
      <c r="Y325">
        <v>2025.88</v>
      </c>
      <c r="Z325">
        <v>119.621</v>
      </c>
      <c r="AA325">
        <v>3.0074099999999999E-4</v>
      </c>
      <c r="AB325">
        <v>651.01499999999999</v>
      </c>
      <c r="AC325">
        <v>197.28100000000001</v>
      </c>
      <c r="AD325">
        <v>114.539</v>
      </c>
      <c r="AE325">
        <v>0</v>
      </c>
      <c r="AF325">
        <v>43.1646</v>
      </c>
      <c r="AG325">
        <v>354.98500000000001</v>
      </c>
      <c r="AH325">
        <v>311.82</v>
      </c>
      <c r="AI325">
        <v>22.24</v>
      </c>
      <c r="AJ325">
        <v>14.7</v>
      </c>
      <c r="AK325">
        <v>3.66</v>
      </c>
      <c r="AL325">
        <v>12.08</v>
      </c>
      <c r="AM325">
        <v>0</v>
      </c>
      <c r="AN325">
        <v>-52.04</v>
      </c>
      <c r="AO325">
        <v>0</v>
      </c>
      <c r="AP325">
        <v>0</v>
      </c>
      <c r="AQ325">
        <v>7.37</v>
      </c>
      <c r="AR325">
        <v>17.37</v>
      </c>
      <c r="AS325">
        <v>27.51</v>
      </c>
      <c r="AT325">
        <v>1.64</v>
      </c>
      <c r="AU325">
        <v>54.53</v>
      </c>
      <c r="AV325">
        <v>52.68</v>
      </c>
      <c r="BI325">
        <v>0</v>
      </c>
      <c r="BJ325">
        <v>0.56546600000000002</v>
      </c>
      <c r="BK325">
        <v>3.1638600000000003E-2</v>
      </c>
      <c r="BL325">
        <v>1.40705E-2</v>
      </c>
      <c r="BM325">
        <v>0</v>
      </c>
      <c r="BN325">
        <v>-0.239311</v>
      </c>
      <c r="BO325">
        <v>0</v>
      </c>
      <c r="BP325">
        <v>0</v>
      </c>
      <c r="BQ325">
        <v>0.134212</v>
      </c>
      <c r="BR325">
        <v>0.17436199999999999</v>
      </c>
      <c r="BS325">
        <v>0.30364400000000002</v>
      </c>
      <c r="BT325">
        <v>2.03874E-2</v>
      </c>
      <c r="BU325">
        <v>1.00447</v>
      </c>
      <c r="BV325">
        <v>0.61117500000000002</v>
      </c>
      <c r="BW325">
        <v>140.49700000000001</v>
      </c>
      <c r="BX325">
        <v>209.15</v>
      </c>
      <c r="BY325">
        <v>277.07299999999998</v>
      </c>
      <c r="BZ325">
        <v>81.134900000000002</v>
      </c>
      <c r="CA325">
        <v>-4302.38</v>
      </c>
      <c r="CB325">
        <v>505.55700000000002</v>
      </c>
      <c r="CC325">
        <v>943.46699999999998</v>
      </c>
      <c r="CD325">
        <v>2025.88</v>
      </c>
      <c r="CE325">
        <v>119.621</v>
      </c>
      <c r="CF325" s="27">
        <v>6.0639E-5</v>
      </c>
      <c r="CG325">
        <v>707.85500000000002</v>
      </c>
      <c r="CH325">
        <v>207.37899999999999</v>
      </c>
      <c r="CI325">
        <v>114.539</v>
      </c>
      <c r="CJ325">
        <v>43.1646</v>
      </c>
      <c r="CK325">
        <v>365.08300000000003</v>
      </c>
      <c r="CL325">
        <v>321.91800000000001</v>
      </c>
      <c r="CM325">
        <v>23.44</v>
      </c>
      <c r="CN325">
        <v>18.350000000000001</v>
      </c>
      <c r="CO325">
        <v>3.66</v>
      </c>
      <c r="CP325">
        <v>12.08</v>
      </c>
      <c r="CQ325">
        <v>-48.37</v>
      </c>
      <c r="CR325">
        <v>7.37</v>
      </c>
      <c r="CS325">
        <v>17.440000000000001</v>
      </c>
      <c r="CT325">
        <v>27.51</v>
      </c>
      <c r="CU325">
        <v>1.64</v>
      </c>
      <c r="CV325">
        <v>63.12</v>
      </c>
      <c r="CW325">
        <v>57.53</v>
      </c>
      <c r="DH325">
        <v>0</v>
      </c>
      <c r="DI325">
        <v>0.73802199999999996</v>
      </c>
      <c r="DJ325">
        <v>3.1638600000000003E-2</v>
      </c>
      <c r="DK325">
        <v>1.40705E-2</v>
      </c>
      <c r="DL325">
        <v>-8.0562099999999998E-2</v>
      </c>
      <c r="DM325">
        <v>0.134212</v>
      </c>
      <c r="DN325">
        <v>0.17513200000000001</v>
      </c>
      <c r="DO325">
        <v>0.30364400000000002</v>
      </c>
      <c r="DP325">
        <v>2.03874E-2</v>
      </c>
      <c r="DQ325">
        <v>1.3365400000000001</v>
      </c>
      <c r="DR325">
        <v>0.78373099999999996</v>
      </c>
      <c r="DS325" t="s">
        <v>673</v>
      </c>
      <c r="DT325" t="s">
        <v>670</v>
      </c>
      <c r="DU325" t="s">
        <v>665</v>
      </c>
      <c r="DV325" t="s">
        <v>501</v>
      </c>
      <c r="DW325">
        <v>0.33207500000000001</v>
      </c>
      <c r="DX325">
        <v>0.17255599999999999</v>
      </c>
      <c r="DY325">
        <v>13.6</v>
      </c>
      <c r="DZ325">
        <v>8.4</v>
      </c>
      <c r="EC325">
        <v>133.65600000000001</v>
      </c>
      <c r="ED325">
        <v>159.15100000000001</v>
      </c>
      <c r="EE325">
        <v>277.07299999999998</v>
      </c>
      <c r="EF325">
        <v>81.134900000000002</v>
      </c>
      <c r="EG325">
        <v>0</v>
      </c>
      <c r="EH325">
        <v>-4240.49</v>
      </c>
      <c r="EI325">
        <v>0</v>
      </c>
      <c r="EJ325">
        <v>0</v>
      </c>
      <c r="EK325">
        <v>505.55700000000002</v>
      </c>
      <c r="EL325">
        <v>938.41600000000005</v>
      </c>
      <c r="EM325">
        <v>2025.88</v>
      </c>
      <c r="EN325">
        <v>119.621</v>
      </c>
      <c r="EO325">
        <v>3.0074099999999999E-4</v>
      </c>
      <c r="EP325">
        <v>197.28100000000001</v>
      </c>
      <c r="EQ325">
        <v>114.539</v>
      </c>
      <c r="ER325">
        <v>0</v>
      </c>
      <c r="ES325">
        <v>43.1646</v>
      </c>
      <c r="ET325">
        <v>354.98500000000001</v>
      </c>
      <c r="EU325">
        <v>22.24</v>
      </c>
      <c r="EV325">
        <v>14.7</v>
      </c>
      <c r="EW325">
        <v>3.66</v>
      </c>
      <c r="EX325">
        <v>12.08</v>
      </c>
      <c r="EY325">
        <v>0</v>
      </c>
      <c r="EZ325">
        <v>-52.04</v>
      </c>
      <c r="FA325">
        <v>0</v>
      </c>
      <c r="FB325">
        <v>0</v>
      </c>
      <c r="FC325">
        <v>7.37</v>
      </c>
      <c r="FD325">
        <v>17.37</v>
      </c>
      <c r="FE325">
        <v>27.51</v>
      </c>
      <c r="FF325">
        <v>1.64</v>
      </c>
      <c r="FG325">
        <v>54.53</v>
      </c>
      <c r="FT325">
        <v>0</v>
      </c>
      <c r="FU325">
        <v>0.56546600000000002</v>
      </c>
      <c r="FV325">
        <v>3.1638600000000003E-2</v>
      </c>
      <c r="FW325">
        <v>1.40705E-2</v>
      </c>
      <c r="FX325">
        <v>0</v>
      </c>
      <c r="FY325">
        <v>-0.239311</v>
      </c>
      <c r="FZ325">
        <v>0</v>
      </c>
      <c r="GA325">
        <v>0</v>
      </c>
      <c r="GB325">
        <v>0.134212</v>
      </c>
      <c r="GC325">
        <v>0.17436199999999999</v>
      </c>
      <c r="GD325">
        <v>0.30364400000000002</v>
      </c>
      <c r="GE325">
        <v>2.03874E-2</v>
      </c>
      <c r="GF325">
        <v>1.00447</v>
      </c>
      <c r="GG325">
        <v>467.20299999999997</v>
      </c>
      <c r="GH325">
        <v>1161.6600000000001</v>
      </c>
      <c r="GI325">
        <v>277.07299999999998</v>
      </c>
      <c r="GJ325">
        <v>0</v>
      </c>
      <c r="GK325">
        <v>2135</v>
      </c>
      <c r="GL325">
        <v>930.00099999999998</v>
      </c>
      <c r="GM325">
        <v>2637.81</v>
      </c>
      <c r="GN325">
        <v>297.5</v>
      </c>
      <c r="GO325">
        <v>7906.25</v>
      </c>
      <c r="GP325">
        <v>388.90899999999999</v>
      </c>
      <c r="GQ325">
        <v>168.15199999999999</v>
      </c>
      <c r="GR325">
        <v>65.400000000000006</v>
      </c>
      <c r="GS325">
        <v>622.46100000000001</v>
      </c>
      <c r="GT325">
        <v>49.003599999999999</v>
      </c>
      <c r="GU325">
        <v>54.21</v>
      </c>
      <c r="GV325">
        <v>3.66</v>
      </c>
      <c r="GW325">
        <v>39.268300000000004</v>
      </c>
      <c r="GX325">
        <v>31.93</v>
      </c>
      <c r="GY325">
        <v>23.209499999999998</v>
      </c>
      <c r="GZ325">
        <v>36.39</v>
      </c>
      <c r="HA325">
        <v>4.13</v>
      </c>
      <c r="HB325">
        <v>241.80099999999999</v>
      </c>
      <c r="HC325">
        <v>46.4</v>
      </c>
      <c r="HD325">
        <v>54.21</v>
      </c>
      <c r="HE325">
        <v>3.66</v>
      </c>
      <c r="HF325">
        <v>16.100000000000001</v>
      </c>
      <c r="HG325">
        <v>31.93</v>
      </c>
      <c r="HH325">
        <v>18.57</v>
      </c>
      <c r="HI325">
        <v>36.39</v>
      </c>
      <c r="HJ325">
        <v>4.13</v>
      </c>
      <c r="HK325">
        <v>211.39</v>
      </c>
      <c r="ID325">
        <v>0</v>
      </c>
      <c r="IE325">
        <v>2.4539200000000001</v>
      </c>
      <c r="IF325">
        <v>3.1638600000000003E-2</v>
      </c>
      <c r="IG325">
        <v>0</v>
      </c>
      <c r="IH325">
        <v>0.62342900000000001</v>
      </c>
      <c r="II325">
        <v>0.118043</v>
      </c>
      <c r="IJ325">
        <v>0.43196400000000001</v>
      </c>
      <c r="IK325">
        <v>6.2929700000000005E-2</v>
      </c>
      <c r="IL325">
        <v>3.72193</v>
      </c>
      <c r="IM325">
        <v>44.1</v>
      </c>
      <c r="IN325">
        <v>21.5</v>
      </c>
      <c r="IO325">
        <v>22.6</v>
      </c>
      <c r="IP325">
        <v>46.1</v>
      </c>
      <c r="IQ325">
        <v>20</v>
      </c>
      <c r="IR325">
        <v>26.1</v>
      </c>
      <c r="IU325">
        <v>21.11</v>
      </c>
      <c r="IV325">
        <v>31.57</v>
      </c>
      <c r="IW325">
        <v>24.84</v>
      </c>
      <c r="IX325">
        <v>32.69</v>
      </c>
      <c r="IY325">
        <v>21.11</v>
      </c>
      <c r="IZ325">
        <v>31.57</v>
      </c>
      <c r="JA325">
        <v>63.48</v>
      </c>
      <c r="JB325">
        <v>82.661900000000003</v>
      </c>
      <c r="JK325">
        <v>1</v>
      </c>
      <c r="JL325">
        <v>1.99251</v>
      </c>
      <c r="JM325">
        <v>1.99251</v>
      </c>
      <c r="JP325">
        <v>4303.6400000000003</v>
      </c>
      <c r="JQ325">
        <v>2.8233299999999999</v>
      </c>
      <c r="JR325">
        <v>0.3</v>
      </c>
      <c r="JS325">
        <v>0.39</v>
      </c>
      <c r="JT325">
        <v>2.0699999999999998</v>
      </c>
      <c r="JU325">
        <v>0.26</v>
      </c>
      <c r="JV325">
        <v>0.4</v>
      </c>
      <c r="JW325">
        <v>2.17</v>
      </c>
      <c r="JZ325">
        <v>1</v>
      </c>
      <c r="KA325">
        <v>1</v>
      </c>
      <c r="KB325">
        <v>33.214100000000002</v>
      </c>
      <c r="KC325">
        <v>18.940100000000001</v>
      </c>
      <c r="KD325">
        <v>33.212800000000001</v>
      </c>
      <c r="KE325">
        <v>21.256</v>
      </c>
      <c r="KF325">
        <v>50.195</v>
      </c>
      <c r="KG325">
        <v>45.932200000000002</v>
      </c>
      <c r="KJ325">
        <v>27.395099999999999</v>
      </c>
      <c r="KK325">
        <v>37.264899999999997</v>
      </c>
      <c r="KL325">
        <v>55.284100000000002</v>
      </c>
      <c r="KM325">
        <v>16.012</v>
      </c>
      <c r="KN325">
        <v>0</v>
      </c>
      <c r="KO325">
        <v>-690.65300000000002</v>
      </c>
      <c r="KP325">
        <v>0</v>
      </c>
      <c r="KQ325">
        <v>0</v>
      </c>
      <c r="KR325">
        <v>109.703</v>
      </c>
      <c r="KS325">
        <v>186.93700000000001</v>
      </c>
      <c r="KT325">
        <v>413.96499999999997</v>
      </c>
      <c r="KU325">
        <v>26.198699999999999</v>
      </c>
      <c r="KV325">
        <v>182.108</v>
      </c>
      <c r="KW325">
        <v>1046.98</v>
      </c>
      <c r="KX325">
        <v>607.86199999999997</v>
      </c>
      <c r="KY325">
        <v>0</v>
      </c>
      <c r="KZ325">
        <v>229.07599999999999</v>
      </c>
      <c r="LA325">
        <v>1883.92</v>
      </c>
      <c r="LB325">
        <v>28.4787</v>
      </c>
      <c r="LC325">
        <v>49.5916</v>
      </c>
      <c r="LD325">
        <v>55.284100000000002</v>
      </c>
      <c r="LE325">
        <v>16.012</v>
      </c>
      <c r="LF325">
        <v>-658.89300000000003</v>
      </c>
      <c r="LG325">
        <v>109.703</v>
      </c>
      <c r="LH325">
        <v>187.92699999999999</v>
      </c>
      <c r="LI325">
        <v>413.96499999999997</v>
      </c>
      <c r="LJ325">
        <v>26.198699999999999</v>
      </c>
      <c r="LK325">
        <v>228.267</v>
      </c>
      <c r="LL325">
        <v>1100.57</v>
      </c>
      <c r="LM325">
        <v>607.86199999999997</v>
      </c>
      <c r="LN325">
        <v>229.07599999999999</v>
      </c>
      <c r="LO325">
        <v>1937.51</v>
      </c>
      <c r="LP325">
        <v>97.323899999999995</v>
      </c>
      <c r="LQ325">
        <v>281.65800000000002</v>
      </c>
      <c r="LR325">
        <v>55.284100000000002</v>
      </c>
      <c r="LS325">
        <v>0</v>
      </c>
      <c r="LT325">
        <v>463.08</v>
      </c>
      <c r="LU325">
        <v>187.226</v>
      </c>
      <c r="LV325">
        <v>544.68899999999996</v>
      </c>
      <c r="LW325">
        <v>71.471400000000003</v>
      </c>
      <c r="LX325">
        <v>1700.73</v>
      </c>
      <c r="LY325">
        <v>2063.9499999999998</v>
      </c>
      <c r="LZ325">
        <v>892.38499999999999</v>
      </c>
      <c r="MA325">
        <v>347.08</v>
      </c>
      <c r="MB325">
        <v>3303.42</v>
      </c>
    </row>
    <row r="326" spans="1:340" x14ac:dyDescent="0.25">
      <c r="A326" s="26">
        <v>44497.88013888889</v>
      </c>
      <c r="B326" t="s">
        <v>1308</v>
      </c>
      <c r="C326" t="s">
        <v>1309</v>
      </c>
      <c r="D326">
        <v>12</v>
      </c>
      <c r="E326">
        <v>1</v>
      </c>
      <c r="F326">
        <v>2100</v>
      </c>
      <c r="G326" t="s">
        <v>87</v>
      </c>
      <c r="H326" t="s">
        <v>393</v>
      </c>
      <c r="I326">
        <v>4.8499999999999996</v>
      </c>
      <c r="J326">
        <v>2</v>
      </c>
      <c r="K326">
        <v>2</v>
      </c>
      <c r="L326">
        <v>24.1</v>
      </c>
      <c r="O326">
        <v>133.65600000000001</v>
      </c>
      <c r="P326">
        <v>159.15100000000001</v>
      </c>
      <c r="Q326">
        <v>277.07299999999998</v>
      </c>
      <c r="R326">
        <v>81.134900000000002</v>
      </c>
      <c r="S326">
        <v>0</v>
      </c>
      <c r="T326">
        <v>-4302.38</v>
      </c>
      <c r="U326">
        <v>0</v>
      </c>
      <c r="V326">
        <v>0</v>
      </c>
      <c r="W326">
        <v>505.55700000000002</v>
      </c>
      <c r="X326">
        <v>938.41600000000005</v>
      </c>
      <c r="Y326">
        <v>2025.88</v>
      </c>
      <c r="Z326">
        <v>119.621</v>
      </c>
      <c r="AA326">
        <v>-61.891100000000002</v>
      </c>
      <c r="AB326">
        <v>651.01499999999999</v>
      </c>
      <c r="AC326">
        <v>197.28100000000001</v>
      </c>
      <c r="AD326">
        <v>114.539</v>
      </c>
      <c r="AE326">
        <v>0</v>
      </c>
      <c r="AF326">
        <v>43.1646</v>
      </c>
      <c r="AG326">
        <v>354.98500000000001</v>
      </c>
      <c r="AH326">
        <v>311.82</v>
      </c>
      <c r="AI326">
        <v>22.24</v>
      </c>
      <c r="AJ326">
        <v>14.7</v>
      </c>
      <c r="AK326">
        <v>3.66</v>
      </c>
      <c r="AL326">
        <v>12.08</v>
      </c>
      <c r="AM326">
        <v>0</v>
      </c>
      <c r="AN326">
        <v>-48.35</v>
      </c>
      <c r="AO326">
        <v>0</v>
      </c>
      <c r="AP326">
        <v>0</v>
      </c>
      <c r="AQ326">
        <v>7.37</v>
      </c>
      <c r="AR326">
        <v>17.37</v>
      </c>
      <c r="AS326">
        <v>27.51</v>
      </c>
      <c r="AT326">
        <v>1.64</v>
      </c>
      <c r="AU326">
        <v>58.22</v>
      </c>
      <c r="AV326">
        <v>52.68</v>
      </c>
      <c r="BI326">
        <v>0</v>
      </c>
      <c r="BJ326">
        <v>0.56546600000000002</v>
      </c>
      <c r="BK326">
        <v>3.1638600000000003E-2</v>
      </c>
      <c r="BL326">
        <v>1.40705E-2</v>
      </c>
      <c r="BM326">
        <v>0</v>
      </c>
      <c r="BN326">
        <v>-8.0562099999999998E-2</v>
      </c>
      <c r="BO326">
        <v>0</v>
      </c>
      <c r="BP326">
        <v>0</v>
      </c>
      <c r="BQ326">
        <v>0.134212</v>
      </c>
      <c r="BR326">
        <v>0.17436199999999999</v>
      </c>
      <c r="BS326">
        <v>0.30364400000000002</v>
      </c>
      <c r="BT326">
        <v>2.03874E-2</v>
      </c>
      <c r="BU326">
        <v>1.1632199999999999</v>
      </c>
      <c r="BV326">
        <v>0.61117500000000002</v>
      </c>
      <c r="BW326">
        <v>140.49700000000001</v>
      </c>
      <c r="BX326">
        <v>209.15</v>
      </c>
      <c r="BY326">
        <v>277.07299999999998</v>
      </c>
      <c r="BZ326">
        <v>81.134900000000002</v>
      </c>
      <c r="CA326">
        <v>-4302.38</v>
      </c>
      <c r="CB326">
        <v>505.55700000000002</v>
      </c>
      <c r="CC326">
        <v>943.46699999999998</v>
      </c>
      <c r="CD326">
        <v>2025.88</v>
      </c>
      <c r="CE326">
        <v>119.621</v>
      </c>
      <c r="CF326" s="27">
        <v>6.0639E-5</v>
      </c>
      <c r="CG326">
        <v>707.85500000000002</v>
      </c>
      <c r="CH326">
        <v>207.37899999999999</v>
      </c>
      <c r="CI326">
        <v>114.539</v>
      </c>
      <c r="CJ326">
        <v>43.1646</v>
      </c>
      <c r="CK326">
        <v>365.08300000000003</v>
      </c>
      <c r="CL326">
        <v>321.91800000000001</v>
      </c>
      <c r="CM326">
        <v>23.44</v>
      </c>
      <c r="CN326">
        <v>18.350000000000001</v>
      </c>
      <c r="CO326">
        <v>3.66</v>
      </c>
      <c r="CP326">
        <v>12.08</v>
      </c>
      <c r="CQ326">
        <v>-48.37</v>
      </c>
      <c r="CR326">
        <v>7.37</v>
      </c>
      <c r="CS326">
        <v>17.440000000000001</v>
      </c>
      <c r="CT326">
        <v>27.51</v>
      </c>
      <c r="CU326">
        <v>1.64</v>
      </c>
      <c r="CV326">
        <v>63.12</v>
      </c>
      <c r="CW326">
        <v>57.53</v>
      </c>
      <c r="DH326">
        <v>0</v>
      </c>
      <c r="DI326">
        <v>0.73802199999999996</v>
      </c>
      <c r="DJ326">
        <v>3.1638600000000003E-2</v>
      </c>
      <c r="DK326">
        <v>1.40705E-2</v>
      </c>
      <c r="DL326">
        <v>-8.0562099999999998E-2</v>
      </c>
      <c r="DM326">
        <v>0.134212</v>
      </c>
      <c r="DN326">
        <v>0.17513200000000001</v>
      </c>
      <c r="DO326">
        <v>0.30364400000000002</v>
      </c>
      <c r="DP326">
        <v>2.03874E-2</v>
      </c>
      <c r="DQ326">
        <v>1.3365400000000001</v>
      </c>
      <c r="DR326">
        <v>0.78373099999999996</v>
      </c>
      <c r="DS326" t="s">
        <v>673</v>
      </c>
      <c r="DT326" t="s">
        <v>670</v>
      </c>
      <c r="DU326" t="s">
        <v>665</v>
      </c>
      <c r="DV326" t="s">
        <v>501</v>
      </c>
      <c r="DW326">
        <v>0.17332600000000001</v>
      </c>
      <c r="DX326">
        <v>0.17255599999999999</v>
      </c>
      <c r="DY326">
        <v>7.8</v>
      </c>
      <c r="DZ326">
        <v>8.4</v>
      </c>
      <c r="EC326">
        <v>133.65600000000001</v>
      </c>
      <c r="ED326">
        <v>159.15100000000001</v>
      </c>
      <c r="EE326">
        <v>277.07299999999998</v>
      </c>
      <c r="EF326">
        <v>81.134900000000002</v>
      </c>
      <c r="EG326">
        <v>0</v>
      </c>
      <c r="EH326">
        <v>-4302.38</v>
      </c>
      <c r="EI326">
        <v>0</v>
      </c>
      <c r="EJ326">
        <v>0</v>
      </c>
      <c r="EK326">
        <v>505.55700000000002</v>
      </c>
      <c r="EL326">
        <v>938.41600000000005</v>
      </c>
      <c r="EM326">
        <v>2025.88</v>
      </c>
      <c r="EN326">
        <v>119.621</v>
      </c>
      <c r="EO326">
        <v>-61.891100000000002</v>
      </c>
      <c r="EP326">
        <v>197.28100000000001</v>
      </c>
      <c r="EQ326">
        <v>114.539</v>
      </c>
      <c r="ER326">
        <v>0</v>
      </c>
      <c r="ES326">
        <v>43.1646</v>
      </c>
      <c r="ET326">
        <v>354.98500000000001</v>
      </c>
      <c r="EU326">
        <v>22.24</v>
      </c>
      <c r="EV326">
        <v>14.7</v>
      </c>
      <c r="EW326">
        <v>3.66</v>
      </c>
      <c r="EX326">
        <v>12.08</v>
      </c>
      <c r="EY326">
        <v>0</v>
      </c>
      <c r="EZ326">
        <v>-48.35</v>
      </c>
      <c r="FA326">
        <v>0</v>
      </c>
      <c r="FB326">
        <v>0</v>
      </c>
      <c r="FC326">
        <v>7.37</v>
      </c>
      <c r="FD326">
        <v>17.37</v>
      </c>
      <c r="FE326">
        <v>27.51</v>
      </c>
      <c r="FF326">
        <v>1.64</v>
      </c>
      <c r="FG326">
        <v>58.22</v>
      </c>
      <c r="FT326">
        <v>0</v>
      </c>
      <c r="FU326">
        <v>0.56546600000000002</v>
      </c>
      <c r="FV326">
        <v>3.1638600000000003E-2</v>
      </c>
      <c r="FW326">
        <v>1.40705E-2</v>
      </c>
      <c r="FX326">
        <v>0</v>
      </c>
      <c r="FY326">
        <v>-8.0562099999999998E-2</v>
      </c>
      <c r="FZ326">
        <v>0</v>
      </c>
      <c r="GA326">
        <v>0</v>
      </c>
      <c r="GB326">
        <v>0.134212</v>
      </c>
      <c r="GC326">
        <v>0.17436199999999999</v>
      </c>
      <c r="GD326">
        <v>0.30364400000000002</v>
      </c>
      <c r="GE326">
        <v>2.03874E-2</v>
      </c>
      <c r="GF326">
        <v>1.1632199999999999</v>
      </c>
      <c r="GG326">
        <v>467.20299999999997</v>
      </c>
      <c r="GH326">
        <v>1161.6600000000001</v>
      </c>
      <c r="GI326">
        <v>277.07299999999998</v>
      </c>
      <c r="GJ326">
        <v>0</v>
      </c>
      <c r="GK326">
        <v>2135</v>
      </c>
      <c r="GL326">
        <v>930.00099999999998</v>
      </c>
      <c r="GM326">
        <v>2637.81</v>
      </c>
      <c r="GN326">
        <v>297.5</v>
      </c>
      <c r="GO326">
        <v>7906.25</v>
      </c>
      <c r="GP326">
        <v>388.90899999999999</v>
      </c>
      <c r="GQ326">
        <v>168.15199999999999</v>
      </c>
      <c r="GR326">
        <v>65.400000000000006</v>
      </c>
      <c r="GS326">
        <v>622.46100000000001</v>
      </c>
      <c r="GT326">
        <v>49.003599999999999</v>
      </c>
      <c r="GU326">
        <v>54.21</v>
      </c>
      <c r="GV326">
        <v>3.66</v>
      </c>
      <c r="GW326">
        <v>39.268300000000004</v>
      </c>
      <c r="GX326">
        <v>31.93</v>
      </c>
      <c r="GY326">
        <v>23.209499999999998</v>
      </c>
      <c r="GZ326">
        <v>36.39</v>
      </c>
      <c r="HA326">
        <v>4.13</v>
      </c>
      <c r="HB326">
        <v>241.80099999999999</v>
      </c>
      <c r="HC326">
        <v>46.4</v>
      </c>
      <c r="HD326">
        <v>54.21</v>
      </c>
      <c r="HE326">
        <v>3.66</v>
      </c>
      <c r="HF326">
        <v>16.100000000000001</v>
      </c>
      <c r="HG326">
        <v>31.93</v>
      </c>
      <c r="HH326">
        <v>18.57</v>
      </c>
      <c r="HI326">
        <v>36.39</v>
      </c>
      <c r="HJ326">
        <v>4.13</v>
      </c>
      <c r="HK326">
        <v>211.39</v>
      </c>
      <c r="ID326">
        <v>0</v>
      </c>
      <c r="IE326">
        <v>2.4539200000000001</v>
      </c>
      <c r="IF326">
        <v>3.1638600000000003E-2</v>
      </c>
      <c r="IG326">
        <v>0</v>
      </c>
      <c r="IH326">
        <v>0.62342900000000001</v>
      </c>
      <c r="II326">
        <v>0.118043</v>
      </c>
      <c r="IJ326">
        <v>0.43196400000000001</v>
      </c>
      <c r="IK326">
        <v>6.2929700000000005E-2</v>
      </c>
      <c r="IL326">
        <v>3.72193</v>
      </c>
      <c r="IM326">
        <v>44.1</v>
      </c>
      <c r="IN326">
        <v>20</v>
      </c>
      <c r="IO326">
        <v>24.1</v>
      </c>
      <c r="IP326">
        <v>46.1</v>
      </c>
      <c r="IQ326">
        <v>20</v>
      </c>
      <c r="IR326">
        <v>26.1</v>
      </c>
      <c r="IU326">
        <v>21.11</v>
      </c>
      <c r="IV326">
        <v>31.57</v>
      </c>
      <c r="IW326">
        <v>24.84</v>
      </c>
      <c r="IX326">
        <v>32.69</v>
      </c>
      <c r="IY326">
        <v>21.11</v>
      </c>
      <c r="IZ326">
        <v>31.57</v>
      </c>
      <c r="JA326">
        <v>63.48</v>
      </c>
      <c r="JB326">
        <v>82.661900000000003</v>
      </c>
      <c r="JK326">
        <v>1</v>
      </c>
      <c r="JL326">
        <v>2.8233299999999999</v>
      </c>
      <c r="JM326">
        <v>2.8233299999999999</v>
      </c>
      <c r="JP326">
        <v>4303.6400000000003</v>
      </c>
      <c r="JQ326">
        <v>2.8233299999999999</v>
      </c>
      <c r="JR326">
        <v>0.25</v>
      </c>
      <c r="JS326">
        <v>0.41</v>
      </c>
      <c r="JT326">
        <v>2.1</v>
      </c>
      <c r="JU326">
        <v>0.26</v>
      </c>
      <c r="JV326">
        <v>0.4</v>
      </c>
      <c r="JW326">
        <v>2.17</v>
      </c>
      <c r="JZ326">
        <v>1</v>
      </c>
      <c r="KA326">
        <v>1</v>
      </c>
      <c r="KB326">
        <v>33.214100000000002</v>
      </c>
      <c r="KC326">
        <v>18.940100000000001</v>
      </c>
      <c r="KD326">
        <v>33.212800000000001</v>
      </c>
      <c r="KE326">
        <v>21.256</v>
      </c>
      <c r="KF326">
        <v>50.195</v>
      </c>
      <c r="KG326">
        <v>45.932200000000002</v>
      </c>
      <c r="KJ326">
        <v>27.395099999999999</v>
      </c>
      <c r="KK326">
        <v>37.264899999999997</v>
      </c>
      <c r="KL326">
        <v>55.284100000000002</v>
      </c>
      <c r="KM326">
        <v>16.012</v>
      </c>
      <c r="KN326">
        <v>0</v>
      </c>
      <c r="KO326">
        <v>-658.89300000000003</v>
      </c>
      <c r="KP326">
        <v>0</v>
      </c>
      <c r="KQ326">
        <v>0</v>
      </c>
      <c r="KR326">
        <v>109.703</v>
      </c>
      <c r="KS326">
        <v>186.93700000000001</v>
      </c>
      <c r="KT326">
        <v>413.96499999999997</v>
      </c>
      <c r="KU326">
        <v>26.198699999999999</v>
      </c>
      <c r="KV326">
        <v>213.86799999999999</v>
      </c>
      <c r="KW326">
        <v>1046.98</v>
      </c>
      <c r="KX326">
        <v>607.86199999999997</v>
      </c>
      <c r="KY326">
        <v>0</v>
      </c>
      <c r="KZ326">
        <v>229.07599999999999</v>
      </c>
      <c r="LA326">
        <v>1883.92</v>
      </c>
      <c r="LB326">
        <v>28.4787</v>
      </c>
      <c r="LC326">
        <v>49.5916</v>
      </c>
      <c r="LD326">
        <v>55.284100000000002</v>
      </c>
      <c r="LE326">
        <v>16.012</v>
      </c>
      <c r="LF326">
        <v>-658.89300000000003</v>
      </c>
      <c r="LG326">
        <v>109.703</v>
      </c>
      <c r="LH326">
        <v>187.92699999999999</v>
      </c>
      <c r="LI326">
        <v>413.96499999999997</v>
      </c>
      <c r="LJ326">
        <v>26.198699999999999</v>
      </c>
      <c r="LK326">
        <v>228.267</v>
      </c>
      <c r="LL326">
        <v>1100.57</v>
      </c>
      <c r="LM326">
        <v>607.86199999999997</v>
      </c>
      <c r="LN326">
        <v>229.07599999999999</v>
      </c>
      <c r="LO326">
        <v>1937.51</v>
      </c>
      <c r="LP326">
        <v>97.323899999999995</v>
      </c>
      <c r="LQ326">
        <v>281.65800000000002</v>
      </c>
      <c r="LR326">
        <v>55.284100000000002</v>
      </c>
      <c r="LS326">
        <v>0</v>
      </c>
      <c r="LT326">
        <v>463.08</v>
      </c>
      <c r="LU326">
        <v>187.226</v>
      </c>
      <c r="LV326">
        <v>544.68899999999996</v>
      </c>
      <c r="LW326">
        <v>71.471400000000003</v>
      </c>
      <c r="LX326">
        <v>1700.73</v>
      </c>
      <c r="LY326">
        <v>2063.9499999999998</v>
      </c>
      <c r="LZ326">
        <v>892.38499999999999</v>
      </c>
      <c r="MA326">
        <v>347.08</v>
      </c>
      <c r="MB326">
        <v>3303.42</v>
      </c>
    </row>
    <row r="327" spans="1:340" x14ac:dyDescent="0.25">
      <c r="A327" s="26">
        <v>44497.880486111113</v>
      </c>
      <c r="B327" t="s">
        <v>1310</v>
      </c>
      <c r="C327" t="s">
        <v>1311</v>
      </c>
      <c r="D327">
        <v>12</v>
      </c>
      <c r="E327">
        <v>1</v>
      </c>
      <c r="F327">
        <v>2100</v>
      </c>
      <c r="G327" t="s">
        <v>87</v>
      </c>
      <c r="H327" t="s">
        <v>112</v>
      </c>
      <c r="I327">
        <v>4.8499999999999996</v>
      </c>
      <c r="J327">
        <v>2</v>
      </c>
      <c r="K327">
        <v>-3.6</v>
      </c>
      <c r="L327">
        <v>29.7</v>
      </c>
      <c r="O327">
        <v>133.65600000000001</v>
      </c>
      <c r="P327">
        <v>159.15100000000001</v>
      </c>
      <c r="Q327">
        <v>277.07299999999998</v>
      </c>
      <c r="R327">
        <v>81.134900000000002</v>
      </c>
      <c r="S327">
        <v>0</v>
      </c>
      <c r="T327">
        <v>-3047.74</v>
      </c>
      <c r="U327">
        <v>0</v>
      </c>
      <c r="V327">
        <v>0</v>
      </c>
      <c r="W327">
        <v>505.55700000000002</v>
      </c>
      <c r="X327">
        <v>938.41600000000005</v>
      </c>
      <c r="Y327">
        <v>2025.88</v>
      </c>
      <c r="Z327">
        <v>119.621</v>
      </c>
      <c r="AA327">
        <v>1192.75</v>
      </c>
      <c r="AB327">
        <v>651.01499999999999</v>
      </c>
      <c r="AC327">
        <v>197.28100000000001</v>
      </c>
      <c r="AD327">
        <v>114.539</v>
      </c>
      <c r="AE327">
        <v>0</v>
      </c>
      <c r="AF327">
        <v>43.1646</v>
      </c>
      <c r="AG327">
        <v>354.98500000000001</v>
      </c>
      <c r="AH327">
        <v>311.82</v>
      </c>
      <c r="AI327">
        <v>22.24</v>
      </c>
      <c r="AJ327">
        <v>14.7</v>
      </c>
      <c r="AK327">
        <v>3.66</v>
      </c>
      <c r="AL327">
        <v>12.08</v>
      </c>
      <c r="AM327">
        <v>0</v>
      </c>
      <c r="AN327">
        <v>-34.799999999999997</v>
      </c>
      <c r="AO327">
        <v>0</v>
      </c>
      <c r="AP327">
        <v>0</v>
      </c>
      <c r="AQ327">
        <v>7.37</v>
      </c>
      <c r="AR327">
        <v>17.37</v>
      </c>
      <c r="AS327">
        <v>27.51</v>
      </c>
      <c r="AT327">
        <v>1.64</v>
      </c>
      <c r="AU327">
        <v>71.77</v>
      </c>
      <c r="AV327">
        <v>52.68</v>
      </c>
      <c r="BI327">
        <v>0</v>
      </c>
      <c r="BJ327">
        <v>0.56546600000000002</v>
      </c>
      <c r="BK327">
        <v>3.1638600000000003E-2</v>
      </c>
      <c r="BL327">
        <v>1.40705E-2</v>
      </c>
      <c r="BM327">
        <v>0</v>
      </c>
      <c r="BN327">
        <v>-5.7068899999999999E-2</v>
      </c>
      <c r="BO327">
        <v>0</v>
      </c>
      <c r="BP327">
        <v>0</v>
      </c>
      <c r="BQ327">
        <v>0.134212</v>
      </c>
      <c r="BR327">
        <v>0.17436199999999999</v>
      </c>
      <c r="BS327">
        <v>0.30364400000000002</v>
      </c>
      <c r="BT327">
        <v>2.03874E-2</v>
      </c>
      <c r="BU327">
        <v>1.1867099999999999</v>
      </c>
      <c r="BV327">
        <v>0.61117500000000002</v>
      </c>
      <c r="BW327">
        <v>140.49700000000001</v>
      </c>
      <c r="BX327">
        <v>209.15</v>
      </c>
      <c r="BY327">
        <v>277.07299999999998</v>
      </c>
      <c r="BZ327">
        <v>81.134900000000002</v>
      </c>
      <c r="CA327">
        <v>-4302.38</v>
      </c>
      <c r="CB327">
        <v>505.55700000000002</v>
      </c>
      <c r="CC327">
        <v>943.46699999999998</v>
      </c>
      <c r="CD327">
        <v>2025.88</v>
      </c>
      <c r="CE327">
        <v>119.621</v>
      </c>
      <c r="CF327" s="27">
        <v>6.0639E-5</v>
      </c>
      <c r="CG327">
        <v>707.85500000000002</v>
      </c>
      <c r="CH327">
        <v>207.37899999999999</v>
      </c>
      <c r="CI327">
        <v>114.539</v>
      </c>
      <c r="CJ327">
        <v>43.1646</v>
      </c>
      <c r="CK327">
        <v>365.08300000000003</v>
      </c>
      <c r="CL327">
        <v>321.91800000000001</v>
      </c>
      <c r="CM327">
        <v>23.44</v>
      </c>
      <c r="CN327">
        <v>18.350000000000001</v>
      </c>
      <c r="CO327">
        <v>3.66</v>
      </c>
      <c r="CP327">
        <v>12.08</v>
      </c>
      <c r="CQ327">
        <v>-48.37</v>
      </c>
      <c r="CR327">
        <v>7.37</v>
      </c>
      <c r="CS327">
        <v>17.440000000000001</v>
      </c>
      <c r="CT327">
        <v>27.51</v>
      </c>
      <c r="CU327">
        <v>1.64</v>
      </c>
      <c r="CV327">
        <v>63.12</v>
      </c>
      <c r="CW327">
        <v>57.53</v>
      </c>
      <c r="DH327">
        <v>0</v>
      </c>
      <c r="DI327">
        <v>0.73802199999999996</v>
      </c>
      <c r="DJ327">
        <v>3.1638600000000003E-2</v>
      </c>
      <c r="DK327">
        <v>1.40705E-2</v>
      </c>
      <c r="DL327">
        <v>-8.0562099999999998E-2</v>
      </c>
      <c r="DM327">
        <v>0.134212</v>
      </c>
      <c r="DN327">
        <v>0.17513200000000001</v>
      </c>
      <c r="DO327">
        <v>0.30364400000000002</v>
      </c>
      <c r="DP327">
        <v>2.03874E-2</v>
      </c>
      <c r="DQ327">
        <v>1.3365400000000001</v>
      </c>
      <c r="DR327">
        <v>0.78373099999999996</v>
      </c>
      <c r="DS327" t="s">
        <v>673</v>
      </c>
      <c r="DT327" t="s">
        <v>670</v>
      </c>
      <c r="DU327" t="s">
        <v>665</v>
      </c>
      <c r="DV327" t="s">
        <v>501</v>
      </c>
      <c r="DW327">
        <v>0.14983299999999999</v>
      </c>
      <c r="DX327">
        <v>0.17255599999999999</v>
      </c>
      <c r="DY327">
        <v>-13.7</v>
      </c>
      <c r="DZ327">
        <v>8.4</v>
      </c>
      <c r="EC327">
        <v>133.65600000000001</v>
      </c>
      <c r="ED327">
        <v>159.15100000000001</v>
      </c>
      <c r="EE327">
        <v>277.07299999999998</v>
      </c>
      <c r="EF327">
        <v>81.134900000000002</v>
      </c>
      <c r="EG327">
        <v>0</v>
      </c>
      <c r="EH327">
        <v>-3047.74</v>
      </c>
      <c r="EI327">
        <v>0</v>
      </c>
      <c r="EJ327">
        <v>0</v>
      </c>
      <c r="EK327">
        <v>505.55700000000002</v>
      </c>
      <c r="EL327">
        <v>938.41600000000005</v>
      </c>
      <c r="EM327">
        <v>2025.88</v>
      </c>
      <c r="EN327">
        <v>119.621</v>
      </c>
      <c r="EO327">
        <v>1192.75</v>
      </c>
      <c r="EP327">
        <v>197.28100000000001</v>
      </c>
      <c r="EQ327">
        <v>114.539</v>
      </c>
      <c r="ER327">
        <v>0</v>
      </c>
      <c r="ES327">
        <v>43.1646</v>
      </c>
      <c r="ET327">
        <v>354.98500000000001</v>
      </c>
      <c r="EU327">
        <v>22.24</v>
      </c>
      <c r="EV327">
        <v>14.7</v>
      </c>
      <c r="EW327">
        <v>3.66</v>
      </c>
      <c r="EX327">
        <v>12.08</v>
      </c>
      <c r="EY327">
        <v>0</v>
      </c>
      <c r="EZ327">
        <v>-34.799999999999997</v>
      </c>
      <c r="FA327">
        <v>0</v>
      </c>
      <c r="FB327">
        <v>0</v>
      </c>
      <c r="FC327">
        <v>7.37</v>
      </c>
      <c r="FD327">
        <v>17.37</v>
      </c>
      <c r="FE327">
        <v>27.51</v>
      </c>
      <c r="FF327">
        <v>1.64</v>
      </c>
      <c r="FG327">
        <v>71.77</v>
      </c>
      <c r="FT327">
        <v>0</v>
      </c>
      <c r="FU327">
        <v>0.56546600000000002</v>
      </c>
      <c r="FV327">
        <v>3.1638600000000003E-2</v>
      </c>
      <c r="FW327">
        <v>1.40705E-2</v>
      </c>
      <c r="FX327">
        <v>0</v>
      </c>
      <c r="FY327">
        <v>-5.7068899999999999E-2</v>
      </c>
      <c r="FZ327">
        <v>0</v>
      </c>
      <c r="GA327">
        <v>0</v>
      </c>
      <c r="GB327">
        <v>0.134212</v>
      </c>
      <c r="GC327">
        <v>0.17436199999999999</v>
      </c>
      <c r="GD327">
        <v>0.30364400000000002</v>
      </c>
      <c r="GE327">
        <v>2.03874E-2</v>
      </c>
      <c r="GF327">
        <v>1.1867099999999999</v>
      </c>
      <c r="GG327">
        <v>467.20299999999997</v>
      </c>
      <c r="GH327">
        <v>1161.6600000000001</v>
      </c>
      <c r="GI327">
        <v>277.07299999999998</v>
      </c>
      <c r="GJ327">
        <v>0</v>
      </c>
      <c r="GK327">
        <v>2135</v>
      </c>
      <c r="GL327">
        <v>930.00099999999998</v>
      </c>
      <c r="GM327">
        <v>2637.81</v>
      </c>
      <c r="GN327">
        <v>297.5</v>
      </c>
      <c r="GO327">
        <v>7906.25</v>
      </c>
      <c r="GP327">
        <v>388.90899999999999</v>
      </c>
      <c r="GQ327">
        <v>168.15199999999999</v>
      </c>
      <c r="GR327">
        <v>65.400000000000006</v>
      </c>
      <c r="GS327">
        <v>622.46100000000001</v>
      </c>
      <c r="GT327">
        <v>49.003599999999999</v>
      </c>
      <c r="GU327">
        <v>54.21</v>
      </c>
      <c r="GV327">
        <v>3.66</v>
      </c>
      <c r="GW327">
        <v>39.268300000000004</v>
      </c>
      <c r="GX327">
        <v>31.93</v>
      </c>
      <c r="GY327">
        <v>23.209499999999998</v>
      </c>
      <c r="GZ327">
        <v>36.39</v>
      </c>
      <c r="HA327">
        <v>4.13</v>
      </c>
      <c r="HB327">
        <v>241.80099999999999</v>
      </c>
      <c r="HC327">
        <v>46.4</v>
      </c>
      <c r="HD327">
        <v>54.21</v>
      </c>
      <c r="HE327">
        <v>3.66</v>
      </c>
      <c r="HF327">
        <v>16.100000000000001</v>
      </c>
      <c r="HG327">
        <v>31.93</v>
      </c>
      <c r="HH327">
        <v>18.57</v>
      </c>
      <c r="HI327">
        <v>36.39</v>
      </c>
      <c r="HJ327">
        <v>4.13</v>
      </c>
      <c r="HK327">
        <v>211.39</v>
      </c>
      <c r="ID327">
        <v>0</v>
      </c>
      <c r="IE327">
        <v>2.4539200000000001</v>
      </c>
      <c r="IF327">
        <v>3.1638600000000003E-2</v>
      </c>
      <c r="IG327">
        <v>0</v>
      </c>
      <c r="IH327">
        <v>0.62342900000000001</v>
      </c>
      <c r="II327">
        <v>0.118043</v>
      </c>
      <c r="IJ327">
        <v>0.43196400000000001</v>
      </c>
      <c r="IK327">
        <v>6.2929700000000005E-2</v>
      </c>
      <c r="IL327">
        <v>3.72193</v>
      </c>
      <c r="IM327">
        <v>44.1</v>
      </c>
      <c r="IN327">
        <v>14.4</v>
      </c>
      <c r="IO327">
        <v>29.7</v>
      </c>
      <c r="IP327">
        <v>46.1</v>
      </c>
      <c r="IQ327">
        <v>20</v>
      </c>
      <c r="IR327">
        <v>26.1</v>
      </c>
      <c r="IU327">
        <v>21.11</v>
      </c>
      <c r="IV327">
        <v>31.57</v>
      </c>
      <c r="IW327">
        <v>24.84</v>
      </c>
      <c r="IX327">
        <v>32.69</v>
      </c>
      <c r="IY327">
        <v>21.11</v>
      </c>
      <c r="IZ327">
        <v>31.57</v>
      </c>
      <c r="JA327">
        <v>63.48</v>
      </c>
      <c r="JB327">
        <v>82.661900000000003</v>
      </c>
      <c r="JK327">
        <v>1</v>
      </c>
      <c r="JL327">
        <v>1</v>
      </c>
      <c r="JM327">
        <v>2</v>
      </c>
      <c r="JP327">
        <v>4303.6400000000003</v>
      </c>
      <c r="JQ327">
        <v>2.8233299999999999</v>
      </c>
      <c r="JR327">
        <v>0.23</v>
      </c>
      <c r="JS327">
        <v>0.23</v>
      </c>
      <c r="JT327">
        <v>2.29</v>
      </c>
      <c r="JU327">
        <v>0.26</v>
      </c>
      <c r="JV327">
        <v>0.4</v>
      </c>
      <c r="JW327">
        <v>2.17</v>
      </c>
      <c r="JZ327">
        <v>1</v>
      </c>
      <c r="KA327">
        <v>1</v>
      </c>
      <c r="KB327">
        <v>33.214100000000002</v>
      </c>
      <c r="KC327">
        <v>18.940100000000001</v>
      </c>
      <c r="KD327">
        <v>33.212800000000001</v>
      </c>
      <c r="KE327">
        <v>21.256</v>
      </c>
      <c r="KF327">
        <v>50.195</v>
      </c>
      <c r="KG327">
        <v>45.932200000000002</v>
      </c>
      <c r="KJ327">
        <v>27.395099999999999</v>
      </c>
      <c r="KK327">
        <v>37.264899999999997</v>
      </c>
      <c r="KL327">
        <v>55.284100000000002</v>
      </c>
      <c r="KM327">
        <v>16.012</v>
      </c>
      <c r="KN327">
        <v>0</v>
      </c>
      <c r="KO327">
        <v>-466.74900000000002</v>
      </c>
      <c r="KP327">
        <v>0</v>
      </c>
      <c r="KQ327">
        <v>0</v>
      </c>
      <c r="KR327">
        <v>109.703</v>
      </c>
      <c r="KS327">
        <v>186.93700000000001</v>
      </c>
      <c r="KT327">
        <v>413.96499999999997</v>
      </c>
      <c r="KU327">
        <v>26.198699999999999</v>
      </c>
      <c r="KV327">
        <v>406.012</v>
      </c>
      <c r="KW327">
        <v>1046.98</v>
      </c>
      <c r="KX327">
        <v>607.86199999999997</v>
      </c>
      <c r="KY327">
        <v>0</v>
      </c>
      <c r="KZ327">
        <v>229.07599999999999</v>
      </c>
      <c r="LA327">
        <v>1883.92</v>
      </c>
      <c r="LB327">
        <v>28.4787</v>
      </c>
      <c r="LC327">
        <v>49.5916</v>
      </c>
      <c r="LD327">
        <v>55.284100000000002</v>
      </c>
      <c r="LE327">
        <v>16.012</v>
      </c>
      <c r="LF327">
        <v>-658.89300000000003</v>
      </c>
      <c r="LG327">
        <v>109.703</v>
      </c>
      <c r="LH327">
        <v>187.92699999999999</v>
      </c>
      <c r="LI327">
        <v>413.96499999999997</v>
      </c>
      <c r="LJ327">
        <v>26.198699999999999</v>
      </c>
      <c r="LK327">
        <v>228.267</v>
      </c>
      <c r="LL327">
        <v>1100.57</v>
      </c>
      <c r="LM327">
        <v>607.86199999999997</v>
      </c>
      <c r="LN327">
        <v>229.07599999999999</v>
      </c>
      <c r="LO327">
        <v>1937.51</v>
      </c>
      <c r="LP327">
        <v>97.323899999999995</v>
      </c>
      <c r="LQ327">
        <v>281.65800000000002</v>
      </c>
      <c r="LR327">
        <v>55.284100000000002</v>
      </c>
      <c r="LS327">
        <v>0</v>
      </c>
      <c r="LT327">
        <v>463.08</v>
      </c>
      <c r="LU327">
        <v>187.226</v>
      </c>
      <c r="LV327">
        <v>544.68899999999996</v>
      </c>
      <c r="LW327">
        <v>71.471400000000003</v>
      </c>
      <c r="LX327">
        <v>1700.73</v>
      </c>
      <c r="LY327">
        <v>2063.9499999999998</v>
      </c>
      <c r="LZ327">
        <v>892.38499999999999</v>
      </c>
      <c r="MA327">
        <v>347.08</v>
      </c>
      <c r="MB327">
        <v>3303.42</v>
      </c>
    </row>
    <row r="328" spans="1:340" x14ac:dyDescent="0.25">
      <c r="A328" s="26">
        <v>44497.880844907406</v>
      </c>
      <c r="B328" t="s">
        <v>1312</v>
      </c>
      <c r="C328" t="s">
        <v>1313</v>
      </c>
      <c r="D328">
        <v>12</v>
      </c>
      <c r="E328">
        <v>1</v>
      </c>
      <c r="F328">
        <v>2100</v>
      </c>
      <c r="G328" t="s">
        <v>87</v>
      </c>
      <c r="H328" t="s">
        <v>112</v>
      </c>
      <c r="I328">
        <v>4.8499999999999996</v>
      </c>
      <c r="J328">
        <v>2</v>
      </c>
      <c r="K328">
        <v>-4.7</v>
      </c>
      <c r="L328">
        <v>30.8</v>
      </c>
      <c r="O328">
        <v>133.65600000000001</v>
      </c>
      <c r="P328">
        <v>159.15100000000001</v>
      </c>
      <c r="Q328">
        <v>277.07299999999998</v>
      </c>
      <c r="R328">
        <v>81.134900000000002</v>
      </c>
      <c r="S328">
        <v>0</v>
      </c>
      <c r="T328">
        <v>-2683.94</v>
      </c>
      <c r="U328">
        <v>0</v>
      </c>
      <c r="V328">
        <v>0</v>
      </c>
      <c r="W328">
        <v>505.55700000000002</v>
      </c>
      <c r="X328">
        <v>938.41600000000005</v>
      </c>
      <c r="Y328">
        <v>2025.88</v>
      </c>
      <c r="Z328">
        <v>119.621</v>
      </c>
      <c r="AA328">
        <v>1556.55</v>
      </c>
      <c r="AB328">
        <v>651.01499999999999</v>
      </c>
      <c r="AC328">
        <v>197.28100000000001</v>
      </c>
      <c r="AD328">
        <v>114.539</v>
      </c>
      <c r="AE328">
        <v>0</v>
      </c>
      <c r="AF328">
        <v>43.1646</v>
      </c>
      <c r="AG328">
        <v>354.98500000000001</v>
      </c>
      <c r="AH328">
        <v>311.82</v>
      </c>
      <c r="AI328">
        <v>22.24</v>
      </c>
      <c r="AJ328">
        <v>14.7</v>
      </c>
      <c r="AK328">
        <v>3.66</v>
      </c>
      <c r="AL328">
        <v>12.08</v>
      </c>
      <c r="AM328">
        <v>0</v>
      </c>
      <c r="AN328">
        <v>-32.130000000000003</v>
      </c>
      <c r="AO328">
        <v>0</v>
      </c>
      <c r="AP328">
        <v>0</v>
      </c>
      <c r="AQ328">
        <v>7.37</v>
      </c>
      <c r="AR328">
        <v>17.37</v>
      </c>
      <c r="AS328">
        <v>27.51</v>
      </c>
      <c r="AT328">
        <v>1.64</v>
      </c>
      <c r="AU328">
        <v>74.44</v>
      </c>
      <c r="AV328">
        <v>52.68</v>
      </c>
      <c r="BI328">
        <v>0</v>
      </c>
      <c r="BJ328">
        <v>0.56546600000000002</v>
      </c>
      <c r="BK328">
        <v>3.1638600000000003E-2</v>
      </c>
      <c r="BL328">
        <v>1.40705E-2</v>
      </c>
      <c r="BM328">
        <v>0</v>
      </c>
      <c r="BN328">
        <v>-8.8736499999999996E-2</v>
      </c>
      <c r="BO328">
        <v>0</v>
      </c>
      <c r="BP328">
        <v>0</v>
      </c>
      <c r="BQ328">
        <v>0.134212</v>
      </c>
      <c r="BR328">
        <v>0.17436199999999999</v>
      </c>
      <c r="BS328">
        <v>0.30364400000000002</v>
      </c>
      <c r="BT328">
        <v>2.03874E-2</v>
      </c>
      <c r="BU328">
        <v>1.1550400000000001</v>
      </c>
      <c r="BV328">
        <v>0.61117500000000002</v>
      </c>
      <c r="BW328">
        <v>140.49700000000001</v>
      </c>
      <c r="BX328">
        <v>209.15</v>
      </c>
      <c r="BY328">
        <v>277.07299999999998</v>
      </c>
      <c r="BZ328">
        <v>81.134900000000002</v>
      </c>
      <c r="CA328">
        <v>-4302.38</v>
      </c>
      <c r="CB328">
        <v>505.55700000000002</v>
      </c>
      <c r="CC328">
        <v>943.46699999999998</v>
      </c>
      <c r="CD328">
        <v>2025.88</v>
      </c>
      <c r="CE328">
        <v>119.621</v>
      </c>
      <c r="CF328" s="27">
        <v>6.0639E-5</v>
      </c>
      <c r="CG328">
        <v>707.85500000000002</v>
      </c>
      <c r="CH328">
        <v>207.37899999999999</v>
      </c>
      <c r="CI328">
        <v>114.539</v>
      </c>
      <c r="CJ328">
        <v>43.1646</v>
      </c>
      <c r="CK328">
        <v>365.08300000000003</v>
      </c>
      <c r="CL328">
        <v>321.91800000000001</v>
      </c>
      <c r="CM328">
        <v>23.44</v>
      </c>
      <c r="CN328">
        <v>18.350000000000001</v>
      </c>
      <c r="CO328">
        <v>3.66</v>
      </c>
      <c r="CP328">
        <v>12.08</v>
      </c>
      <c r="CQ328">
        <v>-48.37</v>
      </c>
      <c r="CR328">
        <v>7.37</v>
      </c>
      <c r="CS328">
        <v>17.440000000000001</v>
      </c>
      <c r="CT328">
        <v>27.51</v>
      </c>
      <c r="CU328">
        <v>1.64</v>
      </c>
      <c r="CV328">
        <v>63.12</v>
      </c>
      <c r="CW328">
        <v>57.53</v>
      </c>
      <c r="DH328">
        <v>0</v>
      </c>
      <c r="DI328">
        <v>0.73802199999999996</v>
      </c>
      <c r="DJ328">
        <v>3.1638600000000003E-2</v>
      </c>
      <c r="DK328">
        <v>1.40705E-2</v>
      </c>
      <c r="DL328">
        <v>-8.0562099999999998E-2</v>
      </c>
      <c r="DM328">
        <v>0.134212</v>
      </c>
      <c r="DN328">
        <v>0.17513200000000001</v>
      </c>
      <c r="DO328">
        <v>0.30364400000000002</v>
      </c>
      <c r="DP328">
        <v>2.03874E-2</v>
      </c>
      <c r="DQ328">
        <v>1.3365400000000001</v>
      </c>
      <c r="DR328">
        <v>0.78373099999999996</v>
      </c>
      <c r="DS328" t="s">
        <v>673</v>
      </c>
      <c r="DT328" t="s">
        <v>670</v>
      </c>
      <c r="DU328" t="s">
        <v>665</v>
      </c>
      <c r="DV328" t="s">
        <v>501</v>
      </c>
      <c r="DW328">
        <v>0.18149999999999999</v>
      </c>
      <c r="DX328">
        <v>0.17255599999999999</v>
      </c>
      <c r="DY328">
        <v>-17.899999999999999</v>
      </c>
      <c r="DZ328">
        <v>8.4</v>
      </c>
      <c r="EC328">
        <v>133.65600000000001</v>
      </c>
      <c r="ED328">
        <v>159.15100000000001</v>
      </c>
      <c r="EE328">
        <v>277.07299999999998</v>
      </c>
      <c r="EF328">
        <v>81.134900000000002</v>
      </c>
      <c r="EG328">
        <v>0</v>
      </c>
      <c r="EH328">
        <v>-2683.94</v>
      </c>
      <c r="EI328">
        <v>0</v>
      </c>
      <c r="EJ328">
        <v>0</v>
      </c>
      <c r="EK328">
        <v>505.55700000000002</v>
      </c>
      <c r="EL328">
        <v>938.41600000000005</v>
      </c>
      <c r="EM328">
        <v>2025.88</v>
      </c>
      <c r="EN328">
        <v>119.621</v>
      </c>
      <c r="EO328">
        <v>1556.55</v>
      </c>
      <c r="EP328">
        <v>197.28100000000001</v>
      </c>
      <c r="EQ328">
        <v>114.539</v>
      </c>
      <c r="ER328">
        <v>0</v>
      </c>
      <c r="ES328">
        <v>43.1646</v>
      </c>
      <c r="ET328">
        <v>354.98500000000001</v>
      </c>
      <c r="EU328">
        <v>22.24</v>
      </c>
      <c r="EV328">
        <v>14.7</v>
      </c>
      <c r="EW328">
        <v>3.66</v>
      </c>
      <c r="EX328">
        <v>12.08</v>
      </c>
      <c r="EY328">
        <v>0</v>
      </c>
      <c r="EZ328">
        <v>-32.130000000000003</v>
      </c>
      <c r="FA328">
        <v>0</v>
      </c>
      <c r="FB328">
        <v>0</v>
      </c>
      <c r="FC328">
        <v>7.37</v>
      </c>
      <c r="FD328">
        <v>17.37</v>
      </c>
      <c r="FE328">
        <v>27.51</v>
      </c>
      <c r="FF328">
        <v>1.64</v>
      </c>
      <c r="FG328">
        <v>74.44</v>
      </c>
      <c r="FT328">
        <v>0</v>
      </c>
      <c r="FU328">
        <v>0.56546600000000002</v>
      </c>
      <c r="FV328">
        <v>3.1638600000000003E-2</v>
      </c>
      <c r="FW328">
        <v>1.40705E-2</v>
      </c>
      <c r="FX328">
        <v>0</v>
      </c>
      <c r="FY328">
        <v>-8.8736499999999996E-2</v>
      </c>
      <c r="FZ328">
        <v>0</v>
      </c>
      <c r="GA328">
        <v>0</v>
      </c>
      <c r="GB328">
        <v>0.134212</v>
      </c>
      <c r="GC328">
        <v>0.17436199999999999</v>
      </c>
      <c r="GD328">
        <v>0.30364400000000002</v>
      </c>
      <c r="GE328">
        <v>2.03874E-2</v>
      </c>
      <c r="GF328">
        <v>1.1550400000000001</v>
      </c>
      <c r="GG328">
        <v>467.20299999999997</v>
      </c>
      <c r="GH328">
        <v>1161.6600000000001</v>
      </c>
      <c r="GI328">
        <v>277.07299999999998</v>
      </c>
      <c r="GJ328">
        <v>0</v>
      </c>
      <c r="GK328">
        <v>2135</v>
      </c>
      <c r="GL328">
        <v>930.00099999999998</v>
      </c>
      <c r="GM328">
        <v>2637.81</v>
      </c>
      <c r="GN328">
        <v>297.5</v>
      </c>
      <c r="GO328">
        <v>7906.25</v>
      </c>
      <c r="GP328">
        <v>388.90899999999999</v>
      </c>
      <c r="GQ328">
        <v>168.15199999999999</v>
      </c>
      <c r="GR328">
        <v>65.400000000000006</v>
      </c>
      <c r="GS328">
        <v>622.46100000000001</v>
      </c>
      <c r="GT328">
        <v>49.003599999999999</v>
      </c>
      <c r="GU328">
        <v>54.21</v>
      </c>
      <c r="GV328">
        <v>3.66</v>
      </c>
      <c r="GW328">
        <v>39.268300000000004</v>
      </c>
      <c r="GX328">
        <v>31.93</v>
      </c>
      <c r="GY328">
        <v>23.209499999999998</v>
      </c>
      <c r="GZ328">
        <v>36.39</v>
      </c>
      <c r="HA328">
        <v>4.13</v>
      </c>
      <c r="HB328">
        <v>241.80099999999999</v>
      </c>
      <c r="HC328">
        <v>46.4</v>
      </c>
      <c r="HD328">
        <v>54.21</v>
      </c>
      <c r="HE328">
        <v>3.66</v>
      </c>
      <c r="HF328">
        <v>16.100000000000001</v>
      </c>
      <c r="HG328">
        <v>31.93</v>
      </c>
      <c r="HH328">
        <v>18.57</v>
      </c>
      <c r="HI328">
        <v>36.39</v>
      </c>
      <c r="HJ328">
        <v>4.13</v>
      </c>
      <c r="HK328">
        <v>211.39</v>
      </c>
      <c r="ID328">
        <v>0</v>
      </c>
      <c r="IE328">
        <v>2.4539200000000001</v>
      </c>
      <c r="IF328">
        <v>3.1638600000000003E-2</v>
      </c>
      <c r="IG328">
        <v>0</v>
      </c>
      <c r="IH328">
        <v>0.62342900000000001</v>
      </c>
      <c r="II328">
        <v>0.118043</v>
      </c>
      <c r="IJ328">
        <v>0.43196400000000001</v>
      </c>
      <c r="IK328">
        <v>6.2929700000000005E-2</v>
      </c>
      <c r="IL328">
        <v>3.72193</v>
      </c>
      <c r="IM328">
        <v>44.1</v>
      </c>
      <c r="IN328">
        <v>13.3</v>
      </c>
      <c r="IO328">
        <v>30.8</v>
      </c>
      <c r="IP328">
        <v>46.1</v>
      </c>
      <c r="IQ328">
        <v>20</v>
      </c>
      <c r="IR328">
        <v>26.1</v>
      </c>
      <c r="IU328">
        <v>21.11</v>
      </c>
      <c r="IV328">
        <v>31.57</v>
      </c>
      <c r="IW328">
        <v>24.84</v>
      </c>
      <c r="IX328">
        <v>32.69</v>
      </c>
      <c r="IY328">
        <v>21.11</v>
      </c>
      <c r="IZ328">
        <v>31.57</v>
      </c>
      <c r="JA328">
        <v>63.48</v>
      </c>
      <c r="JB328">
        <v>82.661900000000003</v>
      </c>
      <c r="JK328">
        <v>1</v>
      </c>
      <c r="JL328">
        <v>1</v>
      </c>
      <c r="JM328">
        <v>2</v>
      </c>
      <c r="JP328">
        <v>4303.6400000000003</v>
      </c>
      <c r="JQ328">
        <v>2.8233299999999999</v>
      </c>
      <c r="JR328">
        <v>0.24</v>
      </c>
      <c r="JS328">
        <v>0.19</v>
      </c>
      <c r="JT328">
        <v>2.33</v>
      </c>
      <c r="JU328">
        <v>0.26</v>
      </c>
      <c r="JV328">
        <v>0.4</v>
      </c>
      <c r="JW328">
        <v>2.17</v>
      </c>
      <c r="JZ328">
        <v>1</v>
      </c>
      <c r="KA328">
        <v>1</v>
      </c>
      <c r="KB328">
        <v>33.214100000000002</v>
      </c>
      <c r="KC328">
        <v>18.940100000000001</v>
      </c>
      <c r="KD328">
        <v>33.212800000000001</v>
      </c>
      <c r="KE328">
        <v>21.256</v>
      </c>
      <c r="KF328">
        <v>50.195</v>
      </c>
      <c r="KG328">
        <v>45.932200000000002</v>
      </c>
      <c r="KJ328">
        <v>27.395099999999999</v>
      </c>
      <c r="KK328">
        <v>37.264899999999997</v>
      </c>
      <c r="KL328">
        <v>55.284100000000002</v>
      </c>
      <c r="KM328">
        <v>16.012</v>
      </c>
      <c r="KN328">
        <v>0</v>
      </c>
      <c r="KO328">
        <v>-423.72699999999998</v>
      </c>
      <c r="KP328">
        <v>0</v>
      </c>
      <c r="KQ328">
        <v>0</v>
      </c>
      <c r="KR328">
        <v>109.703</v>
      </c>
      <c r="KS328">
        <v>186.93700000000001</v>
      </c>
      <c r="KT328">
        <v>413.96499999999997</v>
      </c>
      <c r="KU328">
        <v>26.198699999999999</v>
      </c>
      <c r="KV328">
        <v>449.03300000000002</v>
      </c>
      <c r="KW328">
        <v>1046.98</v>
      </c>
      <c r="KX328">
        <v>607.86199999999997</v>
      </c>
      <c r="KY328">
        <v>0</v>
      </c>
      <c r="KZ328">
        <v>229.07599999999999</v>
      </c>
      <c r="LA328">
        <v>1883.92</v>
      </c>
      <c r="LB328">
        <v>28.4787</v>
      </c>
      <c r="LC328">
        <v>49.5916</v>
      </c>
      <c r="LD328">
        <v>55.284100000000002</v>
      </c>
      <c r="LE328">
        <v>16.012</v>
      </c>
      <c r="LF328">
        <v>-658.89300000000003</v>
      </c>
      <c r="LG328">
        <v>109.703</v>
      </c>
      <c r="LH328">
        <v>187.92699999999999</v>
      </c>
      <c r="LI328">
        <v>413.96499999999997</v>
      </c>
      <c r="LJ328">
        <v>26.198699999999999</v>
      </c>
      <c r="LK328">
        <v>228.267</v>
      </c>
      <c r="LL328">
        <v>1100.57</v>
      </c>
      <c r="LM328">
        <v>607.86199999999997</v>
      </c>
      <c r="LN328">
        <v>229.07599999999999</v>
      </c>
      <c r="LO328">
        <v>1937.51</v>
      </c>
      <c r="LP328">
        <v>97.323899999999995</v>
      </c>
      <c r="LQ328">
        <v>281.65800000000002</v>
      </c>
      <c r="LR328">
        <v>55.284100000000002</v>
      </c>
      <c r="LS328">
        <v>0</v>
      </c>
      <c r="LT328">
        <v>463.08</v>
      </c>
      <c r="LU328">
        <v>187.226</v>
      </c>
      <c r="LV328">
        <v>544.68899999999996</v>
      </c>
      <c r="LW328">
        <v>71.471400000000003</v>
      </c>
      <c r="LX328">
        <v>1700.73</v>
      </c>
      <c r="LY328">
        <v>2063.9499999999998</v>
      </c>
      <c r="LZ328">
        <v>892.38499999999999</v>
      </c>
      <c r="MA328">
        <v>347.08</v>
      </c>
      <c r="MB328">
        <v>3303.42</v>
      </c>
    </row>
    <row r="329" spans="1:340" x14ac:dyDescent="0.25">
      <c r="A329" s="26">
        <v>44497.881157407406</v>
      </c>
      <c r="B329" t="s">
        <v>1314</v>
      </c>
      <c r="C329" t="s">
        <v>1315</v>
      </c>
      <c r="D329">
        <v>12</v>
      </c>
      <c r="E329">
        <v>1</v>
      </c>
      <c r="F329">
        <v>2100</v>
      </c>
      <c r="G329" t="s">
        <v>87</v>
      </c>
      <c r="H329" t="s">
        <v>393</v>
      </c>
      <c r="I329">
        <v>4.8499999999999996</v>
      </c>
      <c r="J329">
        <v>2</v>
      </c>
      <c r="K329">
        <v>2</v>
      </c>
      <c r="L329">
        <v>44.1</v>
      </c>
      <c r="O329">
        <v>133.65600000000001</v>
      </c>
      <c r="P329">
        <v>159.15100000000001</v>
      </c>
      <c r="Q329">
        <v>277.07299999999998</v>
      </c>
      <c r="R329">
        <v>81.134900000000002</v>
      </c>
      <c r="S329">
        <v>0</v>
      </c>
      <c r="T329">
        <v>0</v>
      </c>
      <c r="U329">
        <v>0</v>
      </c>
      <c r="V329">
        <v>0</v>
      </c>
      <c r="W329">
        <v>505.55700000000002</v>
      </c>
      <c r="X329">
        <v>938.41600000000005</v>
      </c>
      <c r="Y329">
        <v>2025.88</v>
      </c>
      <c r="Z329">
        <v>119.621</v>
      </c>
      <c r="AA329">
        <v>4240.49</v>
      </c>
      <c r="AB329">
        <v>651.01499999999999</v>
      </c>
      <c r="AC329">
        <v>197.28100000000001</v>
      </c>
      <c r="AD329">
        <v>114.539</v>
      </c>
      <c r="AE329">
        <v>0</v>
      </c>
      <c r="AF329">
        <v>43.1646</v>
      </c>
      <c r="AG329">
        <v>354.98500000000001</v>
      </c>
      <c r="AH329">
        <v>311.82</v>
      </c>
      <c r="AI329">
        <v>22.24</v>
      </c>
      <c r="AJ329">
        <v>14.7</v>
      </c>
      <c r="AK329">
        <v>3.66</v>
      </c>
      <c r="AL329">
        <v>12.08</v>
      </c>
      <c r="AM329">
        <v>0</v>
      </c>
      <c r="AN329">
        <v>0</v>
      </c>
      <c r="AO329">
        <v>0</v>
      </c>
      <c r="AP329">
        <v>0</v>
      </c>
      <c r="AQ329">
        <v>7.37</v>
      </c>
      <c r="AR329">
        <v>17.37</v>
      </c>
      <c r="AS329">
        <v>27.51</v>
      </c>
      <c r="AT329">
        <v>1.64</v>
      </c>
      <c r="AU329">
        <v>106.57</v>
      </c>
      <c r="AV329">
        <v>52.68</v>
      </c>
      <c r="BI329">
        <v>0</v>
      </c>
      <c r="BJ329">
        <v>0.56546600000000002</v>
      </c>
      <c r="BK329">
        <v>3.1638600000000003E-2</v>
      </c>
      <c r="BL329">
        <v>1.40705E-2</v>
      </c>
      <c r="BM329">
        <v>0</v>
      </c>
      <c r="BN329">
        <v>0</v>
      </c>
      <c r="BO329">
        <v>0</v>
      </c>
      <c r="BP329">
        <v>0</v>
      </c>
      <c r="BQ329">
        <v>0.134212</v>
      </c>
      <c r="BR329">
        <v>0.17436199999999999</v>
      </c>
      <c r="BS329">
        <v>0.30364400000000002</v>
      </c>
      <c r="BT329">
        <v>2.03874E-2</v>
      </c>
      <c r="BU329">
        <v>1.2437800000000001</v>
      </c>
      <c r="BV329">
        <v>0.61117500000000002</v>
      </c>
      <c r="BW329">
        <v>140.49700000000001</v>
      </c>
      <c r="BX329">
        <v>209.15</v>
      </c>
      <c r="BY329">
        <v>277.07299999999998</v>
      </c>
      <c r="BZ329">
        <v>81.134900000000002</v>
      </c>
      <c r="CA329">
        <v>0</v>
      </c>
      <c r="CB329">
        <v>505.55700000000002</v>
      </c>
      <c r="CC329">
        <v>943.46699999999998</v>
      </c>
      <c r="CD329">
        <v>2025.88</v>
      </c>
      <c r="CE329">
        <v>119.621</v>
      </c>
      <c r="CF329">
        <v>4302.38</v>
      </c>
      <c r="CG329">
        <v>707.85500000000002</v>
      </c>
      <c r="CH329">
        <v>207.37899999999999</v>
      </c>
      <c r="CI329">
        <v>114.539</v>
      </c>
      <c r="CJ329">
        <v>43.1646</v>
      </c>
      <c r="CK329">
        <v>365.08300000000003</v>
      </c>
      <c r="CL329">
        <v>321.91800000000001</v>
      </c>
      <c r="CM329">
        <v>23.44</v>
      </c>
      <c r="CN329">
        <v>18.350000000000001</v>
      </c>
      <c r="CO329">
        <v>3.66</v>
      </c>
      <c r="CP329">
        <v>12.08</v>
      </c>
      <c r="CQ329">
        <v>0</v>
      </c>
      <c r="CR329">
        <v>7.37</v>
      </c>
      <c r="CS329">
        <v>17.440000000000001</v>
      </c>
      <c r="CT329">
        <v>27.51</v>
      </c>
      <c r="CU329">
        <v>1.64</v>
      </c>
      <c r="CV329">
        <v>111.49</v>
      </c>
      <c r="CW329">
        <v>57.53</v>
      </c>
      <c r="DH329">
        <v>0</v>
      </c>
      <c r="DI329">
        <v>0.73802199999999996</v>
      </c>
      <c r="DJ329">
        <v>3.1638600000000003E-2</v>
      </c>
      <c r="DK329">
        <v>1.40705E-2</v>
      </c>
      <c r="DL329">
        <v>0</v>
      </c>
      <c r="DM329">
        <v>0.134212</v>
      </c>
      <c r="DN329">
        <v>0.17513200000000001</v>
      </c>
      <c r="DO329">
        <v>0.30364400000000002</v>
      </c>
      <c r="DP329">
        <v>2.03874E-2</v>
      </c>
      <c r="DQ329">
        <v>1.4171100000000001</v>
      </c>
      <c r="DR329">
        <v>0.78373099999999996</v>
      </c>
      <c r="DS329" t="s">
        <v>673</v>
      </c>
      <c r="DT329" t="s">
        <v>670</v>
      </c>
      <c r="DU329" t="s">
        <v>665</v>
      </c>
      <c r="DV329" t="s">
        <v>501</v>
      </c>
      <c r="DW329">
        <v>0.17332600000000001</v>
      </c>
      <c r="DX329">
        <v>0.17255599999999999</v>
      </c>
      <c r="DY329">
        <v>4.4000000000000004</v>
      </c>
      <c r="DZ329">
        <v>8.4</v>
      </c>
      <c r="EC329">
        <v>133.65600000000001</v>
      </c>
      <c r="ED329">
        <v>159.15100000000001</v>
      </c>
      <c r="EE329">
        <v>277.07299999999998</v>
      </c>
      <c r="EF329">
        <v>81.134900000000002</v>
      </c>
      <c r="EG329">
        <v>0</v>
      </c>
      <c r="EH329">
        <v>0</v>
      </c>
      <c r="EI329">
        <v>0</v>
      </c>
      <c r="EJ329">
        <v>0</v>
      </c>
      <c r="EK329">
        <v>505.55700000000002</v>
      </c>
      <c r="EL329">
        <v>938.41600000000005</v>
      </c>
      <c r="EM329">
        <v>2025.88</v>
      </c>
      <c r="EN329">
        <v>119.621</v>
      </c>
      <c r="EO329">
        <v>4240.49</v>
      </c>
      <c r="EP329">
        <v>197.28100000000001</v>
      </c>
      <c r="EQ329">
        <v>114.539</v>
      </c>
      <c r="ER329">
        <v>0</v>
      </c>
      <c r="ES329">
        <v>43.1646</v>
      </c>
      <c r="ET329">
        <v>354.98500000000001</v>
      </c>
      <c r="EU329">
        <v>22.24</v>
      </c>
      <c r="EV329">
        <v>14.7</v>
      </c>
      <c r="EW329">
        <v>3.66</v>
      </c>
      <c r="EX329">
        <v>12.08</v>
      </c>
      <c r="EY329">
        <v>0</v>
      </c>
      <c r="EZ329">
        <v>0</v>
      </c>
      <c r="FA329">
        <v>0</v>
      </c>
      <c r="FB329">
        <v>0</v>
      </c>
      <c r="FC329">
        <v>7.37</v>
      </c>
      <c r="FD329">
        <v>17.37</v>
      </c>
      <c r="FE329">
        <v>27.51</v>
      </c>
      <c r="FF329">
        <v>1.64</v>
      </c>
      <c r="FG329">
        <v>106.57</v>
      </c>
      <c r="FT329">
        <v>0</v>
      </c>
      <c r="FU329">
        <v>0.56546600000000002</v>
      </c>
      <c r="FV329">
        <v>3.1638600000000003E-2</v>
      </c>
      <c r="FW329">
        <v>1.40705E-2</v>
      </c>
      <c r="FX329">
        <v>0</v>
      </c>
      <c r="FY329">
        <v>0</v>
      </c>
      <c r="FZ329">
        <v>0</v>
      </c>
      <c r="GA329">
        <v>0</v>
      </c>
      <c r="GB329">
        <v>0.134212</v>
      </c>
      <c r="GC329">
        <v>0.17436199999999999</v>
      </c>
      <c r="GD329">
        <v>0.30364400000000002</v>
      </c>
      <c r="GE329">
        <v>2.03874E-2</v>
      </c>
      <c r="GF329">
        <v>1.2437800000000001</v>
      </c>
      <c r="GG329">
        <v>467.20299999999997</v>
      </c>
      <c r="GH329">
        <v>1161.6600000000001</v>
      </c>
      <c r="GI329">
        <v>277.07299999999998</v>
      </c>
      <c r="GJ329">
        <v>0</v>
      </c>
      <c r="GK329">
        <v>2135</v>
      </c>
      <c r="GL329">
        <v>930.00099999999998</v>
      </c>
      <c r="GM329">
        <v>2637.81</v>
      </c>
      <c r="GN329">
        <v>297.5</v>
      </c>
      <c r="GO329">
        <v>7906.25</v>
      </c>
      <c r="GP329">
        <v>388.90899999999999</v>
      </c>
      <c r="GQ329">
        <v>168.15199999999999</v>
      </c>
      <c r="GR329">
        <v>65.400000000000006</v>
      </c>
      <c r="GS329">
        <v>622.46100000000001</v>
      </c>
      <c r="GT329">
        <v>49.003599999999999</v>
      </c>
      <c r="GU329">
        <v>54.21</v>
      </c>
      <c r="GV329">
        <v>3.66</v>
      </c>
      <c r="GW329">
        <v>39.268300000000004</v>
      </c>
      <c r="GX329">
        <v>31.93</v>
      </c>
      <c r="GY329">
        <v>23.209499999999998</v>
      </c>
      <c r="GZ329">
        <v>36.39</v>
      </c>
      <c r="HA329">
        <v>4.13</v>
      </c>
      <c r="HB329">
        <v>241.80099999999999</v>
      </c>
      <c r="HC329">
        <v>46.4</v>
      </c>
      <c r="HD329">
        <v>54.21</v>
      </c>
      <c r="HE329">
        <v>3.66</v>
      </c>
      <c r="HF329">
        <v>16.100000000000001</v>
      </c>
      <c r="HG329">
        <v>31.93</v>
      </c>
      <c r="HH329">
        <v>18.57</v>
      </c>
      <c r="HI329">
        <v>36.39</v>
      </c>
      <c r="HJ329">
        <v>4.13</v>
      </c>
      <c r="HK329">
        <v>211.39</v>
      </c>
      <c r="ID329">
        <v>0</v>
      </c>
      <c r="IE329">
        <v>2.4539200000000001</v>
      </c>
      <c r="IF329">
        <v>3.1638600000000003E-2</v>
      </c>
      <c r="IG329">
        <v>0</v>
      </c>
      <c r="IH329">
        <v>0.62342900000000001</v>
      </c>
      <c r="II329">
        <v>0.118043</v>
      </c>
      <c r="IJ329">
        <v>0.43196400000000001</v>
      </c>
      <c r="IK329">
        <v>6.2929700000000005E-2</v>
      </c>
      <c r="IL329">
        <v>3.72193</v>
      </c>
      <c r="IM329">
        <v>44.1</v>
      </c>
      <c r="IN329">
        <v>0</v>
      </c>
      <c r="IO329">
        <v>44.1</v>
      </c>
      <c r="IP329">
        <v>46.1</v>
      </c>
      <c r="IQ329">
        <v>0</v>
      </c>
      <c r="IR329">
        <v>46.1</v>
      </c>
      <c r="IU329">
        <v>21.11</v>
      </c>
      <c r="IV329">
        <v>31.57</v>
      </c>
      <c r="IW329">
        <v>24.84</v>
      </c>
      <c r="IX329">
        <v>32.69</v>
      </c>
      <c r="IY329">
        <v>21.11</v>
      </c>
      <c r="IZ329">
        <v>31.57</v>
      </c>
      <c r="JA329">
        <v>63.48</v>
      </c>
      <c r="JB329">
        <v>82.661900000000003</v>
      </c>
      <c r="JK329">
        <v>1</v>
      </c>
      <c r="JL329">
        <v>1</v>
      </c>
      <c r="JM329">
        <v>1</v>
      </c>
      <c r="JR329">
        <v>0</v>
      </c>
      <c r="JS329">
        <v>0</v>
      </c>
      <c r="JT329">
        <v>2.76</v>
      </c>
      <c r="JU329">
        <v>0</v>
      </c>
      <c r="JV329">
        <v>0</v>
      </c>
      <c r="JW329">
        <v>2.82</v>
      </c>
      <c r="JZ329">
        <v>1</v>
      </c>
      <c r="KA329">
        <v>1</v>
      </c>
      <c r="KB329">
        <v>33.214100000000002</v>
      </c>
      <c r="KC329">
        <v>18.940100000000001</v>
      </c>
      <c r="KD329">
        <v>33.212800000000001</v>
      </c>
      <c r="KE329">
        <v>21.256</v>
      </c>
      <c r="KF329">
        <v>50.195</v>
      </c>
      <c r="KG329">
        <v>45.932200000000002</v>
      </c>
      <c r="KJ329">
        <v>27.395099999999999</v>
      </c>
      <c r="KK329">
        <v>37.264899999999997</v>
      </c>
      <c r="KL329">
        <v>55.284100000000002</v>
      </c>
      <c r="KM329">
        <v>16.012</v>
      </c>
      <c r="KN329">
        <v>0</v>
      </c>
      <c r="KO329">
        <v>0</v>
      </c>
      <c r="KP329">
        <v>0</v>
      </c>
      <c r="KQ329">
        <v>0</v>
      </c>
      <c r="KR329">
        <v>109.703</v>
      </c>
      <c r="KS329">
        <v>186.93700000000001</v>
      </c>
      <c r="KT329">
        <v>413.96499999999997</v>
      </c>
      <c r="KU329">
        <v>26.198699999999999</v>
      </c>
      <c r="KV329">
        <v>872.76099999999997</v>
      </c>
      <c r="KW329">
        <v>1046.98</v>
      </c>
      <c r="KX329">
        <v>607.86199999999997</v>
      </c>
      <c r="KY329">
        <v>0</v>
      </c>
      <c r="KZ329">
        <v>229.07599999999999</v>
      </c>
      <c r="LA329">
        <v>1883.92</v>
      </c>
      <c r="LB329">
        <v>28.4787</v>
      </c>
      <c r="LC329">
        <v>49.5916</v>
      </c>
      <c r="LD329">
        <v>55.284100000000002</v>
      </c>
      <c r="LE329">
        <v>16.012</v>
      </c>
      <c r="LF329">
        <v>0</v>
      </c>
      <c r="LG329">
        <v>109.703</v>
      </c>
      <c r="LH329">
        <v>187.92699999999999</v>
      </c>
      <c r="LI329">
        <v>413.96499999999997</v>
      </c>
      <c r="LJ329">
        <v>26.198699999999999</v>
      </c>
      <c r="LK329">
        <v>887.16</v>
      </c>
      <c r="LL329">
        <v>1100.57</v>
      </c>
      <c r="LM329">
        <v>607.86199999999997</v>
      </c>
      <c r="LN329">
        <v>229.07599999999999</v>
      </c>
      <c r="LO329">
        <v>1937.51</v>
      </c>
      <c r="LP329">
        <v>97.323899999999995</v>
      </c>
      <c r="LQ329">
        <v>281.65800000000002</v>
      </c>
      <c r="LR329">
        <v>55.284100000000002</v>
      </c>
      <c r="LS329">
        <v>0</v>
      </c>
      <c r="LT329">
        <v>463.08</v>
      </c>
      <c r="LU329">
        <v>187.226</v>
      </c>
      <c r="LV329">
        <v>544.68899999999996</v>
      </c>
      <c r="LW329">
        <v>71.471400000000003</v>
      </c>
      <c r="LX329">
        <v>1700.73</v>
      </c>
      <c r="LY329">
        <v>2063.9499999999998</v>
      </c>
      <c r="LZ329">
        <v>892.38499999999999</v>
      </c>
      <c r="MA329">
        <v>347.08</v>
      </c>
      <c r="MB329">
        <v>3303.42</v>
      </c>
    </row>
    <row r="330" spans="1:340" x14ac:dyDescent="0.25">
      <c r="A330" s="26">
        <v>44497.881516203706</v>
      </c>
      <c r="B330" t="s">
        <v>1316</v>
      </c>
      <c r="C330" t="s">
        <v>1317</v>
      </c>
      <c r="D330">
        <v>12</v>
      </c>
      <c r="E330">
        <v>1</v>
      </c>
      <c r="F330">
        <v>2100</v>
      </c>
      <c r="G330" t="s">
        <v>87</v>
      </c>
      <c r="H330" t="s">
        <v>393</v>
      </c>
      <c r="I330">
        <v>4.8499999999999996</v>
      </c>
      <c r="J330">
        <v>2</v>
      </c>
      <c r="K330">
        <v>20.8</v>
      </c>
      <c r="L330">
        <v>5.3</v>
      </c>
      <c r="O330">
        <v>133.65600000000001</v>
      </c>
      <c r="P330">
        <v>159.15100000000001</v>
      </c>
      <c r="Q330">
        <v>277.07299999999998</v>
      </c>
      <c r="R330">
        <v>81.134900000000002</v>
      </c>
      <c r="S330">
        <v>0</v>
      </c>
      <c r="T330">
        <v>-6842.92</v>
      </c>
      <c r="U330">
        <v>226.36600000000001</v>
      </c>
      <c r="V330">
        <v>0</v>
      </c>
      <c r="W330">
        <v>505.55700000000002</v>
      </c>
      <c r="X330">
        <v>938.41600000000005</v>
      </c>
      <c r="Y330">
        <v>2025.88</v>
      </c>
      <c r="Z330">
        <v>119.621</v>
      </c>
      <c r="AA330">
        <v>-2376.06</v>
      </c>
      <c r="AB330">
        <v>651.01499999999999</v>
      </c>
      <c r="AC330">
        <v>197.28100000000001</v>
      </c>
      <c r="AD330">
        <v>114.539</v>
      </c>
      <c r="AE330">
        <v>0</v>
      </c>
      <c r="AF330">
        <v>43.1646</v>
      </c>
      <c r="AG330">
        <v>354.98500000000001</v>
      </c>
      <c r="AH330">
        <v>311.82</v>
      </c>
      <c r="AI330">
        <v>22.24</v>
      </c>
      <c r="AJ330">
        <v>14.7</v>
      </c>
      <c r="AK330">
        <v>3.66</v>
      </c>
      <c r="AL330">
        <v>12.08</v>
      </c>
      <c r="AM330">
        <v>0</v>
      </c>
      <c r="AN330">
        <v>-79.09</v>
      </c>
      <c r="AO330">
        <v>-14.63</v>
      </c>
      <c r="AP330">
        <v>0</v>
      </c>
      <c r="AQ330">
        <v>7.37</v>
      </c>
      <c r="AR330">
        <v>17.37</v>
      </c>
      <c r="AS330">
        <v>27.51</v>
      </c>
      <c r="AT330">
        <v>1.64</v>
      </c>
      <c r="AU330">
        <v>12.85</v>
      </c>
      <c r="AV330">
        <v>52.68</v>
      </c>
      <c r="BI330">
        <v>0</v>
      </c>
      <c r="BJ330">
        <v>0.56546600000000002</v>
      </c>
      <c r="BK330">
        <v>3.1638600000000003E-2</v>
      </c>
      <c r="BL330">
        <v>1.40705E-2</v>
      </c>
      <c r="BM330">
        <v>0</v>
      </c>
      <c r="BN330">
        <v>-0.128134</v>
      </c>
      <c r="BO330">
        <v>-1.1465000000000001</v>
      </c>
      <c r="BP330">
        <v>0</v>
      </c>
      <c r="BQ330">
        <v>0.134212</v>
      </c>
      <c r="BR330">
        <v>0.17436199999999999</v>
      </c>
      <c r="BS330">
        <v>0.30364400000000002</v>
      </c>
      <c r="BT330">
        <v>2.03874E-2</v>
      </c>
      <c r="BU330">
        <v>-3.08575E-2</v>
      </c>
      <c r="BV330">
        <v>0.61117500000000002</v>
      </c>
      <c r="BW330">
        <v>140.49700000000001</v>
      </c>
      <c r="BX330">
        <v>209.15</v>
      </c>
      <c r="BY330">
        <v>277.07299999999998</v>
      </c>
      <c r="BZ330">
        <v>81.134900000000002</v>
      </c>
      <c r="CA330">
        <v>-4302.38</v>
      </c>
      <c r="CB330">
        <v>505.55700000000002</v>
      </c>
      <c r="CC330">
        <v>943.46699999999998</v>
      </c>
      <c r="CD330">
        <v>2025.88</v>
      </c>
      <c r="CE330">
        <v>119.621</v>
      </c>
      <c r="CF330" s="27">
        <v>6.0639E-5</v>
      </c>
      <c r="CG330">
        <v>707.85500000000002</v>
      </c>
      <c r="CH330">
        <v>207.37899999999999</v>
      </c>
      <c r="CI330">
        <v>114.539</v>
      </c>
      <c r="CJ330">
        <v>43.1646</v>
      </c>
      <c r="CK330">
        <v>365.08300000000003</v>
      </c>
      <c r="CL330">
        <v>321.91800000000001</v>
      </c>
      <c r="CM330">
        <v>23.44</v>
      </c>
      <c r="CN330">
        <v>18.350000000000001</v>
      </c>
      <c r="CO330">
        <v>3.66</v>
      </c>
      <c r="CP330">
        <v>12.08</v>
      </c>
      <c r="CQ330">
        <v>-48.37</v>
      </c>
      <c r="CR330">
        <v>7.37</v>
      </c>
      <c r="CS330">
        <v>17.440000000000001</v>
      </c>
      <c r="CT330">
        <v>27.51</v>
      </c>
      <c r="CU330">
        <v>1.64</v>
      </c>
      <c r="CV330">
        <v>63.12</v>
      </c>
      <c r="CW330">
        <v>57.53</v>
      </c>
      <c r="DH330">
        <v>0</v>
      </c>
      <c r="DI330">
        <v>0.73802199999999996</v>
      </c>
      <c r="DJ330">
        <v>3.1638600000000003E-2</v>
      </c>
      <c r="DK330">
        <v>1.40705E-2</v>
      </c>
      <c r="DL330">
        <v>-8.0562099999999998E-2</v>
      </c>
      <c r="DM330">
        <v>0.134212</v>
      </c>
      <c r="DN330">
        <v>0.17513200000000001</v>
      </c>
      <c r="DO330">
        <v>0.30364400000000002</v>
      </c>
      <c r="DP330">
        <v>2.03874E-2</v>
      </c>
      <c r="DQ330">
        <v>1.3365400000000001</v>
      </c>
      <c r="DR330">
        <v>0.78373099999999996</v>
      </c>
      <c r="DS330" t="s">
        <v>673</v>
      </c>
      <c r="DT330" t="s">
        <v>670</v>
      </c>
      <c r="DU330" t="s">
        <v>665</v>
      </c>
      <c r="DV330" t="s">
        <v>501</v>
      </c>
      <c r="DW330">
        <v>1.3673999999999999</v>
      </c>
      <c r="DX330">
        <v>0.17255599999999999</v>
      </c>
      <c r="DY330">
        <v>79.599999999999994</v>
      </c>
      <c r="DZ330">
        <v>8.4</v>
      </c>
      <c r="EC330">
        <v>133.65600000000001</v>
      </c>
      <c r="ED330">
        <v>159.15100000000001</v>
      </c>
      <c r="EE330">
        <v>277.07299999999998</v>
      </c>
      <c r="EF330">
        <v>81.134900000000002</v>
      </c>
      <c r="EG330">
        <v>0</v>
      </c>
      <c r="EH330">
        <v>-6842.92</v>
      </c>
      <c r="EI330">
        <v>226.36600000000001</v>
      </c>
      <c r="EJ330">
        <v>0</v>
      </c>
      <c r="EK330">
        <v>505.55700000000002</v>
      </c>
      <c r="EL330">
        <v>938.41600000000005</v>
      </c>
      <c r="EM330">
        <v>2025.88</v>
      </c>
      <c r="EN330">
        <v>119.621</v>
      </c>
      <c r="EO330">
        <v>-2376.06</v>
      </c>
      <c r="EP330">
        <v>197.28100000000001</v>
      </c>
      <c r="EQ330">
        <v>114.539</v>
      </c>
      <c r="ER330">
        <v>0</v>
      </c>
      <c r="ES330">
        <v>43.1646</v>
      </c>
      <c r="ET330">
        <v>354.98500000000001</v>
      </c>
      <c r="EU330">
        <v>22.24</v>
      </c>
      <c r="EV330">
        <v>14.7</v>
      </c>
      <c r="EW330">
        <v>3.66</v>
      </c>
      <c r="EX330">
        <v>12.08</v>
      </c>
      <c r="EY330">
        <v>0</v>
      </c>
      <c r="EZ330">
        <v>-79.09</v>
      </c>
      <c r="FA330">
        <v>-14.63</v>
      </c>
      <c r="FB330">
        <v>0</v>
      </c>
      <c r="FC330">
        <v>7.37</v>
      </c>
      <c r="FD330">
        <v>17.37</v>
      </c>
      <c r="FE330">
        <v>27.51</v>
      </c>
      <c r="FF330">
        <v>1.64</v>
      </c>
      <c r="FG330">
        <v>12.85</v>
      </c>
      <c r="FT330">
        <v>0</v>
      </c>
      <c r="FU330">
        <v>0.56546600000000002</v>
      </c>
      <c r="FV330">
        <v>3.1638600000000003E-2</v>
      </c>
      <c r="FW330">
        <v>1.40705E-2</v>
      </c>
      <c r="FX330">
        <v>0</v>
      </c>
      <c r="FY330">
        <v>-0.128134</v>
      </c>
      <c r="FZ330">
        <v>-1.1465000000000001</v>
      </c>
      <c r="GA330">
        <v>0</v>
      </c>
      <c r="GB330">
        <v>0.134212</v>
      </c>
      <c r="GC330">
        <v>0.17436199999999999</v>
      </c>
      <c r="GD330">
        <v>0.30364400000000002</v>
      </c>
      <c r="GE330">
        <v>2.03874E-2</v>
      </c>
      <c r="GF330">
        <v>-3.08575E-2</v>
      </c>
      <c r="GG330">
        <v>467.20299999999997</v>
      </c>
      <c r="GH330">
        <v>1161.6600000000001</v>
      </c>
      <c r="GI330">
        <v>277.07299999999998</v>
      </c>
      <c r="GJ330">
        <v>0</v>
      </c>
      <c r="GK330">
        <v>2135</v>
      </c>
      <c r="GL330">
        <v>930.00099999999998</v>
      </c>
      <c r="GM330">
        <v>2637.81</v>
      </c>
      <c r="GN330">
        <v>297.5</v>
      </c>
      <c r="GO330">
        <v>7906.25</v>
      </c>
      <c r="GP330">
        <v>388.90899999999999</v>
      </c>
      <c r="GQ330">
        <v>168.15199999999999</v>
      </c>
      <c r="GR330">
        <v>65.400000000000006</v>
      </c>
      <c r="GS330">
        <v>622.46100000000001</v>
      </c>
      <c r="GT330">
        <v>49.003599999999999</v>
      </c>
      <c r="GU330">
        <v>54.21</v>
      </c>
      <c r="GV330">
        <v>3.66</v>
      </c>
      <c r="GW330">
        <v>39.268300000000004</v>
      </c>
      <c r="GX330">
        <v>31.93</v>
      </c>
      <c r="GY330">
        <v>23.209499999999998</v>
      </c>
      <c r="GZ330">
        <v>36.39</v>
      </c>
      <c r="HA330">
        <v>4.13</v>
      </c>
      <c r="HB330">
        <v>241.80099999999999</v>
      </c>
      <c r="HC330">
        <v>46.4</v>
      </c>
      <c r="HD330">
        <v>54.21</v>
      </c>
      <c r="HE330">
        <v>3.66</v>
      </c>
      <c r="HF330">
        <v>16.100000000000001</v>
      </c>
      <c r="HG330">
        <v>31.93</v>
      </c>
      <c r="HH330">
        <v>18.57</v>
      </c>
      <c r="HI330">
        <v>36.39</v>
      </c>
      <c r="HJ330">
        <v>4.13</v>
      </c>
      <c r="HK330">
        <v>211.39</v>
      </c>
      <c r="ID330">
        <v>0</v>
      </c>
      <c r="IE330">
        <v>2.4539200000000001</v>
      </c>
      <c r="IF330">
        <v>3.1638600000000003E-2</v>
      </c>
      <c r="IG330">
        <v>0</v>
      </c>
      <c r="IH330">
        <v>0.62342900000000001</v>
      </c>
      <c r="II330">
        <v>0.118043</v>
      </c>
      <c r="IJ330">
        <v>0.43196400000000001</v>
      </c>
      <c r="IK330">
        <v>6.2929700000000005E-2</v>
      </c>
      <c r="IL330">
        <v>3.72193</v>
      </c>
      <c r="IM330">
        <v>44.1</v>
      </c>
      <c r="IN330">
        <v>38.799999999999997</v>
      </c>
      <c r="IO330">
        <v>5.3</v>
      </c>
      <c r="IP330">
        <v>46.1</v>
      </c>
      <c r="IQ330">
        <v>20</v>
      </c>
      <c r="IR330">
        <v>26.1</v>
      </c>
      <c r="IU330">
        <v>21.11</v>
      </c>
      <c r="IV330">
        <v>31.57</v>
      </c>
      <c r="IW330">
        <v>24.84</v>
      </c>
      <c r="IX330">
        <v>32.69</v>
      </c>
      <c r="IY330">
        <v>21.11</v>
      </c>
      <c r="IZ330">
        <v>31.57</v>
      </c>
      <c r="JA330">
        <v>63.48</v>
      </c>
      <c r="JB330">
        <v>82.661900000000003</v>
      </c>
      <c r="JK330">
        <v>1.6</v>
      </c>
      <c r="JL330">
        <v>4.4904900000000003</v>
      </c>
      <c r="JM330">
        <v>4.4904900000000003</v>
      </c>
      <c r="JP330">
        <v>4303.6400000000003</v>
      </c>
      <c r="JQ330">
        <v>2.8233299999999999</v>
      </c>
      <c r="JR330">
        <v>0.77</v>
      </c>
      <c r="JS330">
        <v>0.44</v>
      </c>
      <c r="JT330">
        <v>1.55</v>
      </c>
      <c r="JU330">
        <v>0.26</v>
      </c>
      <c r="JV330">
        <v>0.4</v>
      </c>
      <c r="JW330">
        <v>2.17</v>
      </c>
      <c r="JZ330">
        <v>1</v>
      </c>
      <c r="KA330">
        <v>1</v>
      </c>
      <c r="KB330">
        <v>33.214100000000002</v>
      </c>
      <c r="KC330">
        <v>18.940100000000001</v>
      </c>
      <c r="KD330">
        <v>33.212800000000001</v>
      </c>
      <c r="KE330">
        <v>21.256</v>
      </c>
      <c r="KF330">
        <v>50.195</v>
      </c>
      <c r="KG330">
        <v>45.932200000000002</v>
      </c>
      <c r="KJ330">
        <v>27.395099999999999</v>
      </c>
      <c r="KK330">
        <v>37.264899999999997</v>
      </c>
      <c r="KL330">
        <v>55.284100000000002</v>
      </c>
      <c r="KM330">
        <v>16.012</v>
      </c>
      <c r="KN330">
        <v>0</v>
      </c>
      <c r="KO330">
        <v>-1047.97</v>
      </c>
      <c r="KP330">
        <v>-161.91800000000001</v>
      </c>
      <c r="KQ330">
        <v>0</v>
      </c>
      <c r="KR330">
        <v>109.703</v>
      </c>
      <c r="KS330">
        <v>186.93700000000001</v>
      </c>
      <c r="KT330">
        <v>413.96499999999997</v>
      </c>
      <c r="KU330">
        <v>26.198699999999999</v>
      </c>
      <c r="KV330">
        <v>-337.12400000000002</v>
      </c>
      <c r="KW330">
        <v>1046.98</v>
      </c>
      <c r="KX330">
        <v>607.86199999999997</v>
      </c>
      <c r="KY330">
        <v>0</v>
      </c>
      <c r="KZ330">
        <v>229.07599999999999</v>
      </c>
      <c r="LA330">
        <v>1883.92</v>
      </c>
      <c r="LB330">
        <v>28.4787</v>
      </c>
      <c r="LC330">
        <v>49.5916</v>
      </c>
      <c r="LD330">
        <v>55.284100000000002</v>
      </c>
      <c r="LE330">
        <v>16.012</v>
      </c>
      <c r="LF330">
        <v>-658.89300000000003</v>
      </c>
      <c r="LG330">
        <v>109.703</v>
      </c>
      <c r="LH330">
        <v>187.92699999999999</v>
      </c>
      <c r="LI330">
        <v>413.96499999999997</v>
      </c>
      <c r="LJ330">
        <v>26.198699999999999</v>
      </c>
      <c r="LK330">
        <v>228.267</v>
      </c>
      <c r="LL330">
        <v>1100.57</v>
      </c>
      <c r="LM330">
        <v>607.86199999999997</v>
      </c>
      <c r="LN330">
        <v>229.07599999999999</v>
      </c>
      <c r="LO330">
        <v>1937.51</v>
      </c>
      <c r="LP330">
        <v>97.323899999999995</v>
      </c>
      <c r="LQ330">
        <v>281.65800000000002</v>
      </c>
      <c r="LR330">
        <v>55.284100000000002</v>
      </c>
      <c r="LS330">
        <v>0</v>
      </c>
      <c r="LT330">
        <v>463.08</v>
      </c>
      <c r="LU330">
        <v>187.226</v>
      </c>
      <c r="LV330">
        <v>544.68899999999996</v>
      </c>
      <c r="LW330">
        <v>71.471400000000003</v>
      </c>
      <c r="LX330">
        <v>1700.73</v>
      </c>
      <c r="LY330">
        <v>2063.9499999999998</v>
      </c>
      <c r="LZ330">
        <v>892.38499999999999</v>
      </c>
      <c r="MA330">
        <v>347.08</v>
      </c>
      <c r="MB330">
        <v>3303.42</v>
      </c>
    </row>
    <row r="331" spans="1:340" x14ac:dyDescent="0.25">
      <c r="A331" s="26">
        <v>44497.881863425922</v>
      </c>
      <c r="B331" t="s">
        <v>1318</v>
      </c>
      <c r="C331" t="s">
        <v>1319</v>
      </c>
      <c r="D331">
        <v>12</v>
      </c>
      <c r="E331">
        <v>1</v>
      </c>
      <c r="F331">
        <v>2100</v>
      </c>
      <c r="G331" t="s">
        <v>87</v>
      </c>
      <c r="H331" t="s">
        <v>393</v>
      </c>
      <c r="I331">
        <v>4.8499999999999996</v>
      </c>
      <c r="J331">
        <v>2</v>
      </c>
      <c r="K331">
        <v>30.8</v>
      </c>
      <c r="L331">
        <v>0</v>
      </c>
      <c r="O331">
        <v>133.65600000000001</v>
      </c>
      <c r="P331">
        <v>159.15100000000001</v>
      </c>
      <c r="Q331">
        <v>277.07299999999998</v>
      </c>
      <c r="R331">
        <v>81.134900000000002</v>
      </c>
      <c r="S331">
        <v>0</v>
      </c>
      <c r="T331">
        <v>-6842.92</v>
      </c>
      <c r="U331">
        <v>273.42200000000003</v>
      </c>
      <c r="V331">
        <v>0</v>
      </c>
      <c r="W331">
        <v>505.55700000000002</v>
      </c>
      <c r="X331">
        <v>938.41600000000005</v>
      </c>
      <c r="Y331">
        <v>2025.88</v>
      </c>
      <c r="Z331">
        <v>119.621</v>
      </c>
      <c r="AA331">
        <v>-2329.0100000000002</v>
      </c>
      <c r="AB331">
        <v>651.01499999999999</v>
      </c>
      <c r="AC331">
        <v>197.28100000000001</v>
      </c>
      <c r="AD331">
        <v>114.539</v>
      </c>
      <c r="AE331">
        <v>0</v>
      </c>
      <c r="AF331">
        <v>43.1646</v>
      </c>
      <c r="AG331">
        <v>354.98500000000001</v>
      </c>
      <c r="AH331">
        <v>311.82</v>
      </c>
      <c r="AI331">
        <v>22.24</v>
      </c>
      <c r="AJ331">
        <v>14.7</v>
      </c>
      <c r="AK331">
        <v>3.66</v>
      </c>
      <c r="AL331">
        <v>12.08</v>
      </c>
      <c r="AM331">
        <v>0</v>
      </c>
      <c r="AN331">
        <v>-79.78</v>
      </c>
      <c r="AO331">
        <v>-38.159999999999997</v>
      </c>
      <c r="AP331">
        <v>0</v>
      </c>
      <c r="AQ331">
        <v>7.37</v>
      </c>
      <c r="AR331">
        <v>17.37</v>
      </c>
      <c r="AS331">
        <v>27.51</v>
      </c>
      <c r="AT331">
        <v>1.64</v>
      </c>
      <c r="AU331">
        <v>-11.37</v>
      </c>
      <c r="AV331">
        <v>52.68</v>
      </c>
      <c r="BI331">
        <v>0</v>
      </c>
      <c r="BJ331">
        <v>0.56546600000000002</v>
      </c>
      <c r="BK331">
        <v>3.1638600000000003E-2</v>
      </c>
      <c r="BL331">
        <v>1.40705E-2</v>
      </c>
      <c r="BM331">
        <v>0</v>
      </c>
      <c r="BN331">
        <v>-0.128134</v>
      </c>
      <c r="BO331">
        <v>-3.6560299999999999</v>
      </c>
      <c r="BP331">
        <v>0</v>
      </c>
      <c r="BQ331">
        <v>0.134212</v>
      </c>
      <c r="BR331">
        <v>0.17436199999999999</v>
      </c>
      <c r="BS331">
        <v>0.30364400000000002</v>
      </c>
      <c r="BT331">
        <v>2.03874E-2</v>
      </c>
      <c r="BU331">
        <v>-2.5403799999999999</v>
      </c>
      <c r="BV331">
        <v>0.61117500000000002</v>
      </c>
      <c r="BW331">
        <v>140.49700000000001</v>
      </c>
      <c r="BX331">
        <v>209.15</v>
      </c>
      <c r="BY331">
        <v>277.07299999999998</v>
      </c>
      <c r="BZ331">
        <v>81.134900000000002</v>
      </c>
      <c r="CA331">
        <v>-4302.38</v>
      </c>
      <c r="CB331">
        <v>505.55700000000002</v>
      </c>
      <c r="CC331">
        <v>943.46699999999998</v>
      </c>
      <c r="CD331">
        <v>2025.88</v>
      </c>
      <c r="CE331">
        <v>119.621</v>
      </c>
      <c r="CF331" s="27">
        <v>6.0639E-5</v>
      </c>
      <c r="CG331">
        <v>707.85500000000002</v>
      </c>
      <c r="CH331">
        <v>207.37899999999999</v>
      </c>
      <c r="CI331">
        <v>114.539</v>
      </c>
      <c r="CJ331">
        <v>43.1646</v>
      </c>
      <c r="CK331">
        <v>365.08300000000003</v>
      </c>
      <c r="CL331">
        <v>321.91800000000001</v>
      </c>
      <c r="CM331">
        <v>23.44</v>
      </c>
      <c r="CN331">
        <v>18.350000000000001</v>
      </c>
      <c r="CO331">
        <v>3.66</v>
      </c>
      <c r="CP331">
        <v>12.08</v>
      </c>
      <c r="CQ331">
        <v>-48.37</v>
      </c>
      <c r="CR331">
        <v>7.37</v>
      </c>
      <c r="CS331">
        <v>17.440000000000001</v>
      </c>
      <c r="CT331">
        <v>27.51</v>
      </c>
      <c r="CU331">
        <v>1.64</v>
      </c>
      <c r="CV331">
        <v>63.12</v>
      </c>
      <c r="CW331">
        <v>57.53</v>
      </c>
      <c r="DH331">
        <v>0</v>
      </c>
      <c r="DI331">
        <v>0.73802199999999996</v>
      </c>
      <c r="DJ331">
        <v>3.1638600000000003E-2</v>
      </c>
      <c r="DK331">
        <v>1.40705E-2</v>
      </c>
      <c r="DL331">
        <v>-8.0562099999999998E-2</v>
      </c>
      <c r="DM331">
        <v>0.134212</v>
      </c>
      <c r="DN331">
        <v>0.17513200000000001</v>
      </c>
      <c r="DO331">
        <v>0.30364400000000002</v>
      </c>
      <c r="DP331">
        <v>2.03874E-2</v>
      </c>
      <c r="DQ331">
        <v>1.3365400000000001</v>
      </c>
      <c r="DR331">
        <v>0.78373099999999996</v>
      </c>
      <c r="DS331" t="s">
        <v>673</v>
      </c>
      <c r="DT331" t="s">
        <v>670</v>
      </c>
      <c r="DU331" t="s">
        <v>665</v>
      </c>
      <c r="DV331" t="s">
        <v>501</v>
      </c>
      <c r="DW331">
        <v>3.8769300000000002</v>
      </c>
      <c r="DX331">
        <v>0.17255599999999999</v>
      </c>
      <c r="DY331">
        <v>118</v>
      </c>
      <c r="DZ331">
        <v>8.4</v>
      </c>
      <c r="EC331">
        <v>133.65600000000001</v>
      </c>
      <c r="ED331">
        <v>159.15100000000001</v>
      </c>
      <c r="EE331">
        <v>277.07299999999998</v>
      </c>
      <c r="EF331">
        <v>81.134900000000002</v>
      </c>
      <c r="EG331">
        <v>0</v>
      </c>
      <c r="EH331">
        <v>-6842.92</v>
      </c>
      <c r="EI331">
        <v>273.42200000000003</v>
      </c>
      <c r="EJ331">
        <v>0</v>
      </c>
      <c r="EK331">
        <v>505.55700000000002</v>
      </c>
      <c r="EL331">
        <v>938.41600000000005</v>
      </c>
      <c r="EM331">
        <v>2025.88</v>
      </c>
      <c r="EN331">
        <v>119.621</v>
      </c>
      <c r="EO331">
        <v>-2329.0100000000002</v>
      </c>
      <c r="EP331">
        <v>197.28100000000001</v>
      </c>
      <c r="EQ331">
        <v>114.539</v>
      </c>
      <c r="ER331">
        <v>0</v>
      </c>
      <c r="ES331">
        <v>43.1646</v>
      </c>
      <c r="ET331">
        <v>354.98500000000001</v>
      </c>
      <c r="EU331">
        <v>22.24</v>
      </c>
      <c r="EV331">
        <v>14.7</v>
      </c>
      <c r="EW331">
        <v>3.66</v>
      </c>
      <c r="EX331">
        <v>12.08</v>
      </c>
      <c r="EY331">
        <v>0</v>
      </c>
      <c r="EZ331">
        <v>-79.78</v>
      </c>
      <c r="FA331">
        <v>-38.159999999999997</v>
      </c>
      <c r="FB331">
        <v>0</v>
      </c>
      <c r="FC331">
        <v>7.37</v>
      </c>
      <c r="FD331">
        <v>17.37</v>
      </c>
      <c r="FE331">
        <v>27.51</v>
      </c>
      <c r="FF331">
        <v>1.64</v>
      </c>
      <c r="FG331">
        <v>-11.37</v>
      </c>
      <c r="FT331">
        <v>0</v>
      </c>
      <c r="FU331">
        <v>0.56546600000000002</v>
      </c>
      <c r="FV331">
        <v>3.1638600000000003E-2</v>
      </c>
      <c r="FW331">
        <v>1.40705E-2</v>
      </c>
      <c r="FX331">
        <v>0</v>
      </c>
      <c r="FY331">
        <v>-0.128134</v>
      </c>
      <c r="FZ331">
        <v>-3.6560299999999999</v>
      </c>
      <c r="GA331">
        <v>0</v>
      </c>
      <c r="GB331">
        <v>0.134212</v>
      </c>
      <c r="GC331">
        <v>0.17436199999999999</v>
      </c>
      <c r="GD331">
        <v>0.30364400000000002</v>
      </c>
      <c r="GE331">
        <v>2.03874E-2</v>
      </c>
      <c r="GF331">
        <v>-2.5403799999999999</v>
      </c>
      <c r="GG331">
        <v>467.20299999999997</v>
      </c>
      <c r="GH331">
        <v>1161.6600000000001</v>
      </c>
      <c r="GI331">
        <v>277.07299999999998</v>
      </c>
      <c r="GJ331">
        <v>0</v>
      </c>
      <c r="GK331">
        <v>2135</v>
      </c>
      <c r="GL331">
        <v>930.00099999999998</v>
      </c>
      <c r="GM331">
        <v>2637.81</v>
      </c>
      <c r="GN331">
        <v>297.5</v>
      </c>
      <c r="GO331">
        <v>7906.25</v>
      </c>
      <c r="GP331">
        <v>388.90899999999999</v>
      </c>
      <c r="GQ331">
        <v>168.15199999999999</v>
      </c>
      <c r="GR331">
        <v>65.400000000000006</v>
      </c>
      <c r="GS331">
        <v>622.46100000000001</v>
      </c>
      <c r="GT331">
        <v>49.003599999999999</v>
      </c>
      <c r="GU331">
        <v>54.21</v>
      </c>
      <c r="GV331">
        <v>3.66</v>
      </c>
      <c r="GW331">
        <v>39.268300000000004</v>
      </c>
      <c r="GX331">
        <v>31.93</v>
      </c>
      <c r="GY331">
        <v>23.209499999999998</v>
      </c>
      <c r="GZ331">
        <v>36.39</v>
      </c>
      <c r="HA331">
        <v>4.13</v>
      </c>
      <c r="HB331">
        <v>241.80099999999999</v>
      </c>
      <c r="HC331">
        <v>46.4</v>
      </c>
      <c r="HD331">
        <v>54.21</v>
      </c>
      <c r="HE331">
        <v>3.66</v>
      </c>
      <c r="HF331">
        <v>16.100000000000001</v>
      </c>
      <c r="HG331">
        <v>31.93</v>
      </c>
      <c r="HH331">
        <v>18.57</v>
      </c>
      <c r="HI331">
        <v>36.39</v>
      </c>
      <c r="HJ331">
        <v>4.13</v>
      </c>
      <c r="HK331">
        <v>211.39</v>
      </c>
      <c r="ID331">
        <v>0</v>
      </c>
      <c r="IE331">
        <v>2.4539200000000001</v>
      </c>
      <c r="IF331">
        <v>3.1638600000000003E-2</v>
      </c>
      <c r="IG331">
        <v>0</v>
      </c>
      <c r="IH331">
        <v>0.62342900000000001</v>
      </c>
      <c r="II331">
        <v>0.118043</v>
      </c>
      <c r="IJ331">
        <v>0.43196400000000001</v>
      </c>
      <c r="IK331">
        <v>6.2929700000000005E-2</v>
      </c>
      <c r="IL331">
        <v>3.72193</v>
      </c>
      <c r="IM331">
        <v>44.1</v>
      </c>
      <c r="IN331">
        <v>48.8</v>
      </c>
      <c r="IO331">
        <v>0</v>
      </c>
      <c r="IP331">
        <v>46.1</v>
      </c>
      <c r="IQ331">
        <v>20</v>
      </c>
      <c r="IR331">
        <v>26.1</v>
      </c>
      <c r="IU331">
        <v>21.11</v>
      </c>
      <c r="IV331">
        <v>31.57</v>
      </c>
      <c r="IW331">
        <v>24.84</v>
      </c>
      <c r="IX331">
        <v>32.69</v>
      </c>
      <c r="IY331">
        <v>21.11</v>
      </c>
      <c r="IZ331">
        <v>31.57</v>
      </c>
      <c r="JA331">
        <v>63.48</v>
      </c>
      <c r="JB331">
        <v>82.661900000000003</v>
      </c>
      <c r="JK331">
        <v>1.6</v>
      </c>
      <c r="JL331">
        <v>4.4904900000000003</v>
      </c>
      <c r="JM331">
        <v>4.4904900000000003</v>
      </c>
      <c r="JP331">
        <v>4303.6400000000003</v>
      </c>
      <c r="JQ331">
        <v>2.8233299999999999</v>
      </c>
      <c r="JR331">
        <v>0.67</v>
      </c>
      <c r="JS331">
        <v>0.56999999999999995</v>
      </c>
      <c r="JT331">
        <v>1.51</v>
      </c>
      <c r="JU331">
        <v>0.26</v>
      </c>
      <c r="JV331">
        <v>0.4</v>
      </c>
      <c r="JW331">
        <v>2.17</v>
      </c>
      <c r="JZ331">
        <v>1</v>
      </c>
      <c r="KA331">
        <v>1</v>
      </c>
      <c r="KB331">
        <v>33.214100000000002</v>
      </c>
      <c r="KC331">
        <v>18.940100000000001</v>
      </c>
      <c r="KD331">
        <v>33.212800000000001</v>
      </c>
      <c r="KE331">
        <v>21.256</v>
      </c>
      <c r="KF331">
        <v>50.195</v>
      </c>
      <c r="KG331">
        <v>45.932200000000002</v>
      </c>
      <c r="KJ331">
        <v>27.395099999999999</v>
      </c>
      <c r="KK331">
        <v>37.264899999999997</v>
      </c>
      <c r="KL331">
        <v>55.284100000000002</v>
      </c>
      <c r="KM331">
        <v>16.012</v>
      </c>
      <c r="KN331">
        <v>0</v>
      </c>
      <c r="KO331">
        <v>-1047.97</v>
      </c>
      <c r="KP331">
        <v>-195.19</v>
      </c>
      <c r="KQ331">
        <v>0</v>
      </c>
      <c r="KR331">
        <v>109.703</v>
      </c>
      <c r="KS331">
        <v>186.93700000000001</v>
      </c>
      <c r="KT331">
        <v>413.96499999999997</v>
      </c>
      <c r="KU331">
        <v>26.198699999999999</v>
      </c>
      <c r="KV331">
        <v>-370.39600000000002</v>
      </c>
      <c r="KW331">
        <v>1046.98</v>
      </c>
      <c r="KX331">
        <v>607.86199999999997</v>
      </c>
      <c r="KY331">
        <v>0</v>
      </c>
      <c r="KZ331">
        <v>229.07599999999999</v>
      </c>
      <c r="LA331">
        <v>1883.92</v>
      </c>
      <c r="LB331">
        <v>28.4787</v>
      </c>
      <c r="LC331">
        <v>49.5916</v>
      </c>
      <c r="LD331">
        <v>55.284100000000002</v>
      </c>
      <c r="LE331">
        <v>16.012</v>
      </c>
      <c r="LF331">
        <v>-658.89300000000003</v>
      </c>
      <c r="LG331">
        <v>109.703</v>
      </c>
      <c r="LH331">
        <v>187.92699999999999</v>
      </c>
      <c r="LI331">
        <v>413.96499999999997</v>
      </c>
      <c r="LJ331">
        <v>26.198699999999999</v>
      </c>
      <c r="LK331">
        <v>228.267</v>
      </c>
      <c r="LL331">
        <v>1100.57</v>
      </c>
      <c r="LM331">
        <v>607.86199999999997</v>
      </c>
      <c r="LN331">
        <v>229.07599999999999</v>
      </c>
      <c r="LO331">
        <v>1937.51</v>
      </c>
      <c r="LP331">
        <v>97.323899999999995</v>
      </c>
      <c r="LQ331">
        <v>281.65800000000002</v>
      </c>
      <c r="LR331">
        <v>55.284100000000002</v>
      </c>
      <c r="LS331">
        <v>0</v>
      </c>
      <c r="LT331">
        <v>463.08</v>
      </c>
      <c r="LU331">
        <v>187.226</v>
      </c>
      <c r="LV331">
        <v>544.68899999999996</v>
      </c>
      <c r="LW331">
        <v>71.471400000000003</v>
      </c>
      <c r="LX331">
        <v>1700.73</v>
      </c>
      <c r="LY331">
        <v>2063.9499999999998</v>
      </c>
      <c r="LZ331">
        <v>892.38499999999999</v>
      </c>
      <c r="MA331">
        <v>347.08</v>
      </c>
      <c r="MB331">
        <v>3303.42</v>
      </c>
    </row>
    <row r="332" spans="1:340" x14ac:dyDescent="0.25">
      <c r="A332" s="26">
        <v>44497.882210648146</v>
      </c>
      <c r="B332" t="s">
        <v>1320</v>
      </c>
      <c r="C332" t="s">
        <v>1321</v>
      </c>
      <c r="D332">
        <v>12</v>
      </c>
      <c r="E332">
        <v>1</v>
      </c>
      <c r="F332">
        <v>2100</v>
      </c>
      <c r="G332" t="s">
        <v>87</v>
      </c>
      <c r="H332" t="s">
        <v>393</v>
      </c>
      <c r="I332">
        <v>4.8499999999999996</v>
      </c>
      <c r="J332">
        <v>2</v>
      </c>
      <c r="K332">
        <v>32</v>
      </c>
      <c r="L332">
        <v>0</v>
      </c>
      <c r="O332">
        <v>133.65600000000001</v>
      </c>
      <c r="P332">
        <v>159.15100000000001</v>
      </c>
      <c r="Q332">
        <v>277.07299999999998</v>
      </c>
      <c r="R332">
        <v>81.134900000000002</v>
      </c>
      <c r="S332">
        <v>0</v>
      </c>
      <c r="T332">
        <v>-6855.04</v>
      </c>
      <c r="U332">
        <v>229.887</v>
      </c>
      <c r="V332">
        <v>0</v>
      </c>
      <c r="W332">
        <v>505.55700000000002</v>
      </c>
      <c r="X332">
        <v>938.41600000000005</v>
      </c>
      <c r="Y332">
        <v>2025.88</v>
      </c>
      <c r="Z332">
        <v>119.621</v>
      </c>
      <c r="AA332">
        <v>-2384.67</v>
      </c>
      <c r="AB332">
        <v>651.01499999999999</v>
      </c>
      <c r="AC332">
        <v>197.28100000000001</v>
      </c>
      <c r="AD332">
        <v>114.539</v>
      </c>
      <c r="AE332">
        <v>0</v>
      </c>
      <c r="AF332">
        <v>43.1646</v>
      </c>
      <c r="AG332">
        <v>354.98500000000001</v>
      </c>
      <c r="AH332">
        <v>311.82</v>
      </c>
      <c r="AI332">
        <v>22.24</v>
      </c>
      <c r="AJ332">
        <v>14.7</v>
      </c>
      <c r="AK332">
        <v>3.66</v>
      </c>
      <c r="AL332">
        <v>12.08</v>
      </c>
      <c r="AM332">
        <v>0</v>
      </c>
      <c r="AN332">
        <v>-79.2</v>
      </c>
      <c r="AO332">
        <v>-41.71</v>
      </c>
      <c r="AP332">
        <v>0</v>
      </c>
      <c r="AQ332">
        <v>7.37</v>
      </c>
      <c r="AR332">
        <v>17.37</v>
      </c>
      <c r="AS332">
        <v>27.51</v>
      </c>
      <c r="AT332">
        <v>1.64</v>
      </c>
      <c r="AU332">
        <v>-14.34</v>
      </c>
      <c r="AV332">
        <v>52.68</v>
      </c>
      <c r="BI332">
        <v>0</v>
      </c>
      <c r="BJ332">
        <v>0.56546600000000002</v>
      </c>
      <c r="BK332">
        <v>3.1638600000000003E-2</v>
      </c>
      <c r="BL332">
        <v>1.40705E-2</v>
      </c>
      <c r="BM332">
        <v>0</v>
      </c>
      <c r="BN332">
        <v>-0.128361</v>
      </c>
      <c r="BO332">
        <v>-3.3940600000000001</v>
      </c>
      <c r="BP332">
        <v>0</v>
      </c>
      <c r="BQ332">
        <v>0.134212</v>
      </c>
      <c r="BR332">
        <v>0.17436199999999999</v>
      </c>
      <c r="BS332">
        <v>0.30364400000000002</v>
      </c>
      <c r="BT332">
        <v>2.03874E-2</v>
      </c>
      <c r="BU332">
        <v>-2.2786400000000002</v>
      </c>
      <c r="BV332">
        <v>0.61117500000000002</v>
      </c>
      <c r="BW332">
        <v>140.49700000000001</v>
      </c>
      <c r="BX332">
        <v>209.15</v>
      </c>
      <c r="BY332">
        <v>277.07299999999998</v>
      </c>
      <c r="BZ332">
        <v>81.134900000000002</v>
      </c>
      <c r="CA332">
        <v>-4302.38</v>
      </c>
      <c r="CB332">
        <v>505.55700000000002</v>
      </c>
      <c r="CC332">
        <v>943.46699999999998</v>
      </c>
      <c r="CD332">
        <v>2025.88</v>
      </c>
      <c r="CE332">
        <v>119.621</v>
      </c>
      <c r="CF332" s="27">
        <v>6.0639E-5</v>
      </c>
      <c r="CG332">
        <v>707.85500000000002</v>
      </c>
      <c r="CH332">
        <v>207.37899999999999</v>
      </c>
      <c r="CI332">
        <v>114.539</v>
      </c>
      <c r="CJ332">
        <v>43.1646</v>
      </c>
      <c r="CK332">
        <v>365.08300000000003</v>
      </c>
      <c r="CL332">
        <v>321.91800000000001</v>
      </c>
      <c r="CM332">
        <v>23.44</v>
      </c>
      <c r="CN332">
        <v>18.350000000000001</v>
      </c>
      <c r="CO332">
        <v>3.66</v>
      </c>
      <c r="CP332">
        <v>12.08</v>
      </c>
      <c r="CQ332">
        <v>-48.37</v>
      </c>
      <c r="CR332">
        <v>7.37</v>
      </c>
      <c r="CS332">
        <v>17.440000000000001</v>
      </c>
      <c r="CT332">
        <v>27.51</v>
      </c>
      <c r="CU332">
        <v>1.64</v>
      </c>
      <c r="CV332">
        <v>63.12</v>
      </c>
      <c r="CW332">
        <v>57.53</v>
      </c>
      <c r="DH332">
        <v>0</v>
      </c>
      <c r="DI332">
        <v>0.73802199999999996</v>
      </c>
      <c r="DJ332">
        <v>3.1638600000000003E-2</v>
      </c>
      <c r="DK332">
        <v>1.40705E-2</v>
      </c>
      <c r="DL332">
        <v>-8.0562099999999998E-2</v>
      </c>
      <c r="DM332">
        <v>0.134212</v>
      </c>
      <c r="DN332">
        <v>0.17513200000000001</v>
      </c>
      <c r="DO332">
        <v>0.30364400000000002</v>
      </c>
      <c r="DP332">
        <v>2.03874E-2</v>
      </c>
      <c r="DQ332">
        <v>1.3365400000000001</v>
      </c>
      <c r="DR332">
        <v>0.78373099999999996</v>
      </c>
      <c r="DS332" t="s">
        <v>673</v>
      </c>
      <c r="DT332" t="s">
        <v>670</v>
      </c>
      <c r="DU332" t="s">
        <v>665</v>
      </c>
      <c r="DV332" t="s">
        <v>501</v>
      </c>
      <c r="DW332">
        <v>3.6151900000000001</v>
      </c>
      <c r="DX332">
        <v>0.17255599999999999</v>
      </c>
      <c r="DY332">
        <v>122.7</v>
      </c>
      <c r="DZ332">
        <v>8.4</v>
      </c>
      <c r="EC332">
        <v>133.65600000000001</v>
      </c>
      <c r="ED332">
        <v>159.15100000000001</v>
      </c>
      <c r="EE332">
        <v>277.07299999999998</v>
      </c>
      <c r="EF332">
        <v>81.134900000000002</v>
      </c>
      <c r="EG332">
        <v>0</v>
      </c>
      <c r="EH332">
        <v>-6855.04</v>
      </c>
      <c r="EI332">
        <v>229.887</v>
      </c>
      <c r="EJ332">
        <v>0</v>
      </c>
      <c r="EK332">
        <v>505.55700000000002</v>
      </c>
      <c r="EL332">
        <v>938.41600000000005</v>
      </c>
      <c r="EM332">
        <v>2025.88</v>
      </c>
      <c r="EN332">
        <v>119.621</v>
      </c>
      <c r="EO332">
        <v>-2384.67</v>
      </c>
      <c r="EP332">
        <v>197.28100000000001</v>
      </c>
      <c r="EQ332">
        <v>114.539</v>
      </c>
      <c r="ER332">
        <v>0</v>
      </c>
      <c r="ES332">
        <v>43.1646</v>
      </c>
      <c r="ET332">
        <v>354.98500000000001</v>
      </c>
      <c r="EU332">
        <v>22.24</v>
      </c>
      <c r="EV332">
        <v>14.7</v>
      </c>
      <c r="EW332">
        <v>3.66</v>
      </c>
      <c r="EX332">
        <v>12.08</v>
      </c>
      <c r="EY332">
        <v>0</v>
      </c>
      <c r="EZ332">
        <v>-79.2</v>
      </c>
      <c r="FA332">
        <v>-41.71</v>
      </c>
      <c r="FB332">
        <v>0</v>
      </c>
      <c r="FC332">
        <v>7.37</v>
      </c>
      <c r="FD332">
        <v>17.37</v>
      </c>
      <c r="FE332">
        <v>27.51</v>
      </c>
      <c r="FF332">
        <v>1.64</v>
      </c>
      <c r="FG332">
        <v>-14.34</v>
      </c>
      <c r="FT332">
        <v>0</v>
      </c>
      <c r="FU332">
        <v>0.56546600000000002</v>
      </c>
      <c r="FV332">
        <v>3.1638600000000003E-2</v>
      </c>
      <c r="FW332">
        <v>1.40705E-2</v>
      </c>
      <c r="FX332">
        <v>0</v>
      </c>
      <c r="FY332">
        <v>-0.128361</v>
      </c>
      <c r="FZ332">
        <v>-3.3940600000000001</v>
      </c>
      <c r="GA332">
        <v>0</v>
      </c>
      <c r="GB332">
        <v>0.134212</v>
      </c>
      <c r="GC332">
        <v>0.17436199999999999</v>
      </c>
      <c r="GD332">
        <v>0.30364400000000002</v>
      </c>
      <c r="GE332">
        <v>2.03874E-2</v>
      </c>
      <c r="GF332">
        <v>-2.2786400000000002</v>
      </c>
      <c r="GG332">
        <v>467.20299999999997</v>
      </c>
      <c r="GH332">
        <v>1161.6600000000001</v>
      </c>
      <c r="GI332">
        <v>277.07299999999998</v>
      </c>
      <c r="GJ332">
        <v>0</v>
      </c>
      <c r="GK332">
        <v>2135</v>
      </c>
      <c r="GL332">
        <v>930.00099999999998</v>
      </c>
      <c r="GM332">
        <v>2637.81</v>
      </c>
      <c r="GN332">
        <v>297.5</v>
      </c>
      <c r="GO332">
        <v>7906.25</v>
      </c>
      <c r="GP332">
        <v>388.90899999999999</v>
      </c>
      <c r="GQ332">
        <v>168.15199999999999</v>
      </c>
      <c r="GR332">
        <v>65.400000000000006</v>
      </c>
      <c r="GS332">
        <v>622.46100000000001</v>
      </c>
      <c r="GT332">
        <v>49.003599999999999</v>
      </c>
      <c r="GU332">
        <v>54.21</v>
      </c>
      <c r="GV332">
        <v>3.66</v>
      </c>
      <c r="GW332">
        <v>39.268300000000004</v>
      </c>
      <c r="GX332">
        <v>31.93</v>
      </c>
      <c r="GY332">
        <v>23.209499999999998</v>
      </c>
      <c r="GZ332">
        <v>36.39</v>
      </c>
      <c r="HA332">
        <v>4.13</v>
      </c>
      <c r="HB332">
        <v>241.80099999999999</v>
      </c>
      <c r="HC332">
        <v>46.4</v>
      </c>
      <c r="HD332">
        <v>54.21</v>
      </c>
      <c r="HE332">
        <v>3.66</v>
      </c>
      <c r="HF332">
        <v>16.100000000000001</v>
      </c>
      <c r="HG332">
        <v>31.93</v>
      </c>
      <c r="HH332">
        <v>18.57</v>
      </c>
      <c r="HI332">
        <v>36.39</v>
      </c>
      <c r="HJ332">
        <v>4.13</v>
      </c>
      <c r="HK332">
        <v>211.39</v>
      </c>
      <c r="ID332">
        <v>0</v>
      </c>
      <c r="IE332">
        <v>2.4539200000000001</v>
      </c>
      <c r="IF332">
        <v>3.1638600000000003E-2</v>
      </c>
      <c r="IG332">
        <v>0</v>
      </c>
      <c r="IH332">
        <v>0.62342900000000001</v>
      </c>
      <c r="II332">
        <v>0.118043</v>
      </c>
      <c r="IJ332">
        <v>0.43196400000000001</v>
      </c>
      <c r="IK332">
        <v>6.2929700000000005E-2</v>
      </c>
      <c r="IL332">
        <v>3.72193</v>
      </c>
      <c r="IM332">
        <v>44.1</v>
      </c>
      <c r="IN332">
        <v>50</v>
      </c>
      <c r="IO332">
        <v>0</v>
      </c>
      <c r="IP332">
        <v>46.1</v>
      </c>
      <c r="IQ332">
        <v>20</v>
      </c>
      <c r="IR332">
        <v>26.1</v>
      </c>
      <c r="IU332">
        <v>21.11</v>
      </c>
      <c r="IV332">
        <v>31.57</v>
      </c>
      <c r="IW332">
        <v>24.84</v>
      </c>
      <c r="IX332">
        <v>32.69</v>
      </c>
      <c r="IY332">
        <v>21.11</v>
      </c>
      <c r="IZ332">
        <v>31.57</v>
      </c>
      <c r="JA332">
        <v>63.48</v>
      </c>
      <c r="JB332">
        <v>82.661900000000003</v>
      </c>
      <c r="JK332">
        <v>1.6</v>
      </c>
      <c r="JL332">
        <v>4.4984500000000001</v>
      </c>
      <c r="JM332">
        <v>4.4984500000000001</v>
      </c>
      <c r="JP332">
        <v>4303.6400000000003</v>
      </c>
      <c r="JQ332">
        <v>2.8233299999999999</v>
      </c>
      <c r="JR332">
        <v>0.73</v>
      </c>
      <c r="JS332">
        <v>0.49</v>
      </c>
      <c r="JT332">
        <v>1.54</v>
      </c>
      <c r="JU332">
        <v>0.26</v>
      </c>
      <c r="JV332">
        <v>0.4</v>
      </c>
      <c r="JW332">
        <v>2.17</v>
      </c>
      <c r="JZ332">
        <v>1</v>
      </c>
      <c r="KA332">
        <v>1</v>
      </c>
      <c r="KB332">
        <v>33.214100000000002</v>
      </c>
      <c r="KC332">
        <v>18.940100000000001</v>
      </c>
      <c r="KD332">
        <v>33.212800000000001</v>
      </c>
      <c r="KE332">
        <v>21.256</v>
      </c>
      <c r="KF332">
        <v>50.195</v>
      </c>
      <c r="KG332">
        <v>45.932200000000002</v>
      </c>
      <c r="KJ332">
        <v>27.395099999999999</v>
      </c>
      <c r="KK332">
        <v>37.264899999999997</v>
      </c>
      <c r="KL332">
        <v>55.284100000000002</v>
      </c>
      <c r="KM332">
        <v>16.012</v>
      </c>
      <c r="KN332">
        <v>0</v>
      </c>
      <c r="KO332">
        <v>-1049.82</v>
      </c>
      <c r="KP332">
        <v>-165.20400000000001</v>
      </c>
      <c r="KQ332">
        <v>0</v>
      </c>
      <c r="KR332">
        <v>109.703</v>
      </c>
      <c r="KS332">
        <v>186.93700000000001</v>
      </c>
      <c r="KT332">
        <v>413.96499999999997</v>
      </c>
      <c r="KU332">
        <v>26.198699999999999</v>
      </c>
      <c r="KV332">
        <v>-342.26600000000002</v>
      </c>
      <c r="KW332">
        <v>1046.98</v>
      </c>
      <c r="KX332">
        <v>607.86199999999997</v>
      </c>
      <c r="KY332">
        <v>0</v>
      </c>
      <c r="KZ332">
        <v>229.07599999999999</v>
      </c>
      <c r="LA332">
        <v>1883.92</v>
      </c>
      <c r="LB332">
        <v>28.4787</v>
      </c>
      <c r="LC332">
        <v>49.5916</v>
      </c>
      <c r="LD332">
        <v>55.284100000000002</v>
      </c>
      <c r="LE332">
        <v>16.012</v>
      </c>
      <c r="LF332">
        <v>-658.89300000000003</v>
      </c>
      <c r="LG332">
        <v>109.703</v>
      </c>
      <c r="LH332">
        <v>187.92699999999999</v>
      </c>
      <c r="LI332">
        <v>413.96499999999997</v>
      </c>
      <c r="LJ332">
        <v>26.198699999999999</v>
      </c>
      <c r="LK332">
        <v>228.267</v>
      </c>
      <c r="LL332">
        <v>1100.57</v>
      </c>
      <c r="LM332">
        <v>607.86199999999997</v>
      </c>
      <c r="LN332">
        <v>229.07599999999999</v>
      </c>
      <c r="LO332">
        <v>1937.51</v>
      </c>
      <c r="LP332">
        <v>97.323899999999995</v>
      </c>
      <c r="LQ332">
        <v>281.65800000000002</v>
      </c>
      <c r="LR332">
        <v>55.284100000000002</v>
      </c>
      <c r="LS332">
        <v>0</v>
      </c>
      <c r="LT332">
        <v>463.08</v>
      </c>
      <c r="LU332">
        <v>187.226</v>
      </c>
      <c r="LV332">
        <v>544.68899999999996</v>
      </c>
      <c r="LW332">
        <v>71.471400000000003</v>
      </c>
      <c r="LX332">
        <v>1700.73</v>
      </c>
      <c r="LY332">
        <v>2063.9499999999998</v>
      </c>
      <c r="LZ332">
        <v>892.38499999999999</v>
      </c>
      <c r="MA332">
        <v>347.08</v>
      </c>
      <c r="MB332">
        <v>3303.42</v>
      </c>
    </row>
    <row r="333" spans="1:340" x14ac:dyDescent="0.25">
      <c r="A333" s="26">
        <v>44497.882557870369</v>
      </c>
      <c r="B333" t="s">
        <v>1322</v>
      </c>
      <c r="C333" t="s">
        <v>1323</v>
      </c>
      <c r="D333">
        <v>12</v>
      </c>
      <c r="E333">
        <v>1</v>
      </c>
      <c r="F333">
        <v>2100</v>
      </c>
      <c r="G333" t="s">
        <v>87</v>
      </c>
      <c r="H333" t="s">
        <v>393</v>
      </c>
      <c r="I333">
        <v>4.8499999999999996</v>
      </c>
      <c r="J333">
        <v>5.4</v>
      </c>
      <c r="K333">
        <v>20.8</v>
      </c>
      <c r="L333">
        <v>5.3</v>
      </c>
      <c r="O333">
        <v>133.65600000000001</v>
      </c>
      <c r="P333">
        <v>159.15100000000001</v>
      </c>
      <c r="Q333">
        <v>277.07299999999998</v>
      </c>
      <c r="R333">
        <v>81.134900000000002</v>
      </c>
      <c r="S333">
        <v>124.62</v>
      </c>
      <c r="T333">
        <v>-6842.92</v>
      </c>
      <c r="U333">
        <v>101.746</v>
      </c>
      <c r="V333">
        <v>0</v>
      </c>
      <c r="W333">
        <v>505.55700000000002</v>
      </c>
      <c r="X333">
        <v>938.41600000000005</v>
      </c>
      <c r="Y333">
        <v>2025.88</v>
      </c>
      <c r="Z333">
        <v>119.621</v>
      </c>
      <c r="AA333">
        <v>-2376.06</v>
      </c>
      <c r="AB333">
        <v>775.63599999999997</v>
      </c>
      <c r="AC333">
        <v>197.28100000000001</v>
      </c>
      <c r="AD333">
        <v>114.539</v>
      </c>
      <c r="AE333">
        <v>0</v>
      </c>
      <c r="AF333">
        <v>43.1646</v>
      </c>
      <c r="AG333">
        <v>354.98500000000001</v>
      </c>
      <c r="AH333">
        <v>311.82</v>
      </c>
      <c r="AI333">
        <v>22.24</v>
      </c>
      <c r="AJ333">
        <v>14.7</v>
      </c>
      <c r="AK333">
        <v>3.66</v>
      </c>
      <c r="AL333">
        <v>12.08</v>
      </c>
      <c r="AM333">
        <v>-8.0541999999999998</v>
      </c>
      <c r="AN333">
        <v>-79.09</v>
      </c>
      <c r="AO333">
        <v>-6.5758000000000001</v>
      </c>
      <c r="AP333">
        <v>0</v>
      </c>
      <c r="AQ333">
        <v>7.37</v>
      </c>
      <c r="AR333">
        <v>17.37</v>
      </c>
      <c r="AS333">
        <v>27.51</v>
      </c>
      <c r="AT333">
        <v>1.64</v>
      </c>
      <c r="AU333">
        <v>12.85</v>
      </c>
      <c r="AV333">
        <v>44.625799999999998</v>
      </c>
      <c r="BI333">
        <v>0</v>
      </c>
      <c r="BJ333">
        <v>0.56546600000000002</v>
      </c>
      <c r="BK333">
        <v>3.1638600000000003E-2</v>
      </c>
      <c r="BL333">
        <v>1.40705E-2</v>
      </c>
      <c r="BM333">
        <v>-0.63118099999999999</v>
      </c>
      <c r="BN333">
        <v>-0.128134</v>
      </c>
      <c r="BO333">
        <v>-0.515324</v>
      </c>
      <c r="BP333">
        <v>0</v>
      </c>
      <c r="BQ333">
        <v>0.134212</v>
      </c>
      <c r="BR333">
        <v>0.17436199999999999</v>
      </c>
      <c r="BS333">
        <v>0.30364400000000002</v>
      </c>
      <c r="BT333">
        <v>2.03874E-2</v>
      </c>
      <c r="BU333">
        <v>-3.08575E-2</v>
      </c>
      <c r="BV333">
        <v>-2.0005999999999999E-2</v>
      </c>
      <c r="BW333">
        <v>140.49700000000001</v>
      </c>
      <c r="BX333">
        <v>209.15</v>
      </c>
      <c r="BY333">
        <v>277.07299999999998</v>
      </c>
      <c r="BZ333">
        <v>81.134900000000002</v>
      </c>
      <c r="CA333">
        <v>-4302.38</v>
      </c>
      <c r="CB333">
        <v>505.55700000000002</v>
      </c>
      <c r="CC333">
        <v>943.46699999999998</v>
      </c>
      <c r="CD333">
        <v>2025.88</v>
      </c>
      <c r="CE333">
        <v>119.621</v>
      </c>
      <c r="CF333" s="27">
        <v>6.0639E-5</v>
      </c>
      <c r="CG333">
        <v>707.85500000000002</v>
      </c>
      <c r="CH333">
        <v>207.37899999999999</v>
      </c>
      <c r="CI333">
        <v>114.539</v>
      </c>
      <c r="CJ333">
        <v>43.1646</v>
      </c>
      <c r="CK333">
        <v>365.08300000000003</v>
      </c>
      <c r="CL333">
        <v>321.91800000000001</v>
      </c>
      <c r="CM333">
        <v>23.44</v>
      </c>
      <c r="CN333">
        <v>18.350000000000001</v>
      </c>
      <c r="CO333">
        <v>3.66</v>
      </c>
      <c r="CP333">
        <v>12.08</v>
      </c>
      <c r="CQ333">
        <v>-48.37</v>
      </c>
      <c r="CR333">
        <v>7.37</v>
      </c>
      <c r="CS333">
        <v>17.440000000000001</v>
      </c>
      <c r="CT333">
        <v>27.51</v>
      </c>
      <c r="CU333">
        <v>1.64</v>
      </c>
      <c r="CV333">
        <v>63.12</v>
      </c>
      <c r="CW333">
        <v>57.53</v>
      </c>
      <c r="DH333">
        <v>0</v>
      </c>
      <c r="DI333">
        <v>0.73802199999999996</v>
      </c>
      <c r="DJ333">
        <v>3.1638600000000003E-2</v>
      </c>
      <c r="DK333">
        <v>1.40705E-2</v>
      </c>
      <c r="DL333">
        <v>-8.0562099999999998E-2</v>
      </c>
      <c r="DM333">
        <v>0.134212</v>
      </c>
      <c r="DN333">
        <v>0.17513200000000001</v>
      </c>
      <c r="DO333">
        <v>0.30364400000000002</v>
      </c>
      <c r="DP333">
        <v>2.03874E-2</v>
      </c>
      <c r="DQ333">
        <v>1.3365400000000001</v>
      </c>
      <c r="DR333">
        <v>0.78373099999999996</v>
      </c>
      <c r="DS333" t="s">
        <v>673</v>
      </c>
      <c r="DT333" t="s">
        <v>670</v>
      </c>
      <c r="DU333" t="s">
        <v>665</v>
      </c>
      <c r="DV333" t="s">
        <v>501</v>
      </c>
      <c r="DW333">
        <v>1.3673999999999999</v>
      </c>
      <c r="DX333">
        <v>0.17255599999999999</v>
      </c>
      <c r="DY333">
        <v>79.599999999999994</v>
      </c>
      <c r="DZ333">
        <v>22.4</v>
      </c>
      <c r="EC333">
        <v>133.65600000000001</v>
      </c>
      <c r="ED333">
        <v>159.15100000000001</v>
      </c>
      <c r="EE333">
        <v>277.07299999999998</v>
      </c>
      <c r="EF333">
        <v>81.134900000000002</v>
      </c>
      <c r="EG333">
        <v>124.62</v>
      </c>
      <c r="EH333">
        <v>-6842.92</v>
      </c>
      <c r="EI333">
        <v>101.746</v>
      </c>
      <c r="EJ333">
        <v>0</v>
      </c>
      <c r="EK333">
        <v>505.55700000000002</v>
      </c>
      <c r="EL333">
        <v>938.41600000000005</v>
      </c>
      <c r="EM333">
        <v>2025.88</v>
      </c>
      <c r="EN333">
        <v>119.621</v>
      </c>
      <c r="EO333">
        <v>-2376.06</v>
      </c>
      <c r="EP333">
        <v>197.28100000000001</v>
      </c>
      <c r="EQ333">
        <v>114.539</v>
      </c>
      <c r="ER333">
        <v>0</v>
      </c>
      <c r="ES333">
        <v>43.1646</v>
      </c>
      <c r="ET333">
        <v>354.98500000000001</v>
      </c>
      <c r="EU333">
        <v>22.24</v>
      </c>
      <c r="EV333">
        <v>14.7</v>
      </c>
      <c r="EW333">
        <v>3.66</v>
      </c>
      <c r="EX333">
        <v>12.08</v>
      </c>
      <c r="EY333">
        <v>-8.0541999999999998</v>
      </c>
      <c r="EZ333">
        <v>-79.09</v>
      </c>
      <c r="FA333">
        <v>-6.5758000000000001</v>
      </c>
      <c r="FB333">
        <v>0</v>
      </c>
      <c r="FC333">
        <v>7.37</v>
      </c>
      <c r="FD333">
        <v>17.37</v>
      </c>
      <c r="FE333">
        <v>27.51</v>
      </c>
      <c r="FF333">
        <v>1.64</v>
      </c>
      <c r="FG333">
        <v>12.85</v>
      </c>
      <c r="FT333">
        <v>0</v>
      </c>
      <c r="FU333">
        <v>0.56546600000000002</v>
      </c>
      <c r="FV333">
        <v>3.1638600000000003E-2</v>
      </c>
      <c r="FW333">
        <v>1.40705E-2</v>
      </c>
      <c r="FX333">
        <v>-0.63118099999999999</v>
      </c>
      <c r="FY333">
        <v>-0.128134</v>
      </c>
      <c r="FZ333">
        <v>-0.515324</v>
      </c>
      <c r="GA333">
        <v>0</v>
      </c>
      <c r="GB333">
        <v>0.134212</v>
      </c>
      <c r="GC333">
        <v>0.17436199999999999</v>
      </c>
      <c r="GD333">
        <v>0.30364400000000002</v>
      </c>
      <c r="GE333">
        <v>2.03874E-2</v>
      </c>
      <c r="GF333">
        <v>-3.08575E-2</v>
      </c>
      <c r="GG333">
        <v>467.20299999999997</v>
      </c>
      <c r="GH333">
        <v>1161.6600000000001</v>
      </c>
      <c r="GI333">
        <v>277.07299999999998</v>
      </c>
      <c r="GJ333">
        <v>0</v>
      </c>
      <c r="GK333">
        <v>2135</v>
      </c>
      <c r="GL333">
        <v>930.00099999999998</v>
      </c>
      <c r="GM333">
        <v>2637.81</v>
      </c>
      <c r="GN333">
        <v>297.5</v>
      </c>
      <c r="GO333">
        <v>7906.25</v>
      </c>
      <c r="GP333">
        <v>388.90899999999999</v>
      </c>
      <c r="GQ333">
        <v>168.15199999999999</v>
      </c>
      <c r="GR333">
        <v>65.400000000000006</v>
      </c>
      <c r="GS333">
        <v>622.46100000000001</v>
      </c>
      <c r="GT333">
        <v>49.003599999999999</v>
      </c>
      <c r="GU333">
        <v>54.21</v>
      </c>
      <c r="GV333">
        <v>3.66</v>
      </c>
      <c r="GW333">
        <v>39.268300000000004</v>
      </c>
      <c r="GX333">
        <v>31.93</v>
      </c>
      <c r="GY333">
        <v>23.209499999999998</v>
      </c>
      <c r="GZ333">
        <v>36.39</v>
      </c>
      <c r="HA333">
        <v>4.13</v>
      </c>
      <c r="HB333">
        <v>241.80099999999999</v>
      </c>
      <c r="HC333">
        <v>46.4</v>
      </c>
      <c r="HD333">
        <v>54.21</v>
      </c>
      <c r="HE333">
        <v>3.66</v>
      </c>
      <c r="HF333">
        <v>16.100000000000001</v>
      </c>
      <c r="HG333">
        <v>31.93</v>
      </c>
      <c r="HH333">
        <v>18.57</v>
      </c>
      <c r="HI333">
        <v>36.39</v>
      </c>
      <c r="HJ333">
        <v>4.13</v>
      </c>
      <c r="HK333">
        <v>211.39</v>
      </c>
      <c r="ID333">
        <v>0</v>
      </c>
      <c r="IE333">
        <v>2.4539200000000001</v>
      </c>
      <c r="IF333">
        <v>3.1638600000000003E-2</v>
      </c>
      <c r="IG333">
        <v>0</v>
      </c>
      <c r="IH333">
        <v>0.62342900000000001</v>
      </c>
      <c r="II333">
        <v>0.118043</v>
      </c>
      <c r="IJ333">
        <v>0.43196400000000001</v>
      </c>
      <c r="IK333">
        <v>6.2929700000000005E-2</v>
      </c>
      <c r="IL333">
        <v>3.72193</v>
      </c>
      <c r="IM333">
        <v>40.700000000000003</v>
      </c>
      <c r="IN333">
        <v>35.4</v>
      </c>
      <c r="IO333">
        <v>5.3</v>
      </c>
      <c r="IP333">
        <v>46.1</v>
      </c>
      <c r="IQ333">
        <v>20</v>
      </c>
      <c r="IR333">
        <v>26.1</v>
      </c>
      <c r="IU333">
        <v>13.0558</v>
      </c>
      <c r="IV333">
        <v>31.57</v>
      </c>
      <c r="IW333">
        <v>24.84</v>
      </c>
      <c r="IX333">
        <v>32.69</v>
      </c>
      <c r="IY333">
        <v>13.0558</v>
      </c>
      <c r="IZ333">
        <v>31.57</v>
      </c>
      <c r="JA333">
        <v>63.48</v>
      </c>
      <c r="JB333">
        <v>82.661900000000003</v>
      </c>
      <c r="JK333">
        <v>1.6</v>
      </c>
      <c r="JL333">
        <v>4.4904900000000003</v>
      </c>
      <c r="JM333">
        <v>4.4904900000000003</v>
      </c>
      <c r="JP333">
        <v>4303.6400000000003</v>
      </c>
      <c r="JQ333">
        <v>2.8233299999999999</v>
      </c>
      <c r="JR333">
        <v>0.77</v>
      </c>
      <c r="JS333">
        <v>0.44</v>
      </c>
      <c r="JT333">
        <v>1.55</v>
      </c>
      <c r="JU333">
        <v>0.26</v>
      </c>
      <c r="JV333">
        <v>0.4</v>
      </c>
      <c r="JW333">
        <v>2.17</v>
      </c>
      <c r="JX333">
        <v>8.0541999999999998</v>
      </c>
      <c r="JY333">
        <v>0.55052599999999996</v>
      </c>
      <c r="JZ333">
        <v>1</v>
      </c>
      <c r="KA333">
        <v>1</v>
      </c>
      <c r="KB333">
        <v>33.214100000000002</v>
      </c>
      <c r="KC333">
        <v>18.940100000000001</v>
      </c>
      <c r="KD333">
        <v>33.212800000000001</v>
      </c>
      <c r="KE333">
        <v>21.256</v>
      </c>
      <c r="KF333">
        <v>50.195</v>
      </c>
      <c r="KG333">
        <v>45.932200000000002</v>
      </c>
      <c r="KJ333">
        <v>27.395099999999999</v>
      </c>
      <c r="KK333">
        <v>37.264899999999997</v>
      </c>
      <c r="KL333">
        <v>55.284100000000002</v>
      </c>
      <c r="KM333">
        <v>16.012</v>
      </c>
      <c r="KN333">
        <v>-89.140299999999996</v>
      </c>
      <c r="KO333">
        <v>-1047.97</v>
      </c>
      <c r="KP333">
        <v>-72.778000000000006</v>
      </c>
      <c r="KQ333">
        <v>0</v>
      </c>
      <c r="KR333">
        <v>109.703</v>
      </c>
      <c r="KS333">
        <v>186.93700000000001</v>
      </c>
      <c r="KT333">
        <v>413.96499999999997</v>
      </c>
      <c r="KU333">
        <v>26.198699999999999</v>
      </c>
      <c r="KV333">
        <v>-337.12400000000002</v>
      </c>
      <c r="KW333">
        <v>1046.98</v>
      </c>
      <c r="KX333">
        <v>607.86199999999997</v>
      </c>
      <c r="KY333">
        <v>0</v>
      </c>
      <c r="KZ333">
        <v>229.07599999999999</v>
      </c>
      <c r="LA333">
        <v>1883.92</v>
      </c>
      <c r="LB333">
        <v>28.4787</v>
      </c>
      <c r="LC333">
        <v>49.5916</v>
      </c>
      <c r="LD333">
        <v>55.284100000000002</v>
      </c>
      <c r="LE333">
        <v>16.012</v>
      </c>
      <c r="LF333">
        <v>-658.89300000000003</v>
      </c>
      <c r="LG333">
        <v>109.703</v>
      </c>
      <c r="LH333">
        <v>187.92699999999999</v>
      </c>
      <c r="LI333">
        <v>413.96499999999997</v>
      </c>
      <c r="LJ333">
        <v>26.198699999999999</v>
      </c>
      <c r="LK333">
        <v>228.267</v>
      </c>
      <c r="LL333">
        <v>1100.57</v>
      </c>
      <c r="LM333">
        <v>607.86199999999997</v>
      </c>
      <c r="LN333">
        <v>229.07599999999999</v>
      </c>
      <c r="LO333">
        <v>1937.51</v>
      </c>
      <c r="LP333">
        <v>97.323899999999995</v>
      </c>
      <c r="LQ333">
        <v>281.65800000000002</v>
      </c>
      <c r="LR333">
        <v>55.284100000000002</v>
      </c>
      <c r="LS333">
        <v>0</v>
      </c>
      <c r="LT333">
        <v>463.08</v>
      </c>
      <c r="LU333">
        <v>187.226</v>
      </c>
      <c r="LV333">
        <v>544.68899999999996</v>
      </c>
      <c r="LW333">
        <v>71.471400000000003</v>
      </c>
      <c r="LX333">
        <v>1700.73</v>
      </c>
      <c r="LY333">
        <v>2063.9499999999998</v>
      </c>
      <c r="LZ333">
        <v>892.38499999999999</v>
      </c>
      <c r="MA333">
        <v>347.08</v>
      </c>
      <c r="MB333">
        <v>3303.42</v>
      </c>
    </row>
    <row r="334" spans="1:340" x14ac:dyDescent="0.25">
      <c r="A334" s="26">
        <v>44497.882916666669</v>
      </c>
      <c r="B334" t="s">
        <v>1324</v>
      </c>
      <c r="C334" t="s">
        <v>1325</v>
      </c>
      <c r="D334">
        <v>12</v>
      </c>
      <c r="E334">
        <v>1</v>
      </c>
      <c r="F334">
        <v>2100</v>
      </c>
      <c r="G334" t="s">
        <v>87</v>
      </c>
      <c r="H334" t="s">
        <v>393</v>
      </c>
      <c r="I334">
        <v>4.8499999999999996</v>
      </c>
      <c r="J334">
        <v>5.4</v>
      </c>
      <c r="K334">
        <v>17.7</v>
      </c>
      <c r="L334">
        <v>8.4</v>
      </c>
      <c r="O334">
        <v>133.65600000000001</v>
      </c>
      <c r="P334">
        <v>159.15100000000001</v>
      </c>
      <c r="Q334">
        <v>277.07299999999998</v>
      </c>
      <c r="R334">
        <v>81.134900000000002</v>
      </c>
      <c r="S334">
        <v>118.313</v>
      </c>
      <c r="T334">
        <v>-6095.47</v>
      </c>
      <c r="U334">
        <v>103.941</v>
      </c>
      <c r="V334">
        <v>0</v>
      </c>
      <c r="W334">
        <v>505.55700000000002</v>
      </c>
      <c r="X334">
        <v>938.41600000000005</v>
      </c>
      <c r="Y334">
        <v>2025.88</v>
      </c>
      <c r="Z334">
        <v>119.621</v>
      </c>
      <c r="AA334">
        <v>-1632.73</v>
      </c>
      <c r="AB334">
        <v>769.32799999999997</v>
      </c>
      <c r="AC334">
        <v>197.28100000000001</v>
      </c>
      <c r="AD334">
        <v>114.539</v>
      </c>
      <c r="AE334">
        <v>0</v>
      </c>
      <c r="AF334">
        <v>43.1646</v>
      </c>
      <c r="AG334">
        <v>354.98500000000001</v>
      </c>
      <c r="AH334">
        <v>311.82</v>
      </c>
      <c r="AI334">
        <v>22.24</v>
      </c>
      <c r="AJ334">
        <v>14.7</v>
      </c>
      <c r="AK334">
        <v>3.66</v>
      </c>
      <c r="AL334">
        <v>12.08</v>
      </c>
      <c r="AM334">
        <v>-8.0541999999999998</v>
      </c>
      <c r="AN334">
        <v>-71.03</v>
      </c>
      <c r="AO334">
        <v>-7.0758000000000001</v>
      </c>
      <c r="AP334">
        <v>0</v>
      </c>
      <c r="AQ334">
        <v>7.37</v>
      </c>
      <c r="AR334">
        <v>17.37</v>
      </c>
      <c r="AS334">
        <v>27.51</v>
      </c>
      <c r="AT334">
        <v>1.64</v>
      </c>
      <c r="AU334">
        <v>20.41</v>
      </c>
      <c r="AV334">
        <v>44.625799999999998</v>
      </c>
      <c r="BI334">
        <v>0</v>
      </c>
      <c r="BJ334">
        <v>0.56546600000000002</v>
      </c>
      <c r="BK334">
        <v>3.1638600000000003E-2</v>
      </c>
      <c r="BL334">
        <v>1.40705E-2</v>
      </c>
      <c r="BM334">
        <v>-0.61509000000000003</v>
      </c>
      <c r="BN334">
        <v>-0.114138</v>
      </c>
      <c r="BO334">
        <v>-0.54037100000000005</v>
      </c>
      <c r="BP334">
        <v>0</v>
      </c>
      <c r="BQ334">
        <v>0.134212</v>
      </c>
      <c r="BR334">
        <v>0.17436199999999999</v>
      </c>
      <c r="BS334">
        <v>0.30364400000000002</v>
      </c>
      <c r="BT334">
        <v>2.03874E-2</v>
      </c>
      <c r="BU334">
        <v>-2.58176E-2</v>
      </c>
      <c r="BV334">
        <v>-3.9150000000000001E-3</v>
      </c>
      <c r="BW334">
        <v>140.49700000000001</v>
      </c>
      <c r="BX334">
        <v>209.15</v>
      </c>
      <c r="BY334">
        <v>277.07299999999998</v>
      </c>
      <c r="BZ334">
        <v>81.134900000000002</v>
      </c>
      <c r="CA334">
        <v>-4302.38</v>
      </c>
      <c r="CB334">
        <v>505.55700000000002</v>
      </c>
      <c r="CC334">
        <v>943.46699999999998</v>
      </c>
      <c r="CD334">
        <v>2025.88</v>
      </c>
      <c r="CE334">
        <v>119.621</v>
      </c>
      <c r="CF334" s="27">
        <v>6.0639E-5</v>
      </c>
      <c r="CG334">
        <v>707.85500000000002</v>
      </c>
      <c r="CH334">
        <v>207.37899999999999</v>
      </c>
      <c r="CI334">
        <v>114.539</v>
      </c>
      <c r="CJ334">
        <v>43.1646</v>
      </c>
      <c r="CK334">
        <v>365.08300000000003</v>
      </c>
      <c r="CL334">
        <v>321.91800000000001</v>
      </c>
      <c r="CM334">
        <v>23.44</v>
      </c>
      <c r="CN334">
        <v>18.350000000000001</v>
      </c>
      <c r="CO334">
        <v>3.66</v>
      </c>
      <c r="CP334">
        <v>12.08</v>
      </c>
      <c r="CQ334">
        <v>-48.37</v>
      </c>
      <c r="CR334">
        <v>7.37</v>
      </c>
      <c r="CS334">
        <v>17.440000000000001</v>
      </c>
      <c r="CT334">
        <v>27.51</v>
      </c>
      <c r="CU334">
        <v>1.64</v>
      </c>
      <c r="CV334">
        <v>63.12</v>
      </c>
      <c r="CW334">
        <v>57.53</v>
      </c>
      <c r="DH334">
        <v>0</v>
      </c>
      <c r="DI334">
        <v>0.73802199999999996</v>
      </c>
      <c r="DJ334">
        <v>3.1638600000000003E-2</v>
      </c>
      <c r="DK334">
        <v>1.40705E-2</v>
      </c>
      <c r="DL334">
        <v>-8.0562099999999998E-2</v>
      </c>
      <c r="DM334">
        <v>0.134212</v>
      </c>
      <c r="DN334">
        <v>0.17513200000000001</v>
      </c>
      <c r="DO334">
        <v>0.30364400000000002</v>
      </c>
      <c r="DP334">
        <v>2.03874E-2</v>
      </c>
      <c r="DQ334">
        <v>1.3365400000000001</v>
      </c>
      <c r="DR334">
        <v>0.78373099999999996</v>
      </c>
      <c r="DS334" t="s">
        <v>673</v>
      </c>
      <c r="DT334" t="s">
        <v>670</v>
      </c>
      <c r="DU334" t="s">
        <v>665</v>
      </c>
      <c r="DV334" t="s">
        <v>501</v>
      </c>
      <c r="DW334">
        <v>1.36236</v>
      </c>
      <c r="DX334">
        <v>0.17255599999999999</v>
      </c>
      <c r="DY334">
        <v>67.7</v>
      </c>
      <c r="DZ334">
        <v>22.4</v>
      </c>
      <c r="EC334">
        <v>133.65600000000001</v>
      </c>
      <c r="ED334">
        <v>159.15100000000001</v>
      </c>
      <c r="EE334">
        <v>277.07299999999998</v>
      </c>
      <c r="EF334">
        <v>81.134900000000002</v>
      </c>
      <c r="EG334">
        <v>118.313</v>
      </c>
      <c r="EH334">
        <v>-6095.47</v>
      </c>
      <c r="EI334">
        <v>103.941</v>
      </c>
      <c r="EJ334">
        <v>0</v>
      </c>
      <c r="EK334">
        <v>505.55700000000002</v>
      </c>
      <c r="EL334">
        <v>938.41600000000005</v>
      </c>
      <c r="EM334">
        <v>2025.88</v>
      </c>
      <c r="EN334">
        <v>119.621</v>
      </c>
      <c r="EO334">
        <v>-1632.73</v>
      </c>
      <c r="EP334">
        <v>197.28100000000001</v>
      </c>
      <c r="EQ334">
        <v>114.539</v>
      </c>
      <c r="ER334">
        <v>0</v>
      </c>
      <c r="ES334">
        <v>43.1646</v>
      </c>
      <c r="ET334">
        <v>354.98500000000001</v>
      </c>
      <c r="EU334">
        <v>22.24</v>
      </c>
      <c r="EV334">
        <v>14.7</v>
      </c>
      <c r="EW334">
        <v>3.66</v>
      </c>
      <c r="EX334">
        <v>12.08</v>
      </c>
      <c r="EY334">
        <v>-8.0541999999999998</v>
      </c>
      <c r="EZ334">
        <v>-71.03</v>
      </c>
      <c r="FA334">
        <v>-7.0758000000000001</v>
      </c>
      <c r="FB334">
        <v>0</v>
      </c>
      <c r="FC334">
        <v>7.37</v>
      </c>
      <c r="FD334">
        <v>17.37</v>
      </c>
      <c r="FE334">
        <v>27.51</v>
      </c>
      <c r="FF334">
        <v>1.64</v>
      </c>
      <c r="FG334">
        <v>20.41</v>
      </c>
      <c r="FT334">
        <v>0</v>
      </c>
      <c r="FU334">
        <v>0.56546600000000002</v>
      </c>
      <c r="FV334">
        <v>3.1638600000000003E-2</v>
      </c>
      <c r="FW334">
        <v>1.40705E-2</v>
      </c>
      <c r="FX334">
        <v>-0.61509000000000003</v>
      </c>
      <c r="FY334">
        <v>-0.114138</v>
      </c>
      <c r="FZ334">
        <v>-0.54037100000000005</v>
      </c>
      <c r="GA334">
        <v>0</v>
      </c>
      <c r="GB334">
        <v>0.134212</v>
      </c>
      <c r="GC334">
        <v>0.17436199999999999</v>
      </c>
      <c r="GD334">
        <v>0.30364400000000002</v>
      </c>
      <c r="GE334">
        <v>2.03874E-2</v>
      </c>
      <c r="GF334">
        <v>-2.58176E-2</v>
      </c>
      <c r="GG334">
        <v>467.20299999999997</v>
      </c>
      <c r="GH334">
        <v>1161.6600000000001</v>
      </c>
      <c r="GI334">
        <v>277.07299999999998</v>
      </c>
      <c r="GJ334">
        <v>0</v>
      </c>
      <c r="GK334">
        <v>2135</v>
      </c>
      <c r="GL334">
        <v>930.00099999999998</v>
      </c>
      <c r="GM334">
        <v>2637.81</v>
      </c>
      <c r="GN334">
        <v>297.5</v>
      </c>
      <c r="GO334">
        <v>7906.25</v>
      </c>
      <c r="GP334">
        <v>388.90899999999999</v>
      </c>
      <c r="GQ334">
        <v>168.15199999999999</v>
      </c>
      <c r="GR334">
        <v>65.400000000000006</v>
      </c>
      <c r="GS334">
        <v>622.46100000000001</v>
      </c>
      <c r="GT334">
        <v>49.003599999999999</v>
      </c>
      <c r="GU334">
        <v>54.21</v>
      </c>
      <c r="GV334">
        <v>3.66</v>
      </c>
      <c r="GW334">
        <v>39.268300000000004</v>
      </c>
      <c r="GX334">
        <v>31.93</v>
      </c>
      <c r="GY334">
        <v>23.209499999999998</v>
      </c>
      <c r="GZ334">
        <v>36.39</v>
      </c>
      <c r="HA334">
        <v>4.13</v>
      </c>
      <c r="HB334">
        <v>241.80099999999999</v>
      </c>
      <c r="HC334">
        <v>46.4</v>
      </c>
      <c r="HD334">
        <v>54.21</v>
      </c>
      <c r="HE334">
        <v>3.66</v>
      </c>
      <c r="HF334">
        <v>16.100000000000001</v>
      </c>
      <c r="HG334">
        <v>31.93</v>
      </c>
      <c r="HH334">
        <v>18.57</v>
      </c>
      <c r="HI334">
        <v>36.39</v>
      </c>
      <c r="HJ334">
        <v>4.13</v>
      </c>
      <c r="HK334">
        <v>211.39</v>
      </c>
      <c r="ID334">
        <v>0</v>
      </c>
      <c r="IE334">
        <v>2.4539200000000001</v>
      </c>
      <c r="IF334">
        <v>3.1638600000000003E-2</v>
      </c>
      <c r="IG334">
        <v>0</v>
      </c>
      <c r="IH334">
        <v>0.62342900000000001</v>
      </c>
      <c r="II334">
        <v>0.118043</v>
      </c>
      <c r="IJ334">
        <v>0.43196400000000001</v>
      </c>
      <c r="IK334">
        <v>6.2929700000000005E-2</v>
      </c>
      <c r="IL334">
        <v>3.72193</v>
      </c>
      <c r="IM334">
        <v>40.700000000000003</v>
      </c>
      <c r="IN334">
        <v>32.299999999999997</v>
      </c>
      <c r="IO334">
        <v>8.4</v>
      </c>
      <c r="IP334">
        <v>46.1</v>
      </c>
      <c r="IQ334">
        <v>20</v>
      </c>
      <c r="IR334">
        <v>26.1</v>
      </c>
      <c r="IU334">
        <v>13.0558</v>
      </c>
      <c r="IV334">
        <v>31.57</v>
      </c>
      <c r="IW334">
        <v>24.84</v>
      </c>
      <c r="IX334">
        <v>32.69</v>
      </c>
      <c r="IY334">
        <v>13.0558</v>
      </c>
      <c r="IZ334">
        <v>31.57</v>
      </c>
      <c r="JA334">
        <v>63.48</v>
      </c>
      <c r="JB334">
        <v>82.661900000000003</v>
      </c>
      <c r="JL334">
        <v>1</v>
      </c>
      <c r="JM334">
        <v>4</v>
      </c>
      <c r="JP334">
        <v>4303.6400000000003</v>
      </c>
      <c r="JQ334">
        <v>2.8233299999999999</v>
      </c>
      <c r="JR334">
        <v>0.75</v>
      </c>
      <c r="JS334">
        <v>0.34</v>
      </c>
      <c r="JT334">
        <v>1.66</v>
      </c>
      <c r="JU334">
        <v>0.26</v>
      </c>
      <c r="JV334">
        <v>0.4</v>
      </c>
      <c r="JW334">
        <v>2.17</v>
      </c>
      <c r="JX334">
        <v>8.0541999999999998</v>
      </c>
      <c r="JY334">
        <v>0.53233299999999995</v>
      </c>
      <c r="JZ334">
        <v>1</v>
      </c>
      <c r="KA334">
        <v>1</v>
      </c>
      <c r="KB334">
        <v>33.214100000000002</v>
      </c>
      <c r="KC334">
        <v>18.940100000000001</v>
      </c>
      <c r="KD334">
        <v>33.212800000000001</v>
      </c>
      <c r="KE334">
        <v>21.256</v>
      </c>
      <c r="KF334">
        <v>50.195</v>
      </c>
      <c r="KG334">
        <v>45.932200000000002</v>
      </c>
      <c r="KJ334">
        <v>27.395099999999999</v>
      </c>
      <c r="KK334">
        <v>37.264899999999997</v>
      </c>
      <c r="KL334">
        <v>55.284100000000002</v>
      </c>
      <c r="KM334">
        <v>16.012</v>
      </c>
      <c r="KN334">
        <v>-86.774600000000007</v>
      </c>
      <c r="KO334">
        <v>-933.49800000000005</v>
      </c>
      <c r="KP334">
        <v>-76.233500000000006</v>
      </c>
      <c r="KQ334">
        <v>0</v>
      </c>
      <c r="KR334">
        <v>109.703</v>
      </c>
      <c r="KS334">
        <v>186.93700000000001</v>
      </c>
      <c r="KT334">
        <v>413.96499999999997</v>
      </c>
      <c r="KU334">
        <v>26.198699999999999</v>
      </c>
      <c r="KV334">
        <v>-223.745</v>
      </c>
      <c r="KW334">
        <v>1046.98</v>
      </c>
      <c r="KX334">
        <v>607.86199999999997</v>
      </c>
      <c r="KY334">
        <v>0</v>
      </c>
      <c r="KZ334">
        <v>229.07599999999999</v>
      </c>
      <c r="LA334">
        <v>1883.92</v>
      </c>
      <c r="LB334">
        <v>28.4787</v>
      </c>
      <c r="LC334">
        <v>49.5916</v>
      </c>
      <c r="LD334">
        <v>55.284100000000002</v>
      </c>
      <c r="LE334">
        <v>16.012</v>
      </c>
      <c r="LF334">
        <v>-658.89300000000003</v>
      </c>
      <c r="LG334">
        <v>109.703</v>
      </c>
      <c r="LH334">
        <v>187.92699999999999</v>
      </c>
      <c r="LI334">
        <v>413.96499999999997</v>
      </c>
      <c r="LJ334">
        <v>26.198699999999999</v>
      </c>
      <c r="LK334">
        <v>228.267</v>
      </c>
      <c r="LL334">
        <v>1100.57</v>
      </c>
      <c r="LM334">
        <v>607.86199999999997</v>
      </c>
      <c r="LN334">
        <v>229.07599999999999</v>
      </c>
      <c r="LO334">
        <v>1937.51</v>
      </c>
      <c r="LP334">
        <v>97.323899999999995</v>
      </c>
      <c r="LQ334">
        <v>281.65800000000002</v>
      </c>
      <c r="LR334">
        <v>55.284100000000002</v>
      </c>
      <c r="LS334">
        <v>0</v>
      </c>
      <c r="LT334">
        <v>463.08</v>
      </c>
      <c r="LU334">
        <v>187.226</v>
      </c>
      <c r="LV334">
        <v>544.68899999999996</v>
      </c>
      <c r="LW334">
        <v>71.471400000000003</v>
      </c>
      <c r="LX334">
        <v>1700.73</v>
      </c>
      <c r="LY334">
        <v>2063.9499999999998</v>
      </c>
      <c r="LZ334">
        <v>892.38499999999999</v>
      </c>
      <c r="MA334">
        <v>347.08</v>
      </c>
      <c r="MB334">
        <v>3303.42</v>
      </c>
    </row>
    <row r="335" spans="1:340" x14ac:dyDescent="0.25">
      <c r="A335" s="26">
        <v>44497.883761574078</v>
      </c>
      <c r="B335" t="s">
        <v>1326</v>
      </c>
      <c r="C335" t="s">
        <v>1327</v>
      </c>
      <c r="D335">
        <v>12</v>
      </c>
      <c r="E335">
        <v>1</v>
      </c>
      <c r="F335">
        <v>2100</v>
      </c>
      <c r="G335" t="s">
        <v>87</v>
      </c>
      <c r="H335" t="s">
        <v>393</v>
      </c>
      <c r="I335">
        <v>4.8499999999999996</v>
      </c>
      <c r="J335">
        <v>5.4</v>
      </c>
      <c r="K335">
        <v>26.1</v>
      </c>
      <c r="L335">
        <v>0</v>
      </c>
      <c r="O335">
        <v>133.65600000000001</v>
      </c>
      <c r="P335">
        <v>159.15100000000001</v>
      </c>
      <c r="Q335">
        <v>277.07299999999998</v>
      </c>
      <c r="R335">
        <v>81.134900000000002</v>
      </c>
      <c r="S335">
        <v>133.822</v>
      </c>
      <c r="T335">
        <v>-8123.93</v>
      </c>
      <c r="U335">
        <v>96.298400000000001</v>
      </c>
      <c r="V335">
        <v>0</v>
      </c>
      <c r="W335">
        <v>505.55700000000002</v>
      </c>
      <c r="X335">
        <v>938.41600000000005</v>
      </c>
      <c r="Y335">
        <v>2025.88</v>
      </c>
      <c r="Z335">
        <v>119.621</v>
      </c>
      <c r="AA335">
        <v>-3653.32</v>
      </c>
      <c r="AB335">
        <v>784.83699999999999</v>
      </c>
      <c r="AC335">
        <v>197.28100000000001</v>
      </c>
      <c r="AD335">
        <v>114.539</v>
      </c>
      <c r="AE335">
        <v>0</v>
      </c>
      <c r="AF335">
        <v>43.1646</v>
      </c>
      <c r="AG335">
        <v>354.98500000000001</v>
      </c>
      <c r="AH335">
        <v>311.82</v>
      </c>
      <c r="AI335">
        <v>22.24</v>
      </c>
      <c r="AJ335">
        <v>14.7</v>
      </c>
      <c r="AK335">
        <v>3.66</v>
      </c>
      <c r="AL335">
        <v>12.08</v>
      </c>
      <c r="AM335">
        <v>-8.0541999999999998</v>
      </c>
      <c r="AN335">
        <v>-92.76</v>
      </c>
      <c r="AO335">
        <v>-5.7957999999999998</v>
      </c>
      <c r="AP335">
        <v>0</v>
      </c>
      <c r="AQ335">
        <v>7.37</v>
      </c>
      <c r="AR335">
        <v>17.37</v>
      </c>
      <c r="AS335">
        <v>27.51</v>
      </c>
      <c r="AT335">
        <v>1.64</v>
      </c>
      <c r="AU335">
        <v>-0.04</v>
      </c>
      <c r="AV335">
        <v>44.625799999999998</v>
      </c>
      <c r="BI335">
        <v>0</v>
      </c>
      <c r="BJ335">
        <v>0.56546600000000002</v>
      </c>
      <c r="BK335">
        <v>3.1638600000000003E-2</v>
      </c>
      <c r="BL335">
        <v>1.40705E-2</v>
      </c>
      <c r="BM335">
        <v>-0.65796500000000002</v>
      </c>
      <c r="BN335">
        <v>-0.15212100000000001</v>
      </c>
      <c r="BO335">
        <v>-0.47347099999999998</v>
      </c>
      <c r="BP335">
        <v>0</v>
      </c>
      <c r="BQ335">
        <v>0.134212</v>
      </c>
      <c r="BR335">
        <v>0.17436199999999999</v>
      </c>
      <c r="BS335">
        <v>0.30364400000000002</v>
      </c>
      <c r="BT335">
        <v>2.03874E-2</v>
      </c>
      <c r="BU335">
        <v>-3.9776300000000001E-2</v>
      </c>
      <c r="BV335">
        <v>-4.6789999999999998E-2</v>
      </c>
      <c r="BW335">
        <v>140.49700000000001</v>
      </c>
      <c r="BX335">
        <v>209.15</v>
      </c>
      <c r="BY335">
        <v>277.07299999999998</v>
      </c>
      <c r="BZ335">
        <v>81.134900000000002</v>
      </c>
      <c r="CA335">
        <v>-4302.38</v>
      </c>
      <c r="CB335">
        <v>505.55700000000002</v>
      </c>
      <c r="CC335">
        <v>943.46699999999998</v>
      </c>
      <c r="CD335">
        <v>2025.88</v>
      </c>
      <c r="CE335">
        <v>119.621</v>
      </c>
      <c r="CF335" s="27">
        <v>6.0639E-5</v>
      </c>
      <c r="CG335">
        <v>707.85500000000002</v>
      </c>
      <c r="CH335">
        <v>207.37899999999999</v>
      </c>
      <c r="CI335">
        <v>114.539</v>
      </c>
      <c r="CJ335">
        <v>43.1646</v>
      </c>
      <c r="CK335">
        <v>365.08300000000003</v>
      </c>
      <c r="CL335">
        <v>321.91800000000001</v>
      </c>
      <c r="CM335">
        <v>23.44</v>
      </c>
      <c r="CN335">
        <v>18.350000000000001</v>
      </c>
      <c r="CO335">
        <v>3.66</v>
      </c>
      <c r="CP335">
        <v>12.08</v>
      </c>
      <c r="CQ335">
        <v>-48.37</v>
      </c>
      <c r="CR335">
        <v>7.37</v>
      </c>
      <c r="CS335">
        <v>17.440000000000001</v>
      </c>
      <c r="CT335">
        <v>27.51</v>
      </c>
      <c r="CU335">
        <v>1.64</v>
      </c>
      <c r="CV335">
        <v>63.12</v>
      </c>
      <c r="CW335">
        <v>57.53</v>
      </c>
      <c r="DH335">
        <v>0</v>
      </c>
      <c r="DI335">
        <v>0.73802199999999996</v>
      </c>
      <c r="DJ335">
        <v>3.1638600000000003E-2</v>
      </c>
      <c r="DK335">
        <v>1.40705E-2</v>
      </c>
      <c r="DL335">
        <v>-8.0562099999999998E-2</v>
      </c>
      <c r="DM335">
        <v>0.134212</v>
      </c>
      <c r="DN335">
        <v>0.17513200000000001</v>
      </c>
      <c r="DO335">
        <v>0.30364400000000002</v>
      </c>
      <c r="DP335">
        <v>2.03874E-2</v>
      </c>
      <c r="DQ335">
        <v>1.3365400000000001</v>
      </c>
      <c r="DR335">
        <v>0.78373099999999996</v>
      </c>
      <c r="DS335" t="s">
        <v>673</v>
      </c>
      <c r="DT335" t="s">
        <v>670</v>
      </c>
      <c r="DU335" t="s">
        <v>665</v>
      </c>
      <c r="DV335" t="s">
        <v>501</v>
      </c>
      <c r="DW335">
        <v>1.37632</v>
      </c>
      <c r="DX335">
        <v>0.17255599999999999</v>
      </c>
      <c r="DY335">
        <v>100.1</v>
      </c>
      <c r="DZ335">
        <v>22.4</v>
      </c>
      <c r="EC335">
        <v>133.65600000000001</v>
      </c>
      <c r="ED335">
        <v>159.15100000000001</v>
      </c>
      <c r="EE335">
        <v>277.07299999999998</v>
      </c>
      <c r="EF335">
        <v>81.134900000000002</v>
      </c>
      <c r="EG335">
        <v>133.822</v>
      </c>
      <c r="EH335">
        <v>-8123.93</v>
      </c>
      <c r="EI335">
        <v>96.298400000000001</v>
      </c>
      <c r="EJ335">
        <v>0</v>
      </c>
      <c r="EK335">
        <v>505.55700000000002</v>
      </c>
      <c r="EL335">
        <v>938.41600000000005</v>
      </c>
      <c r="EM335">
        <v>2025.88</v>
      </c>
      <c r="EN335">
        <v>119.621</v>
      </c>
      <c r="EO335">
        <v>-3653.32</v>
      </c>
      <c r="EP335">
        <v>197.28100000000001</v>
      </c>
      <c r="EQ335">
        <v>114.539</v>
      </c>
      <c r="ER335">
        <v>0</v>
      </c>
      <c r="ES335">
        <v>43.1646</v>
      </c>
      <c r="ET335">
        <v>354.98500000000001</v>
      </c>
      <c r="EU335">
        <v>22.24</v>
      </c>
      <c r="EV335">
        <v>14.7</v>
      </c>
      <c r="EW335">
        <v>3.66</v>
      </c>
      <c r="EX335">
        <v>12.08</v>
      </c>
      <c r="EY335">
        <v>-8.0541999999999998</v>
      </c>
      <c r="EZ335">
        <v>-92.76</v>
      </c>
      <c r="FA335">
        <v>-5.7957999999999998</v>
      </c>
      <c r="FB335">
        <v>0</v>
      </c>
      <c r="FC335">
        <v>7.37</v>
      </c>
      <c r="FD335">
        <v>17.37</v>
      </c>
      <c r="FE335">
        <v>27.51</v>
      </c>
      <c r="FF335">
        <v>1.64</v>
      </c>
      <c r="FG335">
        <v>-0.04</v>
      </c>
      <c r="FT335">
        <v>0</v>
      </c>
      <c r="FU335">
        <v>0.56546600000000002</v>
      </c>
      <c r="FV335">
        <v>3.1638600000000003E-2</v>
      </c>
      <c r="FW335">
        <v>1.40705E-2</v>
      </c>
      <c r="FX335">
        <v>-0.65796500000000002</v>
      </c>
      <c r="FY335">
        <v>-0.15212100000000001</v>
      </c>
      <c r="FZ335">
        <v>-0.47347099999999998</v>
      </c>
      <c r="GA335">
        <v>0</v>
      </c>
      <c r="GB335">
        <v>0.134212</v>
      </c>
      <c r="GC335">
        <v>0.17436199999999999</v>
      </c>
      <c r="GD335">
        <v>0.30364400000000002</v>
      </c>
      <c r="GE335">
        <v>2.03874E-2</v>
      </c>
      <c r="GF335">
        <v>-3.9776300000000001E-2</v>
      </c>
      <c r="GG335">
        <v>467.20299999999997</v>
      </c>
      <c r="GH335">
        <v>1161.6600000000001</v>
      </c>
      <c r="GI335">
        <v>277.07299999999998</v>
      </c>
      <c r="GJ335">
        <v>0</v>
      </c>
      <c r="GK335">
        <v>2135</v>
      </c>
      <c r="GL335">
        <v>930.00099999999998</v>
      </c>
      <c r="GM335">
        <v>2637.81</v>
      </c>
      <c r="GN335">
        <v>297.5</v>
      </c>
      <c r="GO335">
        <v>7906.25</v>
      </c>
      <c r="GP335">
        <v>388.90899999999999</v>
      </c>
      <c r="GQ335">
        <v>168.15199999999999</v>
      </c>
      <c r="GR335">
        <v>65.400000000000006</v>
      </c>
      <c r="GS335">
        <v>622.46100000000001</v>
      </c>
      <c r="GT335">
        <v>49.003599999999999</v>
      </c>
      <c r="GU335">
        <v>54.21</v>
      </c>
      <c r="GV335">
        <v>3.66</v>
      </c>
      <c r="GW335">
        <v>39.268300000000004</v>
      </c>
      <c r="GX335">
        <v>31.93</v>
      </c>
      <c r="GY335">
        <v>23.209499999999998</v>
      </c>
      <c r="GZ335">
        <v>36.39</v>
      </c>
      <c r="HA335">
        <v>4.13</v>
      </c>
      <c r="HB335">
        <v>241.80099999999999</v>
      </c>
      <c r="HC335">
        <v>46.4</v>
      </c>
      <c r="HD335">
        <v>54.21</v>
      </c>
      <c r="HE335">
        <v>3.66</v>
      </c>
      <c r="HF335">
        <v>16.100000000000001</v>
      </c>
      <c r="HG335">
        <v>31.93</v>
      </c>
      <c r="HH335">
        <v>18.57</v>
      </c>
      <c r="HI335">
        <v>36.39</v>
      </c>
      <c r="HJ335">
        <v>4.13</v>
      </c>
      <c r="HK335">
        <v>211.39</v>
      </c>
      <c r="ID335">
        <v>0</v>
      </c>
      <c r="IE335">
        <v>2.4539200000000001</v>
      </c>
      <c r="IF335">
        <v>3.1638600000000003E-2</v>
      </c>
      <c r="IG335">
        <v>0</v>
      </c>
      <c r="IH335">
        <v>0.62342900000000001</v>
      </c>
      <c r="II335">
        <v>0.118043</v>
      </c>
      <c r="IJ335">
        <v>0.43196400000000001</v>
      </c>
      <c r="IK335">
        <v>6.2929700000000005E-2</v>
      </c>
      <c r="IL335">
        <v>3.72193</v>
      </c>
      <c r="IM335">
        <v>40.700000000000003</v>
      </c>
      <c r="IN335">
        <v>40.700000000000003</v>
      </c>
      <c r="IO335">
        <v>0</v>
      </c>
      <c r="IP335">
        <v>46.1</v>
      </c>
      <c r="IQ335">
        <v>20</v>
      </c>
      <c r="IR335">
        <v>26.1</v>
      </c>
      <c r="IU335">
        <v>13.0558</v>
      </c>
      <c r="IV335">
        <v>31.57</v>
      </c>
      <c r="IW335">
        <v>24.84</v>
      </c>
      <c r="IX335">
        <v>32.69</v>
      </c>
      <c r="IY335">
        <v>13.0558</v>
      </c>
      <c r="IZ335">
        <v>31.57</v>
      </c>
      <c r="JA335">
        <v>63.48</v>
      </c>
      <c r="JB335">
        <v>82.661900000000003</v>
      </c>
      <c r="JL335">
        <v>5.3311299999999999</v>
      </c>
      <c r="JM335">
        <v>5.3311299999999999</v>
      </c>
      <c r="JN335">
        <v>0</v>
      </c>
      <c r="JO335" t="s">
        <v>608</v>
      </c>
      <c r="JP335">
        <v>4303.6400000000003</v>
      </c>
      <c r="JQ335">
        <v>2.8233299999999999</v>
      </c>
      <c r="JR335">
        <v>0.79</v>
      </c>
      <c r="JS335">
        <v>0.61</v>
      </c>
      <c r="JT335">
        <v>1.36</v>
      </c>
      <c r="JU335">
        <v>0.26</v>
      </c>
      <c r="JV335">
        <v>0.4</v>
      </c>
      <c r="JW335">
        <v>2.17</v>
      </c>
      <c r="JX335">
        <v>8.0541999999999998</v>
      </c>
      <c r="JY335">
        <v>0.58153100000000002</v>
      </c>
      <c r="JZ335">
        <v>1</v>
      </c>
      <c r="KA335">
        <v>1</v>
      </c>
      <c r="KB335">
        <v>33.214100000000002</v>
      </c>
      <c r="KC335">
        <v>18.940100000000001</v>
      </c>
      <c r="KD335">
        <v>33.212800000000001</v>
      </c>
      <c r="KE335">
        <v>21.256</v>
      </c>
      <c r="KF335">
        <v>50.195</v>
      </c>
      <c r="KG335">
        <v>45.932200000000002</v>
      </c>
      <c r="KJ335">
        <v>27.395099999999999</v>
      </c>
      <c r="KK335">
        <v>37.264899999999997</v>
      </c>
      <c r="KL335">
        <v>55.284100000000002</v>
      </c>
      <c r="KM335">
        <v>16.012</v>
      </c>
      <c r="KN335">
        <v>-91.215900000000005</v>
      </c>
      <c r="KO335">
        <v>-1244.1500000000001</v>
      </c>
      <c r="KP335">
        <v>-65.638999999999996</v>
      </c>
      <c r="KQ335">
        <v>0</v>
      </c>
      <c r="KR335">
        <v>109.703</v>
      </c>
      <c r="KS335">
        <v>186.93700000000001</v>
      </c>
      <c r="KT335">
        <v>413.96499999999997</v>
      </c>
      <c r="KU335">
        <v>26.198699999999999</v>
      </c>
      <c r="KV335">
        <v>-528.24300000000005</v>
      </c>
      <c r="KW335">
        <v>1046.98</v>
      </c>
      <c r="KX335">
        <v>607.86199999999997</v>
      </c>
      <c r="KY335">
        <v>0</v>
      </c>
      <c r="KZ335">
        <v>229.07599999999999</v>
      </c>
      <c r="LA335">
        <v>1883.92</v>
      </c>
      <c r="LB335">
        <v>28.4787</v>
      </c>
      <c r="LC335">
        <v>49.5916</v>
      </c>
      <c r="LD335">
        <v>55.284100000000002</v>
      </c>
      <c r="LE335">
        <v>16.012</v>
      </c>
      <c r="LF335">
        <v>-658.89300000000003</v>
      </c>
      <c r="LG335">
        <v>109.703</v>
      </c>
      <c r="LH335">
        <v>187.92699999999999</v>
      </c>
      <c r="LI335">
        <v>413.96499999999997</v>
      </c>
      <c r="LJ335">
        <v>26.198699999999999</v>
      </c>
      <c r="LK335">
        <v>228.267</v>
      </c>
      <c r="LL335">
        <v>1100.57</v>
      </c>
      <c r="LM335">
        <v>607.86199999999997</v>
      </c>
      <c r="LN335">
        <v>229.07599999999999</v>
      </c>
      <c r="LO335">
        <v>1937.51</v>
      </c>
      <c r="LP335">
        <v>97.323899999999995</v>
      </c>
      <c r="LQ335">
        <v>281.65800000000002</v>
      </c>
      <c r="LR335">
        <v>55.284100000000002</v>
      </c>
      <c r="LS335">
        <v>0</v>
      </c>
      <c r="LT335">
        <v>463.08</v>
      </c>
      <c r="LU335">
        <v>187.226</v>
      </c>
      <c r="LV335">
        <v>544.68899999999996</v>
      </c>
      <c r="LW335">
        <v>71.471400000000003</v>
      </c>
      <c r="LX335">
        <v>1700.73</v>
      </c>
      <c r="LY335">
        <v>2063.9499999999998</v>
      </c>
      <c r="LZ335">
        <v>892.38499999999999</v>
      </c>
      <c r="MA335">
        <v>347.08</v>
      </c>
      <c r="MB335">
        <v>3303.42</v>
      </c>
    </row>
    <row r="336" spans="1:340" x14ac:dyDescent="0.25">
      <c r="A336" s="26">
        <v>44497.884120370371</v>
      </c>
      <c r="B336" t="s">
        <v>1328</v>
      </c>
      <c r="C336" t="s">
        <v>1329</v>
      </c>
      <c r="D336">
        <v>12</v>
      </c>
      <c r="E336">
        <v>1</v>
      </c>
      <c r="F336">
        <v>2100</v>
      </c>
      <c r="G336" t="s">
        <v>87</v>
      </c>
      <c r="H336" t="s">
        <v>393</v>
      </c>
      <c r="I336">
        <v>4.8499999999999996</v>
      </c>
      <c r="J336">
        <v>2</v>
      </c>
      <c r="K336">
        <v>2</v>
      </c>
      <c r="L336">
        <v>24.1</v>
      </c>
      <c r="O336">
        <v>133.65600000000001</v>
      </c>
      <c r="P336">
        <v>159.15100000000001</v>
      </c>
      <c r="Q336">
        <v>277.07299999999998</v>
      </c>
      <c r="R336">
        <v>81.134900000000002</v>
      </c>
      <c r="S336">
        <v>0</v>
      </c>
      <c r="T336">
        <v>-4302.38</v>
      </c>
      <c r="U336">
        <v>0</v>
      </c>
      <c r="V336">
        <v>0</v>
      </c>
      <c r="W336">
        <v>505.55700000000002</v>
      </c>
      <c r="X336">
        <v>938.41600000000005</v>
      </c>
      <c r="Y336">
        <v>2025.88</v>
      </c>
      <c r="Z336">
        <v>119.621</v>
      </c>
      <c r="AA336">
        <v>-61.891100000000002</v>
      </c>
      <c r="AB336">
        <v>651.01499999999999</v>
      </c>
      <c r="AC336">
        <v>197.28100000000001</v>
      </c>
      <c r="AD336">
        <v>114.539</v>
      </c>
      <c r="AE336">
        <v>0</v>
      </c>
      <c r="AF336">
        <v>43.1646</v>
      </c>
      <c r="AG336">
        <v>354.98500000000001</v>
      </c>
      <c r="AH336">
        <v>311.82</v>
      </c>
      <c r="AI336">
        <v>22.24</v>
      </c>
      <c r="AJ336">
        <v>14.7</v>
      </c>
      <c r="AK336">
        <v>3.66</v>
      </c>
      <c r="AL336">
        <v>12.08</v>
      </c>
      <c r="AM336">
        <v>0</v>
      </c>
      <c r="AN336">
        <v>-48.35</v>
      </c>
      <c r="AO336">
        <v>0</v>
      </c>
      <c r="AP336">
        <v>0</v>
      </c>
      <c r="AQ336">
        <v>7.37</v>
      </c>
      <c r="AR336">
        <v>17.37</v>
      </c>
      <c r="AS336">
        <v>27.51</v>
      </c>
      <c r="AT336">
        <v>1.64</v>
      </c>
      <c r="AU336">
        <v>58.22</v>
      </c>
      <c r="AV336">
        <v>52.68</v>
      </c>
      <c r="BI336">
        <v>0</v>
      </c>
      <c r="BJ336">
        <v>0.56546600000000002</v>
      </c>
      <c r="BK336">
        <v>3.1638600000000003E-2</v>
      </c>
      <c r="BL336">
        <v>1.40705E-2</v>
      </c>
      <c r="BM336">
        <v>0</v>
      </c>
      <c r="BN336">
        <v>-8.0562099999999998E-2</v>
      </c>
      <c r="BO336">
        <v>0</v>
      </c>
      <c r="BP336">
        <v>0</v>
      </c>
      <c r="BQ336">
        <v>0.134212</v>
      </c>
      <c r="BR336">
        <v>0.17436199999999999</v>
      </c>
      <c r="BS336">
        <v>0.30364400000000002</v>
      </c>
      <c r="BT336">
        <v>2.03874E-2</v>
      </c>
      <c r="BU336">
        <v>1.1632199999999999</v>
      </c>
      <c r="BV336">
        <v>0.61117500000000002</v>
      </c>
      <c r="BW336">
        <v>140.49700000000001</v>
      </c>
      <c r="BX336">
        <v>209.15</v>
      </c>
      <c r="BY336">
        <v>277.07299999999998</v>
      </c>
      <c r="BZ336">
        <v>81.134900000000002</v>
      </c>
      <c r="CA336">
        <v>-4302.38</v>
      </c>
      <c r="CB336">
        <v>505.55700000000002</v>
      </c>
      <c r="CC336">
        <v>943.46699999999998</v>
      </c>
      <c r="CD336">
        <v>2025.88</v>
      </c>
      <c r="CE336">
        <v>119.621</v>
      </c>
      <c r="CF336" s="27">
        <v>6.0639E-5</v>
      </c>
      <c r="CG336">
        <v>707.85500000000002</v>
      </c>
      <c r="CH336">
        <v>207.37899999999999</v>
      </c>
      <c r="CI336">
        <v>114.539</v>
      </c>
      <c r="CJ336">
        <v>43.1646</v>
      </c>
      <c r="CK336">
        <v>365.08300000000003</v>
      </c>
      <c r="CL336">
        <v>321.91800000000001</v>
      </c>
      <c r="CM336">
        <v>23.44</v>
      </c>
      <c r="CN336">
        <v>18.350000000000001</v>
      </c>
      <c r="CO336">
        <v>3.66</v>
      </c>
      <c r="CP336">
        <v>12.08</v>
      </c>
      <c r="CQ336">
        <v>-48.37</v>
      </c>
      <c r="CR336">
        <v>7.37</v>
      </c>
      <c r="CS336">
        <v>17.440000000000001</v>
      </c>
      <c r="CT336">
        <v>27.51</v>
      </c>
      <c r="CU336">
        <v>1.64</v>
      </c>
      <c r="CV336">
        <v>63.12</v>
      </c>
      <c r="CW336">
        <v>57.53</v>
      </c>
      <c r="DH336">
        <v>0</v>
      </c>
      <c r="DI336">
        <v>0.73802199999999996</v>
      </c>
      <c r="DJ336">
        <v>3.1638600000000003E-2</v>
      </c>
      <c r="DK336">
        <v>1.40705E-2</v>
      </c>
      <c r="DL336">
        <v>-8.0562099999999998E-2</v>
      </c>
      <c r="DM336">
        <v>0.134212</v>
      </c>
      <c r="DN336">
        <v>0.17513200000000001</v>
      </c>
      <c r="DO336">
        <v>0.30364400000000002</v>
      </c>
      <c r="DP336">
        <v>2.03874E-2</v>
      </c>
      <c r="DQ336">
        <v>1.3365400000000001</v>
      </c>
      <c r="DR336">
        <v>0.78373099999999996</v>
      </c>
      <c r="DS336" t="s">
        <v>673</v>
      </c>
      <c r="DT336" t="s">
        <v>670</v>
      </c>
      <c r="DU336" t="s">
        <v>665</v>
      </c>
      <c r="DV336" t="s">
        <v>501</v>
      </c>
      <c r="DW336">
        <v>0.17332600000000001</v>
      </c>
      <c r="DX336">
        <v>0.17255599999999999</v>
      </c>
      <c r="DY336">
        <v>7.8</v>
      </c>
      <c r="DZ336">
        <v>8.4</v>
      </c>
      <c r="EC336">
        <v>133.65600000000001</v>
      </c>
      <c r="ED336">
        <v>159.15100000000001</v>
      </c>
      <c r="EE336">
        <v>277.07299999999998</v>
      </c>
      <c r="EF336">
        <v>81.134900000000002</v>
      </c>
      <c r="EG336">
        <v>0</v>
      </c>
      <c r="EH336">
        <v>-4302.38</v>
      </c>
      <c r="EI336">
        <v>0</v>
      </c>
      <c r="EJ336">
        <v>0</v>
      </c>
      <c r="EK336">
        <v>505.55700000000002</v>
      </c>
      <c r="EL336">
        <v>938.41600000000005</v>
      </c>
      <c r="EM336">
        <v>2025.88</v>
      </c>
      <c r="EN336">
        <v>119.621</v>
      </c>
      <c r="EO336">
        <v>-61.891100000000002</v>
      </c>
      <c r="EP336">
        <v>197.28100000000001</v>
      </c>
      <c r="EQ336">
        <v>114.539</v>
      </c>
      <c r="ER336">
        <v>0</v>
      </c>
      <c r="ES336">
        <v>43.1646</v>
      </c>
      <c r="ET336">
        <v>354.98500000000001</v>
      </c>
      <c r="EU336">
        <v>22.24</v>
      </c>
      <c r="EV336">
        <v>14.7</v>
      </c>
      <c r="EW336">
        <v>3.66</v>
      </c>
      <c r="EX336">
        <v>12.08</v>
      </c>
      <c r="EY336">
        <v>0</v>
      </c>
      <c r="EZ336">
        <v>-48.35</v>
      </c>
      <c r="FA336">
        <v>0</v>
      </c>
      <c r="FB336">
        <v>0</v>
      </c>
      <c r="FC336">
        <v>7.37</v>
      </c>
      <c r="FD336">
        <v>17.37</v>
      </c>
      <c r="FE336">
        <v>27.51</v>
      </c>
      <c r="FF336">
        <v>1.64</v>
      </c>
      <c r="FG336">
        <v>58.22</v>
      </c>
      <c r="FT336">
        <v>0</v>
      </c>
      <c r="FU336">
        <v>0.56546600000000002</v>
      </c>
      <c r="FV336">
        <v>3.1638600000000003E-2</v>
      </c>
      <c r="FW336">
        <v>1.40705E-2</v>
      </c>
      <c r="FX336">
        <v>0</v>
      </c>
      <c r="FY336">
        <v>-8.0562099999999998E-2</v>
      </c>
      <c r="FZ336">
        <v>0</v>
      </c>
      <c r="GA336">
        <v>0</v>
      </c>
      <c r="GB336">
        <v>0.134212</v>
      </c>
      <c r="GC336">
        <v>0.17436199999999999</v>
      </c>
      <c r="GD336">
        <v>0.30364400000000002</v>
      </c>
      <c r="GE336">
        <v>2.03874E-2</v>
      </c>
      <c r="GF336">
        <v>1.1632199999999999</v>
      </c>
      <c r="GG336">
        <v>467.20299999999997</v>
      </c>
      <c r="GH336">
        <v>1161.6600000000001</v>
      </c>
      <c r="GI336">
        <v>277.07299999999998</v>
      </c>
      <c r="GJ336">
        <v>0</v>
      </c>
      <c r="GK336">
        <v>2135</v>
      </c>
      <c r="GL336">
        <v>930.00099999999998</v>
      </c>
      <c r="GM336">
        <v>2637.81</v>
      </c>
      <c r="GN336">
        <v>297.5</v>
      </c>
      <c r="GO336">
        <v>7906.25</v>
      </c>
      <c r="GP336">
        <v>388.90899999999999</v>
      </c>
      <c r="GQ336">
        <v>168.15199999999999</v>
      </c>
      <c r="GR336">
        <v>65.400000000000006</v>
      </c>
      <c r="GS336">
        <v>622.46100000000001</v>
      </c>
      <c r="GT336">
        <v>49.003599999999999</v>
      </c>
      <c r="GU336">
        <v>54.21</v>
      </c>
      <c r="GV336">
        <v>3.66</v>
      </c>
      <c r="GW336">
        <v>39.268300000000004</v>
      </c>
      <c r="GX336">
        <v>31.93</v>
      </c>
      <c r="GY336">
        <v>23.209499999999998</v>
      </c>
      <c r="GZ336">
        <v>36.39</v>
      </c>
      <c r="HA336">
        <v>4.13</v>
      </c>
      <c r="HB336">
        <v>241.80099999999999</v>
      </c>
      <c r="HC336">
        <v>46.4</v>
      </c>
      <c r="HD336">
        <v>54.21</v>
      </c>
      <c r="HE336">
        <v>3.66</v>
      </c>
      <c r="HF336">
        <v>16.100000000000001</v>
      </c>
      <c r="HG336">
        <v>31.93</v>
      </c>
      <c r="HH336">
        <v>18.57</v>
      </c>
      <c r="HI336">
        <v>36.39</v>
      </c>
      <c r="HJ336">
        <v>4.13</v>
      </c>
      <c r="HK336">
        <v>211.39</v>
      </c>
      <c r="ID336">
        <v>0</v>
      </c>
      <c r="IE336">
        <v>2.4539200000000001</v>
      </c>
      <c r="IF336">
        <v>3.1638600000000003E-2</v>
      </c>
      <c r="IG336">
        <v>0</v>
      </c>
      <c r="IH336">
        <v>0.62342900000000001</v>
      </c>
      <c r="II336">
        <v>0.118043</v>
      </c>
      <c r="IJ336">
        <v>0.43196400000000001</v>
      </c>
      <c r="IK336">
        <v>6.2929700000000005E-2</v>
      </c>
      <c r="IL336">
        <v>3.72193</v>
      </c>
      <c r="IM336">
        <v>44.1</v>
      </c>
      <c r="IN336">
        <v>20</v>
      </c>
      <c r="IO336">
        <v>24.1</v>
      </c>
      <c r="IP336">
        <v>46.1</v>
      </c>
      <c r="IQ336">
        <v>20</v>
      </c>
      <c r="IR336">
        <v>26.1</v>
      </c>
      <c r="IU336">
        <v>21.11</v>
      </c>
      <c r="IV336">
        <v>31.57</v>
      </c>
      <c r="IW336">
        <v>24.84</v>
      </c>
      <c r="IX336">
        <v>32.69</v>
      </c>
      <c r="IY336">
        <v>21.11</v>
      </c>
      <c r="IZ336">
        <v>31.57</v>
      </c>
      <c r="JA336">
        <v>63.48</v>
      </c>
      <c r="JB336">
        <v>82.661900000000003</v>
      </c>
      <c r="JK336">
        <v>1</v>
      </c>
      <c r="JL336">
        <v>2.8233299999999999</v>
      </c>
      <c r="JM336">
        <v>2.8233299999999999</v>
      </c>
      <c r="JP336">
        <v>4303.6400000000003</v>
      </c>
      <c r="JQ336">
        <v>2.8233299999999999</v>
      </c>
      <c r="JR336">
        <v>0.25</v>
      </c>
      <c r="JS336">
        <v>0.41</v>
      </c>
      <c r="JT336">
        <v>2.1</v>
      </c>
      <c r="JU336">
        <v>0.26</v>
      </c>
      <c r="JV336">
        <v>0.4</v>
      </c>
      <c r="JW336">
        <v>2.17</v>
      </c>
      <c r="JZ336">
        <v>1</v>
      </c>
      <c r="KA336">
        <v>1</v>
      </c>
      <c r="KB336">
        <v>33.214100000000002</v>
      </c>
      <c r="KC336">
        <v>18.940100000000001</v>
      </c>
      <c r="KD336">
        <v>33.212800000000001</v>
      </c>
      <c r="KE336">
        <v>21.256</v>
      </c>
      <c r="KF336">
        <v>50.195</v>
      </c>
      <c r="KG336">
        <v>45.932200000000002</v>
      </c>
      <c r="KJ336">
        <v>27.395099999999999</v>
      </c>
      <c r="KK336">
        <v>37.264899999999997</v>
      </c>
      <c r="KL336">
        <v>55.284100000000002</v>
      </c>
      <c r="KM336">
        <v>16.012</v>
      </c>
      <c r="KN336">
        <v>0</v>
      </c>
      <c r="KO336">
        <v>-658.89300000000003</v>
      </c>
      <c r="KP336">
        <v>0</v>
      </c>
      <c r="KQ336">
        <v>0</v>
      </c>
      <c r="KR336">
        <v>109.703</v>
      </c>
      <c r="KS336">
        <v>186.93700000000001</v>
      </c>
      <c r="KT336">
        <v>413.96499999999997</v>
      </c>
      <c r="KU336">
        <v>26.198699999999999</v>
      </c>
      <c r="KV336">
        <v>213.86799999999999</v>
      </c>
      <c r="KW336">
        <v>1046.98</v>
      </c>
      <c r="KX336">
        <v>607.86199999999997</v>
      </c>
      <c r="KY336">
        <v>0</v>
      </c>
      <c r="KZ336">
        <v>229.07599999999999</v>
      </c>
      <c r="LA336">
        <v>1883.92</v>
      </c>
      <c r="LB336">
        <v>28.4787</v>
      </c>
      <c r="LC336">
        <v>49.5916</v>
      </c>
      <c r="LD336">
        <v>55.284100000000002</v>
      </c>
      <c r="LE336">
        <v>16.012</v>
      </c>
      <c r="LF336">
        <v>-658.89300000000003</v>
      </c>
      <c r="LG336">
        <v>109.703</v>
      </c>
      <c r="LH336">
        <v>187.92699999999999</v>
      </c>
      <c r="LI336">
        <v>413.96499999999997</v>
      </c>
      <c r="LJ336">
        <v>26.198699999999999</v>
      </c>
      <c r="LK336">
        <v>228.267</v>
      </c>
      <c r="LL336">
        <v>1100.57</v>
      </c>
      <c r="LM336">
        <v>607.86199999999997</v>
      </c>
      <c r="LN336">
        <v>229.07599999999999</v>
      </c>
      <c r="LO336">
        <v>1937.51</v>
      </c>
      <c r="LP336">
        <v>97.323899999999995</v>
      </c>
      <c r="LQ336">
        <v>281.65800000000002</v>
      </c>
      <c r="LR336">
        <v>55.284100000000002</v>
      </c>
      <c r="LS336">
        <v>0</v>
      </c>
      <c r="LT336">
        <v>463.08</v>
      </c>
      <c r="LU336">
        <v>187.226</v>
      </c>
      <c r="LV336">
        <v>544.68899999999996</v>
      </c>
      <c r="LW336">
        <v>71.471400000000003</v>
      </c>
      <c r="LX336">
        <v>1700.73</v>
      </c>
      <c r="LY336">
        <v>2063.9499999999998</v>
      </c>
      <c r="LZ336">
        <v>892.38499999999999</v>
      </c>
      <c r="MA336">
        <v>347.08</v>
      </c>
      <c r="MB336">
        <v>3303.42</v>
      </c>
    </row>
    <row r="337" spans="1:340" x14ac:dyDescent="0.25">
      <c r="A337" s="26">
        <v>44497.884467592594</v>
      </c>
      <c r="B337" t="s">
        <v>1330</v>
      </c>
      <c r="C337" t="s">
        <v>1331</v>
      </c>
      <c r="D337">
        <v>12</v>
      </c>
      <c r="E337">
        <v>1</v>
      </c>
      <c r="F337">
        <v>2100</v>
      </c>
      <c r="G337" t="s">
        <v>87</v>
      </c>
      <c r="H337" t="s">
        <v>393</v>
      </c>
      <c r="I337">
        <v>4.8499999999999996</v>
      </c>
      <c r="J337">
        <v>2</v>
      </c>
      <c r="K337">
        <v>2</v>
      </c>
      <c r="L337">
        <v>24.1</v>
      </c>
      <c r="O337">
        <v>133.654</v>
      </c>
      <c r="P337">
        <v>159.15</v>
      </c>
      <c r="Q337">
        <v>277.07299999999998</v>
      </c>
      <c r="R337">
        <v>81.134900000000002</v>
      </c>
      <c r="S337">
        <v>0</v>
      </c>
      <c r="T337">
        <v>-4302.38</v>
      </c>
      <c r="U337">
        <v>0</v>
      </c>
      <c r="V337">
        <v>0</v>
      </c>
      <c r="W337">
        <v>505.55700000000002</v>
      </c>
      <c r="X337">
        <v>938.41600000000005</v>
      </c>
      <c r="Y337">
        <v>2025.88</v>
      </c>
      <c r="Z337">
        <v>119.621</v>
      </c>
      <c r="AA337">
        <v>-61.8932</v>
      </c>
      <c r="AB337">
        <v>651.01300000000003</v>
      </c>
      <c r="AC337">
        <v>197.28</v>
      </c>
      <c r="AD337">
        <v>114.539</v>
      </c>
      <c r="AE337">
        <v>0</v>
      </c>
      <c r="AF337">
        <v>43.1646</v>
      </c>
      <c r="AG337">
        <v>354.983</v>
      </c>
      <c r="AH337">
        <v>311.81900000000002</v>
      </c>
      <c r="AI337">
        <v>22.24</v>
      </c>
      <c r="AJ337">
        <v>14.7</v>
      </c>
      <c r="AK337">
        <v>3.66</v>
      </c>
      <c r="AL337">
        <v>12.08</v>
      </c>
      <c r="AM337">
        <v>0</v>
      </c>
      <c r="AN337">
        <v>-48.35</v>
      </c>
      <c r="AO337">
        <v>0</v>
      </c>
      <c r="AP337">
        <v>0</v>
      </c>
      <c r="AQ337">
        <v>7.37</v>
      </c>
      <c r="AR337">
        <v>17.37</v>
      </c>
      <c r="AS337">
        <v>27.51</v>
      </c>
      <c r="AT337">
        <v>1.64</v>
      </c>
      <c r="AU337">
        <v>58.22</v>
      </c>
      <c r="AV337">
        <v>52.68</v>
      </c>
      <c r="BI337">
        <v>0</v>
      </c>
      <c r="BJ337">
        <v>0.56545999999999996</v>
      </c>
      <c r="BK337">
        <v>3.1638600000000003E-2</v>
      </c>
      <c r="BL337">
        <v>1.40705E-2</v>
      </c>
      <c r="BM337">
        <v>0</v>
      </c>
      <c r="BN337">
        <v>-8.0562099999999998E-2</v>
      </c>
      <c r="BO337">
        <v>0</v>
      </c>
      <c r="BP337">
        <v>0</v>
      </c>
      <c r="BQ337">
        <v>0.134212</v>
      </c>
      <c r="BR337">
        <v>0.17436199999999999</v>
      </c>
      <c r="BS337">
        <v>0.30364400000000002</v>
      </c>
      <c r="BT337">
        <v>2.03874E-2</v>
      </c>
      <c r="BU337">
        <v>1.1632100000000001</v>
      </c>
      <c r="BV337">
        <v>0.61116899999999996</v>
      </c>
      <c r="BW337">
        <v>140.49700000000001</v>
      </c>
      <c r="BX337">
        <v>209.15</v>
      </c>
      <c r="BY337">
        <v>277.07299999999998</v>
      </c>
      <c r="BZ337">
        <v>81.134900000000002</v>
      </c>
      <c r="CA337">
        <v>-4302.38</v>
      </c>
      <c r="CB337">
        <v>505.55700000000002</v>
      </c>
      <c r="CC337">
        <v>943.46699999999998</v>
      </c>
      <c r="CD337">
        <v>2025.88</v>
      </c>
      <c r="CE337">
        <v>119.621</v>
      </c>
      <c r="CF337" s="27">
        <v>6.0639E-5</v>
      </c>
      <c r="CG337">
        <v>707.85500000000002</v>
      </c>
      <c r="CH337">
        <v>207.37899999999999</v>
      </c>
      <c r="CI337">
        <v>114.539</v>
      </c>
      <c r="CJ337">
        <v>43.1646</v>
      </c>
      <c r="CK337">
        <v>365.08300000000003</v>
      </c>
      <c r="CL337">
        <v>321.91800000000001</v>
      </c>
      <c r="CM337">
        <v>23.44</v>
      </c>
      <c r="CN337">
        <v>18.350000000000001</v>
      </c>
      <c r="CO337">
        <v>3.66</v>
      </c>
      <c r="CP337">
        <v>12.08</v>
      </c>
      <c r="CQ337">
        <v>-48.37</v>
      </c>
      <c r="CR337">
        <v>7.37</v>
      </c>
      <c r="CS337">
        <v>17.440000000000001</v>
      </c>
      <c r="CT337">
        <v>27.51</v>
      </c>
      <c r="CU337">
        <v>1.64</v>
      </c>
      <c r="CV337">
        <v>63.12</v>
      </c>
      <c r="CW337">
        <v>57.53</v>
      </c>
      <c r="DH337">
        <v>0</v>
      </c>
      <c r="DI337">
        <v>0.73802199999999996</v>
      </c>
      <c r="DJ337">
        <v>3.1638600000000003E-2</v>
      </c>
      <c r="DK337">
        <v>1.40705E-2</v>
      </c>
      <c r="DL337">
        <v>-8.0562099999999998E-2</v>
      </c>
      <c r="DM337">
        <v>0.134212</v>
      </c>
      <c r="DN337">
        <v>0.17513200000000001</v>
      </c>
      <c r="DO337">
        <v>0.30364400000000002</v>
      </c>
      <c r="DP337">
        <v>2.03874E-2</v>
      </c>
      <c r="DQ337">
        <v>1.3365400000000001</v>
      </c>
      <c r="DR337">
        <v>0.78373099999999996</v>
      </c>
      <c r="DS337" t="s">
        <v>673</v>
      </c>
      <c r="DT337" t="s">
        <v>670</v>
      </c>
      <c r="DU337" t="s">
        <v>665</v>
      </c>
      <c r="DV337" t="s">
        <v>501</v>
      </c>
      <c r="DW337">
        <v>0.17333200000000001</v>
      </c>
      <c r="DX337">
        <v>0.17256199999999999</v>
      </c>
      <c r="DY337">
        <v>7.8</v>
      </c>
      <c r="DZ337">
        <v>8.4</v>
      </c>
      <c r="EC337">
        <v>133.654</v>
      </c>
      <c r="ED337">
        <v>159.15</v>
      </c>
      <c r="EE337">
        <v>277.07299999999998</v>
      </c>
      <c r="EF337">
        <v>81.134900000000002</v>
      </c>
      <c r="EG337">
        <v>0</v>
      </c>
      <c r="EH337">
        <v>-4302.38</v>
      </c>
      <c r="EI337">
        <v>0</v>
      </c>
      <c r="EJ337">
        <v>0</v>
      </c>
      <c r="EK337">
        <v>505.55700000000002</v>
      </c>
      <c r="EL337">
        <v>938.41600000000005</v>
      </c>
      <c r="EM337">
        <v>2025.88</v>
      </c>
      <c r="EN337">
        <v>119.621</v>
      </c>
      <c r="EO337">
        <v>-61.8932</v>
      </c>
      <c r="EP337">
        <v>197.28</v>
      </c>
      <c r="EQ337">
        <v>114.539</v>
      </c>
      <c r="ER337">
        <v>0</v>
      </c>
      <c r="ES337">
        <v>43.1646</v>
      </c>
      <c r="ET337">
        <v>354.983</v>
      </c>
      <c r="EU337">
        <v>22.24</v>
      </c>
      <c r="EV337">
        <v>14.7</v>
      </c>
      <c r="EW337">
        <v>3.66</v>
      </c>
      <c r="EX337">
        <v>12.08</v>
      </c>
      <c r="EY337">
        <v>0</v>
      </c>
      <c r="EZ337">
        <v>-48.35</v>
      </c>
      <c r="FA337">
        <v>0</v>
      </c>
      <c r="FB337">
        <v>0</v>
      </c>
      <c r="FC337">
        <v>7.37</v>
      </c>
      <c r="FD337">
        <v>17.37</v>
      </c>
      <c r="FE337">
        <v>27.51</v>
      </c>
      <c r="FF337">
        <v>1.64</v>
      </c>
      <c r="FG337">
        <v>58.22</v>
      </c>
      <c r="FT337">
        <v>0</v>
      </c>
      <c r="FU337">
        <v>0.56545999999999996</v>
      </c>
      <c r="FV337">
        <v>3.1638600000000003E-2</v>
      </c>
      <c r="FW337">
        <v>1.40705E-2</v>
      </c>
      <c r="FX337">
        <v>0</v>
      </c>
      <c r="FY337">
        <v>-8.0562099999999998E-2</v>
      </c>
      <c r="FZ337">
        <v>0</v>
      </c>
      <c r="GA337">
        <v>0</v>
      </c>
      <c r="GB337">
        <v>0.134212</v>
      </c>
      <c r="GC337">
        <v>0.17436199999999999</v>
      </c>
      <c r="GD337">
        <v>0.30364400000000002</v>
      </c>
      <c r="GE337">
        <v>2.03874E-2</v>
      </c>
      <c r="GF337">
        <v>1.1632100000000001</v>
      </c>
      <c r="GG337">
        <v>467.20299999999997</v>
      </c>
      <c r="GH337">
        <v>1161.6600000000001</v>
      </c>
      <c r="GI337">
        <v>277.07299999999998</v>
      </c>
      <c r="GJ337">
        <v>0</v>
      </c>
      <c r="GK337">
        <v>2135</v>
      </c>
      <c r="GL337">
        <v>930.00099999999998</v>
      </c>
      <c r="GM337">
        <v>2637.81</v>
      </c>
      <c r="GN337">
        <v>297.5</v>
      </c>
      <c r="GO337">
        <v>7906.25</v>
      </c>
      <c r="GP337">
        <v>388.90899999999999</v>
      </c>
      <c r="GQ337">
        <v>168.15199999999999</v>
      </c>
      <c r="GR337">
        <v>65.400000000000006</v>
      </c>
      <c r="GS337">
        <v>622.46100000000001</v>
      </c>
      <c r="GT337">
        <v>49.003599999999999</v>
      </c>
      <c r="GU337">
        <v>54.21</v>
      </c>
      <c r="GV337">
        <v>3.66</v>
      </c>
      <c r="GW337">
        <v>39.268300000000004</v>
      </c>
      <c r="GX337">
        <v>31.93</v>
      </c>
      <c r="GY337">
        <v>23.209499999999998</v>
      </c>
      <c r="GZ337">
        <v>36.39</v>
      </c>
      <c r="HA337">
        <v>4.13</v>
      </c>
      <c r="HB337">
        <v>241.80099999999999</v>
      </c>
      <c r="HC337">
        <v>46.4</v>
      </c>
      <c r="HD337">
        <v>54.21</v>
      </c>
      <c r="HE337">
        <v>3.66</v>
      </c>
      <c r="HF337">
        <v>16.100000000000001</v>
      </c>
      <c r="HG337">
        <v>31.93</v>
      </c>
      <c r="HH337">
        <v>18.57</v>
      </c>
      <c r="HI337">
        <v>36.39</v>
      </c>
      <c r="HJ337">
        <v>4.13</v>
      </c>
      <c r="HK337">
        <v>211.39</v>
      </c>
      <c r="ID337">
        <v>0</v>
      </c>
      <c r="IE337">
        <v>2.4539200000000001</v>
      </c>
      <c r="IF337">
        <v>3.1638600000000003E-2</v>
      </c>
      <c r="IG337">
        <v>0</v>
      </c>
      <c r="IH337">
        <v>0.62342900000000001</v>
      </c>
      <c r="II337">
        <v>0.118043</v>
      </c>
      <c r="IJ337">
        <v>0.43196400000000001</v>
      </c>
      <c r="IK337">
        <v>6.2929700000000005E-2</v>
      </c>
      <c r="IL337">
        <v>3.72193</v>
      </c>
      <c r="IM337">
        <v>44.1</v>
      </c>
      <c r="IN337">
        <v>20</v>
      </c>
      <c r="IO337">
        <v>24.1</v>
      </c>
      <c r="IP337">
        <v>46.1</v>
      </c>
      <c r="IQ337">
        <v>20</v>
      </c>
      <c r="IR337">
        <v>26.1</v>
      </c>
      <c r="IU337">
        <v>21.11</v>
      </c>
      <c r="IV337">
        <v>31.57</v>
      </c>
      <c r="IW337">
        <v>24.84</v>
      </c>
      <c r="IX337">
        <v>32.69</v>
      </c>
      <c r="IY337">
        <v>21.11</v>
      </c>
      <c r="IZ337">
        <v>31.57</v>
      </c>
      <c r="JA337">
        <v>63.48</v>
      </c>
      <c r="JB337">
        <v>82.661900000000003</v>
      </c>
      <c r="JK337">
        <v>1</v>
      </c>
      <c r="JL337">
        <v>2.8233299999999999</v>
      </c>
      <c r="JM337">
        <v>2.8233299999999999</v>
      </c>
      <c r="JP337">
        <v>4303.6400000000003</v>
      </c>
      <c r="JQ337">
        <v>2.8233299999999999</v>
      </c>
      <c r="JR337">
        <v>0.25</v>
      </c>
      <c r="JS337">
        <v>0.41</v>
      </c>
      <c r="JT337">
        <v>2.1</v>
      </c>
      <c r="JU337">
        <v>0.26</v>
      </c>
      <c r="JV337">
        <v>0.4</v>
      </c>
      <c r="JW337">
        <v>2.17</v>
      </c>
      <c r="JZ337">
        <v>1</v>
      </c>
      <c r="KA337">
        <v>1</v>
      </c>
      <c r="KB337">
        <v>33.213700000000003</v>
      </c>
      <c r="KC337">
        <v>18.939900000000002</v>
      </c>
      <c r="KD337">
        <v>33.212800000000001</v>
      </c>
      <c r="KE337">
        <v>21.256</v>
      </c>
      <c r="KF337">
        <v>50.195</v>
      </c>
      <c r="KG337">
        <v>45.932200000000002</v>
      </c>
      <c r="KJ337">
        <v>27.3948</v>
      </c>
      <c r="KK337">
        <v>37.264699999999998</v>
      </c>
      <c r="KL337">
        <v>55.284100000000002</v>
      </c>
      <c r="KM337">
        <v>16.012</v>
      </c>
      <c r="KN337">
        <v>0</v>
      </c>
      <c r="KO337">
        <v>-658.89300000000003</v>
      </c>
      <c r="KP337">
        <v>0</v>
      </c>
      <c r="KQ337">
        <v>0</v>
      </c>
      <c r="KR337">
        <v>109.703</v>
      </c>
      <c r="KS337">
        <v>186.93700000000001</v>
      </c>
      <c r="KT337">
        <v>413.96499999999997</v>
      </c>
      <c r="KU337">
        <v>26.198699999999999</v>
      </c>
      <c r="KV337">
        <v>213.86699999999999</v>
      </c>
      <c r="KW337">
        <v>1046.97</v>
      </c>
      <c r="KX337">
        <v>607.86199999999997</v>
      </c>
      <c r="KY337">
        <v>0</v>
      </c>
      <c r="KZ337">
        <v>229.07599999999999</v>
      </c>
      <c r="LA337">
        <v>1883.91</v>
      </c>
      <c r="LB337">
        <v>28.4787</v>
      </c>
      <c r="LC337">
        <v>49.5916</v>
      </c>
      <c r="LD337">
        <v>55.284100000000002</v>
      </c>
      <c r="LE337">
        <v>16.012</v>
      </c>
      <c r="LF337">
        <v>-658.89300000000003</v>
      </c>
      <c r="LG337">
        <v>109.703</v>
      </c>
      <c r="LH337">
        <v>187.92699999999999</v>
      </c>
      <c r="LI337">
        <v>413.96499999999997</v>
      </c>
      <c r="LJ337">
        <v>26.198699999999999</v>
      </c>
      <c r="LK337">
        <v>228.267</v>
      </c>
      <c r="LL337">
        <v>1100.57</v>
      </c>
      <c r="LM337">
        <v>607.86199999999997</v>
      </c>
      <c r="LN337">
        <v>229.07599999999999</v>
      </c>
      <c r="LO337">
        <v>1937.51</v>
      </c>
      <c r="LP337">
        <v>97.323899999999995</v>
      </c>
      <c r="LQ337">
        <v>281.65800000000002</v>
      </c>
      <c r="LR337">
        <v>55.284100000000002</v>
      </c>
      <c r="LS337">
        <v>0</v>
      </c>
      <c r="LT337">
        <v>463.08</v>
      </c>
      <c r="LU337">
        <v>187.226</v>
      </c>
      <c r="LV337">
        <v>544.68899999999996</v>
      </c>
      <c r="LW337">
        <v>71.471400000000003</v>
      </c>
      <c r="LX337">
        <v>1700.73</v>
      </c>
      <c r="LY337">
        <v>2063.9499999999998</v>
      </c>
      <c r="LZ337">
        <v>892.38499999999999</v>
      </c>
      <c r="MA337">
        <v>347.08</v>
      </c>
      <c r="MB337">
        <v>3303.42</v>
      </c>
    </row>
    <row r="338" spans="1:340" x14ac:dyDescent="0.25">
      <c r="A338" s="26">
        <v>44497.884814814817</v>
      </c>
      <c r="B338" t="s">
        <v>1332</v>
      </c>
      <c r="C338" t="s">
        <v>1333</v>
      </c>
      <c r="D338">
        <v>12</v>
      </c>
      <c r="E338">
        <v>1</v>
      </c>
      <c r="F338">
        <v>2100</v>
      </c>
      <c r="G338" t="s">
        <v>87</v>
      </c>
      <c r="H338" t="s">
        <v>393</v>
      </c>
      <c r="I338">
        <v>6.4</v>
      </c>
      <c r="J338">
        <v>2.7</v>
      </c>
      <c r="K338">
        <v>2.7</v>
      </c>
      <c r="L338">
        <v>23.4</v>
      </c>
      <c r="O338">
        <v>129.52000000000001</v>
      </c>
      <c r="P338">
        <v>154.511</v>
      </c>
      <c r="Q338">
        <v>277.07299999999998</v>
      </c>
      <c r="R338">
        <v>81.134900000000002</v>
      </c>
      <c r="S338">
        <v>0</v>
      </c>
      <c r="T338">
        <v>-4302.38</v>
      </c>
      <c r="U338">
        <v>0</v>
      </c>
      <c r="V338">
        <v>0</v>
      </c>
      <c r="W338">
        <v>505.55700000000002</v>
      </c>
      <c r="X338">
        <v>938.37199999999996</v>
      </c>
      <c r="Y338">
        <v>2025.88</v>
      </c>
      <c r="Z338">
        <v>119.621</v>
      </c>
      <c r="AA338">
        <v>-70.711500000000001</v>
      </c>
      <c r="AB338">
        <v>642.23900000000003</v>
      </c>
      <c r="AC338">
        <v>191.17699999999999</v>
      </c>
      <c r="AD338">
        <v>114.539</v>
      </c>
      <c r="AE338">
        <v>0</v>
      </c>
      <c r="AF338">
        <v>43.1646</v>
      </c>
      <c r="AG338">
        <v>348.88099999999997</v>
      </c>
      <c r="AH338">
        <v>305.71600000000001</v>
      </c>
      <c r="AI338">
        <v>21.55</v>
      </c>
      <c r="AJ338">
        <v>13.84</v>
      </c>
      <c r="AK338">
        <v>3.66</v>
      </c>
      <c r="AL338">
        <v>12.08</v>
      </c>
      <c r="AM338">
        <v>0</v>
      </c>
      <c r="AN338">
        <v>-48.35</v>
      </c>
      <c r="AO338">
        <v>0</v>
      </c>
      <c r="AP338">
        <v>0</v>
      </c>
      <c r="AQ338">
        <v>7.37</v>
      </c>
      <c r="AR338">
        <v>17.37</v>
      </c>
      <c r="AS338">
        <v>27.51</v>
      </c>
      <c r="AT338">
        <v>1.64</v>
      </c>
      <c r="AU338">
        <v>56.67</v>
      </c>
      <c r="AV338">
        <v>51.13</v>
      </c>
      <c r="BI338">
        <v>0</v>
      </c>
      <c r="BJ338">
        <v>0.53415000000000001</v>
      </c>
      <c r="BK338">
        <v>3.1638600000000003E-2</v>
      </c>
      <c r="BL338">
        <v>1.40705E-2</v>
      </c>
      <c r="BM338">
        <v>0</v>
      </c>
      <c r="BN338">
        <v>-8.0562099999999998E-2</v>
      </c>
      <c r="BO338">
        <v>0</v>
      </c>
      <c r="BP338">
        <v>0</v>
      </c>
      <c r="BQ338">
        <v>0.134212</v>
      </c>
      <c r="BR338">
        <v>0.17436399999999999</v>
      </c>
      <c r="BS338">
        <v>0.30364400000000002</v>
      </c>
      <c r="BT338">
        <v>2.03874E-2</v>
      </c>
      <c r="BU338">
        <v>1.1318999999999999</v>
      </c>
      <c r="BV338">
        <v>0.57985900000000001</v>
      </c>
      <c r="BW338">
        <v>140.49700000000001</v>
      </c>
      <c r="BX338">
        <v>209.15</v>
      </c>
      <c r="BY338">
        <v>277.07299999999998</v>
      </c>
      <c r="BZ338">
        <v>81.134900000000002</v>
      </c>
      <c r="CA338">
        <v>-4302.38</v>
      </c>
      <c r="CB338">
        <v>505.55700000000002</v>
      </c>
      <c r="CC338">
        <v>943.46699999999998</v>
      </c>
      <c r="CD338">
        <v>2025.88</v>
      </c>
      <c r="CE338">
        <v>119.621</v>
      </c>
      <c r="CF338" s="27">
        <v>6.0639E-5</v>
      </c>
      <c r="CG338">
        <v>707.85500000000002</v>
      </c>
      <c r="CH338">
        <v>207.37899999999999</v>
      </c>
      <c r="CI338">
        <v>114.539</v>
      </c>
      <c r="CJ338">
        <v>43.1646</v>
      </c>
      <c r="CK338">
        <v>365.08300000000003</v>
      </c>
      <c r="CL338">
        <v>321.91800000000001</v>
      </c>
      <c r="CM338">
        <v>23.44</v>
      </c>
      <c r="CN338">
        <v>18.350000000000001</v>
      </c>
      <c r="CO338">
        <v>3.66</v>
      </c>
      <c r="CP338">
        <v>12.08</v>
      </c>
      <c r="CQ338">
        <v>-48.37</v>
      </c>
      <c r="CR338">
        <v>7.37</v>
      </c>
      <c r="CS338">
        <v>17.440000000000001</v>
      </c>
      <c r="CT338">
        <v>27.51</v>
      </c>
      <c r="CU338">
        <v>1.64</v>
      </c>
      <c r="CV338">
        <v>63.12</v>
      </c>
      <c r="CW338">
        <v>57.53</v>
      </c>
      <c r="DH338">
        <v>0</v>
      </c>
      <c r="DI338">
        <v>0.73802199999999996</v>
      </c>
      <c r="DJ338">
        <v>3.1638600000000003E-2</v>
      </c>
      <c r="DK338">
        <v>1.40705E-2</v>
      </c>
      <c r="DL338">
        <v>-8.0562099999999998E-2</v>
      </c>
      <c r="DM338">
        <v>0.134212</v>
      </c>
      <c r="DN338">
        <v>0.17513200000000001</v>
      </c>
      <c r="DO338">
        <v>0.30364400000000002</v>
      </c>
      <c r="DP338">
        <v>2.03874E-2</v>
      </c>
      <c r="DQ338">
        <v>1.3365400000000001</v>
      </c>
      <c r="DR338">
        <v>0.78373099999999996</v>
      </c>
      <c r="DS338" t="s">
        <v>673</v>
      </c>
      <c r="DT338" t="s">
        <v>670</v>
      </c>
      <c r="DU338" t="s">
        <v>665</v>
      </c>
      <c r="DV338" t="s">
        <v>501</v>
      </c>
      <c r="DW338">
        <v>0.20463999999999999</v>
      </c>
      <c r="DX338">
        <v>0.203872</v>
      </c>
      <c r="DY338">
        <v>10.199999999999999</v>
      </c>
      <c r="DZ338">
        <v>11.1</v>
      </c>
      <c r="EC338">
        <v>129.52000000000001</v>
      </c>
      <c r="ED338">
        <v>154.511</v>
      </c>
      <c r="EE338">
        <v>277.07299999999998</v>
      </c>
      <c r="EF338">
        <v>81.134900000000002</v>
      </c>
      <c r="EG338">
        <v>0</v>
      </c>
      <c r="EH338">
        <v>-4302.38</v>
      </c>
      <c r="EI338">
        <v>0</v>
      </c>
      <c r="EJ338">
        <v>0</v>
      </c>
      <c r="EK338">
        <v>505.55700000000002</v>
      </c>
      <c r="EL338">
        <v>938.37199999999996</v>
      </c>
      <c r="EM338">
        <v>2025.88</v>
      </c>
      <c r="EN338">
        <v>119.621</v>
      </c>
      <c r="EO338">
        <v>-70.711500000000001</v>
      </c>
      <c r="EP338">
        <v>191.17699999999999</v>
      </c>
      <c r="EQ338">
        <v>114.539</v>
      </c>
      <c r="ER338">
        <v>0</v>
      </c>
      <c r="ES338">
        <v>43.1646</v>
      </c>
      <c r="ET338">
        <v>348.88099999999997</v>
      </c>
      <c r="EU338">
        <v>21.55</v>
      </c>
      <c r="EV338">
        <v>13.84</v>
      </c>
      <c r="EW338">
        <v>3.66</v>
      </c>
      <c r="EX338">
        <v>12.08</v>
      </c>
      <c r="EY338">
        <v>0</v>
      </c>
      <c r="EZ338">
        <v>-48.35</v>
      </c>
      <c r="FA338">
        <v>0</v>
      </c>
      <c r="FB338">
        <v>0</v>
      </c>
      <c r="FC338">
        <v>7.37</v>
      </c>
      <c r="FD338">
        <v>17.37</v>
      </c>
      <c r="FE338">
        <v>27.51</v>
      </c>
      <c r="FF338">
        <v>1.64</v>
      </c>
      <c r="FG338">
        <v>56.67</v>
      </c>
      <c r="FT338">
        <v>0</v>
      </c>
      <c r="FU338">
        <v>0.53415000000000001</v>
      </c>
      <c r="FV338">
        <v>3.1638600000000003E-2</v>
      </c>
      <c r="FW338">
        <v>1.40705E-2</v>
      </c>
      <c r="FX338">
        <v>0</v>
      </c>
      <c r="FY338">
        <v>-8.0562099999999998E-2</v>
      </c>
      <c r="FZ338">
        <v>0</v>
      </c>
      <c r="GA338">
        <v>0</v>
      </c>
      <c r="GB338">
        <v>0.134212</v>
      </c>
      <c r="GC338">
        <v>0.17436399999999999</v>
      </c>
      <c r="GD338">
        <v>0.30364400000000002</v>
      </c>
      <c r="GE338">
        <v>2.03874E-2</v>
      </c>
      <c r="GF338">
        <v>1.1318999999999999</v>
      </c>
      <c r="GG338">
        <v>467.20299999999997</v>
      </c>
      <c r="GH338">
        <v>1161.6600000000001</v>
      </c>
      <c r="GI338">
        <v>277.07299999999998</v>
      </c>
      <c r="GJ338">
        <v>0</v>
      </c>
      <c r="GK338">
        <v>2135</v>
      </c>
      <c r="GL338">
        <v>930.00099999999998</v>
      </c>
      <c r="GM338">
        <v>2637.81</v>
      </c>
      <c r="GN338">
        <v>297.5</v>
      </c>
      <c r="GO338">
        <v>7906.25</v>
      </c>
      <c r="GP338">
        <v>388.90899999999999</v>
      </c>
      <c r="GQ338">
        <v>168.15199999999999</v>
      </c>
      <c r="GR338">
        <v>65.400000000000006</v>
      </c>
      <c r="GS338">
        <v>622.46100000000001</v>
      </c>
      <c r="GT338">
        <v>49.003599999999999</v>
      </c>
      <c r="GU338">
        <v>54.21</v>
      </c>
      <c r="GV338">
        <v>3.66</v>
      </c>
      <c r="GW338">
        <v>39.268300000000004</v>
      </c>
      <c r="GX338">
        <v>31.93</v>
      </c>
      <c r="GY338">
        <v>23.209499999999998</v>
      </c>
      <c r="GZ338">
        <v>36.39</v>
      </c>
      <c r="HA338">
        <v>4.13</v>
      </c>
      <c r="HB338">
        <v>241.80099999999999</v>
      </c>
      <c r="HC338">
        <v>46.4</v>
      </c>
      <c r="HD338">
        <v>54.21</v>
      </c>
      <c r="HE338">
        <v>3.66</v>
      </c>
      <c r="HF338">
        <v>16.100000000000001</v>
      </c>
      <c r="HG338">
        <v>31.93</v>
      </c>
      <c r="HH338">
        <v>18.57</v>
      </c>
      <c r="HI338">
        <v>36.39</v>
      </c>
      <c r="HJ338">
        <v>4.13</v>
      </c>
      <c r="HK338">
        <v>211.39</v>
      </c>
      <c r="ID338">
        <v>0</v>
      </c>
      <c r="IE338">
        <v>2.4539200000000001</v>
      </c>
      <c r="IF338">
        <v>3.1638600000000003E-2</v>
      </c>
      <c r="IG338">
        <v>0</v>
      </c>
      <c r="IH338">
        <v>0.62342900000000001</v>
      </c>
      <c r="II338">
        <v>0.118043</v>
      </c>
      <c r="IJ338">
        <v>0.43196400000000001</v>
      </c>
      <c r="IK338">
        <v>6.2929700000000005E-2</v>
      </c>
      <c r="IL338">
        <v>3.72193</v>
      </c>
      <c r="IM338">
        <v>43.4</v>
      </c>
      <c r="IN338">
        <v>20</v>
      </c>
      <c r="IO338">
        <v>23.4</v>
      </c>
      <c r="IP338">
        <v>46.1</v>
      </c>
      <c r="IQ338">
        <v>20</v>
      </c>
      <c r="IR338">
        <v>26.1</v>
      </c>
      <c r="IU338">
        <v>20.2</v>
      </c>
      <c r="IV338">
        <v>30.93</v>
      </c>
      <c r="IW338">
        <v>24.84</v>
      </c>
      <c r="IX338">
        <v>32.69</v>
      </c>
      <c r="IY338">
        <v>20.2</v>
      </c>
      <c r="IZ338">
        <v>30.93</v>
      </c>
      <c r="JA338">
        <v>63.48</v>
      </c>
      <c r="JB338">
        <v>82.661900000000003</v>
      </c>
      <c r="JK338">
        <v>1</v>
      </c>
      <c r="JL338">
        <v>2.8233299999999999</v>
      </c>
      <c r="JM338">
        <v>2.8233299999999999</v>
      </c>
      <c r="JP338">
        <v>4303.6400000000003</v>
      </c>
      <c r="JQ338">
        <v>2.8233299999999999</v>
      </c>
      <c r="JR338">
        <v>0.25</v>
      </c>
      <c r="JS338">
        <v>0.41</v>
      </c>
      <c r="JT338">
        <v>2.06</v>
      </c>
      <c r="JU338">
        <v>0.26</v>
      </c>
      <c r="JV338">
        <v>0.4</v>
      </c>
      <c r="JW338">
        <v>2.17</v>
      </c>
      <c r="JZ338">
        <v>1</v>
      </c>
      <c r="KA338">
        <v>1</v>
      </c>
      <c r="KB338">
        <v>31.423300000000001</v>
      </c>
      <c r="KC338">
        <v>17.718699999999998</v>
      </c>
      <c r="KD338">
        <v>33.212800000000001</v>
      </c>
      <c r="KE338">
        <v>21.256</v>
      </c>
      <c r="KF338">
        <v>50.195</v>
      </c>
      <c r="KG338">
        <v>45.932200000000002</v>
      </c>
      <c r="KJ338">
        <v>26.516200000000001</v>
      </c>
      <c r="KK338">
        <v>36.053699999999999</v>
      </c>
      <c r="KL338">
        <v>55.284100000000002</v>
      </c>
      <c r="KM338">
        <v>16.012</v>
      </c>
      <c r="KN338">
        <v>0</v>
      </c>
      <c r="KO338">
        <v>-658.89300000000003</v>
      </c>
      <c r="KP338">
        <v>0</v>
      </c>
      <c r="KQ338">
        <v>0</v>
      </c>
      <c r="KR338">
        <v>109.703</v>
      </c>
      <c r="KS338">
        <v>186.928</v>
      </c>
      <c r="KT338">
        <v>413.96499999999997</v>
      </c>
      <c r="KU338">
        <v>26.198699999999999</v>
      </c>
      <c r="KV338">
        <v>211.76900000000001</v>
      </c>
      <c r="KW338">
        <v>1014.58</v>
      </c>
      <c r="KX338">
        <v>607.86199999999997</v>
      </c>
      <c r="KY338">
        <v>0</v>
      </c>
      <c r="KZ338">
        <v>229.07599999999999</v>
      </c>
      <c r="LA338">
        <v>1851.52</v>
      </c>
      <c r="LB338">
        <v>28.4787</v>
      </c>
      <c r="LC338">
        <v>49.5916</v>
      </c>
      <c r="LD338">
        <v>55.284100000000002</v>
      </c>
      <c r="LE338">
        <v>16.012</v>
      </c>
      <c r="LF338">
        <v>-658.89300000000003</v>
      </c>
      <c r="LG338">
        <v>109.703</v>
      </c>
      <c r="LH338">
        <v>187.92699999999999</v>
      </c>
      <c r="LI338">
        <v>413.96499999999997</v>
      </c>
      <c r="LJ338">
        <v>26.198699999999999</v>
      </c>
      <c r="LK338">
        <v>228.267</v>
      </c>
      <c r="LL338">
        <v>1100.57</v>
      </c>
      <c r="LM338">
        <v>607.86199999999997</v>
      </c>
      <c r="LN338">
        <v>229.07599999999999</v>
      </c>
      <c r="LO338">
        <v>1937.51</v>
      </c>
      <c r="LP338">
        <v>97.323899999999995</v>
      </c>
      <c r="LQ338">
        <v>281.65800000000002</v>
      </c>
      <c r="LR338">
        <v>55.284100000000002</v>
      </c>
      <c r="LS338">
        <v>0</v>
      </c>
      <c r="LT338">
        <v>463.08</v>
      </c>
      <c r="LU338">
        <v>187.226</v>
      </c>
      <c r="LV338">
        <v>544.68899999999996</v>
      </c>
      <c r="LW338">
        <v>71.471400000000003</v>
      </c>
      <c r="LX338">
        <v>1700.73</v>
      </c>
      <c r="LY338">
        <v>2063.9499999999998</v>
      </c>
      <c r="LZ338">
        <v>892.38499999999999</v>
      </c>
      <c r="MA338">
        <v>347.08</v>
      </c>
      <c r="MB338">
        <v>3303.42</v>
      </c>
    </row>
    <row r="339" spans="1:340" x14ac:dyDescent="0.25">
      <c r="A339" s="26">
        <v>44497.88517361111</v>
      </c>
      <c r="B339" t="s">
        <v>1334</v>
      </c>
      <c r="C339" t="s">
        <v>1335</v>
      </c>
      <c r="D339">
        <v>12</v>
      </c>
      <c r="E339">
        <v>1</v>
      </c>
      <c r="F339">
        <v>2100</v>
      </c>
      <c r="G339" t="s">
        <v>87</v>
      </c>
      <c r="H339" t="s">
        <v>393</v>
      </c>
      <c r="I339">
        <v>7.75</v>
      </c>
      <c r="J339">
        <v>3.2</v>
      </c>
      <c r="K339">
        <v>3.2</v>
      </c>
      <c r="L339">
        <v>22.9</v>
      </c>
      <c r="O339">
        <v>125.675</v>
      </c>
      <c r="P339">
        <v>150.339</v>
      </c>
      <c r="Q339">
        <v>277.07299999999998</v>
      </c>
      <c r="R339">
        <v>81.134900000000002</v>
      </c>
      <c r="S339">
        <v>0</v>
      </c>
      <c r="T339">
        <v>-4302.38</v>
      </c>
      <c r="U339">
        <v>0</v>
      </c>
      <c r="V339">
        <v>0</v>
      </c>
      <c r="W339">
        <v>505.55700000000002</v>
      </c>
      <c r="X339">
        <v>938.33100000000002</v>
      </c>
      <c r="Y339">
        <v>2025.88</v>
      </c>
      <c r="Z339">
        <v>119.621</v>
      </c>
      <c r="AA339">
        <v>-78.768500000000003</v>
      </c>
      <c r="AB339">
        <v>634.22299999999996</v>
      </c>
      <c r="AC339">
        <v>185.50200000000001</v>
      </c>
      <c r="AD339">
        <v>114.539</v>
      </c>
      <c r="AE339">
        <v>0</v>
      </c>
      <c r="AF339">
        <v>43.1646</v>
      </c>
      <c r="AG339">
        <v>343.20600000000002</v>
      </c>
      <c r="AH339">
        <v>300.041</v>
      </c>
      <c r="AI339">
        <v>20.91</v>
      </c>
      <c r="AJ339">
        <v>13.13</v>
      </c>
      <c r="AK339">
        <v>3.66</v>
      </c>
      <c r="AL339">
        <v>12.08</v>
      </c>
      <c r="AM339">
        <v>0</v>
      </c>
      <c r="AN339">
        <v>-48.35</v>
      </c>
      <c r="AO339">
        <v>0</v>
      </c>
      <c r="AP339">
        <v>0</v>
      </c>
      <c r="AQ339">
        <v>7.37</v>
      </c>
      <c r="AR339">
        <v>17.37</v>
      </c>
      <c r="AS339">
        <v>27.51</v>
      </c>
      <c r="AT339">
        <v>1.64</v>
      </c>
      <c r="AU339">
        <v>55.32</v>
      </c>
      <c r="AV339">
        <v>49.78</v>
      </c>
      <c r="BI339">
        <v>0</v>
      </c>
      <c r="BJ339">
        <v>0.50594600000000001</v>
      </c>
      <c r="BK339">
        <v>3.1638600000000003E-2</v>
      </c>
      <c r="BL339">
        <v>1.40705E-2</v>
      </c>
      <c r="BM339">
        <v>0</v>
      </c>
      <c r="BN339">
        <v>-8.0562099999999998E-2</v>
      </c>
      <c r="BO339">
        <v>0</v>
      </c>
      <c r="BP339">
        <v>0</v>
      </c>
      <c r="BQ339">
        <v>0.134212</v>
      </c>
      <c r="BR339">
        <v>0.17436299999999999</v>
      </c>
      <c r="BS339">
        <v>0.30364400000000002</v>
      </c>
      <c r="BT339">
        <v>2.03874E-2</v>
      </c>
      <c r="BU339">
        <v>1.1036999999999999</v>
      </c>
      <c r="BV339">
        <v>0.55165500000000001</v>
      </c>
      <c r="BW339">
        <v>140.49700000000001</v>
      </c>
      <c r="BX339">
        <v>209.15</v>
      </c>
      <c r="BY339">
        <v>277.07299999999998</v>
      </c>
      <c r="BZ339">
        <v>81.134900000000002</v>
      </c>
      <c r="CA339">
        <v>-4302.38</v>
      </c>
      <c r="CB339">
        <v>505.55700000000002</v>
      </c>
      <c r="CC339">
        <v>943.46699999999998</v>
      </c>
      <c r="CD339">
        <v>2025.88</v>
      </c>
      <c r="CE339">
        <v>119.621</v>
      </c>
      <c r="CF339" s="27">
        <v>6.0639E-5</v>
      </c>
      <c r="CG339">
        <v>707.85500000000002</v>
      </c>
      <c r="CH339">
        <v>207.37899999999999</v>
      </c>
      <c r="CI339">
        <v>114.539</v>
      </c>
      <c r="CJ339">
        <v>43.1646</v>
      </c>
      <c r="CK339">
        <v>365.08300000000003</v>
      </c>
      <c r="CL339">
        <v>321.91800000000001</v>
      </c>
      <c r="CM339">
        <v>23.44</v>
      </c>
      <c r="CN339">
        <v>18.350000000000001</v>
      </c>
      <c r="CO339">
        <v>3.66</v>
      </c>
      <c r="CP339">
        <v>12.08</v>
      </c>
      <c r="CQ339">
        <v>-48.37</v>
      </c>
      <c r="CR339">
        <v>7.37</v>
      </c>
      <c r="CS339">
        <v>17.440000000000001</v>
      </c>
      <c r="CT339">
        <v>27.51</v>
      </c>
      <c r="CU339">
        <v>1.64</v>
      </c>
      <c r="CV339">
        <v>63.12</v>
      </c>
      <c r="CW339">
        <v>57.53</v>
      </c>
      <c r="DH339">
        <v>0</v>
      </c>
      <c r="DI339">
        <v>0.73802199999999996</v>
      </c>
      <c r="DJ339">
        <v>3.1638600000000003E-2</v>
      </c>
      <c r="DK339">
        <v>1.40705E-2</v>
      </c>
      <c r="DL339">
        <v>-8.0562099999999998E-2</v>
      </c>
      <c r="DM339">
        <v>0.134212</v>
      </c>
      <c r="DN339">
        <v>0.17513200000000001</v>
      </c>
      <c r="DO339">
        <v>0.30364400000000002</v>
      </c>
      <c r="DP339">
        <v>2.03874E-2</v>
      </c>
      <c r="DQ339">
        <v>1.3365400000000001</v>
      </c>
      <c r="DR339">
        <v>0.78373099999999996</v>
      </c>
      <c r="DS339" t="s">
        <v>673</v>
      </c>
      <c r="DT339" t="s">
        <v>670</v>
      </c>
      <c r="DU339" t="s">
        <v>665</v>
      </c>
      <c r="DV339" t="s">
        <v>501</v>
      </c>
      <c r="DW339">
        <v>0.232845</v>
      </c>
      <c r="DX339">
        <v>0.232076</v>
      </c>
      <c r="DY339">
        <v>12.4</v>
      </c>
      <c r="DZ339">
        <v>13.5</v>
      </c>
      <c r="EC339">
        <v>125.675</v>
      </c>
      <c r="ED339">
        <v>150.339</v>
      </c>
      <c r="EE339">
        <v>277.07299999999998</v>
      </c>
      <c r="EF339">
        <v>81.134900000000002</v>
      </c>
      <c r="EG339">
        <v>0</v>
      </c>
      <c r="EH339">
        <v>-4302.38</v>
      </c>
      <c r="EI339">
        <v>0</v>
      </c>
      <c r="EJ339">
        <v>0</v>
      </c>
      <c r="EK339">
        <v>505.55700000000002</v>
      </c>
      <c r="EL339">
        <v>938.33100000000002</v>
      </c>
      <c r="EM339">
        <v>2025.88</v>
      </c>
      <c r="EN339">
        <v>119.621</v>
      </c>
      <c r="EO339">
        <v>-78.768500000000003</v>
      </c>
      <c r="EP339">
        <v>185.50200000000001</v>
      </c>
      <c r="EQ339">
        <v>114.539</v>
      </c>
      <c r="ER339">
        <v>0</v>
      </c>
      <c r="ES339">
        <v>43.1646</v>
      </c>
      <c r="ET339">
        <v>343.20600000000002</v>
      </c>
      <c r="EU339">
        <v>20.91</v>
      </c>
      <c r="EV339">
        <v>13.13</v>
      </c>
      <c r="EW339">
        <v>3.66</v>
      </c>
      <c r="EX339">
        <v>12.08</v>
      </c>
      <c r="EY339">
        <v>0</v>
      </c>
      <c r="EZ339">
        <v>-48.35</v>
      </c>
      <c r="FA339">
        <v>0</v>
      </c>
      <c r="FB339">
        <v>0</v>
      </c>
      <c r="FC339">
        <v>7.37</v>
      </c>
      <c r="FD339">
        <v>17.37</v>
      </c>
      <c r="FE339">
        <v>27.51</v>
      </c>
      <c r="FF339">
        <v>1.64</v>
      </c>
      <c r="FG339">
        <v>55.32</v>
      </c>
      <c r="FT339">
        <v>0</v>
      </c>
      <c r="FU339">
        <v>0.50594600000000001</v>
      </c>
      <c r="FV339">
        <v>3.1638600000000003E-2</v>
      </c>
      <c r="FW339">
        <v>1.40705E-2</v>
      </c>
      <c r="FX339">
        <v>0</v>
      </c>
      <c r="FY339">
        <v>-8.0562099999999998E-2</v>
      </c>
      <c r="FZ339">
        <v>0</v>
      </c>
      <c r="GA339">
        <v>0</v>
      </c>
      <c r="GB339">
        <v>0.134212</v>
      </c>
      <c r="GC339">
        <v>0.17436299999999999</v>
      </c>
      <c r="GD339">
        <v>0.30364400000000002</v>
      </c>
      <c r="GE339">
        <v>2.03874E-2</v>
      </c>
      <c r="GF339">
        <v>1.1036999999999999</v>
      </c>
      <c r="GG339">
        <v>467.20299999999997</v>
      </c>
      <c r="GH339">
        <v>1161.6600000000001</v>
      </c>
      <c r="GI339">
        <v>277.07299999999998</v>
      </c>
      <c r="GJ339">
        <v>0</v>
      </c>
      <c r="GK339">
        <v>2135</v>
      </c>
      <c r="GL339">
        <v>930.00099999999998</v>
      </c>
      <c r="GM339">
        <v>2637.81</v>
      </c>
      <c r="GN339">
        <v>297.5</v>
      </c>
      <c r="GO339">
        <v>7906.25</v>
      </c>
      <c r="GP339">
        <v>388.90899999999999</v>
      </c>
      <c r="GQ339">
        <v>168.15199999999999</v>
      </c>
      <c r="GR339">
        <v>65.400000000000006</v>
      </c>
      <c r="GS339">
        <v>622.46100000000001</v>
      </c>
      <c r="GT339">
        <v>49.003599999999999</v>
      </c>
      <c r="GU339">
        <v>54.21</v>
      </c>
      <c r="GV339">
        <v>3.66</v>
      </c>
      <c r="GW339">
        <v>39.268300000000004</v>
      </c>
      <c r="GX339">
        <v>31.93</v>
      </c>
      <c r="GY339">
        <v>23.209499999999998</v>
      </c>
      <c r="GZ339">
        <v>36.39</v>
      </c>
      <c r="HA339">
        <v>4.13</v>
      </c>
      <c r="HB339">
        <v>241.80099999999999</v>
      </c>
      <c r="HC339">
        <v>46.4</v>
      </c>
      <c r="HD339">
        <v>54.21</v>
      </c>
      <c r="HE339">
        <v>3.66</v>
      </c>
      <c r="HF339">
        <v>16.100000000000001</v>
      </c>
      <c r="HG339">
        <v>31.93</v>
      </c>
      <c r="HH339">
        <v>18.57</v>
      </c>
      <c r="HI339">
        <v>36.39</v>
      </c>
      <c r="HJ339">
        <v>4.13</v>
      </c>
      <c r="HK339">
        <v>211.39</v>
      </c>
      <c r="ID339">
        <v>0</v>
      </c>
      <c r="IE339">
        <v>2.4539200000000001</v>
      </c>
      <c r="IF339">
        <v>3.1638600000000003E-2</v>
      </c>
      <c r="IG339">
        <v>0</v>
      </c>
      <c r="IH339">
        <v>0.62342900000000001</v>
      </c>
      <c r="II339">
        <v>0.118043</v>
      </c>
      <c r="IJ339">
        <v>0.43196400000000001</v>
      </c>
      <c r="IK339">
        <v>6.2929700000000005E-2</v>
      </c>
      <c r="IL339">
        <v>3.72193</v>
      </c>
      <c r="IM339">
        <v>42.9</v>
      </c>
      <c r="IN339">
        <v>20</v>
      </c>
      <c r="IO339">
        <v>22.9</v>
      </c>
      <c r="IP339">
        <v>46.1</v>
      </c>
      <c r="IQ339">
        <v>20</v>
      </c>
      <c r="IR339">
        <v>26.1</v>
      </c>
      <c r="IU339">
        <v>19.440000000000001</v>
      </c>
      <c r="IV339">
        <v>30.34</v>
      </c>
      <c r="IW339">
        <v>24.84</v>
      </c>
      <c r="IX339">
        <v>32.69</v>
      </c>
      <c r="IY339">
        <v>19.440000000000001</v>
      </c>
      <c r="IZ339">
        <v>30.34</v>
      </c>
      <c r="JA339">
        <v>63.48</v>
      </c>
      <c r="JB339">
        <v>82.661900000000003</v>
      </c>
      <c r="JK339">
        <v>1</v>
      </c>
      <c r="JL339">
        <v>2.8233299999999999</v>
      </c>
      <c r="JM339">
        <v>2.8233299999999999</v>
      </c>
      <c r="JP339">
        <v>4303.6400000000003</v>
      </c>
      <c r="JQ339">
        <v>2.8233299999999999</v>
      </c>
      <c r="JR339">
        <v>0.25</v>
      </c>
      <c r="JS339">
        <v>0.41</v>
      </c>
      <c r="JT339">
        <v>2.0299999999999998</v>
      </c>
      <c r="JU339">
        <v>0.26</v>
      </c>
      <c r="JV339">
        <v>0.4</v>
      </c>
      <c r="JW339">
        <v>2.17</v>
      </c>
      <c r="JZ339">
        <v>1</v>
      </c>
      <c r="KA339">
        <v>1</v>
      </c>
      <c r="KB339">
        <v>29.774899999999999</v>
      </c>
      <c r="KC339">
        <v>16.791899999999998</v>
      </c>
      <c r="KD339">
        <v>33.212800000000001</v>
      </c>
      <c r="KE339">
        <v>21.256</v>
      </c>
      <c r="KF339">
        <v>50.195</v>
      </c>
      <c r="KG339">
        <v>45.932200000000002</v>
      </c>
      <c r="KJ339">
        <v>25.701000000000001</v>
      </c>
      <c r="KK339">
        <v>34.9587</v>
      </c>
      <c r="KL339">
        <v>55.284100000000002</v>
      </c>
      <c r="KM339">
        <v>16.012</v>
      </c>
      <c r="KN339">
        <v>0</v>
      </c>
      <c r="KO339">
        <v>-658.89300000000003</v>
      </c>
      <c r="KP339">
        <v>0</v>
      </c>
      <c r="KQ339">
        <v>0</v>
      </c>
      <c r="KR339">
        <v>109.703</v>
      </c>
      <c r="KS339">
        <v>186.92</v>
      </c>
      <c r="KT339">
        <v>413.96499999999997</v>
      </c>
      <c r="KU339">
        <v>26.198699999999999</v>
      </c>
      <c r="KV339">
        <v>209.85</v>
      </c>
      <c r="KW339">
        <v>984.46500000000003</v>
      </c>
      <c r="KX339">
        <v>607.86199999999997</v>
      </c>
      <c r="KY339">
        <v>0</v>
      </c>
      <c r="KZ339">
        <v>229.07599999999999</v>
      </c>
      <c r="LA339">
        <v>1821.4</v>
      </c>
      <c r="LB339">
        <v>28.4787</v>
      </c>
      <c r="LC339">
        <v>49.5916</v>
      </c>
      <c r="LD339">
        <v>55.284100000000002</v>
      </c>
      <c r="LE339">
        <v>16.012</v>
      </c>
      <c r="LF339">
        <v>-658.89300000000003</v>
      </c>
      <c r="LG339">
        <v>109.703</v>
      </c>
      <c r="LH339">
        <v>187.92699999999999</v>
      </c>
      <c r="LI339">
        <v>413.96499999999997</v>
      </c>
      <c r="LJ339">
        <v>26.198699999999999</v>
      </c>
      <c r="LK339">
        <v>228.267</v>
      </c>
      <c r="LL339">
        <v>1100.57</v>
      </c>
      <c r="LM339">
        <v>607.86199999999997</v>
      </c>
      <c r="LN339">
        <v>229.07599999999999</v>
      </c>
      <c r="LO339">
        <v>1937.51</v>
      </c>
      <c r="LP339">
        <v>97.323899999999995</v>
      </c>
      <c r="LQ339">
        <v>281.65800000000002</v>
      </c>
      <c r="LR339">
        <v>55.284100000000002</v>
      </c>
      <c r="LS339">
        <v>0</v>
      </c>
      <c r="LT339">
        <v>463.08</v>
      </c>
      <c r="LU339">
        <v>187.226</v>
      </c>
      <c r="LV339">
        <v>544.68899999999996</v>
      </c>
      <c r="LW339">
        <v>71.471400000000003</v>
      </c>
      <c r="LX339">
        <v>1700.73</v>
      </c>
      <c r="LY339">
        <v>2063.9499999999998</v>
      </c>
      <c r="LZ339">
        <v>892.38499999999999</v>
      </c>
      <c r="MA339">
        <v>347.08</v>
      </c>
      <c r="MB339">
        <v>3303.42</v>
      </c>
    </row>
    <row r="340" spans="1:340" x14ac:dyDescent="0.25">
      <c r="A340" s="26">
        <v>44497.885520833333</v>
      </c>
      <c r="B340" t="s">
        <v>1336</v>
      </c>
      <c r="C340" t="s">
        <v>1337</v>
      </c>
      <c r="D340">
        <v>12</v>
      </c>
      <c r="E340">
        <v>1</v>
      </c>
      <c r="F340">
        <v>2100</v>
      </c>
      <c r="G340" t="s">
        <v>87</v>
      </c>
      <c r="H340" t="s">
        <v>393</v>
      </c>
      <c r="I340">
        <v>6.4</v>
      </c>
      <c r="J340">
        <v>2.7</v>
      </c>
      <c r="K340">
        <v>2.7</v>
      </c>
      <c r="L340">
        <v>23.4</v>
      </c>
      <c r="O340">
        <v>129.52199999999999</v>
      </c>
      <c r="P340">
        <v>154.52799999999999</v>
      </c>
      <c r="Q340">
        <v>277.07299999999998</v>
      </c>
      <c r="R340">
        <v>81.134900000000002</v>
      </c>
      <c r="S340">
        <v>0</v>
      </c>
      <c r="T340">
        <v>-4302.38</v>
      </c>
      <c r="U340">
        <v>0</v>
      </c>
      <c r="V340">
        <v>0</v>
      </c>
      <c r="W340">
        <v>505.55700000000002</v>
      </c>
      <c r="X340">
        <v>938.37199999999996</v>
      </c>
      <c r="Y340">
        <v>2025.88</v>
      </c>
      <c r="Z340">
        <v>119.621</v>
      </c>
      <c r="AA340">
        <v>-70.691599999999994</v>
      </c>
      <c r="AB340">
        <v>642.25800000000004</v>
      </c>
      <c r="AC340">
        <v>191.18</v>
      </c>
      <c r="AD340">
        <v>114.539</v>
      </c>
      <c r="AE340">
        <v>0</v>
      </c>
      <c r="AF340">
        <v>43.1646</v>
      </c>
      <c r="AG340">
        <v>348.88400000000001</v>
      </c>
      <c r="AH340">
        <v>305.71899999999999</v>
      </c>
      <c r="AI340">
        <v>21.55</v>
      </c>
      <c r="AJ340">
        <v>13.84</v>
      </c>
      <c r="AK340">
        <v>3.66</v>
      </c>
      <c r="AL340">
        <v>12.08</v>
      </c>
      <c r="AM340">
        <v>0</v>
      </c>
      <c r="AN340">
        <v>-48.35</v>
      </c>
      <c r="AO340">
        <v>0</v>
      </c>
      <c r="AP340">
        <v>0</v>
      </c>
      <c r="AQ340">
        <v>7.37</v>
      </c>
      <c r="AR340">
        <v>17.37</v>
      </c>
      <c r="AS340">
        <v>27.51</v>
      </c>
      <c r="AT340">
        <v>1.64</v>
      </c>
      <c r="AU340">
        <v>56.67</v>
      </c>
      <c r="AV340">
        <v>51.13</v>
      </c>
      <c r="BI340">
        <v>0</v>
      </c>
      <c r="BJ340">
        <v>0.53426200000000001</v>
      </c>
      <c r="BK340">
        <v>3.1638600000000003E-2</v>
      </c>
      <c r="BL340">
        <v>1.40705E-2</v>
      </c>
      <c r="BM340">
        <v>0</v>
      </c>
      <c r="BN340">
        <v>-8.0562099999999998E-2</v>
      </c>
      <c r="BO340">
        <v>0</v>
      </c>
      <c r="BP340">
        <v>0</v>
      </c>
      <c r="BQ340">
        <v>0.134212</v>
      </c>
      <c r="BR340">
        <v>0.17436399999999999</v>
      </c>
      <c r="BS340">
        <v>0.30364400000000002</v>
      </c>
      <c r="BT340">
        <v>2.03874E-2</v>
      </c>
      <c r="BU340">
        <v>1.13202</v>
      </c>
      <c r="BV340">
        <v>0.57997100000000001</v>
      </c>
      <c r="BW340">
        <v>140.49700000000001</v>
      </c>
      <c r="BX340">
        <v>209.15</v>
      </c>
      <c r="BY340">
        <v>277.07299999999998</v>
      </c>
      <c r="BZ340">
        <v>81.134900000000002</v>
      </c>
      <c r="CA340">
        <v>-4302.38</v>
      </c>
      <c r="CB340">
        <v>505.55700000000002</v>
      </c>
      <c r="CC340">
        <v>943.46699999999998</v>
      </c>
      <c r="CD340">
        <v>2025.88</v>
      </c>
      <c r="CE340">
        <v>119.621</v>
      </c>
      <c r="CF340" s="27">
        <v>6.0639E-5</v>
      </c>
      <c r="CG340">
        <v>707.85500000000002</v>
      </c>
      <c r="CH340">
        <v>207.37899999999999</v>
      </c>
      <c r="CI340">
        <v>114.539</v>
      </c>
      <c r="CJ340">
        <v>43.1646</v>
      </c>
      <c r="CK340">
        <v>365.08300000000003</v>
      </c>
      <c r="CL340">
        <v>321.91800000000001</v>
      </c>
      <c r="CM340">
        <v>23.44</v>
      </c>
      <c r="CN340">
        <v>18.350000000000001</v>
      </c>
      <c r="CO340">
        <v>3.66</v>
      </c>
      <c r="CP340">
        <v>12.08</v>
      </c>
      <c r="CQ340">
        <v>-48.37</v>
      </c>
      <c r="CR340">
        <v>7.37</v>
      </c>
      <c r="CS340">
        <v>17.440000000000001</v>
      </c>
      <c r="CT340">
        <v>27.51</v>
      </c>
      <c r="CU340">
        <v>1.64</v>
      </c>
      <c r="CV340">
        <v>63.12</v>
      </c>
      <c r="CW340">
        <v>57.53</v>
      </c>
      <c r="DH340">
        <v>0</v>
      </c>
      <c r="DI340">
        <v>0.73802199999999996</v>
      </c>
      <c r="DJ340">
        <v>3.1638600000000003E-2</v>
      </c>
      <c r="DK340">
        <v>1.40705E-2</v>
      </c>
      <c r="DL340">
        <v>-8.0562099999999998E-2</v>
      </c>
      <c r="DM340">
        <v>0.134212</v>
      </c>
      <c r="DN340">
        <v>0.17513200000000001</v>
      </c>
      <c r="DO340">
        <v>0.30364400000000002</v>
      </c>
      <c r="DP340">
        <v>2.03874E-2</v>
      </c>
      <c r="DQ340">
        <v>1.3365400000000001</v>
      </c>
      <c r="DR340">
        <v>0.78373099999999996</v>
      </c>
      <c r="DS340" t="s">
        <v>673</v>
      </c>
      <c r="DT340" t="s">
        <v>670</v>
      </c>
      <c r="DU340" t="s">
        <v>665</v>
      </c>
      <c r="DV340" t="s">
        <v>501</v>
      </c>
      <c r="DW340">
        <v>0.20452899999999999</v>
      </c>
      <c r="DX340">
        <v>0.20376</v>
      </c>
      <c r="DY340">
        <v>10.199999999999999</v>
      </c>
      <c r="DZ340">
        <v>11.1</v>
      </c>
      <c r="EC340">
        <v>129.52199999999999</v>
      </c>
      <c r="ED340">
        <v>154.52799999999999</v>
      </c>
      <c r="EE340">
        <v>277.07299999999998</v>
      </c>
      <c r="EF340">
        <v>81.134900000000002</v>
      </c>
      <c r="EG340">
        <v>0</v>
      </c>
      <c r="EH340">
        <v>-4302.38</v>
      </c>
      <c r="EI340">
        <v>0</v>
      </c>
      <c r="EJ340">
        <v>0</v>
      </c>
      <c r="EK340">
        <v>505.55700000000002</v>
      </c>
      <c r="EL340">
        <v>938.37199999999996</v>
      </c>
      <c r="EM340">
        <v>2025.88</v>
      </c>
      <c r="EN340">
        <v>119.621</v>
      </c>
      <c r="EO340">
        <v>-70.691599999999994</v>
      </c>
      <c r="EP340">
        <v>191.18</v>
      </c>
      <c r="EQ340">
        <v>114.539</v>
      </c>
      <c r="ER340">
        <v>0</v>
      </c>
      <c r="ES340">
        <v>43.1646</v>
      </c>
      <c r="ET340">
        <v>348.88400000000001</v>
      </c>
      <c r="EU340">
        <v>21.55</v>
      </c>
      <c r="EV340">
        <v>13.84</v>
      </c>
      <c r="EW340">
        <v>3.66</v>
      </c>
      <c r="EX340">
        <v>12.08</v>
      </c>
      <c r="EY340">
        <v>0</v>
      </c>
      <c r="EZ340">
        <v>-48.35</v>
      </c>
      <c r="FA340">
        <v>0</v>
      </c>
      <c r="FB340">
        <v>0</v>
      </c>
      <c r="FC340">
        <v>7.37</v>
      </c>
      <c r="FD340">
        <v>17.37</v>
      </c>
      <c r="FE340">
        <v>27.51</v>
      </c>
      <c r="FF340">
        <v>1.64</v>
      </c>
      <c r="FG340">
        <v>56.67</v>
      </c>
      <c r="FT340">
        <v>0</v>
      </c>
      <c r="FU340">
        <v>0.53426200000000001</v>
      </c>
      <c r="FV340">
        <v>3.1638600000000003E-2</v>
      </c>
      <c r="FW340">
        <v>1.40705E-2</v>
      </c>
      <c r="FX340">
        <v>0</v>
      </c>
      <c r="FY340">
        <v>-8.0562099999999998E-2</v>
      </c>
      <c r="FZ340">
        <v>0</v>
      </c>
      <c r="GA340">
        <v>0</v>
      </c>
      <c r="GB340">
        <v>0.134212</v>
      </c>
      <c r="GC340">
        <v>0.17436399999999999</v>
      </c>
      <c r="GD340">
        <v>0.30364400000000002</v>
      </c>
      <c r="GE340">
        <v>2.03874E-2</v>
      </c>
      <c r="GF340">
        <v>1.13202</v>
      </c>
      <c r="GG340">
        <v>467.20299999999997</v>
      </c>
      <c r="GH340">
        <v>1161.6600000000001</v>
      </c>
      <c r="GI340">
        <v>277.07299999999998</v>
      </c>
      <c r="GJ340">
        <v>0</v>
      </c>
      <c r="GK340">
        <v>2135</v>
      </c>
      <c r="GL340">
        <v>930.00099999999998</v>
      </c>
      <c r="GM340">
        <v>2637.81</v>
      </c>
      <c r="GN340">
        <v>297.5</v>
      </c>
      <c r="GO340">
        <v>7906.25</v>
      </c>
      <c r="GP340">
        <v>388.90899999999999</v>
      </c>
      <c r="GQ340">
        <v>168.15199999999999</v>
      </c>
      <c r="GR340">
        <v>65.400000000000006</v>
      </c>
      <c r="GS340">
        <v>622.46100000000001</v>
      </c>
      <c r="GT340">
        <v>49.003599999999999</v>
      </c>
      <c r="GU340">
        <v>54.21</v>
      </c>
      <c r="GV340">
        <v>3.66</v>
      </c>
      <c r="GW340">
        <v>39.268300000000004</v>
      </c>
      <c r="GX340">
        <v>31.93</v>
      </c>
      <c r="GY340">
        <v>23.209499999999998</v>
      </c>
      <c r="GZ340">
        <v>36.39</v>
      </c>
      <c r="HA340">
        <v>4.13</v>
      </c>
      <c r="HB340">
        <v>241.80099999999999</v>
      </c>
      <c r="HC340">
        <v>46.4</v>
      </c>
      <c r="HD340">
        <v>54.21</v>
      </c>
      <c r="HE340">
        <v>3.66</v>
      </c>
      <c r="HF340">
        <v>16.100000000000001</v>
      </c>
      <c r="HG340">
        <v>31.93</v>
      </c>
      <c r="HH340">
        <v>18.57</v>
      </c>
      <c r="HI340">
        <v>36.39</v>
      </c>
      <c r="HJ340">
        <v>4.13</v>
      </c>
      <c r="HK340">
        <v>211.39</v>
      </c>
      <c r="ID340">
        <v>0</v>
      </c>
      <c r="IE340">
        <v>2.4539200000000001</v>
      </c>
      <c r="IF340">
        <v>3.1638600000000003E-2</v>
      </c>
      <c r="IG340">
        <v>0</v>
      </c>
      <c r="IH340">
        <v>0.62342900000000001</v>
      </c>
      <c r="II340">
        <v>0.118043</v>
      </c>
      <c r="IJ340">
        <v>0.43196400000000001</v>
      </c>
      <c r="IK340">
        <v>6.2929700000000005E-2</v>
      </c>
      <c r="IL340">
        <v>3.72193</v>
      </c>
      <c r="IM340">
        <v>43.4</v>
      </c>
      <c r="IN340">
        <v>20</v>
      </c>
      <c r="IO340">
        <v>23.4</v>
      </c>
      <c r="IP340">
        <v>46.1</v>
      </c>
      <c r="IQ340">
        <v>20</v>
      </c>
      <c r="IR340">
        <v>26.1</v>
      </c>
      <c r="IU340">
        <v>20.2</v>
      </c>
      <c r="IV340">
        <v>30.93</v>
      </c>
      <c r="IW340">
        <v>24.84</v>
      </c>
      <c r="IX340">
        <v>32.69</v>
      </c>
      <c r="IY340">
        <v>20.2</v>
      </c>
      <c r="IZ340">
        <v>30.93</v>
      </c>
      <c r="JA340">
        <v>63.48</v>
      </c>
      <c r="JB340">
        <v>82.661900000000003</v>
      </c>
      <c r="JK340">
        <v>1</v>
      </c>
      <c r="JL340">
        <v>2.8233299999999999</v>
      </c>
      <c r="JM340">
        <v>2.8233299999999999</v>
      </c>
      <c r="JP340">
        <v>4303.6400000000003</v>
      </c>
      <c r="JQ340">
        <v>2.8233299999999999</v>
      </c>
      <c r="JR340">
        <v>0.25</v>
      </c>
      <c r="JS340">
        <v>0.41</v>
      </c>
      <c r="JT340">
        <v>2.06</v>
      </c>
      <c r="JU340">
        <v>0.26</v>
      </c>
      <c r="JV340">
        <v>0.4</v>
      </c>
      <c r="JW340">
        <v>2.17</v>
      </c>
      <c r="JZ340">
        <v>1</v>
      </c>
      <c r="KA340">
        <v>1</v>
      </c>
      <c r="KB340">
        <v>31.4925</v>
      </c>
      <c r="KC340">
        <v>17.723199999999999</v>
      </c>
      <c r="KD340">
        <v>33.212800000000001</v>
      </c>
      <c r="KE340">
        <v>21.256</v>
      </c>
      <c r="KF340">
        <v>50.195</v>
      </c>
      <c r="KG340">
        <v>45.932200000000002</v>
      </c>
      <c r="KJ340">
        <v>26.517499999999998</v>
      </c>
      <c r="KK340">
        <v>36.058199999999999</v>
      </c>
      <c r="KL340">
        <v>55.284100000000002</v>
      </c>
      <c r="KM340">
        <v>16.012</v>
      </c>
      <c r="KN340">
        <v>0</v>
      </c>
      <c r="KO340">
        <v>-658.89300000000003</v>
      </c>
      <c r="KP340">
        <v>0</v>
      </c>
      <c r="KQ340">
        <v>0</v>
      </c>
      <c r="KR340">
        <v>109.703</v>
      </c>
      <c r="KS340">
        <v>186.928</v>
      </c>
      <c r="KT340">
        <v>413.96499999999997</v>
      </c>
      <c r="KU340">
        <v>26.198699999999999</v>
      </c>
      <c r="KV340">
        <v>211.774</v>
      </c>
      <c r="KW340">
        <v>1014.6</v>
      </c>
      <c r="KX340">
        <v>607.86199999999997</v>
      </c>
      <c r="KY340">
        <v>0</v>
      </c>
      <c r="KZ340">
        <v>229.07599999999999</v>
      </c>
      <c r="LA340">
        <v>1851.54</v>
      </c>
      <c r="LB340">
        <v>28.4787</v>
      </c>
      <c r="LC340">
        <v>49.5916</v>
      </c>
      <c r="LD340">
        <v>55.284100000000002</v>
      </c>
      <c r="LE340">
        <v>16.012</v>
      </c>
      <c r="LF340">
        <v>-658.89300000000003</v>
      </c>
      <c r="LG340">
        <v>109.703</v>
      </c>
      <c r="LH340">
        <v>187.92699999999999</v>
      </c>
      <c r="LI340">
        <v>413.96499999999997</v>
      </c>
      <c r="LJ340">
        <v>26.198699999999999</v>
      </c>
      <c r="LK340">
        <v>228.267</v>
      </c>
      <c r="LL340">
        <v>1100.57</v>
      </c>
      <c r="LM340">
        <v>607.86199999999997</v>
      </c>
      <c r="LN340">
        <v>229.07599999999999</v>
      </c>
      <c r="LO340">
        <v>1937.51</v>
      </c>
      <c r="LP340">
        <v>97.323899999999995</v>
      </c>
      <c r="LQ340">
        <v>281.65800000000002</v>
      </c>
      <c r="LR340">
        <v>55.284100000000002</v>
      </c>
      <c r="LS340">
        <v>0</v>
      </c>
      <c r="LT340">
        <v>463.08</v>
      </c>
      <c r="LU340">
        <v>187.226</v>
      </c>
      <c r="LV340">
        <v>544.68899999999996</v>
      </c>
      <c r="LW340">
        <v>71.471400000000003</v>
      </c>
      <c r="LX340">
        <v>1700.73</v>
      </c>
      <c r="LY340">
        <v>2063.9499999999998</v>
      </c>
      <c r="LZ340">
        <v>892.38499999999999</v>
      </c>
      <c r="MA340">
        <v>347.08</v>
      </c>
      <c r="MB340">
        <v>3303.42</v>
      </c>
    </row>
    <row r="341" spans="1:340" x14ac:dyDescent="0.25">
      <c r="A341" s="26">
        <v>44497.885868055557</v>
      </c>
      <c r="B341" t="s">
        <v>1338</v>
      </c>
      <c r="C341" t="s">
        <v>1339</v>
      </c>
      <c r="D341">
        <v>12</v>
      </c>
      <c r="E341">
        <v>1</v>
      </c>
      <c r="F341">
        <v>2100</v>
      </c>
      <c r="G341" t="s">
        <v>87</v>
      </c>
      <c r="H341" t="s">
        <v>393</v>
      </c>
      <c r="I341">
        <v>8.1999999999999993</v>
      </c>
      <c r="J341">
        <v>3.4</v>
      </c>
      <c r="K341">
        <v>3.4</v>
      </c>
      <c r="L341">
        <v>22.7</v>
      </c>
      <c r="O341">
        <v>124.374</v>
      </c>
      <c r="P341">
        <v>148.94200000000001</v>
      </c>
      <c r="Q341">
        <v>277.07299999999998</v>
      </c>
      <c r="R341">
        <v>81.134900000000002</v>
      </c>
      <c r="S341">
        <v>0</v>
      </c>
      <c r="T341">
        <v>-4302.38</v>
      </c>
      <c r="U341">
        <v>0</v>
      </c>
      <c r="V341">
        <v>0</v>
      </c>
      <c r="W341">
        <v>505.55700000000002</v>
      </c>
      <c r="X341">
        <v>938.31600000000003</v>
      </c>
      <c r="Y341">
        <v>2025.88</v>
      </c>
      <c r="Z341">
        <v>119.621</v>
      </c>
      <c r="AA341">
        <v>-81.481899999999996</v>
      </c>
      <c r="AB341">
        <v>631.524</v>
      </c>
      <c r="AC341">
        <v>183.58099999999999</v>
      </c>
      <c r="AD341">
        <v>114.539</v>
      </c>
      <c r="AE341">
        <v>0</v>
      </c>
      <c r="AF341">
        <v>43.1646</v>
      </c>
      <c r="AG341">
        <v>341.28500000000003</v>
      </c>
      <c r="AH341">
        <v>298.12</v>
      </c>
      <c r="AI341">
        <v>20.69</v>
      </c>
      <c r="AJ341">
        <v>12.9</v>
      </c>
      <c r="AK341">
        <v>3.66</v>
      </c>
      <c r="AL341">
        <v>12.08</v>
      </c>
      <c r="AM341">
        <v>0</v>
      </c>
      <c r="AN341">
        <v>-48.35</v>
      </c>
      <c r="AO341">
        <v>0</v>
      </c>
      <c r="AP341">
        <v>0</v>
      </c>
      <c r="AQ341">
        <v>7.37</v>
      </c>
      <c r="AR341">
        <v>17.37</v>
      </c>
      <c r="AS341">
        <v>27.51</v>
      </c>
      <c r="AT341">
        <v>1.64</v>
      </c>
      <c r="AU341">
        <v>54.87</v>
      </c>
      <c r="AV341">
        <v>49.33</v>
      </c>
      <c r="BI341">
        <v>0</v>
      </c>
      <c r="BJ341">
        <v>0.49661</v>
      </c>
      <c r="BK341">
        <v>3.1638600000000003E-2</v>
      </c>
      <c r="BL341">
        <v>1.40705E-2</v>
      </c>
      <c r="BM341">
        <v>0</v>
      </c>
      <c r="BN341">
        <v>-8.0562099999999998E-2</v>
      </c>
      <c r="BO341">
        <v>0</v>
      </c>
      <c r="BP341">
        <v>0</v>
      </c>
      <c r="BQ341">
        <v>0.134212</v>
      </c>
      <c r="BR341">
        <v>0.17436199999999999</v>
      </c>
      <c r="BS341">
        <v>0.30364400000000002</v>
      </c>
      <c r="BT341">
        <v>2.03874E-2</v>
      </c>
      <c r="BU341">
        <v>1.09436</v>
      </c>
      <c r="BV341">
        <v>0.54232000000000002</v>
      </c>
      <c r="BW341">
        <v>140.49700000000001</v>
      </c>
      <c r="BX341">
        <v>209.15</v>
      </c>
      <c r="BY341">
        <v>277.07299999999998</v>
      </c>
      <c r="BZ341">
        <v>81.134900000000002</v>
      </c>
      <c r="CA341">
        <v>-4302.38</v>
      </c>
      <c r="CB341">
        <v>505.55700000000002</v>
      </c>
      <c r="CC341">
        <v>943.46699999999998</v>
      </c>
      <c r="CD341">
        <v>2025.88</v>
      </c>
      <c r="CE341">
        <v>119.621</v>
      </c>
      <c r="CF341" s="27">
        <v>6.0639E-5</v>
      </c>
      <c r="CG341">
        <v>707.85500000000002</v>
      </c>
      <c r="CH341">
        <v>207.37899999999999</v>
      </c>
      <c r="CI341">
        <v>114.539</v>
      </c>
      <c r="CJ341">
        <v>43.1646</v>
      </c>
      <c r="CK341">
        <v>365.08300000000003</v>
      </c>
      <c r="CL341">
        <v>321.91800000000001</v>
      </c>
      <c r="CM341">
        <v>23.44</v>
      </c>
      <c r="CN341">
        <v>18.350000000000001</v>
      </c>
      <c r="CO341">
        <v>3.66</v>
      </c>
      <c r="CP341">
        <v>12.08</v>
      </c>
      <c r="CQ341">
        <v>-48.37</v>
      </c>
      <c r="CR341">
        <v>7.37</v>
      </c>
      <c r="CS341">
        <v>17.440000000000001</v>
      </c>
      <c r="CT341">
        <v>27.51</v>
      </c>
      <c r="CU341">
        <v>1.64</v>
      </c>
      <c r="CV341">
        <v>63.12</v>
      </c>
      <c r="CW341">
        <v>57.53</v>
      </c>
      <c r="DH341">
        <v>0</v>
      </c>
      <c r="DI341">
        <v>0.73802199999999996</v>
      </c>
      <c r="DJ341">
        <v>3.1638600000000003E-2</v>
      </c>
      <c r="DK341">
        <v>1.40705E-2</v>
      </c>
      <c r="DL341">
        <v>-8.0562099999999998E-2</v>
      </c>
      <c r="DM341">
        <v>0.134212</v>
      </c>
      <c r="DN341">
        <v>0.17513200000000001</v>
      </c>
      <c r="DO341">
        <v>0.30364400000000002</v>
      </c>
      <c r="DP341">
        <v>2.03874E-2</v>
      </c>
      <c r="DQ341">
        <v>1.3365400000000001</v>
      </c>
      <c r="DR341">
        <v>0.78373099999999996</v>
      </c>
      <c r="DS341" t="s">
        <v>673</v>
      </c>
      <c r="DT341" t="s">
        <v>670</v>
      </c>
      <c r="DU341" t="s">
        <v>665</v>
      </c>
      <c r="DV341" t="s">
        <v>501</v>
      </c>
      <c r="DW341">
        <v>0.24218200000000001</v>
      </c>
      <c r="DX341">
        <v>0.24141199999999999</v>
      </c>
      <c r="DY341">
        <v>13.1</v>
      </c>
      <c r="DZ341">
        <v>14.3</v>
      </c>
      <c r="EC341">
        <v>124.374</v>
      </c>
      <c r="ED341">
        <v>148.94200000000001</v>
      </c>
      <c r="EE341">
        <v>277.07299999999998</v>
      </c>
      <c r="EF341">
        <v>81.134900000000002</v>
      </c>
      <c r="EG341">
        <v>0</v>
      </c>
      <c r="EH341">
        <v>-4302.38</v>
      </c>
      <c r="EI341">
        <v>0</v>
      </c>
      <c r="EJ341">
        <v>0</v>
      </c>
      <c r="EK341">
        <v>505.55700000000002</v>
      </c>
      <c r="EL341">
        <v>938.31600000000003</v>
      </c>
      <c r="EM341">
        <v>2025.88</v>
      </c>
      <c r="EN341">
        <v>119.621</v>
      </c>
      <c r="EO341">
        <v>-81.481899999999996</v>
      </c>
      <c r="EP341">
        <v>183.58099999999999</v>
      </c>
      <c r="EQ341">
        <v>114.539</v>
      </c>
      <c r="ER341">
        <v>0</v>
      </c>
      <c r="ES341">
        <v>43.1646</v>
      </c>
      <c r="ET341">
        <v>341.28500000000003</v>
      </c>
      <c r="EU341">
        <v>20.69</v>
      </c>
      <c r="EV341">
        <v>12.9</v>
      </c>
      <c r="EW341">
        <v>3.66</v>
      </c>
      <c r="EX341">
        <v>12.08</v>
      </c>
      <c r="EY341">
        <v>0</v>
      </c>
      <c r="EZ341">
        <v>-48.35</v>
      </c>
      <c r="FA341">
        <v>0</v>
      </c>
      <c r="FB341">
        <v>0</v>
      </c>
      <c r="FC341">
        <v>7.37</v>
      </c>
      <c r="FD341">
        <v>17.37</v>
      </c>
      <c r="FE341">
        <v>27.51</v>
      </c>
      <c r="FF341">
        <v>1.64</v>
      </c>
      <c r="FG341">
        <v>54.87</v>
      </c>
      <c r="FT341">
        <v>0</v>
      </c>
      <c r="FU341">
        <v>0.49661</v>
      </c>
      <c r="FV341">
        <v>3.1638600000000003E-2</v>
      </c>
      <c r="FW341">
        <v>1.40705E-2</v>
      </c>
      <c r="FX341">
        <v>0</v>
      </c>
      <c r="FY341">
        <v>-8.0562099999999998E-2</v>
      </c>
      <c r="FZ341">
        <v>0</v>
      </c>
      <c r="GA341">
        <v>0</v>
      </c>
      <c r="GB341">
        <v>0.134212</v>
      </c>
      <c r="GC341">
        <v>0.17436199999999999</v>
      </c>
      <c r="GD341">
        <v>0.30364400000000002</v>
      </c>
      <c r="GE341">
        <v>2.03874E-2</v>
      </c>
      <c r="GF341">
        <v>1.09436</v>
      </c>
      <c r="GG341">
        <v>467.20299999999997</v>
      </c>
      <c r="GH341">
        <v>1161.6600000000001</v>
      </c>
      <c r="GI341">
        <v>277.07299999999998</v>
      </c>
      <c r="GJ341">
        <v>0</v>
      </c>
      <c r="GK341">
        <v>2135</v>
      </c>
      <c r="GL341">
        <v>930.00099999999998</v>
      </c>
      <c r="GM341">
        <v>2637.81</v>
      </c>
      <c r="GN341">
        <v>297.5</v>
      </c>
      <c r="GO341">
        <v>7906.25</v>
      </c>
      <c r="GP341">
        <v>388.90899999999999</v>
      </c>
      <c r="GQ341">
        <v>168.15199999999999</v>
      </c>
      <c r="GR341">
        <v>65.400000000000006</v>
      </c>
      <c r="GS341">
        <v>622.46100000000001</v>
      </c>
      <c r="GT341">
        <v>49.003599999999999</v>
      </c>
      <c r="GU341">
        <v>54.21</v>
      </c>
      <c r="GV341">
        <v>3.66</v>
      </c>
      <c r="GW341">
        <v>39.268300000000004</v>
      </c>
      <c r="GX341">
        <v>31.93</v>
      </c>
      <c r="GY341">
        <v>23.209499999999998</v>
      </c>
      <c r="GZ341">
        <v>36.39</v>
      </c>
      <c r="HA341">
        <v>4.13</v>
      </c>
      <c r="HB341">
        <v>241.80099999999999</v>
      </c>
      <c r="HC341">
        <v>46.4</v>
      </c>
      <c r="HD341">
        <v>54.21</v>
      </c>
      <c r="HE341">
        <v>3.66</v>
      </c>
      <c r="HF341">
        <v>16.100000000000001</v>
      </c>
      <c r="HG341">
        <v>31.93</v>
      </c>
      <c r="HH341">
        <v>18.57</v>
      </c>
      <c r="HI341">
        <v>36.39</v>
      </c>
      <c r="HJ341">
        <v>4.13</v>
      </c>
      <c r="HK341">
        <v>211.39</v>
      </c>
      <c r="ID341">
        <v>0</v>
      </c>
      <c r="IE341">
        <v>2.4539200000000001</v>
      </c>
      <c r="IF341">
        <v>3.1638600000000003E-2</v>
      </c>
      <c r="IG341">
        <v>0</v>
      </c>
      <c r="IH341">
        <v>0.62342900000000001</v>
      </c>
      <c r="II341">
        <v>0.118043</v>
      </c>
      <c r="IJ341">
        <v>0.43196400000000001</v>
      </c>
      <c r="IK341">
        <v>6.2929700000000005E-2</v>
      </c>
      <c r="IL341">
        <v>3.72193</v>
      </c>
      <c r="IM341">
        <v>42.7</v>
      </c>
      <c r="IN341">
        <v>20</v>
      </c>
      <c r="IO341">
        <v>22.7</v>
      </c>
      <c r="IP341">
        <v>46.1</v>
      </c>
      <c r="IQ341">
        <v>20</v>
      </c>
      <c r="IR341">
        <v>26.1</v>
      </c>
      <c r="IU341">
        <v>19.2</v>
      </c>
      <c r="IV341">
        <v>30.13</v>
      </c>
      <c r="IW341">
        <v>24.84</v>
      </c>
      <c r="IX341">
        <v>32.69</v>
      </c>
      <c r="IY341">
        <v>19.2</v>
      </c>
      <c r="IZ341">
        <v>30.13</v>
      </c>
      <c r="JA341">
        <v>63.48</v>
      </c>
      <c r="JB341">
        <v>82.661900000000003</v>
      </c>
      <c r="JK341">
        <v>1</v>
      </c>
      <c r="JL341">
        <v>2.8233299999999999</v>
      </c>
      <c r="JM341">
        <v>2.8233299999999999</v>
      </c>
      <c r="JP341">
        <v>4303.6400000000003</v>
      </c>
      <c r="JQ341">
        <v>2.8233299999999999</v>
      </c>
      <c r="JR341">
        <v>0.25</v>
      </c>
      <c r="JS341">
        <v>0.41</v>
      </c>
      <c r="JT341">
        <v>2.02</v>
      </c>
      <c r="JU341">
        <v>0.26</v>
      </c>
      <c r="JV341">
        <v>0.4</v>
      </c>
      <c r="JW341">
        <v>2.17</v>
      </c>
      <c r="JZ341">
        <v>1</v>
      </c>
      <c r="KA341">
        <v>1</v>
      </c>
      <c r="KB341">
        <v>28.977699999999999</v>
      </c>
      <c r="KC341">
        <v>16.502500000000001</v>
      </c>
      <c r="KD341">
        <v>33.212800000000001</v>
      </c>
      <c r="KE341">
        <v>21.256</v>
      </c>
      <c r="KF341">
        <v>50.195</v>
      </c>
      <c r="KG341">
        <v>45.932200000000002</v>
      </c>
      <c r="KJ341">
        <v>25.422899999999998</v>
      </c>
      <c r="KK341">
        <v>34.593000000000004</v>
      </c>
      <c r="KL341">
        <v>55.284100000000002</v>
      </c>
      <c r="KM341">
        <v>16.012</v>
      </c>
      <c r="KN341">
        <v>0</v>
      </c>
      <c r="KO341">
        <v>-658.89300000000003</v>
      </c>
      <c r="KP341">
        <v>0</v>
      </c>
      <c r="KQ341">
        <v>0</v>
      </c>
      <c r="KR341">
        <v>109.703</v>
      </c>
      <c r="KS341">
        <v>186.917</v>
      </c>
      <c r="KT341">
        <v>413.96499999999997</v>
      </c>
      <c r="KU341">
        <v>26.198699999999999</v>
      </c>
      <c r="KV341">
        <v>209.203</v>
      </c>
      <c r="KW341">
        <v>974.27200000000005</v>
      </c>
      <c r="KX341">
        <v>607.86199999999997</v>
      </c>
      <c r="KY341">
        <v>0</v>
      </c>
      <c r="KZ341">
        <v>229.07599999999999</v>
      </c>
      <c r="LA341">
        <v>1811.21</v>
      </c>
      <c r="LB341">
        <v>28.4787</v>
      </c>
      <c r="LC341">
        <v>49.5916</v>
      </c>
      <c r="LD341">
        <v>55.284100000000002</v>
      </c>
      <c r="LE341">
        <v>16.012</v>
      </c>
      <c r="LF341">
        <v>-658.89300000000003</v>
      </c>
      <c r="LG341">
        <v>109.703</v>
      </c>
      <c r="LH341">
        <v>187.92699999999999</v>
      </c>
      <c r="LI341">
        <v>413.96499999999997</v>
      </c>
      <c r="LJ341">
        <v>26.198699999999999</v>
      </c>
      <c r="LK341">
        <v>228.267</v>
      </c>
      <c r="LL341">
        <v>1100.57</v>
      </c>
      <c r="LM341">
        <v>607.86199999999997</v>
      </c>
      <c r="LN341">
        <v>229.07599999999999</v>
      </c>
      <c r="LO341">
        <v>1937.51</v>
      </c>
      <c r="LP341">
        <v>97.323899999999995</v>
      </c>
      <c r="LQ341">
        <v>281.65800000000002</v>
      </c>
      <c r="LR341">
        <v>55.284100000000002</v>
      </c>
      <c r="LS341">
        <v>0</v>
      </c>
      <c r="LT341">
        <v>463.08</v>
      </c>
      <c r="LU341">
        <v>187.226</v>
      </c>
      <c r="LV341">
        <v>544.68899999999996</v>
      </c>
      <c r="LW341">
        <v>71.471400000000003</v>
      </c>
      <c r="LX341">
        <v>1700.73</v>
      </c>
      <c r="LY341">
        <v>2063.9499999999998</v>
      </c>
      <c r="LZ341">
        <v>892.38499999999999</v>
      </c>
      <c r="MA341">
        <v>347.08</v>
      </c>
      <c r="MB341">
        <v>3303.42</v>
      </c>
    </row>
    <row r="342" spans="1:340" x14ac:dyDescent="0.25">
      <c r="A342" s="26">
        <v>44497.88622685185</v>
      </c>
      <c r="B342" t="s">
        <v>1340</v>
      </c>
      <c r="C342" t="s">
        <v>1341</v>
      </c>
      <c r="D342">
        <v>12</v>
      </c>
      <c r="E342">
        <v>1</v>
      </c>
      <c r="F342">
        <v>2100</v>
      </c>
      <c r="G342" t="s">
        <v>87</v>
      </c>
      <c r="H342" t="s">
        <v>393</v>
      </c>
      <c r="I342">
        <v>8.14</v>
      </c>
      <c r="J342">
        <v>3.4</v>
      </c>
      <c r="K342">
        <v>3.4</v>
      </c>
      <c r="L342">
        <v>22.7</v>
      </c>
      <c r="O342">
        <v>124.514</v>
      </c>
      <c r="P342">
        <v>149.101</v>
      </c>
      <c r="Q342">
        <v>277.07299999999998</v>
      </c>
      <c r="R342">
        <v>81.134900000000002</v>
      </c>
      <c r="S342">
        <v>0</v>
      </c>
      <c r="T342">
        <v>-4302.38</v>
      </c>
      <c r="U342">
        <v>0</v>
      </c>
      <c r="V342">
        <v>0</v>
      </c>
      <c r="W342">
        <v>505.55700000000002</v>
      </c>
      <c r="X342">
        <v>938.31799999999998</v>
      </c>
      <c r="Y342">
        <v>2025.88</v>
      </c>
      <c r="Z342">
        <v>119.621</v>
      </c>
      <c r="AA342">
        <v>-81.180800000000005</v>
      </c>
      <c r="AB342">
        <v>631.82299999999998</v>
      </c>
      <c r="AC342">
        <v>183.78700000000001</v>
      </c>
      <c r="AD342">
        <v>114.539</v>
      </c>
      <c r="AE342">
        <v>0</v>
      </c>
      <c r="AF342">
        <v>43.1646</v>
      </c>
      <c r="AG342">
        <v>341.49099999999999</v>
      </c>
      <c r="AH342">
        <v>298.32600000000002</v>
      </c>
      <c r="AI342">
        <v>20.72</v>
      </c>
      <c r="AJ342">
        <v>12.93</v>
      </c>
      <c r="AK342">
        <v>3.66</v>
      </c>
      <c r="AL342">
        <v>12.08</v>
      </c>
      <c r="AM342">
        <v>0</v>
      </c>
      <c r="AN342">
        <v>-48.35</v>
      </c>
      <c r="AO342">
        <v>0</v>
      </c>
      <c r="AP342">
        <v>0</v>
      </c>
      <c r="AQ342">
        <v>7.37</v>
      </c>
      <c r="AR342">
        <v>17.37</v>
      </c>
      <c r="AS342">
        <v>27.51</v>
      </c>
      <c r="AT342">
        <v>1.64</v>
      </c>
      <c r="AU342">
        <v>54.93</v>
      </c>
      <c r="AV342">
        <v>49.39</v>
      </c>
      <c r="BI342">
        <v>0</v>
      </c>
      <c r="BJ342">
        <v>0.49768200000000001</v>
      </c>
      <c r="BK342">
        <v>3.1638600000000003E-2</v>
      </c>
      <c r="BL342">
        <v>1.40705E-2</v>
      </c>
      <c r="BM342">
        <v>0</v>
      </c>
      <c r="BN342">
        <v>-8.0562099999999998E-2</v>
      </c>
      <c r="BO342">
        <v>0</v>
      </c>
      <c r="BP342">
        <v>0</v>
      </c>
      <c r="BQ342">
        <v>0.134212</v>
      </c>
      <c r="BR342">
        <v>0.17436199999999999</v>
      </c>
      <c r="BS342">
        <v>0.30364400000000002</v>
      </c>
      <c r="BT342">
        <v>2.03874E-2</v>
      </c>
      <c r="BU342">
        <v>1.0954299999999999</v>
      </c>
      <c r="BV342">
        <v>0.54339099999999996</v>
      </c>
      <c r="BW342">
        <v>140.49700000000001</v>
      </c>
      <c r="BX342">
        <v>209.15</v>
      </c>
      <c r="BY342">
        <v>277.07299999999998</v>
      </c>
      <c r="BZ342">
        <v>81.134900000000002</v>
      </c>
      <c r="CA342">
        <v>-4302.38</v>
      </c>
      <c r="CB342">
        <v>505.55700000000002</v>
      </c>
      <c r="CC342">
        <v>943.46699999999998</v>
      </c>
      <c r="CD342">
        <v>2025.88</v>
      </c>
      <c r="CE342">
        <v>119.621</v>
      </c>
      <c r="CF342" s="27">
        <v>6.0639E-5</v>
      </c>
      <c r="CG342">
        <v>707.85500000000002</v>
      </c>
      <c r="CH342">
        <v>207.37899999999999</v>
      </c>
      <c r="CI342">
        <v>114.539</v>
      </c>
      <c r="CJ342">
        <v>43.1646</v>
      </c>
      <c r="CK342">
        <v>365.08300000000003</v>
      </c>
      <c r="CL342">
        <v>321.91800000000001</v>
      </c>
      <c r="CM342">
        <v>23.44</v>
      </c>
      <c r="CN342">
        <v>18.350000000000001</v>
      </c>
      <c r="CO342">
        <v>3.66</v>
      </c>
      <c r="CP342">
        <v>12.08</v>
      </c>
      <c r="CQ342">
        <v>-48.37</v>
      </c>
      <c r="CR342">
        <v>7.37</v>
      </c>
      <c r="CS342">
        <v>17.440000000000001</v>
      </c>
      <c r="CT342">
        <v>27.51</v>
      </c>
      <c r="CU342">
        <v>1.64</v>
      </c>
      <c r="CV342">
        <v>63.12</v>
      </c>
      <c r="CW342">
        <v>57.53</v>
      </c>
      <c r="DH342">
        <v>0</v>
      </c>
      <c r="DI342">
        <v>0.73802199999999996</v>
      </c>
      <c r="DJ342">
        <v>3.1638600000000003E-2</v>
      </c>
      <c r="DK342">
        <v>1.40705E-2</v>
      </c>
      <c r="DL342">
        <v>-8.0562099999999998E-2</v>
      </c>
      <c r="DM342">
        <v>0.134212</v>
      </c>
      <c r="DN342">
        <v>0.17513200000000001</v>
      </c>
      <c r="DO342">
        <v>0.30364400000000002</v>
      </c>
      <c r="DP342">
        <v>2.03874E-2</v>
      </c>
      <c r="DQ342">
        <v>1.3365400000000001</v>
      </c>
      <c r="DR342">
        <v>0.78373099999999996</v>
      </c>
      <c r="DS342" t="s">
        <v>673</v>
      </c>
      <c r="DT342" t="s">
        <v>670</v>
      </c>
      <c r="DU342" t="s">
        <v>665</v>
      </c>
      <c r="DV342" t="s">
        <v>501</v>
      </c>
      <c r="DW342">
        <v>0.24110999999999999</v>
      </c>
      <c r="DX342">
        <v>0.24034</v>
      </c>
      <c r="DY342">
        <v>13</v>
      </c>
      <c r="DZ342">
        <v>14.1</v>
      </c>
      <c r="EC342">
        <v>124.514</v>
      </c>
      <c r="ED342">
        <v>149.101</v>
      </c>
      <c r="EE342">
        <v>277.07299999999998</v>
      </c>
      <c r="EF342">
        <v>81.134900000000002</v>
      </c>
      <c r="EG342">
        <v>0</v>
      </c>
      <c r="EH342">
        <v>-4302.38</v>
      </c>
      <c r="EI342">
        <v>0</v>
      </c>
      <c r="EJ342">
        <v>0</v>
      </c>
      <c r="EK342">
        <v>505.55700000000002</v>
      </c>
      <c r="EL342">
        <v>938.31799999999998</v>
      </c>
      <c r="EM342">
        <v>2025.88</v>
      </c>
      <c r="EN342">
        <v>119.621</v>
      </c>
      <c r="EO342">
        <v>-81.180800000000005</v>
      </c>
      <c r="EP342">
        <v>183.78700000000001</v>
      </c>
      <c r="EQ342">
        <v>114.539</v>
      </c>
      <c r="ER342">
        <v>0</v>
      </c>
      <c r="ES342">
        <v>43.1646</v>
      </c>
      <c r="ET342">
        <v>341.49099999999999</v>
      </c>
      <c r="EU342">
        <v>20.72</v>
      </c>
      <c r="EV342">
        <v>12.93</v>
      </c>
      <c r="EW342">
        <v>3.66</v>
      </c>
      <c r="EX342">
        <v>12.08</v>
      </c>
      <c r="EY342">
        <v>0</v>
      </c>
      <c r="EZ342">
        <v>-48.35</v>
      </c>
      <c r="FA342">
        <v>0</v>
      </c>
      <c r="FB342">
        <v>0</v>
      </c>
      <c r="FC342">
        <v>7.37</v>
      </c>
      <c r="FD342">
        <v>17.37</v>
      </c>
      <c r="FE342">
        <v>27.51</v>
      </c>
      <c r="FF342">
        <v>1.64</v>
      </c>
      <c r="FG342">
        <v>54.93</v>
      </c>
      <c r="FT342">
        <v>0</v>
      </c>
      <c r="FU342">
        <v>0.49768200000000001</v>
      </c>
      <c r="FV342">
        <v>3.1638600000000003E-2</v>
      </c>
      <c r="FW342">
        <v>1.40705E-2</v>
      </c>
      <c r="FX342">
        <v>0</v>
      </c>
      <c r="FY342">
        <v>-8.0562099999999998E-2</v>
      </c>
      <c r="FZ342">
        <v>0</v>
      </c>
      <c r="GA342">
        <v>0</v>
      </c>
      <c r="GB342">
        <v>0.134212</v>
      </c>
      <c r="GC342">
        <v>0.17436199999999999</v>
      </c>
      <c r="GD342">
        <v>0.30364400000000002</v>
      </c>
      <c r="GE342">
        <v>2.03874E-2</v>
      </c>
      <c r="GF342">
        <v>1.0954299999999999</v>
      </c>
      <c r="GG342">
        <v>467.20299999999997</v>
      </c>
      <c r="GH342">
        <v>1161.6600000000001</v>
      </c>
      <c r="GI342">
        <v>277.07299999999998</v>
      </c>
      <c r="GJ342">
        <v>0</v>
      </c>
      <c r="GK342">
        <v>2135</v>
      </c>
      <c r="GL342">
        <v>930.00099999999998</v>
      </c>
      <c r="GM342">
        <v>2637.81</v>
      </c>
      <c r="GN342">
        <v>297.5</v>
      </c>
      <c r="GO342">
        <v>7906.25</v>
      </c>
      <c r="GP342">
        <v>388.90899999999999</v>
      </c>
      <c r="GQ342">
        <v>168.15199999999999</v>
      </c>
      <c r="GR342">
        <v>65.400000000000006</v>
      </c>
      <c r="GS342">
        <v>622.46100000000001</v>
      </c>
      <c r="GT342">
        <v>49.003599999999999</v>
      </c>
      <c r="GU342">
        <v>54.21</v>
      </c>
      <c r="GV342">
        <v>3.66</v>
      </c>
      <c r="GW342">
        <v>39.268300000000004</v>
      </c>
      <c r="GX342">
        <v>31.93</v>
      </c>
      <c r="GY342">
        <v>23.209499999999998</v>
      </c>
      <c r="GZ342">
        <v>36.39</v>
      </c>
      <c r="HA342">
        <v>4.13</v>
      </c>
      <c r="HB342">
        <v>241.80099999999999</v>
      </c>
      <c r="HC342">
        <v>46.4</v>
      </c>
      <c r="HD342">
        <v>54.21</v>
      </c>
      <c r="HE342">
        <v>3.66</v>
      </c>
      <c r="HF342">
        <v>16.100000000000001</v>
      </c>
      <c r="HG342">
        <v>31.93</v>
      </c>
      <c r="HH342">
        <v>18.57</v>
      </c>
      <c r="HI342">
        <v>36.39</v>
      </c>
      <c r="HJ342">
        <v>4.13</v>
      </c>
      <c r="HK342">
        <v>211.39</v>
      </c>
      <c r="ID342">
        <v>0</v>
      </c>
      <c r="IE342">
        <v>2.4539200000000001</v>
      </c>
      <c r="IF342">
        <v>3.1638600000000003E-2</v>
      </c>
      <c r="IG342">
        <v>0</v>
      </c>
      <c r="IH342">
        <v>0.62342900000000001</v>
      </c>
      <c r="II342">
        <v>0.118043</v>
      </c>
      <c r="IJ342">
        <v>0.43196400000000001</v>
      </c>
      <c r="IK342">
        <v>6.2929700000000005E-2</v>
      </c>
      <c r="IL342">
        <v>3.72193</v>
      </c>
      <c r="IM342">
        <v>42.7</v>
      </c>
      <c r="IN342">
        <v>20</v>
      </c>
      <c r="IO342">
        <v>22.7</v>
      </c>
      <c r="IP342">
        <v>46.1</v>
      </c>
      <c r="IQ342">
        <v>20</v>
      </c>
      <c r="IR342">
        <v>26.1</v>
      </c>
      <c r="IU342">
        <v>19.23</v>
      </c>
      <c r="IV342">
        <v>30.16</v>
      </c>
      <c r="IW342">
        <v>24.84</v>
      </c>
      <c r="IX342">
        <v>32.69</v>
      </c>
      <c r="IY342">
        <v>19.23</v>
      </c>
      <c r="IZ342">
        <v>30.16</v>
      </c>
      <c r="JA342">
        <v>63.48</v>
      </c>
      <c r="JB342">
        <v>82.661900000000003</v>
      </c>
      <c r="JK342">
        <v>1</v>
      </c>
      <c r="JL342">
        <v>2.8233299999999999</v>
      </c>
      <c r="JM342">
        <v>2.8233299999999999</v>
      </c>
      <c r="JP342">
        <v>4303.6400000000003</v>
      </c>
      <c r="JQ342">
        <v>2.8233299999999999</v>
      </c>
      <c r="JR342">
        <v>0.25</v>
      </c>
      <c r="JS342">
        <v>0.41</v>
      </c>
      <c r="JT342">
        <v>2.02</v>
      </c>
      <c r="JU342">
        <v>0.26</v>
      </c>
      <c r="JV342">
        <v>0.4</v>
      </c>
      <c r="JW342">
        <v>2.17</v>
      </c>
      <c r="JZ342">
        <v>1</v>
      </c>
      <c r="KA342">
        <v>1</v>
      </c>
      <c r="KB342">
        <v>29.200099999999999</v>
      </c>
      <c r="KC342">
        <v>16.533899999999999</v>
      </c>
      <c r="KD342">
        <v>33.212800000000001</v>
      </c>
      <c r="KE342">
        <v>21.256</v>
      </c>
      <c r="KF342">
        <v>50.195</v>
      </c>
      <c r="KG342">
        <v>45.932200000000002</v>
      </c>
      <c r="KJ342">
        <v>25.4542</v>
      </c>
      <c r="KK342">
        <v>34.634700000000002</v>
      </c>
      <c r="KL342">
        <v>55.284100000000002</v>
      </c>
      <c r="KM342">
        <v>16.012</v>
      </c>
      <c r="KN342">
        <v>0</v>
      </c>
      <c r="KO342">
        <v>-658.89300000000003</v>
      </c>
      <c r="KP342">
        <v>0</v>
      </c>
      <c r="KQ342">
        <v>0</v>
      </c>
      <c r="KR342">
        <v>109.703</v>
      </c>
      <c r="KS342">
        <v>186.917</v>
      </c>
      <c r="KT342">
        <v>413.96499999999997</v>
      </c>
      <c r="KU342">
        <v>26.198699999999999</v>
      </c>
      <c r="KV342">
        <v>209.27600000000001</v>
      </c>
      <c r="KW342">
        <v>975.36599999999999</v>
      </c>
      <c r="KX342">
        <v>607.86199999999997</v>
      </c>
      <c r="KY342">
        <v>0</v>
      </c>
      <c r="KZ342">
        <v>229.07599999999999</v>
      </c>
      <c r="LA342">
        <v>1812.3</v>
      </c>
      <c r="LB342">
        <v>28.4787</v>
      </c>
      <c r="LC342">
        <v>49.5916</v>
      </c>
      <c r="LD342">
        <v>55.284100000000002</v>
      </c>
      <c r="LE342">
        <v>16.012</v>
      </c>
      <c r="LF342">
        <v>-658.89300000000003</v>
      </c>
      <c r="LG342">
        <v>109.703</v>
      </c>
      <c r="LH342">
        <v>187.92699999999999</v>
      </c>
      <c r="LI342">
        <v>413.96499999999997</v>
      </c>
      <c r="LJ342">
        <v>26.198699999999999</v>
      </c>
      <c r="LK342">
        <v>228.267</v>
      </c>
      <c r="LL342">
        <v>1100.57</v>
      </c>
      <c r="LM342">
        <v>607.86199999999997</v>
      </c>
      <c r="LN342">
        <v>229.07599999999999</v>
      </c>
      <c r="LO342">
        <v>1937.51</v>
      </c>
      <c r="LP342">
        <v>97.323899999999995</v>
      </c>
      <c r="LQ342">
        <v>281.65800000000002</v>
      </c>
      <c r="LR342">
        <v>55.284100000000002</v>
      </c>
      <c r="LS342">
        <v>0</v>
      </c>
      <c r="LT342">
        <v>463.08</v>
      </c>
      <c r="LU342">
        <v>187.226</v>
      </c>
      <c r="LV342">
        <v>544.68899999999996</v>
      </c>
      <c r="LW342">
        <v>71.471400000000003</v>
      </c>
      <c r="LX342">
        <v>1700.73</v>
      </c>
      <c r="LY342">
        <v>2063.9499999999998</v>
      </c>
      <c r="LZ342">
        <v>892.38499999999999</v>
      </c>
      <c r="MA342">
        <v>347.08</v>
      </c>
      <c r="MB342">
        <v>3303.42</v>
      </c>
    </row>
    <row r="343" spans="1:340" x14ac:dyDescent="0.25">
      <c r="A343" s="26">
        <v>44497.886574074073</v>
      </c>
      <c r="B343" t="s">
        <v>1342</v>
      </c>
      <c r="C343" t="s">
        <v>1343</v>
      </c>
      <c r="D343">
        <v>12</v>
      </c>
      <c r="E343">
        <v>1</v>
      </c>
      <c r="F343">
        <v>2100</v>
      </c>
      <c r="G343" t="s">
        <v>87</v>
      </c>
      <c r="H343" t="s">
        <v>393</v>
      </c>
      <c r="I343">
        <v>8.2100000000000009</v>
      </c>
      <c r="J343">
        <v>3.4</v>
      </c>
      <c r="K343">
        <v>3.4</v>
      </c>
      <c r="L343">
        <v>22.7</v>
      </c>
      <c r="O343">
        <v>124.318</v>
      </c>
      <c r="P343">
        <v>148.899</v>
      </c>
      <c r="Q343">
        <v>277.07299999999998</v>
      </c>
      <c r="R343">
        <v>81.134900000000002</v>
      </c>
      <c r="S343">
        <v>0</v>
      </c>
      <c r="T343">
        <v>-4302.38</v>
      </c>
      <c r="U343">
        <v>0</v>
      </c>
      <c r="V343">
        <v>0</v>
      </c>
      <c r="W343">
        <v>505.55700000000002</v>
      </c>
      <c r="X343">
        <v>938.31600000000003</v>
      </c>
      <c r="Y343">
        <v>2025.88</v>
      </c>
      <c r="Z343">
        <v>119.621</v>
      </c>
      <c r="AA343">
        <v>-81.580699999999993</v>
      </c>
      <c r="AB343">
        <v>631.42499999999995</v>
      </c>
      <c r="AC343">
        <v>183.499</v>
      </c>
      <c r="AD343">
        <v>114.539</v>
      </c>
      <c r="AE343">
        <v>0</v>
      </c>
      <c r="AF343">
        <v>43.1646</v>
      </c>
      <c r="AG343">
        <v>341.202</v>
      </c>
      <c r="AH343">
        <v>298.03800000000001</v>
      </c>
      <c r="AI343">
        <v>20.69</v>
      </c>
      <c r="AJ343">
        <v>12.89</v>
      </c>
      <c r="AK343">
        <v>3.66</v>
      </c>
      <c r="AL343">
        <v>12.08</v>
      </c>
      <c r="AM343">
        <v>0</v>
      </c>
      <c r="AN343">
        <v>-48.35</v>
      </c>
      <c r="AO343">
        <v>0</v>
      </c>
      <c r="AP343">
        <v>0</v>
      </c>
      <c r="AQ343">
        <v>7.37</v>
      </c>
      <c r="AR343">
        <v>17.37</v>
      </c>
      <c r="AS343">
        <v>27.51</v>
      </c>
      <c r="AT343">
        <v>1.64</v>
      </c>
      <c r="AU343">
        <v>54.86</v>
      </c>
      <c r="AV343">
        <v>49.32</v>
      </c>
      <c r="BI343">
        <v>0</v>
      </c>
      <c r="BJ343">
        <v>0.49632500000000002</v>
      </c>
      <c r="BK343">
        <v>3.1638600000000003E-2</v>
      </c>
      <c r="BL343">
        <v>1.40705E-2</v>
      </c>
      <c r="BM343">
        <v>0</v>
      </c>
      <c r="BN343">
        <v>-8.0562099999999998E-2</v>
      </c>
      <c r="BO343">
        <v>0</v>
      </c>
      <c r="BP343">
        <v>0</v>
      </c>
      <c r="BQ343">
        <v>0.134212</v>
      </c>
      <c r="BR343">
        <v>0.17436199999999999</v>
      </c>
      <c r="BS343">
        <v>0.30364400000000002</v>
      </c>
      <c r="BT343">
        <v>2.03874E-2</v>
      </c>
      <c r="BU343">
        <v>1.0940799999999999</v>
      </c>
      <c r="BV343">
        <v>0.54203400000000002</v>
      </c>
      <c r="BW343">
        <v>140.49700000000001</v>
      </c>
      <c r="BX343">
        <v>209.15</v>
      </c>
      <c r="BY343">
        <v>277.07299999999998</v>
      </c>
      <c r="BZ343">
        <v>81.134900000000002</v>
      </c>
      <c r="CA343">
        <v>-4302.38</v>
      </c>
      <c r="CB343">
        <v>505.55700000000002</v>
      </c>
      <c r="CC343">
        <v>943.46699999999998</v>
      </c>
      <c r="CD343">
        <v>2025.88</v>
      </c>
      <c r="CE343">
        <v>119.621</v>
      </c>
      <c r="CF343" s="27">
        <v>6.0639E-5</v>
      </c>
      <c r="CG343">
        <v>707.85500000000002</v>
      </c>
      <c r="CH343">
        <v>207.37899999999999</v>
      </c>
      <c r="CI343">
        <v>114.539</v>
      </c>
      <c r="CJ343">
        <v>43.1646</v>
      </c>
      <c r="CK343">
        <v>365.08300000000003</v>
      </c>
      <c r="CL343">
        <v>321.91800000000001</v>
      </c>
      <c r="CM343">
        <v>23.44</v>
      </c>
      <c r="CN343">
        <v>18.350000000000001</v>
      </c>
      <c r="CO343">
        <v>3.66</v>
      </c>
      <c r="CP343">
        <v>12.08</v>
      </c>
      <c r="CQ343">
        <v>-48.37</v>
      </c>
      <c r="CR343">
        <v>7.37</v>
      </c>
      <c r="CS343">
        <v>17.440000000000001</v>
      </c>
      <c r="CT343">
        <v>27.51</v>
      </c>
      <c r="CU343">
        <v>1.64</v>
      </c>
      <c r="CV343">
        <v>63.12</v>
      </c>
      <c r="CW343">
        <v>57.53</v>
      </c>
      <c r="DH343">
        <v>0</v>
      </c>
      <c r="DI343">
        <v>0.73802199999999996</v>
      </c>
      <c r="DJ343">
        <v>3.1638600000000003E-2</v>
      </c>
      <c r="DK343">
        <v>1.40705E-2</v>
      </c>
      <c r="DL343">
        <v>-8.0562099999999998E-2</v>
      </c>
      <c r="DM343">
        <v>0.134212</v>
      </c>
      <c r="DN343">
        <v>0.17513200000000001</v>
      </c>
      <c r="DO343">
        <v>0.30364400000000002</v>
      </c>
      <c r="DP343">
        <v>2.03874E-2</v>
      </c>
      <c r="DQ343">
        <v>1.3365400000000001</v>
      </c>
      <c r="DR343">
        <v>0.78373099999999996</v>
      </c>
      <c r="DS343" t="s">
        <v>673</v>
      </c>
      <c r="DT343" t="s">
        <v>670</v>
      </c>
      <c r="DU343" t="s">
        <v>665</v>
      </c>
      <c r="DV343" t="s">
        <v>501</v>
      </c>
      <c r="DW343">
        <v>0.24246699999999999</v>
      </c>
      <c r="DX343">
        <v>0.241697</v>
      </c>
      <c r="DY343">
        <v>13.1</v>
      </c>
      <c r="DZ343">
        <v>14.3</v>
      </c>
      <c r="EC343">
        <v>124.318</v>
      </c>
      <c r="ED343">
        <v>148.899</v>
      </c>
      <c r="EE343">
        <v>277.07299999999998</v>
      </c>
      <c r="EF343">
        <v>81.134900000000002</v>
      </c>
      <c r="EG343">
        <v>0</v>
      </c>
      <c r="EH343">
        <v>-4302.38</v>
      </c>
      <c r="EI343">
        <v>0</v>
      </c>
      <c r="EJ343">
        <v>0</v>
      </c>
      <c r="EK343">
        <v>505.55700000000002</v>
      </c>
      <c r="EL343">
        <v>938.31600000000003</v>
      </c>
      <c r="EM343">
        <v>2025.88</v>
      </c>
      <c r="EN343">
        <v>119.621</v>
      </c>
      <c r="EO343">
        <v>-81.580699999999993</v>
      </c>
      <c r="EP343">
        <v>183.499</v>
      </c>
      <c r="EQ343">
        <v>114.539</v>
      </c>
      <c r="ER343">
        <v>0</v>
      </c>
      <c r="ES343">
        <v>43.1646</v>
      </c>
      <c r="ET343">
        <v>341.202</v>
      </c>
      <c r="EU343">
        <v>20.69</v>
      </c>
      <c r="EV343">
        <v>12.89</v>
      </c>
      <c r="EW343">
        <v>3.66</v>
      </c>
      <c r="EX343">
        <v>12.08</v>
      </c>
      <c r="EY343">
        <v>0</v>
      </c>
      <c r="EZ343">
        <v>-48.35</v>
      </c>
      <c r="FA343">
        <v>0</v>
      </c>
      <c r="FB343">
        <v>0</v>
      </c>
      <c r="FC343">
        <v>7.37</v>
      </c>
      <c r="FD343">
        <v>17.37</v>
      </c>
      <c r="FE343">
        <v>27.51</v>
      </c>
      <c r="FF343">
        <v>1.64</v>
      </c>
      <c r="FG343">
        <v>54.86</v>
      </c>
      <c r="FT343">
        <v>0</v>
      </c>
      <c r="FU343">
        <v>0.49632500000000002</v>
      </c>
      <c r="FV343">
        <v>3.1638600000000003E-2</v>
      </c>
      <c r="FW343">
        <v>1.40705E-2</v>
      </c>
      <c r="FX343">
        <v>0</v>
      </c>
      <c r="FY343">
        <v>-8.0562099999999998E-2</v>
      </c>
      <c r="FZ343">
        <v>0</v>
      </c>
      <c r="GA343">
        <v>0</v>
      </c>
      <c r="GB343">
        <v>0.134212</v>
      </c>
      <c r="GC343">
        <v>0.17436199999999999</v>
      </c>
      <c r="GD343">
        <v>0.30364400000000002</v>
      </c>
      <c r="GE343">
        <v>2.03874E-2</v>
      </c>
      <c r="GF343">
        <v>1.0940799999999999</v>
      </c>
      <c r="GG343">
        <v>467.20299999999997</v>
      </c>
      <c r="GH343">
        <v>1161.6600000000001</v>
      </c>
      <c r="GI343">
        <v>277.07299999999998</v>
      </c>
      <c r="GJ343">
        <v>0</v>
      </c>
      <c r="GK343">
        <v>2135</v>
      </c>
      <c r="GL343">
        <v>930.00099999999998</v>
      </c>
      <c r="GM343">
        <v>2637.81</v>
      </c>
      <c r="GN343">
        <v>297.5</v>
      </c>
      <c r="GO343">
        <v>7906.25</v>
      </c>
      <c r="GP343">
        <v>388.90899999999999</v>
      </c>
      <c r="GQ343">
        <v>168.15199999999999</v>
      </c>
      <c r="GR343">
        <v>65.400000000000006</v>
      </c>
      <c r="GS343">
        <v>622.46100000000001</v>
      </c>
      <c r="GT343">
        <v>49.003599999999999</v>
      </c>
      <c r="GU343">
        <v>54.21</v>
      </c>
      <c r="GV343">
        <v>3.66</v>
      </c>
      <c r="GW343">
        <v>39.268300000000004</v>
      </c>
      <c r="GX343">
        <v>31.93</v>
      </c>
      <c r="GY343">
        <v>23.209499999999998</v>
      </c>
      <c r="GZ343">
        <v>36.39</v>
      </c>
      <c r="HA343">
        <v>4.13</v>
      </c>
      <c r="HB343">
        <v>241.80099999999999</v>
      </c>
      <c r="HC343">
        <v>46.4</v>
      </c>
      <c r="HD343">
        <v>54.21</v>
      </c>
      <c r="HE343">
        <v>3.66</v>
      </c>
      <c r="HF343">
        <v>16.100000000000001</v>
      </c>
      <c r="HG343">
        <v>31.93</v>
      </c>
      <c r="HH343">
        <v>18.57</v>
      </c>
      <c r="HI343">
        <v>36.39</v>
      </c>
      <c r="HJ343">
        <v>4.13</v>
      </c>
      <c r="HK343">
        <v>211.39</v>
      </c>
      <c r="ID343">
        <v>0</v>
      </c>
      <c r="IE343">
        <v>2.4539200000000001</v>
      </c>
      <c r="IF343">
        <v>3.1638600000000003E-2</v>
      </c>
      <c r="IG343">
        <v>0</v>
      </c>
      <c r="IH343">
        <v>0.62342900000000001</v>
      </c>
      <c r="II343">
        <v>0.118043</v>
      </c>
      <c r="IJ343">
        <v>0.43196400000000001</v>
      </c>
      <c r="IK343">
        <v>6.2929700000000005E-2</v>
      </c>
      <c r="IL343">
        <v>3.72193</v>
      </c>
      <c r="IM343">
        <v>42.7</v>
      </c>
      <c r="IN343">
        <v>20</v>
      </c>
      <c r="IO343">
        <v>22.7</v>
      </c>
      <c r="IP343">
        <v>46.1</v>
      </c>
      <c r="IQ343">
        <v>20</v>
      </c>
      <c r="IR343">
        <v>26.1</v>
      </c>
      <c r="IU343">
        <v>19.190000000000001</v>
      </c>
      <c r="IV343">
        <v>30.13</v>
      </c>
      <c r="IW343">
        <v>24.84</v>
      </c>
      <c r="IX343">
        <v>32.69</v>
      </c>
      <c r="IY343">
        <v>19.190000000000001</v>
      </c>
      <c r="IZ343">
        <v>30.13</v>
      </c>
      <c r="JA343">
        <v>63.48</v>
      </c>
      <c r="JB343">
        <v>82.661900000000003</v>
      </c>
      <c r="JK343">
        <v>1</v>
      </c>
      <c r="JL343">
        <v>2.8233299999999999</v>
      </c>
      <c r="JM343">
        <v>2.8233299999999999</v>
      </c>
      <c r="JP343">
        <v>4303.6400000000003</v>
      </c>
      <c r="JQ343">
        <v>2.8233299999999999</v>
      </c>
      <c r="JR343">
        <v>0.25</v>
      </c>
      <c r="JS343">
        <v>0.41</v>
      </c>
      <c r="JT343">
        <v>2.02</v>
      </c>
      <c r="JU343">
        <v>0.26</v>
      </c>
      <c r="JV343">
        <v>0.4</v>
      </c>
      <c r="JW343">
        <v>2.17</v>
      </c>
      <c r="JZ343">
        <v>1</v>
      </c>
      <c r="KA343">
        <v>1</v>
      </c>
      <c r="KB343">
        <v>29.148199999999999</v>
      </c>
      <c r="KC343">
        <v>16.494700000000002</v>
      </c>
      <c r="KD343">
        <v>33.212800000000001</v>
      </c>
      <c r="KE343">
        <v>21.256</v>
      </c>
      <c r="KF343">
        <v>50.195</v>
      </c>
      <c r="KG343">
        <v>45.932200000000002</v>
      </c>
      <c r="KJ343">
        <v>25.4132</v>
      </c>
      <c r="KK343">
        <v>34.581699999999998</v>
      </c>
      <c r="KL343">
        <v>55.284100000000002</v>
      </c>
      <c r="KM343">
        <v>16.012</v>
      </c>
      <c r="KN343">
        <v>0</v>
      </c>
      <c r="KO343">
        <v>-658.89300000000003</v>
      </c>
      <c r="KP343">
        <v>0</v>
      </c>
      <c r="KQ343">
        <v>0</v>
      </c>
      <c r="KR343">
        <v>109.703</v>
      </c>
      <c r="KS343">
        <v>186.917</v>
      </c>
      <c r="KT343">
        <v>413.96499999999997</v>
      </c>
      <c r="KU343">
        <v>26.198699999999999</v>
      </c>
      <c r="KV343">
        <v>209.18199999999999</v>
      </c>
      <c r="KW343">
        <v>973.83299999999997</v>
      </c>
      <c r="KX343">
        <v>607.86199999999997</v>
      </c>
      <c r="KY343">
        <v>0</v>
      </c>
      <c r="KZ343">
        <v>229.07599999999999</v>
      </c>
      <c r="LA343">
        <v>1810.77</v>
      </c>
      <c r="LB343">
        <v>28.4787</v>
      </c>
      <c r="LC343">
        <v>49.5916</v>
      </c>
      <c r="LD343">
        <v>55.284100000000002</v>
      </c>
      <c r="LE343">
        <v>16.012</v>
      </c>
      <c r="LF343">
        <v>-658.89300000000003</v>
      </c>
      <c r="LG343">
        <v>109.703</v>
      </c>
      <c r="LH343">
        <v>187.92699999999999</v>
      </c>
      <c r="LI343">
        <v>413.96499999999997</v>
      </c>
      <c r="LJ343">
        <v>26.198699999999999</v>
      </c>
      <c r="LK343">
        <v>228.267</v>
      </c>
      <c r="LL343">
        <v>1100.57</v>
      </c>
      <c r="LM343">
        <v>607.86199999999997</v>
      </c>
      <c r="LN343">
        <v>229.07599999999999</v>
      </c>
      <c r="LO343">
        <v>1937.51</v>
      </c>
      <c r="LP343">
        <v>97.323899999999995</v>
      </c>
      <c r="LQ343">
        <v>281.65800000000002</v>
      </c>
      <c r="LR343">
        <v>55.284100000000002</v>
      </c>
      <c r="LS343">
        <v>0</v>
      </c>
      <c r="LT343">
        <v>463.08</v>
      </c>
      <c r="LU343">
        <v>187.226</v>
      </c>
      <c r="LV343">
        <v>544.68899999999996</v>
      </c>
      <c r="LW343">
        <v>71.471400000000003</v>
      </c>
      <c r="LX343">
        <v>1700.73</v>
      </c>
      <c r="LY343">
        <v>2063.9499999999998</v>
      </c>
      <c r="LZ343">
        <v>892.38499999999999</v>
      </c>
      <c r="MA343">
        <v>347.08</v>
      </c>
      <c r="MB343">
        <v>3303.42</v>
      </c>
    </row>
    <row r="344" spans="1:340" x14ac:dyDescent="0.25">
      <c r="A344" s="26">
        <v>44497.886921296296</v>
      </c>
      <c r="B344" t="s">
        <v>1344</v>
      </c>
      <c r="C344" t="s">
        <v>1345</v>
      </c>
      <c r="D344">
        <v>12</v>
      </c>
      <c r="E344">
        <v>1</v>
      </c>
      <c r="F344">
        <v>2100</v>
      </c>
      <c r="G344" t="s">
        <v>87</v>
      </c>
      <c r="H344" t="s">
        <v>393</v>
      </c>
      <c r="I344">
        <v>8.57</v>
      </c>
      <c r="J344">
        <v>3.6</v>
      </c>
      <c r="K344">
        <v>3.6</v>
      </c>
      <c r="L344">
        <v>22.5</v>
      </c>
      <c r="O344">
        <v>123.678</v>
      </c>
      <c r="P344">
        <v>143.679</v>
      </c>
      <c r="Q344">
        <v>277.07299999999998</v>
      </c>
      <c r="R344">
        <v>81.134900000000002</v>
      </c>
      <c r="S344">
        <v>0</v>
      </c>
      <c r="T344">
        <v>-4302.38</v>
      </c>
      <c r="U344">
        <v>0</v>
      </c>
      <c r="V344">
        <v>0</v>
      </c>
      <c r="W344">
        <v>505.55700000000002</v>
      </c>
      <c r="X344">
        <v>938.11300000000006</v>
      </c>
      <c r="Y344">
        <v>2025.88</v>
      </c>
      <c r="Z344">
        <v>119.621</v>
      </c>
      <c r="AA344">
        <v>-87.643199999999993</v>
      </c>
      <c r="AB344">
        <v>625.56600000000003</v>
      </c>
      <c r="AC344">
        <v>182.55500000000001</v>
      </c>
      <c r="AD344">
        <v>114.539</v>
      </c>
      <c r="AE344">
        <v>0</v>
      </c>
      <c r="AF344">
        <v>43.1646</v>
      </c>
      <c r="AG344">
        <v>340.25799999999998</v>
      </c>
      <c r="AH344">
        <v>297.09399999999999</v>
      </c>
      <c r="AI344">
        <v>20.57</v>
      </c>
      <c r="AJ344">
        <v>12.65</v>
      </c>
      <c r="AK344">
        <v>3.66</v>
      </c>
      <c r="AL344">
        <v>12.08</v>
      </c>
      <c r="AM344">
        <v>0</v>
      </c>
      <c r="AN344">
        <v>-48.35</v>
      </c>
      <c r="AO344">
        <v>0</v>
      </c>
      <c r="AP344">
        <v>0</v>
      </c>
      <c r="AQ344">
        <v>7.37</v>
      </c>
      <c r="AR344">
        <v>17.37</v>
      </c>
      <c r="AS344">
        <v>27.51</v>
      </c>
      <c r="AT344">
        <v>1.64</v>
      </c>
      <c r="AU344">
        <v>54.5</v>
      </c>
      <c r="AV344">
        <v>48.96</v>
      </c>
      <c r="BI344">
        <v>0</v>
      </c>
      <c r="BJ344">
        <v>0.474248</v>
      </c>
      <c r="BK344">
        <v>3.1638600000000003E-2</v>
      </c>
      <c r="BL344">
        <v>1.40705E-2</v>
      </c>
      <c r="BM344">
        <v>0</v>
      </c>
      <c r="BN344">
        <v>-8.0562099999999998E-2</v>
      </c>
      <c r="BO344">
        <v>0</v>
      </c>
      <c r="BP344">
        <v>0</v>
      </c>
      <c r="BQ344">
        <v>0.134212</v>
      </c>
      <c r="BR344">
        <v>0.17433100000000001</v>
      </c>
      <c r="BS344">
        <v>0.30364400000000002</v>
      </c>
      <c r="BT344">
        <v>2.03874E-2</v>
      </c>
      <c r="BU344">
        <v>1.0719700000000001</v>
      </c>
      <c r="BV344">
        <v>0.519957</v>
      </c>
      <c r="BW344">
        <v>140.49700000000001</v>
      </c>
      <c r="BX344">
        <v>209.15</v>
      </c>
      <c r="BY344">
        <v>277.07299999999998</v>
      </c>
      <c r="BZ344">
        <v>81.134900000000002</v>
      </c>
      <c r="CA344">
        <v>-4302.38</v>
      </c>
      <c r="CB344">
        <v>505.55700000000002</v>
      </c>
      <c r="CC344">
        <v>943.46699999999998</v>
      </c>
      <c r="CD344">
        <v>2025.88</v>
      </c>
      <c r="CE344">
        <v>119.621</v>
      </c>
      <c r="CF344" s="27">
        <v>6.0639E-5</v>
      </c>
      <c r="CG344">
        <v>707.85500000000002</v>
      </c>
      <c r="CH344">
        <v>207.37899999999999</v>
      </c>
      <c r="CI344">
        <v>114.539</v>
      </c>
      <c r="CJ344">
        <v>43.1646</v>
      </c>
      <c r="CK344">
        <v>365.08300000000003</v>
      </c>
      <c r="CL344">
        <v>321.91800000000001</v>
      </c>
      <c r="CM344">
        <v>23.44</v>
      </c>
      <c r="CN344">
        <v>18.350000000000001</v>
      </c>
      <c r="CO344">
        <v>3.66</v>
      </c>
      <c r="CP344">
        <v>12.08</v>
      </c>
      <c r="CQ344">
        <v>-48.37</v>
      </c>
      <c r="CR344">
        <v>7.37</v>
      </c>
      <c r="CS344">
        <v>17.440000000000001</v>
      </c>
      <c r="CT344">
        <v>27.51</v>
      </c>
      <c r="CU344">
        <v>1.64</v>
      </c>
      <c r="CV344">
        <v>63.12</v>
      </c>
      <c r="CW344">
        <v>57.53</v>
      </c>
      <c r="DH344">
        <v>0</v>
      </c>
      <c r="DI344">
        <v>0.73802199999999996</v>
      </c>
      <c r="DJ344">
        <v>3.1638600000000003E-2</v>
      </c>
      <c r="DK344">
        <v>1.40705E-2</v>
      </c>
      <c r="DL344">
        <v>-8.0562099999999998E-2</v>
      </c>
      <c r="DM344">
        <v>0.134212</v>
      </c>
      <c r="DN344">
        <v>0.17513200000000001</v>
      </c>
      <c r="DO344">
        <v>0.30364400000000002</v>
      </c>
      <c r="DP344">
        <v>2.03874E-2</v>
      </c>
      <c r="DQ344">
        <v>1.3365400000000001</v>
      </c>
      <c r="DR344">
        <v>0.78373099999999996</v>
      </c>
      <c r="DS344" t="s">
        <v>673</v>
      </c>
      <c r="DT344" t="s">
        <v>670</v>
      </c>
      <c r="DU344" t="s">
        <v>665</v>
      </c>
      <c r="DV344" t="s">
        <v>501</v>
      </c>
      <c r="DW344">
        <v>0.264575</v>
      </c>
      <c r="DX344">
        <v>0.26377400000000001</v>
      </c>
      <c r="DY344">
        <v>13.7</v>
      </c>
      <c r="DZ344">
        <v>14.9</v>
      </c>
      <c r="EC344">
        <v>123.678</v>
      </c>
      <c r="ED344">
        <v>143.679</v>
      </c>
      <c r="EE344">
        <v>277.07299999999998</v>
      </c>
      <c r="EF344">
        <v>81.134900000000002</v>
      </c>
      <c r="EG344">
        <v>0</v>
      </c>
      <c r="EH344">
        <v>-4302.38</v>
      </c>
      <c r="EI344">
        <v>0</v>
      </c>
      <c r="EJ344">
        <v>0</v>
      </c>
      <c r="EK344">
        <v>505.55700000000002</v>
      </c>
      <c r="EL344">
        <v>938.11300000000006</v>
      </c>
      <c r="EM344">
        <v>2025.88</v>
      </c>
      <c r="EN344">
        <v>119.621</v>
      </c>
      <c r="EO344">
        <v>-87.643199999999993</v>
      </c>
      <c r="EP344">
        <v>182.55500000000001</v>
      </c>
      <c r="EQ344">
        <v>114.539</v>
      </c>
      <c r="ER344">
        <v>0</v>
      </c>
      <c r="ES344">
        <v>43.1646</v>
      </c>
      <c r="ET344">
        <v>340.25799999999998</v>
      </c>
      <c r="EU344">
        <v>20.57</v>
      </c>
      <c r="EV344">
        <v>12.65</v>
      </c>
      <c r="EW344">
        <v>3.66</v>
      </c>
      <c r="EX344">
        <v>12.08</v>
      </c>
      <c r="EY344">
        <v>0</v>
      </c>
      <c r="EZ344">
        <v>-48.35</v>
      </c>
      <c r="FA344">
        <v>0</v>
      </c>
      <c r="FB344">
        <v>0</v>
      </c>
      <c r="FC344">
        <v>7.37</v>
      </c>
      <c r="FD344">
        <v>17.37</v>
      </c>
      <c r="FE344">
        <v>27.51</v>
      </c>
      <c r="FF344">
        <v>1.64</v>
      </c>
      <c r="FG344">
        <v>54.5</v>
      </c>
      <c r="FT344">
        <v>0</v>
      </c>
      <c r="FU344">
        <v>0.474248</v>
      </c>
      <c r="FV344">
        <v>3.1638600000000003E-2</v>
      </c>
      <c r="FW344">
        <v>1.40705E-2</v>
      </c>
      <c r="FX344">
        <v>0</v>
      </c>
      <c r="FY344">
        <v>-8.0562099999999998E-2</v>
      </c>
      <c r="FZ344">
        <v>0</v>
      </c>
      <c r="GA344">
        <v>0</v>
      </c>
      <c r="GB344">
        <v>0.134212</v>
      </c>
      <c r="GC344">
        <v>0.17433100000000001</v>
      </c>
      <c r="GD344">
        <v>0.30364400000000002</v>
      </c>
      <c r="GE344">
        <v>2.03874E-2</v>
      </c>
      <c r="GF344">
        <v>1.0719700000000001</v>
      </c>
      <c r="GG344">
        <v>467.20299999999997</v>
      </c>
      <c r="GH344">
        <v>1161.6600000000001</v>
      </c>
      <c r="GI344">
        <v>277.07299999999998</v>
      </c>
      <c r="GJ344">
        <v>0</v>
      </c>
      <c r="GK344">
        <v>2135</v>
      </c>
      <c r="GL344">
        <v>930.00099999999998</v>
      </c>
      <c r="GM344">
        <v>2637.81</v>
      </c>
      <c r="GN344">
        <v>297.5</v>
      </c>
      <c r="GO344">
        <v>7906.25</v>
      </c>
      <c r="GP344">
        <v>388.90899999999999</v>
      </c>
      <c r="GQ344">
        <v>168.15199999999999</v>
      </c>
      <c r="GR344">
        <v>65.400000000000006</v>
      </c>
      <c r="GS344">
        <v>622.46100000000001</v>
      </c>
      <c r="GT344">
        <v>49.003599999999999</v>
      </c>
      <c r="GU344">
        <v>54.21</v>
      </c>
      <c r="GV344">
        <v>3.66</v>
      </c>
      <c r="GW344">
        <v>39.268300000000004</v>
      </c>
      <c r="GX344">
        <v>31.93</v>
      </c>
      <c r="GY344">
        <v>23.209499999999998</v>
      </c>
      <c r="GZ344">
        <v>36.39</v>
      </c>
      <c r="HA344">
        <v>4.13</v>
      </c>
      <c r="HB344">
        <v>241.80099999999999</v>
      </c>
      <c r="HC344">
        <v>46.4</v>
      </c>
      <c r="HD344">
        <v>54.21</v>
      </c>
      <c r="HE344">
        <v>3.66</v>
      </c>
      <c r="HF344">
        <v>16.100000000000001</v>
      </c>
      <c r="HG344">
        <v>31.93</v>
      </c>
      <c r="HH344">
        <v>18.57</v>
      </c>
      <c r="HI344">
        <v>36.39</v>
      </c>
      <c r="HJ344">
        <v>4.13</v>
      </c>
      <c r="HK344">
        <v>211.39</v>
      </c>
      <c r="ID344">
        <v>0</v>
      </c>
      <c r="IE344">
        <v>2.4539200000000001</v>
      </c>
      <c r="IF344">
        <v>3.1638600000000003E-2</v>
      </c>
      <c r="IG344">
        <v>0</v>
      </c>
      <c r="IH344">
        <v>0.62342900000000001</v>
      </c>
      <c r="II344">
        <v>0.118043</v>
      </c>
      <c r="IJ344">
        <v>0.43196400000000001</v>
      </c>
      <c r="IK344">
        <v>6.2929700000000005E-2</v>
      </c>
      <c r="IL344">
        <v>3.72193</v>
      </c>
      <c r="IM344">
        <v>42.5</v>
      </c>
      <c r="IN344">
        <v>20</v>
      </c>
      <c r="IO344">
        <v>22.5</v>
      </c>
      <c r="IP344">
        <v>46.1</v>
      </c>
      <c r="IQ344">
        <v>20</v>
      </c>
      <c r="IR344">
        <v>26.1</v>
      </c>
      <c r="IU344">
        <v>18.940000000000001</v>
      </c>
      <c r="IV344">
        <v>30.02</v>
      </c>
      <c r="IW344">
        <v>24.84</v>
      </c>
      <c r="IX344">
        <v>32.69</v>
      </c>
      <c r="IY344">
        <v>18.940000000000001</v>
      </c>
      <c r="IZ344">
        <v>30.02</v>
      </c>
      <c r="JA344">
        <v>63.48</v>
      </c>
      <c r="JB344">
        <v>82.661900000000003</v>
      </c>
      <c r="JK344">
        <v>1</v>
      </c>
      <c r="JL344">
        <v>2.8233299999999999</v>
      </c>
      <c r="JM344">
        <v>2.8233299999999999</v>
      </c>
      <c r="JP344">
        <v>4303.6400000000003</v>
      </c>
      <c r="JQ344">
        <v>2.8233299999999999</v>
      </c>
      <c r="JR344">
        <v>0.25</v>
      </c>
      <c r="JS344">
        <v>0.41</v>
      </c>
      <c r="JT344">
        <v>2.0099999999999998</v>
      </c>
      <c r="JU344">
        <v>0.26</v>
      </c>
      <c r="JV344">
        <v>0.4</v>
      </c>
      <c r="JW344">
        <v>2.17</v>
      </c>
      <c r="JZ344">
        <v>1</v>
      </c>
      <c r="KA344">
        <v>1</v>
      </c>
      <c r="KB344">
        <v>29.376000000000001</v>
      </c>
      <c r="KC344">
        <v>16.633299999999998</v>
      </c>
      <c r="KD344">
        <v>33.212800000000001</v>
      </c>
      <c r="KE344">
        <v>21.256</v>
      </c>
      <c r="KF344">
        <v>50.195</v>
      </c>
      <c r="KG344">
        <v>45.932200000000002</v>
      </c>
      <c r="KJ344">
        <v>25.3049</v>
      </c>
      <c r="KK344">
        <v>33.253100000000003</v>
      </c>
      <c r="KL344">
        <v>55.284100000000002</v>
      </c>
      <c r="KM344">
        <v>16.012</v>
      </c>
      <c r="KN344">
        <v>0</v>
      </c>
      <c r="KO344">
        <v>-658.89300000000003</v>
      </c>
      <c r="KP344">
        <v>0</v>
      </c>
      <c r="KQ344">
        <v>0</v>
      </c>
      <c r="KR344">
        <v>109.703</v>
      </c>
      <c r="KS344">
        <v>186.87299999999999</v>
      </c>
      <c r="KT344">
        <v>413.96499999999997</v>
      </c>
      <c r="KU344">
        <v>26.198699999999999</v>
      </c>
      <c r="KV344">
        <v>207.702</v>
      </c>
      <c r="KW344">
        <v>968.82299999999998</v>
      </c>
      <c r="KX344">
        <v>607.86199999999997</v>
      </c>
      <c r="KY344">
        <v>0</v>
      </c>
      <c r="KZ344">
        <v>229.07599999999999</v>
      </c>
      <c r="LA344">
        <v>1805.76</v>
      </c>
      <c r="LB344">
        <v>28.4787</v>
      </c>
      <c r="LC344">
        <v>49.5916</v>
      </c>
      <c r="LD344">
        <v>55.284100000000002</v>
      </c>
      <c r="LE344">
        <v>16.012</v>
      </c>
      <c r="LF344">
        <v>-658.89300000000003</v>
      </c>
      <c r="LG344">
        <v>109.703</v>
      </c>
      <c r="LH344">
        <v>187.92699999999999</v>
      </c>
      <c r="LI344">
        <v>413.96499999999997</v>
      </c>
      <c r="LJ344">
        <v>26.198699999999999</v>
      </c>
      <c r="LK344">
        <v>228.267</v>
      </c>
      <c r="LL344">
        <v>1100.57</v>
      </c>
      <c r="LM344">
        <v>607.86199999999997</v>
      </c>
      <c r="LN344">
        <v>229.07599999999999</v>
      </c>
      <c r="LO344">
        <v>1937.51</v>
      </c>
      <c r="LP344">
        <v>97.323899999999995</v>
      </c>
      <c r="LQ344">
        <v>281.65800000000002</v>
      </c>
      <c r="LR344">
        <v>55.284100000000002</v>
      </c>
      <c r="LS344">
        <v>0</v>
      </c>
      <c r="LT344">
        <v>463.08</v>
      </c>
      <c r="LU344">
        <v>187.226</v>
      </c>
      <c r="LV344">
        <v>544.68899999999996</v>
      </c>
      <c r="LW344">
        <v>71.471400000000003</v>
      </c>
      <c r="LX344">
        <v>1700.73</v>
      </c>
      <c r="LY344">
        <v>2063.9499999999998</v>
      </c>
      <c r="LZ344">
        <v>892.38499999999999</v>
      </c>
      <c r="MA344">
        <v>347.08</v>
      </c>
      <c r="MB344">
        <v>3303.42</v>
      </c>
    </row>
    <row r="345" spans="1:340" x14ac:dyDescent="0.25">
      <c r="A345" s="26">
        <v>44497.887280092589</v>
      </c>
      <c r="B345" t="s">
        <v>1346</v>
      </c>
      <c r="C345" t="s">
        <v>1347</v>
      </c>
      <c r="D345">
        <v>12</v>
      </c>
      <c r="E345">
        <v>1</v>
      </c>
      <c r="F345">
        <v>2100</v>
      </c>
      <c r="G345" t="s">
        <v>87</v>
      </c>
      <c r="H345" t="s">
        <v>393</v>
      </c>
      <c r="I345">
        <v>0.53</v>
      </c>
      <c r="J345">
        <v>0.2</v>
      </c>
      <c r="K345">
        <v>0.2</v>
      </c>
      <c r="L345">
        <v>25.9</v>
      </c>
      <c r="O345">
        <v>131.52000000000001</v>
      </c>
      <c r="P345">
        <v>229.351</v>
      </c>
      <c r="Q345">
        <v>277.07299999999998</v>
      </c>
      <c r="R345">
        <v>81.134900000000002</v>
      </c>
      <c r="S345">
        <v>0</v>
      </c>
      <c r="T345">
        <v>-4302.38</v>
      </c>
      <c r="U345">
        <v>0</v>
      </c>
      <c r="V345">
        <v>0</v>
      </c>
      <c r="W345">
        <v>505.55700000000002</v>
      </c>
      <c r="X345">
        <v>940.46199999999999</v>
      </c>
      <c r="Y345">
        <v>2025.88</v>
      </c>
      <c r="Z345">
        <v>119.621</v>
      </c>
      <c r="AA345">
        <v>8.2185900000000007</v>
      </c>
      <c r="AB345">
        <v>719.07799999999997</v>
      </c>
      <c r="AC345">
        <v>194.12799999999999</v>
      </c>
      <c r="AD345">
        <v>114.539</v>
      </c>
      <c r="AE345">
        <v>0</v>
      </c>
      <c r="AF345">
        <v>43.1646</v>
      </c>
      <c r="AG345">
        <v>351.83199999999999</v>
      </c>
      <c r="AH345">
        <v>308.66699999999997</v>
      </c>
      <c r="AI345">
        <v>21.91</v>
      </c>
      <c r="AJ345">
        <v>19.350000000000001</v>
      </c>
      <c r="AK345">
        <v>3.66</v>
      </c>
      <c r="AL345">
        <v>12.08</v>
      </c>
      <c r="AM345">
        <v>0</v>
      </c>
      <c r="AN345">
        <v>-48.36</v>
      </c>
      <c r="AO345">
        <v>0</v>
      </c>
      <c r="AP345">
        <v>0</v>
      </c>
      <c r="AQ345">
        <v>7.37</v>
      </c>
      <c r="AR345">
        <v>17.399999999999999</v>
      </c>
      <c r="AS345">
        <v>27.51</v>
      </c>
      <c r="AT345">
        <v>1.64</v>
      </c>
      <c r="AU345">
        <v>62.56</v>
      </c>
      <c r="AV345">
        <v>57</v>
      </c>
      <c r="BI345">
        <v>0</v>
      </c>
      <c r="BJ345">
        <v>0.86884099999999997</v>
      </c>
      <c r="BK345">
        <v>3.1638600000000003E-2</v>
      </c>
      <c r="BL345">
        <v>1.40705E-2</v>
      </c>
      <c r="BM345">
        <v>0</v>
      </c>
      <c r="BN345">
        <v>-8.0562099999999998E-2</v>
      </c>
      <c r="BO345">
        <v>0</v>
      </c>
      <c r="BP345">
        <v>0</v>
      </c>
      <c r="BQ345">
        <v>0.134212</v>
      </c>
      <c r="BR345">
        <v>0.17453099999999999</v>
      </c>
      <c r="BS345">
        <v>0.30364400000000002</v>
      </c>
      <c r="BT345">
        <v>2.03874E-2</v>
      </c>
      <c r="BU345">
        <v>1.4667600000000001</v>
      </c>
      <c r="BV345">
        <v>0.914551</v>
      </c>
      <c r="BW345">
        <v>140.49700000000001</v>
      </c>
      <c r="BX345">
        <v>209.15</v>
      </c>
      <c r="BY345">
        <v>277.07299999999998</v>
      </c>
      <c r="BZ345">
        <v>81.134900000000002</v>
      </c>
      <c r="CA345">
        <v>-4302.38</v>
      </c>
      <c r="CB345">
        <v>505.55700000000002</v>
      </c>
      <c r="CC345">
        <v>943.46699999999998</v>
      </c>
      <c r="CD345">
        <v>2025.88</v>
      </c>
      <c r="CE345">
        <v>119.621</v>
      </c>
      <c r="CF345" s="27">
        <v>6.0639E-5</v>
      </c>
      <c r="CG345">
        <v>707.85500000000002</v>
      </c>
      <c r="CH345">
        <v>207.37899999999999</v>
      </c>
      <c r="CI345">
        <v>114.539</v>
      </c>
      <c r="CJ345">
        <v>43.1646</v>
      </c>
      <c r="CK345">
        <v>365.08300000000003</v>
      </c>
      <c r="CL345">
        <v>321.91800000000001</v>
      </c>
      <c r="CM345">
        <v>23.44</v>
      </c>
      <c r="CN345">
        <v>18.350000000000001</v>
      </c>
      <c r="CO345">
        <v>3.66</v>
      </c>
      <c r="CP345">
        <v>12.08</v>
      </c>
      <c r="CQ345">
        <v>-48.37</v>
      </c>
      <c r="CR345">
        <v>7.37</v>
      </c>
      <c r="CS345">
        <v>17.440000000000001</v>
      </c>
      <c r="CT345">
        <v>27.51</v>
      </c>
      <c r="CU345">
        <v>1.64</v>
      </c>
      <c r="CV345">
        <v>63.12</v>
      </c>
      <c r="CW345">
        <v>57.53</v>
      </c>
      <c r="DH345">
        <v>0</v>
      </c>
      <c r="DI345">
        <v>0.73802199999999996</v>
      </c>
      <c r="DJ345">
        <v>3.1638600000000003E-2</v>
      </c>
      <c r="DK345">
        <v>1.40705E-2</v>
      </c>
      <c r="DL345">
        <v>-8.0562099999999998E-2</v>
      </c>
      <c r="DM345">
        <v>0.134212</v>
      </c>
      <c r="DN345">
        <v>0.17513200000000001</v>
      </c>
      <c r="DO345">
        <v>0.30364400000000002</v>
      </c>
      <c r="DP345">
        <v>2.03874E-2</v>
      </c>
      <c r="DQ345">
        <v>1.3365400000000001</v>
      </c>
      <c r="DR345">
        <v>0.78373099999999996</v>
      </c>
      <c r="DS345" t="s">
        <v>673</v>
      </c>
      <c r="DT345" t="s">
        <v>670</v>
      </c>
      <c r="DU345" t="s">
        <v>665</v>
      </c>
      <c r="DV345" t="s">
        <v>501</v>
      </c>
      <c r="DW345">
        <v>-0.130219</v>
      </c>
      <c r="DX345">
        <v>-0.13081899999999999</v>
      </c>
      <c r="DY345">
        <v>0.9</v>
      </c>
      <c r="DZ345">
        <v>0.9</v>
      </c>
      <c r="EC345">
        <v>131.52000000000001</v>
      </c>
      <c r="ED345">
        <v>229.351</v>
      </c>
      <c r="EE345">
        <v>277.07299999999998</v>
      </c>
      <c r="EF345">
        <v>81.134900000000002</v>
      </c>
      <c r="EG345">
        <v>0</v>
      </c>
      <c r="EH345">
        <v>-4302.38</v>
      </c>
      <c r="EI345">
        <v>0</v>
      </c>
      <c r="EJ345">
        <v>0</v>
      </c>
      <c r="EK345">
        <v>505.55700000000002</v>
      </c>
      <c r="EL345">
        <v>940.46199999999999</v>
      </c>
      <c r="EM345">
        <v>2025.88</v>
      </c>
      <c r="EN345">
        <v>119.621</v>
      </c>
      <c r="EO345">
        <v>8.2185900000000007</v>
      </c>
      <c r="EP345">
        <v>194.12799999999999</v>
      </c>
      <c r="EQ345">
        <v>114.539</v>
      </c>
      <c r="ER345">
        <v>0</v>
      </c>
      <c r="ES345">
        <v>43.1646</v>
      </c>
      <c r="ET345">
        <v>351.83199999999999</v>
      </c>
      <c r="EU345">
        <v>21.91</v>
      </c>
      <c r="EV345">
        <v>19.350000000000001</v>
      </c>
      <c r="EW345">
        <v>3.66</v>
      </c>
      <c r="EX345">
        <v>12.08</v>
      </c>
      <c r="EY345">
        <v>0</v>
      </c>
      <c r="EZ345">
        <v>-48.36</v>
      </c>
      <c r="FA345">
        <v>0</v>
      </c>
      <c r="FB345">
        <v>0</v>
      </c>
      <c r="FC345">
        <v>7.37</v>
      </c>
      <c r="FD345">
        <v>17.399999999999999</v>
      </c>
      <c r="FE345">
        <v>27.51</v>
      </c>
      <c r="FF345">
        <v>1.64</v>
      </c>
      <c r="FG345">
        <v>62.56</v>
      </c>
      <c r="FT345">
        <v>0</v>
      </c>
      <c r="FU345">
        <v>0.86884099999999997</v>
      </c>
      <c r="FV345">
        <v>3.1638600000000003E-2</v>
      </c>
      <c r="FW345">
        <v>1.40705E-2</v>
      </c>
      <c r="FX345">
        <v>0</v>
      </c>
      <c r="FY345">
        <v>-8.0562099999999998E-2</v>
      </c>
      <c r="FZ345">
        <v>0</v>
      </c>
      <c r="GA345">
        <v>0</v>
      </c>
      <c r="GB345">
        <v>0.134212</v>
      </c>
      <c r="GC345">
        <v>0.17453099999999999</v>
      </c>
      <c r="GD345">
        <v>0.30364400000000002</v>
      </c>
      <c r="GE345">
        <v>2.03874E-2</v>
      </c>
      <c r="GF345">
        <v>1.4667600000000001</v>
      </c>
      <c r="GG345">
        <v>467.19799999999998</v>
      </c>
      <c r="GH345">
        <v>1161.6500000000001</v>
      </c>
      <c r="GI345">
        <v>277.07299999999998</v>
      </c>
      <c r="GJ345">
        <v>0</v>
      </c>
      <c r="GK345">
        <v>2135</v>
      </c>
      <c r="GL345">
        <v>930.00099999999998</v>
      </c>
      <c r="GM345">
        <v>2637.81</v>
      </c>
      <c r="GN345">
        <v>297.5</v>
      </c>
      <c r="GO345">
        <v>7906.24</v>
      </c>
      <c r="GP345">
        <v>388.904</v>
      </c>
      <c r="GQ345">
        <v>168.15199999999999</v>
      </c>
      <c r="GR345">
        <v>65.400000000000006</v>
      </c>
      <c r="GS345">
        <v>622.45600000000002</v>
      </c>
      <c r="GT345">
        <v>48.993000000000002</v>
      </c>
      <c r="GU345">
        <v>54.21</v>
      </c>
      <c r="GV345">
        <v>3.66</v>
      </c>
      <c r="GW345">
        <v>39.268300000000004</v>
      </c>
      <c r="GX345">
        <v>31.93</v>
      </c>
      <c r="GY345">
        <v>23.209499999999998</v>
      </c>
      <c r="GZ345">
        <v>36.39</v>
      </c>
      <c r="HA345">
        <v>4.13</v>
      </c>
      <c r="HB345">
        <v>241.791</v>
      </c>
      <c r="HC345">
        <v>46.39</v>
      </c>
      <c r="HD345">
        <v>54.21</v>
      </c>
      <c r="HE345">
        <v>3.66</v>
      </c>
      <c r="HF345">
        <v>16.100000000000001</v>
      </c>
      <c r="HG345">
        <v>31.93</v>
      </c>
      <c r="HH345">
        <v>18.57</v>
      </c>
      <c r="HI345">
        <v>36.39</v>
      </c>
      <c r="HJ345">
        <v>4.13</v>
      </c>
      <c r="HK345">
        <v>211.38</v>
      </c>
      <c r="ID345">
        <v>0</v>
      </c>
      <c r="IE345">
        <v>2.4539</v>
      </c>
      <c r="IF345">
        <v>3.1638600000000003E-2</v>
      </c>
      <c r="IG345">
        <v>0</v>
      </c>
      <c r="IH345">
        <v>0.62342900000000001</v>
      </c>
      <c r="II345">
        <v>0.118043</v>
      </c>
      <c r="IJ345">
        <v>0.43196400000000001</v>
      </c>
      <c r="IK345">
        <v>6.2929700000000005E-2</v>
      </c>
      <c r="IL345">
        <v>3.7219099999999998</v>
      </c>
      <c r="IM345">
        <v>45.9</v>
      </c>
      <c r="IN345">
        <v>20</v>
      </c>
      <c r="IO345">
        <v>25.9</v>
      </c>
      <c r="IP345">
        <v>46.1</v>
      </c>
      <c r="IQ345">
        <v>20</v>
      </c>
      <c r="IR345">
        <v>26.1</v>
      </c>
      <c r="IU345">
        <v>25.73</v>
      </c>
      <c r="IV345">
        <v>31.27</v>
      </c>
      <c r="IW345">
        <v>24.84</v>
      </c>
      <c r="IX345">
        <v>32.69</v>
      </c>
      <c r="IY345">
        <v>25.73</v>
      </c>
      <c r="IZ345">
        <v>31.27</v>
      </c>
      <c r="JA345">
        <v>63.48</v>
      </c>
      <c r="JB345">
        <v>82.651300000000006</v>
      </c>
      <c r="JK345">
        <v>1</v>
      </c>
      <c r="JL345">
        <v>2.8233299999999999</v>
      </c>
      <c r="JM345">
        <v>2.8233299999999999</v>
      </c>
      <c r="JP345">
        <v>4303.6400000000003</v>
      </c>
      <c r="JQ345">
        <v>2.8233299999999999</v>
      </c>
      <c r="JR345">
        <v>0.26</v>
      </c>
      <c r="JS345">
        <v>0.4</v>
      </c>
      <c r="JT345">
        <v>2.1</v>
      </c>
      <c r="JU345">
        <v>0.26</v>
      </c>
      <c r="JV345">
        <v>0.4</v>
      </c>
      <c r="JW345">
        <v>2.17</v>
      </c>
      <c r="JZ345">
        <v>1</v>
      </c>
      <c r="KA345">
        <v>1</v>
      </c>
      <c r="KB345">
        <v>31.638999999999999</v>
      </c>
      <c r="KC345">
        <v>21.5002</v>
      </c>
      <c r="KD345">
        <v>33.212800000000001</v>
      </c>
      <c r="KE345">
        <v>21.256</v>
      </c>
      <c r="KF345">
        <v>50.194699999999997</v>
      </c>
      <c r="KG345">
        <v>45.931800000000003</v>
      </c>
      <c r="KJ345">
        <v>26.870200000000001</v>
      </c>
      <c r="KK345">
        <v>55.1008</v>
      </c>
      <c r="KL345">
        <v>55.284100000000002</v>
      </c>
      <c r="KM345">
        <v>16.012</v>
      </c>
      <c r="KN345">
        <v>0</v>
      </c>
      <c r="KO345">
        <v>-658.89300000000003</v>
      </c>
      <c r="KP345">
        <v>0</v>
      </c>
      <c r="KQ345">
        <v>0</v>
      </c>
      <c r="KR345">
        <v>109.703</v>
      </c>
      <c r="KS345">
        <v>187.37100000000001</v>
      </c>
      <c r="KT345">
        <v>413.96499999999997</v>
      </c>
      <c r="KU345">
        <v>26.198699999999999</v>
      </c>
      <c r="KV345">
        <v>231.61199999999999</v>
      </c>
      <c r="KW345">
        <v>1030.25</v>
      </c>
      <c r="KX345">
        <v>607.86199999999997</v>
      </c>
      <c r="KY345">
        <v>0</v>
      </c>
      <c r="KZ345">
        <v>229.07599999999999</v>
      </c>
      <c r="LA345">
        <v>1867.18</v>
      </c>
      <c r="LB345">
        <v>28.4787</v>
      </c>
      <c r="LC345">
        <v>49.5916</v>
      </c>
      <c r="LD345">
        <v>55.284100000000002</v>
      </c>
      <c r="LE345">
        <v>16.012</v>
      </c>
      <c r="LF345">
        <v>-658.89300000000003</v>
      </c>
      <c r="LG345">
        <v>109.703</v>
      </c>
      <c r="LH345">
        <v>187.92699999999999</v>
      </c>
      <c r="LI345">
        <v>413.96499999999997</v>
      </c>
      <c r="LJ345">
        <v>26.198699999999999</v>
      </c>
      <c r="LK345">
        <v>228.267</v>
      </c>
      <c r="LL345">
        <v>1100.57</v>
      </c>
      <c r="LM345">
        <v>607.86199999999997</v>
      </c>
      <c r="LN345">
        <v>229.07599999999999</v>
      </c>
      <c r="LO345">
        <v>1937.51</v>
      </c>
      <c r="LP345">
        <v>97.322800000000001</v>
      </c>
      <c r="LQ345">
        <v>281.65600000000001</v>
      </c>
      <c r="LR345">
        <v>55.284100000000002</v>
      </c>
      <c r="LS345">
        <v>0</v>
      </c>
      <c r="LT345">
        <v>463.08</v>
      </c>
      <c r="LU345">
        <v>187.226</v>
      </c>
      <c r="LV345">
        <v>544.68899999999996</v>
      </c>
      <c r="LW345">
        <v>71.471400000000003</v>
      </c>
      <c r="LX345">
        <v>1700.73</v>
      </c>
      <c r="LY345">
        <v>2063.9299999999998</v>
      </c>
      <c r="LZ345">
        <v>892.38499999999999</v>
      </c>
      <c r="MA345">
        <v>347.08</v>
      </c>
      <c r="MB345">
        <v>3303.39</v>
      </c>
    </row>
    <row r="346" spans="1:340" x14ac:dyDescent="0.25">
      <c r="A346" s="26">
        <v>44253.728229166663</v>
      </c>
      <c r="B346" t="s">
        <v>651</v>
      </c>
      <c r="C346" t="s">
        <v>642</v>
      </c>
      <c r="D346">
        <v>12</v>
      </c>
      <c r="E346">
        <v>1</v>
      </c>
      <c r="F346">
        <v>2100</v>
      </c>
      <c r="G346" t="s">
        <v>87</v>
      </c>
      <c r="H346" t="s">
        <v>393</v>
      </c>
      <c r="I346">
        <v>6.4</v>
      </c>
      <c r="J346">
        <v>2.7</v>
      </c>
      <c r="K346">
        <v>2.7</v>
      </c>
      <c r="L346">
        <v>23.4</v>
      </c>
      <c r="O346">
        <v>129.52199999999999</v>
      </c>
      <c r="P346">
        <v>154.52799999999999</v>
      </c>
      <c r="Q346">
        <v>277.07299999999998</v>
      </c>
      <c r="R346">
        <v>81.134900000000002</v>
      </c>
      <c r="S346">
        <v>0</v>
      </c>
      <c r="T346">
        <v>-4302.38</v>
      </c>
      <c r="U346">
        <v>0</v>
      </c>
      <c r="V346">
        <v>0</v>
      </c>
      <c r="W346">
        <v>505.55700000000002</v>
      </c>
      <c r="X346">
        <v>938.37199999999996</v>
      </c>
      <c r="Y346">
        <v>2025.88</v>
      </c>
      <c r="Z346">
        <v>119.621</v>
      </c>
      <c r="AA346">
        <v>-70.691000000000003</v>
      </c>
      <c r="AB346">
        <v>642.25800000000004</v>
      </c>
      <c r="AC346">
        <v>191.18</v>
      </c>
      <c r="AD346">
        <v>114.539</v>
      </c>
      <c r="AE346">
        <v>0</v>
      </c>
      <c r="AF346">
        <v>43.1646</v>
      </c>
      <c r="AG346">
        <v>348.88400000000001</v>
      </c>
      <c r="AH346">
        <v>305.71899999999999</v>
      </c>
      <c r="AI346">
        <v>21.55</v>
      </c>
      <c r="AJ346">
        <v>13.84</v>
      </c>
      <c r="AK346">
        <v>3.66</v>
      </c>
      <c r="AL346">
        <v>12.08</v>
      </c>
      <c r="AM346">
        <v>0</v>
      </c>
      <c r="AN346">
        <v>-48.36</v>
      </c>
      <c r="AO346">
        <v>0</v>
      </c>
      <c r="AP346">
        <v>0</v>
      </c>
      <c r="AQ346">
        <v>7.37</v>
      </c>
      <c r="AR346">
        <v>17.37</v>
      </c>
      <c r="AS346">
        <v>27.51</v>
      </c>
      <c r="AT346">
        <v>1.64</v>
      </c>
      <c r="AU346">
        <v>56.66</v>
      </c>
      <c r="AV346">
        <v>51.13</v>
      </c>
      <c r="BI346">
        <v>0</v>
      </c>
      <c r="BJ346">
        <v>0.53426099999999999</v>
      </c>
      <c r="BK346">
        <v>3.1638600000000003E-2</v>
      </c>
      <c r="BL346">
        <v>1.40705E-2</v>
      </c>
      <c r="BM346">
        <v>0</v>
      </c>
      <c r="BN346">
        <v>-8.0783599999999997E-2</v>
      </c>
      <c r="BO346">
        <v>0</v>
      </c>
      <c r="BP346">
        <v>0</v>
      </c>
      <c r="BQ346">
        <v>0.134212</v>
      </c>
      <c r="BR346">
        <v>0.17436399999999999</v>
      </c>
      <c r="BS346">
        <v>0.30364400000000002</v>
      </c>
      <c r="BT346">
        <v>2.03874E-2</v>
      </c>
      <c r="BU346">
        <v>1.1317900000000001</v>
      </c>
      <c r="BV346">
        <v>0.57996999999999999</v>
      </c>
      <c r="BW346">
        <v>140.49700000000001</v>
      </c>
      <c r="BX346">
        <v>209.15</v>
      </c>
      <c r="BY346">
        <v>277.07299999999998</v>
      </c>
      <c r="BZ346">
        <v>81.134900000000002</v>
      </c>
      <c r="CA346">
        <v>-4302.38</v>
      </c>
      <c r="CB346">
        <v>505.55700000000002</v>
      </c>
      <c r="CC346">
        <v>943.46699999999998</v>
      </c>
      <c r="CD346">
        <v>2025.88</v>
      </c>
      <c r="CE346">
        <v>119.621</v>
      </c>
      <c r="CF346">
        <v>7.0069200000000005E-4</v>
      </c>
      <c r="CG346">
        <v>707.85500000000002</v>
      </c>
      <c r="CH346">
        <v>207.37899999999999</v>
      </c>
      <c r="CI346">
        <v>114.539</v>
      </c>
      <c r="CJ346">
        <v>43.1646</v>
      </c>
      <c r="CK346">
        <v>365.08300000000003</v>
      </c>
      <c r="CL346">
        <v>321.91800000000001</v>
      </c>
      <c r="CM346">
        <v>23.44</v>
      </c>
      <c r="CN346">
        <v>18.350000000000001</v>
      </c>
      <c r="CO346">
        <v>3.66</v>
      </c>
      <c r="CP346">
        <v>12.08</v>
      </c>
      <c r="CQ346">
        <v>-48.38</v>
      </c>
      <c r="CR346">
        <v>7.37</v>
      </c>
      <c r="CS346">
        <v>17.440000000000001</v>
      </c>
      <c r="CT346">
        <v>27.51</v>
      </c>
      <c r="CU346">
        <v>1.64</v>
      </c>
      <c r="CV346">
        <v>63.11</v>
      </c>
      <c r="CW346">
        <v>57.53</v>
      </c>
      <c r="DH346">
        <v>0</v>
      </c>
      <c r="DI346">
        <v>0.73802199999999996</v>
      </c>
      <c r="DJ346">
        <v>3.1638600000000003E-2</v>
      </c>
      <c r="DK346">
        <v>1.40705E-2</v>
      </c>
      <c r="DL346">
        <v>-8.0783599999999997E-2</v>
      </c>
      <c r="DM346">
        <v>0.134212</v>
      </c>
      <c r="DN346">
        <v>0.17513200000000001</v>
      </c>
      <c r="DO346">
        <v>0.30364400000000002</v>
      </c>
      <c r="DP346">
        <v>2.03874E-2</v>
      </c>
      <c r="DQ346">
        <v>1.33632</v>
      </c>
      <c r="DR346">
        <v>0.78373099999999996</v>
      </c>
      <c r="DS346" t="s">
        <v>648</v>
      </c>
      <c r="DT346" t="s">
        <v>649</v>
      </c>
      <c r="DU346" t="s">
        <v>650</v>
      </c>
      <c r="DV346" t="s">
        <v>501</v>
      </c>
      <c r="DW346">
        <v>0.20452899999999999</v>
      </c>
      <c r="DX346">
        <v>0.203761</v>
      </c>
      <c r="DY346">
        <v>10.199999999999999</v>
      </c>
      <c r="DZ346">
        <v>11.1</v>
      </c>
      <c r="EC346">
        <v>129.52199999999999</v>
      </c>
      <c r="ED346">
        <v>154.52799999999999</v>
      </c>
      <c r="EE346">
        <v>277.07299999999998</v>
      </c>
      <c r="EF346">
        <v>81.134900000000002</v>
      </c>
      <c r="EG346">
        <v>0</v>
      </c>
      <c r="EH346">
        <v>-4302.38</v>
      </c>
      <c r="EI346">
        <v>0</v>
      </c>
      <c r="EJ346">
        <v>0</v>
      </c>
      <c r="EK346">
        <v>505.55700000000002</v>
      </c>
      <c r="EL346">
        <v>938.37199999999996</v>
      </c>
      <c r="EM346">
        <v>2025.88</v>
      </c>
      <c r="EN346">
        <v>119.621</v>
      </c>
      <c r="EO346">
        <v>-70.691000000000003</v>
      </c>
      <c r="EP346">
        <v>191.18</v>
      </c>
      <c r="EQ346">
        <v>114.539</v>
      </c>
      <c r="ER346">
        <v>0</v>
      </c>
      <c r="ES346">
        <v>43.1646</v>
      </c>
      <c r="ET346">
        <v>348.88400000000001</v>
      </c>
      <c r="EU346">
        <v>21.55</v>
      </c>
      <c r="EV346">
        <v>13.84</v>
      </c>
      <c r="EW346">
        <v>3.66</v>
      </c>
      <c r="EX346">
        <v>12.08</v>
      </c>
      <c r="EY346">
        <v>0</v>
      </c>
      <c r="EZ346">
        <v>-48.36</v>
      </c>
      <c r="FA346">
        <v>0</v>
      </c>
      <c r="FB346">
        <v>0</v>
      </c>
      <c r="FC346">
        <v>7.37</v>
      </c>
      <c r="FD346">
        <v>17.37</v>
      </c>
      <c r="FE346">
        <v>27.51</v>
      </c>
      <c r="FF346">
        <v>1.64</v>
      </c>
      <c r="FG346">
        <v>56.66</v>
      </c>
      <c r="FT346">
        <v>0</v>
      </c>
      <c r="FU346">
        <v>0.53426099999999999</v>
      </c>
      <c r="FV346">
        <v>3.1638600000000003E-2</v>
      </c>
      <c r="FW346">
        <v>1.40705E-2</v>
      </c>
      <c r="FX346">
        <v>0</v>
      </c>
      <c r="FY346">
        <v>-8.0783599999999997E-2</v>
      </c>
      <c r="FZ346">
        <v>0</v>
      </c>
      <c r="GA346">
        <v>0</v>
      </c>
      <c r="GB346">
        <v>0.134212</v>
      </c>
      <c r="GC346">
        <v>0.17436399999999999</v>
      </c>
      <c r="GD346">
        <v>0.30364400000000002</v>
      </c>
      <c r="GE346">
        <v>2.03874E-2</v>
      </c>
      <c r="GF346">
        <v>1.1317900000000001</v>
      </c>
      <c r="GG346">
        <v>467.20299999999997</v>
      </c>
      <c r="GH346">
        <v>1161.6600000000001</v>
      </c>
      <c r="GI346">
        <v>277.07299999999998</v>
      </c>
      <c r="GJ346">
        <v>0</v>
      </c>
      <c r="GK346">
        <v>2135</v>
      </c>
      <c r="GL346">
        <v>930.00099999999998</v>
      </c>
      <c r="GM346">
        <v>2637.81</v>
      </c>
      <c r="GN346">
        <v>297.5</v>
      </c>
      <c r="GO346">
        <v>7906.25</v>
      </c>
      <c r="GP346">
        <v>388.90899999999999</v>
      </c>
      <c r="GQ346">
        <v>168.15199999999999</v>
      </c>
      <c r="GR346">
        <v>65.400000000000006</v>
      </c>
      <c r="GS346">
        <v>622.46</v>
      </c>
      <c r="GT346">
        <v>49.003599999999999</v>
      </c>
      <c r="GU346">
        <v>54.21</v>
      </c>
      <c r="GV346">
        <v>3.66</v>
      </c>
      <c r="GW346">
        <v>39.268300000000004</v>
      </c>
      <c r="GX346">
        <v>31.93</v>
      </c>
      <c r="GY346">
        <v>23.209499999999998</v>
      </c>
      <c r="GZ346">
        <v>36.39</v>
      </c>
      <c r="HA346">
        <v>4.13</v>
      </c>
      <c r="HB346">
        <v>241.80099999999999</v>
      </c>
      <c r="HC346">
        <v>46.4</v>
      </c>
      <c r="HD346">
        <v>54.21</v>
      </c>
      <c r="HE346">
        <v>3.66</v>
      </c>
      <c r="HF346">
        <v>16.100000000000001</v>
      </c>
      <c r="HG346">
        <v>31.93</v>
      </c>
      <c r="HH346">
        <v>18.57</v>
      </c>
      <c r="HI346">
        <v>36.39</v>
      </c>
      <c r="HJ346">
        <v>4.13</v>
      </c>
      <c r="HK346">
        <v>211.39</v>
      </c>
      <c r="ID346">
        <v>0</v>
      </c>
      <c r="IE346">
        <v>2.4539200000000001</v>
      </c>
      <c r="IF346">
        <v>3.1638600000000003E-2</v>
      </c>
      <c r="IG346">
        <v>0</v>
      </c>
      <c r="IH346">
        <v>0.62342900000000001</v>
      </c>
      <c r="II346">
        <v>0.118043</v>
      </c>
      <c r="IJ346">
        <v>0.43196400000000001</v>
      </c>
      <c r="IK346">
        <v>6.2929700000000005E-2</v>
      </c>
      <c r="IL346">
        <v>3.72193</v>
      </c>
      <c r="IM346">
        <v>43.4</v>
      </c>
      <c r="IN346">
        <v>20</v>
      </c>
      <c r="IO346">
        <v>23.4</v>
      </c>
      <c r="IP346">
        <v>46.1</v>
      </c>
      <c r="IQ346">
        <v>20</v>
      </c>
      <c r="IR346">
        <v>26.1</v>
      </c>
      <c r="IU346">
        <v>20.2</v>
      </c>
      <c r="IV346">
        <v>30.93</v>
      </c>
      <c r="IW346">
        <v>24.84</v>
      </c>
      <c r="IX346">
        <v>32.69</v>
      </c>
      <c r="IY346">
        <v>20.2</v>
      </c>
      <c r="IZ346">
        <v>30.93</v>
      </c>
      <c r="JA346">
        <v>63.48</v>
      </c>
      <c r="JB346">
        <v>82.661900000000003</v>
      </c>
      <c r="JK346">
        <v>1</v>
      </c>
      <c r="JL346">
        <v>2.70966</v>
      </c>
      <c r="JM346">
        <v>2.70966</v>
      </c>
      <c r="JP346">
        <v>4303.6400000000003</v>
      </c>
      <c r="JQ346">
        <v>2.70966</v>
      </c>
      <c r="JR346">
        <v>0.25</v>
      </c>
      <c r="JS346">
        <v>0.41</v>
      </c>
      <c r="JT346">
        <v>2.06</v>
      </c>
      <c r="JU346">
        <v>0.26</v>
      </c>
      <c r="JV346">
        <v>0.4</v>
      </c>
      <c r="JW346">
        <v>2.17</v>
      </c>
      <c r="JZ346">
        <v>26.517499999999998</v>
      </c>
      <c r="KA346">
        <v>36.058199999999999</v>
      </c>
      <c r="KB346">
        <v>55.284100000000002</v>
      </c>
      <c r="KC346">
        <v>16.012</v>
      </c>
      <c r="KD346">
        <v>0</v>
      </c>
      <c r="KE346">
        <v>-658.95</v>
      </c>
      <c r="KF346">
        <v>0</v>
      </c>
      <c r="KG346">
        <v>0</v>
      </c>
      <c r="KH346">
        <v>109.703</v>
      </c>
      <c r="KI346">
        <v>186.928</v>
      </c>
      <c r="KJ346">
        <v>413.96499999999997</v>
      </c>
      <c r="KK346">
        <v>26.198699999999999</v>
      </c>
      <c r="KL346">
        <v>211.71700000000001</v>
      </c>
      <c r="KM346">
        <v>1014.6</v>
      </c>
      <c r="KN346">
        <v>607.86199999999997</v>
      </c>
      <c r="KO346">
        <v>0</v>
      </c>
      <c r="KP346">
        <v>229.07599999999999</v>
      </c>
      <c r="KQ346">
        <v>1851.54</v>
      </c>
      <c r="KR346">
        <v>28.4787</v>
      </c>
      <c r="KS346">
        <v>49.5916</v>
      </c>
      <c r="KT346">
        <v>55.284100000000002</v>
      </c>
      <c r="KU346">
        <v>16.012</v>
      </c>
      <c r="KV346">
        <v>-658.95</v>
      </c>
      <c r="KW346">
        <v>109.703</v>
      </c>
      <c r="KX346">
        <v>187.92699999999999</v>
      </c>
      <c r="KY346">
        <v>413.96499999999997</v>
      </c>
      <c r="KZ346">
        <v>26.198699999999999</v>
      </c>
      <c r="LA346">
        <v>228.21100000000001</v>
      </c>
      <c r="LB346">
        <v>1100.57</v>
      </c>
      <c r="LC346">
        <v>607.86199999999997</v>
      </c>
      <c r="LD346">
        <v>229.07599999999999</v>
      </c>
      <c r="LE346">
        <v>1937.51</v>
      </c>
      <c r="LF346">
        <v>97.323800000000006</v>
      </c>
      <c r="LG346">
        <v>281.65800000000002</v>
      </c>
      <c r="LH346">
        <v>55.284100000000002</v>
      </c>
      <c r="LI346">
        <v>0</v>
      </c>
      <c r="LJ346">
        <v>463.08</v>
      </c>
      <c r="LK346">
        <v>187.226</v>
      </c>
      <c r="LL346">
        <v>544.68899999999996</v>
      </c>
      <c r="LM346">
        <v>71.471400000000003</v>
      </c>
      <c r="LN346">
        <v>1700.73</v>
      </c>
      <c r="LO346">
        <v>2063.9499999999998</v>
      </c>
      <c r="LP346">
        <v>892.38499999999999</v>
      </c>
      <c r="LQ346">
        <v>347.08</v>
      </c>
      <c r="LR346">
        <v>3303.42</v>
      </c>
    </row>
    <row r="347" spans="1:340" x14ac:dyDescent="0.25">
      <c r="A347" s="26">
        <v>44253.728136574071</v>
      </c>
      <c r="B347" t="s">
        <v>652</v>
      </c>
      <c r="C347" t="s">
        <v>643</v>
      </c>
      <c r="D347">
        <v>12</v>
      </c>
      <c r="E347">
        <v>1</v>
      </c>
      <c r="F347">
        <v>2100</v>
      </c>
      <c r="G347" t="s">
        <v>87</v>
      </c>
      <c r="H347" t="s">
        <v>393</v>
      </c>
      <c r="I347">
        <v>8.1999999999999993</v>
      </c>
      <c r="J347">
        <v>3.4</v>
      </c>
      <c r="K347">
        <v>3.4</v>
      </c>
      <c r="L347">
        <v>22.7</v>
      </c>
      <c r="O347">
        <v>124.374</v>
      </c>
      <c r="P347">
        <v>148.94200000000001</v>
      </c>
      <c r="Q347">
        <v>277.07299999999998</v>
      </c>
      <c r="R347">
        <v>81.134900000000002</v>
      </c>
      <c r="S347">
        <v>0</v>
      </c>
      <c r="T347">
        <v>-4302.38</v>
      </c>
      <c r="U347">
        <v>0</v>
      </c>
      <c r="V347">
        <v>0</v>
      </c>
      <c r="W347">
        <v>505.55700000000002</v>
      </c>
      <c r="X347">
        <v>938.31600000000003</v>
      </c>
      <c r="Y347">
        <v>2025.88</v>
      </c>
      <c r="Z347">
        <v>119.621</v>
      </c>
      <c r="AA347">
        <v>-81.481399999999994</v>
      </c>
      <c r="AB347">
        <v>631.524</v>
      </c>
      <c r="AC347">
        <v>183.58099999999999</v>
      </c>
      <c r="AD347">
        <v>114.539</v>
      </c>
      <c r="AE347">
        <v>0</v>
      </c>
      <c r="AF347">
        <v>43.1646</v>
      </c>
      <c r="AG347">
        <v>341.28500000000003</v>
      </c>
      <c r="AH347">
        <v>298.12</v>
      </c>
      <c r="AI347">
        <v>20.69</v>
      </c>
      <c r="AJ347">
        <v>12.9</v>
      </c>
      <c r="AK347">
        <v>3.66</v>
      </c>
      <c r="AL347">
        <v>12.08</v>
      </c>
      <c r="AM347">
        <v>0</v>
      </c>
      <c r="AN347">
        <v>-48.36</v>
      </c>
      <c r="AO347">
        <v>0</v>
      </c>
      <c r="AP347">
        <v>0</v>
      </c>
      <c r="AQ347">
        <v>7.37</v>
      </c>
      <c r="AR347">
        <v>17.37</v>
      </c>
      <c r="AS347">
        <v>27.51</v>
      </c>
      <c r="AT347">
        <v>1.64</v>
      </c>
      <c r="AU347">
        <v>54.86</v>
      </c>
      <c r="AV347">
        <v>49.33</v>
      </c>
      <c r="BI347">
        <v>0</v>
      </c>
      <c r="BJ347">
        <v>0.49661</v>
      </c>
      <c r="BK347">
        <v>3.1638600000000003E-2</v>
      </c>
      <c r="BL347">
        <v>1.40705E-2</v>
      </c>
      <c r="BM347">
        <v>0</v>
      </c>
      <c r="BN347">
        <v>-8.0783599999999997E-2</v>
      </c>
      <c r="BO347">
        <v>0</v>
      </c>
      <c r="BP347">
        <v>0</v>
      </c>
      <c r="BQ347">
        <v>0.134212</v>
      </c>
      <c r="BR347">
        <v>0.17436199999999999</v>
      </c>
      <c r="BS347">
        <v>0.30364400000000002</v>
      </c>
      <c r="BT347">
        <v>2.03874E-2</v>
      </c>
      <c r="BU347">
        <v>1.0941399999999999</v>
      </c>
      <c r="BV347">
        <v>0.542319</v>
      </c>
      <c r="BW347">
        <v>140.49700000000001</v>
      </c>
      <c r="BX347">
        <v>209.15</v>
      </c>
      <c r="BY347">
        <v>277.07299999999998</v>
      </c>
      <c r="BZ347">
        <v>81.134900000000002</v>
      </c>
      <c r="CA347">
        <v>-4302.38</v>
      </c>
      <c r="CB347">
        <v>505.55700000000002</v>
      </c>
      <c r="CC347">
        <v>943.46699999999998</v>
      </c>
      <c r="CD347">
        <v>2025.88</v>
      </c>
      <c r="CE347">
        <v>119.621</v>
      </c>
      <c r="CF347">
        <v>7.0069200000000005E-4</v>
      </c>
      <c r="CG347">
        <v>707.85500000000002</v>
      </c>
      <c r="CH347">
        <v>207.37899999999999</v>
      </c>
      <c r="CI347">
        <v>114.539</v>
      </c>
      <c r="CJ347">
        <v>43.1646</v>
      </c>
      <c r="CK347">
        <v>365.08300000000003</v>
      </c>
      <c r="CL347">
        <v>321.91800000000001</v>
      </c>
      <c r="CM347">
        <v>23.44</v>
      </c>
      <c r="CN347">
        <v>18.350000000000001</v>
      </c>
      <c r="CO347">
        <v>3.66</v>
      </c>
      <c r="CP347">
        <v>12.08</v>
      </c>
      <c r="CQ347">
        <v>-48.38</v>
      </c>
      <c r="CR347">
        <v>7.37</v>
      </c>
      <c r="CS347">
        <v>17.440000000000001</v>
      </c>
      <c r="CT347">
        <v>27.51</v>
      </c>
      <c r="CU347">
        <v>1.64</v>
      </c>
      <c r="CV347">
        <v>63.11</v>
      </c>
      <c r="CW347">
        <v>57.53</v>
      </c>
      <c r="DH347">
        <v>0</v>
      </c>
      <c r="DI347">
        <v>0.73802199999999996</v>
      </c>
      <c r="DJ347">
        <v>3.1638600000000003E-2</v>
      </c>
      <c r="DK347">
        <v>1.40705E-2</v>
      </c>
      <c r="DL347">
        <v>-8.0783599999999997E-2</v>
      </c>
      <c r="DM347">
        <v>0.134212</v>
      </c>
      <c r="DN347">
        <v>0.17513200000000001</v>
      </c>
      <c r="DO347">
        <v>0.30364400000000002</v>
      </c>
      <c r="DP347">
        <v>2.03874E-2</v>
      </c>
      <c r="DQ347">
        <v>1.33632</v>
      </c>
      <c r="DR347">
        <v>0.78373099999999996</v>
      </c>
      <c r="DS347" t="s">
        <v>648</v>
      </c>
      <c r="DT347" t="s">
        <v>649</v>
      </c>
      <c r="DU347" t="s">
        <v>650</v>
      </c>
      <c r="DV347" t="s">
        <v>501</v>
      </c>
      <c r="DW347">
        <v>0.24218200000000001</v>
      </c>
      <c r="DX347">
        <v>0.24141199999999999</v>
      </c>
      <c r="DY347">
        <v>13.1</v>
      </c>
      <c r="DZ347">
        <v>14.3</v>
      </c>
      <c r="EC347">
        <v>124.374</v>
      </c>
      <c r="ED347">
        <v>148.94200000000001</v>
      </c>
      <c r="EE347">
        <v>277.07299999999998</v>
      </c>
      <c r="EF347">
        <v>81.134900000000002</v>
      </c>
      <c r="EG347">
        <v>0</v>
      </c>
      <c r="EH347">
        <v>-4302.38</v>
      </c>
      <c r="EI347">
        <v>0</v>
      </c>
      <c r="EJ347">
        <v>0</v>
      </c>
      <c r="EK347">
        <v>505.55700000000002</v>
      </c>
      <c r="EL347">
        <v>938.31600000000003</v>
      </c>
      <c r="EM347">
        <v>2025.88</v>
      </c>
      <c r="EN347">
        <v>119.621</v>
      </c>
      <c r="EO347">
        <v>-81.481399999999994</v>
      </c>
      <c r="EP347">
        <v>183.58099999999999</v>
      </c>
      <c r="EQ347">
        <v>114.539</v>
      </c>
      <c r="ER347">
        <v>0</v>
      </c>
      <c r="ES347">
        <v>43.1646</v>
      </c>
      <c r="ET347">
        <v>341.28500000000003</v>
      </c>
      <c r="EU347">
        <v>20.69</v>
      </c>
      <c r="EV347">
        <v>12.9</v>
      </c>
      <c r="EW347">
        <v>3.66</v>
      </c>
      <c r="EX347">
        <v>12.08</v>
      </c>
      <c r="EY347">
        <v>0</v>
      </c>
      <c r="EZ347">
        <v>-48.36</v>
      </c>
      <c r="FA347">
        <v>0</v>
      </c>
      <c r="FB347">
        <v>0</v>
      </c>
      <c r="FC347">
        <v>7.37</v>
      </c>
      <c r="FD347">
        <v>17.37</v>
      </c>
      <c r="FE347">
        <v>27.51</v>
      </c>
      <c r="FF347">
        <v>1.64</v>
      </c>
      <c r="FG347">
        <v>54.86</v>
      </c>
      <c r="FT347">
        <v>0</v>
      </c>
      <c r="FU347">
        <v>0.49661</v>
      </c>
      <c r="FV347">
        <v>3.1638600000000003E-2</v>
      </c>
      <c r="FW347">
        <v>1.40705E-2</v>
      </c>
      <c r="FX347">
        <v>0</v>
      </c>
      <c r="FY347">
        <v>-8.0783599999999997E-2</v>
      </c>
      <c r="FZ347">
        <v>0</v>
      </c>
      <c r="GA347">
        <v>0</v>
      </c>
      <c r="GB347">
        <v>0.134212</v>
      </c>
      <c r="GC347">
        <v>0.17436199999999999</v>
      </c>
      <c r="GD347">
        <v>0.30364400000000002</v>
      </c>
      <c r="GE347">
        <v>2.03874E-2</v>
      </c>
      <c r="GF347">
        <v>1.0941399999999999</v>
      </c>
      <c r="GG347">
        <v>467.20299999999997</v>
      </c>
      <c r="GH347">
        <v>1161.6600000000001</v>
      </c>
      <c r="GI347">
        <v>277.07299999999998</v>
      </c>
      <c r="GJ347">
        <v>0</v>
      </c>
      <c r="GK347">
        <v>2135</v>
      </c>
      <c r="GL347">
        <v>930.00099999999998</v>
      </c>
      <c r="GM347">
        <v>2637.81</v>
      </c>
      <c r="GN347">
        <v>297.5</v>
      </c>
      <c r="GO347">
        <v>7906.25</v>
      </c>
      <c r="GP347">
        <v>388.90899999999999</v>
      </c>
      <c r="GQ347">
        <v>168.15199999999999</v>
      </c>
      <c r="GR347">
        <v>65.400000000000006</v>
      </c>
      <c r="GS347">
        <v>622.46</v>
      </c>
      <c r="GT347">
        <v>49.003599999999999</v>
      </c>
      <c r="GU347">
        <v>54.21</v>
      </c>
      <c r="GV347">
        <v>3.66</v>
      </c>
      <c r="GW347">
        <v>39.268300000000004</v>
      </c>
      <c r="GX347">
        <v>31.93</v>
      </c>
      <c r="GY347">
        <v>23.209499999999998</v>
      </c>
      <c r="GZ347">
        <v>36.39</v>
      </c>
      <c r="HA347">
        <v>4.13</v>
      </c>
      <c r="HB347">
        <v>241.80099999999999</v>
      </c>
      <c r="HC347">
        <v>46.4</v>
      </c>
      <c r="HD347">
        <v>54.21</v>
      </c>
      <c r="HE347">
        <v>3.66</v>
      </c>
      <c r="HF347">
        <v>16.100000000000001</v>
      </c>
      <c r="HG347">
        <v>31.93</v>
      </c>
      <c r="HH347">
        <v>18.57</v>
      </c>
      <c r="HI347">
        <v>36.39</v>
      </c>
      <c r="HJ347">
        <v>4.13</v>
      </c>
      <c r="HK347">
        <v>211.39</v>
      </c>
      <c r="ID347">
        <v>0</v>
      </c>
      <c r="IE347">
        <v>2.4539200000000001</v>
      </c>
      <c r="IF347">
        <v>3.1638600000000003E-2</v>
      </c>
      <c r="IG347">
        <v>0</v>
      </c>
      <c r="IH347">
        <v>0.62342900000000001</v>
      </c>
      <c r="II347">
        <v>0.118043</v>
      </c>
      <c r="IJ347">
        <v>0.43196400000000001</v>
      </c>
      <c r="IK347">
        <v>6.2929700000000005E-2</v>
      </c>
      <c r="IL347">
        <v>3.72193</v>
      </c>
      <c r="IM347">
        <v>42.7</v>
      </c>
      <c r="IN347">
        <v>20</v>
      </c>
      <c r="IO347">
        <v>22.7</v>
      </c>
      <c r="IP347">
        <v>46.1</v>
      </c>
      <c r="IQ347">
        <v>20</v>
      </c>
      <c r="IR347">
        <v>26.1</v>
      </c>
      <c r="IU347">
        <v>19.2</v>
      </c>
      <c r="IV347">
        <v>30.13</v>
      </c>
      <c r="IW347">
        <v>24.84</v>
      </c>
      <c r="IX347">
        <v>32.69</v>
      </c>
      <c r="IY347">
        <v>19.2</v>
      </c>
      <c r="IZ347">
        <v>30.13</v>
      </c>
      <c r="JA347">
        <v>63.48</v>
      </c>
      <c r="JB347">
        <v>82.661900000000003</v>
      </c>
      <c r="JK347">
        <v>1</v>
      </c>
      <c r="JL347">
        <v>2.70966</v>
      </c>
      <c r="JM347">
        <v>2.70966</v>
      </c>
      <c r="JP347">
        <v>4303.6400000000003</v>
      </c>
      <c r="JQ347">
        <v>2.70966</v>
      </c>
      <c r="JR347">
        <v>0.25</v>
      </c>
      <c r="JS347">
        <v>0.41</v>
      </c>
      <c r="JT347">
        <v>2.02</v>
      </c>
      <c r="JU347">
        <v>0.26</v>
      </c>
      <c r="JV347">
        <v>0.4</v>
      </c>
      <c r="JW347">
        <v>2.17</v>
      </c>
      <c r="JZ347">
        <v>25.422899999999998</v>
      </c>
      <c r="KA347">
        <v>34.5929</v>
      </c>
      <c r="KB347">
        <v>55.284100000000002</v>
      </c>
      <c r="KC347">
        <v>16.012</v>
      </c>
      <c r="KD347">
        <v>0</v>
      </c>
      <c r="KE347">
        <v>-658.95</v>
      </c>
      <c r="KF347">
        <v>0</v>
      </c>
      <c r="KG347">
        <v>0</v>
      </c>
      <c r="KH347">
        <v>109.703</v>
      </c>
      <c r="KI347">
        <v>186.917</v>
      </c>
      <c r="KJ347">
        <v>413.96499999999997</v>
      </c>
      <c r="KK347">
        <v>26.198699999999999</v>
      </c>
      <c r="KL347">
        <v>209.14599999999999</v>
      </c>
      <c r="KM347">
        <v>974.27200000000005</v>
      </c>
      <c r="KN347">
        <v>607.86199999999997</v>
      </c>
      <c r="KO347">
        <v>0</v>
      </c>
      <c r="KP347">
        <v>229.07599999999999</v>
      </c>
      <c r="KQ347">
        <v>1811.21</v>
      </c>
      <c r="KR347">
        <v>28.4787</v>
      </c>
      <c r="KS347">
        <v>49.5916</v>
      </c>
      <c r="KT347">
        <v>55.284100000000002</v>
      </c>
      <c r="KU347">
        <v>16.012</v>
      </c>
      <c r="KV347">
        <v>-658.95</v>
      </c>
      <c r="KW347">
        <v>109.703</v>
      </c>
      <c r="KX347">
        <v>187.92699999999999</v>
      </c>
      <c r="KY347">
        <v>413.96499999999997</v>
      </c>
      <c r="KZ347">
        <v>26.198699999999999</v>
      </c>
      <c r="LA347">
        <v>228.21100000000001</v>
      </c>
      <c r="LB347">
        <v>1100.57</v>
      </c>
      <c r="LC347">
        <v>607.86199999999997</v>
      </c>
      <c r="LD347">
        <v>229.07599999999999</v>
      </c>
      <c r="LE347">
        <v>1937.51</v>
      </c>
      <c r="LF347">
        <v>97.323800000000006</v>
      </c>
      <c r="LG347">
        <v>281.65800000000002</v>
      </c>
      <c r="LH347">
        <v>55.284100000000002</v>
      </c>
      <c r="LI347">
        <v>0</v>
      </c>
      <c r="LJ347">
        <v>463.08</v>
      </c>
      <c r="LK347">
        <v>187.226</v>
      </c>
      <c r="LL347">
        <v>544.68899999999996</v>
      </c>
      <c r="LM347">
        <v>71.471400000000003</v>
      </c>
      <c r="LN347">
        <v>1700.73</v>
      </c>
      <c r="LO347">
        <v>2063.9499999999998</v>
      </c>
      <c r="LP347">
        <v>892.38499999999999</v>
      </c>
      <c r="LQ347">
        <v>347.08</v>
      </c>
      <c r="LR347">
        <v>3303.42</v>
      </c>
    </row>
    <row r="348" spans="1:340" x14ac:dyDescent="0.25">
      <c r="A348" s="26">
        <v>44253.728136574071</v>
      </c>
      <c r="B348" t="s">
        <v>653</v>
      </c>
      <c r="C348" t="s">
        <v>644</v>
      </c>
      <c r="D348">
        <v>12</v>
      </c>
      <c r="E348">
        <v>1</v>
      </c>
      <c r="F348">
        <v>2100</v>
      </c>
      <c r="G348" t="s">
        <v>87</v>
      </c>
      <c r="H348" t="s">
        <v>393</v>
      </c>
      <c r="I348">
        <v>8.14</v>
      </c>
      <c r="J348">
        <v>3.4</v>
      </c>
      <c r="K348">
        <v>3.4</v>
      </c>
      <c r="L348">
        <v>22.7</v>
      </c>
      <c r="O348">
        <v>124.514</v>
      </c>
      <c r="P348">
        <v>149.101</v>
      </c>
      <c r="Q348">
        <v>277.07299999999998</v>
      </c>
      <c r="R348">
        <v>81.134900000000002</v>
      </c>
      <c r="S348">
        <v>0</v>
      </c>
      <c r="T348">
        <v>-4302.38</v>
      </c>
      <c r="U348">
        <v>0</v>
      </c>
      <c r="V348">
        <v>0</v>
      </c>
      <c r="W348">
        <v>505.55700000000002</v>
      </c>
      <c r="X348">
        <v>938.31799999999998</v>
      </c>
      <c r="Y348">
        <v>2025.88</v>
      </c>
      <c r="Z348">
        <v>119.621</v>
      </c>
      <c r="AA348">
        <v>-81.180199999999999</v>
      </c>
      <c r="AB348">
        <v>631.82299999999998</v>
      </c>
      <c r="AC348">
        <v>183.78700000000001</v>
      </c>
      <c r="AD348">
        <v>114.539</v>
      </c>
      <c r="AE348">
        <v>0</v>
      </c>
      <c r="AF348">
        <v>43.1646</v>
      </c>
      <c r="AG348">
        <v>341.49099999999999</v>
      </c>
      <c r="AH348">
        <v>298.32600000000002</v>
      </c>
      <c r="AI348">
        <v>20.72</v>
      </c>
      <c r="AJ348">
        <v>12.93</v>
      </c>
      <c r="AK348">
        <v>3.66</v>
      </c>
      <c r="AL348">
        <v>12.08</v>
      </c>
      <c r="AM348">
        <v>0</v>
      </c>
      <c r="AN348">
        <v>-48.36</v>
      </c>
      <c r="AO348">
        <v>0</v>
      </c>
      <c r="AP348">
        <v>0</v>
      </c>
      <c r="AQ348">
        <v>7.37</v>
      </c>
      <c r="AR348">
        <v>17.37</v>
      </c>
      <c r="AS348">
        <v>27.51</v>
      </c>
      <c r="AT348">
        <v>1.64</v>
      </c>
      <c r="AU348">
        <v>54.92</v>
      </c>
      <c r="AV348">
        <v>49.39</v>
      </c>
      <c r="BI348">
        <v>0</v>
      </c>
      <c r="BJ348">
        <v>0.49768200000000001</v>
      </c>
      <c r="BK348">
        <v>3.1638600000000003E-2</v>
      </c>
      <c r="BL348">
        <v>1.40705E-2</v>
      </c>
      <c r="BM348">
        <v>0</v>
      </c>
      <c r="BN348">
        <v>-8.0783599999999997E-2</v>
      </c>
      <c r="BO348">
        <v>0</v>
      </c>
      <c r="BP348">
        <v>0</v>
      </c>
      <c r="BQ348">
        <v>0.134212</v>
      </c>
      <c r="BR348">
        <v>0.17436199999999999</v>
      </c>
      <c r="BS348">
        <v>0.30364400000000002</v>
      </c>
      <c r="BT348">
        <v>2.03874E-2</v>
      </c>
      <c r="BU348">
        <v>1.09521</v>
      </c>
      <c r="BV348">
        <v>0.54339099999999996</v>
      </c>
      <c r="BW348">
        <v>140.49700000000001</v>
      </c>
      <c r="BX348">
        <v>209.15</v>
      </c>
      <c r="BY348">
        <v>277.07299999999998</v>
      </c>
      <c r="BZ348">
        <v>81.134900000000002</v>
      </c>
      <c r="CA348">
        <v>-4302.38</v>
      </c>
      <c r="CB348">
        <v>505.55700000000002</v>
      </c>
      <c r="CC348">
        <v>943.46699999999998</v>
      </c>
      <c r="CD348">
        <v>2025.88</v>
      </c>
      <c r="CE348">
        <v>119.621</v>
      </c>
      <c r="CF348">
        <v>7.0069200000000005E-4</v>
      </c>
      <c r="CG348">
        <v>707.85500000000002</v>
      </c>
      <c r="CH348">
        <v>207.37899999999999</v>
      </c>
      <c r="CI348">
        <v>114.539</v>
      </c>
      <c r="CJ348">
        <v>43.1646</v>
      </c>
      <c r="CK348">
        <v>365.08300000000003</v>
      </c>
      <c r="CL348">
        <v>321.91800000000001</v>
      </c>
      <c r="CM348">
        <v>23.44</v>
      </c>
      <c r="CN348">
        <v>18.350000000000001</v>
      </c>
      <c r="CO348">
        <v>3.66</v>
      </c>
      <c r="CP348">
        <v>12.08</v>
      </c>
      <c r="CQ348">
        <v>-48.38</v>
      </c>
      <c r="CR348">
        <v>7.37</v>
      </c>
      <c r="CS348">
        <v>17.440000000000001</v>
      </c>
      <c r="CT348">
        <v>27.51</v>
      </c>
      <c r="CU348">
        <v>1.64</v>
      </c>
      <c r="CV348">
        <v>63.11</v>
      </c>
      <c r="CW348">
        <v>57.53</v>
      </c>
      <c r="DH348">
        <v>0</v>
      </c>
      <c r="DI348">
        <v>0.73802199999999996</v>
      </c>
      <c r="DJ348">
        <v>3.1638600000000003E-2</v>
      </c>
      <c r="DK348">
        <v>1.40705E-2</v>
      </c>
      <c r="DL348">
        <v>-8.0783599999999997E-2</v>
      </c>
      <c r="DM348">
        <v>0.134212</v>
      </c>
      <c r="DN348">
        <v>0.17513200000000001</v>
      </c>
      <c r="DO348">
        <v>0.30364400000000002</v>
      </c>
      <c r="DP348">
        <v>2.03874E-2</v>
      </c>
      <c r="DQ348">
        <v>1.33632</v>
      </c>
      <c r="DR348">
        <v>0.78373099999999996</v>
      </c>
      <c r="DS348" t="s">
        <v>648</v>
      </c>
      <c r="DT348" t="s">
        <v>649</v>
      </c>
      <c r="DU348" t="s">
        <v>650</v>
      </c>
      <c r="DV348" t="s">
        <v>501</v>
      </c>
      <c r="DW348">
        <v>0.24110999999999999</v>
      </c>
      <c r="DX348">
        <v>0.24034</v>
      </c>
      <c r="DY348">
        <v>13</v>
      </c>
      <c r="DZ348">
        <v>14.1</v>
      </c>
      <c r="EC348">
        <v>124.514</v>
      </c>
      <c r="ED348">
        <v>149.101</v>
      </c>
      <c r="EE348">
        <v>277.07299999999998</v>
      </c>
      <c r="EF348">
        <v>81.134900000000002</v>
      </c>
      <c r="EG348">
        <v>0</v>
      </c>
      <c r="EH348">
        <v>-4302.38</v>
      </c>
      <c r="EI348">
        <v>0</v>
      </c>
      <c r="EJ348">
        <v>0</v>
      </c>
      <c r="EK348">
        <v>505.55700000000002</v>
      </c>
      <c r="EL348">
        <v>938.31799999999998</v>
      </c>
      <c r="EM348">
        <v>2025.88</v>
      </c>
      <c r="EN348">
        <v>119.621</v>
      </c>
      <c r="EO348">
        <v>-81.180199999999999</v>
      </c>
      <c r="EP348">
        <v>183.78700000000001</v>
      </c>
      <c r="EQ348">
        <v>114.539</v>
      </c>
      <c r="ER348">
        <v>0</v>
      </c>
      <c r="ES348">
        <v>43.1646</v>
      </c>
      <c r="ET348">
        <v>341.49099999999999</v>
      </c>
      <c r="EU348">
        <v>20.72</v>
      </c>
      <c r="EV348">
        <v>12.93</v>
      </c>
      <c r="EW348">
        <v>3.66</v>
      </c>
      <c r="EX348">
        <v>12.08</v>
      </c>
      <c r="EY348">
        <v>0</v>
      </c>
      <c r="EZ348">
        <v>-48.36</v>
      </c>
      <c r="FA348">
        <v>0</v>
      </c>
      <c r="FB348">
        <v>0</v>
      </c>
      <c r="FC348">
        <v>7.37</v>
      </c>
      <c r="FD348">
        <v>17.37</v>
      </c>
      <c r="FE348">
        <v>27.51</v>
      </c>
      <c r="FF348">
        <v>1.64</v>
      </c>
      <c r="FG348">
        <v>54.92</v>
      </c>
      <c r="FT348">
        <v>0</v>
      </c>
      <c r="FU348">
        <v>0.49768200000000001</v>
      </c>
      <c r="FV348">
        <v>3.1638600000000003E-2</v>
      </c>
      <c r="FW348">
        <v>1.40705E-2</v>
      </c>
      <c r="FX348">
        <v>0</v>
      </c>
      <c r="FY348">
        <v>-8.0783599999999997E-2</v>
      </c>
      <c r="FZ348">
        <v>0</v>
      </c>
      <c r="GA348">
        <v>0</v>
      </c>
      <c r="GB348">
        <v>0.134212</v>
      </c>
      <c r="GC348">
        <v>0.17436199999999999</v>
      </c>
      <c r="GD348">
        <v>0.30364400000000002</v>
      </c>
      <c r="GE348">
        <v>2.03874E-2</v>
      </c>
      <c r="GF348">
        <v>1.09521</v>
      </c>
      <c r="GG348">
        <v>467.20299999999997</v>
      </c>
      <c r="GH348">
        <v>1161.6600000000001</v>
      </c>
      <c r="GI348">
        <v>277.07299999999998</v>
      </c>
      <c r="GJ348">
        <v>0</v>
      </c>
      <c r="GK348">
        <v>2135</v>
      </c>
      <c r="GL348">
        <v>930.00099999999998</v>
      </c>
      <c r="GM348">
        <v>2637.81</v>
      </c>
      <c r="GN348">
        <v>297.5</v>
      </c>
      <c r="GO348">
        <v>7906.25</v>
      </c>
      <c r="GP348">
        <v>388.90899999999999</v>
      </c>
      <c r="GQ348">
        <v>168.15199999999999</v>
      </c>
      <c r="GR348">
        <v>65.400000000000006</v>
      </c>
      <c r="GS348">
        <v>622.46</v>
      </c>
      <c r="GT348">
        <v>49.003599999999999</v>
      </c>
      <c r="GU348">
        <v>54.21</v>
      </c>
      <c r="GV348">
        <v>3.66</v>
      </c>
      <c r="GW348">
        <v>39.268300000000004</v>
      </c>
      <c r="GX348">
        <v>31.93</v>
      </c>
      <c r="GY348">
        <v>23.209499999999998</v>
      </c>
      <c r="GZ348">
        <v>36.39</v>
      </c>
      <c r="HA348">
        <v>4.13</v>
      </c>
      <c r="HB348">
        <v>241.80099999999999</v>
      </c>
      <c r="HC348">
        <v>46.4</v>
      </c>
      <c r="HD348">
        <v>54.21</v>
      </c>
      <c r="HE348">
        <v>3.66</v>
      </c>
      <c r="HF348">
        <v>16.100000000000001</v>
      </c>
      <c r="HG348">
        <v>31.93</v>
      </c>
      <c r="HH348">
        <v>18.57</v>
      </c>
      <c r="HI348">
        <v>36.39</v>
      </c>
      <c r="HJ348">
        <v>4.13</v>
      </c>
      <c r="HK348">
        <v>211.39</v>
      </c>
      <c r="ID348">
        <v>0</v>
      </c>
      <c r="IE348">
        <v>2.4539200000000001</v>
      </c>
      <c r="IF348">
        <v>3.1638600000000003E-2</v>
      </c>
      <c r="IG348">
        <v>0</v>
      </c>
      <c r="IH348">
        <v>0.62342900000000001</v>
      </c>
      <c r="II348">
        <v>0.118043</v>
      </c>
      <c r="IJ348">
        <v>0.43196400000000001</v>
      </c>
      <c r="IK348">
        <v>6.2929700000000005E-2</v>
      </c>
      <c r="IL348">
        <v>3.72193</v>
      </c>
      <c r="IM348">
        <v>42.7</v>
      </c>
      <c r="IN348">
        <v>20</v>
      </c>
      <c r="IO348">
        <v>22.7</v>
      </c>
      <c r="IP348">
        <v>46.1</v>
      </c>
      <c r="IQ348">
        <v>20</v>
      </c>
      <c r="IR348">
        <v>26.1</v>
      </c>
      <c r="IU348">
        <v>19.23</v>
      </c>
      <c r="IV348">
        <v>30.16</v>
      </c>
      <c r="IW348">
        <v>24.84</v>
      </c>
      <c r="IX348">
        <v>32.69</v>
      </c>
      <c r="IY348">
        <v>19.23</v>
      </c>
      <c r="IZ348">
        <v>30.16</v>
      </c>
      <c r="JA348">
        <v>63.48</v>
      </c>
      <c r="JB348">
        <v>82.661900000000003</v>
      </c>
      <c r="JK348">
        <v>1</v>
      </c>
      <c r="JL348">
        <v>2.70966</v>
      </c>
      <c r="JM348">
        <v>2.70966</v>
      </c>
      <c r="JP348">
        <v>4303.6400000000003</v>
      </c>
      <c r="JQ348">
        <v>2.70966</v>
      </c>
      <c r="JR348">
        <v>0.25</v>
      </c>
      <c r="JS348">
        <v>0.41</v>
      </c>
      <c r="JT348">
        <v>2.02</v>
      </c>
      <c r="JU348">
        <v>0.26</v>
      </c>
      <c r="JV348">
        <v>0.4</v>
      </c>
      <c r="JW348">
        <v>2.17</v>
      </c>
      <c r="JZ348">
        <v>25.4542</v>
      </c>
      <c r="KA348">
        <v>34.634700000000002</v>
      </c>
      <c r="KB348">
        <v>55.284100000000002</v>
      </c>
      <c r="KC348">
        <v>16.012</v>
      </c>
      <c r="KD348">
        <v>0</v>
      </c>
      <c r="KE348">
        <v>-658.95</v>
      </c>
      <c r="KF348">
        <v>0</v>
      </c>
      <c r="KG348">
        <v>0</v>
      </c>
      <c r="KH348">
        <v>109.703</v>
      </c>
      <c r="KI348">
        <v>186.917</v>
      </c>
      <c r="KJ348">
        <v>413.96499999999997</v>
      </c>
      <c r="KK348">
        <v>26.198699999999999</v>
      </c>
      <c r="KL348">
        <v>209.21899999999999</v>
      </c>
      <c r="KM348">
        <v>975.36500000000001</v>
      </c>
      <c r="KN348">
        <v>607.86199999999997</v>
      </c>
      <c r="KO348">
        <v>0</v>
      </c>
      <c r="KP348">
        <v>229.07599999999999</v>
      </c>
      <c r="KQ348">
        <v>1812.3</v>
      </c>
      <c r="KR348">
        <v>28.4787</v>
      </c>
      <c r="KS348">
        <v>49.5916</v>
      </c>
      <c r="KT348">
        <v>55.284100000000002</v>
      </c>
      <c r="KU348">
        <v>16.012</v>
      </c>
      <c r="KV348">
        <v>-658.95</v>
      </c>
      <c r="KW348">
        <v>109.703</v>
      </c>
      <c r="KX348">
        <v>187.92699999999999</v>
      </c>
      <c r="KY348">
        <v>413.96499999999997</v>
      </c>
      <c r="KZ348">
        <v>26.198699999999999</v>
      </c>
      <c r="LA348">
        <v>228.21100000000001</v>
      </c>
      <c r="LB348">
        <v>1100.57</v>
      </c>
      <c r="LC348">
        <v>607.86199999999997</v>
      </c>
      <c r="LD348">
        <v>229.07599999999999</v>
      </c>
      <c r="LE348">
        <v>1937.51</v>
      </c>
      <c r="LF348">
        <v>97.323800000000006</v>
      </c>
      <c r="LG348">
        <v>281.65800000000002</v>
      </c>
      <c r="LH348">
        <v>55.284100000000002</v>
      </c>
      <c r="LI348">
        <v>0</v>
      </c>
      <c r="LJ348">
        <v>463.08</v>
      </c>
      <c r="LK348">
        <v>187.226</v>
      </c>
      <c r="LL348">
        <v>544.68899999999996</v>
      </c>
      <c r="LM348">
        <v>71.471400000000003</v>
      </c>
      <c r="LN348">
        <v>1700.73</v>
      </c>
      <c r="LO348">
        <v>2063.9499999999998</v>
      </c>
      <c r="LP348">
        <v>892.38499999999999</v>
      </c>
      <c r="LQ348">
        <v>347.08</v>
      </c>
      <c r="LR348">
        <v>3303.42</v>
      </c>
    </row>
    <row r="349" spans="1:340" x14ac:dyDescent="0.25">
      <c r="A349" s="26">
        <v>44253.728125000001</v>
      </c>
      <c r="B349" t="s">
        <v>654</v>
      </c>
      <c r="C349" t="s">
        <v>645</v>
      </c>
      <c r="D349">
        <v>12</v>
      </c>
      <c r="E349">
        <v>1</v>
      </c>
      <c r="F349">
        <v>2100</v>
      </c>
      <c r="G349" t="s">
        <v>87</v>
      </c>
      <c r="H349" t="s">
        <v>393</v>
      </c>
      <c r="I349">
        <v>8.2100000000000009</v>
      </c>
      <c r="J349">
        <v>3.4</v>
      </c>
      <c r="K349">
        <v>3.4</v>
      </c>
      <c r="L349">
        <v>22.7</v>
      </c>
      <c r="O349">
        <v>124.318</v>
      </c>
      <c r="P349">
        <v>148.899</v>
      </c>
      <c r="Q349">
        <v>277.07299999999998</v>
      </c>
      <c r="R349">
        <v>81.134900000000002</v>
      </c>
      <c r="S349">
        <v>0</v>
      </c>
      <c r="T349">
        <v>-4302.38</v>
      </c>
      <c r="U349">
        <v>0</v>
      </c>
      <c r="V349">
        <v>0</v>
      </c>
      <c r="W349">
        <v>505.55700000000002</v>
      </c>
      <c r="X349">
        <v>938.31600000000003</v>
      </c>
      <c r="Y349">
        <v>2025.88</v>
      </c>
      <c r="Z349">
        <v>119.621</v>
      </c>
      <c r="AA349">
        <v>-81.580200000000005</v>
      </c>
      <c r="AB349">
        <v>631.42499999999995</v>
      </c>
      <c r="AC349">
        <v>183.499</v>
      </c>
      <c r="AD349">
        <v>114.539</v>
      </c>
      <c r="AE349">
        <v>0</v>
      </c>
      <c r="AF349">
        <v>43.1646</v>
      </c>
      <c r="AG349">
        <v>341.202</v>
      </c>
      <c r="AH349">
        <v>298.03800000000001</v>
      </c>
      <c r="AI349">
        <v>20.69</v>
      </c>
      <c r="AJ349">
        <v>12.89</v>
      </c>
      <c r="AK349">
        <v>3.66</v>
      </c>
      <c r="AL349">
        <v>12.08</v>
      </c>
      <c r="AM349">
        <v>0</v>
      </c>
      <c r="AN349">
        <v>-48.36</v>
      </c>
      <c r="AO349">
        <v>0</v>
      </c>
      <c r="AP349">
        <v>0</v>
      </c>
      <c r="AQ349">
        <v>7.37</v>
      </c>
      <c r="AR349">
        <v>17.37</v>
      </c>
      <c r="AS349">
        <v>27.51</v>
      </c>
      <c r="AT349">
        <v>1.64</v>
      </c>
      <c r="AU349">
        <v>54.85</v>
      </c>
      <c r="AV349">
        <v>49.32</v>
      </c>
      <c r="BI349">
        <v>0</v>
      </c>
      <c r="BJ349">
        <v>0.49632500000000002</v>
      </c>
      <c r="BK349">
        <v>3.1638600000000003E-2</v>
      </c>
      <c r="BL349">
        <v>1.40705E-2</v>
      </c>
      <c r="BM349">
        <v>0</v>
      </c>
      <c r="BN349">
        <v>-8.0783599999999997E-2</v>
      </c>
      <c r="BO349">
        <v>0</v>
      </c>
      <c r="BP349">
        <v>0</v>
      </c>
      <c r="BQ349">
        <v>0.134212</v>
      </c>
      <c r="BR349">
        <v>0.17436199999999999</v>
      </c>
      <c r="BS349">
        <v>0.30364400000000002</v>
      </c>
      <c r="BT349">
        <v>2.03874E-2</v>
      </c>
      <c r="BU349">
        <v>1.0938600000000001</v>
      </c>
      <c r="BV349">
        <v>0.54203400000000002</v>
      </c>
      <c r="BW349">
        <v>140.49700000000001</v>
      </c>
      <c r="BX349">
        <v>209.15</v>
      </c>
      <c r="BY349">
        <v>277.07299999999998</v>
      </c>
      <c r="BZ349">
        <v>81.134900000000002</v>
      </c>
      <c r="CA349">
        <v>-4302.38</v>
      </c>
      <c r="CB349">
        <v>505.55700000000002</v>
      </c>
      <c r="CC349">
        <v>943.46699999999998</v>
      </c>
      <c r="CD349">
        <v>2025.88</v>
      </c>
      <c r="CE349">
        <v>119.621</v>
      </c>
      <c r="CF349">
        <v>7.0069200000000005E-4</v>
      </c>
      <c r="CG349">
        <v>707.85500000000002</v>
      </c>
      <c r="CH349">
        <v>207.37899999999999</v>
      </c>
      <c r="CI349">
        <v>114.539</v>
      </c>
      <c r="CJ349">
        <v>43.1646</v>
      </c>
      <c r="CK349">
        <v>365.08300000000003</v>
      </c>
      <c r="CL349">
        <v>321.91800000000001</v>
      </c>
      <c r="CM349">
        <v>23.44</v>
      </c>
      <c r="CN349">
        <v>18.350000000000001</v>
      </c>
      <c r="CO349">
        <v>3.66</v>
      </c>
      <c r="CP349">
        <v>12.08</v>
      </c>
      <c r="CQ349">
        <v>-48.38</v>
      </c>
      <c r="CR349">
        <v>7.37</v>
      </c>
      <c r="CS349">
        <v>17.440000000000001</v>
      </c>
      <c r="CT349">
        <v>27.51</v>
      </c>
      <c r="CU349">
        <v>1.64</v>
      </c>
      <c r="CV349">
        <v>63.11</v>
      </c>
      <c r="CW349">
        <v>57.53</v>
      </c>
      <c r="DH349">
        <v>0</v>
      </c>
      <c r="DI349">
        <v>0.73802199999999996</v>
      </c>
      <c r="DJ349">
        <v>3.1638600000000003E-2</v>
      </c>
      <c r="DK349">
        <v>1.40705E-2</v>
      </c>
      <c r="DL349">
        <v>-8.0783599999999997E-2</v>
      </c>
      <c r="DM349">
        <v>0.134212</v>
      </c>
      <c r="DN349">
        <v>0.17513200000000001</v>
      </c>
      <c r="DO349">
        <v>0.30364400000000002</v>
      </c>
      <c r="DP349">
        <v>2.03874E-2</v>
      </c>
      <c r="DQ349">
        <v>1.33632</v>
      </c>
      <c r="DR349">
        <v>0.78373099999999996</v>
      </c>
      <c r="DS349" t="s">
        <v>648</v>
      </c>
      <c r="DT349" t="s">
        <v>649</v>
      </c>
      <c r="DU349" t="s">
        <v>650</v>
      </c>
      <c r="DV349" t="s">
        <v>501</v>
      </c>
      <c r="DW349">
        <v>0.24246699999999999</v>
      </c>
      <c r="DX349">
        <v>0.241697</v>
      </c>
      <c r="DY349">
        <v>13.1</v>
      </c>
      <c r="DZ349">
        <v>14.3</v>
      </c>
      <c r="EC349">
        <v>124.318</v>
      </c>
      <c r="ED349">
        <v>148.899</v>
      </c>
      <c r="EE349">
        <v>277.07299999999998</v>
      </c>
      <c r="EF349">
        <v>81.134900000000002</v>
      </c>
      <c r="EG349">
        <v>0</v>
      </c>
      <c r="EH349">
        <v>-4302.38</v>
      </c>
      <c r="EI349">
        <v>0</v>
      </c>
      <c r="EJ349">
        <v>0</v>
      </c>
      <c r="EK349">
        <v>505.55700000000002</v>
      </c>
      <c r="EL349">
        <v>938.31600000000003</v>
      </c>
      <c r="EM349">
        <v>2025.88</v>
      </c>
      <c r="EN349">
        <v>119.621</v>
      </c>
      <c r="EO349">
        <v>-81.580200000000005</v>
      </c>
      <c r="EP349">
        <v>183.499</v>
      </c>
      <c r="EQ349">
        <v>114.539</v>
      </c>
      <c r="ER349">
        <v>0</v>
      </c>
      <c r="ES349">
        <v>43.1646</v>
      </c>
      <c r="ET349">
        <v>341.202</v>
      </c>
      <c r="EU349">
        <v>20.69</v>
      </c>
      <c r="EV349">
        <v>12.89</v>
      </c>
      <c r="EW349">
        <v>3.66</v>
      </c>
      <c r="EX349">
        <v>12.08</v>
      </c>
      <c r="EY349">
        <v>0</v>
      </c>
      <c r="EZ349">
        <v>-48.36</v>
      </c>
      <c r="FA349">
        <v>0</v>
      </c>
      <c r="FB349">
        <v>0</v>
      </c>
      <c r="FC349">
        <v>7.37</v>
      </c>
      <c r="FD349">
        <v>17.37</v>
      </c>
      <c r="FE349">
        <v>27.51</v>
      </c>
      <c r="FF349">
        <v>1.64</v>
      </c>
      <c r="FG349">
        <v>54.85</v>
      </c>
      <c r="FT349">
        <v>0</v>
      </c>
      <c r="FU349">
        <v>0.49632500000000002</v>
      </c>
      <c r="FV349">
        <v>3.1638600000000003E-2</v>
      </c>
      <c r="FW349">
        <v>1.40705E-2</v>
      </c>
      <c r="FX349">
        <v>0</v>
      </c>
      <c r="FY349">
        <v>-8.0783599999999997E-2</v>
      </c>
      <c r="FZ349">
        <v>0</v>
      </c>
      <c r="GA349">
        <v>0</v>
      </c>
      <c r="GB349">
        <v>0.134212</v>
      </c>
      <c r="GC349">
        <v>0.17436199999999999</v>
      </c>
      <c r="GD349">
        <v>0.30364400000000002</v>
      </c>
      <c r="GE349">
        <v>2.03874E-2</v>
      </c>
      <c r="GF349">
        <v>1.0938600000000001</v>
      </c>
      <c r="GG349">
        <v>467.20299999999997</v>
      </c>
      <c r="GH349">
        <v>1161.6600000000001</v>
      </c>
      <c r="GI349">
        <v>277.07299999999998</v>
      </c>
      <c r="GJ349">
        <v>0</v>
      </c>
      <c r="GK349">
        <v>2135</v>
      </c>
      <c r="GL349">
        <v>930.00099999999998</v>
      </c>
      <c r="GM349">
        <v>2637.81</v>
      </c>
      <c r="GN349">
        <v>297.5</v>
      </c>
      <c r="GO349">
        <v>7906.25</v>
      </c>
      <c r="GP349">
        <v>388.90899999999999</v>
      </c>
      <c r="GQ349">
        <v>168.15199999999999</v>
      </c>
      <c r="GR349">
        <v>65.400000000000006</v>
      </c>
      <c r="GS349">
        <v>622.46</v>
      </c>
      <c r="GT349">
        <v>49.003599999999999</v>
      </c>
      <c r="GU349">
        <v>54.21</v>
      </c>
      <c r="GV349">
        <v>3.66</v>
      </c>
      <c r="GW349">
        <v>39.268300000000004</v>
      </c>
      <c r="GX349">
        <v>31.93</v>
      </c>
      <c r="GY349">
        <v>23.209499999999998</v>
      </c>
      <c r="GZ349">
        <v>36.39</v>
      </c>
      <c r="HA349">
        <v>4.13</v>
      </c>
      <c r="HB349">
        <v>241.80099999999999</v>
      </c>
      <c r="HC349">
        <v>46.4</v>
      </c>
      <c r="HD349">
        <v>54.21</v>
      </c>
      <c r="HE349">
        <v>3.66</v>
      </c>
      <c r="HF349">
        <v>16.100000000000001</v>
      </c>
      <c r="HG349">
        <v>31.93</v>
      </c>
      <c r="HH349">
        <v>18.57</v>
      </c>
      <c r="HI349">
        <v>36.39</v>
      </c>
      <c r="HJ349">
        <v>4.13</v>
      </c>
      <c r="HK349">
        <v>211.39</v>
      </c>
      <c r="ID349">
        <v>0</v>
      </c>
      <c r="IE349">
        <v>2.4539200000000001</v>
      </c>
      <c r="IF349">
        <v>3.1638600000000003E-2</v>
      </c>
      <c r="IG349">
        <v>0</v>
      </c>
      <c r="IH349">
        <v>0.62342900000000001</v>
      </c>
      <c r="II349">
        <v>0.118043</v>
      </c>
      <c r="IJ349">
        <v>0.43196400000000001</v>
      </c>
      <c r="IK349">
        <v>6.2929700000000005E-2</v>
      </c>
      <c r="IL349">
        <v>3.72193</v>
      </c>
      <c r="IM349">
        <v>42.7</v>
      </c>
      <c r="IN349">
        <v>20</v>
      </c>
      <c r="IO349">
        <v>22.7</v>
      </c>
      <c r="IP349">
        <v>46.1</v>
      </c>
      <c r="IQ349">
        <v>20</v>
      </c>
      <c r="IR349">
        <v>26.1</v>
      </c>
      <c r="IU349">
        <v>19.190000000000001</v>
      </c>
      <c r="IV349">
        <v>30.13</v>
      </c>
      <c r="IW349">
        <v>24.84</v>
      </c>
      <c r="IX349">
        <v>32.69</v>
      </c>
      <c r="IY349">
        <v>19.190000000000001</v>
      </c>
      <c r="IZ349">
        <v>30.13</v>
      </c>
      <c r="JA349">
        <v>63.48</v>
      </c>
      <c r="JB349">
        <v>82.661900000000003</v>
      </c>
      <c r="JK349">
        <v>1</v>
      </c>
      <c r="JL349">
        <v>2.70966</v>
      </c>
      <c r="JM349">
        <v>2.70966</v>
      </c>
      <c r="JP349">
        <v>4303.6400000000003</v>
      </c>
      <c r="JQ349">
        <v>2.70966</v>
      </c>
      <c r="JR349">
        <v>0.25</v>
      </c>
      <c r="JS349">
        <v>0.41</v>
      </c>
      <c r="JT349">
        <v>2.02</v>
      </c>
      <c r="JU349">
        <v>0.26</v>
      </c>
      <c r="JV349">
        <v>0.4</v>
      </c>
      <c r="JW349">
        <v>2.17</v>
      </c>
      <c r="JZ349">
        <v>25.4132</v>
      </c>
      <c r="KA349">
        <v>34.581699999999998</v>
      </c>
      <c r="KB349">
        <v>55.284100000000002</v>
      </c>
      <c r="KC349">
        <v>16.012</v>
      </c>
      <c r="KD349">
        <v>0</v>
      </c>
      <c r="KE349">
        <v>-658.95</v>
      </c>
      <c r="KF349">
        <v>0</v>
      </c>
      <c r="KG349">
        <v>0</v>
      </c>
      <c r="KH349">
        <v>109.703</v>
      </c>
      <c r="KI349">
        <v>186.917</v>
      </c>
      <c r="KJ349">
        <v>413.96499999999997</v>
      </c>
      <c r="KK349">
        <v>26.198699999999999</v>
      </c>
      <c r="KL349">
        <v>209.125</v>
      </c>
      <c r="KM349">
        <v>973.83299999999997</v>
      </c>
      <c r="KN349">
        <v>607.86199999999997</v>
      </c>
      <c r="KO349">
        <v>0</v>
      </c>
      <c r="KP349">
        <v>229.07599999999999</v>
      </c>
      <c r="KQ349">
        <v>1810.77</v>
      </c>
      <c r="KR349">
        <v>28.4787</v>
      </c>
      <c r="KS349">
        <v>49.5916</v>
      </c>
      <c r="KT349">
        <v>55.284100000000002</v>
      </c>
      <c r="KU349">
        <v>16.012</v>
      </c>
      <c r="KV349">
        <v>-658.95</v>
      </c>
      <c r="KW349">
        <v>109.703</v>
      </c>
      <c r="KX349">
        <v>187.92699999999999</v>
      </c>
      <c r="KY349">
        <v>413.96499999999997</v>
      </c>
      <c r="KZ349">
        <v>26.198699999999999</v>
      </c>
      <c r="LA349">
        <v>228.21100000000001</v>
      </c>
      <c r="LB349">
        <v>1100.57</v>
      </c>
      <c r="LC349">
        <v>607.86199999999997</v>
      </c>
      <c r="LD349">
        <v>229.07599999999999</v>
      </c>
      <c r="LE349">
        <v>1937.51</v>
      </c>
      <c r="LF349">
        <v>97.323800000000006</v>
      </c>
      <c r="LG349">
        <v>281.65800000000002</v>
      </c>
      <c r="LH349">
        <v>55.284100000000002</v>
      </c>
      <c r="LI349">
        <v>0</v>
      </c>
      <c r="LJ349">
        <v>463.08</v>
      </c>
      <c r="LK349">
        <v>187.226</v>
      </c>
      <c r="LL349">
        <v>544.68899999999996</v>
      </c>
      <c r="LM349">
        <v>71.471400000000003</v>
      </c>
      <c r="LN349">
        <v>1700.73</v>
      </c>
      <c r="LO349">
        <v>2063.9499999999998</v>
      </c>
      <c r="LP349">
        <v>892.38499999999999</v>
      </c>
      <c r="LQ349">
        <v>347.08</v>
      </c>
      <c r="LR349">
        <v>3303.42</v>
      </c>
    </row>
    <row r="350" spans="1:340" x14ac:dyDescent="0.25">
      <c r="A350" s="26">
        <v>44253.728113425925</v>
      </c>
      <c r="B350" t="s">
        <v>655</v>
      </c>
      <c r="C350" t="s">
        <v>646</v>
      </c>
      <c r="D350">
        <v>12</v>
      </c>
      <c r="E350">
        <v>1</v>
      </c>
      <c r="F350">
        <v>2100</v>
      </c>
      <c r="G350" t="s">
        <v>87</v>
      </c>
      <c r="H350" t="s">
        <v>393</v>
      </c>
      <c r="I350">
        <v>8.57</v>
      </c>
      <c r="J350">
        <v>3.6</v>
      </c>
      <c r="K350">
        <v>3.6</v>
      </c>
      <c r="L350">
        <v>22.5</v>
      </c>
      <c r="O350">
        <v>123.678</v>
      </c>
      <c r="P350">
        <v>143.679</v>
      </c>
      <c r="Q350">
        <v>277.07299999999998</v>
      </c>
      <c r="R350">
        <v>81.134900000000002</v>
      </c>
      <c r="S350">
        <v>0</v>
      </c>
      <c r="T350">
        <v>-4302.38</v>
      </c>
      <c r="U350">
        <v>0</v>
      </c>
      <c r="V350">
        <v>0</v>
      </c>
      <c r="W350">
        <v>505.55700000000002</v>
      </c>
      <c r="X350">
        <v>938.11300000000006</v>
      </c>
      <c r="Y350">
        <v>2025.88</v>
      </c>
      <c r="Z350">
        <v>119.621</v>
      </c>
      <c r="AA350">
        <v>-87.642799999999994</v>
      </c>
      <c r="AB350">
        <v>625.56500000000005</v>
      </c>
      <c r="AC350">
        <v>182.55500000000001</v>
      </c>
      <c r="AD350">
        <v>114.539</v>
      </c>
      <c r="AE350">
        <v>0</v>
      </c>
      <c r="AF350">
        <v>43.1646</v>
      </c>
      <c r="AG350">
        <v>340.25799999999998</v>
      </c>
      <c r="AH350">
        <v>297.09399999999999</v>
      </c>
      <c r="AI350">
        <v>20.57</v>
      </c>
      <c r="AJ350">
        <v>12.65</v>
      </c>
      <c r="AK350">
        <v>3.66</v>
      </c>
      <c r="AL350">
        <v>12.08</v>
      </c>
      <c r="AM350">
        <v>0</v>
      </c>
      <c r="AN350">
        <v>-48.35</v>
      </c>
      <c r="AO350">
        <v>0</v>
      </c>
      <c r="AP350">
        <v>0</v>
      </c>
      <c r="AQ350">
        <v>7.37</v>
      </c>
      <c r="AR350">
        <v>17.37</v>
      </c>
      <c r="AS350">
        <v>27.51</v>
      </c>
      <c r="AT350">
        <v>1.64</v>
      </c>
      <c r="AU350">
        <v>54.5</v>
      </c>
      <c r="AV350">
        <v>48.96</v>
      </c>
      <c r="BI350">
        <v>0</v>
      </c>
      <c r="BJ350">
        <v>0.47424699999999997</v>
      </c>
      <c r="BK350">
        <v>3.1638600000000003E-2</v>
      </c>
      <c r="BL350">
        <v>1.40705E-2</v>
      </c>
      <c r="BM350">
        <v>0</v>
      </c>
      <c r="BN350">
        <v>-8.0783599999999997E-2</v>
      </c>
      <c r="BO350">
        <v>0</v>
      </c>
      <c r="BP350">
        <v>0</v>
      </c>
      <c r="BQ350">
        <v>0.134212</v>
      </c>
      <c r="BR350">
        <v>0.17433100000000001</v>
      </c>
      <c r="BS350">
        <v>0.30364400000000002</v>
      </c>
      <c r="BT350">
        <v>2.03874E-2</v>
      </c>
      <c r="BU350">
        <v>1.07175</v>
      </c>
      <c r="BV350">
        <v>0.51995599999999997</v>
      </c>
      <c r="BW350">
        <v>140.49700000000001</v>
      </c>
      <c r="BX350">
        <v>209.15</v>
      </c>
      <c r="BY350">
        <v>277.07299999999998</v>
      </c>
      <c r="BZ350">
        <v>81.134900000000002</v>
      </c>
      <c r="CA350">
        <v>-4302.38</v>
      </c>
      <c r="CB350">
        <v>505.55700000000002</v>
      </c>
      <c r="CC350">
        <v>943.46699999999998</v>
      </c>
      <c r="CD350">
        <v>2025.88</v>
      </c>
      <c r="CE350">
        <v>119.621</v>
      </c>
      <c r="CF350">
        <v>7.0069200000000005E-4</v>
      </c>
      <c r="CG350">
        <v>707.85500000000002</v>
      </c>
      <c r="CH350">
        <v>207.37899999999999</v>
      </c>
      <c r="CI350">
        <v>114.539</v>
      </c>
      <c r="CJ350">
        <v>43.1646</v>
      </c>
      <c r="CK350">
        <v>365.08300000000003</v>
      </c>
      <c r="CL350">
        <v>321.91800000000001</v>
      </c>
      <c r="CM350">
        <v>23.44</v>
      </c>
      <c r="CN350">
        <v>18.350000000000001</v>
      </c>
      <c r="CO350">
        <v>3.66</v>
      </c>
      <c r="CP350">
        <v>12.08</v>
      </c>
      <c r="CQ350">
        <v>-48.38</v>
      </c>
      <c r="CR350">
        <v>7.37</v>
      </c>
      <c r="CS350">
        <v>17.440000000000001</v>
      </c>
      <c r="CT350">
        <v>27.51</v>
      </c>
      <c r="CU350">
        <v>1.64</v>
      </c>
      <c r="CV350">
        <v>63.11</v>
      </c>
      <c r="CW350">
        <v>57.53</v>
      </c>
      <c r="DH350">
        <v>0</v>
      </c>
      <c r="DI350">
        <v>0.73802199999999996</v>
      </c>
      <c r="DJ350">
        <v>3.1638600000000003E-2</v>
      </c>
      <c r="DK350">
        <v>1.40705E-2</v>
      </c>
      <c r="DL350">
        <v>-8.0783599999999997E-2</v>
      </c>
      <c r="DM350">
        <v>0.134212</v>
      </c>
      <c r="DN350">
        <v>0.17513200000000001</v>
      </c>
      <c r="DO350">
        <v>0.30364400000000002</v>
      </c>
      <c r="DP350">
        <v>2.03874E-2</v>
      </c>
      <c r="DQ350">
        <v>1.33632</v>
      </c>
      <c r="DR350">
        <v>0.78373099999999996</v>
      </c>
      <c r="DS350" t="s">
        <v>648</v>
      </c>
      <c r="DT350" t="s">
        <v>649</v>
      </c>
      <c r="DU350" t="s">
        <v>650</v>
      </c>
      <c r="DV350" t="s">
        <v>501</v>
      </c>
      <c r="DW350">
        <v>0.26457599999999998</v>
      </c>
      <c r="DX350">
        <v>0.26377499999999998</v>
      </c>
      <c r="DY350">
        <v>13.6</v>
      </c>
      <c r="DZ350">
        <v>14.9</v>
      </c>
      <c r="EC350">
        <v>123.678</v>
      </c>
      <c r="ED350">
        <v>143.679</v>
      </c>
      <c r="EE350">
        <v>277.07299999999998</v>
      </c>
      <c r="EF350">
        <v>81.134900000000002</v>
      </c>
      <c r="EG350">
        <v>0</v>
      </c>
      <c r="EH350">
        <v>-4302.38</v>
      </c>
      <c r="EI350">
        <v>0</v>
      </c>
      <c r="EJ350">
        <v>0</v>
      </c>
      <c r="EK350">
        <v>505.55700000000002</v>
      </c>
      <c r="EL350">
        <v>938.11300000000006</v>
      </c>
      <c r="EM350">
        <v>2025.88</v>
      </c>
      <c r="EN350">
        <v>119.621</v>
      </c>
      <c r="EO350">
        <v>-87.642799999999994</v>
      </c>
      <c r="EP350">
        <v>182.55500000000001</v>
      </c>
      <c r="EQ350">
        <v>114.539</v>
      </c>
      <c r="ER350">
        <v>0</v>
      </c>
      <c r="ES350">
        <v>43.1646</v>
      </c>
      <c r="ET350">
        <v>340.25799999999998</v>
      </c>
      <c r="EU350">
        <v>20.57</v>
      </c>
      <c r="EV350">
        <v>12.65</v>
      </c>
      <c r="EW350">
        <v>3.66</v>
      </c>
      <c r="EX350">
        <v>12.08</v>
      </c>
      <c r="EY350">
        <v>0</v>
      </c>
      <c r="EZ350">
        <v>-48.35</v>
      </c>
      <c r="FA350">
        <v>0</v>
      </c>
      <c r="FB350">
        <v>0</v>
      </c>
      <c r="FC350">
        <v>7.37</v>
      </c>
      <c r="FD350">
        <v>17.37</v>
      </c>
      <c r="FE350">
        <v>27.51</v>
      </c>
      <c r="FF350">
        <v>1.64</v>
      </c>
      <c r="FG350">
        <v>54.5</v>
      </c>
      <c r="FT350">
        <v>0</v>
      </c>
      <c r="FU350">
        <v>0.47424699999999997</v>
      </c>
      <c r="FV350">
        <v>3.1638600000000003E-2</v>
      </c>
      <c r="FW350">
        <v>1.40705E-2</v>
      </c>
      <c r="FX350">
        <v>0</v>
      </c>
      <c r="FY350">
        <v>-8.0783599999999997E-2</v>
      </c>
      <c r="FZ350">
        <v>0</v>
      </c>
      <c r="GA350">
        <v>0</v>
      </c>
      <c r="GB350">
        <v>0.134212</v>
      </c>
      <c r="GC350">
        <v>0.17433100000000001</v>
      </c>
      <c r="GD350">
        <v>0.30364400000000002</v>
      </c>
      <c r="GE350">
        <v>2.03874E-2</v>
      </c>
      <c r="GF350">
        <v>1.07175</v>
      </c>
      <c r="GG350">
        <v>467.20299999999997</v>
      </c>
      <c r="GH350">
        <v>1161.6600000000001</v>
      </c>
      <c r="GI350">
        <v>277.07299999999998</v>
      </c>
      <c r="GJ350">
        <v>0</v>
      </c>
      <c r="GK350">
        <v>2135</v>
      </c>
      <c r="GL350">
        <v>930.00099999999998</v>
      </c>
      <c r="GM350">
        <v>2637.81</v>
      </c>
      <c r="GN350">
        <v>297.5</v>
      </c>
      <c r="GO350">
        <v>7906.25</v>
      </c>
      <c r="GP350">
        <v>388.90899999999999</v>
      </c>
      <c r="GQ350">
        <v>168.15199999999999</v>
      </c>
      <c r="GR350">
        <v>65.400000000000006</v>
      </c>
      <c r="GS350">
        <v>622.46</v>
      </c>
      <c r="GT350">
        <v>49.003599999999999</v>
      </c>
      <c r="GU350">
        <v>54.21</v>
      </c>
      <c r="GV350">
        <v>3.66</v>
      </c>
      <c r="GW350">
        <v>39.268300000000004</v>
      </c>
      <c r="GX350">
        <v>31.93</v>
      </c>
      <c r="GY350">
        <v>23.209499999999998</v>
      </c>
      <c r="GZ350">
        <v>36.39</v>
      </c>
      <c r="HA350">
        <v>4.13</v>
      </c>
      <c r="HB350">
        <v>241.80099999999999</v>
      </c>
      <c r="HC350">
        <v>46.4</v>
      </c>
      <c r="HD350">
        <v>54.21</v>
      </c>
      <c r="HE350">
        <v>3.66</v>
      </c>
      <c r="HF350">
        <v>16.100000000000001</v>
      </c>
      <c r="HG350">
        <v>31.93</v>
      </c>
      <c r="HH350">
        <v>18.57</v>
      </c>
      <c r="HI350">
        <v>36.39</v>
      </c>
      <c r="HJ350">
        <v>4.13</v>
      </c>
      <c r="HK350">
        <v>211.39</v>
      </c>
      <c r="ID350">
        <v>0</v>
      </c>
      <c r="IE350">
        <v>2.4539200000000001</v>
      </c>
      <c r="IF350">
        <v>3.1638600000000003E-2</v>
      </c>
      <c r="IG350">
        <v>0</v>
      </c>
      <c r="IH350">
        <v>0.62342900000000001</v>
      </c>
      <c r="II350">
        <v>0.118043</v>
      </c>
      <c r="IJ350">
        <v>0.43196400000000001</v>
      </c>
      <c r="IK350">
        <v>6.2929700000000005E-2</v>
      </c>
      <c r="IL350">
        <v>3.72193</v>
      </c>
      <c r="IM350">
        <v>42.5</v>
      </c>
      <c r="IN350">
        <v>20</v>
      </c>
      <c r="IO350">
        <v>22.5</v>
      </c>
      <c r="IP350">
        <v>46.1</v>
      </c>
      <c r="IQ350">
        <v>20</v>
      </c>
      <c r="IR350">
        <v>26.1</v>
      </c>
      <c r="IU350">
        <v>18.940000000000001</v>
      </c>
      <c r="IV350">
        <v>30.02</v>
      </c>
      <c r="IW350">
        <v>24.84</v>
      </c>
      <c r="IX350">
        <v>32.69</v>
      </c>
      <c r="IY350">
        <v>18.940000000000001</v>
      </c>
      <c r="IZ350">
        <v>30.02</v>
      </c>
      <c r="JA350">
        <v>63.48</v>
      </c>
      <c r="JB350">
        <v>82.661900000000003</v>
      </c>
      <c r="JK350">
        <v>1</v>
      </c>
      <c r="JL350">
        <v>2.70966</v>
      </c>
      <c r="JM350">
        <v>2.70966</v>
      </c>
      <c r="JP350">
        <v>4303.6400000000003</v>
      </c>
      <c r="JQ350">
        <v>2.70966</v>
      </c>
      <c r="JR350">
        <v>0.25</v>
      </c>
      <c r="JS350">
        <v>0.41</v>
      </c>
      <c r="JT350">
        <v>2.0099999999999998</v>
      </c>
      <c r="JU350">
        <v>0.26</v>
      </c>
      <c r="JV350">
        <v>0.4</v>
      </c>
      <c r="JW350">
        <v>2.17</v>
      </c>
      <c r="JZ350">
        <v>25.3049</v>
      </c>
      <c r="KA350">
        <v>33.253</v>
      </c>
      <c r="KB350">
        <v>55.284100000000002</v>
      </c>
      <c r="KC350">
        <v>16.012</v>
      </c>
      <c r="KD350">
        <v>0</v>
      </c>
      <c r="KE350">
        <v>-658.95</v>
      </c>
      <c r="KF350">
        <v>0</v>
      </c>
      <c r="KG350">
        <v>0</v>
      </c>
      <c r="KH350">
        <v>109.703</v>
      </c>
      <c r="KI350">
        <v>186.87299999999999</v>
      </c>
      <c r="KJ350">
        <v>413.96499999999997</v>
      </c>
      <c r="KK350">
        <v>26.198699999999999</v>
      </c>
      <c r="KL350">
        <v>207.64500000000001</v>
      </c>
      <c r="KM350">
        <v>968.82299999999998</v>
      </c>
      <c r="KN350">
        <v>607.86199999999997</v>
      </c>
      <c r="KO350">
        <v>0</v>
      </c>
      <c r="KP350">
        <v>229.07599999999999</v>
      </c>
      <c r="KQ350">
        <v>1805.76</v>
      </c>
      <c r="KR350">
        <v>28.4787</v>
      </c>
      <c r="KS350">
        <v>49.5916</v>
      </c>
      <c r="KT350">
        <v>55.284100000000002</v>
      </c>
      <c r="KU350">
        <v>16.012</v>
      </c>
      <c r="KV350">
        <v>-658.95</v>
      </c>
      <c r="KW350">
        <v>109.703</v>
      </c>
      <c r="KX350">
        <v>187.92699999999999</v>
      </c>
      <c r="KY350">
        <v>413.96499999999997</v>
      </c>
      <c r="KZ350">
        <v>26.198699999999999</v>
      </c>
      <c r="LA350">
        <v>228.21100000000001</v>
      </c>
      <c r="LB350">
        <v>1100.57</v>
      </c>
      <c r="LC350">
        <v>607.86199999999997</v>
      </c>
      <c r="LD350">
        <v>229.07599999999999</v>
      </c>
      <c r="LE350">
        <v>1937.51</v>
      </c>
      <c r="LF350">
        <v>97.323800000000006</v>
      </c>
      <c r="LG350">
        <v>281.65800000000002</v>
      </c>
      <c r="LH350">
        <v>55.284100000000002</v>
      </c>
      <c r="LI350">
        <v>0</v>
      </c>
      <c r="LJ350">
        <v>463.08</v>
      </c>
      <c r="LK350">
        <v>187.226</v>
      </c>
      <c r="LL350">
        <v>544.68899999999996</v>
      </c>
      <c r="LM350">
        <v>71.471400000000003</v>
      </c>
      <c r="LN350">
        <v>1700.73</v>
      </c>
      <c r="LO350">
        <v>2063.9499999999998</v>
      </c>
      <c r="LP350">
        <v>892.38499999999999</v>
      </c>
      <c r="LQ350">
        <v>347.08</v>
      </c>
      <c r="LR350">
        <v>3303.42</v>
      </c>
    </row>
    <row r="351" spans="1:340" x14ac:dyDescent="0.25">
      <c r="A351" s="26">
        <v>44253.728090277778</v>
      </c>
      <c r="B351" t="s">
        <v>656</v>
      </c>
      <c r="C351" t="s">
        <v>647</v>
      </c>
      <c r="D351">
        <v>12</v>
      </c>
      <c r="E351">
        <v>1</v>
      </c>
      <c r="F351">
        <v>2100</v>
      </c>
      <c r="G351" t="s">
        <v>87</v>
      </c>
      <c r="H351" t="s">
        <v>393</v>
      </c>
      <c r="I351">
        <v>0.53</v>
      </c>
      <c r="J351">
        <v>0.2</v>
      </c>
      <c r="K351">
        <v>0.2</v>
      </c>
      <c r="L351">
        <v>25.9</v>
      </c>
      <c r="O351">
        <v>131.51900000000001</v>
      </c>
      <c r="P351">
        <v>229.35</v>
      </c>
      <c r="Q351">
        <v>277.07299999999998</v>
      </c>
      <c r="R351">
        <v>81.134900000000002</v>
      </c>
      <c r="S351">
        <v>0</v>
      </c>
      <c r="T351">
        <v>-4302.38</v>
      </c>
      <c r="U351">
        <v>0</v>
      </c>
      <c r="V351">
        <v>0</v>
      </c>
      <c r="W351">
        <v>505.55700000000002</v>
      </c>
      <c r="X351">
        <v>940.46199999999999</v>
      </c>
      <c r="Y351">
        <v>2025.88</v>
      </c>
      <c r="Z351">
        <v>119.621</v>
      </c>
      <c r="AA351">
        <v>8.2188199999999991</v>
      </c>
      <c r="AB351">
        <v>719.07799999999997</v>
      </c>
      <c r="AC351">
        <v>194.12799999999999</v>
      </c>
      <c r="AD351">
        <v>114.539</v>
      </c>
      <c r="AE351">
        <v>0</v>
      </c>
      <c r="AF351">
        <v>43.1646</v>
      </c>
      <c r="AG351">
        <v>351.83199999999999</v>
      </c>
      <c r="AH351">
        <v>308.66699999999997</v>
      </c>
      <c r="AI351">
        <v>21.91</v>
      </c>
      <c r="AJ351">
        <v>19.350000000000001</v>
      </c>
      <c r="AK351">
        <v>3.66</v>
      </c>
      <c r="AL351">
        <v>12.08</v>
      </c>
      <c r="AM351">
        <v>0</v>
      </c>
      <c r="AN351">
        <v>-48.37</v>
      </c>
      <c r="AO351">
        <v>0</v>
      </c>
      <c r="AP351">
        <v>0</v>
      </c>
      <c r="AQ351">
        <v>7.37</v>
      </c>
      <c r="AR351">
        <v>17.399999999999999</v>
      </c>
      <c r="AS351">
        <v>27.51</v>
      </c>
      <c r="AT351">
        <v>1.64</v>
      </c>
      <c r="AU351">
        <v>62.55</v>
      </c>
      <c r="AV351">
        <v>57</v>
      </c>
      <c r="BI351">
        <v>0</v>
      </c>
      <c r="BJ351">
        <v>0.86884099999999997</v>
      </c>
      <c r="BK351">
        <v>3.1638600000000003E-2</v>
      </c>
      <c r="BL351">
        <v>1.40705E-2</v>
      </c>
      <c r="BM351">
        <v>0</v>
      </c>
      <c r="BN351">
        <v>-8.0783599999999997E-2</v>
      </c>
      <c r="BO351">
        <v>0</v>
      </c>
      <c r="BP351">
        <v>0</v>
      </c>
      <c r="BQ351">
        <v>0.134212</v>
      </c>
      <c r="BR351">
        <v>0.17453099999999999</v>
      </c>
      <c r="BS351">
        <v>0.30364400000000002</v>
      </c>
      <c r="BT351">
        <v>2.03874E-2</v>
      </c>
      <c r="BU351">
        <v>1.46654</v>
      </c>
      <c r="BV351">
        <v>0.91454999999999997</v>
      </c>
      <c r="BW351">
        <v>140.49700000000001</v>
      </c>
      <c r="BX351">
        <v>209.15</v>
      </c>
      <c r="BY351">
        <v>277.07299999999998</v>
      </c>
      <c r="BZ351">
        <v>81.134900000000002</v>
      </c>
      <c r="CA351">
        <v>-4302.38</v>
      </c>
      <c r="CB351">
        <v>505.55700000000002</v>
      </c>
      <c r="CC351">
        <v>943.46699999999998</v>
      </c>
      <c r="CD351">
        <v>2025.88</v>
      </c>
      <c r="CE351">
        <v>119.621</v>
      </c>
      <c r="CF351">
        <v>7.0069200000000005E-4</v>
      </c>
      <c r="CG351">
        <v>707.85500000000002</v>
      </c>
      <c r="CH351">
        <v>207.37899999999999</v>
      </c>
      <c r="CI351">
        <v>114.539</v>
      </c>
      <c r="CJ351">
        <v>43.1646</v>
      </c>
      <c r="CK351">
        <v>365.08300000000003</v>
      </c>
      <c r="CL351">
        <v>321.91800000000001</v>
      </c>
      <c r="CM351">
        <v>23.44</v>
      </c>
      <c r="CN351">
        <v>18.350000000000001</v>
      </c>
      <c r="CO351">
        <v>3.66</v>
      </c>
      <c r="CP351">
        <v>12.08</v>
      </c>
      <c r="CQ351">
        <v>-48.38</v>
      </c>
      <c r="CR351">
        <v>7.37</v>
      </c>
      <c r="CS351">
        <v>17.440000000000001</v>
      </c>
      <c r="CT351">
        <v>27.51</v>
      </c>
      <c r="CU351">
        <v>1.64</v>
      </c>
      <c r="CV351">
        <v>63.11</v>
      </c>
      <c r="CW351">
        <v>57.53</v>
      </c>
      <c r="DH351">
        <v>0</v>
      </c>
      <c r="DI351">
        <v>0.73802199999999996</v>
      </c>
      <c r="DJ351">
        <v>3.1638600000000003E-2</v>
      </c>
      <c r="DK351">
        <v>1.40705E-2</v>
      </c>
      <c r="DL351">
        <v>-8.0783599999999997E-2</v>
      </c>
      <c r="DM351">
        <v>0.134212</v>
      </c>
      <c r="DN351">
        <v>0.17513200000000001</v>
      </c>
      <c r="DO351">
        <v>0.30364400000000002</v>
      </c>
      <c r="DP351">
        <v>2.03874E-2</v>
      </c>
      <c r="DQ351">
        <v>1.33632</v>
      </c>
      <c r="DR351">
        <v>0.78373099999999996</v>
      </c>
      <c r="DS351" t="s">
        <v>648</v>
      </c>
      <c r="DT351" t="s">
        <v>649</v>
      </c>
      <c r="DU351" t="s">
        <v>650</v>
      </c>
      <c r="DV351" t="s">
        <v>501</v>
      </c>
      <c r="DW351">
        <v>-0.130218</v>
      </c>
      <c r="DX351">
        <v>-0.13081899999999999</v>
      </c>
      <c r="DY351">
        <v>0.9</v>
      </c>
      <c r="DZ351">
        <v>0.9</v>
      </c>
      <c r="EC351">
        <v>131.51900000000001</v>
      </c>
      <c r="ED351">
        <v>229.35</v>
      </c>
      <c r="EE351">
        <v>277.07299999999998</v>
      </c>
      <c r="EF351">
        <v>81.134900000000002</v>
      </c>
      <c r="EG351">
        <v>0</v>
      </c>
      <c r="EH351">
        <v>-4302.38</v>
      </c>
      <c r="EI351">
        <v>0</v>
      </c>
      <c r="EJ351">
        <v>0</v>
      </c>
      <c r="EK351">
        <v>505.55700000000002</v>
      </c>
      <c r="EL351">
        <v>940.46199999999999</v>
      </c>
      <c r="EM351">
        <v>2025.88</v>
      </c>
      <c r="EN351">
        <v>119.621</v>
      </c>
      <c r="EO351">
        <v>8.2188199999999991</v>
      </c>
      <c r="EP351">
        <v>194.12799999999999</v>
      </c>
      <c r="EQ351">
        <v>114.539</v>
      </c>
      <c r="ER351">
        <v>0</v>
      </c>
      <c r="ES351">
        <v>43.1646</v>
      </c>
      <c r="ET351">
        <v>351.83199999999999</v>
      </c>
      <c r="EU351">
        <v>21.91</v>
      </c>
      <c r="EV351">
        <v>19.350000000000001</v>
      </c>
      <c r="EW351">
        <v>3.66</v>
      </c>
      <c r="EX351">
        <v>12.08</v>
      </c>
      <c r="EY351">
        <v>0</v>
      </c>
      <c r="EZ351">
        <v>-48.37</v>
      </c>
      <c r="FA351">
        <v>0</v>
      </c>
      <c r="FB351">
        <v>0</v>
      </c>
      <c r="FC351">
        <v>7.37</v>
      </c>
      <c r="FD351">
        <v>17.399999999999999</v>
      </c>
      <c r="FE351">
        <v>27.51</v>
      </c>
      <c r="FF351">
        <v>1.64</v>
      </c>
      <c r="FG351">
        <v>62.55</v>
      </c>
      <c r="FT351">
        <v>0</v>
      </c>
      <c r="FU351">
        <v>0.86884099999999997</v>
      </c>
      <c r="FV351">
        <v>3.1638600000000003E-2</v>
      </c>
      <c r="FW351">
        <v>1.40705E-2</v>
      </c>
      <c r="FX351">
        <v>0</v>
      </c>
      <c r="FY351">
        <v>-8.0783599999999997E-2</v>
      </c>
      <c r="FZ351">
        <v>0</v>
      </c>
      <c r="GA351">
        <v>0</v>
      </c>
      <c r="GB351">
        <v>0.134212</v>
      </c>
      <c r="GC351">
        <v>0.17453099999999999</v>
      </c>
      <c r="GD351">
        <v>0.30364400000000002</v>
      </c>
      <c r="GE351">
        <v>2.03874E-2</v>
      </c>
      <c r="GF351">
        <v>1.46654</v>
      </c>
      <c r="GG351">
        <v>467.19799999999998</v>
      </c>
      <c r="GH351">
        <v>1161.6500000000001</v>
      </c>
      <c r="GI351">
        <v>277.07299999999998</v>
      </c>
      <c r="GJ351">
        <v>0</v>
      </c>
      <c r="GK351">
        <v>2135</v>
      </c>
      <c r="GL351">
        <v>930.00099999999998</v>
      </c>
      <c r="GM351">
        <v>2637.81</v>
      </c>
      <c r="GN351">
        <v>297.5</v>
      </c>
      <c r="GO351">
        <v>7906.24</v>
      </c>
      <c r="GP351">
        <v>388.904</v>
      </c>
      <c r="GQ351">
        <v>168.15199999999999</v>
      </c>
      <c r="GR351">
        <v>65.400000000000006</v>
      </c>
      <c r="GS351">
        <v>622.45600000000002</v>
      </c>
      <c r="GT351">
        <v>48.993000000000002</v>
      </c>
      <c r="GU351">
        <v>54.21</v>
      </c>
      <c r="GV351">
        <v>3.66</v>
      </c>
      <c r="GW351">
        <v>39.268300000000004</v>
      </c>
      <c r="GX351">
        <v>31.93</v>
      </c>
      <c r="GY351">
        <v>23.209499999999998</v>
      </c>
      <c r="GZ351">
        <v>36.39</v>
      </c>
      <c r="HA351">
        <v>4.13</v>
      </c>
      <c r="HB351">
        <v>241.791</v>
      </c>
      <c r="HC351">
        <v>46.39</v>
      </c>
      <c r="HD351">
        <v>54.21</v>
      </c>
      <c r="HE351">
        <v>3.66</v>
      </c>
      <c r="HF351">
        <v>16.100000000000001</v>
      </c>
      <c r="HG351">
        <v>31.93</v>
      </c>
      <c r="HH351">
        <v>18.57</v>
      </c>
      <c r="HI351">
        <v>36.39</v>
      </c>
      <c r="HJ351">
        <v>4.13</v>
      </c>
      <c r="HK351">
        <v>211.38</v>
      </c>
      <c r="ID351">
        <v>0</v>
      </c>
      <c r="IE351">
        <v>2.4539</v>
      </c>
      <c r="IF351">
        <v>3.1638600000000003E-2</v>
      </c>
      <c r="IG351">
        <v>0</v>
      </c>
      <c r="IH351">
        <v>0.62342900000000001</v>
      </c>
      <c r="II351">
        <v>0.118043</v>
      </c>
      <c r="IJ351">
        <v>0.43196400000000001</v>
      </c>
      <c r="IK351">
        <v>6.2929700000000005E-2</v>
      </c>
      <c r="IL351">
        <v>3.7219099999999998</v>
      </c>
      <c r="IM351">
        <v>45.9</v>
      </c>
      <c r="IN351">
        <v>20</v>
      </c>
      <c r="IO351">
        <v>25.9</v>
      </c>
      <c r="IP351">
        <v>46.1</v>
      </c>
      <c r="IQ351">
        <v>20</v>
      </c>
      <c r="IR351">
        <v>26.1</v>
      </c>
      <c r="IU351">
        <v>25.73</v>
      </c>
      <c r="IV351">
        <v>31.27</v>
      </c>
      <c r="IW351">
        <v>24.84</v>
      </c>
      <c r="IX351">
        <v>32.69</v>
      </c>
      <c r="IY351">
        <v>25.73</v>
      </c>
      <c r="IZ351">
        <v>31.27</v>
      </c>
      <c r="JA351">
        <v>63.48</v>
      </c>
      <c r="JB351">
        <v>82.651300000000006</v>
      </c>
      <c r="JK351">
        <v>1</v>
      </c>
      <c r="JL351">
        <v>2.70966</v>
      </c>
      <c r="JM351">
        <v>2.70966</v>
      </c>
      <c r="JP351">
        <v>4303.6400000000003</v>
      </c>
      <c r="JQ351">
        <v>2.70966</v>
      </c>
      <c r="JR351">
        <v>0.26</v>
      </c>
      <c r="JS351">
        <v>0.4</v>
      </c>
      <c r="JT351">
        <v>2.1</v>
      </c>
      <c r="JU351">
        <v>0.26</v>
      </c>
      <c r="JV351">
        <v>0.4</v>
      </c>
      <c r="JW351">
        <v>2.17</v>
      </c>
      <c r="JZ351">
        <v>26.870200000000001</v>
      </c>
      <c r="KA351">
        <v>55.100700000000003</v>
      </c>
      <c r="KB351">
        <v>55.284100000000002</v>
      </c>
      <c r="KC351">
        <v>16.012</v>
      </c>
      <c r="KD351">
        <v>0</v>
      </c>
      <c r="KE351">
        <v>-658.95</v>
      </c>
      <c r="KF351">
        <v>0</v>
      </c>
      <c r="KG351">
        <v>0</v>
      </c>
      <c r="KH351">
        <v>109.703</v>
      </c>
      <c r="KI351">
        <v>187.37100000000001</v>
      </c>
      <c r="KJ351">
        <v>413.96499999999997</v>
      </c>
      <c r="KK351">
        <v>26.198699999999999</v>
      </c>
      <c r="KL351">
        <v>231.55500000000001</v>
      </c>
      <c r="KM351">
        <v>1030.25</v>
      </c>
      <c r="KN351">
        <v>607.86199999999997</v>
      </c>
      <c r="KO351">
        <v>0</v>
      </c>
      <c r="KP351">
        <v>229.07599999999999</v>
      </c>
      <c r="KQ351">
        <v>1867.18</v>
      </c>
      <c r="KR351">
        <v>28.4787</v>
      </c>
      <c r="KS351">
        <v>49.5916</v>
      </c>
      <c r="KT351">
        <v>55.284100000000002</v>
      </c>
      <c r="KU351">
        <v>16.012</v>
      </c>
      <c r="KV351">
        <v>-658.95</v>
      </c>
      <c r="KW351">
        <v>109.703</v>
      </c>
      <c r="KX351">
        <v>187.92699999999999</v>
      </c>
      <c r="KY351">
        <v>413.96499999999997</v>
      </c>
      <c r="KZ351">
        <v>26.198699999999999</v>
      </c>
      <c r="LA351">
        <v>228.21100000000001</v>
      </c>
      <c r="LB351">
        <v>1100.57</v>
      </c>
      <c r="LC351">
        <v>607.86199999999997</v>
      </c>
      <c r="LD351">
        <v>229.07599999999999</v>
      </c>
      <c r="LE351">
        <v>1937.51</v>
      </c>
      <c r="LF351">
        <v>97.322800000000001</v>
      </c>
      <c r="LG351">
        <v>281.65600000000001</v>
      </c>
      <c r="LH351">
        <v>55.284100000000002</v>
      </c>
      <c r="LI351">
        <v>0</v>
      </c>
      <c r="LJ351">
        <v>463.08</v>
      </c>
      <c r="LK351">
        <v>187.226</v>
      </c>
      <c r="LL351">
        <v>544.68899999999996</v>
      </c>
      <c r="LM351">
        <v>71.471400000000003</v>
      </c>
      <c r="LN351">
        <v>1700.73</v>
      </c>
      <c r="LO351">
        <v>2063.9299999999998</v>
      </c>
      <c r="LP351">
        <v>892.38499999999999</v>
      </c>
      <c r="LQ351">
        <v>347.08</v>
      </c>
      <c r="LR351">
        <v>3303.39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heetViews>
  <sheetFormatPr defaultRowHeight="15" x14ac:dyDescent="0.25"/>
  <cols>
    <col min="1" max="1" width="26.7109375" customWidth="1"/>
    <col min="4" max="4" width="9.140625" customWidth="1"/>
    <col min="13" max="13" width="8.85546875" customWidth="1"/>
  </cols>
  <sheetData>
    <row r="1" spans="1:15" x14ac:dyDescent="0.25">
      <c r="A1" s="8" t="s">
        <v>142</v>
      </c>
      <c r="B1" s="8"/>
      <c r="C1" s="8"/>
      <c r="D1" s="8"/>
      <c r="E1" s="8"/>
      <c r="F1" s="8"/>
      <c r="G1" s="8"/>
      <c r="H1" s="8"/>
      <c r="I1" s="8"/>
      <c r="J1" s="8"/>
      <c r="L1" s="4" t="s">
        <v>107</v>
      </c>
      <c r="M1" s="4" t="s">
        <v>107</v>
      </c>
      <c r="N1" s="4" t="s">
        <v>107</v>
      </c>
    </row>
    <row r="2" spans="1:15" x14ac:dyDescent="0.25">
      <c r="A2" t="s">
        <v>419</v>
      </c>
      <c r="L2" s="4" t="s">
        <v>217</v>
      </c>
      <c r="M2" s="4" t="s">
        <v>217</v>
      </c>
      <c r="N2" s="4" t="s">
        <v>108</v>
      </c>
    </row>
    <row r="3" spans="1:15" x14ac:dyDescent="0.25">
      <c r="L3" s="4" t="s">
        <v>215</v>
      </c>
      <c r="M3" s="4" t="s">
        <v>216</v>
      </c>
      <c r="N3" s="4"/>
    </row>
    <row r="4" spans="1:15" x14ac:dyDescent="0.25">
      <c r="A4" t="s">
        <v>228</v>
      </c>
      <c r="B4" s="4" t="s">
        <v>416</v>
      </c>
      <c r="C4" t="s">
        <v>229</v>
      </c>
      <c r="L4" s="4" t="str">
        <f>TRIM(RIGHT(SUBSTITUTE(TRIM(RIGHT(SUBSTITUTE(Reference!B4,"/",REPT(" ",100)),100)),"\",REPT(" ",100)),100))</f>
        <v>V01R01.RIBD19</v>
      </c>
      <c r="M4" s="4" t="str">
        <f>TRIM(LEFT(SUBSTITUTE(L4,".",REPT(" ",100)),100))</f>
        <v>V01R01</v>
      </c>
      <c r="N4" s="4" t="str">
        <f>M4</f>
        <v>V01R01</v>
      </c>
      <c r="O4" t="s">
        <v>220</v>
      </c>
    </row>
    <row r="5" spans="1:15" x14ac:dyDescent="0.25">
      <c r="A5" t="s">
        <v>8</v>
      </c>
      <c r="B5" s="4" t="str">
        <f>"'"&amp;A5&amp;"'!"&amp;"$A$1:$"&amp;ReferenceFile&amp;"$500"</f>
        <v>'Reference'!$A$1:$KH$500</v>
      </c>
      <c r="C5" s="4"/>
      <c r="D5" s="4"/>
      <c r="E5" t="s">
        <v>106</v>
      </c>
      <c r="L5" s="4" t="str">
        <f>TRIM(RIGHT(SUBSTITUTE(TRIM(RIGHT(SUBSTITUTE(Reference!B5,"/",REPT(" ",100)),100)),"\",REPT(" ",100)),100))</f>
        <v>V01R01S.RIBD19</v>
      </c>
      <c r="M5" s="4" t="str">
        <f t="shared" ref="M5:M68" si="0">TRIM(LEFT(SUBSTITUTE(L5,".",REPT(" ",100)),100))</f>
        <v>V01R01S</v>
      </c>
      <c r="N5" s="4" t="str">
        <f t="shared" ref="N5:N68" si="1">M5</f>
        <v>V01R01S</v>
      </c>
    </row>
    <row r="6" spans="1:15" x14ac:dyDescent="0.25">
      <c r="A6" t="str">
        <f>A5&amp;"FileName"</f>
        <v>ReferenceFileName</v>
      </c>
      <c r="B6" s="4" t="str">
        <f>"'"&amp;A5&amp;"Lookups'!"&amp;"$N$1:$N$500"</f>
        <v>'ReferenceLookups'!$N$1:$N$500</v>
      </c>
      <c r="C6" s="4"/>
      <c r="D6" s="4"/>
      <c r="E6" t="s">
        <v>110</v>
      </c>
      <c r="L6" s="4" t="str">
        <f>TRIM(RIGHT(SUBSTITUTE(TRIM(RIGHT(SUBSTITUTE(Reference!B6,"/",REPT(" ",100)),100)),"\",REPT(" ",100)),100))</f>
        <v>V01R02.RIBD19</v>
      </c>
      <c r="M6" s="4" t="str">
        <f t="shared" si="0"/>
        <v>V01R02</v>
      </c>
      <c r="N6" s="4" t="str">
        <f t="shared" si="1"/>
        <v>V01R02</v>
      </c>
      <c r="O6" t="s">
        <v>167</v>
      </c>
    </row>
    <row r="7" spans="1:15" x14ac:dyDescent="0.25">
      <c r="L7" s="4" t="str">
        <f>TRIM(RIGHT(SUBSTITUTE(TRIM(RIGHT(SUBSTITUTE(Reference!B7,"/",REPT(" ",100)),100)),"\",REPT(" ",100)),100))</f>
        <v>V01R02S.RIBD19</v>
      </c>
      <c r="M7" s="4" t="str">
        <f t="shared" si="0"/>
        <v>V01R02S</v>
      </c>
      <c r="N7" s="4" t="str">
        <f t="shared" si="1"/>
        <v>V01R02S</v>
      </c>
      <c r="O7" t="str">
        <f>IF(LEFT(RIGHT(Reference!CO7,2),1)&lt;&gt;"/","",RIGHT(Reference!CO7,6))</f>
        <v/>
      </c>
    </row>
    <row r="8" spans="1:15" x14ac:dyDescent="0.25">
      <c r="B8" t="s">
        <v>108</v>
      </c>
      <c r="L8" s="4" t="str">
        <f>TRIM(RIGHT(SUBSTITUTE(TRIM(RIGHT(SUBSTITUTE(Reference!B8,"/",REPT(" ",100)),100)),"\",REPT(" ",100)),100))</f>
        <v>V01R03.RIBD19</v>
      </c>
      <c r="M8" s="4" t="str">
        <f t="shared" si="0"/>
        <v>V01R03</v>
      </c>
      <c r="N8" s="4" t="str">
        <f t="shared" si="1"/>
        <v>V01R03</v>
      </c>
      <c r="O8" t="s">
        <v>218</v>
      </c>
    </row>
    <row r="9" spans="1:15" x14ac:dyDescent="0.25">
      <c r="B9" t="s">
        <v>109</v>
      </c>
      <c r="L9" s="4" t="str">
        <f>TRIM(RIGHT(SUBSTITUTE(TRIM(RIGHT(SUBSTITUTE(Reference!B9,"/",REPT(" ",100)),100)),"\",REPT(" ",100)),100))</f>
        <v>V01R03S.RIBD19</v>
      </c>
      <c r="M9" s="4" t="str">
        <f t="shared" si="0"/>
        <v>V01R03S</v>
      </c>
      <c r="N9" s="4" t="str">
        <f t="shared" si="1"/>
        <v>V01R03S</v>
      </c>
      <c r="O9" t="s">
        <v>219</v>
      </c>
    </row>
    <row r="10" spans="1:15" x14ac:dyDescent="0.25">
      <c r="A10" t="s">
        <v>93</v>
      </c>
      <c r="B10" s="4"/>
      <c r="L10" s="4" t="str">
        <f>TRIM(RIGHT(SUBSTITUTE(TRIM(RIGHT(SUBSTITUTE(Reference!B10,"/",REPT(" ",100)),100)),"\",REPT(" ",100)),100))</f>
        <v>V01R04.RIBD19</v>
      </c>
      <c r="M10" s="4" t="str">
        <f t="shared" si="0"/>
        <v>V01R04</v>
      </c>
      <c r="N10" s="4" t="str">
        <f t="shared" si="1"/>
        <v>V01R04</v>
      </c>
    </row>
    <row r="11" spans="1:15" x14ac:dyDescent="0.25">
      <c r="A11" t="str">
        <f>A$5&amp;A10&amp;"SpcHeat"</f>
        <v>ReferenceProposedSpcHeat</v>
      </c>
      <c r="B11" s="4">
        <v>35</v>
      </c>
      <c r="L11" s="4" t="str">
        <f>TRIM(RIGHT(SUBSTITUTE(TRIM(RIGHT(SUBSTITUTE(Reference!B11,"/",REPT(" ",100)),100)),"\",REPT(" ",100)),100))</f>
        <v>V01R04S.RIBD19</v>
      </c>
      <c r="M11" s="4" t="str">
        <f t="shared" si="0"/>
        <v>V01R04S</v>
      </c>
      <c r="N11" s="4" t="str">
        <f t="shared" si="1"/>
        <v>V01R04S</v>
      </c>
    </row>
    <row r="12" spans="1:15" x14ac:dyDescent="0.25">
      <c r="A12" t="str">
        <f>A$5&amp;A10&amp;"SpcCool"</f>
        <v>ReferenceProposedSpcCool</v>
      </c>
      <c r="B12" s="4">
        <v>36</v>
      </c>
      <c r="L12" s="4" t="str">
        <f>TRIM(RIGHT(SUBSTITUTE(TRIM(RIGHT(SUBSTITUTE(Reference!B12,"/",REPT(" ",100)),100)),"\",REPT(" ",100)),100))</f>
        <v>V01R05.RIBD19</v>
      </c>
      <c r="M12" s="4" t="str">
        <f t="shared" si="0"/>
        <v>V01R05</v>
      </c>
      <c r="N12" s="4" t="str">
        <f t="shared" si="1"/>
        <v>V01R05</v>
      </c>
    </row>
    <row r="13" spans="1:15" x14ac:dyDescent="0.25">
      <c r="A13" t="str">
        <f>A$5&amp;A10&amp;"IAQVent"</f>
        <v>ReferenceProposedIAQVent</v>
      </c>
      <c r="B13" s="4">
        <v>37</v>
      </c>
      <c r="L13" s="4" t="str">
        <f>TRIM(RIGHT(SUBSTITUTE(TRIM(RIGHT(SUBSTITUTE(Reference!B13,"/",REPT(" ",100)),100)),"\",REPT(" ",100)),100))</f>
        <v>V01R05S.RIBD19</v>
      </c>
      <c r="M13" s="4" t="str">
        <f t="shared" si="0"/>
        <v>V01R05S</v>
      </c>
      <c r="N13" s="4" t="str">
        <f t="shared" si="1"/>
        <v>V01R05S</v>
      </c>
    </row>
    <row r="14" spans="1:15" x14ac:dyDescent="0.25">
      <c r="A14" t="str">
        <f>A$5&amp;A10&amp;"OtherHVAC"</f>
        <v>ReferenceProposedOtherHVAC</v>
      </c>
      <c r="B14" s="4">
        <v>0</v>
      </c>
      <c r="L14" s="4" t="str">
        <f>TRIM(RIGHT(SUBSTITUTE(TRIM(RIGHT(SUBSTITUTE(Reference!B14,"/",REPT(" ",100)),100)),"\",REPT(" ",100)),100))</f>
        <v>V01R06.RIBD19</v>
      </c>
      <c r="M14" s="4" t="str">
        <f t="shared" si="0"/>
        <v>V01R06</v>
      </c>
      <c r="N14" s="4" t="str">
        <f t="shared" si="1"/>
        <v>V01R06</v>
      </c>
    </row>
    <row r="15" spans="1:15" x14ac:dyDescent="0.25">
      <c r="A15" t="str">
        <f>A$5&amp;A10&amp;"WtrHeat"</f>
        <v>ReferenceProposedWtrHeat</v>
      </c>
      <c r="B15" s="4">
        <v>38</v>
      </c>
      <c r="L15" s="4" t="str">
        <f>TRIM(RIGHT(SUBSTITUTE(TRIM(RIGHT(SUBSTITUTE(Reference!B15,"/",REPT(" ",100)),100)),"\",REPT(" ",100)),100))</f>
        <v>V01R06S.RIBD19</v>
      </c>
      <c r="M15" s="4" t="str">
        <f t="shared" si="0"/>
        <v>V01R06S</v>
      </c>
      <c r="N15" s="4" t="str">
        <f t="shared" si="1"/>
        <v>V01R06S</v>
      </c>
    </row>
    <row r="16" spans="1:15" x14ac:dyDescent="0.25">
      <c r="A16" t="str">
        <f>A$5&amp;A10&amp;"SelfUtilization"</f>
        <v>ReferenceProposedSelfUtilization</v>
      </c>
      <c r="B16" s="4">
        <v>39</v>
      </c>
      <c r="L16" s="4" t="str">
        <f>TRIM(RIGHT(SUBSTITUTE(TRIM(RIGHT(SUBSTITUTE(Reference!B16,"/",REPT(" ",100)),100)),"\",REPT(" ",100)),100))</f>
        <v>V01R07.RIBD19</v>
      </c>
      <c r="M16" s="4" t="str">
        <f t="shared" si="0"/>
        <v>V01R07</v>
      </c>
      <c r="N16" s="4" t="str">
        <f t="shared" si="1"/>
        <v>V01R07</v>
      </c>
    </row>
    <row r="17" spans="1:14" x14ac:dyDescent="0.25">
      <c r="A17" t="str">
        <f>A$5&amp;A10&amp;"Solar"</f>
        <v>ReferenceProposedSolar</v>
      </c>
      <c r="B17" s="4">
        <v>40</v>
      </c>
      <c r="L17" s="4" t="str">
        <f>TRIM(RIGHT(SUBSTITUTE(TRIM(RIGHT(SUBSTITUTE(Reference!B17,"/",REPT(" ",100)),100)),"\",REPT(" ",100)),100))</f>
        <v>V01R07S.RIBD19</v>
      </c>
      <c r="M17" s="4" t="str">
        <f t="shared" si="0"/>
        <v>V01R07S</v>
      </c>
      <c r="N17" s="4" t="str">
        <f t="shared" si="1"/>
        <v>V01R07S</v>
      </c>
    </row>
    <row r="18" spans="1:14" x14ac:dyDescent="0.25">
      <c r="A18" t="str">
        <f>A$5&amp;A10&amp;"Total"</f>
        <v>ReferenceProposedTotal</v>
      </c>
      <c r="B18" s="4">
        <v>48</v>
      </c>
      <c r="C18" t="s">
        <v>500</v>
      </c>
      <c r="L18" s="4" t="str">
        <f>TRIM(RIGHT(SUBSTITUTE(TRIM(RIGHT(SUBSTITUTE(Reference!B18,"/",REPT(" ",100)),100)),"\",REPT(" ",100)),100))</f>
        <v>V01R08.RIBD19</v>
      </c>
      <c r="M18" s="4" t="str">
        <f t="shared" si="0"/>
        <v>V01R08</v>
      </c>
      <c r="N18" s="4" t="str">
        <f t="shared" si="1"/>
        <v>V01R08</v>
      </c>
    </row>
    <row r="19" spans="1:14" x14ac:dyDescent="0.25">
      <c r="A19" t="str">
        <f>A$5&amp;A10&amp;"EDReff"</f>
        <v>ReferenceProposedEDReff</v>
      </c>
      <c r="B19" s="4">
        <v>247</v>
      </c>
      <c r="L19" s="4" t="str">
        <f>TRIM(RIGHT(SUBSTITUTE(TRIM(RIGHT(SUBSTITUTE(Reference!B19,"/",REPT(" ",100)),100)),"\",REPT(" ",100)),100))</f>
        <v>V01R08S.RIBD19</v>
      </c>
      <c r="M19" s="4" t="str">
        <f t="shared" si="0"/>
        <v>V01R08S</v>
      </c>
      <c r="N19" s="4" t="str">
        <f t="shared" si="1"/>
        <v>V01R08S</v>
      </c>
    </row>
    <row r="20" spans="1:14" x14ac:dyDescent="0.25">
      <c r="A20" t="str">
        <f>A$5&amp;A10&amp;"EDRflex"</f>
        <v>ReferenceProposedEDRflex</v>
      </c>
      <c r="B20" s="4">
        <v>248</v>
      </c>
      <c r="L20" s="4" t="str">
        <f>TRIM(RIGHT(SUBSTITUTE(TRIM(RIGHT(SUBSTITUTE(Reference!B20,"/",REPT(" ",100)),100)),"\",REPT(" ",100)),100))</f>
        <v>V01R09.RIBD19</v>
      </c>
      <c r="M20" s="4" t="str">
        <f t="shared" si="0"/>
        <v>V01R09</v>
      </c>
      <c r="N20" s="4" t="str">
        <f t="shared" si="1"/>
        <v>V01R09</v>
      </c>
    </row>
    <row r="21" spans="1:14" x14ac:dyDescent="0.25">
      <c r="A21" t="str">
        <f>A$5&amp;A10&amp;"EDRtot"</f>
        <v>ReferenceProposedEDRtot</v>
      </c>
      <c r="B21" s="4">
        <v>249</v>
      </c>
      <c r="L21" s="4" t="str">
        <f>TRIM(RIGHT(SUBSTITUTE(TRIM(RIGHT(SUBSTITUTE(Reference!B21,"/",REPT(" ",100)),100)),"\",REPT(" ",100)),100))</f>
        <v>V01R09S.RIBD19</v>
      </c>
      <c r="M21" s="4" t="str">
        <f t="shared" si="0"/>
        <v>V01R09S</v>
      </c>
      <c r="N21" s="4" t="str">
        <f t="shared" si="1"/>
        <v>V01R09S</v>
      </c>
    </row>
    <row r="22" spans="1:14" x14ac:dyDescent="0.25">
      <c r="A22" t="str">
        <f>A$5&amp;A10&amp;"Pvsize"</f>
        <v>ReferenceProposedPvsize</v>
      </c>
      <c r="B22" s="4">
        <v>273</v>
      </c>
      <c r="L22" s="4" t="str">
        <f>TRIM(RIGHT(SUBSTITUTE(TRIM(RIGHT(SUBSTITUTE(Reference!B22,"/",REPT(" ",100)),100)),"\",REPT(" ",100)),100))</f>
        <v>V01R10.RIBD19</v>
      </c>
      <c r="M22" s="4" t="str">
        <f t="shared" si="0"/>
        <v>V01R10</v>
      </c>
      <c r="N22" s="4" t="str">
        <f t="shared" si="1"/>
        <v>V01R10</v>
      </c>
    </row>
    <row r="23" spans="1:14" x14ac:dyDescent="0.25">
      <c r="A23" t="s">
        <v>94</v>
      </c>
      <c r="B23" s="4"/>
      <c r="L23" s="4" t="str">
        <f>TRIM(RIGHT(SUBSTITUTE(TRIM(RIGHT(SUBSTITUTE(Reference!B23,"/",REPT(" ",100)),100)),"\",REPT(" ",100)),100))</f>
        <v>V01R10S.RIBD19</v>
      </c>
      <c r="M23" s="4" t="str">
        <f t="shared" si="0"/>
        <v>V01R10S</v>
      </c>
      <c r="N23" s="4" t="str">
        <f t="shared" si="1"/>
        <v>V01R10S</v>
      </c>
    </row>
    <row r="24" spans="1:14" x14ac:dyDescent="0.25">
      <c r="A24" t="str">
        <f>A$5&amp;A23&amp;"SpcHeat"</f>
        <v>ReferenceStandardSpcHeat</v>
      </c>
      <c r="B24" s="4">
        <v>91</v>
      </c>
      <c r="L24" s="4" t="str">
        <f>TRIM(RIGHT(SUBSTITUTE(TRIM(RIGHT(SUBSTITUTE(Reference!B24,"/",REPT(" ",100)),100)),"\",REPT(" ",100)),100))</f>
        <v>V01R11.RIBD19</v>
      </c>
      <c r="M24" s="4" t="str">
        <f t="shared" si="0"/>
        <v>V01R11</v>
      </c>
      <c r="N24" s="4" t="str">
        <f t="shared" si="1"/>
        <v>V01R11</v>
      </c>
    </row>
    <row r="25" spans="1:14" x14ac:dyDescent="0.25">
      <c r="A25" t="str">
        <f>A$5&amp;A23&amp;"SpcCool"</f>
        <v>ReferenceStandardSpcCool</v>
      </c>
      <c r="B25" s="4">
        <v>92</v>
      </c>
      <c r="L25" s="4" t="str">
        <f>TRIM(RIGHT(SUBSTITUTE(TRIM(RIGHT(SUBSTITUTE(Reference!B25,"/",REPT(" ",100)),100)),"\",REPT(" ",100)),100))</f>
        <v>V01R11S.RIBD19</v>
      </c>
      <c r="M25" s="4" t="str">
        <f t="shared" si="0"/>
        <v>V01R11S</v>
      </c>
      <c r="N25" s="4" t="str">
        <f t="shared" si="1"/>
        <v>V01R11S</v>
      </c>
    </row>
    <row r="26" spans="1:14" x14ac:dyDescent="0.25">
      <c r="A26" t="str">
        <f>A$5&amp;A23&amp;"IAQVent"</f>
        <v>ReferenceStandardIAQVent</v>
      </c>
      <c r="B26" s="4">
        <v>93</v>
      </c>
      <c r="L26" s="4" t="str">
        <f>TRIM(RIGHT(SUBSTITUTE(TRIM(RIGHT(SUBSTITUTE(Reference!B26,"/",REPT(" ",100)),100)),"\",REPT(" ",100)),100))</f>
        <v>V01R12.RIBD19</v>
      </c>
      <c r="M26" s="4" t="str">
        <f t="shared" si="0"/>
        <v>V01R12</v>
      </c>
      <c r="N26" s="4" t="str">
        <f t="shared" si="1"/>
        <v>V01R12</v>
      </c>
    </row>
    <row r="27" spans="1:14" x14ac:dyDescent="0.25">
      <c r="A27" t="str">
        <f>A$5&amp;A23&amp;"OtherHVAC"</f>
        <v>ReferenceStandardOtherHVAC</v>
      </c>
      <c r="B27" s="4">
        <v>0</v>
      </c>
      <c r="L27" s="4" t="str">
        <f>TRIM(RIGHT(SUBSTITUTE(TRIM(RIGHT(SUBSTITUTE(Reference!B27,"/",REPT(" ",100)),100)),"\",REPT(" ",100)),100))</f>
        <v>V01R12S.RIBD19</v>
      </c>
      <c r="M27" s="4" t="str">
        <f t="shared" si="0"/>
        <v>V01R12S</v>
      </c>
      <c r="N27" s="4" t="str">
        <f t="shared" si="1"/>
        <v>V01R12S</v>
      </c>
    </row>
    <row r="28" spans="1:14" x14ac:dyDescent="0.25">
      <c r="A28" t="str">
        <f>A$5&amp;A23&amp;"WtrHeat"</f>
        <v>ReferenceStandardWtrHeat</v>
      </c>
      <c r="B28" s="4">
        <v>94</v>
      </c>
      <c r="L28" s="4" t="str">
        <f>TRIM(RIGHT(SUBSTITUTE(TRIM(RIGHT(SUBSTITUTE(Reference!B28,"/",REPT(" ",100)),100)),"\",REPT(" ",100)),100))</f>
        <v>V01R13.RIBD19</v>
      </c>
      <c r="M28" s="4" t="str">
        <f t="shared" si="0"/>
        <v>V01R13</v>
      </c>
      <c r="N28" s="4" t="str">
        <f t="shared" si="1"/>
        <v>V01R13</v>
      </c>
    </row>
    <row r="29" spans="1:14" x14ac:dyDescent="0.25">
      <c r="A29" t="str">
        <f>A$5&amp;A23&amp;"SelfUtilization"</f>
        <v>ReferenceStandardSelfUtilization</v>
      </c>
      <c r="B29" s="4">
        <v>0</v>
      </c>
      <c r="L29" s="4" t="str">
        <f>TRIM(RIGHT(SUBSTITUTE(TRIM(RIGHT(SUBSTITUTE(Reference!B29,"/",REPT(" ",100)),100)),"\",REPT(" ",100)),100))</f>
        <v>V01R13S.RIBD19</v>
      </c>
      <c r="M29" s="4" t="str">
        <f t="shared" si="0"/>
        <v>V01R13S</v>
      </c>
      <c r="N29" s="4" t="str">
        <f t="shared" si="1"/>
        <v>V01R13S</v>
      </c>
    </row>
    <row r="30" spans="1:14" x14ac:dyDescent="0.25">
      <c r="A30" t="str">
        <f>A$5&amp;A23&amp;"Solar"</f>
        <v>ReferenceStandardSolar</v>
      </c>
      <c r="B30" s="4">
        <v>95</v>
      </c>
      <c r="L30" s="4" t="str">
        <f>TRIM(RIGHT(SUBSTITUTE(TRIM(RIGHT(SUBSTITUTE(Reference!B30,"/",REPT(" ",100)),100)),"\",REPT(" ",100)),100))</f>
        <v>V01R14.RIBD19</v>
      </c>
      <c r="M30" s="4" t="str">
        <f t="shared" si="0"/>
        <v>V01R14</v>
      </c>
      <c r="N30" s="4" t="str">
        <f t="shared" si="1"/>
        <v>V01R14</v>
      </c>
    </row>
    <row r="31" spans="1:14" x14ac:dyDescent="0.25">
      <c r="A31" t="str">
        <f>A$5&amp;A23&amp;"Total"</f>
        <v>ReferenceStandardTotal</v>
      </c>
      <c r="B31" s="4">
        <v>101</v>
      </c>
      <c r="L31" s="4" t="str">
        <f>TRIM(RIGHT(SUBSTITUTE(TRIM(RIGHT(SUBSTITUTE(Reference!B31,"/",REPT(" ",100)),100)),"\",REPT(" ",100)),100))</f>
        <v>V01R14S.RIBD19</v>
      </c>
      <c r="M31" s="4" t="str">
        <f t="shared" si="0"/>
        <v>V01R14S</v>
      </c>
      <c r="N31" s="4" t="str">
        <f t="shared" si="1"/>
        <v>V01R14S</v>
      </c>
    </row>
    <row r="32" spans="1:14" x14ac:dyDescent="0.25">
      <c r="A32" t="str">
        <f>A$5&amp;A23&amp;"EDReff"</f>
        <v>ReferenceStandardEDReff</v>
      </c>
      <c r="B32" s="4">
        <v>250</v>
      </c>
      <c r="L32" s="4" t="str">
        <f>TRIM(RIGHT(SUBSTITUTE(TRIM(RIGHT(SUBSTITUTE(Reference!B32,"/",REPT(" ",100)),100)),"\",REPT(" ",100)),100))</f>
        <v>V01R15.RIBD19</v>
      </c>
      <c r="M32" s="4" t="str">
        <f t="shared" si="0"/>
        <v>V01R15</v>
      </c>
      <c r="N32" s="4" t="str">
        <f t="shared" si="1"/>
        <v>V01R15</v>
      </c>
    </row>
    <row r="33" spans="1:14" x14ac:dyDescent="0.25">
      <c r="A33" t="str">
        <f>A$5&amp;A23&amp;"EDRflex"</f>
        <v>ReferenceStandardEDRflex</v>
      </c>
      <c r="B33" s="4">
        <v>251</v>
      </c>
      <c r="L33" s="4" t="str">
        <f>TRIM(RIGHT(SUBSTITUTE(TRIM(RIGHT(SUBSTITUTE(Reference!B33,"/",REPT(" ",100)),100)),"\",REPT(" ",100)),100))</f>
        <v>V01R15S.RIBD19</v>
      </c>
      <c r="M33" s="4" t="str">
        <f t="shared" si="0"/>
        <v>V01R15S</v>
      </c>
      <c r="N33" s="4" t="str">
        <f t="shared" si="1"/>
        <v>V01R15S</v>
      </c>
    </row>
    <row r="34" spans="1:14" x14ac:dyDescent="0.25">
      <c r="A34" t="str">
        <f>A$5&amp;A23&amp;"EDRtot"</f>
        <v>ReferenceStandardEDRtot</v>
      </c>
      <c r="B34" s="4">
        <v>252</v>
      </c>
      <c r="L34" s="4" t="str">
        <f>TRIM(RIGHT(SUBSTITUTE(TRIM(RIGHT(SUBSTITUTE(Reference!B34,"/",REPT(" ",100)),100)),"\",REPT(" ",100)),100))</f>
        <v>V01R16.RIBD19</v>
      </c>
      <c r="M34" s="4" t="str">
        <f t="shared" si="0"/>
        <v>V01R16</v>
      </c>
      <c r="N34" s="4" t="str">
        <f t="shared" si="1"/>
        <v>V01R16</v>
      </c>
    </row>
    <row r="35" spans="1:14" x14ac:dyDescent="0.25">
      <c r="A35" t="str">
        <f>A$5&amp;A23&amp;"Pvsize"</f>
        <v>ReferenceStandardPvsize</v>
      </c>
      <c r="B35" s="4">
        <v>277</v>
      </c>
      <c r="L35" s="4" t="str">
        <f>TRIM(RIGHT(SUBSTITUTE(TRIM(RIGHT(SUBSTITUTE(Reference!B35,"/",REPT(" ",100)),100)),"\",REPT(" ",100)),100))</f>
        <v>V01R16S.RIBD19</v>
      </c>
      <c r="M35" s="4" t="str">
        <f t="shared" si="0"/>
        <v>V01R16S</v>
      </c>
      <c r="N35" s="4" t="str">
        <f t="shared" si="1"/>
        <v>V01R16S</v>
      </c>
    </row>
    <row r="36" spans="1:14" x14ac:dyDescent="0.25">
      <c r="L36" s="4" t="str">
        <f>TRIM(RIGHT(SUBSTITUTE(TRIM(RIGHT(SUBSTITUTE(Reference!B36,"/",REPT(" ",100)),100)),"\",REPT(" ",100)),100))</f>
        <v>V02R01.RIBD19</v>
      </c>
      <c r="M36" s="4" t="str">
        <f t="shared" si="0"/>
        <v>V02R01</v>
      </c>
      <c r="N36" s="4" t="str">
        <f t="shared" si="1"/>
        <v>V02R01</v>
      </c>
    </row>
    <row r="37" spans="1:14" x14ac:dyDescent="0.25">
      <c r="L37" s="4" t="str">
        <f>TRIM(RIGHT(SUBSTITUTE(TRIM(RIGHT(SUBSTITUTE(Reference!B37,"/",REPT(" ",100)),100)),"\",REPT(" ",100)),100))</f>
        <v>V02R01S.RIBD19</v>
      </c>
      <c r="M37" s="4" t="str">
        <f t="shared" si="0"/>
        <v>V02R01S</v>
      </c>
      <c r="N37" s="4" t="str">
        <f t="shared" si="1"/>
        <v>V02R01S</v>
      </c>
    </row>
    <row r="38" spans="1:14" x14ac:dyDescent="0.25">
      <c r="L38" s="4" t="str">
        <f>TRIM(RIGHT(SUBSTITUTE(TRIM(RIGHT(SUBSTITUTE(Reference!B38,"/",REPT(" ",100)),100)),"\",REPT(" ",100)),100))</f>
        <v>V02R02.RIBD19</v>
      </c>
      <c r="M38" s="4" t="str">
        <f t="shared" si="0"/>
        <v>V02R02</v>
      </c>
      <c r="N38" s="4" t="str">
        <f t="shared" si="1"/>
        <v>V02R02</v>
      </c>
    </row>
    <row r="39" spans="1:14" x14ac:dyDescent="0.25">
      <c r="L39" s="4" t="str">
        <f>TRIM(RIGHT(SUBSTITUTE(TRIM(RIGHT(SUBSTITUTE(Reference!B39,"/",REPT(" ",100)),100)),"\",REPT(" ",100)),100))</f>
        <v>V02R02S.RIBD19</v>
      </c>
      <c r="M39" s="4" t="str">
        <f t="shared" si="0"/>
        <v>V02R02S</v>
      </c>
      <c r="N39" s="4" t="str">
        <f t="shared" si="1"/>
        <v>V02R02S</v>
      </c>
    </row>
    <row r="40" spans="1:14" x14ac:dyDescent="0.25">
      <c r="L40" s="4" t="str">
        <f>TRIM(RIGHT(SUBSTITUTE(TRIM(RIGHT(SUBSTITUTE(Reference!B40,"/",REPT(" ",100)),100)),"\",REPT(" ",100)),100))</f>
        <v>V02R03.RIBD19</v>
      </c>
      <c r="M40" s="4" t="str">
        <f t="shared" si="0"/>
        <v>V02R03</v>
      </c>
      <c r="N40" s="4" t="str">
        <f t="shared" si="1"/>
        <v>V02R03</v>
      </c>
    </row>
    <row r="41" spans="1:14" x14ac:dyDescent="0.25">
      <c r="L41" s="4" t="str">
        <f>TRIM(RIGHT(SUBSTITUTE(TRIM(RIGHT(SUBSTITUTE(Reference!B41,"/",REPT(" ",100)),100)),"\",REPT(" ",100)),100))</f>
        <v>V02R03S.RIBD19</v>
      </c>
      <c r="M41" s="4" t="str">
        <f t="shared" si="0"/>
        <v>V02R03S</v>
      </c>
      <c r="N41" s="4" t="str">
        <f t="shared" si="1"/>
        <v>V02R03S</v>
      </c>
    </row>
    <row r="42" spans="1:14" x14ac:dyDescent="0.25">
      <c r="L42" s="4" t="str">
        <f>TRIM(RIGHT(SUBSTITUTE(TRIM(RIGHT(SUBSTITUTE(Reference!B42,"/",REPT(" ",100)),100)),"\",REPT(" ",100)),100))</f>
        <v>V02R04.RIBD19</v>
      </c>
      <c r="M42" s="4" t="str">
        <f t="shared" si="0"/>
        <v>V02R04</v>
      </c>
      <c r="N42" s="4" t="str">
        <f t="shared" si="1"/>
        <v>V02R04</v>
      </c>
    </row>
    <row r="43" spans="1:14" x14ac:dyDescent="0.25">
      <c r="L43" s="4" t="str">
        <f>TRIM(RIGHT(SUBSTITUTE(TRIM(RIGHT(SUBSTITUTE(Reference!B43,"/",REPT(" ",100)),100)),"\",REPT(" ",100)),100))</f>
        <v>V02R04S.RIBD19</v>
      </c>
      <c r="M43" s="4" t="str">
        <f t="shared" si="0"/>
        <v>V02R04S</v>
      </c>
      <c r="N43" s="4" t="str">
        <f t="shared" si="1"/>
        <v>V02R04S</v>
      </c>
    </row>
    <row r="44" spans="1:14" x14ac:dyDescent="0.25">
      <c r="L44" s="4" t="str">
        <f>TRIM(RIGHT(SUBSTITUTE(TRIM(RIGHT(SUBSTITUTE(Reference!B44,"/",REPT(" ",100)),100)),"\",REPT(" ",100)),100))</f>
        <v>V02R05.RIBD19</v>
      </c>
      <c r="M44" s="4" t="str">
        <f t="shared" si="0"/>
        <v>V02R05</v>
      </c>
      <c r="N44" s="4" t="str">
        <f t="shared" si="1"/>
        <v>V02R05</v>
      </c>
    </row>
    <row r="45" spans="1:14" x14ac:dyDescent="0.25">
      <c r="L45" s="4" t="str">
        <f>TRIM(RIGHT(SUBSTITUTE(TRIM(RIGHT(SUBSTITUTE(Reference!B45,"/",REPT(" ",100)),100)),"\",REPT(" ",100)),100))</f>
        <v>V02R05S.RIBD19</v>
      </c>
      <c r="M45" s="4" t="str">
        <f t="shared" si="0"/>
        <v>V02R05S</v>
      </c>
      <c r="N45" s="4" t="str">
        <f t="shared" si="1"/>
        <v>V02R05S</v>
      </c>
    </row>
    <row r="46" spans="1:14" x14ac:dyDescent="0.25">
      <c r="L46" s="4" t="str">
        <f>TRIM(RIGHT(SUBSTITUTE(TRIM(RIGHT(SUBSTITUTE(Reference!B46,"/",REPT(" ",100)),100)),"\",REPT(" ",100)),100))</f>
        <v>V02R06.RIBD19</v>
      </c>
      <c r="M46" s="4" t="str">
        <f t="shared" si="0"/>
        <v>V02R06</v>
      </c>
      <c r="N46" s="4" t="str">
        <f t="shared" si="1"/>
        <v>V02R06</v>
      </c>
    </row>
    <row r="47" spans="1:14" x14ac:dyDescent="0.25">
      <c r="L47" s="4" t="str">
        <f>TRIM(RIGHT(SUBSTITUTE(TRIM(RIGHT(SUBSTITUTE(Reference!B47,"/",REPT(" ",100)),100)),"\",REPT(" ",100)),100))</f>
        <v>V02R06S.RIBD19</v>
      </c>
      <c r="M47" s="4" t="str">
        <f t="shared" si="0"/>
        <v>V02R06S</v>
      </c>
      <c r="N47" s="4" t="str">
        <f t="shared" si="1"/>
        <v>V02R06S</v>
      </c>
    </row>
    <row r="48" spans="1:14" x14ac:dyDescent="0.25">
      <c r="L48" s="4" t="str">
        <f>TRIM(RIGHT(SUBSTITUTE(TRIM(RIGHT(SUBSTITUTE(Reference!B48,"/",REPT(" ",100)),100)),"\",REPT(" ",100)),100))</f>
        <v>V02R07.RIBD19</v>
      </c>
      <c r="M48" s="4" t="str">
        <f t="shared" si="0"/>
        <v>V02R07</v>
      </c>
      <c r="N48" s="4" t="str">
        <f t="shared" si="1"/>
        <v>V02R07</v>
      </c>
    </row>
    <row r="49" spans="12:14" x14ac:dyDescent="0.25">
      <c r="L49" s="4" t="str">
        <f>TRIM(RIGHT(SUBSTITUTE(TRIM(RIGHT(SUBSTITUTE(Reference!B49,"/",REPT(" ",100)),100)),"\",REPT(" ",100)),100))</f>
        <v>V02R07S.RIBD19</v>
      </c>
      <c r="M49" s="4" t="str">
        <f t="shared" si="0"/>
        <v>V02R07S</v>
      </c>
      <c r="N49" s="4" t="str">
        <f t="shared" si="1"/>
        <v>V02R07S</v>
      </c>
    </row>
    <row r="50" spans="12:14" x14ac:dyDescent="0.25">
      <c r="L50" s="4" t="str">
        <f>TRIM(RIGHT(SUBSTITUTE(TRIM(RIGHT(SUBSTITUTE(Reference!B50,"/",REPT(" ",100)),100)),"\",REPT(" ",100)),100))</f>
        <v>V02R08.RIBD19</v>
      </c>
      <c r="M50" s="4" t="str">
        <f t="shared" si="0"/>
        <v>V02R08</v>
      </c>
      <c r="N50" s="4" t="str">
        <f t="shared" si="1"/>
        <v>V02R08</v>
      </c>
    </row>
    <row r="51" spans="12:14" x14ac:dyDescent="0.25">
      <c r="L51" s="4" t="str">
        <f>TRIM(RIGHT(SUBSTITUTE(TRIM(RIGHT(SUBSTITUTE(Reference!B51,"/",REPT(" ",100)),100)),"\",REPT(" ",100)),100))</f>
        <v>V02R08S.RIBD19</v>
      </c>
      <c r="M51" s="4" t="str">
        <f t="shared" si="0"/>
        <v>V02R08S</v>
      </c>
      <c r="N51" s="4" t="str">
        <f t="shared" si="1"/>
        <v>V02R08S</v>
      </c>
    </row>
    <row r="52" spans="12:14" x14ac:dyDescent="0.25">
      <c r="L52" s="4" t="str">
        <f>TRIM(RIGHT(SUBSTITUTE(TRIM(RIGHT(SUBSTITUTE(Reference!B52,"/",REPT(" ",100)),100)),"\",REPT(" ",100)),100))</f>
        <v>V02R09.RIBD19</v>
      </c>
      <c r="M52" s="4" t="str">
        <f t="shared" si="0"/>
        <v>V02R09</v>
      </c>
      <c r="N52" s="4" t="str">
        <f t="shared" si="1"/>
        <v>V02R09</v>
      </c>
    </row>
    <row r="53" spans="12:14" x14ac:dyDescent="0.25">
      <c r="L53" s="4" t="str">
        <f>TRIM(RIGHT(SUBSTITUTE(TRIM(RIGHT(SUBSTITUTE(Reference!B53,"/",REPT(" ",100)),100)),"\",REPT(" ",100)),100))</f>
        <v>V02R09S.RIBD19</v>
      </c>
      <c r="M53" s="4" t="str">
        <f t="shared" si="0"/>
        <v>V02R09S</v>
      </c>
      <c r="N53" s="4" t="str">
        <f t="shared" si="1"/>
        <v>V02R09S</v>
      </c>
    </row>
    <row r="54" spans="12:14" x14ac:dyDescent="0.25">
      <c r="L54" s="4" t="str">
        <f>TRIM(RIGHT(SUBSTITUTE(TRIM(RIGHT(SUBSTITUTE(Reference!B54,"/",REPT(" ",100)),100)),"\",REPT(" ",100)),100))</f>
        <v>V02R10.RIBD19</v>
      </c>
      <c r="M54" s="4" t="str">
        <f t="shared" si="0"/>
        <v>V02R10</v>
      </c>
      <c r="N54" s="4" t="str">
        <f t="shared" si="1"/>
        <v>V02R10</v>
      </c>
    </row>
    <row r="55" spans="12:14" x14ac:dyDescent="0.25">
      <c r="L55" s="4" t="str">
        <f>TRIM(RIGHT(SUBSTITUTE(TRIM(RIGHT(SUBSTITUTE(Reference!B55,"/",REPT(" ",100)),100)),"\",REPT(" ",100)),100))</f>
        <v>V02R10S.RIBD19</v>
      </c>
      <c r="M55" s="4" t="str">
        <f t="shared" si="0"/>
        <v>V02R10S</v>
      </c>
      <c r="N55" s="4" t="str">
        <f t="shared" si="1"/>
        <v>V02R10S</v>
      </c>
    </row>
    <row r="56" spans="12:14" x14ac:dyDescent="0.25">
      <c r="L56" s="4" t="str">
        <f>TRIM(RIGHT(SUBSTITUTE(TRIM(RIGHT(SUBSTITUTE(Reference!B56,"/",REPT(" ",100)),100)),"\",REPT(" ",100)),100))</f>
        <v>V02R11.RIBD19</v>
      </c>
      <c r="M56" s="4" t="str">
        <f t="shared" si="0"/>
        <v>V02R11</v>
      </c>
      <c r="N56" s="4" t="str">
        <f t="shared" si="1"/>
        <v>V02R11</v>
      </c>
    </row>
    <row r="57" spans="12:14" x14ac:dyDescent="0.25">
      <c r="L57" s="4" t="str">
        <f>TRIM(RIGHT(SUBSTITUTE(TRIM(RIGHT(SUBSTITUTE(Reference!B57,"/",REPT(" ",100)),100)),"\",REPT(" ",100)),100))</f>
        <v>V02R11S.RIBD19</v>
      </c>
      <c r="M57" s="4" t="str">
        <f t="shared" si="0"/>
        <v>V02R11S</v>
      </c>
      <c r="N57" s="4" t="str">
        <f t="shared" si="1"/>
        <v>V02R11S</v>
      </c>
    </row>
    <row r="58" spans="12:14" x14ac:dyDescent="0.25">
      <c r="L58" s="4" t="str">
        <f>TRIM(RIGHT(SUBSTITUTE(TRIM(RIGHT(SUBSTITUTE(Reference!B58,"/",REPT(" ",100)),100)),"\",REPT(" ",100)),100))</f>
        <v>V02R12.RIBD19</v>
      </c>
      <c r="M58" s="4" t="str">
        <f t="shared" si="0"/>
        <v>V02R12</v>
      </c>
      <c r="N58" s="4" t="str">
        <f t="shared" si="1"/>
        <v>V02R12</v>
      </c>
    </row>
    <row r="59" spans="12:14" x14ac:dyDescent="0.25">
      <c r="L59" s="4" t="str">
        <f>TRIM(RIGHT(SUBSTITUTE(TRIM(RIGHT(SUBSTITUTE(Reference!B59,"/",REPT(" ",100)),100)),"\",REPT(" ",100)),100))</f>
        <v>V02R12S.RIBD19</v>
      </c>
      <c r="M59" s="4" t="str">
        <f t="shared" si="0"/>
        <v>V02R12S</v>
      </c>
      <c r="N59" s="4" t="str">
        <f t="shared" si="1"/>
        <v>V02R12S</v>
      </c>
    </row>
    <row r="60" spans="12:14" x14ac:dyDescent="0.25">
      <c r="L60" s="4" t="str">
        <f>TRIM(RIGHT(SUBSTITUTE(TRIM(RIGHT(SUBSTITUTE(Reference!B60,"/",REPT(" ",100)),100)),"\",REPT(" ",100)),100))</f>
        <v>V02R13.RIBD19</v>
      </c>
      <c r="M60" s="4" t="str">
        <f t="shared" si="0"/>
        <v>V02R13</v>
      </c>
      <c r="N60" s="4" t="str">
        <f t="shared" si="1"/>
        <v>V02R13</v>
      </c>
    </row>
    <row r="61" spans="12:14" x14ac:dyDescent="0.25">
      <c r="L61" s="4" t="str">
        <f>TRIM(RIGHT(SUBSTITUTE(TRIM(RIGHT(SUBSTITUTE(Reference!B61,"/",REPT(" ",100)),100)),"\",REPT(" ",100)),100))</f>
        <v>V02R13S.RIBD19</v>
      </c>
      <c r="M61" s="4" t="str">
        <f t="shared" si="0"/>
        <v>V02R13S</v>
      </c>
      <c r="N61" s="4" t="str">
        <f t="shared" si="1"/>
        <v>V02R13S</v>
      </c>
    </row>
    <row r="62" spans="12:14" x14ac:dyDescent="0.25">
      <c r="L62" s="4" t="str">
        <f>TRIM(RIGHT(SUBSTITUTE(TRIM(RIGHT(SUBSTITUTE(Reference!B62,"/",REPT(" ",100)),100)),"\",REPT(" ",100)),100))</f>
        <v>V02R14.RIBD19</v>
      </c>
      <c r="M62" s="4" t="str">
        <f t="shared" si="0"/>
        <v>V02R14</v>
      </c>
      <c r="N62" s="4" t="str">
        <f t="shared" si="1"/>
        <v>V02R14</v>
      </c>
    </row>
    <row r="63" spans="12:14" x14ac:dyDescent="0.25">
      <c r="L63" s="4" t="str">
        <f>TRIM(RIGHT(SUBSTITUTE(TRIM(RIGHT(SUBSTITUTE(Reference!B63,"/",REPT(" ",100)),100)),"\",REPT(" ",100)),100))</f>
        <v>V02R14S.RIBD19</v>
      </c>
      <c r="M63" s="4" t="str">
        <f t="shared" si="0"/>
        <v>V02R14S</v>
      </c>
      <c r="N63" s="4" t="str">
        <f t="shared" si="1"/>
        <v>V02R14S</v>
      </c>
    </row>
    <row r="64" spans="12:14" x14ac:dyDescent="0.25">
      <c r="L64" s="4" t="str">
        <f>TRIM(RIGHT(SUBSTITUTE(TRIM(RIGHT(SUBSTITUTE(Reference!B64,"/",REPT(" ",100)),100)),"\",REPT(" ",100)),100))</f>
        <v>V02R15.RIBD19</v>
      </c>
      <c r="M64" s="4" t="str">
        <f t="shared" si="0"/>
        <v>V02R15</v>
      </c>
      <c r="N64" s="4" t="str">
        <f t="shared" si="1"/>
        <v>V02R15</v>
      </c>
    </row>
    <row r="65" spans="12:14" x14ac:dyDescent="0.25">
      <c r="L65" s="4" t="str">
        <f>TRIM(RIGHT(SUBSTITUTE(TRIM(RIGHT(SUBSTITUTE(Reference!B65,"/",REPT(" ",100)),100)),"\",REPT(" ",100)),100))</f>
        <v>V02R15S.RIBD19</v>
      </c>
      <c r="M65" s="4" t="str">
        <f t="shared" si="0"/>
        <v>V02R15S</v>
      </c>
      <c r="N65" s="4" t="str">
        <f t="shared" si="1"/>
        <v>V02R15S</v>
      </c>
    </row>
    <row r="66" spans="12:14" x14ac:dyDescent="0.25">
      <c r="L66" s="4" t="str">
        <f>TRIM(RIGHT(SUBSTITUTE(TRIM(RIGHT(SUBSTITUTE(Reference!B66,"/",REPT(" ",100)),100)),"\",REPT(" ",100)),100))</f>
        <v>V02R16.RIBD19</v>
      </c>
      <c r="M66" s="4" t="str">
        <f t="shared" si="0"/>
        <v>V02R16</v>
      </c>
      <c r="N66" s="4" t="str">
        <f t="shared" si="1"/>
        <v>V02R16</v>
      </c>
    </row>
    <row r="67" spans="12:14" x14ac:dyDescent="0.25">
      <c r="L67" s="4" t="str">
        <f>TRIM(RIGHT(SUBSTITUTE(TRIM(RIGHT(SUBSTITUTE(Reference!B67,"/",REPT(" ",100)),100)),"\",REPT(" ",100)),100))</f>
        <v>V02R16S.RIBD19</v>
      </c>
      <c r="M67" s="4" t="str">
        <f t="shared" si="0"/>
        <v>V02R16S</v>
      </c>
      <c r="N67" s="4" t="str">
        <f t="shared" si="1"/>
        <v>V02R16S</v>
      </c>
    </row>
    <row r="68" spans="12:14" x14ac:dyDescent="0.25">
      <c r="L68" s="4" t="str">
        <f>TRIM(RIGHT(SUBSTITUTE(TRIM(RIGHT(SUBSTITUTE(Reference!B68,"/",REPT(" ",100)),100)),"\",REPT(" ",100)),100))</f>
        <v>V03R01.RIBD19</v>
      </c>
      <c r="M68" s="4" t="str">
        <f t="shared" si="0"/>
        <v>V03R01</v>
      </c>
      <c r="N68" s="4" t="str">
        <f t="shared" si="1"/>
        <v>V03R01</v>
      </c>
    </row>
    <row r="69" spans="12:14" x14ac:dyDescent="0.25">
      <c r="L69" s="4" t="str">
        <f>TRIM(RIGHT(SUBSTITUTE(TRIM(RIGHT(SUBSTITUTE(Reference!B69,"/",REPT(" ",100)),100)),"\",REPT(" ",100)),100))</f>
        <v>V03R01S.RIBD19</v>
      </c>
      <c r="M69" s="4" t="str">
        <f t="shared" ref="M69:M132" si="2">TRIM(LEFT(SUBSTITUTE(L69,".",REPT(" ",100)),100))</f>
        <v>V03R01S</v>
      </c>
      <c r="N69" s="4" t="str">
        <f t="shared" ref="N69:N132" si="3">M69</f>
        <v>V03R01S</v>
      </c>
    </row>
    <row r="70" spans="12:14" x14ac:dyDescent="0.25">
      <c r="L70" s="4" t="str">
        <f>TRIM(RIGHT(SUBSTITUTE(TRIM(RIGHT(SUBSTITUTE(Reference!B70,"/",REPT(" ",100)),100)),"\",REPT(" ",100)),100))</f>
        <v>V03R02.RIBD19</v>
      </c>
      <c r="M70" s="4" t="str">
        <f t="shared" si="2"/>
        <v>V03R02</v>
      </c>
      <c r="N70" s="4" t="str">
        <f t="shared" si="3"/>
        <v>V03R02</v>
      </c>
    </row>
    <row r="71" spans="12:14" x14ac:dyDescent="0.25">
      <c r="L71" s="4" t="str">
        <f>TRIM(RIGHT(SUBSTITUTE(TRIM(RIGHT(SUBSTITUTE(Reference!B71,"/",REPT(" ",100)),100)),"\",REPT(" ",100)),100))</f>
        <v>V03R02S.RIBD19</v>
      </c>
      <c r="M71" s="4" t="str">
        <f t="shared" si="2"/>
        <v>V03R02S</v>
      </c>
      <c r="N71" s="4" t="str">
        <f t="shared" si="3"/>
        <v>V03R02S</v>
      </c>
    </row>
    <row r="72" spans="12:14" x14ac:dyDescent="0.25">
      <c r="L72" s="4" t="str">
        <f>TRIM(RIGHT(SUBSTITUTE(TRIM(RIGHT(SUBSTITUTE(Reference!B72,"/",REPT(" ",100)),100)),"\",REPT(" ",100)),100))</f>
        <v>V03R03.RIBD19</v>
      </c>
      <c r="M72" s="4" t="str">
        <f t="shared" si="2"/>
        <v>V03R03</v>
      </c>
      <c r="N72" s="4" t="str">
        <f t="shared" si="3"/>
        <v>V03R03</v>
      </c>
    </row>
    <row r="73" spans="12:14" x14ac:dyDescent="0.25">
      <c r="L73" s="4" t="str">
        <f>TRIM(RIGHT(SUBSTITUTE(TRIM(RIGHT(SUBSTITUTE(Reference!B73,"/",REPT(" ",100)),100)),"\",REPT(" ",100)),100))</f>
        <v>V03R03S.RIBD19</v>
      </c>
      <c r="M73" s="4" t="str">
        <f t="shared" si="2"/>
        <v>V03R03S</v>
      </c>
      <c r="N73" s="4" t="str">
        <f t="shared" si="3"/>
        <v>V03R03S</v>
      </c>
    </row>
    <row r="74" spans="12:14" x14ac:dyDescent="0.25">
      <c r="L74" s="4" t="str">
        <f>TRIM(RIGHT(SUBSTITUTE(TRIM(RIGHT(SUBSTITUTE(Reference!B74,"/",REPT(" ",100)),100)),"\",REPT(" ",100)),100))</f>
        <v>V03R04.RIBD19</v>
      </c>
      <c r="M74" s="4" t="str">
        <f t="shared" si="2"/>
        <v>V03R04</v>
      </c>
      <c r="N74" s="4" t="str">
        <f t="shared" si="3"/>
        <v>V03R04</v>
      </c>
    </row>
    <row r="75" spans="12:14" x14ac:dyDescent="0.25">
      <c r="L75" s="4" t="str">
        <f>TRIM(RIGHT(SUBSTITUTE(TRIM(RIGHT(SUBSTITUTE(Reference!B75,"/",REPT(" ",100)),100)),"\",REPT(" ",100)),100))</f>
        <v>V03R04S.RIBD19</v>
      </c>
      <c r="M75" s="4" t="str">
        <f t="shared" si="2"/>
        <v>V03R04S</v>
      </c>
      <c r="N75" s="4" t="str">
        <f t="shared" si="3"/>
        <v>V03R04S</v>
      </c>
    </row>
    <row r="76" spans="12:14" x14ac:dyDescent="0.25">
      <c r="L76" s="4" t="str">
        <f>TRIM(RIGHT(SUBSTITUTE(TRIM(RIGHT(SUBSTITUTE(Reference!B76,"/",REPT(" ",100)),100)),"\",REPT(" ",100)),100))</f>
        <v>V03R05.RIBD19</v>
      </c>
      <c r="M76" s="4" t="str">
        <f t="shared" si="2"/>
        <v>V03R05</v>
      </c>
      <c r="N76" s="4" t="str">
        <f t="shared" si="3"/>
        <v>V03R05</v>
      </c>
    </row>
    <row r="77" spans="12:14" x14ac:dyDescent="0.25">
      <c r="L77" s="4" t="str">
        <f>TRIM(RIGHT(SUBSTITUTE(TRIM(RIGHT(SUBSTITUTE(Reference!B77,"/",REPT(" ",100)),100)),"\",REPT(" ",100)),100))</f>
        <v>V03R05S.RIBD19</v>
      </c>
      <c r="M77" s="4" t="str">
        <f t="shared" si="2"/>
        <v>V03R05S</v>
      </c>
      <c r="N77" s="4" t="str">
        <f t="shared" si="3"/>
        <v>V03R05S</v>
      </c>
    </row>
    <row r="78" spans="12:14" x14ac:dyDescent="0.25">
      <c r="L78" s="4" t="str">
        <f>TRIM(RIGHT(SUBSTITUTE(TRIM(RIGHT(SUBSTITUTE(Reference!B78,"/",REPT(" ",100)),100)),"\",REPT(" ",100)),100))</f>
        <v>V03R06.RIBD19</v>
      </c>
      <c r="M78" s="4" t="str">
        <f t="shared" si="2"/>
        <v>V03R06</v>
      </c>
      <c r="N78" s="4" t="str">
        <f t="shared" si="3"/>
        <v>V03R06</v>
      </c>
    </row>
    <row r="79" spans="12:14" x14ac:dyDescent="0.25">
      <c r="L79" s="4" t="str">
        <f>TRIM(RIGHT(SUBSTITUTE(TRIM(RIGHT(SUBSTITUTE(Reference!B79,"/",REPT(" ",100)),100)),"\",REPT(" ",100)),100))</f>
        <v>V03R06S.RIBD19</v>
      </c>
      <c r="M79" s="4" t="str">
        <f t="shared" si="2"/>
        <v>V03R06S</v>
      </c>
      <c r="N79" s="4" t="str">
        <f t="shared" si="3"/>
        <v>V03R06S</v>
      </c>
    </row>
    <row r="80" spans="12:14" x14ac:dyDescent="0.25">
      <c r="L80" s="4" t="str">
        <f>TRIM(RIGHT(SUBSTITUTE(TRIM(RIGHT(SUBSTITUTE(Reference!B80,"/",REPT(" ",100)),100)),"\",REPT(" ",100)),100))</f>
        <v>V03R07.RIBD19</v>
      </c>
      <c r="M80" s="4" t="str">
        <f t="shared" si="2"/>
        <v>V03R07</v>
      </c>
      <c r="N80" s="4" t="str">
        <f t="shared" si="3"/>
        <v>V03R07</v>
      </c>
    </row>
    <row r="81" spans="12:14" x14ac:dyDescent="0.25">
      <c r="L81" s="4" t="str">
        <f>TRIM(RIGHT(SUBSTITUTE(TRIM(RIGHT(SUBSTITUTE(Reference!B81,"/",REPT(" ",100)),100)),"\",REPT(" ",100)),100))</f>
        <v>V03R07S.RIBD19</v>
      </c>
      <c r="M81" s="4" t="str">
        <f t="shared" si="2"/>
        <v>V03R07S</v>
      </c>
      <c r="N81" s="4" t="str">
        <f t="shared" si="3"/>
        <v>V03R07S</v>
      </c>
    </row>
    <row r="82" spans="12:14" x14ac:dyDescent="0.25">
      <c r="L82" s="4" t="str">
        <f>TRIM(RIGHT(SUBSTITUTE(TRIM(RIGHT(SUBSTITUTE(Reference!B82,"/",REPT(" ",100)),100)),"\",REPT(" ",100)),100))</f>
        <v>V03R08.RIBD19</v>
      </c>
      <c r="M82" s="4" t="str">
        <f t="shared" si="2"/>
        <v>V03R08</v>
      </c>
      <c r="N82" s="4" t="str">
        <f t="shared" si="3"/>
        <v>V03R08</v>
      </c>
    </row>
    <row r="83" spans="12:14" x14ac:dyDescent="0.25">
      <c r="L83" s="4" t="str">
        <f>TRIM(RIGHT(SUBSTITUTE(TRIM(RIGHT(SUBSTITUTE(Reference!B83,"/",REPT(" ",100)),100)),"\",REPT(" ",100)),100))</f>
        <v>V03R08S.RIBD19</v>
      </c>
      <c r="M83" s="4" t="str">
        <f t="shared" si="2"/>
        <v>V03R08S</v>
      </c>
      <c r="N83" s="4" t="str">
        <f t="shared" si="3"/>
        <v>V03R08S</v>
      </c>
    </row>
    <row r="84" spans="12:14" x14ac:dyDescent="0.25">
      <c r="L84" s="4" t="str">
        <f>TRIM(RIGHT(SUBSTITUTE(TRIM(RIGHT(SUBSTITUTE(Reference!B84,"/",REPT(" ",100)),100)),"\",REPT(" ",100)),100))</f>
        <v>V03R09.RIBD19</v>
      </c>
      <c r="M84" s="4" t="str">
        <f t="shared" si="2"/>
        <v>V03R09</v>
      </c>
      <c r="N84" s="4" t="str">
        <f t="shared" si="3"/>
        <v>V03R09</v>
      </c>
    </row>
    <row r="85" spans="12:14" x14ac:dyDescent="0.25">
      <c r="L85" s="4" t="str">
        <f>TRIM(RIGHT(SUBSTITUTE(TRIM(RIGHT(SUBSTITUTE(Reference!B85,"/",REPT(" ",100)),100)),"\",REPT(" ",100)),100))</f>
        <v>V03R09S.RIBD19</v>
      </c>
      <c r="M85" s="4" t="str">
        <f t="shared" si="2"/>
        <v>V03R09S</v>
      </c>
      <c r="N85" s="4" t="str">
        <f t="shared" si="3"/>
        <v>V03R09S</v>
      </c>
    </row>
    <row r="86" spans="12:14" x14ac:dyDescent="0.25">
      <c r="L86" s="4" t="str">
        <f>TRIM(RIGHT(SUBSTITUTE(TRIM(RIGHT(SUBSTITUTE(Reference!B86,"/",REPT(" ",100)),100)),"\",REPT(" ",100)),100))</f>
        <v>V03R10.RIBD19</v>
      </c>
      <c r="M86" s="4" t="str">
        <f t="shared" si="2"/>
        <v>V03R10</v>
      </c>
      <c r="N86" s="4" t="str">
        <f t="shared" si="3"/>
        <v>V03R10</v>
      </c>
    </row>
    <row r="87" spans="12:14" x14ac:dyDescent="0.25">
      <c r="L87" s="4" t="str">
        <f>TRIM(RIGHT(SUBSTITUTE(TRIM(RIGHT(SUBSTITUTE(Reference!B87,"/",REPT(" ",100)),100)),"\",REPT(" ",100)),100))</f>
        <v>V03R10S.RIBD19</v>
      </c>
      <c r="M87" s="4" t="str">
        <f t="shared" si="2"/>
        <v>V03R10S</v>
      </c>
      <c r="N87" s="4" t="str">
        <f t="shared" si="3"/>
        <v>V03R10S</v>
      </c>
    </row>
    <row r="88" spans="12:14" x14ac:dyDescent="0.25">
      <c r="L88" s="4" t="str">
        <f>TRIM(RIGHT(SUBSTITUTE(TRIM(RIGHT(SUBSTITUTE(Reference!B88,"/",REPT(" ",100)),100)),"\",REPT(" ",100)),100))</f>
        <v>V03R11.RIBD19</v>
      </c>
      <c r="M88" s="4" t="str">
        <f t="shared" si="2"/>
        <v>V03R11</v>
      </c>
      <c r="N88" s="4" t="str">
        <f t="shared" si="3"/>
        <v>V03R11</v>
      </c>
    </row>
    <row r="89" spans="12:14" x14ac:dyDescent="0.25">
      <c r="L89" s="4" t="str">
        <f>TRIM(RIGHT(SUBSTITUTE(TRIM(RIGHT(SUBSTITUTE(Reference!B89,"/",REPT(" ",100)),100)),"\",REPT(" ",100)),100))</f>
        <v>V03R11S.RIBD19</v>
      </c>
      <c r="M89" s="4" t="str">
        <f t="shared" si="2"/>
        <v>V03R11S</v>
      </c>
      <c r="N89" s="4" t="str">
        <f t="shared" si="3"/>
        <v>V03R11S</v>
      </c>
    </row>
    <row r="90" spans="12:14" x14ac:dyDescent="0.25">
      <c r="L90" s="4" t="str">
        <f>TRIM(RIGHT(SUBSTITUTE(TRIM(RIGHT(SUBSTITUTE(Reference!B90,"/",REPT(" ",100)),100)),"\",REPT(" ",100)),100))</f>
        <v>V03R12.RIBD19</v>
      </c>
      <c r="M90" s="4" t="str">
        <f t="shared" si="2"/>
        <v>V03R12</v>
      </c>
      <c r="N90" s="4" t="str">
        <f t="shared" si="3"/>
        <v>V03R12</v>
      </c>
    </row>
    <row r="91" spans="12:14" x14ac:dyDescent="0.25">
      <c r="L91" s="4" t="str">
        <f>TRIM(RIGHT(SUBSTITUTE(TRIM(RIGHT(SUBSTITUTE(Reference!B91,"/",REPT(" ",100)),100)),"\",REPT(" ",100)),100))</f>
        <v>V03R12S.RIBD19</v>
      </c>
      <c r="M91" s="4" t="str">
        <f t="shared" si="2"/>
        <v>V03R12S</v>
      </c>
      <c r="N91" s="4" t="str">
        <f t="shared" si="3"/>
        <v>V03R12S</v>
      </c>
    </row>
    <row r="92" spans="12:14" x14ac:dyDescent="0.25">
      <c r="L92" s="4" t="str">
        <f>TRIM(RIGHT(SUBSTITUTE(TRIM(RIGHT(SUBSTITUTE(Reference!B92,"/",REPT(" ",100)),100)),"\",REPT(" ",100)),100))</f>
        <v>V03R13.RIBD19</v>
      </c>
      <c r="M92" s="4" t="str">
        <f t="shared" si="2"/>
        <v>V03R13</v>
      </c>
      <c r="N92" s="4" t="str">
        <f t="shared" si="3"/>
        <v>V03R13</v>
      </c>
    </row>
    <row r="93" spans="12:14" x14ac:dyDescent="0.25">
      <c r="L93" s="4" t="str">
        <f>TRIM(RIGHT(SUBSTITUTE(TRIM(RIGHT(SUBSTITUTE(Reference!B93,"/",REPT(" ",100)),100)),"\",REPT(" ",100)),100))</f>
        <v>V03R13S.RIBD19</v>
      </c>
      <c r="M93" s="4" t="str">
        <f t="shared" si="2"/>
        <v>V03R13S</v>
      </c>
      <c r="N93" s="4" t="str">
        <f t="shared" si="3"/>
        <v>V03R13S</v>
      </c>
    </row>
    <row r="94" spans="12:14" x14ac:dyDescent="0.25">
      <c r="L94" s="4" t="str">
        <f>TRIM(RIGHT(SUBSTITUTE(TRIM(RIGHT(SUBSTITUTE(Reference!B94,"/",REPT(" ",100)),100)),"\",REPT(" ",100)),100))</f>
        <v>V03R14.RIBD19</v>
      </c>
      <c r="M94" s="4" t="str">
        <f t="shared" si="2"/>
        <v>V03R14</v>
      </c>
      <c r="N94" s="4" t="str">
        <f t="shared" si="3"/>
        <v>V03R14</v>
      </c>
    </row>
    <row r="95" spans="12:14" x14ac:dyDescent="0.25">
      <c r="L95" s="4" t="str">
        <f>TRIM(RIGHT(SUBSTITUTE(TRIM(RIGHT(SUBSTITUTE(Reference!B95,"/",REPT(" ",100)),100)),"\",REPT(" ",100)),100))</f>
        <v>V03R14S.RIBD19</v>
      </c>
      <c r="M95" s="4" t="str">
        <f t="shared" si="2"/>
        <v>V03R14S</v>
      </c>
      <c r="N95" s="4" t="str">
        <f t="shared" si="3"/>
        <v>V03R14S</v>
      </c>
    </row>
    <row r="96" spans="12:14" x14ac:dyDescent="0.25">
      <c r="L96" s="4" t="str">
        <f>TRIM(RIGHT(SUBSTITUTE(TRIM(RIGHT(SUBSTITUTE(Reference!B96,"/",REPT(" ",100)),100)),"\",REPT(" ",100)),100))</f>
        <v>V03R15.RIBD19</v>
      </c>
      <c r="M96" s="4" t="str">
        <f t="shared" si="2"/>
        <v>V03R15</v>
      </c>
      <c r="N96" s="4" t="str">
        <f t="shared" si="3"/>
        <v>V03R15</v>
      </c>
    </row>
    <row r="97" spans="12:14" x14ac:dyDescent="0.25">
      <c r="L97" s="4" t="str">
        <f>TRIM(RIGHT(SUBSTITUTE(TRIM(RIGHT(SUBSTITUTE(Reference!B97,"/",REPT(" ",100)),100)),"\",REPT(" ",100)),100))</f>
        <v>V03R15S.RIBD19</v>
      </c>
      <c r="M97" s="4" t="str">
        <f t="shared" si="2"/>
        <v>V03R15S</v>
      </c>
      <c r="N97" s="4" t="str">
        <f t="shared" si="3"/>
        <v>V03R15S</v>
      </c>
    </row>
    <row r="98" spans="12:14" x14ac:dyDescent="0.25">
      <c r="L98" s="4" t="str">
        <f>TRIM(RIGHT(SUBSTITUTE(TRIM(RIGHT(SUBSTITUTE(Reference!B98,"/",REPT(" ",100)),100)),"\",REPT(" ",100)),100))</f>
        <v>V03R16.RIBD19</v>
      </c>
      <c r="M98" s="4" t="str">
        <f t="shared" si="2"/>
        <v>V03R16</v>
      </c>
      <c r="N98" s="4" t="str">
        <f t="shared" si="3"/>
        <v>V03R16</v>
      </c>
    </row>
    <row r="99" spans="12:14" x14ac:dyDescent="0.25">
      <c r="L99" s="4" t="str">
        <f>TRIM(RIGHT(SUBSTITUTE(TRIM(RIGHT(SUBSTITUTE(Reference!B99,"/",REPT(" ",100)),100)),"\",REPT(" ",100)),100))</f>
        <v>V03R16S.RIBD19</v>
      </c>
      <c r="M99" s="4" t="str">
        <f t="shared" si="2"/>
        <v>V03R16S</v>
      </c>
      <c r="N99" s="4" t="str">
        <f t="shared" si="3"/>
        <v>V03R16S</v>
      </c>
    </row>
    <row r="100" spans="12:14" x14ac:dyDescent="0.25">
      <c r="L100" s="4" t="str">
        <f>TRIM(RIGHT(SUBSTITUTE(TRIM(RIGHT(SUBSTITUTE(Reference!B100,"/",REPT(" ",100)),100)),"\",REPT(" ",100)),100))</f>
        <v>V04R01.RIBD19</v>
      </c>
      <c r="M100" s="4" t="str">
        <f t="shared" si="2"/>
        <v>V04R01</v>
      </c>
      <c r="N100" s="4" t="str">
        <f t="shared" si="3"/>
        <v>V04R01</v>
      </c>
    </row>
    <row r="101" spans="12:14" x14ac:dyDescent="0.25">
      <c r="L101" s="4" t="str">
        <f>TRIM(RIGHT(SUBSTITUTE(TRIM(RIGHT(SUBSTITUTE(Reference!B101,"/",REPT(" ",100)),100)),"\",REPT(" ",100)),100))</f>
        <v>V04R02.RIBD19</v>
      </c>
      <c r="M101" s="4" t="str">
        <f t="shared" si="2"/>
        <v>V04R02</v>
      </c>
      <c r="N101" s="4" t="str">
        <f t="shared" si="3"/>
        <v>V04R02</v>
      </c>
    </row>
    <row r="102" spans="12:14" x14ac:dyDescent="0.25">
      <c r="L102" s="4" t="str">
        <f>TRIM(RIGHT(SUBSTITUTE(TRIM(RIGHT(SUBSTITUTE(Reference!B102,"/",REPT(" ",100)),100)),"\",REPT(" ",100)),100))</f>
        <v>V04R03.RIBD19</v>
      </c>
      <c r="M102" s="4" t="str">
        <f t="shared" si="2"/>
        <v>V04R03</v>
      </c>
      <c r="N102" s="4" t="str">
        <f t="shared" si="3"/>
        <v>V04R03</v>
      </c>
    </row>
    <row r="103" spans="12:14" x14ac:dyDescent="0.25">
      <c r="L103" s="4" t="str">
        <f>TRIM(RIGHT(SUBSTITUTE(TRIM(RIGHT(SUBSTITUTE(Reference!B103,"/",REPT(" ",100)),100)),"\",REPT(" ",100)),100))</f>
        <v>V04R04.RIBD19</v>
      </c>
      <c r="M103" s="4" t="str">
        <f t="shared" si="2"/>
        <v>V04R04</v>
      </c>
      <c r="N103" s="4" t="str">
        <f t="shared" si="3"/>
        <v>V04R04</v>
      </c>
    </row>
    <row r="104" spans="12:14" x14ac:dyDescent="0.25">
      <c r="L104" s="4" t="str">
        <f>TRIM(RIGHT(SUBSTITUTE(TRIM(RIGHT(SUBSTITUTE(Reference!B104,"/",REPT(" ",100)),100)),"\",REPT(" ",100)),100))</f>
        <v>V04R05.RIBD19</v>
      </c>
      <c r="M104" s="4" t="str">
        <f t="shared" si="2"/>
        <v>V04R05</v>
      </c>
      <c r="N104" s="4" t="str">
        <f t="shared" si="3"/>
        <v>V04R05</v>
      </c>
    </row>
    <row r="105" spans="12:14" x14ac:dyDescent="0.25">
      <c r="L105" s="4" t="str">
        <f>TRIM(RIGHT(SUBSTITUTE(TRIM(RIGHT(SUBSTITUTE(Reference!B105,"/",REPT(" ",100)),100)),"\",REPT(" ",100)),100))</f>
        <v>V04R06.RIBD19</v>
      </c>
      <c r="M105" s="4" t="str">
        <f t="shared" si="2"/>
        <v>V04R06</v>
      </c>
      <c r="N105" s="4" t="str">
        <f t="shared" si="3"/>
        <v>V04R06</v>
      </c>
    </row>
    <row r="106" spans="12:14" x14ac:dyDescent="0.25">
      <c r="L106" s="4" t="str">
        <f>TRIM(RIGHT(SUBSTITUTE(TRIM(RIGHT(SUBSTITUTE(Reference!B106,"/",REPT(" ",100)),100)),"\",REPT(" ",100)),100))</f>
        <v>V04R07.RIBD19</v>
      </c>
      <c r="M106" s="4" t="str">
        <f t="shared" si="2"/>
        <v>V04R07</v>
      </c>
      <c r="N106" s="4" t="str">
        <f t="shared" si="3"/>
        <v>V04R07</v>
      </c>
    </row>
    <row r="107" spans="12:14" x14ac:dyDescent="0.25">
      <c r="L107" s="4" t="str">
        <f>TRIM(RIGHT(SUBSTITUTE(TRIM(RIGHT(SUBSTITUTE(Reference!B107,"/",REPT(" ",100)),100)),"\",REPT(" ",100)),100))</f>
        <v>V04R08.RIBD19</v>
      </c>
      <c r="M107" s="4" t="str">
        <f t="shared" si="2"/>
        <v>V04R08</v>
      </c>
      <c r="N107" s="4" t="str">
        <f t="shared" si="3"/>
        <v>V04R08</v>
      </c>
    </row>
    <row r="108" spans="12:14" x14ac:dyDescent="0.25">
      <c r="L108" s="4" t="str">
        <f>TRIM(RIGHT(SUBSTITUTE(TRIM(RIGHT(SUBSTITUTE(Reference!B108,"/",REPT(" ",100)),100)),"\",REPT(" ",100)),100))</f>
        <v>V04R09.RIBD19</v>
      </c>
      <c r="M108" s="4" t="str">
        <f t="shared" si="2"/>
        <v>V04R09</v>
      </c>
      <c r="N108" s="4" t="str">
        <f t="shared" si="3"/>
        <v>V04R09</v>
      </c>
    </row>
    <row r="109" spans="12:14" x14ac:dyDescent="0.25">
      <c r="L109" s="4" t="str">
        <f>TRIM(RIGHT(SUBSTITUTE(TRIM(RIGHT(SUBSTITUTE(Reference!B109,"/",REPT(" ",100)),100)),"\",REPT(" ",100)),100))</f>
        <v>V04R10.RIBD19</v>
      </c>
      <c r="M109" s="4" t="str">
        <f t="shared" si="2"/>
        <v>V04R10</v>
      </c>
      <c r="N109" s="4" t="str">
        <f t="shared" si="3"/>
        <v>V04R10</v>
      </c>
    </row>
    <row r="110" spans="12:14" x14ac:dyDescent="0.25">
      <c r="L110" s="4" t="str">
        <f>TRIM(RIGHT(SUBSTITUTE(TRIM(RIGHT(SUBSTITUTE(Reference!B110,"/",REPT(" ",100)),100)),"\",REPT(" ",100)),100))</f>
        <v>V04R11.RIBD19</v>
      </c>
      <c r="M110" s="4" t="str">
        <f t="shared" si="2"/>
        <v>V04R11</v>
      </c>
      <c r="N110" s="4" t="str">
        <f t="shared" si="3"/>
        <v>V04R11</v>
      </c>
    </row>
    <row r="111" spans="12:14" x14ac:dyDescent="0.25">
      <c r="L111" s="4" t="str">
        <f>TRIM(RIGHT(SUBSTITUTE(TRIM(RIGHT(SUBSTITUTE(Reference!B111,"/",REPT(" ",100)),100)),"\",REPT(" ",100)),100))</f>
        <v>V04R12.RIBD19</v>
      </c>
      <c r="M111" s="4" t="str">
        <f t="shared" si="2"/>
        <v>V04R12</v>
      </c>
      <c r="N111" s="4" t="str">
        <f t="shared" si="3"/>
        <v>V04R12</v>
      </c>
    </row>
    <row r="112" spans="12:14" x14ac:dyDescent="0.25">
      <c r="L112" s="4" t="str">
        <f>TRIM(RIGHT(SUBSTITUTE(TRIM(RIGHT(SUBSTITUTE(Reference!B112,"/",REPT(" ",100)),100)),"\",REPT(" ",100)),100))</f>
        <v>V04R13.RIBD19</v>
      </c>
      <c r="M112" s="4" t="str">
        <f t="shared" si="2"/>
        <v>V04R13</v>
      </c>
      <c r="N112" s="4" t="str">
        <f t="shared" si="3"/>
        <v>V04R13</v>
      </c>
    </row>
    <row r="113" spans="12:14" x14ac:dyDescent="0.25">
      <c r="L113" s="4" t="str">
        <f>TRIM(RIGHT(SUBSTITUTE(TRIM(RIGHT(SUBSTITUTE(Reference!B113,"/",REPT(" ",100)),100)),"\",REPT(" ",100)),100))</f>
        <v>V04R14.RIBD19</v>
      </c>
      <c r="M113" s="4" t="str">
        <f t="shared" si="2"/>
        <v>V04R14</v>
      </c>
      <c r="N113" s="4" t="str">
        <f t="shared" si="3"/>
        <v>V04R14</v>
      </c>
    </row>
    <row r="114" spans="12:14" x14ac:dyDescent="0.25">
      <c r="L114" s="4" t="str">
        <f>TRIM(RIGHT(SUBSTITUTE(TRIM(RIGHT(SUBSTITUTE(Reference!B114,"/",REPT(" ",100)),100)),"\",REPT(" ",100)),100))</f>
        <v>V04R15.RIBD19</v>
      </c>
      <c r="M114" s="4" t="str">
        <f t="shared" si="2"/>
        <v>V04R15</v>
      </c>
      <c r="N114" s="4" t="str">
        <f t="shared" si="3"/>
        <v>V04R15</v>
      </c>
    </row>
    <row r="115" spans="12:14" x14ac:dyDescent="0.25">
      <c r="L115" s="4" t="str">
        <f>TRIM(RIGHT(SUBSTITUTE(TRIM(RIGHT(SUBSTITUTE(Reference!B115,"/",REPT(" ",100)),100)),"\",REPT(" ",100)),100))</f>
        <v>V04R16.RIBD19</v>
      </c>
      <c r="M115" s="4" t="str">
        <f t="shared" si="2"/>
        <v>V04R16</v>
      </c>
      <c r="N115" s="4" t="str">
        <f t="shared" si="3"/>
        <v>V04R16</v>
      </c>
    </row>
    <row r="116" spans="12:14" x14ac:dyDescent="0.25">
      <c r="L116" s="4" t="str">
        <f>TRIM(RIGHT(SUBSTITUTE(TRIM(RIGHT(SUBSTITUTE(Reference!B116,"/",REPT(" ",100)),100)),"\",REPT(" ",100)),100))</f>
        <v>V05R01.RIBD19</v>
      </c>
      <c r="M116" s="4" t="str">
        <f t="shared" si="2"/>
        <v>V05R01</v>
      </c>
      <c r="N116" s="4" t="str">
        <f t="shared" si="3"/>
        <v>V05R01</v>
      </c>
    </row>
    <row r="117" spans="12:14" x14ac:dyDescent="0.25">
      <c r="L117" s="4" t="str">
        <f>TRIM(RIGHT(SUBSTITUTE(TRIM(RIGHT(SUBSTITUTE(Reference!B117,"/",REPT(" ",100)),100)),"\",REPT(" ",100)),100))</f>
        <v>V05R02.RIBD19</v>
      </c>
      <c r="M117" s="4" t="str">
        <f t="shared" si="2"/>
        <v>V05R02</v>
      </c>
      <c r="N117" s="4" t="str">
        <f t="shared" si="3"/>
        <v>V05R02</v>
      </c>
    </row>
    <row r="118" spans="12:14" x14ac:dyDescent="0.25">
      <c r="L118" s="4" t="str">
        <f>TRIM(RIGHT(SUBSTITUTE(TRIM(RIGHT(SUBSTITUTE(Reference!B118,"/",REPT(" ",100)),100)),"\",REPT(" ",100)),100))</f>
        <v>V05R03.RIBD19</v>
      </c>
      <c r="M118" s="4" t="str">
        <f t="shared" si="2"/>
        <v>V05R03</v>
      </c>
      <c r="N118" s="4" t="str">
        <f t="shared" si="3"/>
        <v>V05R03</v>
      </c>
    </row>
    <row r="119" spans="12:14" x14ac:dyDescent="0.25">
      <c r="L119" s="4" t="str">
        <f>TRIM(RIGHT(SUBSTITUTE(TRIM(RIGHT(SUBSTITUTE(Reference!B119,"/",REPT(" ",100)),100)),"\",REPT(" ",100)),100))</f>
        <v>V05R04.RIBD19</v>
      </c>
      <c r="M119" s="4" t="str">
        <f t="shared" si="2"/>
        <v>V05R04</v>
      </c>
      <c r="N119" s="4" t="str">
        <f t="shared" si="3"/>
        <v>V05R04</v>
      </c>
    </row>
    <row r="120" spans="12:14" x14ac:dyDescent="0.25">
      <c r="L120" s="4" t="str">
        <f>TRIM(RIGHT(SUBSTITUTE(TRIM(RIGHT(SUBSTITUTE(Reference!B120,"/",REPT(" ",100)),100)),"\",REPT(" ",100)),100))</f>
        <v>V05R05.RIBD19</v>
      </c>
      <c r="M120" s="4" t="str">
        <f t="shared" si="2"/>
        <v>V05R05</v>
      </c>
      <c r="N120" s="4" t="str">
        <f t="shared" si="3"/>
        <v>V05R05</v>
      </c>
    </row>
    <row r="121" spans="12:14" x14ac:dyDescent="0.25">
      <c r="L121" s="4" t="str">
        <f>TRIM(RIGHT(SUBSTITUTE(TRIM(RIGHT(SUBSTITUTE(Reference!B121,"/",REPT(" ",100)),100)),"\",REPT(" ",100)),100))</f>
        <v>V05R06.RIBD19</v>
      </c>
      <c r="M121" s="4" t="str">
        <f t="shared" si="2"/>
        <v>V05R06</v>
      </c>
      <c r="N121" s="4" t="str">
        <f t="shared" si="3"/>
        <v>V05R06</v>
      </c>
    </row>
    <row r="122" spans="12:14" x14ac:dyDescent="0.25">
      <c r="L122" s="4" t="str">
        <f>TRIM(RIGHT(SUBSTITUTE(TRIM(RIGHT(SUBSTITUTE(Reference!B122,"/",REPT(" ",100)),100)),"\",REPT(" ",100)),100))</f>
        <v>V05R07.RIBD19</v>
      </c>
      <c r="M122" s="4" t="str">
        <f t="shared" si="2"/>
        <v>V05R07</v>
      </c>
      <c r="N122" s="4" t="str">
        <f t="shared" si="3"/>
        <v>V05R07</v>
      </c>
    </row>
    <row r="123" spans="12:14" x14ac:dyDescent="0.25">
      <c r="L123" s="4" t="str">
        <f>TRIM(RIGHT(SUBSTITUTE(TRIM(RIGHT(SUBSTITUTE(Reference!B123,"/",REPT(" ",100)),100)),"\",REPT(" ",100)),100))</f>
        <v>V05R08.RIBD19</v>
      </c>
      <c r="M123" s="4" t="str">
        <f t="shared" si="2"/>
        <v>V05R08</v>
      </c>
      <c r="N123" s="4" t="str">
        <f t="shared" si="3"/>
        <v>V05R08</v>
      </c>
    </row>
    <row r="124" spans="12:14" x14ac:dyDescent="0.25">
      <c r="L124" s="4" t="str">
        <f>TRIM(RIGHT(SUBSTITUTE(TRIM(RIGHT(SUBSTITUTE(Reference!B124,"/",REPT(" ",100)),100)),"\",REPT(" ",100)),100))</f>
        <v>V05R09.RIBD19</v>
      </c>
      <c r="M124" s="4" t="str">
        <f t="shared" si="2"/>
        <v>V05R09</v>
      </c>
      <c r="N124" s="4" t="str">
        <f t="shared" si="3"/>
        <v>V05R09</v>
      </c>
    </row>
    <row r="125" spans="12:14" x14ac:dyDescent="0.25">
      <c r="L125" s="4" t="str">
        <f>TRIM(RIGHT(SUBSTITUTE(TRIM(RIGHT(SUBSTITUTE(Reference!B125,"/",REPT(" ",100)),100)),"\",REPT(" ",100)),100))</f>
        <v>V05R10.RIBD19</v>
      </c>
      <c r="M125" s="4" t="str">
        <f t="shared" si="2"/>
        <v>V05R10</v>
      </c>
      <c r="N125" s="4" t="str">
        <f t="shared" si="3"/>
        <v>V05R10</v>
      </c>
    </row>
    <row r="126" spans="12:14" x14ac:dyDescent="0.25">
      <c r="L126" s="4" t="str">
        <f>TRIM(RIGHT(SUBSTITUTE(TRIM(RIGHT(SUBSTITUTE(Reference!B126,"/",REPT(" ",100)),100)),"\",REPT(" ",100)),100))</f>
        <v>V05R11.RIBD19</v>
      </c>
      <c r="M126" s="4" t="str">
        <f t="shared" si="2"/>
        <v>V05R11</v>
      </c>
      <c r="N126" s="4" t="str">
        <f t="shared" si="3"/>
        <v>V05R11</v>
      </c>
    </row>
    <row r="127" spans="12:14" x14ac:dyDescent="0.25">
      <c r="L127" s="4" t="str">
        <f>TRIM(RIGHT(SUBSTITUTE(TRIM(RIGHT(SUBSTITUTE(Reference!B127,"/",REPT(" ",100)),100)),"\",REPT(" ",100)),100))</f>
        <v>V05R12.RIBD19</v>
      </c>
      <c r="M127" s="4" t="str">
        <f t="shared" si="2"/>
        <v>V05R12</v>
      </c>
      <c r="N127" s="4" t="str">
        <f t="shared" si="3"/>
        <v>V05R12</v>
      </c>
    </row>
    <row r="128" spans="12:14" x14ac:dyDescent="0.25">
      <c r="L128" s="4" t="str">
        <f>TRIM(RIGHT(SUBSTITUTE(TRIM(RIGHT(SUBSTITUTE(Reference!B128,"/",REPT(" ",100)),100)),"\",REPT(" ",100)),100))</f>
        <v>V05R13.RIBD19</v>
      </c>
      <c r="M128" s="4" t="str">
        <f t="shared" si="2"/>
        <v>V05R13</v>
      </c>
      <c r="N128" s="4" t="str">
        <f t="shared" si="3"/>
        <v>V05R13</v>
      </c>
    </row>
    <row r="129" spans="12:14" x14ac:dyDescent="0.25">
      <c r="L129" s="4" t="str">
        <f>TRIM(RIGHT(SUBSTITUTE(TRIM(RIGHT(SUBSTITUTE(Reference!B129,"/",REPT(" ",100)),100)),"\",REPT(" ",100)),100))</f>
        <v>V05R14.RIBD19</v>
      </c>
      <c r="M129" s="4" t="str">
        <f t="shared" si="2"/>
        <v>V05R14</v>
      </c>
      <c r="N129" s="4" t="str">
        <f t="shared" si="3"/>
        <v>V05R14</v>
      </c>
    </row>
    <row r="130" spans="12:14" x14ac:dyDescent="0.25">
      <c r="L130" s="4" t="str">
        <f>TRIM(RIGHT(SUBSTITUTE(TRIM(RIGHT(SUBSTITUTE(Reference!B130,"/",REPT(" ",100)),100)),"\",REPT(" ",100)),100))</f>
        <v>V05R15.RIBD19</v>
      </c>
      <c r="M130" s="4" t="str">
        <f t="shared" si="2"/>
        <v>V05R15</v>
      </c>
      <c r="N130" s="4" t="str">
        <f t="shared" si="3"/>
        <v>V05R15</v>
      </c>
    </row>
    <row r="131" spans="12:14" x14ac:dyDescent="0.25">
      <c r="L131" s="4" t="str">
        <f>TRIM(RIGHT(SUBSTITUTE(TRIM(RIGHT(SUBSTITUTE(Reference!B131,"/",REPT(" ",100)),100)),"\",REPT(" ",100)),100))</f>
        <v>V05R16.RIBD19</v>
      </c>
      <c r="M131" s="4" t="str">
        <f t="shared" si="2"/>
        <v>V05R16</v>
      </c>
      <c r="N131" s="4" t="str">
        <f t="shared" si="3"/>
        <v>V05R16</v>
      </c>
    </row>
    <row r="132" spans="12:14" x14ac:dyDescent="0.25">
      <c r="L132" s="4" t="str">
        <f>TRIM(RIGHT(SUBSTITUTE(TRIM(RIGHT(SUBSTITUTE(Reference!B132,"/",REPT(" ",100)),100)),"\",REPT(" ",100)),100))</f>
        <v>V06R01.RIBD19</v>
      </c>
      <c r="M132" s="4" t="str">
        <f t="shared" si="2"/>
        <v>V06R01</v>
      </c>
      <c r="N132" s="4" t="str">
        <f t="shared" si="3"/>
        <v>V06R01</v>
      </c>
    </row>
    <row r="133" spans="12:14" x14ac:dyDescent="0.25">
      <c r="L133" s="4" t="str">
        <f>TRIM(RIGHT(SUBSTITUTE(TRIM(RIGHT(SUBSTITUTE(Reference!B133,"/",REPT(" ",100)),100)),"\",REPT(" ",100)),100))</f>
        <v>V06R02.RIBD19</v>
      </c>
      <c r="M133" s="4" t="str">
        <f t="shared" ref="M133:M196" si="4">TRIM(LEFT(SUBSTITUTE(L133,".",REPT(" ",100)),100))</f>
        <v>V06R02</v>
      </c>
      <c r="N133" s="4" t="str">
        <f t="shared" ref="N133:N196" si="5">M133</f>
        <v>V06R02</v>
      </c>
    </row>
    <row r="134" spans="12:14" x14ac:dyDescent="0.25">
      <c r="L134" s="4" t="str">
        <f>TRIM(RIGHT(SUBSTITUTE(TRIM(RIGHT(SUBSTITUTE(Reference!B134,"/",REPT(" ",100)),100)),"\",REPT(" ",100)),100))</f>
        <v>V06R03.RIBD19</v>
      </c>
      <c r="M134" s="4" t="str">
        <f t="shared" si="4"/>
        <v>V06R03</v>
      </c>
      <c r="N134" s="4" t="str">
        <f t="shared" si="5"/>
        <v>V06R03</v>
      </c>
    </row>
    <row r="135" spans="12:14" x14ac:dyDescent="0.25">
      <c r="L135" s="4" t="str">
        <f>TRIM(RIGHT(SUBSTITUTE(TRIM(RIGHT(SUBSTITUTE(Reference!B135,"/",REPT(" ",100)),100)),"\",REPT(" ",100)),100))</f>
        <v>V06R04.RIBD19</v>
      </c>
      <c r="M135" s="4" t="str">
        <f t="shared" si="4"/>
        <v>V06R04</v>
      </c>
      <c r="N135" s="4" t="str">
        <f t="shared" si="5"/>
        <v>V06R04</v>
      </c>
    </row>
    <row r="136" spans="12:14" x14ac:dyDescent="0.25">
      <c r="L136" s="4" t="str">
        <f>TRIM(RIGHT(SUBSTITUTE(TRIM(RIGHT(SUBSTITUTE(Reference!B136,"/",REPT(" ",100)),100)),"\",REPT(" ",100)),100))</f>
        <v>V06R05.RIBD19</v>
      </c>
      <c r="M136" s="4" t="str">
        <f t="shared" si="4"/>
        <v>V06R05</v>
      </c>
      <c r="N136" s="4" t="str">
        <f t="shared" si="5"/>
        <v>V06R05</v>
      </c>
    </row>
    <row r="137" spans="12:14" x14ac:dyDescent="0.25">
      <c r="L137" s="4" t="str">
        <f>TRIM(RIGHT(SUBSTITUTE(TRIM(RIGHT(SUBSTITUTE(Reference!B137,"/",REPT(" ",100)),100)),"\",REPT(" ",100)),100))</f>
        <v>V06R06.RIBD19</v>
      </c>
      <c r="M137" s="4" t="str">
        <f t="shared" si="4"/>
        <v>V06R06</v>
      </c>
      <c r="N137" s="4" t="str">
        <f t="shared" si="5"/>
        <v>V06R06</v>
      </c>
    </row>
    <row r="138" spans="12:14" x14ac:dyDescent="0.25">
      <c r="L138" s="4" t="str">
        <f>TRIM(RIGHT(SUBSTITUTE(TRIM(RIGHT(SUBSTITUTE(Reference!B138,"/",REPT(" ",100)),100)),"\",REPT(" ",100)),100))</f>
        <v>V06R07.RIBD19</v>
      </c>
      <c r="M138" s="4" t="str">
        <f t="shared" si="4"/>
        <v>V06R07</v>
      </c>
      <c r="N138" s="4" t="str">
        <f t="shared" si="5"/>
        <v>V06R07</v>
      </c>
    </row>
    <row r="139" spans="12:14" x14ac:dyDescent="0.25">
      <c r="L139" s="4" t="str">
        <f>TRIM(RIGHT(SUBSTITUTE(TRIM(RIGHT(SUBSTITUTE(Reference!B139,"/",REPT(" ",100)),100)),"\",REPT(" ",100)),100))</f>
        <v>V06R08.RIBD19</v>
      </c>
      <c r="M139" s="4" t="str">
        <f t="shared" si="4"/>
        <v>V06R08</v>
      </c>
      <c r="N139" s="4" t="str">
        <f t="shared" si="5"/>
        <v>V06R08</v>
      </c>
    </row>
    <row r="140" spans="12:14" x14ac:dyDescent="0.25">
      <c r="L140" s="4" t="str">
        <f>TRIM(RIGHT(SUBSTITUTE(TRIM(RIGHT(SUBSTITUTE(Reference!B140,"/",REPT(" ",100)),100)),"\",REPT(" ",100)),100))</f>
        <v>V06R09.RIBD19</v>
      </c>
      <c r="M140" s="4" t="str">
        <f t="shared" si="4"/>
        <v>V06R09</v>
      </c>
      <c r="N140" s="4" t="str">
        <f t="shared" si="5"/>
        <v>V06R09</v>
      </c>
    </row>
    <row r="141" spans="12:14" x14ac:dyDescent="0.25">
      <c r="L141" s="4" t="str">
        <f>TRIM(RIGHT(SUBSTITUTE(TRIM(RIGHT(SUBSTITUTE(Reference!B141,"/",REPT(" ",100)),100)),"\",REPT(" ",100)),100))</f>
        <v>V06R10.RIBD19</v>
      </c>
      <c r="M141" s="4" t="str">
        <f t="shared" si="4"/>
        <v>V06R10</v>
      </c>
      <c r="N141" s="4" t="str">
        <f t="shared" si="5"/>
        <v>V06R10</v>
      </c>
    </row>
    <row r="142" spans="12:14" x14ac:dyDescent="0.25">
      <c r="L142" s="4" t="str">
        <f>TRIM(RIGHT(SUBSTITUTE(TRIM(RIGHT(SUBSTITUTE(Reference!B142,"/",REPT(" ",100)),100)),"\",REPT(" ",100)),100))</f>
        <v>V06R11.RIBD19</v>
      </c>
      <c r="M142" s="4" t="str">
        <f t="shared" si="4"/>
        <v>V06R11</v>
      </c>
      <c r="N142" s="4" t="str">
        <f t="shared" si="5"/>
        <v>V06R11</v>
      </c>
    </row>
    <row r="143" spans="12:14" x14ac:dyDescent="0.25">
      <c r="L143" s="4" t="str">
        <f>TRIM(RIGHT(SUBSTITUTE(TRIM(RIGHT(SUBSTITUTE(Reference!B143,"/",REPT(" ",100)),100)),"\",REPT(" ",100)),100))</f>
        <v>V06R12.RIBD19</v>
      </c>
      <c r="M143" s="4" t="str">
        <f t="shared" si="4"/>
        <v>V06R12</v>
      </c>
      <c r="N143" s="4" t="str">
        <f t="shared" si="5"/>
        <v>V06R12</v>
      </c>
    </row>
    <row r="144" spans="12:14" x14ac:dyDescent="0.25">
      <c r="L144" s="4" t="str">
        <f>TRIM(RIGHT(SUBSTITUTE(TRIM(RIGHT(SUBSTITUTE(Reference!B144,"/",REPT(" ",100)),100)),"\",REPT(" ",100)),100))</f>
        <v>V06R13.RIBD19</v>
      </c>
      <c r="M144" s="4" t="str">
        <f t="shared" si="4"/>
        <v>V06R13</v>
      </c>
      <c r="N144" s="4" t="str">
        <f t="shared" si="5"/>
        <v>V06R13</v>
      </c>
    </row>
    <row r="145" spans="12:14" x14ac:dyDescent="0.25">
      <c r="L145" s="4" t="str">
        <f>TRIM(RIGHT(SUBSTITUTE(TRIM(RIGHT(SUBSTITUTE(Reference!B145,"/",REPT(" ",100)),100)),"\",REPT(" ",100)),100))</f>
        <v>V06R14.RIBD19</v>
      </c>
      <c r="M145" s="4" t="str">
        <f t="shared" si="4"/>
        <v>V06R14</v>
      </c>
      <c r="N145" s="4" t="str">
        <f t="shared" si="5"/>
        <v>V06R14</v>
      </c>
    </row>
    <row r="146" spans="12:14" x14ac:dyDescent="0.25">
      <c r="L146" s="4" t="str">
        <f>TRIM(RIGHT(SUBSTITUTE(TRIM(RIGHT(SUBSTITUTE(Reference!B146,"/",REPT(" ",100)),100)),"\",REPT(" ",100)),100))</f>
        <v>V06R15.RIBD19</v>
      </c>
      <c r="M146" s="4" t="str">
        <f t="shared" si="4"/>
        <v>V06R15</v>
      </c>
      <c r="N146" s="4" t="str">
        <f t="shared" si="5"/>
        <v>V06R15</v>
      </c>
    </row>
    <row r="147" spans="12:14" x14ac:dyDescent="0.25">
      <c r="L147" s="4" t="str">
        <f>TRIM(RIGHT(SUBSTITUTE(TRIM(RIGHT(SUBSTITUTE(Reference!B147,"/",REPT(" ",100)),100)),"\",REPT(" ",100)),100))</f>
        <v>V06R16.RIBD19</v>
      </c>
      <c r="M147" s="4" t="str">
        <f t="shared" si="4"/>
        <v>V06R16</v>
      </c>
      <c r="N147" s="4" t="str">
        <f t="shared" si="5"/>
        <v>V06R16</v>
      </c>
    </row>
    <row r="148" spans="12:14" x14ac:dyDescent="0.25">
      <c r="L148" s="4" t="str">
        <f>TRIM(RIGHT(SUBSTITUTE(TRIM(RIGHT(SUBSTITUTE(Reference!B148,"/",REPT(" ",100)),100)),"\",REPT(" ",100)),100))</f>
        <v>V07R01.RIBD19</v>
      </c>
      <c r="M148" s="4" t="str">
        <f t="shared" si="4"/>
        <v>V07R01</v>
      </c>
      <c r="N148" s="4" t="str">
        <f t="shared" si="5"/>
        <v>V07R01</v>
      </c>
    </row>
    <row r="149" spans="12:14" x14ac:dyDescent="0.25">
      <c r="L149" s="4" t="str">
        <f>TRIM(RIGHT(SUBSTITUTE(TRIM(RIGHT(SUBSTITUTE(Reference!B149,"/",REPT(" ",100)),100)),"\",REPT(" ",100)),100))</f>
        <v>V07R02.RIBD19</v>
      </c>
      <c r="M149" s="4" t="str">
        <f t="shared" si="4"/>
        <v>V07R02</v>
      </c>
      <c r="N149" s="4" t="str">
        <f t="shared" si="5"/>
        <v>V07R02</v>
      </c>
    </row>
    <row r="150" spans="12:14" x14ac:dyDescent="0.25">
      <c r="L150" s="4" t="str">
        <f>TRIM(RIGHT(SUBSTITUTE(TRIM(RIGHT(SUBSTITUTE(Reference!B150,"/",REPT(" ",100)),100)),"\",REPT(" ",100)),100))</f>
        <v>V07R03.RIBD19</v>
      </c>
      <c r="M150" s="4" t="str">
        <f t="shared" si="4"/>
        <v>V07R03</v>
      </c>
      <c r="N150" s="4" t="str">
        <f t="shared" si="5"/>
        <v>V07R03</v>
      </c>
    </row>
    <row r="151" spans="12:14" x14ac:dyDescent="0.25">
      <c r="L151" s="4" t="str">
        <f>TRIM(RIGHT(SUBSTITUTE(TRIM(RIGHT(SUBSTITUTE(Reference!B151,"/",REPT(" ",100)),100)),"\",REPT(" ",100)),100))</f>
        <v>V07R04.RIBD19</v>
      </c>
      <c r="M151" s="4" t="str">
        <f t="shared" si="4"/>
        <v>V07R04</v>
      </c>
      <c r="N151" s="4" t="str">
        <f t="shared" si="5"/>
        <v>V07R04</v>
      </c>
    </row>
    <row r="152" spans="12:14" x14ac:dyDescent="0.25">
      <c r="L152" s="4" t="str">
        <f>TRIM(RIGHT(SUBSTITUTE(TRIM(RIGHT(SUBSTITUTE(Reference!B152,"/",REPT(" ",100)),100)),"\",REPT(" ",100)),100))</f>
        <v>V07R05.RIBD19</v>
      </c>
      <c r="M152" s="4" t="str">
        <f t="shared" si="4"/>
        <v>V07R05</v>
      </c>
      <c r="N152" s="4" t="str">
        <f t="shared" si="5"/>
        <v>V07R05</v>
      </c>
    </row>
    <row r="153" spans="12:14" x14ac:dyDescent="0.25">
      <c r="L153" s="4" t="str">
        <f>TRIM(RIGHT(SUBSTITUTE(TRIM(RIGHT(SUBSTITUTE(Reference!B153,"/",REPT(" ",100)),100)),"\",REPT(" ",100)),100))</f>
        <v>V07R06.RIBD19</v>
      </c>
      <c r="M153" s="4" t="str">
        <f t="shared" si="4"/>
        <v>V07R06</v>
      </c>
      <c r="N153" s="4" t="str">
        <f t="shared" si="5"/>
        <v>V07R06</v>
      </c>
    </row>
    <row r="154" spans="12:14" x14ac:dyDescent="0.25">
      <c r="L154" s="4" t="str">
        <f>TRIM(RIGHT(SUBSTITUTE(TRIM(RIGHT(SUBSTITUTE(Reference!B154,"/",REPT(" ",100)),100)),"\",REPT(" ",100)),100))</f>
        <v>V07R07.RIBD19</v>
      </c>
      <c r="M154" s="4" t="str">
        <f t="shared" si="4"/>
        <v>V07R07</v>
      </c>
      <c r="N154" s="4" t="str">
        <f t="shared" si="5"/>
        <v>V07R07</v>
      </c>
    </row>
    <row r="155" spans="12:14" x14ac:dyDescent="0.25">
      <c r="L155" s="4" t="str">
        <f>TRIM(RIGHT(SUBSTITUTE(TRIM(RIGHT(SUBSTITUTE(Reference!B155,"/",REPT(" ",100)),100)),"\",REPT(" ",100)),100))</f>
        <v>V07R08.RIBD19</v>
      </c>
      <c r="M155" s="4" t="str">
        <f t="shared" si="4"/>
        <v>V07R08</v>
      </c>
      <c r="N155" s="4" t="str">
        <f t="shared" si="5"/>
        <v>V07R08</v>
      </c>
    </row>
    <row r="156" spans="12:14" x14ac:dyDescent="0.25">
      <c r="L156" s="4" t="str">
        <f>TRIM(RIGHT(SUBSTITUTE(TRIM(RIGHT(SUBSTITUTE(Reference!B156,"/",REPT(" ",100)),100)),"\",REPT(" ",100)),100))</f>
        <v>V07R09.RIBD19</v>
      </c>
      <c r="M156" s="4" t="str">
        <f t="shared" si="4"/>
        <v>V07R09</v>
      </c>
      <c r="N156" s="4" t="str">
        <f t="shared" si="5"/>
        <v>V07R09</v>
      </c>
    </row>
    <row r="157" spans="12:14" x14ac:dyDescent="0.25">
      <c r="L157" s="4" t="str">
        <f>TRIM(RIGHT(SUBSTITUTE(TRIM(RIGHT(SUBSTITUTE(Reference!B157,"/",REPT(" ",100)),100)),"\",REPT(" ",100)),100))</f>
        <v>V07R10.RIBD19</v>
      </c>
      <c r="M157" s="4" t="str">
        <f t="shared" si="4"/>
        <v>V07R10</v>
      </c>
      <c r="N157" s="4" t="str">
        <f t="shared" si="5"/>
        <v>V07R10</v>
      </c>
    </row>
    <row r="158" spans="12:14" x14ac:dyDescent="0.25">
      <c r="L158" s="4" t="str">
        <f>TRIM(RIGHT(SUBSTITUTE(TRIM(RIGHT(SUBSTITUTE(Reference!B158,"/",REPT(" ",100)),100)),"\",REPT(" ",100)),100))</f>
        <v>V08R01.RIBD19</v>
      </c>
      <c r="M158" s="4" t="str">
        <f t="shared" si="4"/>
        <v>V08R01</v>
      </c>
      <c r="N158" s="4" t="str">
        <f t="shared" si="5"/>
        <v>V08R01</v>
      </c>
    </row>
    <row r="159" spans="12:14" x14ac:dyDescent="0.25">
      <c r="L159" s="4" t="str">
        <f>TRIM(RIGHT(SUBSTITUTE(TRIM(RIGHT(SUBSTITUTE(Reference!B159,"/",REPT(" ",100)),100)),"\",REPT(" ",100)),100))</f>
        <v>V08R02.RIBD19</v>
      </c>
      <c r="M159" s="4" t="str">
        <f t="shared" si="4"/>
        <v>V08R02</v>
      </c>
      <c r="N159" s="4" t="str">
        <f t="shared" si="5"/>
        <v>V08R02</v>
      </c>
    </row>
    <row r="160" spans="12:14" x14ac:dyDescent="0.25">
      <c r="L160" s="4" t="str">
        <f>TRIM(RIGHT(SUBSTITUTE(TRIM(RIGHT(SUBSTITUTE(Reference!B160,"/",REPT(" ",100)),100)),"\",REPT(" ",100)),100))</f>
        <v>V08R03.RIBD19</v>
      </c>
      <c r="M160" s="4" t="str">
        <f t="shared" si="4"/>
        <v>V08R03</v>
      </c>
      <c r="N160" s="4" t="str">
        <f t="shared" si="5"/>
        <v>V08R03</v>
      </c>
    </row>
    <row r="161" spans="12:14" x14ac:dyDescent="0.25">
      <c r="L161" s="4" t="str">
        <f>TRIM(RIGHT(SUBSTITUTE(TRIM(RIGHT(SUBSTITUTE(Reference!B161,"/",REPT(" ",100)),100)),"\",REPT(" ",100)),100))</f>
        <v>V08R04.RIBD19</v>
      </c>
      <c r="M161" s="4" t="str">
        <f t="shared" si="4"/>
        <v>V08R04</v>
      </c>
      <c r="N161" s="4" t="str">
        <f t="shared" si="5"/>
        <v>V08R04</v>
      </c>
    </row>
    <row r="162" spans="12:14" x14ac:dyDescent="0.25">
      <c r="L162" s="4" t="str">
        <f>TRIM(RIGHT(SUBSTITUTE(TRIM(RIGHT(SUBSTITUTE(Reference!B162,"/",REPT(" ",100)),100)),"\",REPT(" ",100)),100))</f>
        <v>V08R05.RIBD19</v>
      </c>
      <c r="M162" s="4" t="str">
        <f t="shared" si="4"/>
        <v>V08R05</v>
      </c>
      <c r="N162" s="4" t="str">
        <f t="shared" si="5"/>
        <v>V08R05</v>
      </c>
    </row>
    <row r="163" spans="12:14" x14ac:dyDescent="0.25">
      <c r="L163" s="4" t="str">
        <f>TRIM(RIGHT(SUBSTITUTE(TRIM(RIGHT(SUBSTITUTE(Reference!B163,"/",REPT(" ",100)),100)),"\",REPT(" ",100)),100))</f>
        <v>V08R06.RIBD19</v>
      </c>
      <c r="M163" s="4" t="str">
        <f t="shared" si="4"/>
        <v>V08R06</v>
      </c>
      <c r="N163" s="4" t="str">
        <f t="shared" si="5"/>
        <v>V08R06</v>
      </c>
    </row>
    <row r="164" spans="12:14" x14ac:dyDescent="0.25">
      <c r="L164" s="4" t="str">
        <f>TRIM(RIGHT(SUBSTITUTE(TRIM(RIGHT(SUBSTITUTE(Reference!B164,"/",REPT(" ",100)),100)),"\",REPT(" ",100)),100))</f>
        <v>V08R07.RIBD19</v>
      </c>
      <c r="M164" s="4" t="str">
        <f t="shared" si="4"/>
        <v>V08R07</v>
      </c>
      <c r="N164" s="4" t="str">
        <f t="shared" si="5"/>
        <v>V08R07</v>
      </c>
    </row>
    <row r="165" spans="12:14" x14ac:dyDescent="0.25">
      <c r="L165" s="4" t="str">
        <f>TRIM(RIGHT(SUBSTITUTE(TRIM(RIGHT(SUBSTITUTE(Reference!B165,"/",REPT(" ",100)),100)),"\",REPT(" ",100)),100))</f>
        <v>V08R08.RIBD19</v>
      </c>
      <c r="M165" s="4" t="str">
        <f t="shared" si="4"/>
        <v>V08R08</v>
      </c>
      <c r="N165" s="4" t="str">
        <f t="shared" si="5"/>
        <v>V08R08</v>
      </c>
    </row>
    <row r="166" spans="12:14" x14ac:dyDescent="0.25">
      <c r="L166" s="4" t="str">
        <f>TRIM(RIGHT(SUBSTITUTE(TRIM(RIGHT(SUBSTITUTE(Reference!B166,"/",REPT(" ",100)),100)),"\",REPT(" ",100)),100))</f>
        <v>V08R09.RIBD19</v>
      </c>
      <c r="M166" s="4" t="str">
        <f t="shared" si="4"/>
        <v>V08R09</v>
      </c>
      <c r="N166" s="4" t="str">
        <f t="shared" si="5"/>
        <v>V08R09</v>
      </c>
    </row>
    <row r="167" spans="12:14" x14ac:dyDescent="0.25">
      <c r="L167" s="4" t="str">
        <f>TRIM(RIGHT(SUBSTITUTE(TRIM(RIGHT(SUBSTITUTE(Reference!B167,"/",REPT(" ",100)),100)),"\",REPT(" ",100)),100))</f>
        <v>V08R10.RIBD19</v>
      </c>
      <c r="M167" s="4" t="str">
        <f t="shared" si="4"/>
        <v>V08R10</v>
      </c>
      <c r="N167" s="4" t="str">
        <f t="shared" si="5"/>
        <v>V08R10</v>
      </c>
    </row>
    <row r="168" spans="12:14" x14ac:dyDescent="0.25">
      <c r="L168" s="4" t="str">
        <f>TRIM(RIGHT(SUBSTITUTE(TRIM(RIGHT(SUBSTITUTE(Reference!B168,"/",REPT(" ",100)),100)),"\",REPT(" ",100)),100))</f>
        <v>V09R01.RIBD19</v>
      </c>
      <c r="M168" s="4" t="str">
        <f t="shared" si="4"/>
        <v>V09R01</v>
      </c>
      <c r="N168" s="4" t="str">
        <f t="shared" si="5"/>
        <v>V09R01</v>
      </c>
    </row>
    <row r="169" spans="12:14" x14ac:dyDescent="0.25">
      <c r="L169" s="4" t="str">
        <f>TRIM(RIGHT(SUBSTITUTE(TRIM(RIGHT(SUBSTITUTE(Reference!B169,"/",REPT(" ",100)),100)),"\",REPT(" ",100)),100))</f>
        <v>V09R02.RIBD19</v>
      </c>
      <c r="M169" s="4" t="str">
        <f t="shared" si="4"/>
        <v>V09R02</v>
      </c>
      <c r="N169" s="4" t="str">
        <f t="shared" si="5"/>
        <v>V09R02</v>
      </c>
    </row>
    <row r="170" spans="12:14" x14ac:dyDescent="0.25">
      <c r="L170" s="4" t="str">
        <f>TRIM(RIGHT(SUBSTITUTE(TRIM(RIGHT(SUBSTITUTE(Reference!B170,"/",REPT(" ",100)),100)),"\",REPT(" ",100)),100))</f>
        <v>V09R02.RIBD19</v>
      </c>
      <c r="M170" s="4" t="str">
        <f t="shared" si="4"/>
        <v>V09R02</v>
      </c>
      <c r="N170" s="4" t="str">
        <f t="shared" si="5"/>
        <v>V09R02</v>
      </c>
    </row>
    <row r="171" spans="12:14" x14ac:dyDescent="0.25">
      <c r="L171" s="4" t="str">
        <f>TRIM(RIGHT(SUBSTITUTE(TRIM(RIGHT(SUBSTITUTE(Reference!B171,"/",REPT(" ",100)),100)),"\",REPT(" ",100)),100))</f>
        <v>V09R02.RIBD19</v>
      </c>
      <c r="M171" s="4" t="str">
        <f t="shared" si="4"/>
        <v>V09R02</v>
      </c>
      <c r="N171" s="4" t="str">
        <f t="shared" si="5"/>
        <v>V09R02</v>
      </c>
    </row>
    <row r="172" spans="12:14" x14ac:dyDescent="0.25">
      <c r="L172" s="4" t="str">
        <f>TRIM(RIGHT(SUBSTITUTE(TRIM(RIGHT(SUBSTITUTE(Reference!B172,"/",REPT(" ",100)),100)),"\",REPT(" ",100)),100))</f>
        <v>V09R02.RIBD19</v>
      </c>
      <c r="M172" s="4" t="str">
        <f t="shared" si="4"/>
        <v>V09R02</v>
      </c>
      <c r="N172" s="4" t="str">
        <f t="shared" si="5"/>
        <v>V09R02</v>
      </c>
    </row>
    <row r="173" spans="12:14" x14ac:dyDescent="0.25">
      <c r="L173" s="4" t="str">
        <f>TRIM(RIGHT(SUBSTITUTE(TRIM(RIGHT(SUBSTITUTE(Reference!B173,"/",REPT(" ",100)),100)),"\",REPT(" ",100)),100))</f>
        <v>V09R02.RIBD19</v>
      </c>
      <c r="M173" s="4" t="str">
        <f t="shared" si="4"/>
        <v>V09R02</v>
      </c>
      <c r="N173" s="4" t="str">
        <f t="shared" si="5"/>
        <v>V09R02</v>
      </c>
    </row>
    <row r="174" spans="12:14" x14ac:dyDescent="0.25">
      <c r="L174" s="4" t="str">
        <f>TRIM(RIGHT(SUBSTITUTE(TRIM(RIGHT(SUBSTITUTE(Reference!B174,"/",REPT(" ",100)),100)),"\",REPT(" ",100)),100))</f>
        <v>V09R06.RIBD19</v>
      </c>
      <c r="M174" s="4" t="str">
        <f t="shared" si="4"/>
        <v>V09R06</v>
      </c>
      <c r="N174" s="4" t="str">
        <f t="shared" si="5"/>
        <v>V09R06</v>
      </c>
    </row>
    <row r="175" spans="12:14" x14ac:dyDescent="0.25">
      <c r="L175" s="4" t="str">
        <f>TRIM(RIGHT(SUBSTITUTE(TRIM(RIGHT(SUBSTITUTE(Reference!B175,"/",REPT(" ",100)),100)),"\",REPT(" ",100)),100))</f>
        <v>V09R07.RIBD19</v>
      </c>
      <c r="M175" s="4" t="str">
        <f t="shared" si="4"/>
        <v>V09R07</v>
      </c>
      <c r="N175" s="4" t="str">
        <f t="shared" si="5"/>
        <v>V09R07</v>
      </c>
    </row>
    <row r="176" spans="12:14" x14ac:dyDescent="0.25">
      <c r="L176" s="4" t="str">
        <f>TRIM(RIGHT(SUBSTITUTE(TRIM(RIGHT(SUBSTITUTE(Reference!B176,"/",REPT(" ",100)),100)),"\",REPT(" ",100)),100))</f>
        <v>V09R07.RIBD19</v>
      </c>
      <c r="M176" s="4" t="str">
        <f t="shared" si="4"/>
        <v>V09R07</v>
      </c>
      <c r="N176" s="4" t="str">
        <f t="shared" si="5"/>
        <v>V09R07</v>
      </c>
    </row>
    <row r="177" spans="12:14" x14ac:dyDescent="0.25">
      <c r="L177" s="4" t="str">
        <f>TRIM(RIGHT(SUBSTITUTE(TRIM(RIGHT(SUBSTITUTE(Reference!B177,"/",REPT(" ",100)),100)),"\",REPT(" ",100)),100))</f>
        <v>V09R07.RIBD19</v>
      </c>
      <c r="M177" s="4" t="str">
        <f t="shared" si="4"/>
        <v>V09R07</v>
      </c>
      <c r="N177" s="4" t="str">
        <f t="shared" si="5"/>
        <v>V09R07</v>
      </c>
    </row>
    <row r="178" spans="12:14" x14ac:dyDescent="0.25">
      <c r="L178" s="4" t="str">
        <f>TRIM(RIGHT(SUBSTITUTE(TRIM(RIGHT(SUBSTITUTE(Reference!B178,"/",REPT(" ",100)),100)),"\",REPT(" ",100)),100))</f>
        <v>V09R07.RIBD19</v>
      </c>
      <c r="M178" s="4" t="str">
        <f t="shared" si="4"/>
        <v>V09R07</v>
      </c>
      <c r="N178" s="4" t="str">
        <f t="shared" si="5"/>
        <v>V09R07</v>
      </c>
    </row>
    <row r="179" spans="12:14" x14ac:dyDescent="0.25">
      <c r="L179" s="4" t="str">
        <f>TRIM(RIGHT(SUBSTITUTE(TRIM(RIGHT(SUBSTITUTE(Reference!B179,"/",REPT(" ",100)),100)),"\",REPT(" ",100)),100))</f>
        <v>V09R07.RIBD19</v>
      </c>
      <c r="M179" s="4" t="str">
        <f t="shared" si="4"/>
        <v>V09R07</v>
      </c>
      <c r="N179" s="4" t="str">
        <f t="shared" si="5"/>
        <v>V09R07</v>
      </c>
    </row>
    <row r="180" spans="12:14" x14ac:dyDescent="0.25">
      <c r="L180" s="4" t="str">
        <f>TRIM(RIGHT(SUBSTITUTE(TRIM(RIGHT(SUBSTITUTE(Reference!B180,"/",REPT(" ",100)),100)),"\",REPT(" ",100)),100))</f>
        <v>V10R01.RIBD19</v>
      </c>
      <c r="M180" s="4" t="str">
        <f t="shared" si="4"/>
        <v>V10R01</v>
      </c>
      <c r="N180" s="4" t="str">
        <f t="shared" si="5"/>
        <v>V10R01</v>
      </c>
    </row>
    <row r="181" spans="12:14" x14ac:dyDescent="0.25">
      <c r="L181" s="4" t="str">
        <f>TRIM(RIGHT(SUBSTITUTE(TRIM(RIGHT(SUBSTITUTE(Reference!B181,"/",REPT(" ",100)),100)),"\",REPT(" ",100)),100))</f>
        <v>V10R02.RIBD19</v>
      </c>
      <c r="M181" s="4" t="str">
        <f t="shared" si="4"/>
        <v>V10R02</v>
      </c>
      <c r="N181" s="4" t="str">
        <f t="shared" si="5"/>
        <v>V10R02</v>
      </c>
    </row>
    <row r="182" spans="12:14" x14ac:dyDescent="0.25">
      <c r="L182" s="4" t="str">
        <f>TRIM(RIGHT(SUBSTITUTE(TRIM(RIGHT(SUBSTITUTE(Reference!B182,"/",REPT(" ",100)),100)),"\",REPT(" ",100)),100))</f>
        <v>V10R03.RIBD19</v>
      </c>
      <c r="M182" s="4" t="str">
        <f t="shared" si="4"/>
        <v>V10R03</v>
      </c>
      <c r="N182" s="4" t="str">
        <f t="shared" si="5"/>
        <v>V10R03</v>
      </c>
    </row>
    <row r="183" spans="12:14" x14ac:dyDescent="0.25">
      <c r="L183" s="4" t="str">
        <f>TRIM(RIGHT(SUBSTITUTE(TRIM(RIGHT(SUBSTITUTE(Reference!B183,"/",REPT(" ",100)),100)),"\",REPT(" ",100)),100))</f>
        <v>V10R04.RIBD19</v>
      </c>
      <c r="M183" s="4" t="str">
        <f t="shared" si="4"/>
        <v>V10R04</v>
      </c>
      <c r="N183" s="4" t="str">
        <f t="shared" si="5"/>
        <v>V10R04</v>
      </c>
    </row>
    <row r="184" spans="12:14" x14ac:dyDescent="0.25">
      <c r="L184" s="4" t="str">
        <f>TRIM(RIGHT(SUBSTITUTE(TRIM(RIGHT(SUBSTITUTE(Reference!B184,"/",REPT(" ",100)),100)),"\",REPT(" ",100)),100))</f>
        <v>V10R05.RIBD19</v>
      </c>
      <c r="M184" s="4" t="str">
        <f t="shared" si="4"/>
        <v>V10R05</v>
      </c>
      <c r="N184" s="4" t="str">
        <f t="shared" si="5"/>
        <v>V10R05</v>
      </c>
    </row>
    <row r="185" spans="12:14" x14ac:dyDescent="0.25">
      <c r="L185" s="4" t="str">
        <f>TRIM(RIGHT(SUBSTITUTE(TRIM(RIGHT(SUBSTITUTE(Reference!B185,"/",REPT(" ",100)),100)),"\",REPT(" ",100)),100))</f>
        <v>V10R06.RIBD19</v>
      </c>
      <c r="M185" s="4" t="str">
        <f t="shared" si="4"/>
        <v>V10R06</v>
      </c>
      <c r="N185" s="4" t="str">
        <f t="shared" si="5"/>
        <v>V10R06</v>
      </c>
    </row>
    <row r="186" spans="12:14" x14ac:dyDescent="0.25">
      <c r="L186" s="4" t="str">
        <f>TRIM(RIGHT(SUBSTITUTE(TRIM(RIGHT(SUBSTITUTE(Reference!B186,"/",REPT(" ",100)),100)),"\",REPT(" ",100)),100))</f>
        <v>V10R07.RIBD19</v>
      </c>
      <c r="M186" s="4" t="str">
        <f t="shared" si="4"/>
        <v>V10R07</v>
      </c>
      <c r="N186" s="4" t="str">
        <f t="shared" si="5"/>
        <v>V10R07</v>
      </c>
    </row>
    <row r="187" spans="12:14" x14ac:dyDescent="0.25">
      <c r="L187" s="4" t="str">
        <f>TRIM(RIGHT(SUBSTITUTE(TRIM(RIGHT(SUBSTITUTE(Reference!B187,"/",REPT(" ",100)),100)),"\",REPT(" ",100)),100))</f>
        <v>V10R08.RIBD19</v>
      </c>
      <c r="M187" s="4" t="str">
        <f t="shared" si="4"/>
        <v>V10R08</v>
      </c>
      <c r="N187" s="4" t="str">
        <f t="shared" si="5"/>
        <v>V10R08</v>
      </c>
    </row>
    <row r="188" spans="12:14" x14ac:dyDescent="0.25">
      <c r="L188" s="4" t="str">
        <f>TRIM(RIGHT(SUBSTITUTE(TRIM(RIGHT(SUBSTITUTE(Reference!B188,"/",REPT(" ",100)),100)),"\",REPT(" ",100)),100))</f>
        <v>V10R09.RIBD19</v>
      </c>
      <c r="M188" s="4" t="str">
        <f t="shared" si="4"/>
        <v>V10R09</v>
      </c>
      <c r="N188" s="4" t="str">
        <f t="shared" si="5"/>
        <v>V10R09</v>
      </c>
    </row>
    <row r="189" spans="12:14" x14ac:dyDescent="0.25">
      <c r="L189" s="4" t="str">
        <f>TRIM(RIGHT(SUBSTITUTE(TRIM(RIGHT(SUBSTITUTE(Reference!B189,"/",REPT(" ",100)),100)),"\",REPT(" ",100)),100))</f>
        <v>V10R10.RIBD19</v>
      </c>
      <c r="M189" s="4" t="str">
        <f t="shared" si="4"/>
        <v>V10R10</v>
      </c>
      <c r="N189" s="4" t="str">
        <f t="shared" si="5"/>
        <v>V10R10</v>
      </c>
    </row>
    <row r="190" spans="12:14" x14ac:dyDescent="0.25">
      <c r="L190" s="4" t="str">
        <f>TRIM(RIGHT(SUBSTITUTE(TRIM(RIGHT(SUBSTITUTE(Reference!B190,"/",REPT(" ",100)),100)),"\",REPT(" ",100)),100))</f>
        <v>V11R01.RIBD19</v>
      </c>
      <c r="M190" s="4" t="str">
        <f t="shared" si="4"/>
        <v>V11R01</v>
      </c>
      <c r="N190" s="4" t="str">
        <f t="shared" si="5"/>
        <v>V11R01</v>
      </c>
    </row>
    <row r="191" spans="12:14" x14ac:dyDescent="0.25">
      <c r="L191" s="4" t="str">
        <f>TRIM(RIGHT(SUBSTITUTE(TRIM(RIGHT(SUBSTITUTE(Reference!B191,"/",REPT(" ",100)),100)),"\",REPT(" ",100)),100))</f>
        <v>V11R02.RIBD19</v>
      </c>
      <c r="M191" s="4" t="str">
        <f t="shared" si="4"/>
        <v>V11R02</v>
      </c>
      <c r="N191" s="4" t="str">
        <f t="shared" si="5"/>
        <v>V11R02</v>
      </c>
    </row>
    <row r="192" spans="12:14" x14ac:dyDescent="0.25">
      <c r="L192" s="4" t="str">
        <f>TRIM(RIGHT(SUBSTITUTE(TRIM(RIGHT(SUBSTITUTE(Reference!B192,"/",REPT(" ",100)),100)),"\",REPT(" ",100)),100))</f>
        <v>V11R03.RIBD19</v>
      </c>
      <c r="M192" s="4" t="str">
        <f t="shared" si="4"/>
        <v>V11R03</v>
      </c>
      <c r="N192" s="4" t="str">
        <f t="shared" si="5"/>
        <v>V11R03</v>
      </c>
    </row>
    <row r="193" spans="12:14" x14ac:dyDescent="0.25">
      <c r="L193" s="4" t="str">
        <f>TRIM(RIGHT(SUBSTITUTE(TRIM(RIGHT(SUBSTITUTE(Reference!B193,"/",REPT(" ",100)),100)),"\",REPT(" ",100)),100))</f>
        <v>V11R04.RIBD19</v>
      </c>
      <c r="M193" s="4" t="str">
        <f t="shared" si="4"/>
        <v>V11R04</v>
      </c>
      <c r="N193" s="4" t="str">
        <f t="shared" si="5"/>
        <v>V11R04</v>
      </c>
    </row>
    <row r="194" spans="12:14" x14ac:dyDescent="0.25">
      <c r="L194" s="4" t="str">
        <f>TRIM(RIGHT(SUBSTITUTE(TRIM(RIGHT(SUBSTITUTE(Reference!B194,"/",REPT(" ",100)),100)),"\",REPT(" ",100)),100))</f>
        <v>V11R05.RIBD19</v>
      </c>
      <c r="M194" s="4" t="str">
        <f t="shared" si="4"/>
        <v>V11R05</v>
      </c>
      <c r="N194" s="4" t="str">
        <f t="shared" si="5"/>
        <v>V11R05</v>
      </c>
    </row>
    <row r="195" spans="12:14" x14ac:dyDescent="0.25">
      <c r="L195" s="4" t="str">
        <f>TRIM(RIGHT(SUBSTITUTE(TRIM(RIGHT(SUBSTITUTE(Reference!B195,"/",REPT(" ",100)),100)),"\",REPT(" ",100)),100))</f>
        <v>V11R06.RIBD19</v>
      </c>
      <c r="M195" s="4" t="str">
        <f t="shared" si="4"/>
        <v>V11R06</v>
      </c>
      <c r="N195" s="4" t="str">
        <f t="shared" si="5"/>
        <v>V11R06</v>
      </c>
    </row>
    <row r="196" spans="12:14" x14ac:dyDescent="0.25">
      <c r="L196" s="4" t="str">
        <f>TRIM(RIGHT(SUBSTITUTE(TRIM(RIGHT(SUBSTITUTE(Reference!B196,"/",REPT(" ",100)),100)),"\",REPT(" ",100)),100))</f>
        <v>V11R07.RIBD19</v>
      </c>
      <c r="M196" s="4" t="str">
        <f t="shared" si="4"/>
        <v>V11R07</v>
      </c>
      <c r="N196" s="4" t="str">
        <f t="shared" si="5"/>
        <v>V11R07</v>
      </c>
    </row>
    <row r="197" spans="12:14" x14ac:dyDescent="0.25">
      <c r="L197" s="4" t="str">
        <f>TRIM(RIGHT(SUBSTITUTE(TRIM(RIGHT(SUBSTITUTE(Reference!B197,"/",REPT(" ",100)),100)),"\",REPT(" ",100)),100))</f>
        <v>V11R08.RIBD19</v>
      </c>
      <c r="M197" s="4" t="str">
        <f t="shared" ref="M197:M260" si="6">TRIM(LEFT(SUBSTITUTE(L197,".",REPT(" ",100)),100))</f>
        <v>V11R08</v>
      </c>
      <c r="N197" s="4" t="str">
        <f t="shared" ref="N197:N260" si="7">M197</f>
        <v>V11R08</v>
      </c>
    </row>
    <row r="198" spans="12:14" x14ac:dyDescent="0.25">
      <c r="L198" s="4" t="str">
        <f>TRIM(RIGHT(SUBSTITUTE(TRIM(RIGHT(SUBSTITUTE(Reference!B198,"/",REPT(" ",100)),100)),"\",REPT(" ",100)),100))</f>
        <v>V11R09.RIBD19</v>
      </c>
      <c r="M198" s="4" t="str">
        <f t="shared" si="6"/>
        <v>V11R09</v>
      </c>
      <c r="N198" s="4" t="str">
        <f t="shared" si="7"/>
        <v>V11R09</v>
      </c>
    </row>
    <row r="199" spans="12:14" x14ac:dyDescent="0.25">
      <c r="L199" s="4" t="str">
        <f>TRIM(RIGHT(SUBSTITUTE(TRIM(RIGHT(SUBSTITUTE(Reference!B199,"/",REPT(" ",100)),100)),"\",REPT(" ",100)),100))</f>
        <v>V11R10.RIBD19</v>
      </c>
      <c r="M199" s="4" t="str">
        <f t="shared" si="6"/>
        <v>V11R10</v>
      </c>
      <c r="N199" s="4" t="str">
        <f t="shared" si="7"/>
        <v>V11R10</v>
      </c>
    </row>
    <row r="200" spans="12:14" x14ac:dyDescent="0.25">
      <c r="L200" s="4" t="str">
        <f>TRIM(RIGHT(SUBSTITUTE(TRIM(RIGHT(SUBSTITUTE(Reference!B200,"/",REPT(" ",100)),100)),"\",REPT(" ",100)),100))</f>
        <v>V12R01.RIBD19</v>
      </c>
      <c r="M200" s="4" t="str">
        <f t="shared" si="6"/>
        <v>V12R01</v>
      </c>
      <c r="N200" s="4" t="str">
        <f t="shared" si="7"/>
        <v>V12R01</v>
      </c>
    </row>
    <row r="201" spans="12:14" x14ac:dyDescent="0.25">
      <c r="L201" s="4" t="str">
        <f>TRIM(RIGHT(SUBSTITUTE(TRIM(RIGHT(SUBSTITUTE(Reference!B201,"/",REPT(" ",100)),100)),"\",REPT(" ",100)),100))</f>
        <v>V12R02.RIBD19</v>
      </c>
      <c r="M201" s="4" t="str">
        <f t="shared" si="6"/>
        <v>V12R02</v>
      </c>
      <c r="N201" s="4" t="str">
        <f t="shared" si="7"/>
        <v>V12R02</v>
      </c>
    </row>
    <row r="202" spans="12:14" x14ac:dyDescent="0.25">
      <c r="L202" s="4" t="str">
        <f>TRIM(RIGHT(SUBSTITUTE(TRIM(RIGHT(SUBSTITUTE(Reference!B202,"/",REPT(" ",100)),100)),"\",REPT(" ",100)),100))</f>
        <v>V12R03.RIBD19</v>
      </c>
      <c r="M202" s="4" t="str">
        <f t="shared" si="6"/>
        <v>V12R03</v>
      </c>
      <c r="N202" s="4" t="str">
        <f t="shared" si="7"/>
        <v>V12R03</v>
      </c>
    </row>
    <row r="203" spans="12:14" x14ac:dyDescent="0.25">
      <c r="L203" s="4" t="str">
        <f>TRIM(RIGHT(SUBSTITUTE(TRIM(RIGHT(SUBSTITUTE(Reference!B203,"/",REPT(" ",100)),100)),"\",REPT(" ",100)),100))</f>
        <v>V12R04.RIBD19</v>
      </c>
      <c r="M203" s="4" t="str">
        <f t="shared" si="6"/>
        <v>V12R04</v>
      </c>
      <c r="N203" s="4" t="str">
        <f t="shared" si="7"/>
        <v>V12R04</v>
      </c>
    </row>
    <row r="204" spans="12:14" x14ac:dyDescent="0.25">
      <c r="L204" s="4" t="str">
        <f>TRIM(RIGHT(SUBSTITUTE(TRIM(RIGHT(SUBSTITUTE(Reference!B204,"/",REPT(" ",100)),100)),"\",REPT(" ",100)),100))</f>
        <v>V12R05.RIBD19</v>
      </c>
      <c r="M204" s="4" t="str">
        <f t="shared" si="6"/>
        <v>V12R05</v>
      </c>
      <c r="N204" s="4" t="str">
        <f t="shared" si="7"/>
        <v>V12R05</v>
      </c>
    </row>
    <row r="205" spans="12:14" x14ac:dyDescent="0.25">
      <c r="L205" s="4" t="str">
        <f>TRIM(RIGHT(SUBSTITUTE(TRIM(RIGHT(SUBSTITUTE(Reference!B205,"/",REPT(" ",100)),100)),"\",REPT(" ",100)),100))</f>
        <v>V12R06.RIBD19</v>
      </c>
      <c r="M205" s="4" t="str">
        <f t="shared" si="6"/>
        <v>V12R06</v>
      </c>
      <c r="N205" s="4" t="str">
        <f t="shared" si="7"/>
        <v>V12R06</v>
      </c>
    </row>
    <row r="206" spans="12:14" x14ac:dyDescent="0.25">
      <c r="L206" s="4" t="str">
        <f>TRIM(RIGHT(SUBSTITUTE(TRIM(RIGHT(SUBSTITUTE(Reference!B206,"/",REPT(" ",100)),100)),"\",REPT(" ",100)),100))</f>
        <v>V12R07.RIBD19</v>
      </c>
      <c r="M206" s="4" t="str">
        <f t="shared" si="6"/>
        <v>V12R07</v>
      </c>
      <c r="N206" s="4" t="str">
        <f t="shared" si="7"/>
        <v>V12R07</v>
      </c>
    </row>
    <row r="207" spans="12:14" x14ac:dyDescent="0.25">
      <c r="L207" s="4" t="str">
        <f>TRIM(RIGHT(SUBSTITUTE(TRIM(RIGHT(SUBSTITUTE(Reference!B207,"/",REPT(" ",100)),100)),"\",REPT(" ",100)),100))</f>
        <v>V12R08.RIBD19</v>
      </c>
      <c r="M207" s="4" t="str">
        <f t="shared" si="6"/>
        <v>V12R08</v>
      </c>
      <c r="N207" s="4" t="str">
        <f t="shared" si="7"/>
        <v>V12R08</v>
      </c>
    </row>
    <row r="208" spans="12:14" x14ac:dyDescent="0.25">
      <c r="L208" s="4" t="str">
        <f>TRIM(RIGHT(SUBSTITUTE(TRIM(RIGHT(SUBSTITUTE(Reference!B208,"/",REPT(" ",100)),100)),"\",REPT(" ",100)),100))</f>
        <v>V12R09.RIBD19</v>
      </c>
      <c r="M208" s="4" t="str">
        <f t="shared" si="6"/>
        <v>V12R09</v>
      </c>
      <c r="N208" s="4" t="str">
        <f t="shared" si="7"/>
        <v>V12R09</v>
      </c>
    </row>
    <row r="209" spans="12:14" x14ac:dyDescent="0.25">
      <c r="L209" s="4" t="str">
        <f>TRIM(RIGHT(SUBSTITUTE(TRIM(RIGHT(SUBSTITUTE(Reference!B209,"/",REPT(" ",100)),100)),"\",REPT(" ",100)),100))</f>
        <v>V12R10.RIBD19</v>
      </c>
      <c r="M209" s="4" t="str">
        <f t="shared" si="6"/>
        <v>V12R10</v>
      </c>
      <c r="N209" s="4" t="str">
        <f t="shared" si="7"/>
        <v>V12R10</v>
      </c>
    </row>
    <row r="210" spans="12:14" x14ac:dyDescent="0.25">
      <c r="L210" s="4" t="str">
        <f>TRIM(RIGHT(SUBSTITUTE(TRIM(RIGHT(SUBSTITUTE(Reference!B210,"/",REPT(" ",100)),100)),"\",REPT(" ",100)),100))</f>
        <v>V13R01.RIBD19</v>
      </c>
      <c r="M210" s="4" t="str">
        <f t="shared" si="6"/>
        <v>V13R01</v>
      </c>
      <c r="N210" s="4" t="str">
        <f t="shared" si="7"/>
        <v>V13R01</v>
      </c>
    </row>
    <row r="211" spans="12:14" x14ac:dyDescent="0.25">
      <c r="L211" s="4" t="str">
        <f>TRIM(RIGHT(SUBSTITUTE(TRIM(RIGHT(SUBSTITUTE(Reference!B211,"/",REPT(" ",100)),100)),"\",REPT(" ",100)),100))</f>
        <v>V13R02.RIBD19</v>
      </c>
      <c r="M211" s="4" t="str">
        <f t="shared" si="6"/>
        <v>V13R02</v>
      </c>
      <c r="N211" s="4" t="str">
        <f t="shared" si="7"/>
        <v>V13R02</v>
      </c>
    </row>
    <row r="212" spans="12:14" x14ac:dyDescent="0.25">
      <c r="L212" s="4" t="str">
        <f>TRIM(RIGHT(SUBSTITUTE(TRIM(RIGHT(SUBSTITUTE(Reference!B212,"/",REPT(" ",100)),100)),"\",REPT(" ",100)),100))</f>
        <v>V13R03.RIBD19</v>
      </c>
      <c r="M212" s="4" t="str">
        <f t="shared" si="6"/>
        <v>V13R03</v>
      </c>
      <c r="N212" s="4" t="str">
        <f t="shared" si="7"/>
        <v>V13R03</v>
      </c>
    </row>
    <row r="213" spans="12:14" x14ac:dyDescent="0.25">
      <c r="L213" s="4" t="str">
        <f>TRIM(RIGHT(SUBSTITUTE(TRIM(RIGHT(SUBSTITUTE(Reference!B213,"/",REPT(" ",100)),100)),"\",REPT(" ",100)),100))</f>
        <v>V13R04.RIBD19</v>
      </c>
      <c r="M213" s="4" t="str">
        <f t="shared" si="6"/>
        <v>V13R04</v>
      </c>
      <c r="N213" s="4" t="str">
        <f t="shared" si="7"/>
        <v>V13R04</v>
      </c>
    </row>
    <row r="214" spans="12:14" x14ac:dyDescent="0.25">
      <c r="L214" s="4" t="str">
        <f>TRIM(RIGHT(SUBSTITUTE(TRIM(RIGHT(SUBSTITUTE(Reference!B214,"/",REPT(" ",100)),100)),"\",REPT(" ",100)),100))</f>
        <v>V13R05.RIBD19</v>
      </c>
      <c r="M214" s="4" t="str">
        <f t="shared" si="6"/>
        <v>V13R05</v>
      </c>
      <c r="N214" s="4" t="str">
        <f t="shared" si="7"/>
        <v>V13R05</v>
      </c>
    </row>
    <row r="215" spans="12:14" x14ac:dyDescent="0.25">
      <c r="L215" s="4" t="str">
        <f>TRIM(RIGHT(SUBSTITUTE(TRIM(RIGHT(SUBSTITUTE(Reference!B215,"/",REPT(" ",100)),100)),"\",REPT(" ",100)),100))</f>
        <v>V13R06.RIBD19</v>
      </c>
      <c r="M215" s="4" t="str">
        <f t="shared" si="6"/>
        <v>V13R06</v>
      </c>
      <c r="N215" s="4" t="str">
        <f t="shared" si="7"/>
        <v>V13R06</v>
      </c>
    </row>
    <row r="216" spans="12:14" x14ac:dyDescent="0.25">
      <c r="L216" s="4" t="str">
        <f>TRIM(RIGHT(SUBSTITUTE(TRIM(RIGHT(SUBSTITUTE(Reference!B216,"/",REPT(" ",100)),100)),"\",REPT(" ",100)),100))</f>
        <v>V13R07.RIBD19</v>
      </c>
      <c r="M216" s="4" t="str">
        <f t="shared" si="6"/>
        <v>V13R07</v>
      </c>
      <c r="N216" s="4" t="str">
        <f t="shared" si="7"/>
        <v>V13R07</v>
      </c>
    </row>
    <row r="217" spans="12:14" x14ac:dyDescent="0.25">
      <c r="L217" s="4" t="str">
        <f>TRIM(RIGHT(SUBSTITUTE(TRIM(RIGHT(SUBSTITUTE(Reference!B217,"/",REPT(" ",100)),100)),"\",REPT(" ",100)),100))</f>
        <v>V13R08.RIBD19</v>
      </c>
      <c r="M217" s="4" t="str">
        <f t="shared" si="6"/>
        <v>V13R08</v>
      </c>
      <c r="N217" s="4" t="str">
        <f t="shared" si="7"/>
        <v>V13R08</v>
      </c>
    </row>
    <row r="218" spans="12:14" x14ac:dyDescent="0.25">
      <c r="L218" s="4" t="str">
        <f>TRIM(RIGHT(SUBSTITUTE(TRIM(RIGHT(SUBSTITUTE(Reference!B218,"/",REPT(" ",100)),100)),"\",REPT(" ",100)),100))</f>
        <v>V13R09.RIBD19</v>
      </c>
      <c r="M218" s="4" t="str">
        <f t="shared" si="6"/>
        <v>V13R09</v>
      </c>
      <c r="N218" s="4" t="str">
        <f t="shared" si="7"/>
        <v>V13R09</v>
      </c>
    </row>
    <row r="219" spans="12:14" x14ac:dyDescent="0.25">
      <c r="L219" s="4" t="str">
        <f>TRIM(RIGHT(SUBSTITUTE(TRIM(RIGHT(SUBSTITUTE(Reference!B219,"/",REPT(" ",100)),100)),"\",REPT(" ",100)),100))</f>
        <v>V13R10.RIBD19</v>
      </c>
      <c r="M219" s="4" t="str">
        <f t="shared" si="6"/>
        <v>V13R10</v>
      </c>
      <c r="N219" s="4" t="str">
        <f t="shared" si="7"/>
        <v>V13R10</v>
      </c>
    </row>
    <row r="220" spans="12:14" x14ac:dyDescent="0.25">
      <c r="L220" s="4" t="str">
        <f>TRIM(RIGHT(SUBSTITUTE(TRIM(RIGHT(SUBSTITUTE(Reference!B220,"/",REPT(" ",100)),100)),"\",REPT(" ",100)),100))</f>
        <v>V14R01.RIBD19</v>
      </c>
      <c r="M220" s="4" t="str">
        <f t="shared" si="6"/>
        <v>V14R01</v>
      </c>
      <c r="N220" s="4" t="str">
        <f t="shared" si="7"/>
        <v>V14R01</v>
      </c>
    </row>
    <row r="221" spans="12:14" x14ac:dyDescent="0.25">
      <c r="L221" s="4" t="str">
        <f>TRIM(RIGHT(SUBSTITUTE(TRIM(RIGHT(SUBSTITUTE(Reference!B221,"/",REPT(" ",100)),100)),"\",REPT(" ",100)),100))</f>
        <v>V14R02.RIBD19</v>
      </c>
      <c r="M221" s="4" t="str">
        <f t="shared" si="6"/>
        <v>V14R02</v>
      </c>
      <c r="N221" s="4" t="str">
        <f t="shared" si="7"/>
        <v>V14R02</v>
      </c>
    </row>
    <row r="222" spans="12:14" x14ac:dyDescent="0.25">
      <c r="L222" s="4" t="str">
        <f>TRIM(RIGHT(SUBSTITUTE(TRIM(RIGHT(SUBSTITUTE(Reference!B222,"/",REPT(" ",100)),100)),"\",REPT(" ",100)),100))</f>
        <v>V14R03.RIBD19</v>
      </c>
      <c r="M222" s="4" t="str">
        <f t="shared" si="6"/>
        <v>V14R03</v>
      </c>
      <c r="N222" s="4" t="str">
        <f t="shared" si="7"/>
        <v>V14R03</v>
      </c>
    </row>
    <row r="223" spans="12:14" x14ac:dyDescent="0.25">
      <c r="L223" s="4" t="str">
        <f>TRIM(RIGHT(SUBSTITUTE(TRIM(RIGHT(SUBSTITUTE(Reference!B223,"/",REPT(" ",100)),100)),"\",REPT(" ",100)),100))</f>
        <v>V14R04.RIBD19</v>
      </c>
      <c r="M223" s="4" t="str">
        <f t="shared" si="6"/>
        <v>V14R04</v>
      </c>
      <c r="N223" s="4" t="str">
        <f t="shared" si="7"/>
        <v>V14R04</v>
      </c>
    </row>
    <row r="224" spans="12:14" x14ac:dyDescent="0.25">
      <c r="L224" s="4" t="str">
        <f>TRIM(RIGHT(SUBSTITUTE(TRIM(RIGHT(SUBSTITUTE(Reference!B224,"/",REPT(" ",100)),100)),"\",REPT(" ",100)),100))</f>
        <v>V14R05.RIBD19</v>
      </c>
      <c r="M224" s="4" t="str">
        <f t="shared" si="6"/>
        <v>V14R05</v>
      </c>
      <c r="N224" s="4" t="str">
        <f t="shared" si="7"/>
        <v>V14R05</v>
      </c>
    </row>
    <row r="225" spans="12:14" x14ac:dyDescent="0.25">
      <c r="L225" s="4" t="str">
        <f>TRIM(RIGHT(SUBSTITUTE(TRIM(RIGHT(SUBSTITUTE(Reference!B225,"/",REPT(" ",100)),100)),"\",REPT(" ",100)),100))</f>
        <v>V14R06.RIBD19</v>
      </c>
      <c r="M225" s="4" t="str">
        <f t="shared" si="6"/>
        <v>V14R06</v>
      </c>
      <c r="N225" s="4" t="str">
        <f t="shared" si="7"/>
        <v>V14R06</v>
      </c>
    </row>
    <row r="226" spans="12:14" x14ac:dyDescent="0.25">
      <c r="L226" s="4" t="str">
        <f>TRIM(RIGHT(SUBSTITUTE(TRIM(RIGHT(SUBSTITUTE(Reference!B226,"/",REPT(" ",100)),100)),"\",REPT(" ",100)),100))</f>
        <v>V14R07.RIBD19</v>
      </c>
      <c r="M226" s="4" t="str">
        <f t="shared" si="6"/>
        <v>V14R07</v>
      </c>
      <c r="N226" s="4" t="str">
        <f t="shared" si="7"/>
        <v>V14R07</v>
      </c>
    </row>
    <row r="227" spans="12:14" x14ac:dyDescent="0.25">
      <c r="L227" s="4" t="str">
        <f>TRIM(RIGHT(SUBSTITUTE(TRIM(RIGHT(SUBSTITUTE(Reference!B227,"/",REPT(" ",100)),100)),"\",REPT(" ",100)),100))</f>
        <v>V14R08.RIBD19</v>
      </c>
      <c r="M227" s="4" t="str">
        <f t="shared" si="6"/>
        <v>V14R08</v>
      </c>
      <c r="N227" s="4" t="str">
        <f t="shared" si="7"/>
        <v>V14R08</v>
      </c>
    </row>
    <row r="228" spans="12:14" x14ac:dyDescent="0.25">
      <c r="L228" s="4" t="str">
        <f>TRIM(RIGHT(SUBSTITUTE(TRIM(RIGHT(SUBSTITUTE(Reference!B228,"/",REPT(" ",100)),100)),"\",REPT(" ",100)),100))</f>
        <v>V14R09.RIBD19</v>
      </c>
      <c r="M228" s="4" t="str">
        <f t="shared" si="6"/>
        <v>V14R09</v>
      </c>
      <c r="N228" s="4" t="str">
        <f t="shared" si="7"/>
        <v>V14R09</v>
      </c>
    </row>
    <row r="229" spans="12:14" x14ac:dyDescent="0.25">
      <c r="L229" s="4" t="str">
        <f>TRIM(RIGHT(SUBSTITUTE(TRIM(RIGHT(SUBSTITUTE(Reference!B229,"/",REPT(" ",100)),100)),"\",REPT(" ",100)),100))</f>
        <v>V14R10.RIBD19</v>
      </c>
      <c r="M229" s="4" t="str">
        <f t="shared" si="6"/>
        <v>V14R10</v>
      </c>
      <c r="N229" s="4" t="str">
        <f t="shared" si="7"/>
        <v>V14R10</v>
      </c>
    </row>
    <row r="230" spans="12:14" x14ac:dyDescent="0.25">
      <c r="L230" s="4" t="str">
        <f>TRIM(RIGHT(SUBSTITUTE(TRIM(RIGHT(SUBSTITUTE(Reference!B230,"/",REPT(" ",100)),100)),"\",REPT(" ",100)),100))</f>
        <v>V14R11.RIBD19</v>
      </c>
      <c r="M230" s="4" t="str">
        <f t="shared" si="6"/>
        <v>V14R11</v>
      </c>
      <c r="N230" s="4" t="str">
        <f t="shared" si="7"/>
        <v>V14R11</v>
      </c>
    </row>
    <row r="231" spans="12:14" x14ac:dyDescent="0.25">
      <c r="L231" s="4" t="str">
        <f>TRIM(RIGHT(SUBSTITUTE(TRIM(RIGHT(SUBSTITUTE(Reference!B231,"/",REPT(" ",100)),100)),"\",REPT(" ",100)),100))</f>
        <v>V14R12.RIBD19</v>
      </c>
      <c r="M231" s="4" t="str">
        <f t="shared" si="6"/>
        <v>V14R12</v>
      </c>
      <c r="N231" s="4" t="str">
        <f t="shared" si="7"/>
        <v>V14R12</v>
      </c>
    </row>
    <row r="232" spans="12:14" x14ac:dyDescent="0.25">
      <c r="L232" s="4" t="str">
        <f>TRIM(RIGHT(SUBSTITUTE(TRIM(RIGHT(SUBSTITUTE(Reference!B232,"/",REPT(" ",100)),100)),"\",REPT(" ",100)),100))</f>
        <v>V14R13.RIBD19</v>
      </c>
      <c r="M232" s="4" t="str">
        <f t="shared" si="6"/>
        <v>V14R13</v>
      </c>
      <c r="N232" s="4" t="str">
        <f t="shared" si="7"/>
        <v>V14R13</v>
      </c>
    </row>
    <row r="233" spans="12:14" x14ac:dyDescent="0.25">
      <c r="L233" s="4" t="str">
        <f>TRIM(RIGHT(SUBSTITUTE(TRIM(RIGHT(SUBSTITUTE(Reference!B233,"/",REPT(" ",100)),100)),"\",REPT(" ",100)),100))</f>
        <v>V14R14.RIBD19</v>
      </c>
      <c r="M233" s="4" t="str">
        <f t="shared" si="6"/>
        <v>V14R14</v>
      </c>
      <c r="N233" s="4" t="str">
        <f t="shared" si="7"/>
        <v>V14R14</v>
      </c>
    </row>
    <row r="234" spans="12:14" x14ac:dyDescent="0.25">
      <c r="L234" s="4" t="str">
        <f>TRIM(RIGHT(SUBSTITUTE(TRIM(RIGHT(SUBSTITUTE(Reference!B234,"/",REPT(" ",100)),100)),"\",REPT(" ",100)),100))</f>
        <v>V14R15.RIBD19</v>
      </c>
      <c r="M234" s="4" t="str">
        <f t="shared" si="6"/>
        <v>V14R15</v>
      </c>
      <c r="N234" s="4" t="str">
        <f t="shared" si="7"/>
        <v>V14R15</v>
      </c>
    </row>
    <row r="235" spans="12:14" x14ac:dyDescent="0.25">
      <c r="L235" s="4" t="str">
        <f>TRIM(RIGHT(SUBSTITUTE(TRIM(RIGHT(SUBSTITUTE(Reference!B235,"/",REPT(" ",100)),100)),"\",REPT(" ",100)),100))</f>
        <v>V14R16.RIBD19</v>
      </c>
      <c r="M235" s="4" t="str">
        <f t="shared" si="6"/>
        <v>V14R16</v>
      </c>
      <c r="N235" s="4" t="str">
        <f t="shared" si="7"/>
        <v>V14R16</v>
      </c>
    </row>
    <row r="236" spans="12:14" x14ac:dyDescent="0.25">
      <c r="L236" s="4" t="str">
        <f>TRIM(RIGHT(SUBSTITUTE(TRIM(RIGHT(SUBSTITUTE(Reference!B236,"/",REPT(" ",100)),100)),"\",REPT(" ",100)),100))</f>
        <v>V15R01.RIBD19</v>
      </c>
      <c r="M236" s="4" t="str">
        <f t="shared" si="6"/>
        <v>V15R01</v>
      </c>
      <c r="N236" s="4" t="str">
        <f t="shared" si="7"/>
        <v>V15R01</v>
      </c>
    </row>
    <row r="237" spans="12:14" x14ac:dyDescent="0.25">
      <c r="L237" s="4" t="str">
        <f>TRIM(RIGHT(SUBSTITUTE(TRIM(RIGHT(SUBSTITUTE(Reference!B237,"/",REPT(" ",100)),100)),"\",REPT(" ",100)),100))</f>
        <v>V15R02.RIBD19</v>
      </c>
      <c r="M237" s="4" t="str">
        <f t="shared" si="6"/>
        <v>V15R02</v>
      </c>
      <c r="N237" s="4" t="str">
        <f t="shared" si="7"/>
        <v>V15R02</v>
      </c>
    </row>
    <row r="238" spans="12:14" x14ac:dyDescent="0.25">
      <c r="L238" s="4" t="str">
        <f>TRIM(RIGHT(SUBSTITUTE(TRIM(RIGHT(SUBSTITUTE(Reference!B238,"/",REPT(" ",100)),100)),"\",REPT(" ",100)),100))</f>
        <v>V15R03.RIBD19</v>
      </c>
      <c r="M238" s="4" t="str">
        <f t="shared" si="6"/>
        <v>V15R03</v>
      </c>
      <c r="N238" s="4" t="str">
        <f t="shared" si="7"/>
        <v>V15R03</v>
      </c>
    </row>
    <row r="239" spans="12:14" x14ac:dyDescent="0.25">
      <c r="L239" s="4" t="str">
        <f>TRIM(RIGHT(SUBSTITUTE(TRIM(RIGHT(SUBSTITUTE(Reference!B239,"/",REPT(" ",100)),100)),"\",REPT(" ",100)),100))</f>
        <v>V15R04.RIBD19</v>
      </c>
      <c r="M239" s="4" t="str">
        <f t="shared" si="6"/>
        <v>V15R04</v>
      </c>
      <c r="N239" s="4" t="str">
        <f t="shared" si="7"/>
        <v>V15R04</v>
      </c>
    </row>
    <row r="240" spans="12:14" x14ac:dyDescent="0.25">
      <c r="L240" s="4" t="str">
        <f>TRIM(RIGHT(SUBSTITUTE(TRIM(RIGHT(SUBSTITUTE(Reference!B240,"/",REPT(" ",100)),100)),"\",REPT(" ",100)),100))</f>
        <v>V15R05.RIBD19</v>
      </c>
      <c r="M240" s="4" t="str">
        <f t="shared" si="6"/>
        <v>V15R05</v>
      </c>
      <c r="N240" s="4" t="str">
        <f t="shared" si="7"/>
        <v>V15R05</v>
      </c>
    </row>
    <row r="241" spans="12:14" x14ac:dyDescent="0.25">
      <c r="L241" s="4" t="str">
        <f>TRIM(RIGHT(SUBSTITUTE(TRIM(RIGHT(SUBSTITUTE(Reference!B241,"/",REPT(" ",100)),100)),"\",REPT(" ",100)),100))</f>
        <v>V15R06.RIBD19</v>
      </c>
      <c r="M241" s="4" t="str">
        <f t="shared" si="6"/>
        <v>V15R06</v>
      </c>
      <c r="N241" s="4" t="str">
        <f t="shared" si="7"/>
        <v>V15R06</v>
      </c>
    </row>
    <row r="242" spans="12:14" x14ac:dyDescent="0.25">
      <c r="L242" s="4" t="str">
        <f>TRIM(RIGHT(SUBSTITUTE(TRIM(RIGHT(SUBSTITUTE(Reference!B242,"/",REPT(" ",100)),100)),"\",REPT(" ",100)),100))</f>
        <v>V15R07.RIBD19</v>
      </c>
      <c r="M242" s="4" t="str">
        <f t="shared" si="6"/>
        <v>V15R07</v>
      </c>
      <c r="N242" s="4" t="str">
        <f t="shared" si="7"/>
        <v>V15R07</v>
      </c>
    </row>
    <row r="243" spans="12:14" x14ac:dyDescent="0.25">
      <c r="L243" s="4" t="str">
        <f>TRIM(RIGHT(SUBSTITUTE(TRIM(RIGHT(SUBSTITUTE(Reference!B243,"/",REPT(" ",100)),100)),"\",REPT(" ",100)),100))</f>
        <v>V15R08.RIBD19</v>
      </c>
      <c r="M243" s="4" t="str">
        <f t="shared" si="6"/>
        <v>V15R08</v>
      </c>
      <c r="N243" s="4" t="str">
        <f t="shared" si="7"/>
        <v>V15R08</v>
      </c>
    </row>
    <row r="244" spans="12:14" x14ac:dyDescent="0.25">
      <c r="L244" s="4" t="str">
        <f>TRIM(RIGHT(SUBSTITUTE(TRIM(RIGHT(SUBSTITUTE(Reference!B244,"/",REPT(" ",100)),100)),"\",REPT(" ",100)),100))</f>
        <v>V15R09.RIBD19</v>
      </c>
      <c r="M244" s="4" t="str">
        <f t="shared" si="6"/>
        <v>V15R09</v>
      </c>
      <c r="N244" s="4" t="str">
        <f t="shared" si="7"/>
        <v>V15R09</v>
      </c>
    </row>
    <row r="245" spans="12:14" x14ac:dyDescent="0.25">
      <c r="L245" s="4" t="str">
        <f>TRIM(RIGHT(SUBSTITUTE(TRIM(RIGHT(SUBSTITUTE(Reference!B245,"/",REPT(" ",100)),100)),"\",REPT(" ",100)),100))</f>
        <v>V15R10.RIBD19</v>
      </c>
      <c r="M245" s="4" t="str">
        <f t="shared" si="6"/>
        <v>V15R10</v>
      </c>
      <c r="N245" s="4" t="str">
        <f t="shared" si="7"/>
        <v>V15R10</v>
      </c>
    </row>
    <row r="246" spans="12:14" x14ac:dyDescent="0.25">
      <c r="L246" s="4" t="str">
        <f>TRIM(RIGHT(SUBSTITUTE(TRIM(RIGHT(SUBSTITUTE(Reference!B246,"/",REPT(" ",100)),100)),"\",REPT(" ",100)),100))</f>
        <v>V15R11.RIBD19</v>
      </c>
      <c r="M246" s="4" t="str">
        <f t="shared" si="6"/>
        <v>V15R11</v>
      </c>
      <c r="N246" s="4" t="str">
        <f t="shared" si="7"/>
        <v>V15R11</v>
      </c>
    </row>
    <row r="247" spans="12:14" x14ac:dyDescent="0.25">
      <c r="L247" s="4" t="str">
        <f>TRIM(RIGHT(SUBSTITUTE(TRIM(RIGHT(SUBSTITUTE(Reference!B247,"/",REPT(" ",100)),100)),"\",REPT(" ",100)),100))</f>
        <v>V15R12.RIBD19</v>
      </c>
      <c r="M247" s="4" t="str">
        <f t="shared" si="6"/>
        <v>V15R12</v>
      </c>
      <c r="N247" s="4" t="str">
        <f t="shared" si="7"/>
        <v>V15R12</v>
      </c>
    </row>
    <row r="248" spans="12:14" x14ac:dyDescent="0.25">
      <c r="L248" s="4" t="str">
        <f>TRIM(RIGHT(SUBSTITUTE(TRIM(RIGHT(SUBSTITUTE(Reference!B248,"/",REPT(" ",100)),100)),"\",REPT(" ",100)),100))</f>
        <v>V15R13.RIBD19</v>
      </c>
      <c r="M248" s="4" t="str">
        <f t="shared" si="6"/>
        <v>V15R13</v>
      </c>
      <c r="N248" s="4" t="str">
        <f t="shared" si="7"/>
        <v>V15R13</v>
      </c>
    </row>
    <row r="249" spans="12:14" x14ac:dyDescent="0.25">
      <c r="L249" s="4" t="str">
        <f>TRIM(RIGHT(SUBSTITUTE(TRIM(RIGHT(SUBSTITUTE(Reference!B249,"/",REPT(" ",100)),100)),"\",REPT(" ",100)),100))</f>
        <v>V15R14.RIBD19</v>
      </c>
      <c r="M249" s="4" t="str">
        <f t="shared" si="6"/>
        <v>V15R14</v>
      </c>
      <c r="N249" s="4" t="str">
        <f t="shared" si="7"/>
        <v>V15R14</v>
      </c>
    </row>
    <row r="250" spans="12:14" x14ac:dyDescent="0.25">
      <c r="L250" s="4" t="str">
        <f>TRIM(RIGHT(SUBSTITUTE(TRIM(RIGHT(SUBSTITUTE(Reference!B250,"/",REPT(" ",100)),100)),"\",REPT(" ",100)),100))</f>
        <v>V15R15.RIBD19</v>
      </c>
      <c r="M250" s="4" t="str">
        <f t="shared" si="6"/>
        <v>V15R15</v>
      </c>
      <c r="N250" s="4" t="str">
        <f t="shared" si="7"/>
        <v>V15R15</v>
      </c>
    </row>
    <row r="251" spans="12:14" x14ac:dyDescent="0.25">
      <c r="L251" s="4" t="str">
        <f>TRIM(RIGHT(SUBSTITUTE(TRIM(RIGHT(SUBSTITUTE(Reference!B251,"/",REPT(" ",100)),100)),"\",REPT(" ",100)),100))</f>
        <v>V15R16.RIBD19</v>
      </c>
      <c r="M251" s="4" t="str">
        <f t="shared" si="6"/>
        <v>V15R16</v>
      </c>
      <c r="N251" s="4" t="str">
        <f t="shared" si="7"/>
        <v>V15R16</v>
      </c>
    </row>
    <row r="252" spans="12:14" x14ac:dyDescent="0.25">
      <c r="L252" s="4" t="str">
        <f>TRIM(RIGHT(SUBSTITUTE(TRIM(RIGHT(SUBSTITUTE(Reference!B252,"/",REPT(" ",100)),100)),"\",REPT(" ",100)),100))</f>
        <v>V16R01.RIBD19</v>
      </c>
      <c r="M252" s="4" t="str">
        <f t="shared" si="6"/>
        <v>V16R01</v>
      </c>
      <c r="N252" s="4" t="str">
        <f t="shared" si="7"/>
        <v>V16R01</v>
      </c>
    </row>
    <row r="253" spans="12:14" x14ac:dyDescent="0.25">
      <c r="L253" s="4" t="str">
        <f>TRIM(RIGHT(SUBSTITUTE(TRIM(RIGHT(SUBSTITUTE(Reference!B253,"/",REPT(" ",100)),100)),"\",REPT(" ",100)),100))</f>
        <v>V16R02.RIBD19</v>
      </c>
      <c r="M253" s="4" t="str">
        <f t="shared" si="6"/>
        <v>V16R02</v>
      </c>
      <c r="N253" s="4" t="str">
        <f t="shared" si="7"/>
        <v>V16R02</v>
      </c>
    </row>
    <row r="254" spans="12:14" x14ac:dyDescent="0.25">
      <c r="L254" s="4" t="str">
        <f>TRIM(RIGHT(SUBSTITUTE(TRIM(RIGHT(SUBSTITUTE(Reference!B254,"/",REPT(" ",100)),100)),"\",REPT(" ",100)),100))</f>
        <v>V16R03.RIBD19</v>
      </c>
      <c r="M254" s="4" t="str">
        <f t="shared" si="6"/>
        <v>V16R03</v>
      </c>
      <c r="N254" s="4" t="str">
        <f t="shared" si="7"/>
        <v>V16R03</v>
      </c>
    </row>
    <row r="255" spans="12:14" x14ac:dyDescent="0.25">
      <c r="L255" s="4" t="str">
        <f>TRIM(RIGHT(SUBSTITUTE(TRIM(RIGHT(SUBSTITUTE(Reference!B255,"/",REPT(" ",100)),100)),"\",REPT(" ",100)),100))</f>
        <v>V16R04.RIBD19</v>
      </c>
      <c r="M255" s="4" t="str">
        <f t="shared" si="6"/>
        <v>V16R04</v>
      </c>
      <c r="N255" s="4" t="str">
        <f t="shared" si="7"/>
        <v>V16R04</v>
      </c>
    </row>
    <row r="256" spans="12:14" x14ac:dyDescent="0.25">
      <c r="L256" s="4" t="str">
        <f>TRIM(RIGHT(SUBSTITUTE(TRIM(RIGHT(SUBSTITUTE(Reference!B256,"/",REPT(" ",100)),100)),"\",REPT(" ",100)),100))</f>
        <v>V16R05.RIBD19</v>
      </c>
      <c r="M256" s="4" t="str">
        <f t="shared" si="6"/>
        <v>V16R05</v>
      </c>
      <c r="N256" s="4" t="str">
        <f t="shared" si="7"/>
        <v>V16R05</v>
      </c>
    </row>
    <row r="257" spans="12:14" x14ac:dyDescent="0.25">
      <c r="L257" s="4" t="str">
        <f>TRIM(RIGHT(SUBSTITUTE(TRIM(RIGHT(SUBSTITUTE(Reference!B257,"/",REPT(" ",100)),100)),"\",REPT(" ",100)),100))</f>
        <v>V16R06.RIBD19</v>
      </c>
      <c r="M257" s="4" t="str">
        <f t="shared" si="6"/>
        <v>V16R06</v>
      </c>
      <c r="N257" s="4" t="str">
        <f t="shared" si="7"/>
        <v>V16R06</v>
      </c>
    </row>
    <row r="258" spans="12:14" x14ac:dyDescent="0.25">
      <c r="L258" s="4" t="str">
        <f>TRIM(RIGHT(SUBSTITUTE(TRIM(RIGHT(SUBSTITUTE(Reference!B258,"/",REPT(" ",100)),100)),"\",REPT(" ",100)),100))</f>
        <v>V16R07.RIBD19</v>
      </c>
      <c r="M258" s="4" t="str">
        <f t="shared" si="6"/>
        <v>V16R07</v>
      </c>
      <c r="N258" s="4" t="str">
        <f t="shared" si="7"/>
        <v>V16R07</v>
      </c>
    </row>
    <row r="259" spans="12:14" x14ac:dyDescent="0.25">
      <c r="L259" s="4" t="str">
        <f>TRIM(RIGHT(SUBSTITUTE(TRIM(RIGHT(SUBSTITUTE(Reference!B259,"/",REPT(" ",100)),100)),"\",REPT(" ",100)),100))</f>
        <v>V16R08.RIBD19</v>
      </c>
      <c r="M259" s="4" t="str">
        <f t="shared" si="6"/>
        <v>V16R08</v>
      </c>
      <c r="N259" s="4" t="str">
        <f t="shared" si="7"/>
        <v>V16R08</v>
      </c>
    </row>
    <row r="260" spans="12:14" x14ac:dyDescent="0.25">
      <c r="L260" s="4" t="str">
        <f>TRIM(RIGHT(SUBSTITUTE(TRIM(RIGHT(SUBSTITUTE(Reference!B260,"/",REPT(" ",100)),100)),"\",REPT(" ",100)),100))</f>
        <v>V16R09.RIBD19</v>
      </c>
      <c r="M260" s="4" t="str">
        <f t="shared" si="6"/>
        <v>V16R09</v>
      </c>
      <c r="N260" s="4" t="str">
        <f t="shared" si="7"/>
        <v>V16R09</v>
      </c>
    </row>
    <row r="261" spans="12:14" x14ac:dyDescent="0.25">
      <c r="L261" s="4" t="str">
        <f>TRIM(RIGHT(SUBSTITUTE(TRIM(RIGHT(SUBSTITUTE(Reference!B261,"/",REPT(" ",100)),100)),"\",REPT(" ",100)),100))</f>
        <v>V16R10.RIBD19</v>
      </c>
      <c r="M261" s="4" t="str">
        <f t="shared" ref="M261:M324" si="8">TRIM(LEFT(SUBSTITUTE(L261,".",REPT(" ",100)),100))</f>
        <v>V16R10</v>
      </c>
      <c r="N261" s="4" t="str">
        <f t="shared" ref="N261:N324" si="9">M261</f>
        <v>V16R10</v>
      </c>
    </row>
    <row r="262" spans="12:14" x14ac:dyDescent="0.25">
      <c r="L262" s="4" t="str">
        <f>TRIM(RIGHT(SUBSTITUTE(TRIM(RIGHT(SUBSTITUTE(Reference!B262,"/",REPT(" ",100)),100)),"\",REPT(" ",100)),100))</f>
        <v>V16R11.RIBD19</v>
      </c>
      <c r="M262" s="4" t="str">
        <f t="shared" si="8"/>
        <v>V16R11</v>
      </c>
      <c r="N262" s="4" t="str">
        <f t="shared" si="9"/>
        <v>V16R11</v>
      </c>
    </row>
    <row r="263" spans="12:14" x14ac:dyDescent="0.25">
      <c r="L263" s="4" t="str">
        <f>TRIM(RIGHT(SUBSTITUTE(TRIM(RIGHT(SUBSTITUTE(Reference!B263,"/",REPT(" ",100)),100)),"\",REPT(" ",100)),100))</f>
        <v>V16R12.RIBD19</v>
      </c>
      <c r="M263" s="4" t="str">
        <f t="shared" si="8"/>
        <v>V16R12</v>
      </c>
      <c r="N263" s="4" t="str">
        <f t="shared" si="9"/>
        <v>V16R12</v>
      </c>
    </row>
    <row r="264" spans="12:14" x14ac:dyDescent="0.25">
      <c r="L264" s="4" t="str">
        <f>TRIM(RIGHT(SUBSTITUTE(TRIM(RIGHT(SUBSTITUTE(Reference!B264,"/",REPT(" ",100)),100)),"\",REPT(" ",100)),100))</f>
        <v>V16R13.RIBD19</v>
      </c>
      <c r="M264" s="4" t="str">
        <f t="shared" si="8"/>
        <v>V16R13</v>
      </c>
      <c r="N264" s="4" t="str">
        <f t="shared" si="9"/>
        <v>V16R13</v>
      </c>
    </row>
    <row r="265" spans="12:14" x14ac:dyDescent="0.25">
      <c r="L265" s="4" t="str">
        <f>TRIM(RIGHT(SUBSTITUTE(TRIM(RIGHT(SUBSTITUTE(Reference!B265,"/",REPT(" ",100)),100)),"\",REPT(" ",100)),100))</f>
        <v>V16R14.RIBD19</v>
      </c>
      <c r="M265" s="4" t="str">
        <f t="shared" si="8"/>
        <v>V16R14</v>
      </c>
      <c r="N265" s="4" t="str">
        <f t="shared" si="9"/>
        <v>V16R14</v>
      </c>
    </row>
    <row r="266" spans="12:14" x14ac:dyDescent="0.25">
      <c r="L266" s="4" t="str">
        <f>TRIM(RIGHT(SUBSTITUTE(TRIM(RIGHT(SUBSTITUTE(Reference!B266,"/",REPT(" ",100)),100)),"\",REPT(" ",100)),100))</f>
        <v>V16R15.RIBD19</v>
      </c>
      <c r="M266" s="4" t="str">
        <f t="shared" si="8"/>
        <v>V16R15</v>
      </c>
      <c r="N266" s="4" t="str">
        <f t="shared" si="9"/>
        <v>V16R15</v>
      </c>
    </row>
    <row r="267" spans="12:14" x14ac:dyDescent="0.25">
      <c r="L267" s="4" t="str">
        <f>TRIM(RIGHT(SUBSTITUTE(TRIM(RIGHT(SUBSTITUTE(Reference!B267,"/",REPT(" ",100)),100)),"\",REPT(" ",100)),100))</f>
        <v>V16R16.RIBD19</v>
      </c>
      <c r="M267" s="4" t="str">
        <f t="shared" si="8"/>
        <v>V16R16</v>
      </c>
      <c r="N267" s="4" t="str">
        <f t="shared" si="9"/>
        <v>V16R16</v>
      </c>
    </row>
    <row r="268" spans="12:14" x14ac:dyDescent="0.25">
      <c r="L268" s="4" t="str">
        <f>TRIM(RIGHT(SUBSTITUTE(TRIM(RIGHT(SUBSTITUTE(Reference!B268,"/",REPT(" ",100)),100)),"\",REPT(" ",100)),100))</f>
        <v>V17R01.RIBD19</v>
      </c>
      <c r="M268" s="4" t="str">
        <f t="shared" si="8"/>
        <v>V17R01</v>
      </c>
      <c r="N268" s="4" t="str">
        <f t="shared" si="9"/>
        <v>V17R01</v>
      </c>
    </row>
    <row r="269" spans="12:14" x14ac:dyDescent="0.25">
      <c r="L269" s="4" t="str">
        <f>TRIM(RIGHT(SUBSTITUTE(TRIM(RIGHT(SUBSTITUTE(Reference!B269,"/",REPT(" ",100)),100)),"\",REPT(" ",100)),100))</f>
        <v>V17R02.RIBD19</v>
      </c>
      <c r="M269" s="4" t="str">
        <f t="shared" si="8"/>
        <v>V17R02</v>
      </c>
      <c r="N269" s="4" t="str">
        <f t="shared" si="9"/>
        <v>V17R02</v>
      </c>
    </row>
    <row r="270" spans="12:14" x14ac:dyDescent="0.25">
      <c r="L270" s="4" t="str">
        <f>TRIM(RIGHT(SUBSTITUTE(TRIM(RIGHT(SUBSTITUTE(Reference!B270,"/",REPT(" ",100)),100)),"\",REPT(" ",100)),100))</f>
        <v>V17R03.RIBD19</v>
      </c>
      <c r="M270" s="4" t="str">
        <f t="shared" si="8"/>
        <v>V17R03</v>
      </c>
      <c r="N270" s="4" t="str">
        <f t="shared" si="9"/>
        <v>V17R03</v>
      </c>
    </row>
    <row r="271" spans="12:14" x14ac:dyDescent="0.25">
      <c r="L271" s="4" t="str">
        <f>TRIM(RIGHT(SUBSTITUTE(TRIM(RIGHT(SUBSTITUTE(Reference!B271,"/",REPT(" ",100)),100)),"\",REPT(" ",100)),100))</f>
        <v>V17R04.RIBD19</v>
      </c>
      <c r="M271" s="4" t="str">
        <f t="shared" si="8"/>
        <v>V17R04</v>
      </c>
      <c r="N271" s="4" t="str">
        <f t="shared" si="9"/>
        <v>V17R04</v>
      </c>
    </row>
    <row r="272" spans="12:14" x14ac:dyDescent="0.25">
      <c r="L272" s="4" t="str">
        <f>TRIM(RIGHT(SUBSTITUTE(TRIM(RIGHT(SUBSTITUTE(Reference!B272,"/",REPT(" ",100)),100)),"\",REPT(" ",100)),100))</f>
        <v>V17R05.RIBD19</v>
      </c>
      <c r="M272" s="4" t="str">
        <f t="shared" si="8"/>
        <v>V17R05</v>
      </c>
      <c r="N272" s="4" t="str">
        <f t="shared" si="9"/>
        <v>V17R05</v>
      </c>
    </row>
    <row r="273" spans="12:14" x14ac:dyDescent="0.25">
      <c r="L273" s="4" t="str">
        <f>TRIM(RIGHT(SUBSTITUTE(TRIM(RIGHT(SUBSTITUTE(Reference!B273,"/",REPT(" ",100)),100)),"\",REPT(" ",100)),100))</f>
        <v>V17R06.RIBD19</v>
      </c>
      <c r="M273" s="4" t="str">
        <f t="shared" si="8"/>
        <v>V17R06</v>
      </c>
      <c r="N273" s="4" t="str">
        <f t="shared" si="9"/>
        <v>V17R06</v>
      </c>
    </row>
    <row r="274" spans="12:14" x14ac:dyDescent="0.25">
      <c r="L274" s="4" t="str">
        <f>TRIM(RIGHT(SUBSTITUTE(TRIM(RIGHT(SUBSTITUTE(Reference!B274,"/",REPT(" ",100)),100)),"\",REPT(" ",100)),100))</f>
        <v>V17R07.RIBD19</v>
      </c>
      <c r="M274" s="4" t="str">
        <f t="shared" si="8"/>
        <v>V17R07</v>
      </c>
      <c r="N274" s="4" t="str">
        <f t="shared" si="9"/>
        <v>V17R07</v>
      </c>
    </row>
    <row r="275" spans="12:14" x14ac:dyDescent="0.25">
      <c r="L275" s="4" t="str">
        <f>TRIM(RIGHT(SUBSTITUTE(TRIM(RIGHT(SUBSTITUTE(Reference!B275,"/",REPT(" ",100)),100)),"\",REPT(" ",100)),100))</f>
        <v>V17R08.RIBD19</v>
      </c>
      <c r="M275" s="4" t="str">
        <f t="shared" si="8"/>
        <v>V17R08</v>
      </c>
      <c r="N275" s="4" t="str">
        <f t="shared" si="9"/>
        <v>V17R08</v>
      </c>
    </row>
    <row r="276" spans="12:14" x14ac:dyDescent="0.25">
      <c r="L276" s="4" t="str">
        <f>TRIM(RIGHT(SUBSTITUTE(TRIM(RIGHT(SUBSTITUTE(Reference!B276,"/",REPT(" ",100)),100)),"\",REPT(" ",100)),100))</f>
        <v>V17R09.RIBD19</v>
      </c>
      <c r="M276" s="4" t="str">
        <f t="shared" si="8"/>
        <v>V17R09</v>
      </c>
      <c r="N276" s="4" t="str">
        <f t="shared" si="9"/>
        <v>V17R09</v>
      </c>
    </row>
    <row r="277" spans="12:14" x14ac:dyDescent="0.25">
      <c r="L277" s="4" t="str">
        <f>TRIM(RIGHT(SUBSTITUTE(TRIM(RIGHT(SUBSTITUTE(Reference!B277,"/",REPT(" ",100)),100)),"\",REPT(" ",100)),100))</f>
        <v>V17R10.RIBD19</v>
      </c>
      <c r="M277" s="4" t="str">
        <f t="shared" si="8"/>
        <v>V17R10</v>
      </c>
      <c r="N277" s="4" t="str">
        <f t="shared" si="9"/>
        <v>V17R10</v>
      </c>
    </row>
    <row r="278" spans="12:14" x14ac:dyDescent="0.25">
      <c r="L278" s="4" t="str">
        <f>TRIM(RIGHT(SUBSTITUTE(TRIM(RIGHT(SUBSTITUTE(Reference!B278,"/",REPT(" ",100)),100)),"\",REPT(" ",100)),100))</f>
        <v>V17R11.RIBD19</v>
      </c>
      <c r="M278" s="4" t="str">
        <f t="shared" si="8"/>
        <v>V17R11</v>
      </c>
      <c r="N278" s="4" t="str">
        <f t="shared" si="9"/>
        <v>V17R11</v>
      </c>
    </row>
    <row r="279" spans="12:14" x14ac:dyDescent="0.25">
      <c r="L279" s="4" t="str">
        <f>TRIM(RIGHT(SUBSTITUTE(TRIM(RIGHT(SUBSTITUTE(Reference!B279,"/",REPT(" ",100)),100)),"\",REPT(" ",100)),100))</f>
        <v>V17R12.RIBD19</v>
      </c>
      <c r="M279" s="4" t="str">
        <f t="shared" si="8"/>
        <v>V17R12</v>
      </c>
      <c r="N279" s="4" t="str">
        <f t="shared" si="9"/>
        <v>V17R12</v>
      </c>
    </row>
    <row r="280" spans="12:14" x14ac:dyDescent="0.25">
      <c r="L280" s="4" t="str">
        <f>TRIM(RIGHT(SUBSTITUTE(TRIM(RIGHT(SUBSTITUTE(Reference!B280,"/",REPT(" ",100)),100)),"\",REPT(" ",100)),100))</f>
        <v>V17R13.RIBD19</v>
      </c>
      <c r="M280" s="4" t="str">
        <f t="shared" si="8"/>
        <v>V17R13</v>
      </c>
      <c r="N280" s="4" t="str">
        <f t="shared" si="9"/>
        <v>V17R13</v>
      </c>
    </row>
    <row r="281" spans="12:14" x14ac:dyDescent="0.25">
      <c r="L281" s="4" t="str">
        <f>TRIM(RIGHT(SUBSTITUTE(TRIM(RIGHT(SUBSTITUTE(Reference!B281,"/",REPT(" ",100)),100)),"\",REPT(" ",100)),100))</f>
        <v>V17R14.RIBD19</v>
      </c>
      <c r="M281" s="4" t="str">
        <f t="shared" si="8"/>
        <v>V17R14</v>
      </c>
      <c r="N281" s="4" t="str">
        <f t="shared" si="9"/>
        <v>V17R14</v>
      </c>
    </row>
    <row r="282" spans="12:14" x14ac:dyDescent="0.25">
      <c r="L282" s="4" t="str">
        <f>TRIM(RIGHT(SUBSTITUTE(TRIM(RIGHT(SUBSTITUTE(Reference!B282,"/",REPT(" ",100)),100)),"\",REPT(" ",100)),100))</f>
        <v>V17R15.RIBD19</v>
      </c>
      <c r="M282" s="4" t="str">
        <f t="shared" si="8"/>
        <v>V17R15</v>
      </c>
      <c r="N282" s="4" t="str">
        <f t="shared" si="9"/>
        <v>V17R15</v>
      </c>
    </row>
    <row r="283" spans="12:14" x14ac:dyDescent="0.25">
      <c r="L283" s="4" t="str">
        <f>TRIM(RIGHT(SUBSTITUTE(TRIM(RIGHT(SUBSTITUTE(Reference!B283,"/",REPT(" ",100)),100)),"\",REPT(" ",100)),100))</f>
        <v>V17R16.RIBD19</v>
      </c>
      <c r="M283" s="4" t="str">
        <f t="shared" si="8"/>
        <v>V17R16</v>
      </c>
      <c r="N283" s="4" t="str">
        <f t="shared" si="9"/>
        <v>V17R16</v>
      </c>
    </row>
    <row r="284" spans="12:14" x14ac:dyDescent="0.25">
      <c r="L284" s="4" t="str">
        <f>TRIM(RIGHT(SUBSTITUTE(TRIM(RIGHT(SUBSTITUTE(Reference!B284,"/",REPT(" ",100)),100)),"\",REPT(" ",100)),100))</f>
        <v>V18R01.RIBD19</v>
      </c>
      <c r="M284" s="4" t="str">
        <f t="shared" si="8"/>
        <v>V18R01</v>
      </c>
      <c r="N284" s="4" t="str">
        <f t="shared" si="9"/>
        <v>V18R01</v>
      </c>
    </row>
    <row r="285" spans="12:14" x14ac:dyDescent="0.25">
      <c r="L285" s="4" t="str">
        <f>TRIM(RIGHT(SUBSTITUTE(TRIM(RIGHT(SUBSTITUTE(Reference!B285,"/",REPT(" ",100)),100)),"\",REPT(" ",100)),100))</f>
        <v>V18R02.RIBD19</v>
      </c>
      <c r="M285" s="4" t="str">
        <f t="shared" si="8"/>
        <v>V18R02</v>
      </c>
      <c r="N285" s="4" t="str">
        <f t="shared" si="9"/>
        <v>V18R02</v>
      </c>
    </row>
    <row r="286" spans="12:14" x14ac:dyDescent="0.25">
      <c r="L286" s="4" t="str">
        <f>TRIM(RIGHT(SUBSTITUTE(TRIM(RIGHT(SUBSTITUTE(Reference!B286,"/",REPT(" ",100)),100)),"\",REPT(" ",100)),100))</f>
        <v>V18R03.RIBD19</v>
      </c>
      <c r="M286" s="4" t="str">
        <f t="shared" si="8"/>
        <v>V18R03</v>
      </c>
      <c r="N286" s="4" t="str">
        <f t="shared" si="9"/>
        <v>V18R03</v>
      </c>
    </row>
    <row r="287" spans="12:14" x14ac:dyDescent="0.25">
      <c r="L287" s="4" t="str">
        <f>TRIM(RIGHT(SUBSTITUTE(TRIM(RIGHT(SUBSTITUTE(Reference!B287,"/",REPT(" ",100)),100)),"\",REPT(" ",100)),100))</f>
        <v>V18R04.RIBD19</v>
      </c>
      <c r="M287" s="4" t="str">
        <f t="shared" si="8"/>
        <v>V18R04</v>
      </c>
      <c r="N287" s="4" t="str">
        <f t="shared" si="9"/>
        <v>V18R04</v>
      </c>
    </row>
    <row r="288" spans="12:14" x14ac:dyDescent="0.25">
      <c r="L288" s="4" t="str">
        <f>TRIM(RIGHT(SUBSTITUTE(TRIM(RIGHT(SUBSTITUTE(Reference!B288,"/",REPT(" ",100)),100)),"\",REPT(" ",100)),100))</f>
        <v>V18R05.RIBD19</v>
      </c>
      <c r="M288" s="4" t="str">
        <f t="shared" si="8"/>
        <v>V18R05</v>
      </c>
      <c r="N288" s="4" t="str">
        <f t="shared" si="9"/>
        <v>V18R05</v>
      </c>
    </row>
    <row r="289" spans="12:14" x14ac:dyDescent="0.25">
      <c r="L289" s="4" t="str">
        <f>TRIM(RIGHT(SUBSTITUTE(TRIM(RIGHT(SUBSTITUTE(Reference!B289,"/",REPT(" ",100)),100)),"\",REPT(" ",100)),100))</f>
        <v>V18R06.RIBD19</v>
      </c>
      <c r="M289" s="4" t="str">
        <f t="shared" si="8"/>
        <v>V18R06</v>
      </c>
      <c r="N289" s="4" t="str">
        <f t="shared" si="9"/>
        <v>V18R06</v>
      </c>
    </row>
    <row r="290" spans="12:14" x14ac:dyDescent="0.25">
      <c r="L290" s="4" t="str">
        <f>TRIM(RIGHT(SUBSTITUTE(TRIM(RIGHT(SUBSTITUTE(Reference!B290,"/",REPT(" ",100)),100)),"\",REPT(" ",100)),100))</f>
        <v>V18R07.RIBD19</v>
      </c>
      <c r="M290" s="4" t="str">
        <f t="shared" si="8"/>
        <v>V18R07</v>
      </c>
      <c r="N290" s="4" t="str">
        <f t="shared" si="9"/>
        <v>V18R07</v>
      </c>
    </row>
    <row r="291" spans="12:14" x14ac:dyDescent="0.25">
      <c r="L291" s="4" t="str">
        <f>TRIM(RIGHT(SUBSTITUTE(TRIM(RIGHT(SUBSTITUTE(Reference!B291,"/",REPT(" ",100)),100)),"\",REPT(" ",100)),100))</f>
        <v>V18R08.RIBD19</v>
      </c>
      <c r="M291" s="4" t="str">
        <f t="shared" si="8"/>
        <v>V18R08</v>
      </c>
      <c r="N291" s="4" t="str">
        <f t="shared" si="9"/>
        <v>V18R08</v>
      </c>
    </row>
    <row r="292" spans="12:14" x14ac:dyDescent="0.25">
      <c r="L292" s="4" t="str">
        <f>TRIM(RIGHT(SUBSTITUTE(TRIM(RIGHT(SUBSTITUTE(Reference!B292,"/",REPT(" ",100)),100)),"\",REPT(" ",100)),100))</f>
        <v>V18R09.RIBD19</v>
      </c>
      <c r="M292" s="4" t="str">
        <f t="shared" si="8"/>
        <v>V18R09</v>
      </c>
      <c r="N292" s="4" t="str">
        <f t="shared" si="9"/>
        <v>V18R09</v>
      </c>
    </row>
    <row r="293" spans="12:14" x14ac:dyDescent="0.25">
      <c r="L293" s="4" t="str">
        <f>TRIM(RIGHT(SUBSTITUTE(TRIM(RIGHT(SUBSTITUTE(Reference!B293,"/",REPT(" ",100)),100)),"\",REPT(" ",100)),100))</f>
        <v>V18R10.RIBD19</v>
      </c>
      <c r="M293" s="4" t="str">
        <f t="shared" si="8"/>
        <v>V18R10</v>
      </c>
      <c r="N293" s="4" t="str">
        <f t="shared" si="9"/>
        <v>V18R10</v>
      </c>
    </row>
    <row r="294" spans="12:14" x14ac:dyDescent="0.25">
      <c r="L294" s="4" t="str">
        <f>TRIM(RIGHT(SUBSTITUTE(TRIM(RIGHT(SUBSTITUTE(Reference!B294,"/",REPT(" ",100)),100)),"\",REPT(" ",100)),100))</f>
        <v>V18R11.RIBD19</v>
      </c>
      <c r="M294" s="4" t="str">
        <f t="shared" si="8"/>
        <v>V18R11</v>
      </c>
      <c r="N294" s="4" t="str">
        <f t="shared" si="9"/>
        <v>V18R11</v>
      </c>
    </row>
    <row r="295" spans="12:14" x14ac:dyDescent="0.25">
      <c r="L295" s="4" t="str">
        <f>TRIM(RIGHT(SUBSTITUTE(TRIM(RIGHT(SUBSTITUTE(Reference!B295,"/",REPT(" ",100)),100)),"\",REPT(" ",100)),100))</f>
        <v>V18R12.RIBD19</v>
      </c>
      <c r="M295" s="4" t="str">
        <f t="shared" si="8"/>
        <v>V18R12</v>
      </c>
      <c r="N295" s="4" t="str">
        <f t="shared" si="9"/>
        <v>V18R12</v>
      </c>
    </row>
    <row r="296" spans="12:14" x14ac:dyDescent="0.25">
      <c r="L296" s="4" t="str">
        <f>TRIM(RIGHT(SUBSTITUTE(TRIM(RIGHT(SUBSTITUTE(Reference!B296,"/",REPT(" ",100)),100)),"\",REPT(" ",100)),100))</f>
        <v>V18R13.RIBD19</v>
      </c>
      <c r="M296" s="4" t="str">
        <f t="shared" si="8"/>
        <v>V18R13</v>
      </c>
      <c r="N296" s="4" t="str">
        <f t="shared" si="9"/>
        <v>V18R13</v>
      </c>
    </row>
    <row r="297" spans="12:14" x14ac:dyDescent="0.25">
      <c r="L297" s="4" t="str">
        <f>TRIM(RIGHT(SUBSTITUTE(TRIM(RIGHT(SUBSTITUTE(Reference!B297,"/",REPT(" ",100)),100)),"\",REPT(" ",100)),100))</f>
        <v>V18R14.RIBD19</v>
      </c>
      <c r="M297" s="4" t="str">
        <f t="shared" si="8"/>
        <v>V18R14</v>
      </c>
      <c r="N297" s="4" t="str">
        <f t="shared" si="9"/>
        <v>V18R14</v>
      </c>
    </row>
    <row r="298" spans="12:14" x14ac:dyDescent="0.25">
      <c r="L298" s="4" t="str">
        <f>TRIM(RIGHT(SUBSTITUTE(TRIM(RIGHT(SUBSTITUTE(Reference!B298,"/",REPT(" ",100)),100)),"\",REPT(" ",100)),100))</f>
        <v>V18R15.RIBD19</v>
      </c>
      <c r="M298" s="4" t="str">
        <f t="shared" si="8"/>
        <v>V18R15</v>
      </c>
      <c r="N298" s="4" t="str">
        <f t="shared" si="9"/>
        <v>V18R15</v>
      </c>
    </row>
    <row r="299" spans="12:14" x14ac:dyDescent="0.25">
      <c r="L299" s="4" t="str">
        <f>TRIM(RIGHT(SUBSTITUTE(TRIM(RIGHT(SUBSTITUTE(Reference!B299,"/",REPT(" ",100)),100)),"\",REPT(" ",100)),100))</f>
        <v>V18R16.RIBD19</v>
      </c>
      <c r="M299" s="4" t="str">
        <f t="shared" si="8"/>
        <v>V18R16</v>
      </c>
      <c r="N299" s="4" t="str">
        <f t="shared" si="9"/>
        <v>V18R16</v>
      </c>
    </row>
    <row r="300" spans="12:14" x14ac:dyDescent="0.25">
      <c r="L300" s="4" t="str">
        <f>TRIM(RIGHT(SUBSTITUTE(TRIM(RIGHT(SUBSTITUTE(Reference!B300,"/",REPT(" ",100)),100)),"\",REPT(" ",100)),100))</f>
        <v>V19R01.RIBD19</v>
      </c>
      <c r="M300" s="4" t="str">
        <f t="shared" si="8"/>
        <v>V19R01</v>
      </c>
      <c r="N300" s="4" t="str">
        <f t="shared" si="9"/>
        <v>V19R01</v>
      </c>
    </row>
    <row r="301" spans="12:14" x14ac:dyDescent="0.25">
      <c r="L301" s="4" t="str">
        <f>TRIM(RIGHT(SUBSTITUTE(TRIM(RIGHT(SUBSTITUTE(Reference!B301,"/",REPT(" ",100)),100)),"\",REPT(" ",100)),100))</f>
        <v>V19R02.RIBD19</v>
      </c>
      <c r="M301" s="4" t="str">
        <f t="shared" si="8"/>
        <v>V19R02</v>
      </c>
      <c r="N301" s="4" t="str">
        <f t="shared" si="9"/>
        <v>V19R02</v>
      </c>
    </row>
    <row r="302" spans="12:14" x14ac:dyDescent="0.25">
      <c r="L302" s="4" t="str">
        <f>TRIM(RIGHT(SUBSTITUTE(TRIM(RIGHT(SUBSTITUTE(Reference!B302,"/",REPT(" ",100)),100)),"\",REPT(" ",100)),100))</f>
        <v>V19R03.RIBD19</v>
      </c>
      <c r="M302" s="4" t="str">
        <f t="shared" si="8"/>
        <v>V19R03</v>
      </c>
      <c r="N302" s="4" t="str">
        <f t="shared" si="9"/>
        <v>V19R03</v>
      </c>
    </row>
    <row r="303" spans="12:14" x14ac:dyDescent="0.25">
      <c r="L303" s="4" t="str">
        <f>TRIM(RIGHT(SUBSTITUTE(TRIM(RIGHT(SUBSTITUTE(Reference!B303,"/",REPT(" ",100)),100)),"\",REPT(" ",100)),100))</f>
        <v>V19R04.RIBD19</v>
      </c>
      <c r="M303" s="4" t="str">
        <f t="shared" si="8"/>
        <v>V19R04</v>
      </c>
      <c r="N303" s="4" t="str">
        <f t="shared" si="9"/>
        <v>V19R04</v>
      </c>
    </row>
    <row r="304" spans="12:14" x14ac:dyDescent="0.25">
      <c r="L304" s="4" t="str">
        <f>TRIM(RIGHT(SUBSTITUTE(TRIM(RIGHT(SUBSTITUTE(Reference!B304,"/",REPT(" ",100)),100)),"\",REPT(" ",100)),100))</f>
        <v>V19R05.RIBD19</v>
      </c>
      <c r="M304" s="4" t="str">
        <f t="shared" si="8"/>
        <v>V19R05</v>
      </c>
      <c r="N304" s="4" t="str">
        <f t="shared" si="9"/>
        <v>V19R05</v>
      </c>
    </row>
    <row r="305" spans="12:14" x14ac:dyDescent="0.25">
      <c r="L305" s="4" t="str">
        <f>TRIM(RIGHT(SUBSTITUTE(TRIM(RIGHT(SUBSTITUTE(Reference!B305,"/",REPT(" ",100)),100)),"\",REPT(" ",100)),100))</f>
        <v>V19R06.RIBD19</v>
      </c>
      <c r="M305" s="4" t="str">
        <f t="shared" si="8"/>
        <v>V19R06</v>
      </c>
      <c r="N305" s="4" t="str">
        <f t="shared" si="9"/>
        <v>V19R06</v>
      </c>
    </row>
    <row r="306" spans="12:14" x14ac:dyDescent="0.25">
      <c r="L306" s="4" t="str">
        <f>TRIM(RIGHT(SUBSTITUTE(TRIM(RIGHT(SUBSTITUTE(Reference!B306,"/",REPT(" ",100)),100)),"\",REPT(" ",100)),100))</f>
        <v>V19R07.RIBD19</v>
      </c>
      <c r="M306" s="4" t="str">
        <f t="shared" si="8"/>
        <v>V19R07</v>
      </c>
      <c r="N306" s="4" t="str">
        <f t="shared" si="9"/>
        <v>V19R07</v>
      </c>
    </row>
    <row r="307" spans="12:14" x14ac:dyDescent="0.25">
      <c r="L307" s="4" t="str">
        <f>TRIM(RIGHT(SUBSTITUTE(TRIM(RIGHT(SUBSTITUTE(Reference!B307,"/",REPT(" ",100)),100)),"\",REPT(" ",100)),100))</f>
        <v>V19R08.RIBD19</v>
      </c>
      <c r="M307" s="4" t="str">
        <f t="shared" si="8"/>
        <v>V19R08</v>
      </c>
      <c r="N307" s="4" t="str">
        <f t="shared" si="9"/>
        <v>V19R08</v>
      </c>
    </row>
    <row r="308" spans="12:14" x14ac:dyDescent="0.25">
      <c r="L308" s="4" t="str">
        <f>TRIM(RIGHT(SUBSTITUTE(TRIM(RIGHT(SUBSTITUTE(Reference!B308,"/",REPT(" ",100)),100)),"\",REPT(" ",100)),100))</f>
        <v>V19R09.RIBD19</v>
      </c>
      <c r="M308" s="4" t="str">
        <f t="shared" si="8"/>
        <v>V19R09</v>
      </c>
      <c r="N308" s="4" t="str">
        <f t="shared" si="9"/>
        <v>V19R09</v>
      </c>
    </row>
    <row r="309" spans="12:14" x14ac:dyDescent="0.25">
      <c r="L309" s="4" t="str">
        <f>TRIM(RIGHT(SUBSTITUTE(TRIM(RIGHT(SUBSTITUTE(Reference!B309,"/",REPT(" ",100)),100)),"\",REPT(" ",100)),100))</f>
        <v>V19R10.RIBD19</v>
      </c>
      <c r="M309" s="4" t="str">
        <f t="shared" si="8"/>
        <v>V19R10</v>
      </c>
      <c r="N309" s="4" t="str">
        <f t="shared" si="9"/>
        <v>V19R10</v>
      </c>
    </row>
    <row r="310" spans="12:14" x14ac:dyDescent="0.25">
      <c r="L310" s="4" t="str">
        <f>TRIM(RIGHT(SUBSTITUTE(TRIM(RIGHT(SUBSTITUTE(Reference!B310,"/",REPT(" ",100)),100)),"\",REPT(" ",100)),100))</f>
        <v>V19R11.RIBD19</v>
      </c>
      <c r="M310" s="4" t="str">
        <f t="shared" si="8"/>
        <v>V19R11</v>
      </c>
      <c r="N310" s="4" t="str">
        <f t="shared" si="9"/>
        <v>V19R11</v>
      </c>
    </row>
    <row r="311" spans="12:14" x14ac:dyDescent="0.25">
      <c r="L311" s="4" t="str">
        <f>TRIM(RIGHT(SUBSTITUTE(TRIM(RIGHT(SUBSTITUTE(Reference!B311,"/",REPT(" ",100)),100)),"\",REPT(" ",100)),100))</f>
        <v>V19R12.RIBD19</v>
      </c>
      <c r="M311" s="4" t="str">
        <f t="shared" si="8"/>
        <v>V19R12</v>
      </c>
      <c r="N311" s="4" t="str">
        <f t="shared" si="9"/>
        <v>V19R12</v>
      </c>
    </row>
    <row r="312" spans="12:14" x14ac:dyDescent="0.25">
      <c r="L312" s="4" t="str">
        <f>TRIM(RIGHT(SUBSTITUTE(TRIM(RIGHT(SUBSTITUTE(Reference!B312,"/",REPT(" ",100)),100)),"\",REPT(" ",100)),100))</f>
        <v>V19R13.RIBD19</v>
      </c>
      <c r="M312" s="4" t="str">
        <f t="shared" si="8"/>
        <v>V19R13</v>
      </c>
      <c r="N312" s="4" t="str">
        <f t="shared" si="9"/>
        <v>V19R13</v>
      </c>
    </row>
    <row r="313" spans="12:14" x14ac:dyDescent="0.25">
      <c r="L313" s="4" t="str">
        <f>TRIM(RIGHT(SUBSTITUTE(TRIM(RIGHT(SUBSTITUTE(Reference!B313,"/",REPT(" ",100)),100)),"\",REPT(" ",100)),100))</f>
        <v>V19R14.RIBD19</v>
      </c>
      <c r="M313" s="4" t="str">
        <f t="shared" si="8"/>
        <v>V19R14</v>
      </c>
      <c r="N313" s="4" t="str">
        <f t="shared" si="9"/>
        <v>V19R14</v>
      </c>
    </row>
    <row r="314" spans="12:14" x14ac:dyDescent="0.25">
      <c r="L314" s="4" t="str">
        <f>TRIM(RIGHT(SUBSTITUTE(TRIM(RIGHT(SUBSTITUTE(Reference!B314,"/",REPT(" ",100)),100)),"\",REPT(" ",100)),100))</f>
        <v>V19R15.RIBD19</v>
      </c>
      <c r="M314" s="4" t="str">
        <f t="shared" si="8"/>
        <v>V19R15</v>
      </c>
      <c r="N314" s="4" t="str">
        <f t="shared" si="9"/>
        <v>V19R15</v>
      </c>
    </row>
    <row r="315" spans="12:14" x14ac:dyDescent="0.25">
      <c r="L315" s="4" t="str">
        <f>TRIM(RIGHT(SUBSTITUTE(TRIM(RIGHT(SUBSTITUTE(Reference!B315,"/",REPT(" ",100)),100)),"\",REPT(" ",100)),100))</f>
        <v>V19R16.RIBD19</v>
      </c>
      <c r="M315" s="4" t="str">
        <f t="shared" si="8"/>
        <v>V19R16</v>
      </c>
      <c r="N315" s="4" t="str">
        <f t="shared" si="9"/>
        <v>V19R16</v>
      </c>
    </row>
    <row r="316" spans="12:14" x14ac:dyDescent="0.25">
      <c r="L316" s="4" t="str">
        <f>TRIM(RIGHT(SUBSTITUTE(TRIM(RIGHT(SUBSTITUTE(Reference!B316,"/",REPT(" ",100)),100)),"\",REPT(" ",100)),100))</f>
        <v>V20R01.RIBD19</v>
      </c>
      <c r="M316" s="4" t="str">
        <f t="shared" si="8"/>
        <v>V20R01</v>
      </c>
      <c r="N316" s="4" t="str">
        <f t="shared" si="9"/>
        <v>V20R01</v>
      </c>
    </row>
    <row r="317" spans="12:14" x14ac:dyDescent="0.25">
      <c r="L317" s="4" t="str">
        <f>TRIM(RIGHT(SUBSTITUTE(TRIM(RIGHT(SUBSTITUTE(Reference!B317,"/",REPT(" ",100)),100)),"\",REPT(" ",100)),100))</f>
        <v>V20R02.RIBD19</v>
      </c>
      <c r="M317" s="4" t="str">
        <f t="shared" si="8"/>
        <v>V20R02</v>
      </c>
      <c r="N317" s="4" t="str">
        <f t="shared" si="9"/>
        <v>V20R02</v>
      </c>
    </row>
    <row r="318" spans="12:14" x14ac:dyDescent="0.25">
      <c r="L318" s="4" t="str">
        <f>TRIM(RIGHT(SUBSTITUTE(TRIM(RIGHT(SUBSTITUTE(Reference!B318,"/",REPT(" ",100)),100)),"\",REPT(" ",100)),100))</f>
        <v>V20R03.RIBD19</v>
      </c>
      <c r="M318" s="4" t="str">
        <f t="shared" si="8"/>
        <v>V20R03</v>
      </c>
      <c r="N318" s="4" t="str">
        <f t="shared" si="9"/>
        <v>V20R03</v>
      </c>
    </row>
    <row r="319" spans="12:14" x14ac:dyDescent="0.25">
      <c r="L319" s="4" t="str">
        <f>TRIM(RIGHT(SUBSTITUTE(TRIM(RIGHT(SUBSTITUTE(Reference!B319,"/",REPT(" ",100)),100)),"\",REPT(" ",100)),100))</f>
        <v>V20R04.RIBD19</v>
      </c>
      <c r="M319" s="4" t="str">
        <f t="shared" si="8"/>
        <v>V20R04</v>
      </c>
      <c r="N319" s="4" t="str">
        <f t="shared" si="9"/>
        <v>V20R04</v>
      </c>
    </row>
    <row r="320" spans="12:14" x14ac:dyDescent="0.25">
      <c r="L320" s="4" t="str">
        <f>TRIM(RIGHT(SUBSTITUTE(TRIM(RIGHT(SUBSTITUTE(Reference!B320,"/",REPT(" ",100)),100)),"\",REPT(" ",100)),100))</f>
        <v>V20R05.RIBD19</v>
      </c>
      <c r="M320" s="4" t="str">
        <f t="shared" si="8"/>
        <v>V20R05</v>
      </c>
      <c r="N320" s="4" t="str">
        <f t="shared" si="9"/>
        <v>V20R05</v>
      </c>
    </row>
    <row r="321" spans="12:14" x14ac:dyDescent="0.25">
      <c r="L321" s="4" t="str">
        <f>TRIM(RIGHT(SUBSTITUTE(TRIM(RIGHT(SUBSTITUTE(Reference!B321,"/",REPT(" ",100)),100)),"\",REPT(" ",100)),100))</f>
        <v>V20R06.RIBD19</v>
      </c>
      <c r="M321" s="4" t="str">
        <f t="shared" si="8"/>
        <v>V20R06</v>
      </c>
      <c r="N321" s="4" t="str">
        <f t="shared" si="9"/>
        <v>V20R06</v>
      </c>
    </row>
    <row r="322" spans="12:14" x14ac:dyDescent="0.25">
      <c r="L322" s="4" t="str">
        <f>TRIM(RIGHT(SUBSTITUTE(TRIM(RIGHT(SUBSTITUTE(Reference!B322,"/",REPT(" ",100)),100)),"\",REPT(" ",100)),100))</f>
        <v>V20R07.RIBD19</v>
      </c>
      <c r="M322" s="4" t="str">
        <f t="shared" si="8"/>
        <v>V20R07</v>
      </c>
      <c r="N322" s="4" t="str">
        <f t="shared" si="9"/>
        <v>V20R07</v>
      </c>
    </row>
    <row r="323" spans="12:14" x14ac:dyDescent="0.25">
      <c r="L323" s="4" t="str">
        <f>TRIM(RIGHT(SUBSTITUTE(TRIM(RIGHT(SUBSTITUTE(Reference!B323,"/",REPT(" ",100)),100)),"\",REPT(" ",100)),100))</f>
        <v>V20R08.RIBD19</v>
      </c>
      <c r="M323" s="4" t="str">
        <f t="shared" si="8"/>
        <v>V20R08</v>
      </c>
      <c r="N323" s="4" t="str">
        <f t="shared" si="9"/>
        <v>V20R08</v>
      </c>
    </row>
    <row r="324" spans="12:14" x14ac:dyDescent="0.25">
      <c r="L324" s="4" t="str">
        <f>TRIM(RIGHT(SUBSTITUTE(TRIM(RIGHT(SUBSTITUTE(Reference!B324,"/",REPT(" ",100)),100)),"\",REPT(" ",100)),100))</f>
        <v>V20R09.RIBD19</v>
      </c>
      <c r="M324" s="4" t="str">
        <f t="shared" si="8"/>
        <v>V20R09</v>
      </c>
      <c r="N324" s="4" t="str">
        <f t="shared" si="9"/>
        <v>V20R09</v>
      </c>
    </row>
    <row r="325" spans="12:14" x14ac:dyDescent="0.25">
      <c r="L325" s="4" t="str">
        <f>TRIM(RIGHT(SUBSTITUTE(TRIM(RIGHT(SUBSTITUTE(Reference!B325,"/",REPT(" ",100)),100)),"\",REPT(" ",100)),100))</f>
        <v>V20R10.RIBD19</v>
      </c>
      <c r="M325" s="4" t="str">
        <f t="shared" ref="M325:M388" si="10">TRIM(LEFT(SUBSTITUTE(L325,".",REPT(" ",100)),100))</f>
        <v>V20R10</v>
      </c>
      <c r="N325" s="4" t="str">
        <f t="shared" ref="N325:N388" si="11">M325</f>
        <v>V20R10</v>
      </c>
    </row>
    <row r="326" spans="12:14" x14ac:dyDescent="0.25">
      <c r="L326" s="4" t="str">
        <f>TRIM(RIGHT(SUBSTITUTE(TRIM(RIGHT(SUBSTITUTE(Reference!B326,"/",REPT(" ",100)),100)),"\",REPT(" ",100)),100))</f>
        <v>V21R01.RIBD19</v>
      </c>
      <c r="M326" s="4" t="str">
        <f t="shared" si="10"/>
        <v>V21R01</v>
      </c>
      <c r="N326" s="4" t="str">
        <f t="shared" si="11"/>
        <v>V21R01</v>
      </c>
    </row>
    <row r="327" spans="12:14" x14ac:dyDescent="0.25">
      <c r="L327" s="4" t="str">
        <f>TRIM(RIGHT(SUBSTITUTE(TRIM(RIGHT(SUBSTITUTE(Reference!B327,"/",REPT(" ",100)),100)),"\",REPT(" ",100)),100))</f>
        <v>V21R02.RIBD19</v>
      </c>
      <c r="M327" s="4" t="str">
        <f t="shared" si="10"/>
        <v>V21R02</v>
      </c>
      <c r="N327" s="4" t="str">
        <f t="shared" si="11"/>
        <v>V21R02</v>
      </c>
    </row>
    <row r="328" spans="12:14" x14ac:dyDescent="0.25">
      <c r="L328" s="4" t="str">
        <f>TRIM(RIGHT(SUBSTITUTE(TRIM(RIGHT(SUBSTITUTE(Reference!B328,"/",REPT(" ",100)),100)),"\",REPT(" ",100)),100))</f>
        <v>V21R03.RIBD19</v>
      </c>
      <c r="M328" s="4" t="str">
        <f t="shared" si="10"/>
        <v>V21R03</v>
      </c>
      <c r="N328" s="4" t="str">
        <f t="shared" si="11"/>
        <v>V21R03</v>
      </c>
    </row>
    <row r="329" spans="12:14" x14ac:dyDescent="0.25">
      <c r="L329" s="4" t="str">
        <f>TRIM(RIGHT(SUBSTITUTE(TRIM(RIGHT(SUBSTITUTE(Reference!B329,"/",REPT(" ",100)),100)),"\",REPT(" ",100)),100))</f>
        <v>V21R04.RIBD19</v>
      </c>
      <c r="M329" s="4" t="str">
        <f t="shared" si="10"/>
        <v>V21R04</v>
      </c>
      <c r="N329" s="4" t="str">
        <f t="shared" si="11"/>
        <v>V21R04</v>
      </c>
    </row>
    <row r="330" spans="12:14" x14ac:dyDescent="0.25">
      <c r="L330" s="4" t="str">
        <f>TRIM(RIGHT(SUBSTITUTE(TRIM(RIGHT(SUBSTITUTE(Reference!B330,"/",REPT(" ",100)),100)),"\",REPT(" ",100)),100))</f>
        <v>V21R05.RIBD19</v>
      </c>
      <c r="M330" s="4" t="str">
        <f t="shared" si="10"/>
        <v>V21R05</v>
      </c>
      <c r="N330" s="4" t="str">
        <f t="shared" si="11"/>
        <v>V21R05</v>
      </c>
    </row>
    <row r="331" spans="12:14" x14ac:dyDescent="0.25">
      <c r="L331" s="4" t="str">
        <f>TRIM(RIGHT(SUBSTITUTE(TRIM(RIGHT(SUBSTITUTE(Reference!B331,"/",REPT(" ",100)),100)),"\",REPT(" ",100)),100))</f>
        <v>V21R06.RIBD19</v>
      </c>
      <c r="M331" s="4" t="str">
        <f t="shared" si="10"/>
        <v>V21R06</v>
      </c>
      <c r="N331" s="4" t="str">
        <f t="shared" si="11"/>
        <v>V21R06</v>
      </c>
    </row>
    <row r="332" spans="12:14" x14ac:dyDescent="0.25">
      <c r="L332" s="4" t="str">
        <f>TRIM(RIGHT(SUBSTITUTE(TRIM(RIGHT(SUBSTITUTE(Reference!B332,"/",REPT(" ",100)),100)),"\",REPT(" ",100)),100))</f>
        <v>V21R07.RIBD19</v>
      </c>
      <c r="M332" s="4" t="str">
        <f t="shared" si="10"/>
        <v>V21R07</v>
      </c>
      <c r="N332" s="4" t="str">
        <f t="shared" si="11"/>
        <v>V21R07</v>
      </c>
    </row>
    <row r="333" spans="12:14" x14ac:dyDescent="0.25">
      <c r="L333" s="4" t="str">
        <f>TRIM(RIGHT(SUBSTITUTE(TRIM(RIGHT(SUBSTITUTE(Reference!B333,"/",REPT(" ",100)),100)),"\",REPT(" ",100)),100))</f>
        <v>V21R08.RIBD19</v>
      </c>
      <c r="M333" s="4" t="str">
        <f t="shared" si="10"/>
        <v>V21R08</v>
      </c>
      <c r="N333" s="4" t="str">
        <f t="shared" si="11"/>
        <v>V21R08</v>
      </c>
    </row>
    <row r="334" spans="12:14" x14ac:dyDescent="0.25">
      <c r="L334" s="4" t="str">
        <f>TRIM(RIGHT(SUBSTITUTE(TRIM(RIGHT(SUBSTITUTE(Reference!B334,"/",REPT(" ",100)),100)),"\",REPT(" ",100)),100))</f>
        <v>V21R09.RIBD19</v>
      </c>
      <c r="M334" s="4" t="str">
        <f t="shared" si="10"/>
        <v>V21R09</v>
      </c>
      <c r="N334" s="4" t="str">
        <f t="shared" si="11"/>
        <v>V21R09</v>
      </c>
    </row>
    <row r="335" spans="12:14" x14ac:dyDescent="0.25">
      <c r="L335" s="4" t="str">
        <f>TRIM(RIGHT(SUBSTITUTE(TRIM(RIGHT(SUBSTITUTE(Reference!B335,"/",REPT(" ",100)),100)),"\",REPT(" ",100)),100))</f>
        <v>V21R10.RIBD19</v>
      </c>
      <c r="M335" s="4" t="str">
        <f t="shared" si="10"/>
        <v>V21R10</v>
      </c>
      <c r="N335" s="4" t="str">
        <f t="shared" si="11"/>
        <v>V21R10</v>
      </c>
    </row>
    <row r="336" spans="12:14" x14ac:dyDescent="0.25">
      <c r="L336" s="4" t="str">
        <f>TRIM(RIGHT(SUBSTITUTE(TRIM(RIGHT(SUBSTITUTE(Reference!B336,"/",REPT(" ",100)),100)),"\",REPT(" ",100)),100))</f>
        <v>V22R01.RIBD19</v>
      </c>
      <c r="M336" s="4" t="str">
        <f t="shared" si="10"/>
        <v>V22R01</v>
      </c>
      <c r="N336" s="4" t="str">
        <f t="shared" si="11"/>
        <v>V22R01</v>
      </c>
    </row>
    <row r="337" spans="12:14" x14ac:dyDescent="0.25">
      <c r="L337" s="4" t="str">
        <f>TRIM(RIGHT(SUBSTITUTE(TRIM(RIGHT(SUBSTITUTE(Reference!B337,"/",REPT(" ",100)),100)),"\",REPT(" ",100)),100))</f>
        <v>V22R02.RIBD19</v>
      </c>
      <c r="M337" s="4" t="str">
        <f t="shared" si="10"/>
        <v>V22R02</v>
      </c>
      <c r="N337" s="4" t="str">
        <f t="shared" si="11"/>
        <v>V22R02</v>
      </c>
    </row>
    <row r="338" spans="12:14" x14ac:dyDescent="0.25">
      <c r="L338" s="4" t="str">
        <f>TRIM(RIGHT(SUBSTITUTE(TRIM(RIGHT(SUBSTITUTE(Reference!B338,"/",REPT(" ",100)),100)),"\",REPT(" ",100)),100))</f>
        <v>V22R03.RIBD19</v>
      </c>
      <c r="M338" s="4" t="str">
        <f t="shared" si="10"/>
        <v>V22R03</v>
      </c>
      <c r="N338" s="4" t="str">
        <f t="shared" si="11"/>
        <v>V22R03</v>
      </c>
    </row>
    <row r="339" spans="12:14" x14ac:dyDescent="0.25">
      <c r="L339" s="4" t="str">
        <f>TRIM(RIGHT(SUBSTITUTE(TRIM(RIGHT(SUBSTITUTE(Reference!B339,"/",REPT(" ",100)),100)),"\",REPT(" ",100)),100))</f>
        <v>V22R04.RIBD19</v>
      </c>
      <c r="M339" s="4" t="str">
        <f t="shared" si="10"/>
        <v>V22R04</v>
      </c>
      <c r="N339" s="4" t="str">
        <f t="shared" si="11"/>
        <v>V22R04</v>
      </c>
    </row>
    <row r="340" spans="12:14" x14ac:dyDescent="0.25">
      <c r="L340" s="4" t="str">
        <f>TRIM(RIGHT(SUBSTITUTE(TRIM(RIGHT(SUBSTITUTE(Reference!B340,"/",REPT(" ",100)),100)),"\",REPT(" ",100)),100))</f>
        <v>V22R05.RIBD19</v>
      </c>
      <c r="M340" s="4" t="str">
        <f t="shared" si="10"/>
        <v>V22R05</v>
      </c>
      <c r="N340" s="4" t="str">
        <f t="shared" si="11"/>
        <v>V22R05</v>
      </c>
    </row>
    <row r="341" spans="12:14" x14ac:dyDescent="0.25">
      <c r="L341" s="4" t="str">
        <f>TRIM(RIGHT(SUBSTITUTE(TRIM(RIGHT(SUBSTITUTE(Reference!B341,"/",REPT(" ",100)),100)),"\",REPT(" ",100)),100))</f>
        <v>V22R06.RIBD19</v>
      </c>
      <c r="M341" s="4" t="str">
        <f t="shared" si="10"/>
        <v>V22R06</v>
      </c>
      <c r="N341" s="4" t="str">
        <f t="shared" si="11"/>
        <v>V22R06</v>
      </c>
    </row>
    <row r="342" spans="12:14" x14ac:dyDescent="0.25">
      <c r="L342" s="4" t="str">
        <f>TRIM(RIGHT(SUBSTITUTE(TRIM(RIGHT(SUBSTITUTE(Reference!B342,"/",REPT(" ",100)),100)),"\",REPT(" ",100)),100))</f>
        <v>V22R07.RIBD19</v>
      </c>
      <c r="M342" s="4" t="str">
        <f t="shared" si="10"/>
        <v>V22R07</v>
      </c>
      <c r="N342" s="4" t="str">
        <f t="shared" si="11"/>
        <v>V22R07</v>
      </c>
    </row>
    <row r="343" spans="12:14" x14ac:dyDescent="0.25">
      <c r="L343" s="4" t="str">
        <f>TRIM(RIGHT(SUBSTITUTE(TRIM(RIGHT(SUBSTITUTE(Reference!B343,"/",REPT(" ",100)),100)),"\",REPT(" ",100)),100))</f>
        <v>V22R08.RIBD19</v>
      </c>
      <c r="M343" s="4" t="str">
        <f t="shared" si="10"/>
        <v>V22R08</v>
      </c>
      <c r="N343" s="4" t="str">
        <f t="shared" si="11"/>
        <v>V22R08</v>
      </c>
    </row>
    <row r="344" spans="12:14" x14ac:dyDescent="0.25">
      <c r="L344" s="4" t="str">
        <f>TRIM(RIGHT(SUBSTITUTE(TRIM(RIGHT(SUBSTITUTE(Reference!B344,"/",REPT(" ",100)),100)),"\",REPT(" ",100)),100))</f>
        <v>V22R09.RIBD19</v>
      </c>
      <c r="M344" s="4" t="str">
        <f t="shared" si="10"/>
        <v>V22R09</v>
      </c>
      <c r="N344" s="4" t="str">
        <f t="shared" si="11"/>
        <v>V22R09</v>
      </c>
    </row>
    <row r="345" spans="12:14" x14ac:dyDescent="0.25">
      <c r="L345" s="4" t="str">
        <f>TRIM(RIGHT(SUBSTITUTE(TRIM(RIGHT(SUBSTITUTE(Reference!B345,"/",REPT(" ",100)),100)),"\",REPT(" ",100)),100))</f>
        <v>V22R10.RIBD19</v>
      </c>
      <c r="M345" s="4" t="str">
        <f t="shared" si="10"/>
        <v>V22R10</v>
      </c>
      <c r="N345" s="4" t="str">
        <f t="shared" si="11"/>
        <v>V22R10</v>
      </c>
    </row>
    <row r="346" spans="12:14" x14ac:dyDescent="0.25">
      <c r="L346" s="4" t="str">
        <f>TRIM(RIGHT(SUBSTITUTE(TRIM(RIGHT(SUBSTITUTE(Reference!B346,"/",REPT(" ",100)),100)),"\",REPT(" ",100)),100))</f>
        <v>V22R05.RIBD19</v>
      </c>
      <c r="M346" s="4" t="str">
        <f t="shared" si="10"/>
        <v>V22R05</v>
      </c>
      <c r="N346" s="4" t="str">
        <f t="shared" si="11"/>
        <v>V22R05</v>
      </c>
    </row>
    <row r="347" spans="12:14" x14ac:dyDescent="0.25">
      <c r="L347" s="4" t="str">
        <f>TRIM(RIGHT(SUBSTITUTE(TRIM(RIGHT(SUBSTITUTE(Reference!B347,"/",REPT(" ",100)),100)),"\",REPT(" ",100)),100))</f>
        <v>V22R06.RIBD19</v>
      </c>
      <c r="M347" s="4" t="str">
        <f t="shared" si="10"/>
        <v>V22R06</v>
      </c>
      <c r="N347" s="4" t="str">
        <f t="shared" si="11"/>
        <v>V22R06</v>
      </c>
    </row>
    <row r="348" spans="12:14" x14ac:dyDescent="0.25">
      <c r="L348" s="4" t="str">
        <f>TRIM(RIGHT(SUBSTITUTE(TRIM(RIGHT(SUBSTITUTE(Reference!B348,"/",REPT(" ",100)),100)),"\",REPT(" ",100)),100))</f>
        <v>V22R07.RIBD19</v>
      </c>
      <c r="M348" s="4" t="str">
        <f t="shared" si="10"/>
        <v>V22R07</v>
      </c>
      <c r="N348" s="4" t="str">
        <f t="shared" si="11"/>
        <v>V22R07</v>
      </c>
    </row>
    <row r="349" spans="12:14" x14ac:dyDescent="0.25">
      <c r="L349" s="4" t="str">
        <f>TRIM(RIGHT(SUBSTITUTE(TRIM(RIGHT(SUBSTITUTE(Reference!B349,"/",REPT(" ",100)),100)),"\",REPT(" ",100)),100))</f>
        <v>V22R08.RIBD19</v>
      </c>
      <c r="M349" s="4" t="str">
        <f t="shared" si="10"/>
        <v>V22R08</v>
      </c>
      <c r="N349" s="4" t="str">
        <f t="shared" si="11"/>
        <v>V22R08</v>
      </c>
    </row>
    <row r="350" spans="12:14" x14ac:dyDescent="0.25">
      <c r="L350" s="4" t="str">
        <f>TRIM(RIGHT(SUBSTITUTE(TRIM(RIGHT(SUBSTITUTE(Reference!B350,"/",REPT(" ",100)),100)),"\",REPT(" ",100)),100))</f>
        <v>V22R09.RIBD19</v>
      </c>
      <c r="M350" s="4" t="str">
        <f t="shared" si="10"/>
        <v>V22R09</v>
      </c>
      <c r="N350" s="4" t="str">
        <f t="shared" si="11"/>
        <v>V22R09</v>
      </c>
    </row>
    <row r="351" spans="12:14" x14ac:dyDescent="0.25">
      <c r="L351" s="4" t="str">
        <f>TRIM(RIGHT(SUBSTITUTE(TRIM(RIGHT(SUBSTITUTE(Reference!B351,"/",REPT(" ",100)),100)),"\",REPT(" ",100)),100))</f>
        <v>V22R10.RIBD19</v>
      </c>
      <c r="M351" s="4" t="str">
        <f t="shared" si="10"/>
        <v>V22R10</v>
      </c>
      <c r="N351" s="4" t="str">
        <f t="shared" si="11"/>
        <v>V22R10</v>
      </c>
    </row>
    <row r="352" spans="12:14" x14ac:dyDescent="0.25">
      <c r="L352" s="4" t="str">
        <f>TRIM(RIGHT(SUBSTITUTE(TRIM(RIGHT(SUBSTITUTE(Reference!B352,"/",REPT(" ",100)),100)),"\",REPT(" ",100)),100))</f>
        <v/>
      </c>
      <c r="M352" s="4" t="str">
        <f t="shared" si="10"/>
        <v/>
      </c>
      <c r="N352" s="4" t="str">
        <f t="shared" si="11"/>
        <v/>
      </c>
    </row>
    <row r="353" spans="12:14" x14ac:dyDescent="0.25">
      <c r="L353" s="4" t="str">
        <f>TRIM(RIGHT(SUBSTITUTE(TRIM(RIGHT(SUBSTITUTE(Reference!B353,"/",REPT(" ",100)),100)),"\",REPT(" ",100)),100))</f>
        <v/>
      </c>
      <c r="M353" s="4" t="str">
        <f t="shared" si="10"/>
        <v/>
      </c>
      <c r="N353" s="4" t="str">
        <f t="shared" si="11"/>
        <v/>
      </c>
    </row>
    <row r="354" spans="12:14" x14ac:dyDescent="0.25">
      <c r="L354" s="4" t="str">
        <f>TRIM(RIGHT(SUBSTITUTE(TRIM(RIGHT(SUBSTITUTE(Reference!B354,"/",REPT(" ",100)),100)),"\",REPT(" ",100)),100))</f>
        <v/>
      </c>
      <c r="M354" s="4" t="str">
        <f t="shared" si="10"/>
        <v/>
      </c>
      <c r="N354" s="4" t="str">
        <f t="shared" si="11"/>
        <v/>
      </c>
    </row>
    <row r="355" spans="12:14" x14ac:dyDescent="0.25">
      <c r="L355" s="4" t="str">
        <f>TRIM(RIGHT(SUBSTITUTE(TRIM(RIGHT(SUBSTITUTE(Reference!B355,"/",REPT(" ",100)),100)),"\",REPT(" ",100)),100))</f>
        <v/>
      </c>
      <c r="M355" s="4" t="str">
        <f t="shared" si="10"/>
        <v/>
      </c>
      <c r="N355" s="4" t="str">
        <f t="shared" si="11"/>
        <v/>
      </c>
    </row>
    <row r="356" spans="12:14" x14ac:dyDescent="0.25">
      <c r="L356" s="4" t="str">
        <f>TRIM(RIGHT(SUBSTITUTE(TRIM(RIGHT(SUBSTITUTE(Reference!B356,"/",REPT(" ",100)),100)),"\",REPT(" ",100)),100))</f>
        <v/>
      </c>
      <c r="M356" s="4" t="str">
        <f t="shared" si="10"/>
        <v/>
      </c>
      <c r="N356" s="4" t="str">
        <f t="shared" si="11"/>
        <v/>
      </c>
    </row>
    <row r="357" spans="12:14" x14ac:dyDescent="0.25">
      <c r="L357" s="4" t="str">
        <f>TRIM(RIGHT(SUBSTITUTE(TRIM(RIGHT(SUBSTITUTE(Reference!B357,"/",REPT(" ",100)),100)),"\",REPT(" ",100)),100))</f>
        <v/>
      </c>
      <c r="M357" s="4" t="str">
        <f t="shared" si="10"/>
        <v/>
      </c>
      <c r="N357" s="4" t="str">
        <f t="shared" si="11"/>
        <v/>
      </c>
    </row>
    <row r="358" spans="12:14" x14ac:dyDescent="0.25">
      <c r="L358" s="4" t="str">
        <f>TRIM(RIGHT(SUBSTITUTE(TRIM(RIGHT(SUBSTITUTE(Reference!B358,"/",REPT(" ",100)),100)),"\",REPT(" ",100)),100))</f>
        <v/>
      </c>
      <c r="M358" s="4" t="str">
        <f t="shared" si="10"/>
        <v/>
      </c>
      <c r="N358" s="4" t="str">
        <f t="shared" si="11"/>
        <v/>
      </c>
    </row>
    <row r="359" spans="12:14" x14ac:dyDescent="0.25">
      <c r="L359" s="4" t="str">
        <f>TRIM(RIGHT(SUBSTITUTE(TRIM(RIGHT(SUBSTITUTE(Reference!B359,"/",REPT(" ",100)),100)),"\",REPT(" ",100)),100))</f>
        <v/>
      </c>
      <c r="M359" s="4" t="str">
        <f t="shared" si="10"/>
        <v/>
      </c>
      <c r="N359" s="4" t="str">
        <f t="shared" si="11"/>
        <v/>
      </c>
    </row>
    <row r="360" spans="12:14" x14ac:dyDescent="0.25">
      <c r="L360" s="4" t="str">
        <f>TRIM(RIGHT(SUBSTITUTE(TRIM(RIGHT(SUBSTITUTE(Reference!B360,"/",REPT(" ",100)),100)),"\",REPT(" ",100)),100))</f>
        <v/>
      </c>
      <c r="M360" s="4" t="str">
        <f t="shared" si="10"/>
        <v/>
      </c>
      <c r="N360" s="4" t="str">
        <f t="shared" si="11"/>
        <v/>
      </c>
    </row>
    <row r="361" spans="12:14" x14ac:dyDescent="0.25">
      <c r="L361" s="4" t="str">
        <f>TRIM(RIGHT(SUBSTITUTE(TRIM(RIGHT(SUBSTITUTE(Reference!B361,"/",REPT(" ",100)),100)),"\",REPT(" ",100)),100))</f>
        <v/>
      </c>
      <c r="M361" s="4" t="str">
        <f t="shared" si="10"/>
        <v/>
      </c>
      <c r="N361" s="4" t="str">
        <f t="shared" si="11"/>
        <v/>
      </c>
    </row>
    <row r="362" spans="12:14" x14ac:dyDescent="0.25">
      <c r="L362" s="4" t="str">
        <f>TRIM(RIGHT(SUBSTITUTE(TRIM(RIGHT(SUBSTITUTE(Reference!B362,"/",REPT(" ",100)),100)),"\",REPT(" ",100)),100))</f>
        <v/>
      </c>
      <c r="M362" s="4" t="str">
        <f t="shared" si="10"/>
        <v/>
      </c>
      <c r="N362" s="4" t="str">
        <f t="shared" si="11"/>
        <v/>
      </c>
    </row>
    <row r="363" spans="12:14" x14ac:dyDescent="0.25">
      <c r="L363" s="4" t="str">
        <f>TRIM(RIGHT(SUBSTITUTE(TRIM(RIGHT(SUBSTITUTE(Reference!B363,"/",REPT(" ",100)),100)),"\",REPT(" ",100)),100))</f>
        <v/>
      </c>
      <c r="M363" s="4" t="str">
        <f t="shared" si="10"/>
        <v/>
      </c>
      <c r="N363" s="4" t="str">
        <f t="shared" si="11"/>
        <v/>
      </c>
    </row>
    <row r="364" spans="12:14" x14ac:dyDescent="0.25">
      <c r="L364" s="4" t="str">
        <f>TRIM(RIGHT(SUBSTITUTE(TRIM(RIGHT(SUBSTITUTE(Reference!B364,"/",REPT(" ",100)),100)),"\",REPT(" ",100)),100))</f>
        <v/>
      </c>
      <c r="M364" s="4" t="str">
        <f t="shared" si="10"/>
        <v/>
      </c>
      <c r="N364" s="4" t="str">
        <f t="shared" si="11"/>
        <v/>
      </c>
    </row>
    <row r="365" spans="12:14" x14ac:dyDescent="0.25">
      <c r="L365" s="4" t="str">
        <f>TRIM(RIGHT(SUBSTITUTE(TRIM(RIGHT(SUBSTITUTE(Reference!B365,"/",REPT(" ",100)),100)),"\",REPT(" ",100)),100))</f>
        <v/>
      </c>
      <c r="M365" s="4" t="str">
        <f t="shared" si="10"/>
        <v/>
      </c>
      <c r="N365" s="4" t="str">
        <f t="shared" si="11"/>
        <v/>
      </c>
    </row>
    <row r="366" spans="12:14" x14ac:dyDescent="0.25">
      <c r="L366" s="4" t="str">
        <f>TRIM(RIGHT(SUBSTITUTE(TRIM(RIGHT(SUBSTITUTE(Reference!B366,"/",REPT(" ",100)),100)),"\",REPT(" ",100)),100))</f>
        <v/>
      </c>
      <c r="M366" s="4" t="str">
        <f t="shared" si="10"/>
        <v/>
      </c>
      <c r="N366" s="4" t="str">
        <f t="shared" si="11"/>
        <v/>
      </c>
    </row>
    <row r="367" spans="12:14" x14ac:dyDescent="0.25">
      <c r="L367" s="4" t="str">
        <f>TRIM(RIGHT(SUBSTITUTE(TRIM(RIGHT(SUBSTITUTE(Reference!B367,"/",REPT(" ",100)),100)),"\",REPT(" ",100)),100))</f>
        <v/>
      </c>
      <c r="M367" s="4" t="str">
        <f t="shared" si="10"/>
        <v/>
      </c>
      <c r="N367" s="4" t="str">
        <f t="shared" si="11"/>
        <v/>
      </c>
    </row>
    <row r="368" spans="12:14" x14ac:dyDescent="0.25">
      <c r="L368" s="4" t="str">
        <f>TRIM(RIGHT(SUBSTITUTE(TRIM(RIGHT(SUBSTITUTE(Reference!B368,"/",REPT(" ",100)),100)),"\",REPT(" ",100)),100))</f>
        <v/>
      </c>
      <c r="M368" s="4" t="str">
        <f t="shared" si="10"/>
        <v/>
      </c>
      <c r="N368" s="4" t="str">
        <f t="shared" si="11"/>
        <v/>
      </c>
    </row>
    <row r="369" spans="12:14" x14ac:dyDescent="0.25">
      <c r="L369" s="4" t="str">
        <f>TRIM(RIGHT(SUBSTITUTE(TRIM(RIGHT(SUBSTITUTE(Reference!B369,"/",REPT(" ",100)),100)),"\",REPT(" ",100)),100))</f>
        <v/>
      </c>
      <c r="M369" s="4" t="str">
        <f t="shared" si="10"/>
        <v/>
      </c>
      <c r="N369" s="4" t="str">
        <f t="shared" si="11"/>
        <v/>
      </c>
    </row>
    <row r="370" spans="12:14" x14ac:dyDescent="0.25">
      <c r="L370" s="4" t="str">
        <f>TRIM(RIGHT(SUBSTITUTE(TRIM(RIGHT(SUBSTITUTE(Reference!B370,"/",REPT(" ",100)),100)),"\",REPT(" ",100)),100))</f>
        <v/>
      </c>
      <c r="M370" s="4" t="str">
        <f t="shared" si="10"/>
        <v/>
      </c>
      <c r="N370" s="4" t="str">
        <f t="shared" si="11"/>
        <v/>
      </c>
    </row>
    <row r="371" spans="12:14" x14ac:dyDescent="0.25">
      <c r="L371" s="4" t="str">
        <f>TRIM(RIGHT(SUBSTITUTE(TRIM(RIGHT(SUBSTITUTE(Reference!B371,"/",REPT(" ",100)),100)),"\",REPT(" ",100)),100))</f>
        <v/>
      </c>
      <c r="M371" s="4" t="str">
        <f t="shared" si="10"/>
        <v/>
      </c>
      <c r="N371" s="4" t="str">
        <f t="shared" si="11"/>
        <v/>
      </c>
    </row>
    <row r="372" spans="12:14" x14ac:dyDescent="0.25">
      <c r="L372" s="4" t="str">
        <f>TRIM(RIGHT(SUBSTITUTE(TRIM(RIGHT(SUBSTITUTE(Reference!B372,"/",REPT(" ",100)),100)),"\",REPT(" ",100)),100))</f>
        <v/>
      </c>
      <c r="M372" s="4" t="str">
        <f t="shared" si="10"/>
        <v/>
      </c>
      <c r="N372" s="4" t="str">
        <f t="shared" si="11"/>
        <v/>
      </c>
    </row>
    <row r="373" spans="12:14" x14ac:dyDescent="0.25">
      <c r="L373" s="4" t="str">
        <f>TRIM(RIGHT(SUBSTITUTE(TRIM(RIGHT(SUBSTITUTE(Reference!B373,"/",REPT(" ",100)),100)),"\",REPT(" ",100)),100))</f>
        <v/>
      </c>
      <c r="M373" s="4" t="str">
        <f t="shared" si="10"/>
        <v/>
      </c>
      <c r="N373" s="4" t="str">
        <f t="shared" si="11"/>
        <v/>
      </c>
    </row>
    <row r="374" spans="12:14" x14ac:dyDescent="0.25">
      <c r="L374" s="4" t="str">
        <f>TRIM(RIGHT(SUBSTITUTE(TRIM(RIGHT(SUBSTITUTE(Reference!B374,"/",REPT(" ",100)),100)),"\",REPT(" ",100)),100))</f>
        <v/>
      </c>
      <c r="M374" s="4" t="str">
        <f t="shared" si="10"/>
        <v/>
      </c>
      <c r="N374" s="4" t="str">
        <f t="shared" si="11"/>
        <v/>
      </c>
    </row>
    <row r="375" spans="12:14" x14ac:dyDescent="0.25">
      <c r="L375" s="4" t="str">
        <f>TRIM(RIGHT(SUBSTITUTE(TRIM(RIGHT(SUBSTITUTE(Reference!B375,"/",REPT(" ",100)),100)),"\",REPT(" ",100)),100))</f>
        <v/>
      </c>
      <c r="M375" s="4" t="str">
        <f t="shared" si="10"/>
        <v/>
      </c>
      <c r="N375" s="4" t="str">
        <f t="shared" si="11"/>
        <v/>
      </c>
    </row>
    <row r="376" spans="12:14" x14ac:dyDescent="0.25">
      <c r="L376" s="4" t="str">
        <f>TRIM(RIGHT(SUBSTITUTE(TRIM(RIGHT(SUBSTITUTE(Reference!B376,"/",REPT(" ",100)),100)),"\",REPT(" ",100)),100))</f>
        <v/>
      </c>
      <c r="M376" s="4" t="str">
        <f t="shared" si="10"/>
        <v/>
      </c>
      <c r="N376" s="4" t="str">
        <f t="shared" si="11"/>
        <v/>
      </c>
    </row>
    <row r="377" spans="12:14" x14ac:dyDescent="0.25">
      <c r="L377" s="4" t="str">
        <f>TRIM(RIGHT(SUBSTITUTE(TRIM(RIGHT(SUBSTITUTE(Reference!B377,"/",REPT(" ",100)),100)),"\",REPT(" ",100)),100))</f>
        <v/>
      </c>
      <c r="M377" s="4" t="str">
        <f t="shared" si="10"/>
        <v/>
      </c>
      <c r="N377" s="4" t="str">
        <f t="shared" si="11"/>
        <v/>
      </c>
    </row>
    <row r="378" spans="12:14" x14ac:dyDescent="0.25">
      <c r="L378" s="4" t="str">
        <f>TRIM(RIGHT(SUBSTITUTE(TRIM(RIGHT(SUBSTITUTE(Reference!B378,"/",REPT(" ",100)),100)),"\",REPT(" ",100)),100))</f>
        <v/>
      </c>
      <c r="M378" s="4" t="str">
        <f t="shared" si="10"/>
        <v/>
      </c>
      <c r="N378" s="4" t="str">
        <f t="shared" si="11"/>
        <v/>
      </c>
    </row>
    <row r="379" spans="12:14" x14ac:dyDescent="0.25">
      <c r="L379" s="4" t="str">
        <f>TRIM(RIGHT(SUBSTITUTE(TRIM(RIGHT(SUBSTITUTE(Reference!B379,"/",REPT(" ",100)),100)),"\",REPT(" ",100)),100))</f>
        <v/>
      </c>
      <c r="M379" s="4" t="str">
        <f t="shared" si="10"/>
        <v/>
      </c>
      <c r="N379" s="4" t="str">
        <f t="shared" si="11"/>
        <v/>
      </c>
    </row>
    <row r="380" spans="12:14" x14ac:dyDescent="0.25">
      <c r="L380" s="4" t="str">
        <f>TRIM(RIGHT(SUBSTITUTE(TRIM(RIGHT(SUBSTITUTE(Reference!B380,"/",REPT(" ",100)),100)),"\",REPT(" ",100)),100))</f>
        <v/>
      </c>
      <c r="M380" s="4" t="str">
        <f t="shared" si="10"/>
        <v/>
      </c>
      <c r="N380" s="4" t="str">
        <f t="shared" si="11"/>
        <v/>
      </c>
    </row>
    <row r="381" spans="12:14" x14ac:dyDescent="0.25">
      <c r="L381" s="4" t="str">
        <f>TRIM(RIGHT(SUBSTITUTE(TRIM(RIGHT(SUBSTITUTE(Reference!B381,"/",REPT(" ",100)),100)),"\",REPT(" ",100)),100))</f>
        <v/>
      </c>
      <c r="M381" s="4" t="str">
        <f t="shared" si="10"/>
        <v/>
      </c>
      <c r="N381" s="4" t="str">
        <f t="shared" si="11"/>
        <v/>
      </c>
    </row>
    <row r="382" spans="12:14" x14ac:dyDescent="0.25">
      <c r="L382" s="4" t="str">
        <f>TRIM(RIGHT(SUBSTITUTE(TRIM(RIGHT(SUBSTITUTE(Reference!B382,"/",REPT(" ",100)),100)),"\",REPT(" ",100)),100))</f>
        <v/>
      </c>
      <c r="M382" s="4" t="str">
        <f t="shared" si="10"/>
        <v/>
      </c>
      <c r="N382" s="4" t="str">
        <f t="shared" si="11"/>
        <v/>
      </c>
    </row>
    <row r="383" spans="12:14" x14ac:dyDescent="0.25">
      <c r="L383" s="4" t="str">
        <f>TRIM(RIGHT(SUBSTITUTE(TRIM(RIGHT(SUBSTITUTE(Reference!B383,"/",REPT(" ",100)),100)),"\",REPT(" ",100)),100))</f>
        <v/>
      </c>
      <c r="M383" s="4" t="str">
        <f t="shared" si="10"/>
        <v/>
      </c>
      <c r="N383" s="4" t="str">
        <f t="shared" si="11"/>
        <v/>
      </c>
    </row>
    <row r="384" spans="12:14" x14ac:dyDescent="0.25">
      <c r="L384" s="4" t="str">
        <f>TRIM(RIGHT(SUBSTITUTE(TRIM(RIGHT(SUBSTITUTE(Reference!B384,"/",REPT(" ",100)),100)),"\",REPT(" ",100)),100))</f>
        <v/>
      </c>
      <c r="M384" s="4" t="str">
        <f t="shared" si="10"/>
        <v/>
      </c>
      <c r="N384" s="4" t="str">
        <f t="shared" si="11"/>
        <v/>
      </c>
    </row>
    <row r="385" spans="12:14" x14ac:dyDescent="0.25">
      <c r="L385" s="4" t="str">
        <f>TRIM(RIGHT(SUBSTITUTE(TRIM(RIGHT(SUBSTITUTE(Reference!B385,"/",REPT(" ",100)),100)),"\",REPT(" ",100)),100))</f>
        <v/>
      </c>
      <c r="M385" s="4" t="str">
        <f t="shared" si="10"/>
        <v/>
      </c>
      <c r="N385" s="4" t="str">
        <f t="shared" si="11"/>
        <v/>
      </c>
    </row>
    <row r="386" spans="12:14" x14ac:dyDescent="0.25">
      <c r="L386" s="4" t="str">
        <f>TRIM(RIGHT(SUBSTITUTE(TRIM(RIGHT(SUBSTITUTE(Reference!B386,"/",REPT(" ",100)),100)),"\",REPT(" ",100)),100))</f>
        <v/>
      </c>
      <c r="M386" s="4" t="str">
        <f t="shared" si="10"/>
        <v/>
      </c>
      <c r="N386" s="4" t="str">
        <f t="shared" si="11"/>
        <v/>
      </c>
    </row>
    <row r="387" spans="12:14" x14ac:dyDescent="0.25">
      <c r="L387" s="4" t="str">
        <f>TRIM(RIGHT(SUBSTITUTE(TRIM(RIGHT(SUBSTITUTE(Reference!B387,"/",REPT(" ",100)),100)),"\",REPT(" ",100)),100))</f>
        <v/>
      </c>
      <c r="M387" s="4" t="str">
        <f t="shared" si="10"/>
        <v/>
      </c>
      <c r="N387" s="4" t="str">
        <f t="shared" si="11"/>
        <v/>
      </c>
    </row>
    <row r="388" spans="12:14" x14ac:dyDescent="0.25">
      <c r="L388" s="4" t="str">
        <f>TRIM(RIGHT(SUBSTITUTE(TRIM(RIGHT(SUBSTITUTE(Reference!B388,"/",REPT(" ",100)),100)),"\",REPT(" ",100)),100))</f>
        <v/>
      </c>
      <c r="M388" s="4" t="str">
        <f t="shared" si="10"/>
        <v/>
      </c>
      <c r="N388" s="4" t="str">
        <f t="shared" si="11"/>
        <v/>
      </c>
    </row>
    <row r="389" spans="12:14" x14ac:dyDescent="0.25">
      <c r="L389" s="4" t="str">
        <f>TRIM(RIGHT(SUBSTITUTE(TRIM(RIGHT(SUBSTITUTE(Reference!B389,"/",REPT(" ",100)),100)),"\",REPT(" ",100)),100))</f>
        <v/>
      </c>
      <c r="M389" s="4" t="str">
        <f t="shared" ref="M389:M452" si="12">TRIM(LEFT(SUBSTITUTE(L389,".",REPT(" ",100)),100))</f>
        <v/>
      </c>
      <c r="N389" s="4" t="str">
        <f t="shared" ref="N389:N452" si="13">M389</f>
        <v/>
      </c>
    </row>
    <row r="390" spans="12:14" x14ac:dyDescent="0.25">
      <c r="L390" s="4" t="str">
        <f>TRIM(RIGHT(SUBSTITUTE(TRIM(RIGHT(SUBSTITUTE(Reference!B390,"/",REPT(" ",100)),100)),"\",REPT(" ",100)),100))</f>
        <v/>
      </c>
      <c r="M390" s="4" t="str">
        <f t="shared" si="12"/>
        <v/>
      </c>
      <c r="N390" s="4" t="str">
        <f t="shared" si="13"/>
        <v/>
      </c>
    </row>
    <row r="391" spans="12:14" x14ac:dyDescent="0.25">
      <c r="L391" s="4" t="str">
        <f>TRIM(RIGHT(SUBSTITUTE(TRIM(RIGHT(SUBSTITUTE(Reference!B391,"/",REPT(" ",100)),100)),"\",REPT(" ",100)),100))</f>
        <v/>
      </c>
      <c r="M391" s="4" t="str">
        <f t="shared" si="12"/>
        <v/>
      </c>
      <c r="N391" s="4" t="str">
        <f t="shared" si="13"/>
        <v/>
      </c>
    </row>
    <row r="392" spans="12:14" x14ac:dyDescent="0.25">
      <c r="L392" s="4" t="str">
        <f>TRIM(RIGHT(SUBSTITUTE(TRIM(RIGHT(SUBSTITUTE(Reference!B392,"/",REPT(" ",100)),100)),"\",REPT(" ",100)),100))</f>
        <v/>
      </c>
      <c r="M392" s="4" t="str">
        <f t="shared" si="12"/>
        <v/>
      </c>
      <c r="N392" s="4" t="str">
        <f t="shared" si="13"/>
        <v/>
      </c>
    </row>
    <row r="393" spans="12:14" x14ac:dyDescent="0.25">
      <c r="L393" s="4" t="str">
        <f>TRIM(RIGHT(SUBSTITUTE(TRIM(RIGHT(SUBSTITUTE(Reference!B393,"/",REPT(" ",100)),100)),"\",REPT(" ",100)),100))</f>
        <v/>
      </c>
      <c r="M393" s="4" t="str">
        <f t="shared" si="12"/>
        <v/>
      </c>
      <c r="N393" s="4" t="str">
        <f t="shared" si="13"/>
        <v/>
      </c>
    </row>
    <row r="394" spans="12:14" x14ac:dyDescent="0.25">
      <c r="L394" s="4" t="str">
        <f>TRIM(RIGHT(SUBSTITUTE(TRIM(RIGHT(SUBSTITUTE(Reference!B394,"/",REPT(" ",100)),100)),"\",REPT(" ",100)),100))</f>
        <v/>
      </c>
      <c r="M394" s="4" t="str">
        <f t="shared" si="12"/>
        <v/>
      </c>
      <c r="N394" s="4" t="str">
        <f t="shared" si="13"/>
        <v/>
      </c>
    </row>
    <row r="395" spans="12:14" x14ac:dyDescent="0.25">
      <c r="L395" s="4" t="str">
        <f>TRIM(RIGHT(SUBSTITUTE(TRIM(RIGHT(SUBSTITUTE(Reference!B395,"/",REPT(" ",100)),100)),"\",REPT(" ",100)),100))</f>
        <v/>
      </c>
      <c r="M395" s="4" t="str">
        <f t="shared" si="12"/>
        <v/>
      </c>
      <c r="N395" s="4" t="str">
        <f t="shared" si="13"/>
        <v/>
      </c>
    </row>
    <row r="396" spans="12:14" x14ac:dyDescent="0.25">
      <c r="L396" s="4" t="str">
        <f>TRIM(RIGHT(SUBSTITUTE(TRIM(RIGHT(SUBSTITUTE(Reference!B396,"/",REPT(" ",100)),100)),"\",REPT(" ",100)),100))</f>
        <v/>
      </c>
      <c r="M396" s="4" t="str">
        <f t="shared" si="12"/>
        <v/>
      </c>
      <c r="N396" s="4" t="str">
        <f t="shared" si="13"/>
        <v/>
      </c>
    </row>
    <row r="397" spans="12:14" x14ac:dyDescent="0.25">
      <c r="L397" s="4" t="str">
        <f>TRIM(RIGHT(SUBSTITUTE(TRIM(RIGHT(SUBSTITUTE(Reference!B397,"/",REPT(" ",100)),100)),"\",REPT(" ",100)),100))</f>
        <v/>
      </c>
      <c r="M397" s="4" t="str">
        <f t="shared" si="12"/>
        <v/>
      </c>
      <c r="N397" s="4" t="str">
        <f t="shared" si="13"/>
        <v/>
      </c>
    </row>
    <row r="398" spans="12:14" x14ac:dyDescent="0.25">
      <c r="L398" s="4" t="str">
        <f>TRIM(RIGHT(SUBSTITUTE(TRIM(RIGHT(SUBSTITUTE(Reference!B398,"/",REPT(" ",100)),100)),"\",REPT(" ",100)),100))</f>
        <v/>
      </c>
      <c r="M398" s="4" t="str">
        <f t="shared" si="12"/>
        <v/>
      </c>
      <c r="N398" s="4" t="str">
        <f t="shared" si="13"/>
        <v/>
      </c>
    </row>
    <row r="399" spans="12:14" x14ac:dyDescent="0.25">
      <c r="L399" s="4" t="str">
        <f>TRIM(RIGHT(SUBSTITUTE(TRIM(RIGHT(SUBSTITUTE(Reference!B399,"/",REPT(" ",100)),100)),"\",REPT(" ",100)),100))</f>
        <v/>
      </c>
      <c r="M399" s="4" t="str">
        <f t="shared" si="12"/>
        <v/>
      </c>
      <c r="N399" s="4" t="str">
        <f t="shared" si="13"/>
        <v/>
      </c>
    </row>
    <row r="400" spans="12:14" x14ac:dyDescent="0.25">
      <c r="L400" s="4" t="str">
        <f>TRIM(RIGHT(SUBSTITUTE(TRIM(RIGHT(SUBSTITUTE(Reference!B400,"/",REPT(" ",100)),100)),"\",REPT(" ",100)),100))</f>
        <v/>
      </c>
      <c r="M400" s="4" t="str">
        <f t="shared" si="12"/>
        <v/>
      </c>
      <c r="N400" s="4" t="str">
        <f t="shared" si="13"/>
        <v/>
      </c>
    </row>
    <row r="401" spans="12:14" x14ac:dyDescent="0.25">
      <c r="L401" s="4" t="str">
        <f>TRIM(RIGHT(SUBSTITUTE(TRIM(RIGHT(SUBSTITUTE(Reference!B401,"/",REPT(" ",100)),100)),"\",REPT(" ",100)),100))</f>
        <v/>
      </c>
      <c r="M401" s="4" t="str">
        <f t="shared" si="12"/>
        <v/>
      </c>
      <c r="N401" s="4" t="str">
        <f t="shared" si="13"/>
        <v/>
      </c>
    </row>
    <row r="402" spans="12:14" x14ac:dyDescent="0.25">
      <c r="L402" s="4" t="str">
        <f>TRIM(RIGHT(SUBSTITUTE(TRIM(RIGHT(SUBSTITUTE(Reference!B402,"/",REPT(" ",100)),100)),"\",REPT(" ",100)),100))</f>
        <v/>
      </c>
      <c r="M402" s="4" t="str">
        <f t="shared" si="12"/>
        <v/>
      </c>
      <c r="N402" s="4" t="str">
        <f t="shared" si="13"/>
        <v/>
      </c>
    </row>
    <row r="403" spans="12:14" x14ac:dyDescent="0.25">
      <c r="L403" s="4" t="str">
        <f>TRIM(RIGHT(SUBSTITUTE(TRIM(RIGHT(SUBSTITUTE(Reference!B403,"/",REPT(" ",100)),100)),"\",REPT(" ",100)),100))</f>
        <v/>
      </c>
      <c r="M403" s="4" t="str">
        <f t="shared" si="12"/>
        <v/>
      </c>
      <c r="N403" s="4" t="str">
        <f t="shared" si="13"/>
        <v/>
      </c>
    </row>
    <row r="404" spans="12:14" x14ac:dyDescent="0.25">
      <c r="L404" s="4" t="str">
        <f>TRIM(RIGHT(SUBSTITUTE(TRIM(RIGHT(SUBSTITUTE(Reference!B404,"/",REPT(" ",100)),100)),"\",REPT(" ",100)),100))</f>
        <v/>
      </c>
      <c r="M404" s="4" t="str">
        <f t="shared" si="12"/>
        <v/>
      </c>
      <c r="N404" s="4" t="str">
        <f t="shared" si="13"/>
        <v/>
      </c>
    </row>
    <row r="405" spans="12:14" x14ac:dyDescent="0.25">
      <c r="L405" s="4" t="str">
        <f>TRIM(RIGHT(SUBSTITUTE(TRIM(RIGHT(SUBSTITUTE(Reference!B405,"/",REPT(" ",100)),100)),"\",REPT(" ",100)),100))</f>
        <v/>
      </c>
      <c r="M405" s="4" t="str">
        <f t="shared" si="12"/>
        <v/>
      </c>
      <c r="N405" s="4" t="str">
        <f t="shared" si="13"/>
        <v/>
      </c>
    </row>
    <row r="406" spans="12:14" x14ac:dyDescent="0.25">
      <c r="L406" s="4" t="str">
        <f>TRIM(RIGHT(SUBSTITUTE(TRIM(RIGHT(SUBSTITUTE(Reference!B406,"/",REPT(" ",100)),100)),"\",REPT(" ",100)),100))</f>
        <v/>
      </c>
      <c r="M406" s="4" t="str">
        <f t="shared" si="12"/>
        <v/>
      </c>
      <c r="N406" s="4" t="str">
        <f t="shared" si="13"/>
        <v/>
      </c>
    </row>
    <row r="407" spans="12:14" x14ac:dyDescent="0.25">
      <c r="L407" s="4" t="str">
        <f>TRIM(RIGHT(SUBSTITUTE(TRIM(RIGHT(SUBSTITUTE(Reference!B407,"/",REPT(" ",100)),100)),"\",REPT(" ",100)),100))</f>
        <v/>
      </c>
      <c r="M407" s="4" t="str">
        <f t="shared" si="12"/>
        <v/>
      </c>
      <c r="N407" s="4" t="str">
        <f t="shared" si="13"/>
        <v/>
      </c>
    </row>
    <row r="408" spans="12:14" x14ac:dyDescent="0.25">
      <c r="L408" s="4" t="str">
        <f>TRIM(RIGHT(SUBSTITUTE(TRIM(RIGHT(SUBSTITUTE(Reference!B408,"/",REPT(" ",100)),100)),"\",REPT(" ",100)),100))</f>
        <v/>
      </c>
      <c r="M408" s="4" t="str">
        <f t="shared" si="12"/>
        <v/>
      </c>
      <c r="N408" s="4" t="str">
        <f t="shared" si="13"/>
        <v/>
      </c>
    </row>
    <row r="409" spans="12:14" x14ac:dyDescent="0.25">
      <c r="L409" s="4" t="str">
        <f>TRIM(RIGHT(SUBSTITUTE(TRIM(RIGHT(SUBSTITUTE(Reference!B409,"/",REPT(" ",100)),100)),"\",REPT(" ",100)),100))</f>
        <v/>
      </c>
      <c r="M409" s="4" t="str">
        <f t="shared" si="12"/>
        <v/>
      </c>
      <c r="N409" s="4" t="str">
        <f t="shared" si="13"/>
        <v/>
      </c>
    </row>
    <row r="410" spans="12:14" x14ac:dyDescent="0.25">
      <c r="L410" s="4" t="str">
        <f>TRIM(RIGHT(SUBSTITUTE(TRIM(RIGHT(SUBSTITUTE(Reference!B410,"/",REPT(" ",100)),100)),"\",REPT(" ",100)),100))</f>
        <v/>
      </c>
      <c r="M410" s="4" t="str">
        <f t="shared" si="12"/>
        <v/>
      </c>
      <c r="N410" s="4" t="str">
        <f t="shared" si="13"/>
        <v/>
      </c>
    </row>
    <row r="411" spans="12:14" x14ac:dyDescent="0.25">
      <c r="L411" s="4" t="str">
        <f>TRIM(RIGHT(SUBSTITUTE(TRIM(RIGHT(SUBSTITUTE(Reference!B411,"/",REPT(" ",100)),100)),"\",REPT(" ",100)),100))</f>
        <v/>
      </c>
      <c r="M411" s="4" t="str">
        <f t="shared" si="12"/>
        <v/>
      </c>
      <c r="N411" s="4" t="str">
        <f t="shared" si="13"/>
        <v/>
      </c>
    </row>
    <row r="412" spans="12:14" x14ac:dyDescent="0.25">
      <c r="L412" s="4" t="str">
        <f>TRIM(RIGHT(SUBSTITUTE(TRIM(RIGHT(SUBSTITUTE(Reference!B412,"/",REPT(" ",100)),100)),"\",REPT(" ",100)),100))</f>
        <v/>
      </c>
      <c r="M412" s="4" t="str">
        <f t="shared" si="12"/>
        <v/>
      </c>
      <c r="N412" s="4" t="str">
        <f t="shared" si="13"/>
        <v/>
      </c>
    </row>
    <row r="413" spans="12:14" x14ac:dyDescent="0.25">
      <c r="L413" s="4" t="str">
        <f>TRIM(RIGHT(SUBSTITUTE(TRIM(RIGHT(SUBSTITUTE(Reference!B413,"/",REPT(" ",100)),100)),"\",REPT(" ",100)),100))</f>
        <v/>
      </c>
      <c r="M413" s="4" t="str">
        <f t="shared" si="12"/>
        <v/>
      </c>
      <c r="N413" s="4" t="str">
        <f t="shared" si="13"/>
        <v/>
      </c>
    </row>
    <row r="414" spans="12:14" x14ac:dyDescent="0.25">
      <c r="L414" s="4" t="str">
        <f>TRIM(RIGHT(SUBSTITUTE(TRIM(RIGHT(SUBSTITUTE(Reference!B414,"/",REPT(" ",100)),100)),"\",REPT(" ",100)),100))</f>
        <v/>
      </c>
      <c r="M414" s="4" t="str">
        <f t="shared" si="12"/>
        <v/>
      </c>
      <c r="N414" s="4" t="str">
        <f t="shared" si="13"/>
        <v/>
      </c>
    </row>
    <row r="415" spans="12:14" x14ac:dyDescent="0.25">
      <c r="L415" s="4" t="str">
        <f>TRIM(RIGHT(SUBSTITUTE(TRIM(RIGHT(SUBSTITUTE(Reference!B415,"/",REPT(" ",100)),100)),"\",REPT(" ",100)),100))</f>
        <v/>
      </c>
      <c r="M415" s="4" t="str">
        <f t="shared" si="12"/>
        <v/>
      </c>
      <c r="N415" s="4" t="str">
        <f t="shared" si="13"/>
        <v/>
      </c>
    </row>
    <row r="416" spans="12:14" x14ac:dyDescent="0.25">
      <c r="L416" s="4" t="str">
        <f>TRIM(RIGHT(SUBSTITUTE(TRIM(RIGHT(SUBSTITUTE(Reference!B416,"/",REPT(" ",100)),100)),"\",REPT(" ",100)),100))</f>
        <v/>
      </c>
      <c r="M416" s="4" t="str">
        <f t="shared" si="12"/>
        <v/>
      </c>
      <c r="N416" s="4" t="str">
        <f t="shared" si="13"/>
        <v/>
      </c>
    </row>
    <row r="417" spans="12:14" x14ac:dyDescent="0.25">
      <c r="L417" s="4" t="str">
        <f>TRIM(RIGHT(SUBSTITUTE(TRIM(RIGHT(SUBSTITUTE(Reference!B417,"/",REPT(" ",100)),100)),"\",REPT(" ",100)),100))</f>
        <v/>
      </c>
      <c r="M417" s="4" t="str">
        <f t="shared" si="12"/>
        <v/>
      </c>
      <c r="N417" s="4" t="str">
        <f t="shared" si="13"/>
        <v/>
      </c>
    </row>
    <row r="418" spans="12:14" x14ac:dyDescent="0.25">
      <c r="L418" s="4" t="str">
        <f>TRIM(RIGHT(SUBSTITUTE(TRIM(RIGHT(SUBSTITUTE(Reference!B418,"/",REPT(" ",100)),100)),"\",REPT(" ",100)),100))</f>
        <v/>
      </c>
      <c r="M418" s="4" t="str">
        <f t="shared" si="12"/>
        <v/>
      </c>
      <c r="N418" s="4" t="str">
        <f t="shared" si="13"/>
        <v/>
      </c>
    </row>
    <row r="419" spans="12:14" x14ac:dyDescent="0.25">
      <c r="L419" s="4" t="str">
        <f>TRIM(RIGHT(SUBSTITUTE(TRIM(RIGHT(SUBSTITUTE(Reference!B419,"/",REPT(" ",100)),100)),"\",REPT(" ",100)),100))</f>
        <v/>
      </c>
      <c r="M419" s="4" t="str">
        <f t="shared" si="12"/>
        <v/>
      </c>
      <c r="N419" s="4" t="str">
        <f t="shared" si="13"/>
        <v/>
      </c>
    </row>
    <row r="420" spans="12:14" x14ac:dyDescent="0.25">
      <c r="L420" s="4" t="str">
        <f>TRIM(RIGHT(SUBSTITUTE(TRIM(RIGHT(SUBSTITUTE(Reference!B420,"/",REPT(" ",100)),100)),"\",REPT(" ",100)),100))</f>
        <v/>
      </c>
      <c r="M420" s="4" t="str">
        <f t="shared" si="12"/>
        <v/>
      </c>
      <c r="N420" s="4" t="str">
        <f t="shared" si="13"/>
        <v/>
      </c>
    </row>
    <row r="421" spans="12:14" x14ac:dyDescent="0.25">
      <c r="L421" s="4" t="str">
        <f>TRIM(RIGHT(SUBSTITUTE(TRIM(RIGHT(SUBSTITUTE(Reference!B421,"/",REPT(" ",100)),100)),"\",REPT(" ",100)),100))</f>
        <v/>
      </c>
      <c r="M421" s="4" t="str">
        <f t="shared" si="12"/>
        <v/>
      </c>
      <c r="N421" s="4" t="str">
        <f t="shared" si="13"/>
        <v/>
      </c>
    </row>
    <row r="422" spans="12:14" x14ac:dyDescent="0.25">
      <c r="L422" s="4" t="str">
        <f>TRIM(RIGHT(SUBSTITUTE(TRIM(RIGHT(SUBSTITUTE(Reference!B422,"/",REPT(" ",100)),100)),"\",REPT(" ",100)),100))</f>
        <v/>
      </c>
      <c r="M422" s="4" t="str">
        <f t="shared" si="12"/>
        <v/>
      </c>
      <c r="N422" s="4" t="str">
        <f t="shared" si="13"/>
        <v/>
      </c>
    </row>
    <row r="423" spans="12:14" x14ac:dyDescent="0.25">
      <c r="L423" s="4" t="str">
        <f>TRIM(RIGHT(SUBSTITUTE(TRIM(RIGHT(SUBSTITUTE(Reference!B423,"/",REPT(" ",100)),100)),"\",REPT(" ",100)),100))</f>
        <v/>
      </c>
      <c r="M423" s="4" t="str">
        <f t="shared" si="12"/>
        <v/>
      </c>
      <c r="N423" s="4" t="str">
        <f t="shared" si="13"/>
        <v/>
      </c>
    </row>
    <row r="424" spans="12:14" x14ac:dyDescent="0.25">
      <c r="L424" s="4" t="str">
        <f>TRIM(RIGHT(SUBSTITUTE(TRIM(RIGHT(SUBSTITUTE(Reference!B424,"/",REPT(" ",100)),100)),"\",REPT(" ",100)),100))</f>
        <v/>
      </c>
      <c r="M424" s="4" t="str">
        <f t="shared" si="12"/>
        <v/>
      </c>
      <c r="N424" s="4" t="str">
        <f t="shared" si="13"/>
        <v/>
      </c>
    </row>
    <row r="425" spans="12:14" x14ac:dyDescent="0.25">
      <c r="L425" s="4" t="str">
        <f>TRIM(RIGHT(SUBSTITUTE(TRIM(RIGHT(SUBSTITUTE(Reference!B425,"/",REPT(" ",100)),100)),"\",REPT(" ",100)),100))</f>
        <v/>
      </c>
      <c r="M425" s="4" t="str">
        <f t="shared" si="12"/>
        <v/>
      </c>
      <c r="N425" s="4" t="str">
        <f t="shared" si="13"/>
        <v/>
      </c>
    </row>
    <row r="426" spans="12:14" x14ac:dyDescent="0.25">
      <c r="L426" s="4" t="str">
        <f>TRIM(RIGHT(SUBSTITUTE(TRIM(RIGHT(SUBSTITUTE(Reference!B426,"/",REPT(" ",100)),100)),"\",REPT(" ",100)),100))</f>
        <v/>
      </c>
      <c r="M426" s="4" t="str">
        <f t="shared" si="12"/>
        <v/>
      </c>
      <c r="N426" s="4" t="str">
        <f t="shared" si="13"/>
        <v/>
      </c>
    </row>
    <row r="427" spans="12:14" x14ac:dyDescent="0.25">
      <c r="L427" s="4" t="str">
        <f>TRIM(RIGHT(SUBSTITUTE(TRIM(RIGHT(SUBSTITUTE(Reference!B427,"/",REPT(" ",100)),100)),"\",REPT(" ",100)),100))</f>
        <v/>
      </c>
      <c r="M427" s="4" t="str">
        <f t="shared" si="12"/>
        <v/>
      </c>
      <c r="N427" s="4" t="str">
        <f t="shared" si="13"/>
        <v/>
      </c>
    </row>
    <row r="428" spans="12:14" x14ac:dyDescent="0.25">
      <c r="L428" s="4" t="str">
        <f>TRIM(RIGHT(SUBSTITUTE(TRIM(RIGHT(SUBSTITUTE(Reference!B428,"/",REPT(" ",100)),100)),"\",REPT(" ",100)),100))</f>
        <v/>
      </c>
      <c r="M428" s="4" t="str">
        <f t="shared" si="12"/>
        <v/>
      </c>
      <c r="N428" s="4" t="str">
        <f t="shared" si="13"/>
        <v/>
      </c>
    </row>
    <row r="429" spans="12:14" x14ac:dyDescent="0.25">
      <c r="L429" s="4" t="str">
        <f>TRIM(RIGHT(SUBSTITUTE(TRIM(RIGHT(SUBSTITUTE(Reference!B429,"/",REPT(" ",100)),100)),"\",REPT(" ",100)),100))</f>
        <v/>
      </c>
      <c r="M429" s="4" t="str">
        <f t="shared" si="12"/>
        <v/>
      </c>
      <c r="N429" s="4" t="str">
        <f t="shared" si="13"/>
        <v/>
      </c>
    </row>
    <row r="430" spans="12:14" x14ac:dyDescent="0.25">
      <c r="L430" s="4" t="str">
        <f>TRIM(RIGHT(SUBSTITUTE(TRIM(RIGHT(SUBSTITUTE(Reference!B430,"/",REPT(" ",100)),100)),"\",REPT(" ",100)),100))</f>
        <v/>
      </c>
      <c r="M430" s="4" t="str">
        <f t="shared" si="12"/>
        <v/>
      </c>
      <c r="N430" s="4" t="str">
        <f t="shared" si="13"/>
        <v/>
      </c>
    </row>
    <row r="431" spans="12:14" x14ac:dyDescent="0.25">
      <c r="L431" s="4" t="str">
        <f>TRIM(RIGHT(SUBSTITUTE(TRIM(RIGHT(SUBSTITUTE(Reference!B431,"/",REPT(" ",100)),100)),"\",REPT(" ",100)),100))</f>
        <v/>
      </c>
      <c r="M431" s="4" t="str">
        <f t="shared" si="12"/>
        <v/>
      </c>
      <c r="N431" s="4" t="str">
        <f t="shared" si="13"/>
        <v/>
      </c>
    </row>
    <row r="432" spans="12:14" x14ac:dyDescent="0.25">
      <c r="L432" s="4" t="str">
        <f>TRIM(RIGHT(SUBSTITUTE(TRIM(RIGHT(SUBSTITUTE(Reference!B432,"/",REPT(" ",100)),100)),"\",REPT(" ",100)),100))</f>
        <v/>
      </c>
      <c r="M432" s="4" t="str">
        <f t="shared" si="12"/>
        <v/>
      </c>
      <c r="N432" s="4" t="str">
        <f t="shared" si="13"/>
        <v/>
      </c>
    </row>
    <row r="433" spans="12:14" x14ac:dyDescent="0.25">
      <c r="L433" s="4" t="str">
        <f>TRIM(RIGHT(SUBSTITUTE(TRIM(RIGHT(SUBSTITUTE(Reference!B433,"/",REPT(" ",100)),100)),"\",REPT(" ",100)),100))</f>
        <v/>
      </c>
      <c r="M433" s="4" t="str">
        <f t="shared" si="12"/>
        <v/>
      </c>
      <c r="N433" s="4" t="str">
        <f t="shared" si="13"/>
        <v/>
      </c>
    </row>
    <row r="434" spans="12:14" x14ac:dyDescent="0.25">
      <c r="L434" s="4" t="str">
        <f>TRIM(RIGHT(SUBSTITUTE(TRIM(RIGHT(SUBSTITUTE(Reference!B434,"/",REPT(" ",100)),100)),"\",REPT(" ",100)),100))</f>
        <v/>
      </c>
      <c r="M434" s="4" t="str">
        <f t="shared" si="12"/>
        <v/>
      </c>
      <c r="N434" s="4" t="str">
        <f t="shared" si="13"/>
        <v/>
      </c>
    </row>
    <row r="435" spans="12:14" x14ac:dyDescent="0.25">
      <c r="L435" s="4" t="str">
        <f>TRIM(RIGHT(SUBSTITUTE(TRIM(RIGHT(SUBSTITUTE(Reference!B435,"/",REPT(" ",100)),100)),"\",REPT(" ",100)),100))</f>
        <v/>
      </c>
      <c r="M435" s="4" t="str">
        <f t="shared" si="12"/>
        <v/>
      </c>
      <c r="N435" s="4" t="str">
        <f t="shared" si="13"/>
        <v/>
      </c>
    </row>
    <row r="436" spans="12:14" x14ac:dyDescent="0.25">
      <c r="L436" s="4" t="str">
        <f>TRIM(RIGHT(SUBSTITUTE(TRIM(RIGHT(SUBSTITUTE(Reference!B436,"/",REPT(" ",100)),100)),"\",REPT(" ",100)),100))</f>
        <v/>
      </c>
      <c r="M436" s="4" t="str">
        <f t="shared" si="12"/>
        <v/>
      </c>
      <c r="N436" s="4" t="str">
        <f t="shared" si="13"/>
        <v/>
      </c>
    </row>
    <row r="437" spans="12:14" x14ac:dyDescent="0.25">
      <c r="L437" s="4" t="str">
        <f>TRIM(RIGHT(SUBSTITUTE(TRIM(RIGHT(SUBSTITUTE(Reference!B437,"/",REPT(" ",100)),100)),"\",REPT(" ",100)),100))</f>
        <v/>
      </c>
      <c r="M437" s="4" t="str">
        <f t="shared" si="12"/>
        <v/>
      </c>
      <c r="N437" s="4" t="str">
        <f t="shared" si="13"/>
        <v/>
      </c>
    </row>
    <row r="438" spans="12:14" x14ac:dyDescent="0.25">
      <c r="L438" s="4" t="str">
        <f>TRIM(RIGHT(SUBSTITUTE(TRIM(RIGHT(SUBSTITUTE(Reference!B438,"/",REPT(" ",100)),100)),"\",REPT(" ",100)),100))</f>
        <v/>
      </c>
      <c r="M438" s="4" t="str">
        <f t="shared" si="12"/>
        <v/>
      </c>
      <c r="N438" s="4" t="str">
        <f t="shared" si="13"/>
        <v/>
      </c>
    </row>
    <row r="439" spans="12:14" x14ac:dyDescent="0.25">
      <c r="L439" s="4" t="str">
        <f>TRIM(RIGHT(SUBSTITUTE(TRIM(RIGHT(SUBSTITUTE(Reference!B439,"/",REPT(" ",100)),100)),"\",REPT(" ",100)),100))</f>
        <v/>
      </c>
      <c r="M439" s="4" t="str">
        <f t="shared" si="12"/>
        <v/>
      </c>
      <c r="N439" s="4" t="str">
        <f t="shared" si="13"/>
        <v/>
      </c>
    </row>
    <row r="440" spans="12:14" x14ac:dyDescent="0.25">
      <c r="L440" s="4" t="str">
        <f>TRIM(RIGHT(SUBSTITUTE(TRIM(RIGHT(SUBSTITUTE(Reference!B440,"/",REPT(" ",100)),100)),"\",REPT(" ",100)),100))</f>
        <v/>
      </c>
      <c r="M440" s="4" t="str">
        <f t="shared" si="12"/>
        <v/>
      </c>
      <c r="N440" s="4" t="str">
        <f t="shared" si="13"/>
        <v/>
      </c>
    </row>
    <row r="441" spans="12:14" x14ac:dyDescent="0.25">
      <c r="L441" s="4" t="str">
        <f>TRIM(RIGHT(SUBSTITUTE(TRIM(RIGHT(SUBSTITUTE(Reference!B441,"/",REPT(" ",100)),100)),"\",REPT(" ",100)),100))</f>
        <v/>
      </c>
      <c r="M441" s="4" t="str">
        <f t="shared" si="12"/>
        <v/>
      </c>
      <c r="N441" s="4" t="str">
        <f t="shared" si="13"/>
        <v/>
      </c>
    </row>
    <row r="442" spans="12:14" x14ac:dyDescent="0.25">
      <c r="L442" s="4" t="str">
        <f>TRIM(RIGHT(SUBSTITUTE(TRIM(RIGHT(SUBSTITUTE(Reference!B442,"/",REPT(" ",100)),100)),"\",REPT(" ",100)),100))</f>
        <v/>
      </c>
      <c r="M442" s="4" t="str">
        <f t="shared" si="12"/>
        <v/>
      </c>
      <c r="N442" s="4" t="str">
        <f t="shared" si="13"/>
        <v/>
      </c>
    </row>
    <row r="443" spans="12:14" x14ac:dyDescent="0.25">
      <c r="L443" s="4" t="str">
        <f>TRIM(RIGHT(SUBSTITUTE(TRIM(RIGHT(SUBSTITUTE(Reference!B443,"/",REPT(" ",100)),100)),"\",REPT(" ",100)),100))</f>
        <v/>
      </c>
      <c r="M443" s="4" t="str">
        <f t="shared" si="12"/>
        <v/>
      </c>
      <c r="N443" s="4" t="str">
        <f t="shared" si="13"/>
        <v/>
      </c>
    </row>
    <row r="444" spans="12:14" x14ac:dyDescent="0.25">
      <c r="L444" s="4" t="str">
        <f>TRIM(RIGHT(SUBSTITUTE(TRIM(RIGHT(SUBSTITUTE(Reference!B444,"/",REPT(" ",100)),100)),"\",REPT(" ",100)),100))</f>
        <v/>
      </c>
      <c r="M444" s="4" t="str">
        <f t="shared" si="12"/>
        <v/>
      </c>
      <c r="N444" s="4" t="str">
        <f t="shared" si="13"/>
        <v/>
      </c>
    </row>
    <row r="445" spans="12:14" x14ac:dyDescent="0.25">
      <c r="L445" s="4" t="str">
        <f>TRIM(RIGHT(SUBSTITUTE(TRIM(RIGHT(SUBSTITUTE(Reference!B445,"/",REPT(" ",100)),100)),"\",REPT(" ",100)),100))</f>
        <v/>
      </c>
      <c r="M445" s="4" t="str">
        <f t="shared" si="12"/>
        <v/>
      </c>
      <c r="N445" s="4" t="str">
        <f t="shared" si="13"/>
        <v/>
      </c>
    </row>
    <row r="446" spans="12:14" x14ac:dyDescent="0.25">
      <c r="L446" s="4" t="str">
        <f>TRIM(RIGHT(SUBSTITUTE(TRIM(RIGHT(SUBSTITUTE(Reference!B446,"/",REPT(" ",100)),100)),"\",REPT(" ",100)),100))</f>
        <v/>
      </c>
      <c r="M446" s="4" t="str">
        <f t="shared" si="12"/>
        <v/>
      </c>
      <c r="N446" s="4" t="str">
        <f t="shared" si="13"/>
        <v/>
      </c>
    </row>
    <row r="447" spans="12:14" x14ac:dyDescent="0.25">
      <c r="L447" s="4" t="str">
        <f>TRIM(RIGHT(SUBSTITUTE(TRIM(RIGHT(SUBSTITUTE(Reference!B447,"/",REPT(" ",100)),100)),"\",REPT(" ",100)),100))</f>
        <v/>
      </c>
      <c r="M447" s="4" t="str">
        <f t="shared" si="12"/>
        <v/>
      </c>
      <c r="N447" s="4" t="str">
        <f t="shared" si="13"/>
        <v/>
      </c>
    </row>
    <row r="448" spans="12:14" x14ac:dyDescent="0.25">
      <c r="L448" s="4" t="str">
        <f>TRIM(RIGHT(SUBSTITUTE(TRIM(RIGHT(SUBSTITUTE(Reference!B448,"/",REPT(" ",100)),100)),"\",REPT(" ",100)),100))</f>
        <v/>
      </c>
      <c r="M448" s="4" t="str">
        <f t="shared" si="12"/>
        <v/>
      </c>
      <c r="N448" s="4" t="str">
        <f t="shared" si="13"/>
        <v/>
      </c>
    </row>
    <row r="449" spans="12:14" x14ac:dyDescent="0.25">
      <c r="L449" s="4" t="str">
        <f>TRIM(RIGHT(SUBSTITUTE(TRIM(RIGHT(SUBSTITUTE(Reference!B449,"/",REPT(" ",100)),100)),"\",REPT(" ",100)),100))</f>
        <v/>
      </c>
      <c r="M449" s="4" t="str">
        <f t="shared" si="12"/>
        <v/>
      </c>
      <c r="N449" s="4" t="str">
        <f t="shared" si="13"/>
        <v/>
      </c>
    </row>
    <row r="450" spans="12:14" x14ac:dyDescent="0.25">
      <c r="L450" s="4" t="str">
        <f>TRIM(RIGHT(SUBSTITUTE(TRIM(RIGHT(SUBSTITUTE(Reference!B450,"/",REPT(" ",100)),100)),"\",REPT(" ",100)),100))</f>
        <v/>
      </c>
      <c r="M450" s="4" t="str">
        <f t="shared" si="12"/>
        <v/>
      </c>
      <c r="N450" s="4" t="str">
        <f t="shared" si="13"/>
        <v/>
      </c>
    </row>
    <row r="451" spans="12:14" x14ac:dyDescent="0.25">
      <c r="L451" s="4" t="str">
        <f>TRIM(RIGHT(SUBSTITUTE(TRIM(RIGHT(SUBSTITUTE(Reference!B451,"/",REPT(" ",100)),100)),"\",REPT(" ",100)),100))</f>
        <v/>
      </c>
      <c r="M451" s="4" t="str">
        <f t="shared" si="12"/>
        <v/>
      </c>
      <c r="N451" s="4" t="str">
        <f t="shared" si="13"/>
        <v/>
      </c>
    </row>
    <row r="452" spans="12:14" x14ac:dyDescent="0.25">
      <c r="L452" s="4" t="str">
        <f>TRIM(RIGHT(SUBSTITUTE(TRIM(RIGHT(SUBSTITUTE(Reference!B452,"/",REPT(" ",100)),100)),"\",REPT(" ",100)),100))</f>
        <v/>
      </c>
      <c r="M452" s="4" t="str">
        <f t="shared" si="12"/>
        <v/>
      </c>
      <c r="N452" s="4" t="str">
        <f t="shared" si="13"/>
        <v/>
      </c>
    </row>
    <row r="453" spans="12:14" x14ac:dyDescent="0.25">
      <c r="L453" s="4" t="str">
        <f>TRIM(RIGHT(SUBSTITUTE(TRIM(RIGHT(SUBSTITUTE(Reference!B453,"/",REPT(" ",100)),100)),"\",REPT(" ",100)),100))</f>
        <v/>
      </c>
      <c r="M453" s="4" t="str">
        <f t="shared" ref="M453:M500" si="14">TRIM(LEFT(SUBSTITUTE(L453,".",REPT(" ",100)),100))</f>
        <v/>
      </c>
      <c r="N453" s="4" t="str">
        <f t="shared" ref="N453:N500" si="15">M453</f>
        <v/>
      </c>
    </row>
    <row r="454" spans="12:14" x14ac:dyDescent="0.25">
      <c r="L454" s="4" t="str">
        <f>TRIM(RIGHT(SUBSTITUTE(TRIM(RIGHT(SUBSTITUTE(Reference!B454,"/",REPT(" ",100)),100)),"\",REPT(" ",100)),100))</f>
        <v/>
      </c>
      <c r="M454" s="4" t="str">
        <f t="shared" si="14"/>
        <v/>
      </c>
      <c r="N454" s="4" t="str">
        <f t="shared" si="15"/>
        <v/>
      </c>
    </row>
    <row r="455" spans="12:14" x14ac:dyDescent="0.25">
      <c r="L455" s="4" t="str">
        <f>TRIM(RIGHT(SUBSTITUTE(TRIM(RIGHT(SUBSTITUTE(Reference!B455,"/",REPT(" ",100)),100)),"\",REPT(" ",100)),100))</f>
        <v/>
      </c>
      <c r="M455" s="4" t="str">
        <f t="shared" si="14"/>
        <v/>
      </c>
      <c r="N455" s="4" t="str">
        <f t="shared" si="15"/>
        <v/>
      </c>
    </row>
    <row r="456" spans="12:14" x14ac:dyDescent="0.25">
      <c r="L456" s="4" t="str">
        <f>TRIM(RIGHT(SUBSTITUTE(TRIM(RIGHT(SUBSTITUTE(Reference!B456,"/",REPT(" ",100)),100)),"\",REPT(" ",100)),100))</f>
        <v/>
      </c>
      <c r="M456" s="4" t="str">
        <f t="shared" si="14"/>
        <v/>
      </c>
      <c r="N456" s="4" t="str">
        <f t="shared" si="15"/>
        <v/>
      </c>
    </row>
    <row r="457" spans="12:14" x14ac:dyDescent="0.25">
      <c r="L457" s="4" t="str">
        <f>TRIM(RIGHT(SUBSTITUTE(TRIM(RIGHT(SUBSTITUTE(Reference!B457,"/",REPT(" ",100)),100)),"\",REPT(" ",100)),100))</f>
        <v/>
      </c>
      <c r="M457" s="4" t="str">
        <f t="shared" si="14"/>
        <v/>
      </c>
      <c r="N457" s="4" t="str">
        <f t="shared" si="15"/>
        <v/>
      </c>
    </row>
    <row r="458" spans="12:14" x14ac:dyDescent="0.25">
      <c r="L458" s="4" t="str">
        <f>TRIM(RIGHT(SUBSTITUTE(TRIM(RIGHT(SUBSTITUTE(Reference!B458,"/",REPT(" ",100)),100)),"\",REPT(" ",100)),100))</f>
        <v/>
      </c>
      <c r="M458" s="4" t="str">
        <f t="shared" si="14"/>
        <v/>
      </c>
      <c r="N458" s="4" t="str">
        <f t="shared" si="15"/>
        <v/>
      </c>
    </row>
    <row r="459" spans="12:14" x14ac:dyDescent="0.25">
      <c r="L459" s="4" t="str">
        <f>TRIM(RIGHT(SUBSTITUTE(TRIM(RIGHT(SUBSTITUTE(Reference!B459,"/",REPT(" ",100)),100)),"\",REPT(" ",100)),100))</f>
        <v/>
      </c>
      <c r="M459" s="4" t="str">
        <f t="shared" si="14"/>
        <v/>
      </c>
      <c r="N459" s="4" t="str">
        <f t="shared" si="15"/>
        <v/>
      </c>
    </row>
    <row r="460" spans="12:14" x14ac:dyDescent="0.25">
      <c r="L460" s="4" t="str">
        <f>TRIM(RIGHT(SUBSTITUTE(TRIM(RIGHT(SUBSTITUTE(Reference!B460,"/",REPT(" ",100)),100)),"\",REPT(" ",100)),100))</f>
        <v/>
      </c>
      <c r="M460" s="4" t="str">
        <f t="shared" si="14"/>
        <v/>
      </c>
      <c r="N460" s="4" t="str">
        <f t="shared" si="15"/>
        <v/>
      </c>
    </row>
    <row r="461" spans="12:14" x14ac:dyDescent="0.25">
      <c r="L461" s="4" t="str">
        <f>TRIM(RIGHT(SUBSTITUTE(TRIM(RIGHT(SUBSTITUTE(Reference!B461,"/",REPT(" ",100)),100)),"\",REPT(" ",100)),100))</f>
        <v/>
      </c>
      <c r="M461" s="4" t="str">
        <f t="shared" si="14"/>
        <v/>
      </c>
      <c r="N461" s="4" t="str">
        <f t="shared" si="15"/>
        <v/>
      </c>
    </row>
    <row r="462" spans="12:14" x14ac:dyDescent="0.25">
      <c r="L462" s="4" t="str">
        <f>TRIM(RIGHT(SUBSTITUTE(TRIM(RIGHT(SUBSTITUTE(Reference!B462,"/",REPT(" ",100)),100)),"\",REPT(" ",100)),100))</f>
        <v/>
      </c>
      <c r="M462" s="4" t="str">
        <f t="shared" si="14"/>
        <v/>
      </c>
      <c r="N462" s="4" t="str">
        <f t="shared" si="15"/>
        <v/>
      </c>
    </row>
    <row r="463" spans="12:14" x14ac:dyDescent="0.25">
      <c r="L463" s="4" t="str">
        <f>TRIM(RIGHT(SUBSTITUTE(TRIM(RIGHT(SUBSTITUTE(Reference!B463,"/",REPT(" ",100)),100)),"\",REPT(" ",100)),100))</f>
        <v/>
      </c>
      <c r="M463" s="4" t="str">
        <f t="shared" si="14"/>
        <v/>
      </c>
      <c r="N463" s="4" t="str">
        <f t="shared" si="15"/>
        <v/>
      </c>
    </row>
    <row r="464" spans="12:14" x14ac:dyDescent="0.25">
      <c r="L464" s="4" t="str">
        <f>TRIM(RIGHT(SUBSTITUTE(TRIM(RIGHT(SUBSTITUTE(Reference!B464,"/",REPT(" ",100)),100)),"\",REPT(" ",100)),100))</f>
        <v/>
      </c>
      <c r="M464" s="4" t="str">
        <f t="shared" si="14"/>
        <v/>
      </c>
      <c r="N464" s="4" t="str">
        <f t="shared" si="15"/>
        <v/>
      </c>
    </row>
    <row r="465" spans="12:14" x14ac:dyDescent="0.25">
      <c r="L465" s="4" t="str">
        <f>TRIM(RIGHT(SUBSTITUTE(TRIM(RIGHT(SUBSTITUTE(Reference!B465,"/",REPT(" ",100)),100)),"\",REPT(" ",100)),100))</f>
        <v/>
      </c>
      <c r="M465" s="4" t="str">
        <f t="shared" si="14"/>
        <v/>
      </c>
      <c r="N465" s="4" t="str">
        <f t="shared" si="15"/>
        <v/>
      </c>
    </row>
    <row r="466" spans="12:14" x14ac:dyDescent="0.25">
      <c r="L466" s="4" t="str">
        <f>TRIM(RIGHT(SUBSTITUTE(TRIM(RIGHT(SUBSTITUTE(Reference!B466,"/",REPT(" ",100)),100)),"\",REPT(" ",100)),100))</f>
        <v/>
      </c>
      <c r="M466" s="4" t="str">
        <f t="shared" si="14"/>
        <v/>
      </c>
      <c r="N466" s="4" t="str">
        <f t="shared" si="15"/>
        <v/>
      </c>
    </row>
    <row r="467" spans="12:14" x14ac:dyDescent="0.25">
      <c r="L467" s="4" t="str">
        <f>TRIM(RIGHT(SUBSTITUTE(TRIM(RIGHT(SUBSTITUTE(Reference!B467,"/",REPT(" ",100)),100)),"\",REPT(" ",100)),100))</f>
        <v/>
      </c>
      <c r="M467" s="4" t="str">
        <f t="shared" si="14"/>
        <v/>
      </c>
      <c r="N467" s="4" t="str">
        <f t="shared" si="15"/>
        <v/>
      </c>
    </row>
    <row r="468" spans="12:14" x14ac:dyDescent="0.25">
      <c r="L468" s="4" t="str">
        <f>TRIM(RIGHT(SUBSTITUTE(TRIM(RIGHT(SUBSTITUTE(Reference!B468,"/",REPT(" ",100)),100)),"\",REPT(" ",100)),100))</f>
        <v/>
      </c>
      <c r="M468" s="4" t="str">
        <f t="shared" si="14"/>
        <v/>
      </c>
      <c r="N468" s="4" t="str">
        <f t="shared" si="15"/>
        <v/>
      </c>
    </row>
    <row r="469" spans="12:14" x14ac:dyDescent="0.25">
      <c r="L469" s="4" t="str">
        <f>TRIM(RIGHT(SUBSTITUTE(TRIM(RIGHT(SUBSTITUTE(Reference!B469,"/",REPT(" ",100)),100)),"\",REPT(" ",100)),100))</f>
        <v/>
      </c>
      <c r="M469" s="4" t="str">
        <f t="shared" si="14"/>
        <v/>
      </c>
      <c r="N469" s="4" t="str">
        <f t="shared" si="15"/>
        <v/>
      </c>
    </row>
    <row r="470" spans="12:14" x14ac:dyDescent="0.25">
      <c r="L470" s="4" t="str">
        <f>TRIM(RIGHT(SUBSTITUTE(TRIM(RIGHT(SUBSTITUTE(Reference!B470,"/",REPT(" ",100)),100)),"\",REPT(" ",100)),100))</f>
        <v/>
      </c>
      <c r="M470" s="4" t="str">
        <f t="shared" si="14"/>
        <v/>
      </c>
      <c r="N470" s="4" t="str">
        <f t="shared" si="15"/>
        <v/>
      </c>
    </row>
    <row r="471" spans="12:14" x14ac:dyDescent="0.25">
      <c r="L471" s="4" t="str">
        <f>TRIM(RIGHT(SUBSTITUTE(TRIM(RIGHT(SUBSTITUTE(Reference!B471,"/",REPT(" ",100)),100)),"\",REPT(" ",100)),100))</f>
        <v/>
      </c>
      <c r="M471" s="4" t="str">
        <f t="shared" si="14"/>
        <v/>
      </c>
      <c r="N471" s="4" t="str">
        <f t="shared" si="15"/>
        <v/>
      </c>
    </row>
    <row r="472" spans="12:14" x14ac:dyDescent="0.25">
      <c r="L472" s="4" t="str">
        <f>TRIM(RIGHT(SUBSTITUTE(TRIM(RIGHT(SUBSTITUTE(Reference!B472,"/",REPT(" ",100)),100)),"\",REPT(" ",100)),100))</f>
        <v/>
      </c>
      <c r="M472" s="4" t="str">
        <f t="shared" si="14"/>
        <v/>
      </c>
      <c r="N472" s="4" t="str">
        <f t="shared" si="15"/>
        <v/>
      </c>
    </row>
    <row r="473" spans="12:14" x14ac:dyDescent="0.25">
      <c r="L473" s="4" t="str">
        <f>TRIM(RIGHT(SUBSTITUTE(TRIM(RIGHT(SUBSTITUTE(Reference!B473,"/",REPT(" ",100)),100)),"\",REPT(" ",100)),100))</f>
        <v/>
      </c>
      <c r="M473" s="4" t="str">
        <f t="shared" si="14"/>
        <v/>
      </c>
      <c r="N473" s="4" t="str">
        <f t="shared" si="15"/>
        <v/>
      </c>
    </row>
    <row r="474" spans="12:14" x14ac:dyDescent="0.25">
      <c r="L474" s="4" t="str">
        <f>TRIM(RIGHT(SUBSTITUTE(TRIM(RIGHT(SUBSTITUTE(Reference!B474,"/",REPT(" ",100)),100)),"\",REPT(" ",100)),100))</f>
        <v/>
      </c>
      <c r="M474" s="4" t="str">
        <f t="shared" si="14"/>
        <v/>
      </c>
      <c r="N474" s="4" t="str">
        <f t="shared" si="15"/>
        <v/>
      </c>
    </row>
    <row r="475" spans="12:14" x14ac:dyDescent="0.25">
      <c r="L475" s="4" t="str">
        <f>TRIM(RIGHT(SUBSTITUTE(TRIM(RIGHT(SUBSTITUTE(Reference!B475,"/",REPT(" ",100)),100)),"\",REPT(" ",100)),100))</f>
        <v/>
      </c>
      <c r="M475" s="4" t="str">
        <f t="shared" si="14"/>
        <v/>
      </c>
      <c r="N475" s="4" t="str">
        <f t="shared" si="15"/>
        <v/>
      </c>
    </row>
    <row r="476" spans="12:14" x14ac:dyDescent="0.25">
      <c r="L476" s="4" t="str">
        <f>TRIM(RIGHT(SUBSTITUTE(TRIM(RIGHT(SUBSTITUTE(Reference!B476,"/",REPT(" ",100)),100)),"\",REPT(" ",100)),100))</f>
        <v/>
      </c>
      <c r="M476" s="4" t="str">
        <f t="shared" si="14"/>
        <v/>
      </c>
      <c r="N476" s="4" t="str">
        <f t="shared" si="15"/>
        <v/>
      </c>
    </row>
    <row r="477" spans="12:14" x14ac:dyDescent="0.25">
      <c r="L477" s="4" t="str">
        <f>TRIM(RIGHT(SUBSTITUTE(TRIM(RIGHT(SUBSTITUTE(Reference!B477,"/",REPT(" ",100)),100)),"\",REPT(" ",100)),100))</f>
        <v/>
      </c>
      <c r="M477" s="4" t="str">
        <f t="shared" si="14"/>
        <v/>
      </c>
      <c r="N477" s="4" t="str">
        <f t="shared" si="15"/>
        <v/>
      </c>
    </row>
    <row r="478" spans="12:14" x14ac:dyDescent="0.25">
      <c r="L478" s="4" t="str">
        <f>TRIM(RIGHT(SUBSTITUTE(TRIM(RIGHT(SUBSTITUTE(Reference!B478,"/",REPT(" ",100)),100)),"\",REPT(" ",100)),100))</f>
        <v/>
      </c>
      <c r="M478" s="4" t="str">
        <f t="shared" si="14"/>
        <v/>
      </c>
      <c r="N478" s="4" t="str">
        <f t="shared" si="15"/>
        <v/>
      </c>
    </row>
    <row r="479" spans="12:14" x14ac:dyDescent="0.25">
      <c r="L479" s="4" t="str">
        <f>TRIM(RIGHT(SUBSTITUTE(TRIM(RIGHT(SUBSTITUTE(Reference!B479,"/",REPT(" ",100)),100)),"\",REPT(" ",100)),100))</f>
        <v/>
      </c>
      <c r="M479" s="4" t="str">
        <f t="shared" si="14"/>
        <v/>
      </c>
      <c r="N479" s="4" t="str">
        <f t="shared" si="15"/>
        <v/>
      </c>
    </row>
    <row r="480" spans="12:14" x14ac:dyDescent="0.25">
      <c r="L480" s="4" t="str">
        <f>TRIM(RIGHT(SUBSTITUTE(TRIM(RIGHT(SUBSTITUTE(Reference!B480,"/",REPT(" ",100)),100)),"\",REPT(" ",100)),100))</f>
        <v/>
      </c>
      <c r="M480" s="4" t="str">
        <f t="shared" si="14"/>
        <v/>
      </c>
      <c r="N480" s="4" t="str">
        <f t="shared" si="15"/>
        <v/>
      </c>
    </row>
    <row r="481" spans="12:14" x14ac:dyDescent="0.25">
      <c r="L481" s="4" t="str">
        <f>TRIM(RIGHT(SUBSTITUTE(TRIM(RIGHT(SUBSTITUTE(Reference!B481,"/",REPT(" ",100)),100)),"\",REPT(" ",100)),100))</f>
        <v/>
      </c>
      <c r="M481" s="4" t="str">
        <f t="shared" si="14"/>
        <v/>
      </c>
      <c r="N481" s="4" t="str">
        <f t="shared" si="15"/>
        <v/>
      </c>
    </row>
    <row r="482" spans="12:14" x14ac:dyDescent="0.25">
      <c r="L482" s="4" t="str">
        <f>TRIM(RIGHT(SUBSTITUTE(TRIM(RIGHT(SUBSTITUTE(Reference!B482,"/",REPT(" ",100)),100)),"\",REPT(" ",100)),100))</f>
        <v/>
      </c>
      <c r="M482" s="4" t="str">
        <f t="shared" si="14"/>
        <v/>
      </c>
      <c r="N482" s="4" t="str">
        <f t="shared" si="15"/>
        <v/>
      </c>
    </row>
    <row r="483" spans="12:14" x14ac:dyDescent="0.25">
      <c r="L483" s="4" t="str">
        <f>TRIM(RIGHT(SUBSTITUTE(TRIM(RIGHT(SUBSTITUTE(Reference!B483,"/",REPT(" ",100)),100)),"\",REPT(" ",100)),100))</f>
        <v/>
      </c>
      <c r="M483" s="4" t="str">
        <f t="shared" si="14"/>
        <v/>
      </c>
      <c r="N483" s="4" t="str">
        <f t="shared" si="15"/>
        <v/>
      </c>
    </row>
    <row r="484" spans="12:14" x14ac:dyDescent="0.25">
      <c r="L484" s="4" t="str">
        <f>TRIM(RIGHT(SUBSTITUTE(TRIM(RIGHT(SUBSTITUTE(Reference!B484,"/",REPT(" ",100)),100)),"\",REPT(" ",100)),100))</f>
        <v/>
      </c>
      <c r="M484" s="4" t="str">
        <f t="shared" si="14"/>
        <v/>
      </c>
      <c r="N484" s="4" t="str">
        <f t="shared" si="15"/>
        <v/>
      </c>
    </row>
    <row r="485" spans="12:14" x14ac:dyDescent="0.25">
      <c r="L485" s="4" t="str">
        <f>TRIM(RIGHT(SUBSTITUTE(TRIM(RIGHT(SUBSTITUTE(Reference!B485,"/",REPT(" ",100)),100)),"\",REPT(" ",100)),100))</f>
        <v/>
      </c>
      <c r="M485" s="4" t="str">
        <f t="shared" si="14"/>
        <v/>
      </c>
      <c r="N485" s="4" t="str">
        <f t="shared" si="15"/>
        <v/>
      </c>
    </row>
    <row r="486" spans="12:14" x14ac:dyDescent="0.25">
      <c r="L486" s="4" t="str">
        <f>TRIM(RIGHT(SUBSTITUTE(TRIM(RIGHT(SUBSTITUTE(Reference!B486,"/",REPT(" ",100)),100)),"\",REPT(" ",100)),100))</f>
        <v/>
      </c>
      <c r="M486" s="4" t="str">
        <f t="shared" si="14"/>
        <v/>
      </c>
      <c r="N486" s="4" t="str">
        <f t="shared" si="15"/>
        <v/>
      </c>
    </row>
    <row r="487" spans="12:14" x14ac:dyDescent="0.25">
      <c r="L487" s="4" t="str">
        <f>TRIM(RIGHT(SUBSTITUTE(TRIM(RIGHT(SUBSTITUTE(Reference!B487,"/",REPT(" ",100)),100)),"\",REPT(" ",100)),100))</f>
        <v/>
      </c>
      <c r="M487" s="4" t="str">
        <f t="shared" si="14"/>
        <v/>
      </c>
      <c r="N487" s="4" t="str">
        <f t="shared" si="15"/>
        <v/>
      </c>
    </row>
    <row r="488" spans="12:14" x14ac:dyDescent="0.25">
      <c r="L488" s="4" t="str">
        <f>TRIM(RIGHT(SUBSTITUTE(TRIM(RIGHT(SUBSTITUTE(Reference!B488,"/",REPT(" ",100)),100)),"\",REPT(" ",100)),100))</f>
        <v/>
      </c>
      <c r="M488" s="4" t="str">
        <f t="shared" si="14"/>
        <v/>
      </c>
      <c r="N488" s="4" t="str">
        <f t="shared" si="15"/>
        <v/>
      </c>
    </row>
    <row r="489" spans="12:14" x14ac:dyDescent="0.25">
      <c r="L489" s="4" t="str">
        <f>TRIM(RIGHT(SUBSTITUTE(TRIM(RIGHT(SUBSTITUTE(Reference!B489,"/",REPT(" ",100)),100)),"\",REPT(" ",100)),100))</f>
        <v/>
      </c>
      <c r="M489" s="4" t="str">
        <f t="shared" si="14"/>
        <v/>
      </c>
      <c r="N489" s="4" t="str">
        <f t="shared" si="15"/>
        <v/>
      </c>
    </row>
    <row r="490" spans="12:14" x14ac:dyDescent="0.25">
      <c r="L490" s="4" t="str">
        <f>TRIM(RIGHT(SUBSTITUTE(TRIM(RIGHT(SUBSTITUTE(Reference!B490,"/",REPT(" ",100)),100)),"\",REPT(" ",100)),100))</f>
        <v/>
      </c>
      <c r="M490" s="4" t="str">
        <f t="shared" si="14"/>
        <v/>
      </c>
      <c r="N490" s="4" t="str">
        <f t="shared" si="15"/>
        <v/>
      </c>
    </row>
    <row r="491" spans="12:14" x14ac:dyDescent="0.25">
      <c r="L491" s="4" t="str">
        <f>TRIM(RIGHT(SUBSTITUTE(TRIM(RIGHT(SUBSTITUTE(Reference!B491,"/",REPT(" ",100)),100)),"\",REPT(" ",100)),100))</f>
        <v/>
      </c>
      <c r="M491" s="4" t="str">
        <f t="shared" si="14"/>
        <v/>
      </c>
      <c r="N491" s="4" t="str">
        <f t="shared" si="15"/>
        <v/>
      </c>
    </row>
    <row r="492" spans="12:14" x14ac:dyDescent="0.25">
      <c r="L492" s="4" t="str">
        <f>TRIM(RIGHT(SUBSTITUTE(TRIM(RIGHT(SUBSTITUTE(Reference!B492,"/",REPT(" ",100)),100)),"\",REPT(" ",100)),100))</f>
        <v/>
      </c>
      <c r="M492" s="4" t="str">
        <f t="shared" si="14"/>
        <v/>
      </c>
      <c r="N492" s="4" t="str">
        <f t="shared" si="15"/>
        <v/>
      </c>
    </row>
    <row r="493" spans="12:14" x14ac:dyDescent="0.25">
      <c r="L493" s="4" t="str">
        <f>TRIM(RIGHT(SUBSTITUTE(TRIM(RIGHT(SUBSTITUTE(Reference!B493,"/",REPT(" ",100)),100)),"\",REPT(" ",100)),100))</f>
        <v/>
      </c>
      <c r="M493" s="4" t="str">
        <f t="shared" si="14"/>
        <v/>
      </c>
      <c r="N493" s="4" t="str">
        <f t="shared" si="15"/>
        <v/>
      </c>
    </row>
    <row r="494" spans="12:14" x14ac:dyDescent="0.25">
      <c r="L494" s="4" t="str">
        <f>TRIM(RIGHT(SUBSTITUTE(TRIM(RIGHT(SUBSTITUTE(Reference!B494,"/",REPT(" ",100)),100)),"\",REPT(" ",100)),100))</f>
        <v/>
      </c>
      <c r="M494" s="4" t="str">
        <f t="shared" si="14"/>
        <v/>
      </c>
      <c r="N494" s="4" t="str">
        <f t="shared" si="15"/>
        <v/>
      </c>
    </row>
    <row r="495" spans="12:14" x14ac:dyDescent="0.25">
      <c r="L495" s="4" t="str">
        <f>TRIM(RIGHT(SUBSTITUTE(TRIM(RIGHT(SUBSTITUTE(Reference!B495,"/",REPT(" ",100)),100)),"\",REPT(" ",100)),100))</f>
        <v/>
      </c>
      <c r="M495" s="4" t="str">
        <f t="shared" si="14"/>
        <v/>
      </c>
      <c r="N495" s="4" t="str">
        <f t="shared" si="15"/>
        <v/>
      </c>
    </row>
    <row r="496" spans="12:14" x14ac:dyDescent="0.25">
      <c r="L496" s="4" t="str">
        <f>TRIM(RIGHT(SUBSTITUTE(TRIM(RIGHT(SUBSTITUTE(Reference!B496,"/",REPT(" ",100)),100)),"\",REPT(" ",100)),100))</f>
        <v/>
      </c>
      <c r="M496" s="4" t="str">
        <f t="shared" si="14"/>
        <v/>
      </c>
      <c r="N496" s="4" t="str">
        <f t="shared" si="15"/>
        <v/>
      </c>
    </row>
    <row r="497" spans="12:14" x14ac:dyDescent="0.25">
      <c r="L497" s="4" t="str">
        <f>TRIM(RIGHT(SUBSTITUTE(TRIM(RIGHT(SUBSTITUTE(Reference!B497,"/",REPT(" ",100)),100)),"\",REPT(" ",100)),100))</f>
        <v/>
      </c>
      <c r="M497" s="4" t="str">
        <f t="shared" si="14"/>
        <v/>
      </c>
      <c r="N497" s="4" t="str">
        <f t="shared" si="15"/>
        <v/>
      </c>
    </row>
    <row r="498" spans="12:14" x14ac:dyDescent="0.25">
      <c r="L498" s="4" t="str">
        <f>TRIM(RIGHT(SUBSTITUTE(TRIM(RIGHT(SUBSTITUTE(Reference!B498,"/",REPT(" ",100)),100)),"\",REPT(" ",100)),100))</f>
        <v/>
      </c>
      <c r="M498" s="4" t="str">
        <f t="shared" si="14"/>
        <v/>
      </c>
      <c r="N498" s="4" t="str">
        <f t="shared" si="15"/>
        <v/>
      </c>
    </row>
    <row r="499" spans="12:14" x14ac:dyDescent="0.25">
      <c r="L499" s="4" t="str">
        <f>TRIM(RIGHT(SUBSTITUTE(TRIM(RIGHT(SUBSTITUTE(Reference!B499,"/",REPT(" ",100)),100)),"\",REPT(" ",100)),100))</f>
        <v/>
      </c>
      <c r="M499" s="4" t="str">
        <f t="shared" si="14"/>
        <v/>
      </c>
      <c r="N499" s="4" t="str">
        <f t="shared" si="15"/>
        <v/>
      </c>
    </row>
    <row r="500" spans="12:14" x14ac:dyDescent="0.25">
      <c r="L500" s="4" t="str">
        <f>TRIM(RIGHT(SUBSTITUTE(TRIM(RIGHT(SUBSTITUTE(Reference!B500,"/",REPT(" ",100)),100)),"\",REPT(" ",100)),100))</f>
        <v/>
      </c>
      <c r="M500" s="4" t="str">
        <f t="shared" si="14"/>
        <v/>
      </c>
      <c r="N500" s="4" t="str">
        <f t="shared" si="15"/>
        <v/>
      </c>
    </row>
    <row r="501" spans="12:14" x14ac:dyDescent="0.25">
      <c r="L501" t="str">
        <f>TRIM(RIGHT(SUBSTITUTE(Reference!CO495,"\",REPT(" ",100)),100))</f>
        <v/>
      </c>
      <c r="M501" t="str">
        <f t="shared" ref="M501:M522" si="16">TRIM(LEFT(SUBSTITUTE(L501,".",REPT(" ",100)),100))</f>
        <v/>
      </c>
      <c r="N501" t="str">
        <f t="shared" ref="N501:N521" si="17">IF(LEFT(RIGHT(M501,2),1)&lt;&gt;"/",RIGHT(M501,6),INDEX(CandidateFileArray,MATCH(RIGHT(M501,8),CandidateFileList,0),2))</f>
        <v/>
      </c>
    </row>
    <row r="502" spans="12:14" x14ac:dyDescent="0.25">
      <c r="L502" t="str">
        <f>TRIM(RIGHT(SUBSTITUTE(Reference!CO496,"\",REPT(" ",100)),100))</f>
        <v/>
      </c>
      <c r="M502" t="str">
        <f t="shared" si="16"/>
        <v/>
      </c>
      <c r="N502" t="str">
        <f t="shared" si="17"/>
        <v/>
      </c>
    </row>
    <row r="503" spans="12:14" x14ac:dyDescent="0.25">
      <c r="L503" t="str">
        <f>TRIM(RIGHT(SUBSTITUTE(Reference!CO497,"\",REPT(" ",100)),100))</f>
        <v/>
      </c>
      <c r="M503" t="str">
        <f t="shared" si="16"/>
        <v/>
      </c>
      <c r="N503" t="str">
        <f t="shared" si="17"/>
        <v/>
      </c>
    </row>
    <row r="504" spans="12:14" x14ac:dyDescent="0.25">
      <c r="L504" t="str">
        <f>TRIM(RIGHT(SUBSTITUTE(Reference!CO498,"\",REPT(" ",100)),100))</f>
        <v/>
      </c>
      <c r="M504" t="str">
        <f t="shared" si="16"/>
        <v/>
      </c>
      <c r="N504" t="str">
        <f t="shared" si="17"/>
        <v/>
      </c>
    </row>
    <row r="505" spans="12:14" x14ac:dyDescent="0.25">
      <c r="L505" t="str">
        <f>TRIM(RIGHT(SUBSTITUTE(Reference!CO499,"\",REPT(" ",100)),100))</f>
        <v/>
      </c>
      <c r="M505" t="str">
        <f t="shared" si="16"/>
        <v/>
      </c>
      <c r="N505" t="str">
        <f t="shared" si="17"/>
        <v/>
      </c>
    </row>
    <row r="506" spans="12:14" x14ac:dyDescent="0.25">
      <c r="L506" t="str">
        <f>TRIM(RIGHT(SUBSTITUTE(Reference!CO500,"\",REPT(" ",100)),100))</f>
        <v/>
      </c>
      <c r="M506" t="str">
        <f t="shared" si="16"/>
        <v/>
      </c>
      <c r="N506" t="str">
        <f t="shared" si="17"/>
        <v/>
      </c>
    </row>
    <row r="507" spans="12:14" x14ac:dyDescent="0.25">
      <c r="L507" t="str">
        <f>TRIM(RIGHT(SUBSTITUTE(Reference!CO501,"\",REPT(" ",100)),100))</f>
        <v/>
      </c>
      <c r="M507" t="str">
        <f t="shared" si="16"/>
        <v/>
      </c>
      <c r="N507" t="str">
        <f t="shared" si="17"/>
        <v/>
      </c>
    </row>
    <row r="508" spans="12:14" x14ac:dyDescent="0.25">
      <c r="L508" t="str">
        <f>TRIM(RIGHT(SUBSTITUTE(Reference!CO502,"\",REPT(" ",100)),100))</f>
        <v/>
      </c>
      <c r="M508" t="str">
        <f t="shared" si="16"/>
        <v/>
      </c>
      <c r="N508" t="str">
        <f t="shared" si="17"/>
        <v/>
      </c>
    </row>
    <row r="509" spans="12:14" x14ac:dyDescent="0.25">
      <c r="L509" t="str">
        <f>TRIM(RIGHT(SUBSTITUTE(Reference!CO503,"\",REPT(" ",100)),100))</f>
        <v/>
      </c>
      <c r="M509" t="str">
        <f t="shared" si="16"/>
        <v/>
      </c>
      <c r="N509" t="str">
        <f t="shared" si="17"/>
        <v/>
      </c>
    </row>
    <row r="510" spans="12:14" x14ac:dyDescent="0.25">
      <c r="L510" t="str">
        <f>TRIM(RIGHT(SUBSTITUTE(Reference!CO504,"\",REPT(" ",100)),100))</f>
        <v/>
      </c>
      <c r="M510" t="str">
        <f t="shared" si="16"/>
        <v/>
      </c>
      <c r="N510" t="str">
        <f t="shared" si="17"/>
        <v/>
      </c>
    </row>
    <row r="511" spans="12:14" x14ac:dyDescent="0.25">
      <c r="L511" t="str">
        <f>TRIM(RIGHT(SUBSTITUTE(Reference!CO505,"\",REPT(" ",100)),100))</f>
        <v/>
      </c>
      <c r="M511" t="str">
        <f t="shared" si="16"/>
        <v/>
      </c>
      <c r="N511" t="str">
        <f t="shared" si="17"/>
        <v/>
      </c>
    </row>
    <row r="512" spans="12:14" x14ac:dyDescent="0.25">
      <c r="L512" t="str">
        <f>TRIM(RIGHT(SUBSTITUTE(Reference!CO506,"\",REPT(" ",100)),100))</f>
        <v/>
      </c>
      <c r="M512" t="str">
        <f t="shared" si="16"/>
        <v/>
      </c>
      <c r="N512" t="str">
        <f t="shared" si="17"/>
        <v/>
      </c>
    </row>
    <row r="513" spans="12:14" x14ac:dyDescent="0.25">
      <c r="L513" t="str">
        <f>TRIM(RIGHT(SUBSTITUTE(Reference!CO507,"\",REPT(" ",100)),100))</f>
        <v/>
      </c>
      <c r="M513" t="str">
        <f t="shared" si="16"/>
        <v/>
      </c>
      <c r="N513" t="str">
        <f t="shared" si="17"/>
        <v/>
      </c>
    </row>
    <row r="514" spans="12:14" x14ac:dyDescent="0.25">
      <c r="L514" t="str">
        <f>TRIM(RIGHT(SUBSTITUTE(Reference!CO508,"\",REPT(" ",100)),100))</f>
        <v/>
      </c>
      <c r="M514" t="str">
        <f t="shared" si="16"/>
        <v/>
      </c>
      <c r="N514" t="str">
        <f t="shared" si="17"/>
        <v/>
      </c>
    </row>
    <row r="515" spans="12:14" x14ac:dyDescent="0.25">
      <c r="L515" t="str">
        <f>TRIM(RIGHT(SUBSTITUTE(Reference!CO509,"\",REPT(" ",100)),100))</f>
        <v/>
      </c>
      <c r="M515" t="str">
        <f t="shared" si="16"/>
        <v/>
      </c>
      <c r="N515" t="str">
        <f t="shared" si="17"/>
        <v/>
      </c>
    </row>
    <row r="516" spans="12:14" x14ac:dyDescent="0.25">
      <c r="L516" t="str">
        <f>TRIM(RIGHT(SUBSTITUTE(Reference!CO510,"\",REPT(" ",100)),100))</f>
        <v/>
      </c>
      <c r="M516" t="str">
        <f t="shared" si="16"/>
        <v/>
      </c>
      <c r="N516" t="str">
        <f t="shared" si="17"/>
        <v/>
      </c>
    </row>
    <row r="517" spans="12:14" x14ac:dyDescent="0.25">
      <c r="L517" t="str">
        <f>TRIM(RIGHT(SUBSTITUTE(Reference!CO511,"\",REPT(" ",100)),100))</f>
        <v/>
      </c>
      <c r="M517" t="str">
        <f t="shared" si="16"/>
        <v/>
      </c>
      <c r="N517" t="str">
        <f t="shared" si="17"/>
        <v/>
      </c>
    </row>
    <row r="518" spans="12:14" x14ac:dyDescent="0.25">
      <c r="L518" t="str">
        <f>TRIM(RIGHT(SUBSTITUTE(Reference!CO512,"\",REPT(" ",100)),100))</f>
        <v/>
      </c>
      <c r="M518" t="str">
        <f t="shared" si="16"/>
        <v/>
      </c>
      <c r="N518" t="str">
        <f t="shared" si="17"/>
        <v/>
      </c>
    </row>
    <row r="519" spans="12:14" x14ac:dyDescent="0.25">
      <c r="L519" t="str">
        <f>TRIM(RIGHT(SUBSTITUTE(Reference!CO513,"\",REPT(" ",100)),100))</f>
        <v/>
      </c>
      <c r="M519" t="str">
        <f t="shared" si="16"/>
        <v/>
      </c>
      <c r="N519" t="str">
        <f t="shared" si="17"/>
        <v/>
      </c>
    </row>
    <row r="520" spans="12:14" x14ac:dyDescent="0.25">
      <c r="L520" t="str">
        <f>TRIM(RIGHT(SUBSTITUTE(Reference!CO514,"\",REPT(" ",100)),100))</f>
        <v/>
      </c>
      <c r="M520" t="str">
        <f t="shared" si="16"/>
        <v/>
      </c>
      <c r="N520" t="str">
        <f t="shared" si="17"/>
        <v/>
      </c>
    </row>
    <row r="521" spans="12:14" x14ac:dyDescent="0.25">
      <c r="L521" t="str">
        <f>TRIM(RIGHT(SUBSTITUTE(Reference!CO515,"\",REPT(" ",100)),100))</f>
        <v/>
      </c>
      <c r="M521" t="str">
        <f t="shared" si="16"/>
        <v/>
      </c>
      <c r="N521" t="str">
        <f t="shared" si="17"/>
        <v/>
      </c>
    </row>
    <row r="522" spans="12:14" x14ac:dyDescent="0.25">
      <c r="L522" t="str">
        <f>TRIM(RIGHT(SUBSTITUTE(Reference!CO516,"\",REPT(" ",100)),100))</f>
        <v/>
      </c>
      <c r="M522" t="str">
        <f t="shared" si="16"/>
        <v/>
      </c>
      <c r="N522" t="str">
        <f t="shared" ref="N522:N585" si="18">IF(LEFT(RIGHT(M522,2),1)&lt;&gt;"/",RIGHT(M522,6),INDEX(CandidateFileArray,MATCH(RIGHT(M522,8),CandidateFileList,0),2))</f>
        <v/>
      </c>
    </row>
    <row r="523" spans="12:14" x14ac:dyDescent="0.25">
      <c r="L523" t="str">
        <f>TRIM(RIGHT(SUBSTITUTE(Reference!CO517,"\",REPT(" ",100)),100))</f>
        <v/>
      </c>
      <c r="M523" t="str">
        <f t="shared" ref="M523:M586" si="19">TRIM(LEFT(SUBSTITUTE(L523,".",REPT(" ",100)),100))</f>
        <v/>
      </c>
      <c r="N523" t="str">
        <f t="shared" si="18"/>
        <v/>
      </c>
    </row>
    <row r="524" spans="12:14" x14ac:dyDescent="0.25">
      <c r="L524" t="str">
        <f>TRIM(RIGHT(SUBSTITUTE(Reference!CO518,"\",REPT(" ",100)),100))</f>
        <v/>
      </c>
      <c r="M524" t="str">
        <f t="shared" si="19"/>
        <v/>
      </c>
      <c r="N524" t="str">
        <f t="shared" si="18"/>
        <v/>
      </c>
    </row>
    <row r="525" spans="12:14" x14ac:dyDescent="0.25">
      <c r="L525" t="str">
        <f>TRIM(RIGHT(SUBSTITUTE(Reference!CO519,"\",REPT(" ",100)),100))</f>
        <v/>
      </c>
      <c r="M525" t="str">
        <f t="shared" si="19"/>
        <v/>
      </c>
      <c r="N525" t="str">
        <f t="shared" si="18"/>
        <v/>
      </c>
    </row>
    <row r="526" spans="12:14" x14ac:dyDescent="0.25">
      <c r="L526" t="str">
        <f>TRIM(RIGHT(SUBSTITUTE(Reference!CO520,"\",REPT(" ",100)),100))</f>
        <v/>
      </c>
      <c r="M526" t="str">
        <f t="shared" si="19"/>
        <v/>
      </c>
      <c r="N526" t="str">
        <f t="shared" si="18"/>
        <v/>
      </c>
    </row>
    <row r="527" spans="12:14" x14ac:dyDescent="0.25">
      <c r="L527" t="str">
        <f>TRIM(RIGHT(SUBSTITUTE(Reference!CO521,"\",REPT(" ",100)),100))</f>
        <v/>
      </c>
      <c r="M527" t="str">
        <f t="shared" si="19"/>
        <v/>
      </c>
      <c r="N527" t="str">
        <f t="shared" si="18"/>
        <v/>
      </c>
    </row>
    <row r="528" spans="12:14" x14ac:dyDescent="0.25">
      <c r="L528" t="str">
        <f>TRIM(RIGHT(SUBSTITUTE(Reference!CO522,"\",REPT(" ",100)),100))</f>
        <v/>
      </c>
      <c r="M528" t="str">
        <f t="shared" si="19"/>
        <v/>
      </c>
      <c r="N528" t="str">
        <f t="shared" si="18"/>
        <v/>
      </c>
    </row>
    <row r="529" spans="12:14" x14ac:dyDescent="0.25">
      <c r="L529" t="str">
        <f>TRIM(RIGHT(SUBSTITUTE(Reference!CO523,"\",REPT(" ",100)),100))</f>
        <v/>
      </c>
      <c r="M529" t="str">
        <f t="shared" si="19"/>
        <v/>
      </c>
      <c r="N529" t="str">
        <f t="shared" si="18"/>
        <v/>
      </c>
    </row>
    <row r="530" spans="12:14" x14ac:dyDescent="0.25">
      <c r="L530" t="str">
        <f>TRIM(RIGHT(SUBSTITUTE(Reference!CO524,"\",REPT(" ",100)),100))</f>
        <v/>
      </c>
      <c r="M530" t="str">
        <f t="shared" si="19"/>
        <v/>
      </c>
      <c r="N530" t="str">
        <f t="shared" si="18"/>
        <v/>
      </c>
    </row>
    <row r="531" spans="12:14" x14ac:dyDescent="0.25">
      <c r="L531" t="str">
        <f>TRIM(RIGHT(SUBSTITUTE(Reference!CO525,"\",REPT(" ",100)),100))</f>
        <v/>
      </c>
      <c r="M531" t="str">
        <f t="shared" si="19"/>
        <v/>
      </c>
      <c r="N531" t="str">
        <f t="shared" si="18"/>
        <v/>
      </c>
    </row>
    <row r="532" spans="12:14" x14ac:dyDescent="0.25">
      <c r="L532" t="str">
        <f>TRIM(RIGHT(SUBSTITUTE(Reference!CO526,"\",REPT(" ",100)),100))</f>
        <v/>
      </c>
      <c r="M532" t="str">
        <f t="shared" si="19"/>
        <v/>
      </c>
      <c r="N532" t="str">
        <f t="shared" si="18"/>
        <v/>
      </c>
    </row>
    <row r="533" spans="12:14" x14ac:dyDescent="0.25">
      <c r="L533" t="str">
        <f>TRIM(RIGHT(SUBSTITUTE(Reference!CO527,"\",REPT(" ",100)),100))</f>
        <v/>
      </c>
      <c r="M533" t="str">
        <f t="shared" si="19"/>
        <v/>
      </c>
      <c r="N533" t="str">
        <f t="shared" si="18"/>
        <v/>
      </c>
    </row>
    <row r="534" spans="12:14" x14ac:dyDescent="0.25">
      <c r="L534" t="str">
        <f>TRIM(RIGHT(SUBSTITUTE(Reference!CO528,"\",REPT(" ",100)),100))</f>
        <v/>
      </c>
      <c r="M534" t="str">
        <f t="shared" si="19"/>
        <v/>
      </c>
      <c r="N534" t="str">
        <f t="shared" si="18"/>
        <v/>
      </c>
    </row>
    <row r="535" spans="12:14" x14ac:dyDescent="0.25">
      <c r="L535" t="str">
        <f>TRIM(RIGHT(SUBSTITUTE(Reference!CO529,"\",REPT(" ",100)),100))</f>
        <v/>
      </c>
      <c r="M535" t="str">
        <f t="shared" si="19"/>
        <v/>
      </c>
      <c r="N535" t="str">
        <f t="shared" si="18"/>
        <v/>
      </c>
    </row>
    <row r="536" spans="12:14" x14ac:dyDescent="0.25">
      <c r="L536" t="str">
        <f>TRIM(RIGHT(SUBSTITUTE(Reference!CO530,"\",REPT(" ",100)),100))</f>
        <v/>
      </c>
      <c r="M536" t="str">
        <f t="shared" si="19"/>
        <v/>
      </c>
      <c r="N536" t="str">
        <f t="shared" si="18"/>
        <v/>
      </c>
    </row>
    <row r="537" spans="12:14" x14ac:dyDescent="0.25">
      <c r="L537" t="str">
        <f>TRIM(RIGHT(SUBSTITUTE(Reference!CO531,"\",REPT(" ",100)),100))</f>
        <v/>
      </c>
      <c r="M537" t="str">
        <f t="shared" si="19"/>
        <v/>
      </c>
      <c r="N537" t="str">
        <f t="shared" si="18"/>
        <v/>
      </c>
    </row>
    <row r="538" spans="12:14" x14ac:dyDescent="0.25">
      <c r="L538" t="str">
        <f>TRIM(RIGHT(SUBSTITUTE(Reference!CO532,"\",REPT(" ",100)),100))</f>
        <v/>
      </c>
      <c r="M538" t="str">
        <f t="shared" si="19"/>
        <v/>
      </c>
      <c r="N538" t="str">
        <f t="shared" si="18"/>
        <v/>
      </c>
    </row>
    <row r="539" spans="12:14" x14ac:dyDescent="0.25">
      <c r="L539" t="str">
        <f>TRIM(RIGHT(SUBSTITUTE(Reference!CO533,"\",REPT(" ",100)),100))</f>
        <v/>
      </c>
      <c r="M539" t="str">
        <f t="shared" si="19"/>
        <v/>
      </c>
      <c r="N539" t="str">
        <f t="shared" si="18"/>
        <v/>
      </c>
    </row>
    <row r="540" spans="12:14" x14ac:dyDescent="0.25">
      <c r="L540" t="str">
        <f>TRIM(RIGHT(SUBSTITUTE(Reference!CO534,"\",REPT(" ",100)),100))</f>
        <v/>
      </c>
      <c r="M540" t="str">
        <f t="shared" si="19"/>
        <v/>
      </c>
      <c r="N540" t="str">
        <f t="shared" si="18"/>
        <v/>
      </c>
    </row>
    <row r="541" spans="12:14" x14ac:dyDescent="0.25">
      <c r="L541" t="str">
        <f>TRIM(RIGHT(SUBSTITUTE(Reference!CO535,"\",REPT(" ",100)),100))</f>
        <v/>
      </c>
      <c r="M541" t="str">
        <f t="shared" si="19"/>
        <v/>
      </c>
      <c r="N541" t="str">
        <f t="shared" si="18"/>
        <v/>
      </c>
    </row>
    <row r="542" spans="12:14" x14ac:dyDescent="0.25">
      <c r="L542" t="str">
        <f>TRIM(RIGHT(SUBSTITUTE(Reference!CO536,"\",REPT(" ",100)),100))</f>
        <v/>
      </c>
      <c r="M542" t="str">
        <f t="shared" si="19"/>
        <v/>
      </c>
      <c r="N542" t="str">
        <f t="shared" si="18"/>
        <v/>
      </c>
    </row>
    <row r="543" spans="12:14" x14ac:dyDescent="0.25">
      <c r="L543" t="str">
        <f>TRIM(RIGHT(SUBSTITUTE(Reference!CO537,"\",REPT(" ",100)),100))</f>
        <v/>
      </c>
      <c r="M543" t="str">
        <f t="shared" si="19"/>
        <v/>
      </c>
      <c r="N543" t="str">
        <f t="shared" si="18"/>
        <v/>
      </c>
    </row>
    <row r="544" spans="12:14" x14ac:dyDescent="0.25">
      <c r="L544" t="str">
        <f>TRIM(RIGHT(SUBSTITUTE(Reference!CO538,"\",REPT(" ",100)),100))</f>
        <v/>
      </c>
      <c r="M544" t="str">
        <f t="shared" si="19"/>
        <v/>
      </c>
      <c r="N544" t="str">
        <f t="shared" si="18"/>
        <v/>
      </c>
    </row>
    <row r="545" spans="12:14" x14ac:dyDescent="0.25">
      <c r="L545" t="str">
        <f>TRIM(RIGHT(SUBSTITUTE(Reference!CO539,"\",REPT(" ",100)),100))</f>
        <v/>
      </c>
      <c r="M545" t="str">
        <f t="shared" si="19"/>
        <v/>
      </c>
      <c r="N545" t="str">
        <f t="shared" si="18"/>
        <v/>
      </c>
    </row>
    <row r="546" spans="12:14" x14ac:dyDescent="0.25">
      <c r="L546" t="str">
        <f>TRIM(RIGHT(SUBSTITUTE(Reference!CO540,"\",REPT(" ",100)),100))</f>
        <v/>
      </c>
      <c r="M546" t="str">
        <f t="shared" si="19"/>
        <v/>
      </c>
      <c r="N546" t="str">
        <f t="shared" si="18"/>
        <v/>
      </c>
    </row>
    <row r="547" spans="12:14" x14ac:dyDescent="0.25">
      <c r="L547" t="str">
        <f>TRIM(RIGHT(SUBSTITUTE(Reference!CO541,"\",REPT(" ",100)),100))</f>
        <v/>
      </c>
      <c r="M547" t="str">
        <f t="shared" si="19"/>
        <v/>
      </c>
      <c r="N547" t="str">
        <f t="shared" si="18"/>
        <v/>
      </c>
    </row>
    <row r="548" spans="12:14" x14ac:dyDescent="0.25">
      <c r="L548" t="str">
        <f>TRIM(RIGHT(SUBSTITUTE(Reference!CO542,"\",REPT(" ",100)),100))</f>
        <v/>
      </c>
      <c r="M548" t="str">
        <f t="shared" si="19"/>
        <v/>
      </c>
      <c r="N548" t="str">
        <f t="shared" si="18"/>
        <v/>
      </c>
    </row>
    <row r="549" spans="12:14" x14ac:dyDescent="0.25">
      <c r="L549" t="str">
        <f>TRIM(RIGHT(SUBSTITUTE(Reference!CO543,"\",REPT(" ",100)),100))</f>
        <v/>
      </c>
      <c r="M549" t="str">
        <f t="shared" si="19"/>
        <v/>
      </c>
      <c r="N549" t="str">
        <f t="shared" si="18"/>
        <v/>
      </c>
    </row>
    <row r="550" spans="12:14" x14ac:dyDescent="0.25">
      <c r="L550" t="str">
        <f>TRIM(RIGHT(SUBSTITUTE(Reference!CO544,"\",REPT(" ",100)),100))</f>
        <v/>
      </c>
      <c r="M550" t="str">
        <f t="shared" si="19"/>
        <v/>
      </c>
      <c r="N550" t="str">
        <f t="shared" si="18"/>
        <v/>
      </c>
    </row>
    <row r="551" spans="12:14" x14ac:dyDescent="0.25">
      <c r="L551" t="str">
        <f>TRIM(RIGHT(SUBSTITUTE(Reference!CO545,"\",REPT(" ",100)),100))</f>
        <v/>
      </c>
      <c r="M551" t="str">
        <f t="shared" si="19"/>
        <v/>
      </c>
      <c r="N551" t="str">
        <f t="shared" si="18"/>
        <v/>
      </c>
    </row>
    <row r="552" spans="12:14" x14ac:dyDescent="0.25">
      <c r="L552" t="str">
        <f>TRIM(RIGHT(SUBSTITUTE(Reference!CO546,"\",REPT(" ",100)),100))</f>
        <v/>
      </c>
      <c r="M552" t="str">
        <f t="shared" si="19"/>
        <v/>
      </c>
      <c r="N552" t="str">
        <f t="shared" si="18"/>
        <v/>
      </c>
    </row>
    <row r="553" spans="12:14" x14ac:dyDescent="0.25">
      <c r="L553" t="str">
        <f>TRIM(RIGHT(SUBSTITUTE(Reference!CO547,"\",REPT(" ",100)),100))</f>
        <v/>
      </c>
      <c r="M553" t="str">
        <f t="shared" si="19"/>
        <v/>
      </c>
      <c r="N553" t="str">
        <f t="shared" si="18"/>
        <v/>
      </c>
    </row>
    <row r="554" spans="12:14" x14ac:dyDescent="0.25">
      <c r="L554" t="str">
        <f>TRIM(RIGHT(SUBSTITUTE(Reference!CO548,"\",REPT(" ",100)),100))</f>
        <v/>
      </c>
      <c r="M554" t="str">
        <f t="shared" si="19"/>
        <v/>
      </c>
      <c r="N554" t="str">
        <f t="shared" si="18"/>
        <v/>
      </c>
    </row>
    <row r="555" spans="12:14" x14ac:dyDescent="0.25">
      <c r="L555" t="str">
        <f>TRIM(RIGHT(SUBSTITUTE(Reference!CO549,"\",REPT(" ",100)),100))</f>
        <v/>
      </c>
      <c r="M555" t="str">
        <f t="shared" si="19"/>
        <v/>
      </c>
      <c r="N555" t="str">
        <f t="shared" si="18"/>
        <v/>
      </c>
    </row>
    <row r="556" spans="12:14" x14ac:dyDescent="0.25">
      <c r="L556" t="str">
        <f>TRIM(RIGHT(SUBSTITUTE(Reference!CO550,"\",REPT(" ",100)),100))</f>
        <v/>
      </c>
      <c r="M556" t="str">
        <f t="shared" si="19"/>
        <v/>
      </c>
      <c r="N556" t="str">
        <f t="shared" si="18"/>
        <v/>
      </c>
    </row>
    <row r="557" spans="12:14" x14ac:dyDescent="0.25">
      <c r="L557" t="str">
        <f>TRIM(RIGHT(SUBSTITUTE(Reference!CO551,"\",REPT(" ",100)),100))</f>
        <v/>
      </c>
      <c r="M557" t="str">
        <f t="shared" si="19"/>
        <v/>
      </c>
      <c r="N557" t="str">
        <f t="shared" si="18"/>
        <v/>
      </c>
    </row>
    <row r="558" spans="12:14" x14ac:dyDescent="0.25">
      <c r="L558" t="str">
        <f>TRIM(RIGHT(SUBSTITUTE(Reference!CO552,"\",REPT(" ",100)),100))</f>
        <v/>
      </c>
      <c r="M558" t="str">
        <f t="shared" si="19"/>
        <v/>
      </c>
      <c r="N558" t="str">
        <f t="shared" si="18"/>
        <v/>
      </c>
    </row>
    <row r="559" spans="12:14" x14ac:dyDescent="0.25">
      <c r="L559" t="str">
        <f>TRIM(RIGHT(SUBSTITUTE(Reference!CO553,"\",REPT(" ",100)),100))</f>
        <v/>
      </c>
      <c r="M559" t="str">
        <f t="shared" si="19"/>
        <v/>
      </c>
      <c r="N559" t="str">
        <f t="shared" si="18"/>
        <v/>
      </c>
    </row>
    <row r="560" spans="12:14" x14ac:dyDescent="0.25">
      <c r="L560" t="str">
        <f>TRIM(RIGHT(SUBSTITUTE(Reference!CO554,"\",REPT(" ",100)),100))</f>
        <v/>
      </c>
      <c r="M560" t="str">
        <f t="shared" si="19"/>
        <v/>
      </c>
      <c r="N560" t="str">
        <f t="shared" si="18"/>
        <v/>
      </c>
    </row>
    <row r="561" spans="12:14" x14ac:dyDescent="0.25">
      <c r="L561" t="str">
        <f>TRIM(RIGHT(SUBSTITUTE(Reference!CO555,"\",REPT(" ",100)),100))</f>
        <v/>
      </c>
      <c r="M561" t="str">
        <f t="shared" si="19"/>
        <v/>
      </c>
      <c r="N561" t="str">
        <f t="shared" si="18"/>
        <v/>
      </c>
    </row>
    <row r="562" spans="12:14" x14ac:dyDescent="0.25">
      <c r="L562" t="str">
        <f>TRIM(RIGHT(SUBSTITUTE(Reference!CO556,"\",REPT(" ",100)),100))</f>
        <v/>
      </c>
      <c r="M562" t="str">
        <f t="shared" si="19"/>
        <v/>
      </c>
      <c r="N562" t="str">
        <f t="shared" si="18"/>
        <v/>
      </c>
    </row>
    <row r="563" spans="12:14" x14ac:dyDescent="0.25">
      <c r="L563" t="str">
        <f>TRIM(RIGHT(SUBSTITUTE(Reference!CO557,"\",REPT(" ",100)),100))</f>
        <v/>
      </c>
      <c r="M563" t="str">
        <f t="shared" si="19"/>
        <v/>
      </c>
      <c r="N563" t="str">
        <f t="shared" si="18"/>
        <v/>
      </c>
    </row>
    <row r="564" spans="12:14" x14ac:dyDescent="0.25">
      <c r="L564" t="str">
        <f>TRIM(RIGHT(SUBSTITUTE(Reference!CO558,"\",REPT(" ",100)),100))</f>
        <v/>
      </c>
      <c r="M564" t="str">
        <f t="shared" si="19"/>
        <v/>
      </c>
      <c r="N564" t="str">
        <f t="shared" si="18"/>
        <v/>
      </c>
    </row>
    <row r="565" spans="12:14" x14ac:dyDescent="0.25">
      <c r="L565" t="str">
        <f>TRIM(RIGHT(SUBSTITUTE(Reference!CO559,"\",REPT(" ",100)),100))</f>
        <v/>
      </c>
      <c r="M565" t="str">
        <f t="shared" si="19"/>
        <v/>
      </c>
      <c r="N565" t="str">
        <f t="shared" si="18"/>
        <v/>
      </c>
    </row>
    <row r="566" spans="12:14" x14ac:dyDescent="0.25">
      <c r="L566" t="str">
        <f>TRIM(RIGHT(SUBSTITUTE(Reference!CO560,"\",REPT(" ",100)),100))</f>
        <v/>
      </c>
      <c r="M566" t="str">
        <f t="shared" si="19"/>
        <v/>
      </c>
      <c r="N566" t="str">
        <f t="shared" si="18"/>
        <v/>
      </c>
    </row>
    <row r="567" spans="12:14" x14ac:dyDescent="0.25">
      <c r="L567" t="str">
        <f>TRIM(RIGHT(SUBSTITUTE(Reference!CO561,"\",REPT(" ",100)),100))</f>
        <v/>
      </c>
      <c r="M567" t="str">
        <f t="shared" si="19"/>
        <v/>
      </c>
      <c r="N567" t="str">
        <f t="shared" si="18"/>
        <v/>
      </c>
    </row>
    <row r="568" spans="12:14" x14ac:dyDescent="0.25">
      <c r="L568" t="str">
        <f>TRIM(RIGHT(SUBSTITUTE(Reference!CO562,"\",REPT(" ",100)),100))</f>
        <v/>
      </c>
      <c r="M568" t="str">
        <f t="shared" si="19"/>
        <v/>
      </c>
      <c r="N568" t="str">
        <f t="shared" si="18"/>
        <v/>
      </c>
    </row>
    <row r="569" spans="12:14" x14ac:dyDescent="0.25">
      <c r="L569" t="str">
        <f>TRIM(RIGHT(SUBSTITUTE(Reference!CO563,"\",REPT(" ",100)),100))</f>
        <v/>
      </c>
      <c r="M569" t="str">
        <f t="shared" si="19"/>
        <v/>
      </c>
      <c r="N569" t="str">
        <f t="shared" si="18"/>
        <v/>
      </c>
    </row>
    <row r="570" spans="12:14" x14ac:dyDescent="0.25">
      <c r="L570" t="str">
        <f>TRIM(RIGHT(SUBSTITUTE(Reference!CO564,"\",REPT(" ",100)),100))</f>
        <v/>
      </c>
      <c r="M570" t="str">
        <f t="shared" si="19"/>
        <v/>
      </c>
      <c r="N570" t="str">
        <f t="shared" si="18"/>
        <v/>
      </c>
    </row>
    <row r="571" spans="12:14" x14ac:dyDescent="0.25">
      <c r="L571" t="str">
        <f>TRIM(RIGHT(SUBSTITUTE(Reference!CO565,"\",REPT(" ",100)),100))</f>
        <v/>
      </c>
      <c r="M571" t="str">
        <f t="shared" si="19"/>
        <v/>
      </c>
      <c r="N571" t="str">
        <f t="shared" si="18"/>
        <v/>
      </c>
    </row>
    <row r="572" spans="12:14" x14ac:dyDescent="0.25">
      <c r="L572" t="str">
        <f>TRIM(RIGHT(SUBSTITUTE(Reference!CO566,"\",REPT(" ",100)),100))</f>
        <v/>
      </c>
      <c r="M572" t="str">
        <f t="shared" si="19"/>
        <v/>
      </c>
      <c r="N572" t="str">
        <f t="shared" si="18"/>
        <v/>
      </c>
    </row>
    <row r="573" spans="12:14" x14ac:dyDescent="0.25">
      <c r="L573" t="str">
        <f>TRIM(RIGHT(SUBSTITUTE(Reference!CO567,"\",REPT(" ",100)),100))</f>
        <v/>
      </c>
      <c r="M573" t="str">
        <f t="shared" si="19"/>
        <v/>
      </c>
      <c r="N573" t="str">
        <f t="shared" si="18"/>
        <v/>
      </c>
    </row>
    <row r="574" spans="12:14" x14ac:dyDescent="0.25">
      <c r="L574" t="str">
        <f>TRIM(RIGHT(SUBSTITUTE(Reference!CO568,"\",REPT(" ",100)),100))</f>
        <v/>
      </c>
      <c r="M574" t="str">
        <f t="shared" si="19"/>
        <v/>
      </c>
      <c r="N574" t="str">
        <f t="shared" si="18"/>
        <v/>
      </c>
    </row>
    <row r="575" spans="12:14" x14ac:dyDescent="0.25">
      <c r="L575" t="str">
        <f>TRIM(RIGHT(SUBSTITUTE(Reference!CO569,"\",REPT(" ",100)),100))</f>
        <v/>
      </c>
      <c r="M575" t="str">
        <f t="shared" si="19"/>
        <v/>
      </c>
      <c r="N575" t="str">
        <f t="shared" si="18"/>
        <v/>
      </c>
    </row>
    <row r="576" spans="12:14" x14ac:dyDescent="0.25">
      <c r="L576" t="str">
        <f>TRIM(RIGHT(SUBSTITUTE(Reference!CO570,"\",REPT(" ",100)),100))</f>
        <v/>
      </c>
      <c r="M576" t="str">
        <f t="shared" si="19"/>
        <v/>
      </c>
      <c r="N576" t="str">
        <f t="shared" si="18"/>
        <v/>
      </c>
    </row>
    <row r="577" spans="12:14" x14ac:dyDescent="0.25">
      <c r="L577" t="str">
        <f>TRIM(RIGHT(SUBSTITUTE(Reference!CO571,"\",REPT(" ",100)),100))</f>
        <v/>
      </c>
      <c r="M577" t="str">
        <f t="shared" si="19"/>
        <v/>
      </c>
      <c r="N577" t="str">
        <f t="shared" si="18"/>
        <v/>
      </c>
    </row>
    <row r="578" spans="12:14" x14ac:dyDescent="0.25">
      <c r="L578" t="str">
        <f>TRIM(RIGHT(SUBSTITUTE(Reference!CO572,"\",REPT(" ",100)),100))</f>
        <v/>
      </c>
      <c r="M578" t="str">
        <f t="shared" si="19"/>
        <v/>
      </c>
      <c r="N578" t="str">
        <f t="shared" si="18"/>
        <v/>
      </c>
    </row>
    <row r="579" spans="12:14" x14ac:dyDescent="0.25">
      <c r="L579" t="str">
        <f>TRIM(RIGHT(SUBSTITUTE(Reference!CO573,"\",REPT(" ",100)),100))</f>
        <v/>
      </c>
      <c r="M579" t="str">
        <f t="shared" si="19"/>
        <v/>
      </c>
      <c r="N579" t="str">
        <f t="shared" si="18"/>
        <v/>
      </c>
    </row>
    <row r="580" spans="12:14" x14ac:dyDescent="0.25">
      <c r="L580" t="str">
        <f>TRIM(RIGHT(SUBSTITUTE(Reference!CO574,"\",REPT(" ",100)),100))</f>
        <v/>
      </c>
      <c r="M580" t="str">
        <f t="shared" si="19"/>
        <v/>
      </c>
      <c r="N580" t="str">
        <f t="shared" si="18"/>
        <v/>
      </c>
    </row>
    <row r="581" spans="12:14" x14ac:dyDescent="0.25">
      <c r="L581" t="str">
        <f>TRIM(RIGHT(SUBSTITUTE(Reference!CO575,"\",REPT(" ",100)),100))</f>
        <v/>
      </c>
      <c r="M581" t="str">
        <f t="shared" si="19"/>
        <v/>
      </c>
      <c r="N581" t="str">
        <f t="shared" si="18"/>
        <v/>
      </c>
    </row>
    <row r="582" spans="12:14" x14ac:dyDescent="0.25">
      <c r="L582" t="str">
        <f>TRIM(RIGHT(SUBSTITUTE(Reference!CO576,"\",REPT(" ",100)),100))</f>
        <v/>
      </c>
      <c r="M582" t="str">
        <f t="shared" si="19"/>
        <v/>
      </c>
      <c r="N582" t="str">
        <f t="shared" si="18"/>
        <v/>
      </c>
    </row>
    <row r="583" spans="12:14" x14ac:dyDescent="0.25">
      <c r="L583" t="str">
        <f>TRIM(RIGHT(SUBSTITUTE(Reference!CO577,"\",REPT(" ",100)),100))</f>
        <v/>
      </c>
      <c r="M583" t="str">
        <f t="shared" si="19"/>
        <v/>
      </c>
      <c r="N583" t="str">
        <f t="shared" si="18"/>
        <v/>
      </c>
    </row>
    <row r="584" spans="12:14" x14ac:dyDescent="0.25">
      <c r="L584" t="str">
        <f>TRIM(RIGHT(SUBSTITUTE(Reference!CO578,"\",REPT(" ",100)),100))</f>
        <v/>
      </c>
      <c r="M584" t="str">
        <f t="shared" si="19"/>
        <v/>
      </c>
      <c r="N584" t="str">
        <f t="shared" si="18"/>
        <v/>
      </c>
    </row>
    <row r="585" spans="12:14" x14ac:dyDescent="0.25">
      <c r="L585" t="str">
        <f>TRIM(RIGHT(SUBSTITUTE(Reference!CO579,"\",REPT(" ",100)),100))</f>
        <v/>
      </c>
      <c r="M585" t="str">
        <f t="shared" si="19"/>
        <v/>
      </c>
      <c r="N585" t="str">
        <f t="shared" si="18"/>
        <v/>
      </c>
    </row>
    <row r="586" spans="12:14" x14ac:dyDescent="0.25">
      <c r="L586" t="str">
        <f>TRIM(RIGHT(SUBSTITUTE(Reference!CO580,"\",REPT(" ",100)),100))</f>
        <v/>
      </c>
      <c r="M586" t="str">
        <f t="shared" si="19"/>
        <v/>
      </c>
      <c r="N586" t="str">
        <f t="shared" ref="N586:N649" si="20">IF(LEFT(RIGHT(M586,2),1)&lt;&gt;"/",RIGHT(M586,6),INDEX(CandidateFileArray,MATCH(RIGHT(M586,8),CandidateFileList,0),2))</f>
        <v/>
      </c>
    </row>
    <row r="587" spans="12:14" x14ac:dyDescent="0.25">
      <c r="L587" t="str">
        <f>TRIM(RIGHT(SUBSTITUTE(Reference!CO581,"\",REPT(" ",100)),100))</f>
        <v/>
      </c>
      <c r="M587" t="str">
        <f t="shared" ref="M587:M650" si="21">TRIM(LEFT(SUBSTITUTE(L587,".",REPT(" ",100)),100))</f>
        <v/>
      </c>
      <c r="N587" t="str">
        <f t="shared" si="20"/>
        <v/>
      </c>
    </row>
    <row r="588" spans="12:14" x14ac:dyDescent="0.25">
      <c r="L588" t="str">
        <f>TRIM(RIGHT(SUBSTITUTE(Reference!CO582,"\",REPT(" ",100)),100))</f>
        <v/>
      </c>
      <c r="M588" t="str">
        <f t="shared" si="21"/>
        <v/>
      </c>
      <c r="N588" t="str">
        <f t="shared" si="20"/>
        <v/>
      </c>
    </row>
    <row r="589" spans="12:14" x14ac:dyDescent="0.25">
      <c r="L589" t="str">
        <f>TRIM(RIGHT(SUBSTITUTE(Reference!CO583,"\",REPT(" ",100)),100))</f>
        <v/>
      </c>
      <c r="M589" t="str">
        <f t="shared" si="21"/>
        <v/>
      </c>
      <c r="N589" t="str">
        <f t="shared" si="20"/>
        <v/>
      </c>
    </row>
    <row r="590" spans="12:14" x14ac:dyDescent="0.25">
      <c r="L590" t="str">
        <f>TRIM(RIGHT(SUBSTITUTE(Reference!CO584,"\",REPT(" ",100)),100))</f>
        <v/>
      </c>
      <c r="M590" t="str">
        <f t="shared" si="21"/>
        <v/>
      </c>
      <c r="N590" t="str">
        <f t="shared" si="20"/>
        <v/>
      </c>
    </row>
    <row r="591" spans="12:14" x14ac:dyDescent="0.25">
      <c r="L591" t="str">
        <f>TRIM(RIGHT(SUBSTITUTE(Reference!CO585,"\",REPT(" ",100)),100))</f>
        <v/>
      </c>
      <c r="M591" t="str">
        <f t="shared" si="21"/>
        <v/>
      </c>
      <c r="N591" t="str">
        <f t="shared" si="20"/>
        <v/>
      </c>
    </row>
    <row r="592" spans="12:14" x14ac:dyDescent="0.25">
      <c r="L592" t="str">
        <f>TRIM(RIGHT(SUBSTITUTE(Reference!CO586,"\",REPT(" ",100)),100))</f>
        <v/>
      </c>
      <c r="M592" t="str">
        <f t="shared" si="21"/>
        <v/>
      </c>
      <c r="N592" t="str">
        <f t="shared" si="20"/>
        <v/>
      </c>
    </row>
    <row r="593" spans="12:14" x14ac:dyDescent="0.25">
      <c r="L593" t="str">
        <f>TRIM(RIGHT(SUBSTITUTE(Reference!CO587,"\",REPT(" ",100)),100))</f>
        <v/>
      </c>
      <c r="M593" t="str">
        <f t="shared" si="21"/>
        <v/>
      </c>
      <c r="N593" t="str">
        <f t="shared" si="20"/>
        <v/>
      </c>
    </row>
    <row r="594" spans="12:14" x14ac:dyDescent="0.25">
      <c r="L594" t="str">
        <f>TRIM(RIGHT(SUBSTITUTE(Reference!CO588,"\",REPT(" ",100)),100))</f>
        <v/>
      </c>
      <c r="M594" t="str">
        <f t="shared" si="21"/>
        <v/>
      </c>
      <c r="N594" t="str">
        <f t="shared" si="20"/>
        <v/>
      </c>
    </row>
    <row r="595" spans="12:14" x14ac:dyDescent="0.25">
      <c r="L595" t="str">
        <f>TRIM(RIGHT(SUBSTITUTE(Reference!CO589,"\",REPT(" ",100)),100))</f>
        <v/>
      </c>
      <c r="M595" t="str">
        <f t="shared" si="21"/>
        <v/>
      </c>
      <c r="N595" t="str">
        <f t="shared" si="20"/>
        <v/>
      </c>
    </row>
    <row r="596" spans="12:14" x14ac:dyDescent="0.25">
      <c r="L596" t="str">
        <f>TRIM(RIGHT(SUBSTITUTE(Reference!CO590,"\",REPT(" ",100)),100))</f>
        <v/>
      </c>
      <c r="M596" t="str">
        <f t="shared" si="21"/>
        <v/>
      </c>
      <c r="N596" t="str">
        <f t="shared" si="20"/>
        <v/>
      </c>
    </row>
    <row r="597" spans="12:14" x14ac:dyDescent="0.25">
      <c r="L597" t="str">
        <f>TRIM(RIGHT(SUBSTITUTE(Reference!CO591,"\",REPT(" ",100)),100))</f>
        <v/>
      </c>
      <c r="M597" t="str">
        <f t="shared" si="21"/>
        <v/>
      </c>
      <c r="N597" t="str">
        <f t="shared" si="20"/>
        <v/>
      </c>
    </row>
    <row r="598" spans="12:14" x14ac:dyDescent="0.25">
      <c r="L598" t="str">
        <f>TRIM(RIGHT(SUBSTITUTE(Reference!CO592,"\",REPT(" ",100)),100))</f>
        <v/>
      </c>
      <c r="M598" t="str">
        <f t="shared" si="21"/>
        <v/>
      </c>
      <c r="N598" t="str">
        <f t="shared" si="20"/>
        <v/>
      </c>
    </row>
    <row r="599" spans="12:14" x14ac:dyDescent="0.25">
      <c r="L599" t="str">
        <f>TRIM(RIGHT(SUBSTITUTE(Reference!CO593,"\",REPT(" ",100)),100))</f>
        <v/>
      </c>
      <c r="M599" t="str">
        <f t="shared" si="21"/>
        <v/>
      </c>
      <c r="N599" t="str">
        <f t="shared" si="20"/>
        <v/>
      </c>
    </row>
    <row r="600" spans="12:14" x14ac:dyDescent="0.25">
      <c r="L600" t="str">
        <f>TRIM(RIGHT(SUBSTITUTE(Reference!CO594,"\",REPT(" ",100)),100))</f>
        <v/>
      </c>
      <c r="M600" t="str">
        <f t="shared" si="21"/>
        <v/>
      </c>
      <c r="N600" t="str">
        <f t="shared" si="20"/>
        <v/>
      </c>
    </row>
    <row r="601" spans="12:14" x14ac:dyDescent="0.25">
      <c r="L601" t="str">
        <f>TRIM(RIGHT(SUBSTITUTE(Reference!CO595,"\",REPT(" ",100)),100))</f>
        <v/>
      </c>
      <c r="M601" t="str">
        <f t="shared" si="21"/>
        <v/>
      </c>
      <c r="N601" t="str">
        <f t="shared" si="20"/>
        <v/>
      </c>
    </row>
    <row r="602" spans="12:14" x14ac:dyDescent="0.25">
      <c r="L602" t="str">
        <f>TRIM(RIGHT(SUBSTITUTE(Reference!CO596,"\",REPT(" ",100)),100))</f>
        <v/>
      </c>
      <c r="M602" t="str">
        <f t="shared" si="21"/>
        <v/>
      </c>
      <c r="N602" t="str">
        <f t="shared" si="20"/>
        <v/>
      </c>
    </row>
    <row r="603" spans="12:14" x14ac:dyDescent="0.25">
      <c r="L603" t="str">
        <f>TRIM(RIGHT(SUBSTITUTE(Reference!CO597,"\",REPT(" ",100)),100))</f>
        <v/>
      </c>
      <c r="M603" t="str">
        <f t="shared" si="21"/>
        <v/>
      </c>
      <c r="N603" t="str">
        <f t="shared" si="20"/>
        <v/>
      </c>
    </row>
    <row r="604" spans="12:14" x14ac:dyDescent="0.25">
      <c r="L604" t="str">
        <f>TRIM(RIGHT(SUBSTITUTE(Reference!CO598,"\",REPT(" ",100)),100))</f>
        <v/>
      </c>
      <c r="M604" t="str">
        <f t="shared" si="21"/>
        <v/>
      </c>
      <c r="N604" t="str">
        <f t="shared" si="20"/>
        <v/>
      </c>
    </row>
    <row r="605" spans="12:14" x14ac:dyDescent="0.25">
      <c r="L605" t="str">
        <f>TRIM(RIGHT(SUBSTITUTE(Reference!CO599,"\",REPT(" ",100)),100))</f>
        <v/>
      </c>
      <c r="M605" t="str">
        <f t="shared" si="21"/>
        <v/>
      </c>
      <c r="N605" t="str">
        <f t="shared" si="20"/>
        <v/>
      </c>
    </row>
    <row r="606" spans="12:14" x14ac:dyDescent="0.25">
      <c r="L606" t="str">
        <f>TRIM(RIGHT(SUBSTITUTE(Reference!CO600,"\",REPT(" ",100)),100))</f>
        <v/>
      </c>
      <c r="M606" t="str">
        <f t="shared" si="21"/>
        <v/>
      </c>
      <c r="N606" t="str">
        <f t="shared" si="20"/>
        <v/>
      </c>
    </row>
    <row r="607" spans="12:14" x14ac:dyDescent="0.25">
      <c r="L607" t="str">
        <f>TRIM(RIGHT(SUBSTITUTE(Reference!CO601,"\",REPT(" ",100)),100))</f>
        <v/>
      </c>
      <c r="M607" t="str">
        <f t="shared" si="21"/>
        <v/>
      </c>
      <c r="N607" t="str">
        <f t="shared" si="20"/>
        <v/>
      </c>
    </row>
    <row r="608" spans="12:14" x14ac:dyDescent="0.25">
      <c r="L608" t="str">
        <f>TRIM(RIGHT(SUBSTITUTE(Reference!CO602,"\",REPT(" ",100)),100))</f>
        <v/>
      </c>
      <c r="M608" t="str">
        <f t="shared" si="21"/>
        <v/>
      </c>
      <c r="N608" t="str">
        <f t="shared" si="20"/>
        <v/>
      </c>
    </row>
    <row r="609" spans="12:14" x14ac:dyDescent="0.25">
      <c r="L609" t="str">
        <f>TRIM(RIGHT(SUBSTITUTE(Reference!CO603,"\",REPT(" ",100)),100))</f>
        <v/>
      </c>
      <c r="M609" t="str">
        <f t="shared" si="21"/>
        <v/>
      </c>
      <c r="N609" t="str">
        <f t="shared" si="20"/>
        <v/>
      </c>
    </row>
    <row r="610" spans="12:14" x14ac:dyDescent="0.25">
      <c r="L610" t="str">
        <f>TRIM(RIGHT(SUBSTITUTE(Reference!CO604,"\",REPT(" ",100)),100))</f>
        <v/>
      </c>
      <c r="M610" t="str">
        <f t="shared" si="21"/>
        <v/>
      </c>
      <c r="N610" t="str">
        <f t="shared" si="20"/>
        <v/>
      </c>
    </row>
    <row r="611" spans="12:14" x14ac:dyDescent="0.25">
      <c r="L611" t="str">
        <f>TRIM(RIGHT(SUBSTITUTE(Reference!CO605,"\",REPT(" ",100)),100))</f>
        <v/>
      </c>
      <c r="M611" t="str">
        <f t="shared" si="21"/>
        <v/>
      </c>
      <c r="N611" t="str">
        <f t="shared" si="20"/>
        <v/>
      </c>
    </row>
    <row r="612" spans="12:14" x14ac:dyDescent="0.25">
      <c r="L612" t="str">
        <f>TRIM(RIGHT(SUBSTITUTE(Reference!CO606,"\",REPT(" ",100)),100))</f>
        <v/>
      </c>
      <c r="M612" t="str">
        <f t="shared" si="21"/>
        <v/>
      </c>
      <c r="N612" t="str">
        <f t="shared" si="20"/>
        <v/>
      </c>
    </row>
    <row r="613" spans="12:14" x14ac:dyDescent="0.25">
      <c r="L613" t="str">
        <f>TRIM(RIGHT(SUBSTITUTE(Reference!CO607,"\",REPT(" ",100)),100))</f>
        <v/>
      </c>
      <c r="M613" t="str">
        <f t="shared" si="21"/>
        <v/>
      </c>
      <c r="N613" t="str">
        <f t="shared" si="20"/>
        <v/>
      </c>
    </row>
    <row r="614" spans="12:14" x14ac:dyDescent="0.25">
      <c r="L614" t="str">
        <f>TRIM(RIGHT(SUBSTITUTE(Reference!CO608,"\",REPT(" ",100)),100))</f>
        <v/>
      </c>
      <c r="M614" t="str">
        <f t="shared" si="21"/>
        <v/>
      </c>
      <c r="N614" t="str">
        <f t="shared" si="20"/>
        <v/>
      </c>
    </row>
    <row r="615" spans="12:14" x14ac:dyDescent="0.25">
      <c r="L615" t="str">
        <f>TRIM(RIGHT(SUBSTITUTE(Reference!CO609,"\",REPT(" ",100)),100))</f>
        <v/>
      </c>
      <c r="M615" t="str">
        <f t="shared" si="21"/>
        <v/>
      </c>
      <c r="N615" t="str">
        <f t="shared" si="20"/>
        <v/>
      </c>
    </row>
    <row r="616" spans="12:14" x14ac:dyDescent="0.25">
      <c r="L616" t="str">
        <f>TRIM(RIGHT(SUBSTITUTE(Reference!CO610,"\",REPT(" ",100)),100))</f>
        <v/>
      </c>
      <c r="M616" t="str">
        <f t="shared" si="21"/>
        <v/>
      </c>
      <c r="N616" t="str">
        <f t="shared" si="20"/>
        <v/>
      </c>
    </row>
    <row r="617" spans="12:14" x14ac:dyDescent="0.25">
      <c r="L617" t="str">
        <f>TRIM(RIGHT(SUBSTITUTE(Reference!CO611,"\",REPT(" ",100)),100))</f>
        <v/>
      </c>
      <c r="M617" t="str">
        <f t="shared" si="21"/>
        <v/>
      </c>
      <c r="N617" t="str">
        <f t="shared" si="20"/>
        <v/>
      </c>
    </row>
    <row r="618" spans="12:14" x14ac:dyDescent="0.25">
      <c r="L618" t="str">
        <f>TRIM(RIGHT(SUBSTITUTE(Reference!CO612,"\",REPT(" ",100)),100))</f>
        <v/>
      </c>
      <c r="M618" t="str">
        <f t="shared" si="21"/>
        <v/>
      </c>
      <c r="N618" t="str">
        <f t="shared" si="20"/>
        <v/>
      </c>
    </row>
    <row r="619" spans="12:14" x14ac:dyDescent="0.25">
      <c r="L619" t="str">
        <f>TRIM(RIGHT(SUBSTITUTE(Reference!CO613,"\",REPT(" ",100)),100))</f>
        <v/>
      </c>
      <c r="M619" t="str">
        <f t="shared" si="21"/>
        <v/>
      </c>
      <c r="N619" t="str">
        <f t="shared" si="20"/>
        <v/>
      </c>
    </row>
    <row r="620" spans="12:14" x14ac:dyDescent="0.25">
      <c r="L620" t="str">
        <f>TRIM(RIGHT(SUBSTITUTE(Reference!CO614,"\",REPT(" ",100)),100))</f>
        <v/>
      </c>
      <c r="M620" t="str">
        <f t="shared" si="21"/>
        <v/>
      </c>
      <c r="N620" t="str">
        <f t="shared" si="20"/>
        <v/>
      </c>
    </row>
    <row r="621" spans="12:14" x14ac:dyDescent="0.25">
      <c r="L621" t="str">
        <f>TRIM(RIGHT(SUBSTITUTE(Reference!CO615,"\",REPT(" ",100)),100))</f>
        <v/>
      </c>
      <c r="M621" t="str">
        <f t="shared" si="21"/>
        <v/>
      </c>
      <c r="N621" t="str">
        <f t="shared" si="20"/>
        <v/>
      </c>
    </row>
    <row r="622" spans="12:14" x14ac:dyDescent="0.25">
      <c r="L622" t="str">
        <f>TRIM(RIGHT(SUBSTITUTE(Reference!CO616,"\",REPT(" ",100)),100))</f>
        <v/>
      </c>
      <c r="M622" t="str">
        <f t="shared" si="21"/>
        <v/>
      </c>
      <c r="N622" t="str">
        <f t="shared" si="20"/>
        <v/>
      </c>
    </row>
    <row r="623" spans="12:14" x14ac:dyDescent="0.25">
      <c r="L623" t="str">
        <f>TRIM(RIGHT(SUBSTITUTE(Reference!CO617,"\",REPT(" ",100)),100))</f>
        <v/>
      </c>
      <c r="M623" t="str">
        <f t="shared" si="21"/>
        <v/>
      </c>
      <c r="N623" t="str">
        <f t="shared" si="20"/>
        <v/>
      </c>
    </row>
    <row r="624" spans="12:14" x14ac:dyDescent="0.25">
      <c r="L624" t="str">
        <f>TRIM(RIGHT(SUBSTITUTE(Reference!CO618,"\",REPT(" ",100)),100))</f>
        <v/>
      </c>
      <c r="M624" t="str">
        <f t="shared" si="21"/>
        <v/>
      </c>
      <c r="N624" t="str">
        <f t="shared" si="20"/>
        <v/>
      </c>
    </row>
    <row r="625" spans="12:14" x14ac:dyDescent="0.25">
      <c r="L625" t="str">
        <f>TRIM(RIGHT(SUBSTITUTE(Reference!CO619,"\",REPT(" ",100)),100))</f>
        <v/>
      </c>
      <c r="M625" t="str">
        <f t="shared" si="21"/>
        <v/>
      </c>
      <c r="N625" t="str">
        <f t="shared" si="20"/>
        <v/>
      </c>
    </row>
    <row r="626" spans="12:14" x14ac:dyDescent="0.25">
      <c r="L626" t="str">
        <f>TRIM(RIGHT(SUBSTITUTE(Reference!CO620,"\",REPT(" ",100)),100))</f>
        <v/>
      </c>
      <c r="M626" t="str">
        <f t="shared" si="21"/>
        <v/>
      </c>
      <c r="N626" t="str">
        <f t="shared" si="20"/>
        <v/>
      </c>
    </row>
    <row r="627" spans="12:14" x14ac:dyDescent="0.25">
      <c r="L627" t="str">
        <f>TRIM(RIGHT(SUBSTITUTE(Reference!CO621,"\",REPT(" ",100)),100))</f>
        <v/>
      </c>
      <c r="M627" t="str">
        <f t="shared" si="21"/>
        <v/>
      </c>
      <c r="N627" t="str">
        <f t="shared" si="20"/>
        <v/>
      </c>
    </row>
    <row r="628" spans="12:14" x14ac:dyDescent="0.25">
      <c r="L628" t="str">
        <f>TRIM(RIGHT(SUBSTITUTE(Reference!CO622,"\",REPT(" ",100)),100))</f>
        <v/>
      </c>
      <c r="M628" t="str">
        <f t="shared" si="21"/>
        <v/>
      </c>
      <c r="N628" t="str">
        <f t="shared" si="20"/>
        <v/>
      </c>
    </row>
    <row r="629" spans="12:14" x14ac:dyDescent="0.25">
      <c r="L629" t="str">
        <f>TRIM(RIGHT(SUBSTITUTE(Reference!CO623,"\",REPT(" ",100)),100))</f>
        <v/>
      </c>
      <c r="M629" t="str">
        <f t="shared" si="21"/>
        <v/>
      </c>
      <c r="N629" t="str">
        <f t="shared" si="20"/>
        <v/>
      </c>
    </row>
    <row r="630" spans="12:14" x14ac:dyDescent="0.25">
      <c r="L630" t="str">
        <f>TRIM(RIGHT(SUBSTITUTE(Reference!CO624,"\",REPT(" ",100)),100))</f>
        <v/>
      </c>
      <c r="M630" t="str">
        <f t="shared" si="21"/>
        <v/>
      </c>
      <c r="N630" t="str">
        <f t="shared" si="20"/>
        <v/>
      </c>
    </row>
    <row r="631" spans="12:14" x14ac:dyDescent="0.25">
      <c r="L631" t="str">
        <f>TRIM(RIGHT(SUBSTITUTE(Reference!CO625,"\",REPT(" ",100)),100))</f>
        <v/>
      </c>
      <c r="M631" t="str">
        <f t="shared" si="21"/>
        <v/>
      </c>
      <c r="N631" t="str">
        <f t="shared" si="20"/>
        <v/>
      </c>
    </row>
    <row r="632" spans="12:14" x14ac:dyDescent="0.25">
      <c r="L632" t="str">
        <f>TRIM(RIGHT(SUBSTITUTE(Reference!CO626,"\",REPT(" ",100)),100))</f>
        <v/>
      </c>
      <c r="M632" t="str">
        <f t="shared" si="21"/>
        <v/>
      </c>
      <c r="N632" t="str">
        <f t="shared" si="20"/>
        <v/>
      </c>
    </row>
    <row r="633" spans="12:14" x14ac:dyDescent="0.25">
      <c r="L633" t="str">
        <f>TRIM(RIGHT(SUBSTITUTE(Reference!CO627,"\",REPT(" ",100)),100))</f>
        <v/>
      </c>
      <c r="M633" t="str">
        <f t="shared" si="21"/>
        <v/>
      </c>
      <c r="N633" t="str">
        <f t="shared" si="20"/>
        <v/>
      </c>
    </row>
    <row r="634" spans="12:14" x14ac:dyDescent="0.25">
      <c r="L634" t="str">
        <f>TRIM(RIGHT(SUBSTITUTE(Reference!CO628,"\",REPT(" ",100)),100))</f>
        <v/>
      </c>
      <c r="M634" t="str">
        <f t="shared" si="21"/>
        <v/>
      </c>
      <c r="N634" t="str">
        <f t="shared" si="20"/>
        <v/>
      </c>
    </row>
    <row r="635" spans="12:14" x14ac:dyDescent="0.25">
      <c r="L635" t="str">
        <f>TRIM(RIGHT(SUBSTITUTE(Reference!CO629,"\",REPT(" ",100)),100))</f>
        <v/>
      </c>
      <c r="M635" t="str">
        <f t="shared" si="21"/>
        <v/>
      </c>
      <c r="N635" t="str">
        <f t="shared" si="20"/>
        <v/>
      </c>
    </row>
    <row r="636" spans="12:14" x14ac:dyDescent="0.25">
      <c r="L636" t="str">
        <f>TRIM(RIGHT(SUBSTITUTE(Reference!CO630,"\",REPT(" ",100)),100))</f>
        <v/>
      </c>
      <c r="M636" t="str">
        <f t="shared" si="21"/>
        <v/>
      </c>
      <c r="N636" t="str">
        <f t="shared" si="20"/>
        <v/>
      </c>
    </row>
    <row r="637" spans="12:14" x14ac:dyDescent="0.25">
      <c r="L637" t="str">
        <f>TRIM(RIGHT(SUBSTITUTE(Reference!CO631,"\",REPT(" ",100)),100))</f>
        <v/>
      </c>
      <c r="M637" t="str">
        <f t="shared" si="21"/>
        <v/>
      </c>
      <c r="N637" t="str">
        <f t="shared" si="20"/>
        <v/>
      </c>
    </row>
    <row r="638" spans="12:14" x14ac:dyDescent="0.25">
      <c r="L638" t="str">
        <f>TRIM(RIGHT(SUBSTITUTE(Reference!CO632,"\",REPT(" ",100)),100))</f>
        <v/>
      </c>
      <c r="M638" t="str">
        <f t="shared" si="21"/>
        <v/>
      </c>
      <c r="N638" t="str">
        <f t="shared" si="20"/>
        <v/>
      </c>
    </row>
    <row r="639" spans="12:14" x14ac:dyDescent="0.25">
      <c r="L639" t="str">
        <f>TRIM(RIGHT(SUBSTITUTE(Reference!CO633,"\",REPT(" ",100)),100))</f>
        <v/>
      </c>
      <c r="M639" t="str">
        <f t="shared" si="21"/>
        <v/>
      </c>
      <c r="N639" t="str">
        <f t="shared" si="20"/>
        <v/>
      </c>
    </row>
    <row r="640" spans="12:14" x14ac:dyDescent="0.25">
      <c r="L640" t="str">
        <f>TRIM(RIGHT(SUBSTITUTE(Reference!CO634,"\",REPT(" ",100)),100))</f>
        <v/>
      </c>
      <c r="M640" t="str">
        <f t="shared" si="21"/>
        <v/>
      </c>
      <c r="N640" t="str">
        <f t="shared" si="20"/>
        <v/>
      </c>
    </row>
    <row r="641" spans="12:14" x14ac:dyDescent="0.25">
      <c r="L641" t="str">
        <f>TRIM(RIGHT(SUBSTITUTE(Reference!CO635,"\",REPT(" ",100)),100))</f>
        <v/>
      </c>
      <c r="M641" t="str">
        <f t="shared" si="21"/>
        <v/>
      </c>
      <c r="N641" t="str">
        <f t="shared" si="20"/>
        <v/>
      </c>
    </row>
    <row r="642" spans="12:14" x14ac:dyDescent="0.25">
      <c r="L642" t="str">
        <f>TRIM(RIGHT(SUBSTITUTE(Reference!CO636,"\",REPT(" ",100)),100))</f>
        <v/>
      </c>
      <c r="M642" t="str">
        <f t="shared" si="21"/>
        <v/>
      </c>
      <c r="N642" t="str">
        <f t="shared" si="20"/>
        <v/>
      </c>
    </row>
    <row r="643" spans="12:14" x14ac:dyDescent="0.25">
      <c r="L643" t="str">
        <f>TRIM(RIGHT(SUBSTITUTE(Reference!CO637,"\",REPT(" ",100)),100))</f>
        <v/>
      </c>
      <c r="M643" t="str">
        <f t="shared" si="21"/>
        <v/>
      </c>
      <c r="N643" t="str">
        <f t="shared" si="20"/>
        <v/>
      </c>
    </row>
    <row r="644" spans="12:14" x14ac:dyDescent="0.25">
      <c r="L644" t="str">
        <f>TRIM(RIGHT(SUBSTITUTE(Reference!CO638,"\",REPT(" ",100)),100))</f>
        <v/>
      </c>
      <c r="M644" t="str">
        <f t="shared" si="21"/>
        <v/>
      </c>
      <c r="N644" t="str">
        <f t="shared" si="20"/>
        <v/>
      </c>
    </row>
    <row r="645" spans="12:14" x14ac:dyDescent="0.25">
      <c r="L645" t="str">
        <f>TRIM(RIGHT(SUBSTITUTE(Reference!CO639,"\",REPT(" ",100)),100))</f>
        <v/>
      </c>
      <c r="M645" t="str">
        <f t="shared" si="21"/>
        <v/>
      </c>
      <c r="N645" t="str">
        <f t="shared" si="20"/>
        <v/>
      </c>
    </row>
    <row r="646" spans="12:14" x14ac:dyDescent="0.25">
      <c r="L646" t="str">
        <f>TRIM(RIGHT(SUBSTITUTE(Reference!CO640,"\",REPT(" ",100)),100))</f>
        <v/>
      </c>
      <c r="M646" t="str">
        <f t="shared" si="21"/>
        <v/>
      </c>
      <c r="N646" t="str">
        <f t="shared" si="20"/>
        <v/>
      </c>
    </row>
    <row r="647" spans="12:14" x14ac:dyDescent="0.25">
      <c r="L647" t="str">
        <f>TRIM(RIGHT(SUBSTITUTE(Reference!CO641,"\",REPT(" ",100)),100))</f>
        <v/>
      </c>
      <c r="M647" t="str">
        <f t="shared" si="21"/>
        <v/>
      </c>
      <c r="N647" t="str">
        <f t="shared" si="20"/>
        <v/>
      </c>
    </row>
    <row r="648" spans="12:14" x14ac:dyDescent="0.25">
      <c r="L648" t="str">
        <f>TRIM(RIGHT(SUBSTITUTE(Reference!CO642,"\",REPT(" ",100)),100))</f>
        <v/>
      </c>
      <c r="M648" t="str">
        <f t="shared" si="21"/>
        <v/>
      </c>
      <c r="N648" t="str">
        <f t="shared" si="20"/>
        <v/>
      </c>
    </row>
    <row r="649" spans="12:14" x14ac:dyDescent="0.25">
      <c r="L649" t="str">
        <f>TRIM(RIGHT(SUBSTITUTE(Reference!CO643,"\",REPT(" ",100)),100))</f>
        <v/>
      </c>
      <c r="M649" t="str">
        <f t="shared" si="21"/>
        <v/>
      </c>
      <c r="N649" t="str">
        <f t="shared" si="20"/>
        <v/>
      </c>
    </row>
    <row r="650" spans="12:14" x14ac:dyDescent="0.25">
      <c r="L650" t="str">
        <f>TRIM(RIGHT(SUBSTITUTE(Reference!CO644,"\",REPT(" ",100)),100))</f>
        <v/>
      </c>
      <c r="M650" t="str">
        <f t="shared" si="21"/>
        <v/>
      </c>
      <c r="N650" t="str">
        <f t="shared" ref="N650:N713" si="22">IF(LEFT(RIGHT(M650,2),1)&lt;&gt;"/",RIGHT(M650,6),INDEX(CandidateFileArray,MATCH(RIGHT(M650,8),CandidateFileList,0),2))</f>
        <v/>
      </c>
    </row>
    <row r="651" spans="12:14" x14ac:dyDescent="0.25">
      <c r="L651" t="str">
        <f>TRIM(RIGHT(SUBSTITUTE(Reference!CO645,"\",REPT(" ",100)),100))</f>
        <v/>
      </c>
      <c r="M651" t="str">
        <f t="shared" ref="M651:M714" si="23">TRIM(LEFT(SUBSTITUTE(L651,".",REPT(" ",100)),100))</f>
        <v/>
      </c>
      <c r="N651" t="str">
        <f t="shared" si="22"/>
        <v/>
      </c>
    </row>
    <row r="652" spans="12:14" x14ac:dyDescent="0.25">
      <c r="L652" t="str">
        <f>TRIM(RIGHT(SUBSTITUTE(Reference!CO646,"\",REPT(" ",100)),100))</f>
        <v/>
      </c>
      <c r="M652" t="str">
        <f t="shared" si="23"/>
        <v/>
      </c>
      <c r="N652" t="str">
        <f t="shared" si="22"/>
        <v/>
      </c>
    </row>
    <row r="653" spans="12:14" x14ac:dyDescent="0.25">
      <c r="L653" t="str">
        <f>TRIM(RIGHT(SUBSTITUTE(Reference!CO647,"\",REPT(" ",100)),100))</f>
        <v/>
      </c>
      <c r="M653" t="str">
        <f t="shared" si="23"/>
        <v/>
      </c>
      <c r="N653" t="str">
        <f t="shared" si="22"/>
        <v/>
      </c>
    </row>
    <row r="654" spans="12:14" x14ac:dyDescent="0.25">
      <c r="L654" t="str">
        <f>TRIM(RIGHT(SUBSTITUTE(Reference!CO648,"\",REPT(" ",100)),100))</f>
        <v/>
      </c>
      <c r="M654" t="str">
        <f t="shared" si="23"/>
        <v/>
      </c>
      <c r="N654" t="str">
        <f t="shared" si="22"/>
        <v/>
      </c>
    </row>
    <row r="655" spans="12:14" x14ac:dyDescent="0.25">
      <c r="L655" t="str">
        <f>TRIM(RIGHT(SUBSTITUTE(Reference!CO649,"\",REPT(" ",100)),100))</f>
        <v/>
      </c>
      <c r="M655" t="str">
        <f t="shared" si="23"/>
        <v/>
      </c>
      <c r="N655" t="str">
        <f t="shared" si="22"/>
        <v/>
      </c>
    </row>
    <row r="656" spans="12:14" x14ac:dyDescent="0.25">
      <c r="L656" t="str">
        <f>TRIM(RIGHT(SUBSTITUTE(Reference!CO650,"\",REPT(" ",100)),100))</f>
        <v/>
      </c>
      <c r="M656" t="str">
        <f t="shared" si="23"/>
        <v/>
      </c>
      <c r="N656" t="str">
        <f t="shared" si="22"/>
        <v/>
      </c>
    </row>
    <row r="657" spans="12:14" x14ac:dyDescent="0.25">
      <c r="L657" t="str">
        <f>TRIM(RIGHT(SUBSTITUTE(Reference!CO651,"\",REPT(" ",100)),100))</f>
        <v/>
      </c>
      <c r="M657" t="str">
        <f t="shared" si="23"/>
        <v/>
      </c>
      <c r="N657" t="str">
        <f t="shared" si="22"/>
        <v/>
      </c>
    </row>
    <row r="658" spans="12:14" x14ac:dyDescent="0.25">
      <c r="L658" t="str">
        <f>TRIM(RIGHT(SUBSTITUTE(Reference!CO652,"\",REPT(" ",100)),100))</f>
        <v/>
      </c>
      <c r="M658" t="str">
        <f t="shared" si="23"/>
        <v/>
      </c>
      <c r="N658" t="str">
        <f t="shared" si="22"/>
        <v/>
      </c>
    </row>
    <row r="659" spans="12:14" x14ac:dyDescent="0.25">
      <c r="L659" t="str">
        <f>TRIM(RIGHT(SUBSTITUTE(Reference!CO653,"\",REPT(" ",100)),100))</f>
        <v/>
      </c>
      <c r="M659" t="str">
        <f t="shared" si="23"/>
        <v/>
      </c>
      <c r="N659" t="str">
        <f t="shared" si="22"/>
        <v/>
      </c>
    </row>
    <row r="660" spans="12:14" x14ac:dyDescent="0.25">
      <c r="L660" t="str">
        <f>TRIM(RIGHT(SUBSTITUTE(Reference!CO654,"\",REPT(" ",100)),100))</f>
        <v/>
      </c>
      <c r="M660" t="str">
        <f t="shared" si="23"/>
        <v/>
      </c>
      <c r="N660" t="str">
        <f t="shared" si="22"/>
        <v/>
      </c>
    </row>
    <row r="661" spans="12:14" x14ac:dyDescent="0.25">
      <c r="L661" t="str">
        <f>TRIM(RIGHT(SUBSTITUTE(Reference!CO655,"\",REPT(" ",100)),100))</f>
        <v/>
      </c>
      <c r="M661" t="str">
        <f t="shared" si="23"/>
        <v/>
      </c>
      <c r="N661" t="str">
        <f t="shared" si="22"/>
        <v/>
      </c>
    </row>
    <row r="662" spans="12:14" x14ac:dyDescent="0.25">
      <c r="L662" t="str">
        <f>TRIM(RIGHT(SUBSTITUTE(Reference!CO656,"\",REPT(" ",100)),100))</f>
        <v/>
      </c>
      <c r="M662" t="str">
        <f t="shared" si="23"/>
        <v/>
      </c>
      <c r="N662" t="str">
        <f t="shared" si="22"/>
        <v/>
      </c>
    </row>
    <row r="663" spans="12:14" x14ac:dyDescent="0.25">
      <c r="L663" t="str">
        <f>TRIM(RIGHT(SUBSTITUTE(Reference!CO657,"\",REPT(" ",100)),100))</f>
        <v/>
      </c>
      <c r="M663" t="str">
        <f t="shared" si="23"/>
        <v/>
      </c>
      <c r="N663" t="str">
        <f t="shared" si="22"/>
        <v/>
      </c>
    </row>
    <row r="664" spans="12:14" x14ac:dyDescent="0.25">
      <c r="L664" t="str">
        <f>TRIM(RIGHT(SUBSTITUTE(Reference!CO658,"\",REPT(" ",100)),100))</f>
        <v/>
      </c>
      <c r="M664" t="str">
        <f t="shared" si="23"/>
        <v/>
      </c>
      <c r="N664" t="str">
        <f t="shared" si="22"/>
        <v/>
      </c>
    </row>
    <row r="665" spans="12:14" x14ac:dyDescent="0.25">
      <c r="L665" t="str">
        <f>TRIM(RIGHT(SUBSTITUTE(Reference!CO659,"\",REPT(" ",100)),100))</f>
        <v/>
      </c>
      <c r="M665" t="str">
        <f t="shared" si="23"/>
        <v/>
      </c>
      <c r="N665" t="str">
        <f t="shared" si="22"/>
        <v/>
      </c>
    </row>
    <row r="666" spans="12:14" x14ac:dyDescent="0.25">
      <c r="L666" t="str">
        <f>TRIM(RIGHT(SUBSTITUTE(Reference!CO660,"\",REPT(" ",100)),100))</f>
        <v/>
      </c>
      <c r="M666" t="str">
        <f t="shared" si="23"/>
        <v/>
      </c>
      <c r="N666" t="str">
        <f t="shared" si="22"/>
        <v/>
      </c>
    </row>
    <row r="667" spans="12:14" x14ac:dyDescent="0.25">
      <c r="L667" t="str">
        <f>TRIM(RIGHT(SUBSTITUTE(Reference!CO661,"\",REPT(" ",100)),100))</f>
        <v/>
      </c>
      <c r="M667" t="str">
        <f t="shared" si="23"/>
        <v/>
      </c>
      <c r="N667" t="str">
        <f t="shared" si="22"/>
        <v/>
      </c>
    </row>
    <row r="668" spans="12:14" x14ac:dyDescent="0.25">
      <c r="L668" t="str">
        <f>TRIM(RIGHT(SUBSTITUTE(Reference!CO662,"\",REPT(" ",100)),100))</f>
        <v/>
      </c>
      <c r="M668" t="str">
        <f t="shared" si="23"/>
        <v/>
      </c>
      <c r="N668" t="str">
        <f t="shared" si="22"/>
        <v/>
      </c>
    </row>
    <row r="669" spans="12:14" x14ac:dyDescent="0.25">
      <c r="L669" t="str">
        <f>TRIM(RIGHT(SUBSTITUTE(Reference!CO663,"\",REPT(" ",100)),100))</f>
        <v/>
      </c>
      <c r="M669" t="str">
        <f t="shared" si="23"/>
        <v/>
      </c>
      <c r="N669" t="str">
        <f t="shared" si="22"/>
        <v/>
      </c>
    </row>
    <row r="670" spans="12:14" x14ac:dyDescent="0.25">
      <c r="L670" t="str">
        <f>TRIM(RIGHT(SUBSTITUTE(Reference!CO664,"\",REPT(" ",100)),100))</f>
        <v/>
      </c>
      <c r="M670" t="str">
        <f t="shared" si="23"/>
        <v/>
      </c>
      <c r="N670" t="str">
        <f t="shared" si="22"/>
        <v/>
      </c>
    </row>
    <row r="671" spans="12:14" x14ac:dyDescent="0.25">
      <c r="L671" t="str">
        <f>TRIM(RIGHT(SUBSTITUTE(Reference!CO665,"\",REPT(" ",100)),100))</f>
        <v/>
      </c>
      <c r="M671" t="str">
        <f t="shared" si="23"/>
        <v/>
      </c>
      <c r="N671" t="str">
        <f t="shared" si="22"/>
        <v/>
      </c>
    </row>
    <row r="672" spans="12:14" x14ac:dyDescent="0.25">
      <c r="L672" t="str">
        <f>TRIM(RIGHT(SUBSTITUTE(Reference!CO666,"\",REPT(" ",100)),100))</f>
        <v/>
      </c>
      <c r="M672" t="str">
        <f t="shared" si="23"/>
        <v/>
      </c>
      <c r="N672" t="str">
        <f t="shared" si="22"/>
        <v/>
      </c>
    </row>
    <row r="673" spans="12:14" x14ac:dyDescent="0.25">
      <c r="L673" t="str">
        <f>TRIM(RIGHT(SUBSTITUTE(Reference!CO667,"\",REPT(" ",100)),100))</f>
        <v/>
      </c>
      <c r="M673" t="str">
        <f t="shared" si="23"/>
        <v/>
      </c>
      <c r="N673" t="str">
        <f t="shared" si="22"/>
        <v/>
      </c>
    </row>
    <row r="674" spans="12:14" x14ac:dyDescent="0.25">
      <c r="L674" t="str">
        <f>TRIM(RIGHT(SUBSTITUTE(Reference!CO668,"\",REPT(" ",100)),100))</f>
        <v/>
      </c>
      <c r="M674" t="str">
        <f t="shared" si="23"/>
        <v/>
      </c>
      <c r="N674" t="str">
        <f t="shared" si="22"/>
        <v/>
      </c>
    </row>
    <row r="675" spans="12:14" x14ac:dyDescent="0.25">
      <c r="L675" t="str">
        <f>TRIM(RIGHT(SUBSTITUTE(Reference!CO669,"\",REPT(" ",100)),100))</f>
        <v/>
      </c>
      <c r="M675" t="str">
        <f t="shared" si="23"/>
        <v/>
      </c>
      <c r="N675" t="str">
        <f t="shared" si="22"/>
        <v/>
      </c>
    </row>
    <row r="676" spans="12:14" x14ac:dyDescent="0.25">
      <c r="L676" t="str">
        <f>TRIM(RIGHT(SUBSTITUTE(Reference!CO670,"\",REPT(" ",100)),100))</f>
        <v/>
      </c>
      <c r="M676" t="str">
        <f t="shared" si="23"/>
        <v/>
      </c>
      <c r="N676" t="str">
        <f t="shared" si="22"/>
        <v/>
      </c>
    </row>
    <row r="677" spans="12:14" x14ac:dyDescent="0.25">
      <c r="L677" t="str">
        <f>TRIM(RIGHT(SUBSTITUTE(Reference!CO671,"\",REPT(" ",100)),100))</f>
        <v/>
      </c>
      <c r="M677" t="str">
        <f t="shared" si="23"/>
        <v/>
      </c>
      <c r="N677" t="str">
        <f t="shared" si="22"/>
        <v/>
      </c>
    </row>
    <row r="678" spans="12:14" x14ac:dyDescent="0.25">
      <c r="L678" t="str">
        <f>TRIM(RIGHT(SUBSTITUTE(Reference!CO672,"\",REPT(" ",100)),100))</f>
        <v/>
      </c>
      <c r="M678" t="str">
        <f t="shared" si="23"/>
        <v/>
      </c>
      <c r="N678" t="str">
        <f t="shared" si="22"/>
        <v/>
      </c>
    </row>
    <row r="679" spans="12:14" x14ac:dyDescent="0.25">
      <c r="L679" t="str">
        <f>TRIM(RIGHT(SUBSTITUTE(Reference!CO673,"\",REPT(" ",100)),100))</f>
        <v/>
      </c>
      <c r="M679" t="str">
        <f t="shared" si="23"/>
        <v/>
      </c>
      <c r="N679" t="str">
        <f t="shared" si="22"/>
        <v/>
      </c>
    </row>
    <row r="680" spans="12:14" x14ac:dyDescent="0.25">
      <c r="L680" t="str">
        <f>TRIM(RIGHT(SUBSTITUTE(Reference!CO674,"\",REPT(" ",100)),100))</f>
        <v/>
      </c>
      <c r="M680" t="str">
        <f t="shared" si="23"/>
        <v/>
      </c>
      <c r="N680" t="str">
        <f t="shared" si="22"/>
        <v/>
      </c>
    </row>
    <row r="681" spans="12:14" x14ac:dyDescent="0.25">
      <c r="L681" t="str">
        <f>TRIM(RIGHT(SUBSTITUTE(Reference!CO675,"\",REPT(" ",100)),100))</f>
        <v/>
      </c>
      <c r="M681" t="str">
        <f t="shared" si="23"/>
        <v/>
      </c>
      <c r="N681" t="str">
        <f t="shared" si="22"/>
        <v/>
      </c>
    </row>
    <row r="682" spans="12:14" x14ac:dyDescent="0.25">
      <c r="L682" t="str">
        <f>TRIM(RIGHT(SUBSTITUTE(Reference!CO676,"\",REPT(" ",100)),100))</f>
        <v/>
      </c>
      <c r="M682" t="str">
        <f t="shared" si="23"/>
        <v/>
      </c>
      <c r="N682" t="str">
        <f t="shared" si="22"/>
        <v/>
      </c>
    </row>
    <row r="683" spans="12:14" x14ac:dyDescent="0.25">
      <c r="L683" t="str">
        <f>TRIM(RIGHT(SUBSTITUTE(Reference!CO677,"\",REPT(" ",100)),100))</f>
        <v/>
      </c>
      <c r="M683" t="str">
        <f t="shared" si="23"/>
        <v/>
      </c>
      <c r="N683" t="str">
        <f t="shared" si="22"/>
        <v/>
      </c>
    </row>
    <row r="684" spans="12:14" x14ac:dyDescent="0.25">
      <c r="L684" t="str">
        <f>TRIM(RIGHT(SUBSTITUTE(Reference!CO678,"\",REPT(" ",100)),100))</f>
        <v/>
      </c>
      <c r="M684" t="str">
        <f t="shared" si="23"/>
        <v/>
      </c>
      <c r="N684" t="str">
        <f t="shared" si="22"/>
        <v/>
      </c>
    </row>
    <row r="685" spans="12:14" x14ac:dyDescent="0.25">
      <c r="L685" t="str">
        <f>TRIM(RIGHT(SUBSTITUTE(Reference!CO679,"\",REPT(" ",100)),100))</f>
        <v/>
      </c>
      <c r="M685" t="str">
        <f t="shared" si="23"/>
        <v/>
      </c>
      <c r="N685" t="str">
        <f t="shared" si="22"/>
        <v/>
      </c>
    </row>
    <row r="686" spans="12:14" x14ac:dyDescent="0.25">
      <c r="L686" t="str">
        <f>TRIM(RIGHT(SUBSTITUTE(Reference!CO680,"\",REPT(" ",100)),100))</f>
        <v/>
      </c>
      <c r="M686" t="str">
        <f t="shared" si="23"/>
        <v/>
      </c>
      <c r="N686" t="str">
        <f t="shared" si="22"/>
        <v/>
      </c>
    </row>
    <row r="687" spans="12:14" x14ac:dyDescent="0.25">
      <c r="L687" t="str">
        <f>TRIM(RIGHT(SUBSTITUTE(Reference!CO681,"\",REPT(" ",100)),100))</f>
        <v/>
      </c>
      <c r="M687" t="str">
        <f t="shared" si="23"/>
        <v/>
      </c>
      <c r="N687" t="str">
        <f t="shared" si="22"/>
        <v/>
      </c>
    </row>
    <row r="688" spans="12:14" x14ac:dyDescent="0.25">
      <c r="L688" t="str">
        <f>TRIM(RIGHT(SUBSTITUTE(Reference!CO682,"\",REPT(" ",100)),100))</f>
        <v/>
      </c>
      <c r="M688" t="str">
        <f t="shared" si="23"/>
        <v/>
      </c>
      <c r="N688" t="str">
        <f t="shared" si="22"/>
        <v/>
      </c>
    </row>
    <row r="689" spans="12:14" x14ac:dyDescent="0.25">
      <c r="L689" t="str">
        <f>TRIM(RIGHT(SUBSTITUTE(Reference!CO683,"\",REPT(" ",100)),100))</f>
        <v/>
      </c>
      <c r="M689" t="str">
        <f t="shared" si="23"/>
        <v/>
      </c>
      <c r="N689" t="str">
        <f t="shared" si="22"/>
        <v/>
      </c>
    </row>
    <row r="690" spans="12:14" x14ac:dyDescent="0.25">
      <c r="L690" t="str">
        <f>TRIM(RIGHT(SUBSTITUTE(Reference!CO684,"\",REPT(" ",100)),100))</f>
        <v/>
      </c>
      <c r="M690" t="str">
        <f t="shared" si="23"/>
        <v/>
      </c>
      <c r="N690" t="str">
        <f t="shared" si="22"/>
        <v/>
      </c>
    </row>
    <row r="691" spans="12:14" x14ac:dyDescent="0.25">
      <c r="L691" t="str">
        <f>TRIM(RIGHT(SUBSTITUTE(Reference!CO685,"\",REPT(" ",100)),100))</f>
        <v/>
      </c>
      <c r="M691" t="str">
        <f t="shared" si="23"/>
        <v/>
      </c>
      <c r="N691" t="str">
        <f t="shared" si="22"/>
        <v/>
      </c>
    </row>
    <row r="692" spans="12:14" x14ac:dyDescent="0.25">
      <c r="L692" t="str">
        <f>TRIM(RIGHT(SUBSTITUTE(Reference!CO686,"\",REPT(" ",100)),100))</f>
        <v/>
      </c>
      <c r="M692" t="str">
        <f t="shared" si="23"/>
        <v/>
      </c>
      <c r="N692" t="str">
        <f t="shared" si="22"/>
        <v/>
      </c>
    </row>
    <row r="693" spans="12:14" x14ac:dyDescent="0.25">
      <c r="L693" t="str">
        <f>TRIM(RIGHT(SUBSTITUTE(Reference!CO687,"\",REPT(" ",100)),100))</f>
        <v/>
      </c>
      <c r="M693" t="str">
        <f t="shared" si="23"/>
        <v/>
      </c>
      <c r="N693" t="str">
        <f t="shared" si="22"/>
        <v/>
      </c>
    </row>
    <row r="694" spans="12:14" x14ac:dyDescent="0.25">
      <c r="L694" t="str">
        <f>TRIM(RIGHT(SUBSTITUTE(Reference!CO688,"\",REPT(" ",100)),100))</f>
        <v/>
      </c>
      <c r="M694" t="str">
        <f t="shared" si="23"/>
        <v/>
      </c>
      <c r="N694" t="str">
        <f t="shared" si="22"/>
        <v/>
      </c>
    </row>
    <row r="695" spans="12:14" x14ac:dyDescent="0.25">
      <c r="L695" t="str">
        <f>TRIM(RIGHT(SUBSTITUTE(Reference!CO689,"\",REPT(" ",100)),100))</f>
        <v/>
      </c>
      <c r="M695" t="str">
        <f t="shared" si="23"/>
        <v/>
      </c>
      <c r="N695" t="str">
        <f t="shared" si="22"/>
        <v/>
      </c>
    </row>
    <row r="696" spans="12:14" x14ac:dyDescent="0.25">
      <c r="L696" t="str">
        <f>TRIM(RIGHT(SUBSTITUTE(Reference!CO690,"\",REPT(" ",100)),100))</f>
        <v/>
      </c>
      <c r="M696" t="str">
        <f t="shared" si="23"/>
        <v/>
      </c>
      <c r="N696" t="str">
        <f t="shared" si="22"/>
        <v/>
      </c>
    </row>
    <row r="697" spans="12:14" x14ac:dyDescent="0.25">
      <c r="L697" t="str">
        <f>TRIM(RIGHT(SUBSTITUTE(Reference!CO691,"\",REPT(" ",100)),100))</f>
        <v/>
      </c>
      <c r="M697" t="str">
        <f t="shared" si="23"/>
        <v/>
      </c>
      <c r="N697" t="str">
        <f t="shared" si="22"/>
        <v/>
      </c>
    </row>
    <row r="698" spans="12:14" x14ac:dyDescent="0.25">
      <c r="L698" t="str">
        <f>TRIM(RIGHT(SUBSTITUTE(Reference!CO692,"\",REPT(" ",100)),100))</f>
        <v/>
      </c>
      <c r="M698" t="str">
        <f t="shared" si="23"/>
        <v/>
      </c>
      <c r="N698" t="str">
        <f t="shared" si="22"/>
        <v/>
      </c>
    </row>
    <row r="699" spans="12:14" x14ac:dyDescent="0.25">
      <c r="L699" t="str">
        <f>TRIM(RIGHT(SUBSTITUTE(Reference!CO693,"\",REPT(" ",100)),100))</f>
        <v/>
      </c>
      <c r="M699" t="str">
        <f t="shared" si="23"/>
        <v/>
      </c>
      <c r="N699" t="str">
        <f t="shared" si="22"/>
        <v/>
      </c>
    </row>
    <row r="700" spans="12:14" x14ac:dyDescent="0.25">
      <c r="L700" t="str">
        <f>TRIM(RIGHT(SUBSTITUTE(Reference!CO694,"\",REPT(" ",100)),100))</f>
        <v/>
      </c>
      <c r="M700" t="str">
        <f t="shared" si="23"/>
        <v/>
      </c>
      <c r="N700" t="str">
        <f t="shared" si="22"/>
        <v/>
      </c>
    </row>
    <row r="701" spans="12:14" x14ac:dyDescent="0.25">
      <c r="L701" t="str">
        <f>TRIM(RIGHT(SUBSTITUTE(Reference!CO695,"\",REPT(" ",100)),100))</f>
        <v/>
      </c>
      <c r="M701" t="str">
        <f t="shared" si="23"/>
        <v/>
      </c>
      <c r="N701" t="str">
        <f t="shared" si="22"/>
        <v/>
      </c>
    </row>
    <row r="702" spans="12:14" x14ac:dyDescent="0.25">
      <c r="L702" t="str">
        <f>TRIM(RIGHT(SUBSTITUTE(Reference!CO696,"\",REPT(" ",100)),100))</f>
        <v/>
      </c>
      <c r="M702" t="str">
        <f t="shared" si="23"/>
        <v/>
      </c>
      <c r="N702" t="str">
        <f t="shared" si="22"/>
        <v/>
      </c>
    </row>
    <row r="703" spans="12:14" x14ac:dyDescent="0.25">
      <c r="L703" t="str">
        <f>TRIM(RIGHT(SUBSTITUTE(Reference!CO697,"\",REPT(" ",100)),100))</f>
        <v/>
      </c>
      <c r="M703" t="str">
        <f t="shared" si="23"/>
        <v/>
      </c>
      <c r="N703" t="str">
        <f t="shared" si="22"/>
        <v/>
      </c>
    </row>
    <row r="704" spans="12:14" x14ac:dyDescent="0.25">
      <c r="L704" t="str">
        <f>TRIM(RIGHT(SUBSTITUTE(Reference!CO698,"\",REPT(" ",100)),100))</f>
        <v/>
      </c>
      <c r="M704" t="str">
        <f t="shared" si="23"/>
        <v/>
      </c>
      <c r="N704" t="str">
        <f t="shared" si="22"/>
        <v/>
      </c>
    </row>
    <row r="705" spans="12:14" x14ac:dyDescent="0.25">
      <c r="L705" t="str">
        <f>TRIM(RIGHT(SUBSTITUTE(Reference!CO699,"\",REPT(" ",100)),100))</f>
        <v/>
      </c>
      <c r="M705" t="str">
        <f t="shared" si="23"/>
        <v/>
      </c>
      <c r="N705" t="str">
        <f t="shared" si="22"/>
        <v/>
      </c>
    </row>
    <row r="706" spans="12:14" x14ac:dyDescent="0.25">
      <c r="L706" t="str">
        <f>TRIM(RIGHT(SUBSTITUTE(Reference!CO700,"\",REPT(" ",100)),100))</f>
        <v/>
      </c>
      <c r="M706" t="str">
        <f t="shared" si="23"/>
        <v/>
      </c>
      <c r="N706" t="str">
        <f t="shared" si="22"/>
        <v/>
      </c>
    </row>
    <row r="707" spans="12:14" x14ac:dyDescent="0.25">
      <c r="L707" t="str">
        <f>TRIM(RIGHT(SUBSTITUTE(Reference!CO701,"\",REPT(" ",100)),100))</f>
        <v/>
      </c>
      <c r="M707" t="str">
        <f t="shared" si="23"/>
        <v/>
      </c>
      <c r="N707" t="str">
        <f t="shared" si="22"/>
        <v/>
      </c>
    </row>
    <row r="708" spans="12:14" x14ac:dyDescent="0.25">
      <c r="L708" t="str">
        <f>TRIM(RIGHT(SUBSTITUTE(Reference!CO702,"\",REPT(" ",100)),100))</f>
        <v/>
      </c>
      <c r="M708" t="str">
        <f t="shared" si="23"/>
        <v/>
      </c>
      <c r="N708" t="str">
        <f t="shared" si="22"/>
        <v/>
      </c>
    </row>
    <row r="709" spans="12:14" x14ac:dyDescent="0.25">
      <c r="L709" t="str">
        <f>TRIM(RIGHT(SUBSTITUTE(Reference!CO703,"\",REPT(" ",100)),100))</f>
        <v/>
      </c>
      <c r="M709" t="str">
        <f t="shared" si="23"/>
        <v/>
      </c>
      <c r="N709" t="str">
        <f t="shared" si="22"/>
        <v/>
      </c>
    </row>
    <row r="710" spans="12:14" x14ac:dyDescent="0.25">
      <c r="L710" t="str">
        <f>TRIM(RIGHT(SUBSTITUTE(Reference!CO704,"\",REPT(" ",100)),100))</f>
        <v/>
      </c>
      <c r="M710" t="str">
        <f t="shared" si="23"/>
        <v/>
      </c>
      <c r="N710" t="str">
        <f t="shared" si="22"/>
        <v/>
      </c>
    </row>
    <row r="711" spans="12:14" x14ac:dyDescent="0.25">
      <c r="L711" t="str">
        <f>TRIM(RIGHT(SUBSTITUTE(Reference!CO705,"\",REPT(" ",100)),100))</f>
        <v/>
      </c>
      <c r="M711" t="str">
        <f t="shared" si="23"/>
        <v/>
      </c>
      <c r="N711" t="str">
        <f t="shared" si="22"/>
        <v/>
      </c>
    </row>
    <row r="712" spans="12:14" x14ac:dyDescent="0.25">
      <c r="L712" t="str">
        <f>TRIM(RIGHT(SUBSTITUTE(Reference!CO706,"\",REPT(" ",100)),100))</f>
        <v/>
      </c>
      <c r="M712" t="str">
        <f t="shared" si="23"/>
        <v/>
      </c>
      <c r="N712" t="str">
        <f t="shared" si="22"/>
        <v/>
      </c>
    </row>
    <row r="713" spans="12:14" x14ac:dyDescent="0.25">
      <c r="L713" t="str">
        <f>TRIM(RIGHT(SUBSTITUTE(Reference!CO707,"\",REPT(" ",100)),100))</f>
        <v/>
      </c>
      <c r="M713" t="str">
        <f t="shared" si="23"/>
        <v/>
      </c>
      <c r="N713" t="str">
        <f t="shared" si="22"/>
        <v/>
      </c>
    </row>
    <row r="714" spans="12:14" x14ac:dyDescent="0.25">
      <c r="L714" t="str">
        <f>TRIM(RIGHT(SUBSTITUTE(Reference!CO708,"\",REPT(" ",100)),100))</f>
        <v/>
      </c>
      <c r="M714" t="str">
        <f t="shared" si="23"/>
        <v/>
      </c>
      <c r="N714" t="str">
        <f t="shared" ref="N714:N777" si="24">IF(LEFT(RIGHT(M714,2),1)&lt;&gt;"/",RIGHT(M714,6),INDEX(CandidateFileArray,MATCH(RIGHT(M714,8),CandidateFileList,0),2))</f>
        <v/>
      </c>
    </row>
    <row r="715" spans="12:14" x14ac:dyDescent="0.25">
      <c r="L715" t="str">
        <f>TRIM(RIGHT(SUBSTITUTE(Reference!CO709,"\",REPT(" ",100)),100))</f>
        <v/>
      </c>
      <c r="M715" t="str">
        <f t="shared" ref="M715:M778" si="25">TRIM(LEFT(SUBSTITUTE(L715,".",REPT(" ",100)),100))</f>
        <v/>
      </c>
      <c r="N715" t="str">
        <f t="shared" si="24"/>
        <v/>
      </c>
    </row>
    <row r="716" spans="12:14" x14ac:dyDescent="0.25">
      <c r="L716" t="str">
        <f>TRIM(RIGHT(SUBSTITUTE(Reference!CO710,"\",REPT(" ",100)),100))</f>
        <v/>
      </c>
      <c r="M716" t="str">
        <f t="shared" si="25"/>
        <v/>
      </c>
      <c r="N716" t="str">
        <f t="shared" si="24"/>
        <v/>
      </c>
    </row>
    <row r="717" spans="12:14" x14ac:dyDescent="0.25">
      <c r="L717" t="str">
        <f>TRIM(RIGHT(SUBSTITUTE(Reference!CO711,"\",REPT(" ",100)),100))</f>
        <v/>
      </c>
      <c r="M717" t="str">
        <f t="shared" si="25"/>
        <v/>
      </c>
      <c r="N717" t="str">
        <f t="shared" si="24"/>
        <v/>
      </c>
    </row>
    <row r="718" spans="12:14" x14ac:dyDescent="0.25">
      <c r="L718" t="str">
        <f>TRIM(RIGHT(SUBSTITUTE(Reference!CO712,"\",REPT(" ",100)),100))</f>
        <v/>
      </c>
      <c r="M718" t="str">
        <f t="shared" si="25"/>
        <v/>
      </c>
      <c r="N718" t="str">
        <f t="shared" si="24"/>
        <v/>
      </c>
    </row>
    <row r="719" spans="12:14" x14ac:dyDescent="0.25">
      <c r="L719" t="str">
        <f>TRIM(RIGHT(SUBSTITUTE(Reference!CO713,"\",REPT(" ",100)),100))</f>
        <v/>
      </c>
      <c r="M719" t="str">
        <f t="shared" si="25"/>
        <v/>
      </c>
      <c r="N719" t="str">
        <f t="shared" si="24"/>
        <v/>
      </c>
    </row>
    <row r="720" spans="12:14" x14ac:dyDescent="0.25">
      <c r="L720" t="str">
        <f>TRIM(RIGHT(SUBSTITUTE(Reference!CO714,"\",REPT(" ",100)),100))</f>
        <v/>
      </c>
      <c r="M720" t="str">
        <f t="shared" si="25"/>
        <v/>
      </c>
      <c r="N720" t="str">
        <f t="shared" si="24"/>
        <v/>
      </c>
    </row>
    <row r="721" spans="12:14" x14ac:dyDescent="0.25">
      <c r="L721" t="str">
        <f>TRIM(RIGHT(SUBSTITUTE(Reference!CO715,"\",REPT(" ",100)),100))</f>
        <v/>
      </c>
      <c r="M721" t="str">
        <f t="shared" si="25"/>
        <v/>
      </c>
      <c r="N721" t="str">
        <f t="shared" si="24"/>
        <v/>
      </c>
    </row>
    <row r="722" spans="12:14" x14ac:dyDescent="0.25">
      <c r="L722" t="str">
        <f>TRIM(RIGHT(SUBSTITUTE(Reference!CO716,"\",REPT(" ",100)),100))</f>
        <v/>
      </c>
      <c r="M722" t="str">
        <f t="shared" si="25"/>
        <v/>
      </c>
      <c r="N722" t="str">
        <f t="shared" si="24"/>
        <v/>
      </c>
    </row>
    <row r="723" spans="12:14" x14ac:dyDescent="0.25">
      <c r="L723" t="str">
        <f>TRIM(RIGHT(SUBSTITUTE(Reference!CO717,"\",REPT(" ",100)),100))</f>
        <v/>
      </c>
      <c r="M723" t="str">
        <f t="shared" si="25"/>
        <v/>
      </c>
      <c r="N723" t="str">
        <f t="shared" si="24"/>
        <v/>
      </c>
    </row>
    <row r="724" spans="12:14" x14ac:dyDescent="0.25">
      <c r="L724" t="str">
        <f>TRIM(RIGHT(SUBSTITUTE(Reference!CO718,"\",REPT(" ",100)),100))</f>
        <v/>
      </c>
      <c r="M724" t="str">
        <f t="shared" si="25"/>
        <v/>
      </c>
      <c r="N724" t="str">
        <f t="shared" si="24"/>
        <v/>
      </c>
    </row>
    <row r="725" spans="12:14" x14ac:dyDescent="0.25">
      <c r="L725" t="str">
        <f>TRIM(RIGHT(SUBSTITUTE(Reference!CO719,"\",REPT(" ",100)),100))</f>
        <v/>
      </c>
      <c r="M725" t="str">
        <f t="shared" si="25"/>
        <v/>
      </c>
      <c r="N725" t="str">
        <f t="shared" si="24"/>
        <v/>
      </c>
    </row>
    <row r="726" spans="12:14" x14ac:dyDescent="0.25">
      <c r="L726" t="str">
        <f>TRIM(RIGHT(SUBSTITUTE(Reference!CO720,"\",REPT(" ",100)),100))</f>
        <v/>
      </c>
      <c r="M726" t="str">
        <f t="shared" si="25"/>
        <v/>
      </c>
      <c r="N726" t="str">
        <f t="shared" si="24"/>
        <v/>
      </c>
    </row>
    <row r="727" spans="12:14" x14ac:dyDescent="0.25">
      <c r="L727" t="str">
        <f>TRIM(RIGHT(SUBSTITUTE(Reference!CO721,"\",REPT(" ",100)),100))</f>
        <v/>
      </c>
      <c r="M727" t="str">
        <f t="shared" si="25"/>
        <v/>
      </c>
      <c r="N727" t="str">
        <f t="shared" si="24"/>
        <v/>
      </c>
    </row>
    <row r="728" spans="12:14" x14ac:dyDescent="0.25">
      <c r="L728" t="str">
        <f>TRIM(RIGHT(SUBSTITUTE(Reference!CO722,"\",REPT(" ",100)),100))</f>
        <v/>
      </c>
      <c r="M728" t="str">
        <f t="shared" si="25"/>
        <v/>
      </c>
      <c r="N728" t="str">
        <f t="shared" si="24"/>
        <v/>
      </c>
    </row>
    <row r="729" spans="12:14" x14ac:dyDescent="0.25">
      <c r="L729" t="str">
        <f>TRIM(RIGHT(SUBSTITUTE(Reference!CO723,"\",REPT(" ",100)),100))</f>
        <v/>
      </c>
      <c r="M729" t="str">
        <f t="shared" si="25"/>
        <v/>
      </c>
      <c r="N729" t="str">
        <f t="shared" si="24"/>
        <v/>
      </c>
    </row>
    <row r="730" spans="12:14" x14ac:dyDescent="0.25">
      <c r="L730" t="str">
        <f>TRIM(RIGHT(SUBSTITUTE(Reference!CO724,"\",REPT(" ",100)),100))</f>
        <v/>
      </c>
      <c r="M730" t="str">
        <f t="shared" si="25"/>
        <v/>
      </c>
      <c r="N730" t="str">
        <f t="shared" si="24"/>
        <v/>
      </c>
    </row>
    <row r="731" spans="12:14" x14ac:dyDescent="0.25">
      <c r="L731" t="str">
        <f>TRIM(RIGHT(SUBSTITUTE(Reference!CO725,"\",REPT(" ",100)),100))</f>
        <v/>
      </c>
      <c r="M731" t="str">
        <f t="shared" si="25"/>
        <v/>
      </c>
      <c r="N731" t="str">
        <f t="shared" si="24"/>
        <v/>
      </c>
    </row>
    <row r="732" spans="12:14" x14ac:dyDescent="0.25">
      <c r="L732" t="str">
        <f>TRIM(RIGHT(SUBSTITUTE(Reference!CO726,"\",REPT(" ",100)),100))</f>
        <v/>
      </c>
      <c r="M732" t="str">
        <f t="shared" si="25"/>
        <v/>
      </c>
      <c r="N732" t="str">
        <f t="shared" si="24"/>
        <v/>
      </c>
    </row>
    <row r="733" spans="12:14" x14ac:dyDescent="0.25">
      <c r="L733" t="str">
        <f>TRIM(RIGHT(SUBSTITUTE(Reference!CO727,"\",REPT(" ",100)),100))</f>
        <v/>
      </c>
      <c r="M733" t="str">
        <f t="shared" si="25"/>
        <v/>
      </c>
      <c r="N733" t="str">
        <f t="shared" si="24"/>
        <v/>
      </c>
    </row>
    <row r="734" spans="12:14" x14ac:dyDescent="0.25">
      <c r="L734" t="str">
        <f>TRIM(RIGHT(SUBSTITUTE(Reference!CO728,"\",REPT(" ",100)),100))</f>
        <v/>
      </c>
      <c r="M734" t="str">
        <f t="shared" si="25"/>
        <v/>
      </c>
      <c r="N734" t="str">
        <f t="shared" si="24"/>
        <v/>
      </c>
    </row>
    <row r="735" spans="12:14" x14ac:dyDescent="0.25">
      <c r="L735" t="str">
        <f>TRIM(RIGHT(SUBSTITUTE(Reference!CO729,"\",REPT(" ",100)),100))</f>
        <v/>
      </c>
      <c r="M735" t="str">
        <f t="shared" si="25"/>
        <v/>
      </c>
      <c r="N735" t="str">
        <f t="shared" si="24"/>
        <v/>
      </c>
    </row>
    <row r="736" spans="12:14" x14ac:dyDescent="0.25">
      <c r="L736" t="str">
        <f>TRIM(RIGHT(SUBSTITUTE(Reference!CO730,"\",REPT(" ",100)),100))</f>
        <v/>
      </c>
      <c r="M736" t="str">
        <f t="shared" si="25"/>
        <v/>
      </c>
      <c r="N736" t="str">
        <f t="shared" si="24"/>
        <v/>
      </c>
    </row>
    <row r="737" spans="12:14" x14ac:dyDescent="0.25">
      <c r="L737" t="str">
        <f>TRIM(RIGHT(SUBSTITUTE(Reference!CO731,"\",REPT(" ",100)),100))</f>
        <v/>
      </c>
      <c r="M737" t="str">
        <f t="shared" si="25"/>
        <v/>
      </c>
      <c r="N737" t="str">
        <f t="shared" si="24"/>
        <v/>
      </c>
    </row>
    <row r="738" spans="12:14" x14ac:dyDescent="0.25">
      <c r="L738" t="str">
        <f>TRIM(RIGHT(SUBSTITUTE(Reference!CO732,"\",REPT(" ",100)),100))</f>
        <v/>
      </c>
      <c r="M738" t="str">
        <f t="shared" si="25"/>
        <v/>
      </c>
      <c r="N738" t="str">
        <f t="shared" si="24"/>
        <v/>
      </c>
    </row>
    <row r="739" spans="12:14" x14ac:dyDescent="0.25">
      <c r="L739" t="str">
        <f>TRIM(RIGHT(SUBSTITUTE(Reference!CO733,"\",REPT(" ",100)),100))</f>
        <v/>
      </c>
      <c r="M739" t="str">
        <f t="shared" si="25"/>
        <v/>
      </c>
      <c r="N739" t="str">
        <f t="shared" si="24"/>
        <v/>
      </c>
    </row>
    <row r="740" spans="12:14" x14ac:dyDescent="0.25">
      <c r="L740" t="str">
        <f>TRIM(RIGHT(SUBSTITUTE(Reference!CO734,"\",REPT(" ",100)),100))</f>
        <v/>
      </c>
      <c r="M740" t="str">
        <f t="shared" si="25"/>
        <v/>
      </c>
      <c r="N740" t="str">
        <f t="shared" si="24"/>
        <v/>
      </c>
    </row>
    <row r="741" spans="12:14" x14ac:dyDescent="0.25">
      <c r="L741" t="str">
        <f>TRIM(RIGHT(SUBSTITUTE(Reference!CO735,"\",REPT(" ",100)),100))</f>
        <v/>
      </c>
      <c r="M741" t="str">
        <f t="shared" si="25"/>
        <v/>
      </c>
      <c r="N741" t="str">
        <f t="shared" si="24"/>
        <v/>
      </c>
    </row>
    <row r="742" spans="12:14" x14ac:dyDescent="0.25">
      <c r="L742" t="str">
        <f>TRIM(RIGHT(SUBSTITUTE(Reference!CO736,"\",REPT(" ",100)),100))</f>
        <v/>
      </c>
      <c r="M742" t="str">
        <f t="shared" si="25"/>
        <v/>
      </c>
      <c r="N742" t="str">
        <f t="shared" si="24"/>
        <v/>
      </c>
    </row>
    <row r="743" spans="12:14" x14ac:dyDescent="0.25">
      <c r="L743" t="str">
        <f>TRIM(RIGHT(SUBSTITUTE(Reference!CO737,"\",REPT(" ",100)),100))</f>
        <v/>
      </c>
      <c r="M743" t="str">
        <f t="shared" si="25"/>
        <v/>
      </c>
      <c r="N743" t="str">
        <f t="shared" si="24"/>
        <v/>
      </c>
    </row>
    <row r="744" spans="12:14" x14ac:dyDescent="0.25">
      <c r="L744" t="str">
        <f>TRIM(RIGHT(SUBSTITUTE(Reference!CO738,"\",REPT(" ",100)),100))</f>
        <v/>
      </c>
      <c r="M744" t="str">
        <f t="shared" si="25"/>
        <v/>
      </c>
      <c r="N744" t="str">
        <f t="shared" si="24"/>
        <v/>
      </c>
    </row>
    <row r="745" spans="12:14" x14ac:dyDescent="0.25">
      <c r="L745" t="str">
        <f>TRIM(RIGHT(SUBSTITUTE(Reference!CO739,"\",REPT(" ",100)),100))</f>
        <v/>
      </c>
      <c r="M745" t="str">
        <f t="shared" si="25"/>
        <v/>
      </c>
      <c r="N745" t="str">
        <f t="shared" si="24"/>
        <v/>
      </c>
    </row>
    <row r="746" spans="12:14" x14ac:dyDescent="0.25">
      <c r="L746" t="str">
        <f>TRIM(RIGHT(SUBSTITUTE(Reference!CO740,"\",REPT(" ",100)),100))</f>
        <v/>
      </c>
      <c r="M746" t="str">
        <f t="shared" si="25"/>
        <v/>
      </c>
      <c r="N746" t="str">
        <f t="shared" si="24"/>
        <v/>
      </c>
    </row>
    <row r="747" spans="12:14" x14ac:dyDescent="0.25">
      <c r="L747" t="str">
        <f>TRIM(RIGHT(SUBSTITUTE(Reference!CO741,"\",REPT(" ",100)),100))</f>
        <v/>
      </c>
      <c r="M747" t="str">
        <f t="shared" si="25"/>
        <v/>
      </c>
      <c r="N747" t="str">
        <f t="shared" si="24"/>
        <v/>
      </c>
    </row>
    <row r="748" spans="12:14" x14ac:dyDescent="0.25">
      <c r="L748" t="str">
        <f>TRIM(RIGHT(SUBSTITUTE(Reference!CO742,"\",REPT(" ",100)),100))</f>
        <v/>
      </c>
      <c r="M748" t="str">
        <f t="shared" si="25"/>
        <v/>
      </c>
      <c r="N748" t="str">
        <f t="shared" si="24"/>
        <v/>
      </c>
    </row>
    <row r="749" spans="12:14" x14ac:dyDescent="0.25">
      <c r="L749" t="str">
        <f>TRIM(RIGHT(SUBSTITUTE(Reference!CO743,"\",REPT(" ",100)),100))</f>
        <v/>
      </c>
      <c r="M749" t="str">
        <f t="shared" si="25"/>
        <v/>
      </c>
      <c r="N749" t="str">
        <f t="shared" si="24"/>
        <v/>
      </c>
    </row>
    <row r="750" spans="12:14" x14ac:dyDescent="0.25">
      <c r="L750" t="str">
        <f>TRIM(RIGHT(SUBSTITUTE(Reference!CO744,"\",REPT(" ",100)),100))</f>
        <v/>
      </c>
      <c r="M750" t="str">
        <f t="shared" si="25"/>
        <v/>
      </c>
      <c r="N750" t="str">
        <f t="shared" si="24"/>
        <v/>
      </c>
    </row>
    <row r="751" spans="12:14" x14ac:dyDescent="0.25">
      <c r="L751" t="str">
        <f>TRIM(RIGHT(SUBSTITUTE(Reference!CO745,"\",REPT(" ",100)),100))</f>
        <v/>
      </c>
      <c r="M751" t="str">
        <f t="shared" si="25"/>
        <v/>
      </c>
      <c r="N751" t="str">
        <f t="shared" si="24"/>
        <v/>
      </c>
    </row>
    <row r="752" spans="12:14" x14ac:dyDescent="0.25">
      <c r="L752" t="str">
        <f>TRIM(RIGHT(SUBSTITUTE(Reference!CO746,"\",REPT(" ",100)),100))</f>
        <v/>
      </c>
      <c r="M752" t="str">
        <f t="shared" si="25"/>
        <v/>
      </c>
      <c r="N752" t="str">
        <f t="shared" si="24"/>
        <v/>
      </c>
    </row>
    <row r="753" spans="12:14" x14ac:dyDescent="0.25">
      <c r="L753" t="str">
        <f>TRIM(RIGHT(SUBSTITUTE(Reference!CO747,"\",REPT(" ",100)),100))</f>
        <v/>
      </c>
      <c r="M753" t="str">
        <f t="shared" si="25"/>
        <v/>
      </c>
      <c r="N753" t="str">
        <f t="shared" si="24"/>
        <v/>
      </c>
    </row>
    <row r="754" spans="12:14" x14ac:dyDescent="0.25">
      <c r="L754" t="str">
        <f>TRIM(RIGHT(SUBSTITUTE(Reference!CO748,"\",REPT(" ",100)),100))</f>
        <v/>
      </c>
      <c r="M754" t="str">
        <f t="shared" si="25"/>
        <v/>
      </c>
      <c r="N754" t="str">
        <f t="shared" si="24"/>
        <v/>
      </c>
    </row>
    <row r="755" spans="12:14" x14ac:dyDescent="0.25">
      <c r="L755" t="str">
        <f>TRIM(RIGHT(SUBSTITUTE(Reference!CO749,"\",REPT(" ",100)),100))</f>
        <v/>
      </c>
      <c r="M755" t="str">
        <f t="shared" si="25"/>
        <v/>
      </c>
      <c r="N755" t="str">
        <f t="shared" si="24"/>
        <v/>
      </c>
    </row>
    <row r="756" spans="12:14" x14ac:dyDescent="0.25">
      <c r="L756" t="str">
        <f>TRIM(RIGHT(SUBSTITUTE(Reference!CO750,"\",REPT(" ",100)),100))</f>
        <v/>
      </c>
      <c r="M756" t="str">
        <f t="shared" si="25"/>
        <v/>
      </c>
      <c r="N756" t="str">
        <f t="shared" si="24"/>
        <v/>
      </c>
    </row>
    <row r="757" spans="12:14" x14ac:dyDescent="0.25">
      <c r="L757" t="str">
        <f>TRIM(RIGHT(SUBSTITUTE(Reference!CO751,"\",REPT(" ",100)),100))</f>
        <v/>
      </c>
      <c r="M757" t="str">
        <f t="shared" si="25"/>
        <v/>
      </c>
      <c r="N757" t="str">
        <f t="shared" si="24"/>
        <v/>
      </c>
    </row>
    <row r="758" spans="12:14" x14ac:dyDescent="0.25">
      <c r="L758" t="str">
        <f>TRIM(RIGHT(SUBSTITUTE(Reference!CO752,"\",REPT(" ",100)),100))</f>
        <v/>
      </c>
      <c r="M758" t="str">
        <f t="shared" si="25"/>
        <v/>
      </c>
      <c r="N758" t="str">
        <f t="shared" si="24"/>
        <v/>
      </c>
    </row>
    <row r="759" spans="12:14" x14ac:dyDescent="0.25">
      <c r="L759" t="str">
        <f>TRIM(RIGHT(SUBSTITUTE(Reference!CO753,"\",REPT(" ",100)),100))</f>
        <v/>
      </c>
      <c r="M759" t="str">
        <f t="shared" si="25"/>
        <v/>
      </c>
      <c r="N759" t="str">
        <f t="shared" si="24"/>
        <v/>
      </c>
    </row>
    <row r="760" spans="12:14" x14ac:dyDescent="0.25">
      <c r="L760" t="str">
        <f>TRIM(RIGHT(SUBSTITUTE(Reference!CO754,"\",REPT(" ",100)),100))</f>
        <v/>
      </c>
      <c r="M760" t="str">
        <f t="shared" si="25"/>
        <v/>
      </c>
      <c r="N760" t="str">
        <f t="shared" si="24"/>
        <v/>
      </c>
    </row>
    <row r="761" spans="12:14" x14ac:dyDescent="0.25">
      <c r="L761" t="str">
        <f>TRIM(RIGHT(SUBSTITUTE(Reference!CO755,"\",REPT(" ",100)),100))</f>
        <v/>
      </c>
      <c r="M761" t="str">
        <f t="shared" si="25"/>
        <v/>
      </c>
      <c r="N761" t="str">
        <f t="shared" si="24"/>
        <v/>
      </c>
    </row>
    <row r="762" spans="12:14" x14ac:dyDescent="0.25">
      <c r="L762" t="str">
        <f>TRIM(RIGHT(SUBSTITUTE(Reference!CO756,"\",REPT(" ",100)),100))</f>
        <v/>
      </c>
      <c r="M762" t="str">
        <f t="shared" si="25"/>
        <v/>
      </c>
      <c r="N762" t="str">
        <f t="shared" si="24"/>
        <v/>
      </c>
    </row>
    <row r="763" spans="12:14" x14ac:dyDescent="0.25">
      <c r="L763" t="str">
        <f>TRIM(RIGHT(SUBSTITUTE(Reference!CO757,"\",REPT(" ",100)),100))</f>
        <v/>
      </c>
      <c r="M763" t="str">
        <f t="shared" si="25"/>
        <v/>
      </c>
      <c r="N763" t="str">
        <f t="shared" si="24"/>
        <v/>
      </c>
    </row>
    <row r="764" spans="12:14" x14ac:dyDescent="0.25">
      <c r="L764" t="str">
        <f>TRIM(RIGHT(SUBSTITUTE(Reference!CO758,"\",REPT(" ",100)),100))</f>
        <v/>
      </c>
      <c r="M764" t="str">
        <f t="shared" si="25"/>
        <v/>
      </c>
      <c r="N764" t="str">
        <f t="shared" si="24"/>
        <v/>
      </c>
    </row>
    <row r="765" spans="12:14" x14ac:dyDescent="0.25">
      <c r="L765" t="str">
        <f>TRIM(RIGHT(SUBSTITUTE(Reference!CO759,"\",REPT(" ",100)),100))</f>
        <v/>
      </c>
      <c r="M765" t="str">
        <f t="shared" si="25"/>
        <v/>
      </c>
      <c r="N765" t="str">
        <f t="shared" si="24"/>
        <v/>
      </c>
    </row>
    <row r="766" spans="12:14" x14ac:dyDescent="0.25">
      <c r="L766" t="str">
        <f>TRIM(RIGHT(SUBSTITUTE(Reference!CO760,"\",REPT(" ",100)),100))</f>
        <v/>
      </c>
      <c r="M766" t="str">
        <f t="shared" si="25"/>
        <v/>
      </c>
      <c r="N766" t="str">
        <f t="shared" si="24"/>
        <v/>
      </c>
    </row>
    <row r="767" spans="12:14" x14ac:dyDescent="0.25">
      <c r="L767" t="str">
        <f>TRIM(RIGHT(SUBSTITUTE(Reference!CO761,"\",REPT(" ",100)),100))</f>
        <v/>
      </c>
      <c r="M767" t="str">
        <f t="shared" si="25"/>
        <v/>
      </c>
      <c r="N767" t="str">
        <f t="shared" si="24"/>
        <v/>
      </c>
    </row>
    <row r="768" spans="12:14" x14ac:dyDescent="0.25">
      <c r="L768" t="str">
        <f>TRIM(RIGHT(SUBSTITUTE(Reference!CO762,"\",REPT(" ",100)),100))</f>
        <v/>
      </c>
      <c r="M768" t="str">
        <f t="shared" si="25"/>
        <v/>
      </c>
      <c r="N768" t="str">
        <f t="shared" si="24"/>
        <v/>
      </c>
    </row>
    <row r="769" spans="12:14" x14ac:dyDescent="0.25">
      <c r="L769" t="str">
        <f>TRIM(RIGHT(SUBSTITUTE(Reference!CO763,"\",REPT(" ",100)),100))</f>
        <v/>
      </c>
      <c r="M769" t="str">
        <f t="shared" si="25"/>
        <v/>
      </c>
      <c r="N769" t="str">
        <f t="shared" si="24"/>
        <v/>
      </c>
    </row>
    <row r="770" spans="12:14" x14ac:dyDescent="0.25">
      <c r="L770" t="str">
        <f>TRIM(RIGHT(SUBSTITUTE(Reference!CO764,"\",REPT(" ",100)),100))</f>
        <v/>
      </c>
      <c r="M770" t="str">
        <f t="shared" si="25"/>
        <v/>
      </c>
      <c r="N770" t="str">
        <f t="shared" si="24"/>
        <v/>
      </c>
    </row>
    <row r="771" spans="12:14" x14ac:dyDescent="0.25">
      <c r="L771" t="str">
        <f>TRIM(RIGHT(SUBSTITUTE(Reference!CO765,"\",REPT(" ",100)),100))</f>
        <v/>
      </c>
      <c r="M771" t="str">
        <f t="shared" si="25"/>
        <v/>
      </c>
      <c r="N771" t="str">
        <f t="shared" si="24"/>
        <v/>
      </c>
    </row>
    <row r="772" spans="12:14" x14ac:dyDescent="0.25">
      <c r="L772" t="str">
        <f>TRIM(RIGHT(SUBSTITUTE(Reference!CO766,"\",REPT(" ",100)),100))</f>
        <v/>
      </c>
      <c r="M772" t="str">
        <f t="shared" si="25"/>
        <v/>
      </c>
      <c r="N772" t="str">
        <f t="shared" si="24"/>
        <v/>
      </c>
    </row>
    <row r="773" spans="12:14" x14ac:dyDescent="0.25">
      <c r="L773" t="str">
        <f>TRIM(RIGHT(SUBSTITUTE(Reference!CO767,"\",REPT(" ",100)),100))</f>
        <v/>
      </c>
      <c r="M773" t="str">
        <f t="shared" si="25"/>
        <v/>
      </c>
      <c r="N773" t="str">
        <f t="shared" si="24"/>
        <v/>
      </c>
    </row>
    <row r="774" spans="12:14" x14ac:dyDescent="0.25">
      <c r="L774" t="str">
        <f>TRIM(RIGHT(SUBSTITUTE(Reference!CO768,"\",REPT(" ",100)),100))</f>
        <v/>
      </c>
      <c r="M774" t="str">
        <f t="shared" si="25"/>
        <v/>
      </c>
      <c r="N774" t="str">
        <f t="shared" si="24"/>
        <v/>
      </c>
    </row>
    <row r="775" spans="12:14" x14ac:dyDescent="0.25">
      <c r="L775" t="str">
        <f>TRIM(RIGHT(SUBSTITUTE(Reference!CO769,"\",REPT(" ",100)),100))</f>
        <v/>
      </c>
      <c r="M775" t="str">
        <f t="shared" si="25"/>
        <v/>
      </c>
      <c r="N775" t="str">
        <f t="shared" si="24"/>
        <v/>
      </c>
    </row>
    <row r="776" spans="12:14" x14ac:dyDescent="0.25">
      <c r="L776" t="str">
        <f>TRIM(RIGHT(SUBSTITUTE(Reference!CO770,"\",REPT(" ",100)),100))</f>
        <v/>
      </c>
      <c r="M776" t="str">
        <f t="shared" si="25"/>
        <v/>
      </c>
      <c r="N776" t="str">
        <f t="shared" si="24"/>
        <v/>
      </c>
    </row>
    <row r="777" spans="12:14" x14ac:dyDescent="0.25">
      <c r="L777" t="str">
        <f>TRIM(RIGHT(SUBSTITUTE(Reference!CO771,"\",REPT(" ",100)),100))</f>
        <v/>
      </c>
      <c r="M777" t="str">
        <f t="shared" si="25"/>
        <v/>
      </c>
      <c r="N777" t="str">
        <f t="shared" si="24"/>
        <v/>
      </c>
    </row>
    <row r="778" spans="12:14" x14ac:dyDescent="0.25">
      <c r="L778" t="str">
        <f>TRIM(RIGHT(SUBSTITUTE(Reference!CO772,"\",REPT(" ",100)),100))</f>
        <v/>
      </c>
      <c r="M778" t="str">
        <f t="shared" si="25"/>
        <v/>
      </c>
      <c r="N778" t="str">
        <f t="shared" ref="N778:N841" si="26">IF(LEFT(RIGHT(M778,2),1)&lt;&gt;"/",RIGHT(M778,6),INDEX(CandidateFileArray,MATCH(RIGHT(M778,8),CandidateFileList,0),2))</f>
        <v/>
      </c>
    </row>
    <row r="779" spans="12:14" x14ac:dyDescent="0.25">
      <c r="L779" t="str">
        <f>TRIM(RIGHT(SUBSTITUTE(Reference!CO773,"\",REPT(" ",100)),100))</f>
        <v/>
      </c>
      <c r="M779" t="str">
        <f t="shared" ref="M779:M842" si="27">TRIM(LEFT(SUBSTITUTE(L779,".",REPT(" ",100)),100))</f>
        <v/>
      </c>
      <c r="N779" t="str">
        <f t="shared" si="26"/>
        <v/>
      </c>
    </row>
    <row r="780" spans="12:14" x14ac:dyDescent="0.25">
      <c r="L780" t="str">
        <f>TRIM(RIGHT(SUBSTITUTE(Reference!CO774,"\",REPT(" ",100)),100))</f>
        <v/>
      </c>
      <c r="M780" t="str">
        <f t="shared" si="27"/>
        <v/>
      </c>
      <c r="N780" t="str">
        <f t="shared" si="26"/>
        <v/>
      </c>
    </row>
    <row r="781" spans="12:14" x14ac:dyDescent="0.25">
      <c r="L781" t="str">
        <f>TRIM(RIGHT(SUBSTITUTE(Reference!CO775,"\",REPT(" ",100)),100))</f>
        <v/>
      </c>
      <c r="M781" t="str">
        <f t="shared" si="27"/>
        <v/>
      </c>
      <c r="N781" t="str">
        <f t="shared" si="26"/>
        <v/>
      </c>
    </row>
    <row r="782" spans="12:14" x14ac:dyDescent="0.25">
      <c r="L782" t="str">
        <f>TRIM(RIGHT(SUBSTITUTE(Reference!CO776,"\",REPT(" ",100)),100))</f>
        <v/>
      </c>
      <c r="M782" t="str">
        <f t="shared" si="27"/>
        <v/>
      </c>
      <c r="N782" t="str">
        <f t="shared" si="26"/>
        <v/>
      </c>
    </row>
    <row r="783" spans="12:14" x14ac:dyDescent="0.25">
      <c r="L783" t="str">
        <f>TRIM(RIGHT(SUBSTITUTE(Reference!CO777,"\",REPT(" ",100)),100))</f>
        <v/>
      </c>
      <c r="M783" t="str">
        <f t="shared" si="27"/>
        <v/>
      </c>
      <c r="N783" t="str">
        <f t="shared" si="26"/>
        <v/>
      </c>
    </row>
    <row r="784" spans="12:14" x14ac:dyDescent="0.25">
      <c r="L784" t="str">
        <f>TRIM(RIGHT(SUBSTITUTE(Reference!CO778,"\",REPT(" ",100)),100))</f>
        <v/>
      </c>
      <c r="M784" t="str">
        <f t="shared" si="27"/>
        <v/>
      </c>
      <c r="N784" t="str">
        <f t="shared" si="26"/>
        <v/>
      </c>
    </row>
    <row r="785" spans="12:14" x14ac:dyDescent="0.25">
      <c r="L785" t="str">
        <f>TRIM(RIGHT(SUBSTITUTE(Reference!CO779,"\",REPT(" ",100)),100))</f>
        <v/>
      </c>
      <c r="M785" t="str">
        <f t="shared" si="27"/>
        <v/>
      </c>
      <c r="N785" t="str">
        <f t="shared" si="26"/>
        <v/>
      </c>
    </row>
    <row r="786" spans="12:14" x14ac:dyDescent="0.25">
      <c r="L786" t="str">
        <f>TRIM(RIGHT(SUBSTITUTE(Reference!CO780,"\",REPT(" ",100)),100))</f>
        <v/>
      </c>
      <c r="M786" t="str">
        <f t="shared" si="27"/>
        <v/>
      </c>
      <c r="N786" t="str">
        <f t="shared" si="26"/>
        <v/>
      </c>
    </row>
    <row r="787" spans="12:14" x14ac:dyDescent="0.25">
      <c r="L787" t="str">
        <f>TRIM(RIGHT(SUBSTITUTE(Reference!CO781,"\",REPT(" ",100)),100))</f>
        <v/>
      </c>
      <c r="M787" t="str">
        <f t="shared" si="27"/>
        <v/>
      </c>
      <c r="N787" t="str">
        <f t="shared" si="26"/>
        <v/>
      </c>
    </row>
    <row r="788" spans="12:14" x14ac:dyDescent="0.25">
      <c r="L788" t="str">
        <f>TRIM(RIGHT(SUBSTITUTE(Reference!CO782,"\",REPT(" ",100)),100))</f>
        <v/>
      </c>
      <c r="M788" t="str">
        <f t="shared" si="27"/>
        <v/>
      </c>
      <c r="N788" t="str">
        <f t="shared" si="26"/>
        <v/>
      </c>
    </row>
    <row r="789" spans="12:14" x14ac:dyDescent="0.25">
      <c r="L789" t="str">
        <f>TRIM(RIGHT(SUBSTITUTE(Reference!CO783,"\",REPT(" ",100)),100))</f>
        <v/>
      </c>
      <c r="M789" t="str">
        <f t="shared" si="27"/>
        <v/>
      </c>
      <c r="N789" t="str">
        <f t="shared" si="26"/>
        <v/>
      </c>
    </row>
    <row r="790" spans="12:14" x14ac:dyDescent="0.25">
      <c r="L790" t="str">
        <f>TRIM(RIGHT(SUBSTITUTE(Reference!CO784,"\",REPT(" ",100)),100))</f>
        <v/>
      </c>
      <c r="M790" t="str">
        <f t="shared" si="27"/>
        <v/>
      </c>
      <c r="N790" t="str">
        <f t="shared" si="26"/>
        <v/>
      </c>
    </row>
    <row r="791" spans="12:14" x14ac:dyDescent="0.25">
      <c r="L791" t="str">
        <f>TRIM(RIGHT(SUBSTITUTE(Reference!CO785,"\",REPT(" ",100)),100))</f>
        <v/>
      </c>
      <c r="M791" t="str">
        <f t="shared" si="27"/>
        <v/>
      </c>
      <c r="N791" t="str">
        <f t="shared" si="26"/>
        <v/>
      </c>
    </row>
    <row r="792" spans="12:14" x14ac:dyDescent="0.25">
      <c r="L792" t="str">
        <f>TRIM(RIGHT(SUBSTITUTE(Reference!CO786,"\",REPT(" ",100)),100))</f>
        <v/>
      </c>
      <c r="M792" t="str">
        <f t="shared" si="27"/>
        <v/>
      </c>
      <c r="N792" t="str">
        <f t="shared" si="26"/>
        <v/>
      </c>
    </row>
    <row r="793" spans="12:14" x14ac:dyDescent="0.25">
      <c r="L793" t="str">
        <f>TRIM(RIGHT(SUBSTITUTE(Reference!CO787,"\",REPT(" ",100)),100))</f>
        <v/>
      </c>
      <c r="M793" t="str">
        <f t="shared" si="27"/>
        <v/>
      </c>
      <c r="N793" t="str">
        <f t="shared" si="26"/>
        <v/>
      </c>
    </row>
    <row r="794" spans="12:14" x14ac:dyDescent="0.25">
      <c r="L794" t="str">
        <f>TRIM(RIGHT(SUBSTITUTE(Reference!CO788,"\",REPT(" ",100)),100))</f>
        <v/>
      </c>
      <c r="M794" t="str">
        <f t="shared" si="27"/>
        <v/>
      </c>
      <c r="N794" t="str">
        <f t="shared" si="26"/>
        <v/>
      </c>
    </row>
    <row r="795" spans="12:14" x14ac:dyDescent="0.25">
      <c r="L795" t="str">
        <f>TRIM(RIGHT(SUBSTITUTE(Reference!CO789,"\",REPT(" ",100)),100))</f>
        <v/>
      </c>
      <c r="M795" t="str">
        <f t="shared" si="27"/>
        <v/>
      </c>
      <c r="N795" t="str">
        <f t="shared" si="26"/>
        <v/>
      </c>
    </row>
    <row r="796" spans="12:14" x14ac:dyDescent="0.25">
      <c r="L796" t="str">
        <f>TRIM(RIGHT(SUBSTITUTE(Reference!CO790,"\",REPT(" ",100)),100))</f>
        <v/>
      </c>
      <c r="M796" t="str">
        <f t="shared" si="27"/>
        <v/>
      </c>
      <c r="N796" t="str">
        <f t="shared" si="26"/>
        <v/>
      </c>
    </row>
    <row r="797" spans="12:14" x14ac:dyDescent="0.25">
      <c r="L797" t="str">
        <f>TRIM(RIGHT(SUBSTITUTE(Reference!CO791,"\",REPT(" ",100)),100))</f>
        <v/>
      </c>
      <c r="M797" t="str">
        <f t="shared" si="27"/>
        <v/>
      </c>
      <c r="N797" t="str">
        <f t="shared" si="26"/>
        <v/>
      </c>
    </row>
    <row r="798" spans="12:14" x14ac:dyDescent="0.25">
      <c r="L798" t="str">
        <f>TRIM(RIGHT(SUBSTITUTE(Reference!CO792,"\",REPT(" ",100)),100))</f>
        <v/>
      </c>
      <c r="M798" t="str">
        <f t="shared" si="27"/>
        <v/>
      </c>
      <c r="N798" t="str">
        <f t="shared" si="26"/>
        <v/>
      </c>
    </row>
    <row r="799" spans="12:14" x14ac:dyDescent="0.25">
      <c r="L799" t="str">
        <f>TRIM(RIGHT(SUBSTITUTE(Reference!CO793,"\",REPT(" ",100)),100))</f>
        <v/>
      </c>
      <c r="M799" t="str">
        <f t="shared" si="27"/>
        <v/>
      </c>
      <c r="N799" t="str">
        <f t="shared" si="26"/>
        <v/>
      </c>
    </row>
    <row r="800" spans="12:14" x14ac:dyDescent="0.25">
      <c r="L800" t="str">
        <f>TRIM(RIGHT(SUBSTITUTE(Reference!CO794,"\",REPT(" ",100)),100))</f>
        <v/>
      </c>
      <c r="M800" t="str">
        <f t="shared" si="27"/>
        <v/>
      </c>
      <c r="N800" t="str">
        <f t="shared" si="26"/>
        <v/>
      </c>
    </row>
    <row r="801" spans="12:14" x14ac:dyDescent="0.25">
      <c r="L801" t="str">
        <f>TRIM(RIGHT(SUBSTITUTE(Reference!CO795,"\",REPT(" ",100)),100))</f>
        <v/>
      </c>
      <c r="M801" t="str">
        <f t="shared" si="27"/>
        <v/>
      </c>
      <c r="N801" t="str">
        <f t="shared" si="26"/>
        <v/>
      </c>
    </row>
    <row r="802" spans="12:14" x14ac:dyDescent="0.25">
      <c r="L802" t="str">
        <f>TRIM(RIGHT(SUBSTITUTE(Reference!CO796,"\",REPT(" ",100)),100))</f>
        <v/>
      </c>
      <c r="M802" t="str">
        <f t="shared" si="27"/>
        <v/>
      </c>
      <c r="N802" t="str">
        <f t="shared" si="26"/>
        <v/>
      </c>
    </row>
    <row r="803" spans="12:14" x14ac:dyDescent="0.25">
      <c r="L803" t="str">
        <f>TRIM(RIGHT(SUBSTITUTE(Reference!CO797,"\",REPT(" ",100)),100))</f>
        <v/>
      </c>
      <c r="M803" t="str">
        <f t="shared" si="27"/>
        <v/>
      </c>
      <c r="N803" t="str">
        <f t="shared" si="26"/>
        <v/>
      </c>
    </row>
    <row r="804" spans="12:14" x14ac:dyDescent="0.25">
      <c r="L804" t="str">
        <f>TRIM(RIGHT(SUBSTITUTE(Reference!CO798,"\",REPT(" ",100)),100))</f>
        <v/>
      </c>
      <c r="M804" t="str">
        <f t="shared" si="27"/>
        <v/>
      </c>
      <c r="N804" t="str">
        <f t="shared" si="26"/>
        <v/>
      </c>
    </row>
    <row r="805" spans="12:14" x14ac:dyDescent="0.25">
      <c r="L805" t="str">
        <f>TRIM(RIGHT(SUBSTITUTE(Reference!CO799,"\",REPT(" ",100)),100))</f>
        <v/>
      </c>
      <c r="M805" t="str">
        <f t="shared" si="27"/>
        <v/>
      </c>
      <c r="N805" t="str">
        <f t="shared" si="26"/>
        <v/>
      </c>
    </row>
    <row r="806" spans="12:14" x14ac:dyDescent="0.25">
      <c r="L806" t="str">
        <f>TRIM(RIGHT(SUBSTITUTE(Reference!CO800,"\",REPT(" ",100)),100))</f>
        <v/>
      </c>
      <c r="M806" t="str">
        <f t="shared" si="27"/>
        <v/>
      </c>
      <c r="N806" t="str">
        <f t="shared" si="26"/>
        <v/>
      </c>
    </row>
    <row r="807" spans="12:14" x14ac:dyDescent="0.25">
      <c r="L807" t="str">
        <f>TRIM(RIGHT(SUBSTITUTE(Reference!CO801,"\",REPT(" ",100)),100))</f>
        <v/>
      </c>
      <c r="M807" t="str">
        <f t="shared" si="27"/>
        <v/>
      </c>
      <c r="N807" t="str">
        <f t="shared" si="26"/>
        <v/>
      </c>
    </row>
    <row r="808" spans="12:14" x14ac:dyDescent="0.25">
      <c r="L808" t="str">
        <f>TRIM(RIGHT(SUBSTITUTE(Reference!CO802,"\",REPT(" ",100)),100))</f>
        <v/>
      </c>
      <c r="M808" t="str">
        <f t="shared" si="27"/>
        <v/>
      </c>
      <c r="N808" t="str">
        <f t="shared" si="26"/>
        <v/>
      </c>
    </row>
    <row r="809" spans="12:14" x14ac:dyDescent="0.25">
      <c r="L809" t="str">
        <f>TRIM(RIGHT(SUBSTITUTE(Reference!CO803,"\",REPT(" ",100)),100))</f>
        <v/>
      </c>
      <c r="M809" t="str">
        <f t="shared" si="27"/>
        <v/>
      </c>
      <c r="N809" t="str">
        <f t="shared" si="26"/>
        <v/>
      </c>
    </row>
    <row r="810" spans="12:14" x14ac:dyDescent="0.25">
      <c r="L810" t="str">
        <f>TRIM(RIGHT(SUBSTITUTE(Reference!CO804,"\",REPT(" ",100)),100))</f>
        <v/>
      </c>
      <c r="M810" t="str">
        <f t="shared" si="27"/>
        <v/>
      </c>
      <c r="N810" t="str">
        <f t="shared" si="26"/>
        <v/>
      </c>
    </row>
    <row r="811" spans="12:14" x14ac:dyDescent="0.25">
      <c r="L811" t="str">
        <f>TRIM(RIGHT(SUBSTITUTE(Reference!CO805,"\",REPT(" ",100)),100))</f>
        <v/>
      </c>
      <c r="M811" t="str">
        <f t="shared" si="27"/>
        <v/>
      </c>
      <c r="N811" t="str">
        <f t="shared" si="26"/>
        <v/>
      </c>
    </row>
    <row r="812" spans="12:14" x14ac:dyDescent="0.25">
      <c r="L812" t="str">
        <f>TRIM(RIGHT(SUBSTITUTE(Reference!CO806,"\",REPT(" ",100)),100))</f>
        <v/>
      </c>
      <c r="M812" t="str">
        <f t="shared" si="27"/>
        <v/>
      </c>
      <c r="N812" t="str">
        <f t="shared" si="26"/>
        <v/>
      </c>
    </row>
    <row r="813" spans="12:14" x14ac:dyDescent="0.25">
      <c r="L813" t="str">
        <f>TRIM(RIGHT(SUBSTITUTE(Reference!CO807,"\",REPT(" ",100)),100))</f>
        <v/>
      </c>
      <c r="M813" t="str">
        <f t="shared" si="27"/>
        <v/>
      </c>
      <c r="N813" t="str">
        <f t="shared" si="26"/>
        <v/>
      </c>
    </row>
    <row r="814" spans="12:14" x14ac:dyDescent="0.25">
      <c r="L814" t="str">
        <f>TRIM(RIGHT(SUBSTITUTE(Reference!CO808,"\",REPT(" ",100)),100))</f>
        <v/>
      </c>
      <c r="M814" t="str">
        <f t="shared" si="27"/>
        <v/>
      </c>
      <c r="N814" t="str">
        <f t="shared" si="26"/>
        <v/>
      </c>
    </row>
    <row r="815" spans="12:14" x14ac:dyDescent="0.25">
      <c r="L815" t="str">
        <f>TRIM(RIGHT(SUBSTITUTE(Reference!CO809,"\",REPT(" ",100)),100))</f>
        <v/>
      </c>
      <c r="M815" t="str">
        <f t="shared" si="27"/>
        <v/>
      </c>
      <c r="N815" t="str">
        <f t="shared" si="26"/>
        <v/>
      </c>
    </row>
    <row r="816" spans="12:14" x14ac:dyDescent="0.25">
      <c r="L816" t="str">
        <f>TRIM(RIGHT(SUBSTITUTE(Reference!CO810,"\",REPT(" ",100)),100))</f>
        <v/>
      </c>
      <c r="M816" t="str">
        <f t="shared" si="27"/>
        <v/>
      </c>
      <c r="N816" t="str">
        <f t="shared" si="26"/>
        <v/>
      </c>
    </row>
    <row r="817" spans="12:14" x14ac:dyDescent="0.25">
      <c r="L817" t="str">
        <f>TRIM(RIGHT(SUBSTITUTE(Reference!CO811,"\",REPT(" ",100)),100))</f>
        <v/>
      </c>
      <c r="M817" t="str">
        <f t="shared" si="27"/>
        <v/>
      </c>
      <c r="N817" t="str">
        <f t="shared" si="26"/>
        <v/>
      </c>
    </row>
    <row r="818" spans="12:14" x14ac:dyDescent="0.25">
      <c r="L818" t="str">
        <f>TRIM(RIGHT(SUBSTITUTE(Reference!CO812,"\",REPT(" ",100)),100))</f>
        <v/>
      </c>
      <c r="M818" t="str">
        <f t="shared" si="27"/>
        <v/>
      </c>
      <c r="N818" t="str">
        <f t="shared" si="26"/>
        <v/>
      </c>
    </row>
    <row r="819" spans="12:14" x14ac:dyDescent="0.25">
      <c r="L819" t="str">
        <f>TRIM(RIGHT(SUBSTITUTE(Reference!CO813,"\",REPT(" ",100)),100))</f>
        <v/>
      </c>
      <c r="M819" t="str">
        <f t="shared" si="27"/>
        <v/>
      </c>
      <c r="N819" t="str">
        <f t="shared" si="26"/>
        <v/>
      </c>
    </row>
    <row r="820" spans="12:14" x14ac:dyDescent="0.25">
      <c r="L820" t="str">
        <f>TRIM(RIGHT(SUBSTITUTE(Reference!CO814,"\",REPT(" ",100)),100))</f>
        <v/>
      </c>
      <c r="M820" t="str">
        <f t="shared" si="27"/>
        <v/>
      </c>
      <c r="N820" t="str">
        <f t="shared" si="26"/>
        <v/>
      </c>
    </row>
    <row r="821" spans="12:14" x14ac:dyDescent="0.25">
      <c r="L821" t="str">
        <f>TRIM(RIGHT(SUBSTITUTE(Reference!CO815,"\",REPT(" ",100)),100))</f>
        <v/>
      </c>
      <c r="M821" t="str">
        <f t="shared" si="27"/>
        <v/>
      </c>
      <c r="N821" t="str">
        <f t="shared" si="26"/>
        <v/>
      </c>
    </row>
    <row r="822" spans="12:14" x14ac:dyDescent="0.25">
      <c r="L822" t="str">
        <f>TRIM(RIGHT(SUBSTITUTE(Reference!CO816,"\",REPT(" ",100)),100))</f>
        <v/>
      </c>
      <c r="M822" t="str">
        <f t="shared" si="27"/>
        <v/>
      </c>
      <c r="N822" t="str">
        <f t="shared" si="26"/>
        <v/>
      </c>
    </row>
    <row r="823" spans="12:14" x14ac:dyDescent="0.25">
      <c r="L823" t="str">
        <f>TRIM(RIGHT(SUBSTITUTE(Reference!CO817,"\",REPT(" ",100)),100))</f>
        <v/>
      </c>
      <c r="M823" t="str">
        <f t="shared" si="27"/>
        <v/>
      </c>
      <c r="N823" t="str">
        <f t="shared" si="26"/>
        <v/>
      </c>
    </row>
    <row r="824" spans="12:14" x14ac:dyDescent="0.25">
      <c r="L824" t="str">
        <f>TRIM(RIGHT(SUBSTITUTE(Reference!CO818,"\",REPT(" ",100)),100))</f>
        <v/>
      </c>
      <c r="M824" t="str">
        <f t="shared" si="27"/>
        <v/>
      </c>
      <c r="N824" t="str">
        <f t="shared" si="26"/>
        <v/>
      </c>
    </row>
    <row r="825" spans="12:14" x14ac:dyDescent="0.25">
      <c r="L825" t="str">
        <f>TRIM(RIGHT(SUBSTITUTE(Reference!CO819,"\",REPT(" ",100)),100))</f>
        <v/>
      </c>
      <c r="M825" t="str">
        <f t="shared" si="27"/>
        <v/>
      </c>
      <c r="N825" t="str">
        <f t="shared" si="26"/>
        <v/>
      </c>
    </row>
    <row r="826" spans="12:14" x14ac:dyDescent="0.25">
      <c r="L826" t="str">
        <f>TRIM(RIGHT(SUBSTITUTE(Reference!CO820,"\",REPT(" ",100)),100))</f>
        <v/>
      </c>
      <c r="M826" t="str">
        <f t="shared" si="27"/>
        <v/>
      </c>
      <c r="N826" t="str">
        <f t="shared" si="26"/>
        <v/>
      </c>
    </row>
    <row r="827" spans="12:14" x14ac:dyDescent="0.25">
      <c r="L827" t="str">
        <f>TRIM(RIGHT(SUBSTITUTE(Reference!CO821,"\",REPT(" ",100)),100))</f>
        <v/>
      </c>
      <c r="M827" t="str">
        <f t="shared" si="27"/>
        <v/>
      </c>
      <c r="N827" t="str">
        <f t="shared" si="26"/>
        <v/>
      </c>
    </row>
    <row r="828" spans="12:14" x14ac:dyDescent="0.25">
      <c r="L828" t="str">
        <f>TRIM(RIGHT(SUBSTITUTE(Reference!CO822,"\",REPT(" ",100)),100))</f>
        <v/>
      </c>
      <c r="M828" t="str">
        <f t="shared" si="27"/>
        <v/>
      </c>
      <c r="N828" t="str">
        <f t="shared" si="26"/>
        <v/>
      </c>
    </row>
    <row r="829" spans="12:14" x14ac:dyDescent="0.25">
      <c r="L829" t="str">
        <f>TRIM(RIGHT(SUBSTITUTE(Reference!CO823,"\",REPT(" ",100)),100))</f>
        <v/>
      </c>
      <c r="M829" t="str">
        <f t="shared" si="27"/>
        <v/>
      </c>
      <c r="N829" t="str">
        <f t="shared" si="26"/>
        <v/>
      </c>
    </row>
    <row r="830" spans="12:14" x14ac:dyDescent="0.25">
      <c r="L830" t="str">
        <f>TRIM(RIGHT(SUBSTITUTE(Reference!CO824,"\",REPT(" ",100)),100))</f>
        <v/>
      </c>
      <c r="M830" t="str">
        <f t="shared" si="27"/>
        <v/>
      </c>
      <c r="N830" t="str">
        <f t="shared" si="26"/>
        <v/>
      </c>
    </row>
    <row r="831" spans="12:14" x14ac:dyDescent="0.25">
      <c r="L831" t="str">
        <f>TRIM(RIGHT(SUBSTITUTE(Reference!CO825,"\",REPT(" ",100)),100))</f>
        <v/>
      </c>
      <c r="M831" t="str">
        <f t="shared" si="27"/>
        <v/>
      </c>
      <c r="N831" t="str">
        <f t="shared" si="26"/>
        <v/>
      </c>
    </row>
    <row r="832" spans="12:14" x14ac:dyDescent="0.25">
      <c r="L832" t="str">
        <f>TRIM(RIGHT(SUBSTITUTE(Reference!CO826,"\",REPT(" ",100)),100))</f>
        <v/>
      </c>
      <c r="M832" t="str">
        <f t="shared" si="27"/>
        <v/>
      </c>
      <c r="N832" t="str">
        <f t="shared" si="26"/>
        <v/>
      </c>
    </row>
    <row r="833" spans="12:14" x14ac:dyDescent="0.25">
      <c r="L833" t="str">
        <f>TRIM(RIGHT(SUBSTITUTE(Reference!CO827,"\",REPT(" ",100)),100))</f>
        <v/>
      </c>
      <c r="M833" t="str">
        <f t="shared" si="27"/>
        <v/>
      </c>
      <c r="N833" t="str">
        <f t="shared" si="26"/>
        <v/>
      </c>
    </row>
    <row r="834" spans="12:14" x14ac:dyDescent="0.25">
      <c r="L834" t="str">
        <f>TRIM(RIGHT(SUBSTITUTE(Reference!CO828,"\",REPT(" ",100)),100))</f>
        <v/>
      </c>
      <c r="M834" t="str">
        <f t="shared" si="27"/>
        <v/>
      </c>
      <c r="N834" t="str">
        <f t="shared" si="26"/>
        <v/>
      </c>
    </row>
    <row r="835" spans="12:14" x14ac:dyDescent="0.25">
      <c r="L835" t="str">
        <f>TRIM(RIGHT(SUBSTITUTE(Reference!CO829,"\",REPT(" ",100)),100))</f>
        <v/>
      </c>
      <c r="M835" t="str">
        <f t="shared" si="27"/>
        <v/>
      </c>
      <c r="N835" t="str">
        <f t="shared" si="26"/>
        <v/>
      </c>
    </row>
    <row r="836" spans="12:14" x14ac:dyDescent="0.25">
      <c r="L836" t="str">
        <f>TRIM(RIGHT(SUBSTITUTE(Reference!CO830,"\",REPT(" ",100)),100))</f>
        <v/>
      </c>
      <c r="M836" t="str">
        <f t="shared" si="27"/>
        <v/>
      </c>
      <c r="N836" t="str">
        <f t="shared" si="26"/>
        <v/>
      </c>
    </row>
    <row r="837" spans="12:14" x14ac:dyDescent="0.25">
      <c r="L837" t="str">
        <f>TRIM(RIGHT(SUBSTITUTE(Reference!CO831,"\",REPT(" ",100)),100))</f>
        <v/>
      </c>
      <c r="M837" t="str">
        <f t="shared" si="27"/>
        <v/>
      </c>
      <c r="N837" t="str">
        <f t="shared" si="26"/>
        <v/>
      </c>
    </row>
    <row r="838" spans="12:14" x14ac:dyDescent="0.25">
      <c r="L838" t="str">
        <f>TRIM(RIGHT(SUBSTITUTE(Reference!CO832,"\",REPT(" ",100)),100))</f>
        <v/>
      </c>
      <c r="M838" t="str">
        <f t="shared" si="27"/>
        <v/>
      </c>
      <c r="N838" t="str">
        <f t="shared" si="26"/>
        <v/>
      </c>
    </row>
    <row r="839" spans="12:14" x14ac:dyDescent="0.25">
      <c r="L839" t="str">
        <f>TRIM(RIGHT(SUBSTITUTE(Reference!CO833,"\",REPT(" ",100)),100))</f>
        <v/>
      </c>
      <c r="M839" t="str">
        <f t="shared" si="27"/>
        <v/>
      </c>
      <c r="N839" t="str">
        <f t="shared" si="26"/>
        <v/>
      </c>
    </row>
    <row r="840" spans="12:14" x14ac:dyDescent="0.25">
      <c r="L840" t="str">
        <f>TRIM(RIGHT(SUBSTITUTE(Reference!CO834,"\",REPT(" ",100)),100))</f>
        <v/>
      </c>
      <c r="M840" t="str">
        <f t="shared" si="27"/>
        <v/>
      </c>
      <c r="N840" t="str">
        <f t="shared" si="26"/>
        <v/>
      </c>
    </row>
    <row r="841" spans="12:14" x14ac:dyDescent="0.25">
      <c r="L841" t="str">
        <f>TRIM(RIGHT(SUBSTITUTE(Reference!CO835,"\",REPT(" ",100)),100))</f>
        <v/>
      </c>
      <c r="M841" t="str">
        <f t="shared" si="27"/>
        <v/>
      </c>
      <c r="N841" t="str">
        <f t="shared" si="26"/>
        <v/>
      </c>
    </row>
    <row r="842" spans="12:14" x14ac:dyDescent="0.25">
      <c r="L842" t="str">
        <f>TRIM(RIGHT(SUBSTITUTE(Reference!CO836,"\",REPT(" ",100)),100))</f>
        <v/>
      </c>
      <c r="M842" t="str">
        <f t="shared" si="27"/>
        <v/>
      </c>
      <c r="N842" t="str">
        <f t="shared" ref="N842:N905" si="28">IF(LEFT(RIGHT(M842,2),1)&lt;&gt;"/",RIGHT(M842,6),INDEX(CandidateFileArray,MATCH(RIGHT(M842,8),CandidateFileList,0),2))</f>
        <v/>
      </c>
    </row>
    <row r="843" spans="12:14" x14ac:dyDescent="0.25">
      <c r="L843" t="str">
        <f>TRIM(RIGHT(SUBSTITUTE(Reference!CO837,"\",REPT(" ",100)),100))</f>
        <v/>
      </c>
      <c r="M843" t="str">
        <f t="shared" ref="M843:M906" si="29">TRIM(LEFT(SUBSTITUTE(L843,".",REPT(" ",100)),100))</f>
        <v/>
      </c>
      <c r="N843" t="str">
        <f t="shared" si="28"/>
        <v/>
      </c>
    </row>
    <row r="844" spans="12:14" x14ac:dyDescent="0.25">
      <c r="L844" t="str">
        <f>TRIM(RIGHT(SUBSTITUTE(Reference!CO838,"\",REPT(" ",100)),100))</f>
        <v/>
      </c>
      <c r="M844" t="str">
        <f t="shared" si="29"/>
        <v/>
      </c>
      <c r="N844" t="str">
        <f t="shared" si="28"/>
        <v/>
      </c>
    </row>
    <row r="845" spans="12:14" x14ac:dyDescent="0.25">
      <c r="L845" t="str">
        <f>TRIM(RIGHT(SUBSTITUTE(Reference!CO839,"\",REPT(" ",100)),100))</f>
        <v/>
      </c>
      <c r="M845" t="str">
        <f t="shared" si="29"/>
        <v/>
      </c>
      <c r="N845" t="str">
        <f t="shared" si="28"/>
        <v/>
      </c>
    </row>
    <row r="846" spans="12:14" x14ac:dyDescent="0.25">
      <c r="L846" t="str">
        <f>TRIM(RIGHT(SUBSTITUTE(Reference!CO840,"\",REPT(" ",100)),100))</f>
        <v/>
      </c>
      <c r="M846" t="str">
        <f t="shared" si="29"/>
        <v/>
      </c>
      <c r="N846" t="str">
        <f t="shared" si="28"/>
        <v/>
      </c>
    </row>
    <row r="847" spans="12:14" x14ac:dyDescent="0.25">
      <c r="L847" t="str">
        <f>TRIM(RIGHT(SUBSTITUTE(Reference!CO841,"\",REPT(" ",100)),100))</f>
        <v/>
      </c>
      <c r="M847" t="str">
        <f t="shared" si="29"/>
        <v/>
      </c>
      <c r="N847" t="str">
        <f t="shared" si="28"/>
        <v/>
      </c>
    </row>
    <row r="848" spans="12:14" x14ac:dyDescent="0.25">
      <c r="L848" t="str">
        <f>TRIM(RIGHT(SUBSTITUTE(Reference!CO842,"\",REPT(" ",100)),100))</f>
        <v/>
      </c>
      <c r="M848" t="str">
        <f t="shared" si="29"/>
        <v/>
      </c>
      <c r="N848" t="str">
        <f t="shared" si="28"/>
        <v/>
      </c>
    </row>
    <row r="849" spans="12:14" x14ac:dyDescent="0.25">
      <c r="L849" t="str">
        <f>TRIM(RIGHT(SUBSTITUTE(Reference!CO843,"\",REPT(" ",100)),100))</f>
        <v/>
      </c>
      <c r="M849" t="str">
        <f t="shared" si="29"/>
        <v/>
      </c>
      <c r="N849" t="str">
        <f t="shared" si="28"/>
        <v/>
      </c>
    </row>
    <row r="850" spans="12:14" x14ac:dyDescent="0.25">
      <c r="L850" t="str">
        <f>TRIM(RIGHT(SUBSTITUTE(Reference!CO844,"\",REPT(" ",100)),100))</f>
        <v/>
      </c>
      <c r="M850" t="str">
        <f t="shared" si="29"/>
        <v/>
      </c>
      <c r="N850" t="str">
        <f t="shared" si="28"/>
        <v/>
      </c>
    </row>
    <row r="851" spans="12:14" x14ac:dyDescent="0.25">
      <c r="L851" t="str">
        <f>TRIM(RIGHT(SUBSTITUTE(Reference!CO845,"\",REPT(" ",100)),100))</f>
        <v/>
      </c>
      <c r="M851" t="str">
        <f t="shared" si="29"/>
        <v/>
      </c>
      <c r="N851" t="str">
        <f t="shared" si="28"/>
        <v/>
      </c>
    </row>
    <row r="852" spans="12:14" x14ac:dyDescent="0.25">
      <c r="L852" t="str">
        <f>TRIM(RIGHT(SUBSTITUTE(Reference!CO846,"\",REPT(" ",100)),100))</f>
        <v/>
      </c>
      <c r="M852" t="str">
        <f t="shared" si="29"/>
        <v/>
      </c>
      <c r="N852" t="str">
        <f t="shared" si="28"/>
        <v/>
      </c>
    </row>
    <row r="853" spans="12:14" x14ac:dyDescent="0.25">
      <c r="L853" t="str">
        <f>TRIM(RIGHT(SUBSTITUTE(Reference!CO847,"\",REPT(" ",100)),100))</f>
        <v/>
      </c>
      <c r="M853" t="str">
        <f t="shared" si="29"/>
        <v/>
      </c>
      <c r="N853" t="str">
        <f t="shared" si="28"/>
        <v/>
      </c>
    </row>
    <row r="854" spans="12:14" x14ac:dyDescent="0.25">
      <c r="L854" t="str">
        <f>TRIM(RIGHT(SUBSTITUTE(Reference!CO848,"\",REPT(" ",100)),100))</f>
        <v/>
      </c>
      <c r="M854" t="str">
        <f t="shared" si="29"/>
        <v/>
      </c>
      <c r="N854" t="str">
        <f t="shared" si="28"/>
        <v/>
      </c>
    </row>
    <row r="855" spans="12:14" x14ac:dyDescent="0.25">
      <c r="L855" t="str">
        <f>TRIM(RIGHT(SUBSTITUTE(Reference!CO849,"\",REPT(" ",100)),100))</f>
        <v/>
      </c>
      <c r="M855" t="str">
        <f t="shared" si="29"/>
        <v/>
      </c>
      <c r="N855" t="str">
        <f t="shared" si="28"/>
        <v/>
      </c>
    </row>
    <row r="856" spans="12:14" x14ac:dyDescent="0.25">
      <c r="L856" t="str">
        <f>TRIM(RIGHT(SUBSTITUTE(Reference!CO850,"\",REPT(" ",100)),100))</f>
        <v/>
      </c>
      <c r="M856" t="str">
        <f t="shared" si="29"/>
        <v/>
      </c>
      <c r="N856" t="str">
        <f t="shared" si="28"/>
        <v/>
      </c>
    </row>
    <row r="857" spans="12:14" x14ac:dyDescent="0.25">
      <c r="L857" t="str">
        <f>TRIM(RIGHT(SUBSTITUTE(Reference!CO851,"\",REPT(" ",100)),100))</f>
        <v/>
      </c>
      <c r="M857" t="str">
        <f t="shared" si="29"/>
        <v/>
      </c>
      <c r="N857" t="str">
        <f t="shared" si="28"/>
        <v/>
      </c>
    </row>
    <row r="858" spans="12:14" x14ac:dyDescent="0.25">
      <c r="L858" t="str">
        <f>TRIM(RIGHT(SUBSTITUTE(Reference!CO852,"\",REPT(" ",100)),100))</f>
        <v/>
      </c>
      <c r="M858" t="str">
        <f t="shared" si="29"/>
        <v/>
      </c>
      <c r="N858" t="str">
        <f t="shared" si="28"/>
        <v/>
      </c>
    </row>
    <row r="859" spans="12:14" x14ac:dyDescent="0.25">
      <c r="L859" t="str">
        <f>TRIM(RIGHT(SUBSTITUTE(Reference!CO853,"\",REPT(" ",100)),100))</f>
        <v/>
      </c>
      <c r="M859" t="str">
        <f t="shared" si="29"/>
        <v/>
      </c>
      <c r="N859" t="str">
        <f t="shared" si="28"/>
        <v/>
      </c>
    </row>
    <row r="860" spans="12:14" x14ac:dyDescent="0.25">
      <c r="L860" t="str">
        <f>TRIM(RIGHT(SUBSTITUTE(Reference!CO854,"\",REPT(" ",100)),100))</f>
        <v/>
      </c>
      <c r="M860" t="str">
        <f t="shared" si="29"/>
        <v/>
      </c>
      <c r="N860" t="str">
        <f t="shared" si="28"/>
        <v/>
      </c>
    </row>
    <row r="861" spans="12:14" x14ac:dyDescent="0.25">
      <c r="L861" t="str">
        <f>TRIM(RIGHT(SUBSTITUTE(Reference!CO855,"\",REPT(" ",100)),100))</f>
        <v/>
      </c>
      <c r="M861" t="str">
        <f t="shared" si="29"/>
        <v/>
      </c>
      <c r="N861" t="str">
        <f t="shared" si="28"/>
        <v/>
      </c>
    </row>
    <row r="862" spans="12:14" x14ac:dyDescent="0.25">
      <c r="L862" t="str">
        <f>TRIM(RIGHT(SUBSTITUTE(Reference!CO856,"\",REPT(" ",100)),100))</f>
        <v/>
      </c>
      <c r="M862" t="str">
        <f t="shared" si="29"/>
        <v/>
      </c>
      <c r="N862" t="str">
        <f t="shared" si="28"/>
        <v/>
      </c>
    </row>
    <row r="863" spans="12:14" x14ac:dyDescent="0.25">
      <c r="L863" t="str">
        <f>TRIM(RIGHT(SUBSTITUTE(Reference!CO857,"\",REPT(" ",100)),100))</f>
        <v/>
      </c>
      <c r="M863" t="str">
        <f t="shared" si="29"/>
        <v/>
      </c>
      <c r="N863" t="str">
        <f t="shared" si="28"/>
        <v/>
      </c>
    </row>
    <row r="864" spans="12:14" x14ac:dyDescent="0.25">
      <c r="L864" t="str">
        <f>TRIM(RIGHT(SUBSTITUTE(Reference!CO858,"\",REPT(" ",100)),100))</f>
        <v/>
      </c>
      <c r="M864" t="str">
        <f t="shared" si="29"/>
        <v/>
      </c>
      <c r="N864" t="str">
        <f t="shared" si="28"/>
        <v/>
      </c>
    </row>
    <row r="865" spans="12:14" x14ac:dyDescent="0.25">
      <c r="L865" t="str">
        <f>TRIM(RIGHT(SUBSTITUTE(Reference!CO859,"\",REPT(" ",100)),100))</f>
        <v/>
      </c>
      <c r="M865" t="str">
        <f t="shared" si="29"/>
        <v/>
      </c>
      <c r="N865" t="str">
        <f t="shared" si="28"/>
        <v/>
      </c>
    </row>
    <row r="866" spans="12:14" x14ac:dyDescent="0.25">
      <c r="L866" t="str">
        <f>TRIM(RIGHT(SUBSTITUTE(Reference!CO860,"\",REPT(" ",100)),100))</f>
        <v/>
      </c>
      <c r="M866" t="str">
        <f t="shared" si="29"/>
        <v/>
      </c>
      <c r="N866" t="str">
        <f t="shared" si="28"/>
        <v/>
      </c>
    </row>
    <row r="867" spans="12:14" x14ac:dyDescent="0.25">
      <c r="L867" t="str">
        <f>TRIM(RIGHT(SUBSTITUTE(Reference!CO861,"\",REPT(" ",100)),100))</f>
        <v/>
      </c>
      <c r="M867" t="str">
        <f t="shared" si="29"/>
        <v/>
      </c>
      <c r="N867" t="str">
        <f t="shared" si="28"/>
        <v/>
      </c>
    </row>
    <row r="868" spans="12:14" x14ac:dyDescent="0.25">
      <c r="L868" t="str">
        <f>TRIM(RIGHT(SUBSTITUTE(Reference!CO862,"\",REPT(" ",100)),100))</f>
        <v/>
      </c>
      <c r="M868" t="str">
        <f t="shared" si="29"/>
        <v/>
      </c>
      <c r="N868" t="str">
        <f t="shared" si="28"/>
        <v/>
      </c>
    </row>
    <row r="869" spans="12:14" x14ac:dyDescent="0.25">
      <c r="L869" t="str">
        <f>TRIM(RIGHT(SUBSTITUTE(Reference!CO863,"\",REPT(" ",100)),100))</f>
        <v/>
      </c>
      <c r="M869" t="str">
        <f t="shared" si="29"/>
        <v/>
      </c>
      <c r="N869" t="str">
        <f t="shared" si="28"/>
        <v/>
      </c>
    </row>
    <row r="870" spans="12:14" x14ac:dyDescent="0.25">
      <c r="L870" t="str">
        <f>TRIM(RIGHT(SUBSTITUTE(Reference!CO864,"\",REPT(" ",100)),100))</f>
        <v/>
      </c>
      <c r="M870" t="str">
        <f t="shared" si="29"/>
        <v/>
      </c>
      <c r="N870" t="str">
        <f t="shared" si="28"/>
        <v/>
      </c>
    </row>
    <row r="871" spans="12:14" x14ac:dyDescent="0.25">
      <c r="L871" t="str">
        <f>TRIM(RIGHT(SUBSTITUTE(Reference!CO865,"\",REPT(" ",100)),100))</f>
        <v/>
      </c>
      <c r="M871" t="str">
        <f t="shared" si="29"/>
        <v/>
      </c>
      <c r="N871" t="str">
        <f t="shared" si="28"/>
        <v/>
      </c>
    </row>
    <row r="872" spans="12:14" x14ac:dyDescent="0.25">
      <c r="L872" t="str">
        <f>TRIM(RIGHT(SUBSTITUTE(Reference!CO866,"\",REPT(" ",100)),100))</f>
        <v/>
      </c>
      <c r="M872" t="str">
        <f t="shared" si="29"/>
        <v/>
      </c>
      <c r="N872" t="str">
        <f t="shared" si="28"/>
        <v/>
      </c>
    </row>
    <row r="873" spans="12:14" x14ac:dyDescent="0.25">
      <c r="L873" t="str">
        <f>TRIM(RIGHT(SUBSTITUTE(Reference!CO867,"\",REPT(" ",100)),100))</f>
        <v/>
      </c>
      <c r="M873" t="str">
        <f t="shared" si="29"/>
        <v/>
      </c>
      <c r="N873" t="str">
        <f t="shared" si="28"/>
        <v/>
      </c>
    </row>
    <row r="874" spans="12:14" x14ac:dyDescent="0.25">
      <c r="L874" t="str">
        <f>TRIM(RIGHT(SUBSTITUTE(Reference!CO868,"\",REPT(" ",100)),100))</f>
        <v/>
      </c>
      <c r="M874" t="str">
        <f t="shared" si="29"/>
        <v/>
      </c>
      <c r="N874" t="str">
        <f t="shared" si="28"/>
        <v/>
      </c>
    </row>
    <row r="875" spans="12:14" x14ac:dyDescent="0.25">
      <c r="L875" t="str">
        <f>TRIM(RIGHT(SUBSTITUTE(Reference!CO869,"\",REPT(" ",100)),100))</f>
        <v/>
      </c>
      <c r="M875" t="str">
        <f t="shared" si="29"/>
        <v/>
      </c>
      <c r="N875" t="str">
        <f t="shared" si="28"/>
        <v/>
      </c>
    </row>
    <row r="876" spans="12:14" x14ac:dyDescent="0.25">
      <c r="L876" t="str">
        <f>TRIM(RIGHT(SUBSTITUTE(Reference!CO870,"\",REPT(" ",100)),100))</f>
        <v/>
      </c>
      <c r="M876" t="str">
        <f t="shared" si="29"/>
        <v/>
      </c>
      <c r="N876" t="str">
        <f t="shared" si="28"/>
        <v/>
      </c>
    </row>
    <row r="877" spans="12:14" x14ac:dyDescent="0.25">
      <c r="L877" t="str">
        <f>TRIM(RIGHT(SUBSTITUTE(Reference!CO871,"\",REPT(" ",100)),100))</f>
        <v/>
      </c>
      <c r="M877" t="str">
        <f t="shared" si="29"/>
        <v/>
      </c>
      <c r="N877" t="str">
        <f t="shared" si="28"/>
        <v/>
      </c>
    </row>
    <row r="878" spans="12:14" x14ac:dyDescent="0.25">
      <c r="L878" t="str">
        <f>TRIM(RIGHT(SUBSTITUTE(Reference!CO872,"\",REPT(" ",100)),100))</f>
        <v/>
      </c>
      <c r="M878" t="str">
        <f t="shared" si="29"/>
        <v/>
      </c>
      <c r="N878" t="str">
        <f t="shared" si="28"/>
        <v/>
      </c>
    </row>
    <row r="879" spans="12:14" x14ac:dyDescent="0.25">
      <c r="L879" t="str">
        <f>TRIM(RIGHT(SUBSTITUTE(Reference!CO873,"\",REPT(" ",100)),100))</f>
        <v/>
      </c>
      <c r="M879" t="str">
        <f t="shared" si="29"/>
        <v/>
      </c>
      <c r="N879" t="str">
        <f t="shared" si="28"/>
        <v/>
      </c>
    </row>
    <row r="880" spans="12:14" x14ac:dyDescent="0.25">
      <c r="L880" t="str">
        <f>TRIM(RIGHT(SUBSTITUTE(Reference!CO874,"\",REPT(" ",100)),100))</f>
        <v/>
      </c>
      <c r="M880" t="str">
        <f t="shared" si="29"/>
        <v/>
      </c>
      <c r="N880" t="str">
        <f t="shared" si="28"/>
        <v/>
      </c>
    </row>
    <row r="881" spans="12:14" x14ac:dyDescent="0.25">
      <c r="L881" t="str">
        <f>TRIM(RIGHT(SUBSTITUTE(Reference!CO875,"\",REPT(" ",100)),100))</f>
        <v/>
      </c>
      <c r="M881" t="str">
        <f t="shared" si="29"/>
        <v/>
      </c>
      <c r="N881" t="str">
        <f t="shared" si="28"/>
        <v/>
      </c>
    </row>
    <row r="882" spans="12:14" x14ac:dyDescent="0.25">
      <c r="L882" t="str">
        <f>TRIM(RIGHT(SUBSTITUTE(Reference!CO876,"\",REPT(" ",100)),100))</f>
        <v/>
      </c>
      <c r="M882" t="str">
        <f t="shared" si="29"/>
        <v/>
      </c>
      <c r="N882" t="str">
        <f t="shared" si="28"/>
        <v/>
      </c>
    </row>
    <row r="883" spans="12:14" x14ac:dyDescent="0.25">
      <c r="L883" t="str">
        <f>TRIM(RIGHT(SUBSTITUTE(Reference!CO877,"\",REPT(" ",100)),100))</f>
        <v/>
      </c>
      <c r="M883" t="str">
        <f t="shared" si="29"/>
        <v/>
      </c>
      <c r="N883" t="str">
        <f t="shared" si="28"/>
        <v/>
      </c>
    </row>
    <row r="884" spans="12:14" x14ac:dyDescent="0.25">
      <c r="L884" t="str">
        <f>TRIM(RIGHT(SUBSTITUTE(Reference!CO878,"\",REPT(" ",100)),100))</f>
        <v/>
      </c>
      <c r="M884" t="str">
        <f t="shared" si="29"/>
        <v/>
      </c>
      <c r="N884" t="str">
        <f t="shared" si="28"/>
        <v/>
      </c>
    </row>
    <row r="885" spans="12:14" x14ac:dyDescent="0.25">
      <c r="L885" t="str">
        <f>TRIM(RIGHT(SUBSTITUTE(Reference!CO879,"\",REPT(" ",100)),100))</f>
        <v/>
      </c>
      <c r="M885" t="str">
        <f t="shared" si="29"/>
        <v/>
      </c>
      <c r="N885" t="str">
        <f t="shared" si="28"/>
        <v/>
      </c>
    </row>
    <row r="886" spans="12:14" x14ac:dyDescent="0.25">
      <c r="L886" t="str">
        <f>TRIM(RIGHT(SUBSTITUTE(Reference!CO880,"\",REPT(" ",100)),100))</f>
        <v/>
      </c>
      <c r="M886" t="str">
        <f t="shared" si="29"/>
        <v/>
      </c>
      <c r="N886" t="str">
        <f t="shared" si="28"/>
        <v/>
      </c>
    </row>
    <row r="887" spans="12:14" x14ac:dyDescent="0.25">
      <c r="L887" t="str">
        <f>TRIM(RIGHT(SUBSTITUTE(Reference!CO881,"\",REPT(" ",100)),100))</f>
        <v/>
      </c>
      <c r="M887" t="str">
        <f t="shared" si="29"/>
        <v/>
      </c>
      <c r="N887" t="str">
        <f t="shared" si="28"/>
        <v/>
      </c>
    </row>
    <row r="888" spans="12:14" x14ac:dyDescent="0.25">
      <c r="L888" t="str">
        <f>TRIM(RIGHT(SUBSTITUTE(Reference!CO882,"\",REPT(" ",100)),100))</f>
        <v/>
      </c>
      <c r="M888" t="str">
        <f t="shared" si="29"/>
        <v/>
      </c>
      <c r="N888" t="str">
        <f t="shared" si="28"/>
        <v/>
      </c>
    </row>
    <row r="889" spans="12:14" x14ac:dyDescent="0.25">
      <c r="L889" t="str">
        <f>TRIM(RIGHT(SUBSTITUTE(Reference!CO883,"\",REPT(" ",100)),100))</f>
        <v/>
      </c>
      <c r="M889" t="str">
        <f t="shared" si="29"/>
        <v/>
      </c>
      <c r="N889" t="str">
        <f t="shared" si="28"/>
        <v/>
      </c>
    </row>
    <row r="890" spans="12:14" x14ac:dyDescent="0.25">
      <c r="L890" t="str">
        <f>TRIM(RIGHT(SUBSTITUTE(Reference!CO884,"\",REPT(" ",100)),100))</f>
        <v/>
      </c>
      <c r="M890" t="str">
        <f t="shared" si="29"/>
        <v/>
      </c>
      <c r="N890" t="str">
        <f t="shared" si="28"/>
        <v/>
      </c>
    </row>
    <row r="891" spans="12:14" x14ac:dyDescent="0.25">
      <c r="L891" t="str">
        <f>TRIM(RIGHT(SUBSTITUTE(Reference!CO885,"\",REPT(" ",100)),100))</f>
        <v/>
      </c>
      <c r="M891" t="str">
        <f t="shared" si="29"/>
        <v/>
      </c>
      <c r="N891" t="str">
        <f t="shared" si="28"/>
        <v/>
      </c>
    </row>
    <row r="892" spans="12:14" x14ac:dyDescent="0.25">
      <c r="L892" t="str">
        <f>TRIM(RIGHT(SUBSTITUTE(Reference!CO886,"\",REPT(" ",100)),100))</f>
        <v/>
      </c>
      <c r="M892" t="str">
        <f t="shared" si="29"/>
        <v/>
      </c>
      <c r="N892" t="str">
        <f t="shared" si="28"/>
        <v/>
      </c>
    </row>
    <row r="893" spans="12:14" x14ac:dyDescent="0.25">
      <c r="L893" t="str">
        <f>TRIM(RIGHT(SUBSTITUTE(Reference!CO887,"\",REPT(" ",100)),100))</f>
        <v/>
      </c>
      <c r="M893" t="str">
        <f t="shared" si="29"/>
        <v/>
      </c>
      <c r="N893" t="str">
        <f t="shared" si="28"/>
        <v/>
      </c>
    </row>
    <row r="894" spans="12:14" x14ac:dyDescent="0.25">
      <c r="L894" t="str">
        <f>TRIM(RIGHT(SUBSTITUTE(Reference!CO888,"\",REPT(" ",100)),100))</f>
        <v/>
      </c>
      <c r="M894" t="str">
        <f t="shared" si="29"/>
        <v/>
      </c>
      <c r="N894" t="str">
        <f t="shared" si="28"/>
        <v/>
      </c>
    </row>
    <row r="895" spans="12:14" x14ac:dyDescent="0.25">
      <c r="L895" t="str">
        <f>TRIM(RIGHT(SUBSTITUTE(Reference!CO889,"\",REPT(" ",100)),100))</f>
        <v/>
      </c>
      <c r="M895" t="str">
        <f t="shared" si="29"/>
        <v/>
      </c>
      <c r="N895" t="str">
        <f t="shared" si="28"/>
        <v/>
      </c>
    </row>
    <row r="896" spans="12:14" x14ac:dyDescent="0.25">
      <c r="L896" t="str">
        <f>TRIM(RIGHT(SUBSTITUTE(Reference!CO890,"\",REPT(" ",100)),100))</f>
        <v/>
      </c>
      <c r="M896" t="str">
        <f t="shared" si="29"/>
        <v/>
      </c>
      <c r="N896" t="str">
        <f t="shared" si="28"/>
        <v/>
      </c>
    </row>
    <row r="897" spans="12:14" x14ac:dyDescent="0.25">
      <c r="L897" t="str">
        <f>TRIM(RIGHT(SUBSTITUTE(Reference!CO891,"\",REPT(" ",100)),100))</f>
        <v/>
      </c>
      <c r="M897" t="str">
        <f t="shared" si="29"/>
        <v/>
      </c>
      <c r="N897" t="str">
        <f t="shared" si="28"/>
        <v/>
      </c>
    </row>
    <row r="898" spans="12:14" x14ac:dyDescent="0.25">
      <c r="L898" t="str">
        <f>TRIM(RIGHT(SUBSTITUTE(Reference!CO892,"\",REPT(" ",100)),100))</f>
        <v/>
      </c>
      <c r="M898" t="str">
        <f t="shared" si="29"/>
        <v/>
      </c>
      <c r="N898" t="str">
        <f t="shared" si="28"/>
        <v/>
      </c>
    </row>
    <row r="899" spans="12:14" x14ac:dyDescent="0.25">
      <c r="L899" t="str">
        <f>TRIM(RIGHT(SUBSTITUTE(Reference!CO893,"\",REPT(" ",100)),100))</f>
        <v/>
      </c>
      <c r="M899" t="str">
        <f t="shared" si="29"/>
        <v/>
      </c>
      <c r="N899" t="str">
        <f t="shared" si="28"/>
        <v/>
      </c>
    </row>
    <row r="900" spans="12:14" x14ac:dyDescent="0.25">
      <c r="L900" t="str">
        <f>TRIM(RIGHT(SUBSTITUTE(Reference!CO894,"\",REPT(" ",100)),100))</f>
        <v/>
      </c>
      <c r="M900" t="str">
        <f t="shared" si="29"/>
        <v/>
      </c>
      <c r="N900" t="str">
        <f t="shared" si="28"/>
        <v/>
      </c>
    </row>
    <row r="901" spans="12:14" x14ac:dyDescent="0.25">
      <c r="L901" t="str">
        <f>TRIM(RIGHT(SUBSTITUTE(Reference!CO895,"\",REPT(" ",100)),100))</f>
        <v/>
      </c>
      <c r="M901" t="str">
        <f t="shared" si="29"/>
        <v/>
      </c>
      <c r="N901" t="str">
        <f t="shared" si="28"/>
        <v/>
      </c>
    </row>
    <row r="902" spans="12:14" x14ac:dyDescent="0.25">
      <c r="L902" t="str">
        <f>TRIM(RIGHT(SUBSTITUTE(Reference!CO896,"\",REPT(" ",100)),100))</f>
        <v/>
      </c>
      <c r="M902" t="str">
        <f t="shared" si="29"/>
        <v/>
      </c>
      <c r="N902" t="str">
        <f t="shared" si="28"/>
        <v/>
      </c>
    </row>
    <row r="903" spans="12:14" x14ac:dyDescent="0.25">
      <c r="L903" t="str">
        <f>TRIM(RIGHT(SUBSTITUTE(Reference!CO897,"\",REPT(" ",100)),100))</f>
        <v/>
      </c>
      <c r="M903" t="str">
        <f t="shared" si="29"/>
        <v/>
      </c>
      <c r="N903" t="str">
        <f t="shared" si="28"/>
        <v/>
      </c>
    </row>
    <row r="904" spans="12:14" x14ac:dyDescent="0.25">
      <c r="L904" t="str">
        <f>TRIM(RIGHT(SUBSTITUTE(Reference!CO898,"\",REPT(" ",100)),100))</f>
        <v/>
      </c>
      <c r="M904" t="str">
        <f t="shared" si="29"/>
        <v/>
      </c>
      <c r="N904" t="str">
        <f t="shared" si="28"/>
        <v/>
      </c>
    </row>
    <row r="905" spans="12:14" x14ac:dyDescent="0.25">
      <c r="L905" t="str">
        <f>TRIM(RIGHT(SUBSTITUTE(Reference!CO899,"\",REPT(" ",100)),100))</f>
        <v/>
      </c>
      <c r="M905" t="str">
        <f t="shared" si="29"/>
        <v/>
      </c>
      <c r="N905" t="str">
        <f t="shared" si="28"/>
        <v/>
      </c>
    </row>
    <row r="906" spans="12:14" x14ac:dyDescent="0.25">
      <c r="L906" t="str">
        <f>TRIM(RIGHT(SUBSTITUTE(Reference!CO900,"\",REPT(" ",100)),100))</f>
        <v/>
      </c>
      <c r="M906" t="str">
        <f t="shared" si="29"/>
        <v/>
      </c>
      <c r="N906" t="str">
        <f t="shared" ref="N906:N969" si="30">IF(LEFT(RIGHT(M906,2),1)&lt;&gt;"/",RIGHT(M906,6),INDEX(CandidateFileArray,MATCH(RIGHT(M906,8),CandidateFileList,0),2))</f>
        <v/>
      </c>
    </row>
    <row r="907" spans="12:14" x14ac:dyDescent="0.25">
      <c r="L907" t="str">
        <f>TRIM(RIGHT(SUBSTITUTE(Reference!CO901,"\",REPT(" ",100)),100))</f>
        <v/>
      </c>
      <c r="M907" t="str">
        <f t="shared" ref="M907:M970" si="31">TRIM(LEFT(SUBSTITUTE(L907,".",REPT(" ",100)),100))</f>
        <v/>
      </c>
      <c r="N907" t="str">
        <f t="shared" si="30"/>
        <v/>
      </c>
    </row>
    <row r="908" spans="12:14" x14ac:dyDescent="0.25">
      <c r="L908" t="str">
        <f>TRIM(RIGHT(SUBSTITUTE(Reference!CO902,"\",REPT(" ",100)),100))</f>
        <v/>
      </c>
      <c r="M908" t="str">
        <f t="shared" si="31"/>
        <v/>
      </c>
      <c r="N908" t="str">
        <f t="shared" si="30"/>
        <v/>
      </c>
    </row>
    <row r="909" spans="12:14" x14ac:dyDescent="0.25">
      <c r="L909" t="str">
        <f>TRIM(RIGHT(SUBSTITUTE(Reference!CO903,"\",REPT(" ",100)),100))</f>
        <v/>
      </c>
      <c r="M909" t="str">
        <f t="shared" si="31"/>
        <v/>
      </c>
      <c r="N909" t="str">
        <f t="shared" si="30"/>
        <v/>
      </c>
    </row>
    <row r="910" spans="12:14" x14ac:dyDescent="0.25">
      <c r="L910" t="str">
        <f>TRIM(RIGHT(SUBSTITUTE(Reference!CO904,"\",REPT(" ",100)),100))</f>
        <v/>
      </c>
      <c r="M910" t="str">
        <f t="shared" si="31"/>
        <v/>
      </c>
      <c r="N910" t="str">
        <f t="shared" si="30"/>
        <v/>
      </c>
    </row>
    <row r="911" spans="12:14" x14ac:dyDescent="0.25">
      <c r="L911" t="str">
        <f>TRIM(RIGHT(SUBSTITUTE(Reference!CO905,"\",REPT(" ",100)),100))</f>
        <v/>
      </c>
      <c r="M911" t="str">
        <f t="shared" si="31"/>
        <v/>
      </c>
      <c r="N911" t="str">
        <f t="shared" si="30"/>
        <v/>
      </c>
    </row>
    <row r="912" spans="12:14" x14ac:dyDescent="0.25">
      <c r="L912" t="str">
        <f>TRIM(RIGHT(SUBSTITUTE(Reference!CO906,"\",REPT(" ",100)),100))</f>
        <v/>
      </c>
      <c r="M912" t="str">
        <f t="shared" si="31"/>
        <v/>
      </c>
      <c r="N912" t="str">
        <f t="shared" si="30"/>
        <v/>
      </c>
    </row>
    <row r="913" spans="12:14" x14ac:dyDescent="0.25">
      <c r="L913" t="str">
        <f>TRIM(RIGHT(SUBSTITUTE(Reference!CO907,"\",REPT(" ",100)),100))</f>
        <v/>
      </c>
      <c r="M913" t="str">
        <f t="shared" si="31"/>
        <v/>
      </c>
      <c r="N913" t="str">
        <f t="shared" si="30"/>
        <v/>
      </c>
    </row>
    <row r="914" spans="12:14" x14ac:dyDescent="0.25">
      <c r="L914" t="str">
        <f>TRIM(RIGHT(SUBSTITUTE(Reference!CO908,"\",REPT(" ",100)),100))</f>
        <v/>
      </c>
      <c r="M914" t="str">
        <f t="shared" si="31"/>
        <v/>
      </c>
      <c r="N914" t="str">
        <f t="shared" si="30"/>
        <v/>
      </c>
    </row>
    <row r="915" spans="12:14" x14ac:dyDescent="0.25">
      <c r="L915" t="str">
        <f>TRIM(RIGHT(SUBSTITUTE(Reference!CO909,"\",REPT(" ",100)),100))</f>
        <v/>
      </c>
      <c r="M915" t="str">
        <f t="shared" si="31"/>
        <v/>
      </c>
      <c r="N915" t="str">
        <f t="shared" si="30"/>
        <v/>
      </c>
    </row>
    <row r="916" spans="12:14" x14ac:dyDescent="0.25">
      <c r="L916" t="str">
        <f>TRIM(RIGHT(SUBSTITUTE(Reference!CO910,"\",REPT(" ",100)),100))</f>
        <v/>
      </c>
      <c r="M916" t="str">
        <f t="shared" si="31"/>
        <v/>
      </c>
      <c r="N916" t="str">
        <f t="shared" si="30"/>
        <v/>
      </c>
    </row>
    <row r="917" spans="12:14" x14ac:dyDescent="0.25">
      <c r="L917" t="str">
        <f>TRIM(RIGHT(SUBSTITUTE(Reference!CO911,"\",REPT(" ",100)),100))</f>
        <v/>
      </c>
      <c r="M917" t="str">
        <f t="shared" si="31"/>
        <v/>
      </c>
      <c r="N917" t="str">
        <f t="shared" si="30"/>
        <v/>
      </c>
    </row>
    <row r="918" spans="12:14" x14ac:dyDescent="0.25">
      <c r="L918" t="str">
        <f>TRIM(RIGHT(SUBSTITUTE(Reference!CO912,"\",REPT(" ",100)),100))</f>
        <v/>
      </c>
      <c r="M918" t="str">
        <f t="shared" si="31"/>
        <v/>
      </c>
      <c r="N918" t="str">
        <f t="shared" si="30"/>
        <v/>
      </c>
    </row>
    <row r="919" spans="12:14" x14ac:dyDescent="0.25">
      <c r="L919" t="str">
        <f>TRIM(RIGHT(SUBSTITUTE(Reference!CO913,"\",REPT(" ",100)),100))</f>
        <v/>
      </c>
      <c r="M919" t="str">
        <f t="shared" si="31"/>
        <v/>
      </c>
      <c r="N919" t="str">
        <f t="shared" si="30"/>
        <v/>
      </c>
    </row>
    <row r="920" spans="12:14" x14ac:dyDescent="0.25">
      <c r="L920" t="str">
        <f>TRIM(RIGHT(SUBSTITUTE(Reference!CO914,"\",REPT(" ",100)),100))</f>
        <v/>
      </c>
      <c r="M920" t="str">
        <f t="shared" si="31"/>
        <v/>
      </c>
      <c r="N920" t="str">
        <f t="shared" si="30"/>
        <v/>
      </c>
    </row>
    <row r="921" spans="12:14" x14ac:dyDescent="0.25">
      <c r="L921" t="str">
        <f>TRIM(RIGHT(SUBSTITUTE(Reference!CO915,"\",REPT(" ",100)),100))</f>
        <v/>
      </c>
      <c r="M921" t="str">
        <f t="shared" si="31"/>
        <v/>
      </c>
      <c r="N921" t="str">
        <f t="shared" si="30"/>
        <v/>
      </c>
    </row>
    <row r="922" spans="12:14" x14ac:dyDescent="0.25">
      <c r="L922" t="str">
        <f>TRIM(RIGHT(SUBSTITUTE(Reference!CO916,"\",REPT(" ",100)),100))</f>
        <v/>
      </c>
      <c r="M922" t="str">
        <f t="shared" si="31"/>
        <v/>
      </c>
      <c r="N922" t="str">
        <f t="shared" si="30"/>
        <v/>
      </c>
    </row>
    <row r="923" spans="12:14" x14ac:dyDescent="0.25">
      <c r="L923" t="str">
        <f>TRIM(RIGHT(SUBSTITUTE(Reference!CO917,"\",REPT(" ",100)),100))</f>
        <v/>
      </c>
      <c r="M923" t="str">
        <f t="shared" si="31"/>
        <v/>
      </c>
      <c r="N923" t="str">
        <f t="shared" si="30"/>
        <v/>
      </c>
    </row>
    <row r="924" spans="12:14" x14ac:dyDescent="0.25">
      <c r="L924" t="str">
        <f>TRIM(RIGHT(SUBSTITUTE(Reference!CO918,"\",REPT(" ",100)),100))</f>
        <v/>
      </c>
      <c r="M924" t="str">
        <f t="shared" si="31"/>
        <v/>
      </c>
      <c r="N924" t="str">
        <f t="shared" si="30"/>
        <v/>
      </c>
    </row>
    <row r="925" spans="12:14" x14ac:dyDescent="0.25">
      <c r="L925" t="str">
        <f>TRIM(RIGHT(SUBSTITUTE(Reference!CO919,"\",REPT(" ",100)),100))</f>
        <v/>
      </c>
      <c r="M925" t="str">
        <f t="shared" si="31"/>
        <v/>
      </c>
      <c r="N925" t="str">
        <f t="shared" si="30"/>
        <v/>
      </c>
    </row>
    <row r="926" spans="12:14" x14ac:dyDescent="0.25">
      <c r="L926" t="str">
        <f>TRIM(RIGHT(SUBSTITUTE(Reference!CO920,"\",REPT(" ",100)),100))</f>
        <v/>
      </c>
      <c r="M926" t="str">
        <f t="shared" si="31"/>
        <v/>
      </c>
      <c r="N926" t="str">
        <f t="shared" si="30"/>
        <v/>
      </c>
    </row>
    <row r="927" spans="12:14" x14ac:dyDescent="0.25">
      <c r="L927" t="str">
        <f>TRIM(RIGHT(SUBSTITUTE(Reference!CO921,"\",REPT(" ",100)),100))</f>
        <v/>
      </c>
      <c r="M927" t="str">
        <f t="shared" si="31"/>
        <v/>
      </c>
      <c r="N927" t="str">
        <f t="shared" si="30"/>
        <v/>
      </c>
    </row>
    <row r="928" spans="12:14" x14ac:dyDescent="0.25">
      <c r="L928" t="str">
        <f>TRIM(RIGHT(SUBSTITUTE(Reference!CO922,"\",REPT(" ",100)),100))</f>
        <v/>
      </c>
      <c r="M928" t="str">
        <f t="shared" si="31"/>
        <v/>
      </c>
      <c r="N928" t="str">
        <f t="shared" si="30"/>
        <v/>
      </c>
    </row>
    <row r="929" spans="12:14" x14ac:dyDescent="0.25">
      <c r="L929" t="str">
        <f>TRIM(RIGHT(SUBSTITUTE(Reference!CO923,"\",REPT(" ",100)),100))</f>
        <v/>
      </c>
      <c r="M929" t="str">
        <f t="shared" si="31"/>
        <v/>
      </c>
      <c r="N929" t="str">
        <f t="shared" si="30"/>
        <v/>
      </c>
    </row>
    <row r="930" spans="12:14" x14ac:dyDescent="0.25">
      <c r="L930" t="str">
        <f>TRIM(RIGHT(SUBSTITUTE(Reference!CO924,"\",REPT(" ",100)),100))</f>
        <v/>
      </c>
      <c r="M930" t="str">
        <f t="shared" si="31"/>
        <v/>
      </c>
      <c r="N930" t="str">
        <f t="shared" si="30"/>
        <v/>
      </c>
    </row>
    <row r="931" spans="12:14" x14ac:dyDescent="0.25">
      <c r="L931" t="str">
        <f>TRIM(RIGHT(SUBSTITUTE(Reference!CO925,"\",REPT(" ",100)),100))</f>
        <v/>
      </c>
      <c r="M931" t="str">
        <f t="shared" si="31"/>
        <v/>
      </c>
      <c r="N931" t="str">
        <f t="shared" si="30"/>
        <v/>
      </c>
    </row>
    <row r="932" spans="12:14" x14ac:dyDescent="0.25">
      <c r="L932" t="str">
        <f>TRIM(RIGHT(SUBSTITUTE(Reference!CO926,"\",REPT(" ",100)),100))</f>
        <v/>
      </c>
      <c r="M932" t="str">
        <f t="shared" si="31"/>
        <v/>
      </c>
      <c r="N932" t="str">
        <f t="shared" si="30"/>
        <v/>
      </c>
    </row>
    <row r="933" spans="12:14" x14ac:dyDescent="0.25">
      <c r="L933" t="str">
        <f>TRIM(RIGHT(SUBSTITUTE(Reference!CO927,"\",REPT(" ",100)),100))</f>
        <v/>
      </c>
      <c r="M933" t="str">
        <f t="shared" si="31"/>
        <v/>
      </c>
      <c r="N933" t="str">
        <f t="shared" si="30"/>
        <v/>
      </c>
    </row>
    <row r="934" spans="12:14" x14ac:dyDescent="0.25">
      <c r="L934" t="str">
        <f>TRIM(RIGHT(SUBSTITUTE(Reference!CO928,"\",REPT(" ",100)),100))</f>
        <v/>
      </c>
      <c r="M934" t="str">
        <f t="shared" si="31"/>
        <v/>
      </c>
      <c r="N934" t="str">
        <f t="shared" si="30"/>
        <v/>
      </c>
    </row>
    <row r="935" spans="12:14" x14ac:dyDescent="0.25">
      <c r="L935" t="str">
        <f>TRIM(RIGHT(SUBSTITUTE(Reference!CO929,"\",REPT(" ",100)),100))</f>
        <v/>
      </c>
      <c r="M935" t="str">
        <f t="shared" si="31"/>
        <v/>
      </c>
      <c r="N935" t="str">
        <f t="shared" si="30"/>
        <v/>
      </c>
    </row>
    <row r="936" spans="12:14" x14ac:dyDescent="0.25">
      <c r="L936" t="str">
        <f>TRIM(RIGHT(SUBSTITUTE(Reference!CO930,"\",REPT(" ",100)),100))</f>
        <v/>
      </c>
      <c r="M936" t="str">
        <f t="shared" si="31"/>
        <v/>
      </c>
      <c r="N936" t="str">
        <f t="shared" si="30"/>
        <v/>
      </c>
    </row>
    <row r="937" spans="12:14" x14ac:dyDescent="0.25">
      <c r="L937" t="str">
        <f>TRIM(RIGHT(SUBSTITUTE(Reference!CO931,"\",REPT(" ",100)),100))</f>
        <v/>
      </c>
      <c r="M937" t="str">
        <f t="shared" si="31"/>
        <v/>
      </c>
      <c r="N937" t="str">
        <f t="shared" si="30"/>
        <v/>
      </c>
    </row>
    <row r="938" spans="12:14" x14ac:dyDescent="0.25">
      <c r="L938" t="str">
        <f>TRIM(RIGHT(SUBSTITUTE(Reference!CO932,"\",REPT(" ",100)),100))</f>
        <v/>
      </c>
      <c r="M938" t="str">
        <f t="shared" si="31"/>
        <v/>
      </c>
      <c r="N938" t="str">
        <f t="shared" si="30"/>
        <v/>
      </c>
    </row>
    <row r="939" spans="12:14" x14ac:dyDescent="0.25">
      <c r="L939" t="str">
        <f>TRIM(RIGHT(SUBSTITUTE(Reference!CO933,"\",REPT(" ",100)),100))</f>
        <v/>
      </c>
      <c r="M939" t="str">
        <f t="shared" si="31"/>
        <v/>
      </c>
      <c r="N939" t="str">
        <f t="shared" si="30"/>
        <v/>
      </c>
    </row>
    <row r="940" spans="12:14" x14ac:dyDescent="0.25">
      <c r="L940" t="str">
        <f>TRIM(RIGHT(SUBSTITUTE(Reference!CO934,"\",REPT(" ",100)),100))</f>
        <v/>
      </c>
      <c r="M940" t="str">
        <f t="shared" si="31"/>
        <v/>
      </c>
      <c r="N940" t="str">
        <f t="shared" si="30"/>
        <v/>
      </c>
    </row>
    <row r="941" spans="12:14" x14ac:dyDescent="0.25">
      <c r="L941" t="str">
        <f>TRIM(RIGHT(SUBSTITUTE(Reference!CO935,"\",REPT(" ",100)),100))</f>
        <v/>
      </c>
      <c r="M941" t="str">
        <f t="shared" si="31"/>
        <v/>
      </c>
      <c r="N941" t="str">
        <f t="shared" si="30"/>
        <v/>
      </c>
    </row>
    <row r="942" spans="12:14" x14ac:dyDescent="0.25">
      <c r="L942" t="str">
        <f>TRIM(RIGHT(SUBSTITUTE(Reference!CO936,"\",REPT(" ",100)),100))</f>
        <v/>
      </c>
      <c r="M942" t="str">
        <f t="shared" si="31"/>
        <v/>
      </c>
      <c r="N942" t="str">
        <f t="shared" si="30"/>
        <v/>
      </c>
    </row>
    <row r="943" spans="12:14" x14ac:dyDescent="0.25">
      <c r="L943" t="str">
        <f>TRIM(RIGHT(SUBSTITUTE(Reference!CO937,"\",REPT(" ",100)),100))</f>
        <v/>
      </c>
      <c r="M943" t="str">
        <f t="shared" si="31"/>
        <v/>
      </c>
      <c r="N943" t="str">
        <f t="shared" si="30"/>
        <v/>
      </c>
    </row>
    <row r="944" spans="12:14" x14ac:dyDescent="0.25">
      <c r="L944" t="str">
        <f>TRIM(RIGHT(SUBSTITUTE(Reference!CO938,"\",REPT(" ",100)),100))</f>
        <v/>
      </c>
      <c r="M944" t="str">
        <f t="shared" si="31"/>
        <v/>
      </c>
      <c r="N944" t="str">
        <f t="shared" si="30"/>
        <v/>
      </c>
    </row>
    <row r="945" spans="12:14" x14ac:dyDescent="0.25">
      <c r="L945" t="str">
        <f>TRIM(RIGHT(SUBSTITUTE(Reference!CO939,"\",REPT(" ",100)),100))</f>
        <v/>
      </c>
      <c r="M945" t="str">
        <f t="shared" si="31"/>
        <v/>
      </c>
      <c r="N945" t="str">
        <f t="shared" si="30"/>
        <v/>
      </c>
    </row>
    <row r="946" spans="12:14" x14ac:dyDescent="0.25">
      <c r="L946" t="str">
        <f>TRIM(RIGHT(SUBSTITUTE(Reference!CO940,"\",REPT(" ",100)),100))</f>
        <v/>
      </c>
      <c r="M946" t="str">
        <f t="shared" si="31"/>
        <v/>
      </c>
      <c r="N946" t="str">
        <f t="shared" si="30"/>
        <v/>
      </c>
    </row>
    <row r="947" spans="12:14" x14ac:dyDescent="0.25">
      <c r="L947" t="str">
        <f>TRIM(RIGHT(SUBSTITUTE(Reference!CO941,"\",REPT(" ",100)),100))</f>
        <v/>
      </c>
      <c r="M947" t="str">
        <f t="shared" si="31"/>
        <v/>
      </c>
      <c r="N947" t="str">
        <f t="shared" si="30"/>
        <v/>
      </c>
    </row>
    <row r="948" spans="12:14" x14ac:dyDescent="0.25">
      <c r="L948" t="str">
        <f>TRIM(RIGHT(SUBSTITUTE(Reference!CO942,"\",REPT(" ",100)),100))</f>
        <v/>
      </c>
      <c r="M948" t="str">
        <f t="shared" si="31"/>
        <v/>
      </c>
      <c r="N948" t="str">
        <f t="shared" si="30"/>
        <v/>
      </c>
    </row>
    <row r="949" spans="12:14" x14ac:dyDescent="0.25">
      <c r="L949" t="str">
        <f>TRIM(RIGHT(SUBSTITUTE(Reference!CO943,"\",REPT(" ",100)),100))</f>
        <v/>
      </c>
      <c r="M949" t="str">
        <f t="shared" si="31"/>
        <v/>
      </c>
      <c r="N949" t="str">
        <f t="shared" si="30"/>
        <v/>
      </c>
    </row>
    <row r="950" spans="12:14" x14ac:dyDescent="0.25">
      <c r="L950" t="str">
        <f>TRIM(RIGHT(SUBSTITUTE(Reference!CO944,"\",REPT(" ",100)),100))</f>
        <v/>
      </c>
      <c r="M950" t="str">
        <f t="shared" si="31"/>
        <v/>
      </c>
      <c r="N950" t="str">
        <f t="shared" si="30"/>
        <v/>
      </c>
    </row>
    <row r="951" spans="12:14" x14ac:dyDescent="0.25">
      <c r="L951" t="str">
        <f>TRIM(RIGHT(SUBSTITUTE(Reference!CO945,"\",REPT(" ",100)),100))</f>
        <v/>
      </c>
      <c r="M951" t="str">
        <f t="shared" si="31"/>
        <v/>
      </c>
      <c r="N951" t="str">
        <f t="shared" si="30"/>
        <v/>
      </c>
    </row>
    <row r="952" spans="12:14" x14ac:dyDescent="0.25">
      <c r="L952" t="str">
        <f>TRIM(RIGHT(SUBSTITUTE(Reference!CO946,"\",REPT(" ",100)),100))</f>
        <v/>
      </c>
      <c r="M952" t="str">
        <f t="shared" si="31"/>
        <v/>
      </c>
      <c r="N952" t="str">
        <f t="shared" si="30"/>
        <v/>
      </c>
    </row>
    <row r="953" spans="12:14" x14ac:dyDescent="0.25">
      <c r="L953" t="str">
        <f>TRIM(RIGHT(SUBSTITUTE(Reference!CO947,"\",REPT(" ",100)),100))</f>
        <v/>
      </c>
      <c r="M953" t="str">
        <f t="shared" si="31"/>
        <v/>
      </c>
      <c r="N953" t="str">
        <f t="shared" si="30"/>
        <v/>
      </c>
    </row>
    <row r="954" spans="12:14" x14ac:dyDescent="0.25">
      <c r="L954" t="str">
        <f>TRIM(RIGHT(SUBSTITUTE(Reference!CO948,"\",REPT(" ",100)),100))</f>
        <v/>
      </c>
      <c r="M954" t="str">
        <f t="shared" si="31"/>
        <v/>
      </c>
      <c r="N954" t="str">
        <f t="shared" si="30"/>
        <v/>
      </c>
    </row>
    <row r="955" spans="12:14" x14ac:dyDescent="0.25">
      <c r="L955" t="str">
        <f>TRIM(RIGHT(SUBSTITUTE(Reference!CO949,"\",REPT(" ",100)),100))</f>
        <v/>
      </c>
      <c r="M955" t="str">
        <f t="shared" si="31"/>
        <v/>
      </c>
      <c r="N955" t="str">
        <f t="shared" si="30"/>
        <v/>
      </c>
    </row>
    <row r="956" spans="12:14" x14ac:dyDescent="0.25">
      <c r="L956" t="str">
        <f>TRIM(RIGHT(SUBSTITUTE(Reference!CO950,"\",REPT(" ",100)),100))</f>
        <v/>
      </c>
      <c r="M956" t="str">
        <f t="shared" si="31"/>
        <v/>
      </c>
      <c r="N956" t="str">
        <f t="shared" si="30"/>
        <v/>
      </c>
    </row>
    <row r="957" spans="12:14" x14ac:dyDescent="0.25">
      <c r="L957" t="str">
        <f>TRIM(RIGHT(SUBSTITUTE(Reference!CO951,"\",REPT(" ",100)),100))</f>
        <v/>
      </c>
      <c r="M957" t="str">
        <f t="shared" si="31"/>
        <v/>
      </c>
      <c r="N957" t="str">
        <f t="shared" si="30"/>
        <v/>
      </c>
    </row>
    <row r="958" spans="12:14" x14ac:dyDescent="0.25">
      <c r="L958" t="str">
        <f>TRIM(RIGHT(SUBSTITUTE(Reference!CO952,"\",REPT(" ",100)),100))</f>
        <v/>
      </c>
      <c r="M958" t="str">
        <f t="shared" si="31"/>
        <v/>
      </c>
      <c r="N958" t="str">
        <f t="shared" si="30"/>
        <v/>
      </c>
    </row>
    <row r="959" spans="12:14" x14ac:dyDescent="0.25">
      <c r="L959" t="str">
        <f>TRIM(RIGHT(SUBSTITUTE(Reference!CO953,"\",REPT(" ",100)),100))</f>
        <v/>
      </c>
      <c r="M959" t="str">
        <f t="shared" si="31"/>
        <v/>
      </c>
      <c r="N959" t="str">
        <f t="shared" si="30"/>
        <v/>
      </c>
    </row>
    <row r="960" spans="12:14" x14ac:dyDescent="0.25">
      <c r="L960" t="str">
        <f>TRIM(RIGHT(SUBSTITUTE(Reference!CO954,"\",REPT(" ",100)),100))</f>
        <v/>
      </c>
      <c r="M960" t="str">
        <f t="shared" si="31"/>
        <v/>
      </c>
      <c r="N960" t="str">
        <f t="shared" si="30"/>
        <v/>
      </c>
    </row>
    <row r="961" spans="12:14" x14ac:dyDescent="0.25">
      <c r="L961" t="str">
        <f>TRIM(RIGHT(SUBSTITUTE(Reference!CO955,"\",REPT(" ",100)),100))</f>
        <v/>
      </c>
      <c r="M961" t="str">
        <f t="shared" si="31"/>
        <v/>
      </c>
      <c r="N961" t="str">
        <f t="shared" si="30"/>
        <v/>
      </c>
    </row>
    <row r="962" spans="12:14" x14ac:dyDescent="0.25">
      <c r="L962" t="str">
        <f>TRIM(RIGHT(SUBSTITUTE(Reference!CO956,"\",REPT(" ",100)),100))</f>
        <v/>
      </c>
      <c r="M962" t="str">
        <f t="shared" si="31"/>
        <v/>
      </c>
      <c r="N962" t="str">
        <f t="shared" si="30"/>
        <v/>
      </c>
    </row>
    <row r="963" spans="12:14" x14ac:dyDescent="0.25">
      <c r="L963" t="str">
        <f>TRIM(RIGHT(SUBSTITUTE(Reference!CO957,"\",REPT(" ",100)),100))</f>
        <v/>
      </c>
      <c r="M963" t="str">
        <f t="shared" si="31"/>
        <v/>
      </c>
      <c r="N963" t="str">
        <f t="shared" si="30"/>
        <v/>
      </c>
    </row>
    <row r="964" spans="12:14" x14ac:dyDescent="0.25">
      <c r="L964" t="str">
        <f>TRIM(RIGHT(SUBSTITUTE(Reference!CO958,"\",REPT(" ",100)),100))</f>
        <v/>
      </c>
      <c r="M964" t="str">
        <f t="shared" si="31"/>
        <v/>
      </c>
      <c r="N964" t="str">
        <f t="shared" si="30"/>
        <v/>
      </c>
    </row>
    <row r="965" spans="12:14" x14ac:dyDescent="0.25">
      <c r="L965" t="str">
        <f>TRIM(RIGHT(SUBSTITUTE(Reference!CO959,"\",REPT(" ",100)),100))</f>
        <v/>
      </c>
      <c r="M965" t="str">
        <f t="shared" si="31"/>
        <v/>
      </c>
      <c r="N965" t="str">
        <f t="shared" si="30"/>
        <v/>
      </c>
    </row>
    <row r="966" spans="12:14" x14ac:dyDescent="0.25">
      <c r="L966" t="str">
        <f>TRIM(RIGHT(SUBSTITUTE(Reference!CO960,"\",REPT(" ",100)),100))</f>
        <v/>
      </c>
      <c r="M966" t="str">
        <f t="shared" si="31"/>
        <v/>
      </c>
      <c r="N966" t="str">
        <f t="shared" si="30"/>
        <v/>
      </c>
    </row>
    <row r="967" spans="12:14" x14ac:dyDescent="0.25">
      <c r="L967" t="str">
        <f>TRIM(RIGHT(SUBSTITUTE(Reference!CO961,"\",REPT(" ",100)),100))</f>
        <v/>
      </c>
      <c r="M967" t="str">
        <f t="shared" si="31"/>
        <v/>
      </c>
      <c r="N967" t="str">
        <f t="shared" si="30"/>
        <v/>
      </c>
    </row>
    <row r="968" spans="12:14" x14ac:dyDescent="0.25">
      <c r="L968" t="str">
        <f>TRIM(RIGHT(SUBSTITUTE(Reference!CO962,"\",REPT(" ",100)),100))</f>
        <v/>
      </c>
      <c r="M968" t="str">
        <f t="shared" si="31"/>
        <v/>
      </c>
      <c r="N968" t="str">
        <f t="shared" si="30"/>
        <v/>
      </c>
    </row>
    <row r="969" spans="12:14" x14ac:dyDescent="0.25">
      <c r="L969" t="str">
        <f>TRIM(RIGHT(SUBSTITUTE(Reference!CO963,"\",REPT(" ",100)),100))</f>
        <v/>
      </c>
      <c r="M969" t="str">
        <f t="shared" si="31"/>
        <v/>
      </c>
      <c r="N969" t="str">
        <f t="shared" si="30"/>
        <v/>
      </c>
    </row>
    <row r="970" spans="12:14" x14ac:dyDescent="0.25">
      <c r="L970" t="str">
        <f>TRIM(RIGHT(SUBSTITUTE(Reference!CO964,"\",REPT(" ",100)),100))</f>
        <v/>
      </c>
      <c r="M970" t="str">
        <f t="shared" si="31"/>
        <v/>
      </c>
      <c r="N970" t="str">
        <f t="shared" ref="N970:N1033" si="32">IF(LEFT(RIGHT(M970,2),1)&lt;&gt;"/",RIGHT(M970,6),INDEX(CandidateFileArray,MATCH(RIGHT(M970,8),CandidateFileList,0),2))</f>
        <v/>
      </c>
    </row>
    <row r="971" spans="12:14" x14ac:dyDescent="0.25">
      <c r="L971" t="str">
        <f>TRIM(RIGHT(SUBSTITUTE(Reference!CO965,"\",REPT(" ",100)),100))</f>
        <v/>
      </c>
      <c r="M971" t="str">
        <f t="shared" ref="M971:M1034" si="33">TRIM(LEFT(SUBSTITUTE(L971,".",REPT(" ",100)),100))</f>
        <v/>
      </c>
      <c r="N971" t="str">
        <f t="shared" si="32"/>
        <v/>
      </c>
    </row>
    <row r="972" spans="12:14" x14ac:dyDescent="0.25">
      <c r="L972" t="str">
        <f>TRIM(RIGHT(SUBSTITUTE(Reference!CO966,"\",REPT(" ",100)),100))</f>
        <v/>
      </c>
      <c r="M972" t="str">
        <f t="shared" si="33"/>
        <v/>
      </c>
      <c r="N972" t="str">
        <f t="shared" si="32"/>
        <v/>
      </c>
    </row>
    <row r="973" spans="12:14" x14ac:dyDescent="0.25">
      <c r="L973" t="str">
        <f>TRIM(RIGHT(SUBSTITUTE(Reference!CO967,"\",REPT(" ",100)),100))</f>
        <v/>
      </c>
      <c r="M973" t="str">
        <f t="shared" si="33"/>
        <v/>
      </c>
      <c r="N973" t="str">
        <f t="shared" si="32"/>
        <v/>
      </c>
    </row>
    <row r="974" spans="12:14" x14ac:dyDescent="0.25">
      <c r="L974" t="str">
        <f>TRIM(RIGHT(SUBSTITUTE(Reference!CO968,"\",REPT(" ",100)),100))</f>
        <v/>
      </c>
      <c r="M974" t="str">
        <f t="shared" si="33"/>
        <v/>
      </c>
      <c r="N974" t="str">
        <f t="shared" si="32"/>
        <v/>
      </c>
    </row>
    <row r="975" spans="12:14" x14ac:dyDescent="0.25">
      <c r="L975" t="str">
        <f>TRIM(RIGHT(SUBSTITUTE(Reference!CO969,"\",REPT(" ",100)),100))</f>
        <v/>
      </c>
      <c r="M975" t="str">
        <f t="shared" si="33"/>
        <v/>
      </c>
      <c r="N975" t="str">
        <f t="shared" si="32"/>
        <v/>
      </c>
    </row>
    <row r="976" spans="12:14" x14ac:dyDescent="0.25">
      <c r="L976" t="str">
        <f>TRIM(RIGHT(SUBSTITUTE(Reference!CO970,"\",REPT(" ",100)),100))</f>
        <v/>
      </c>
      <c r="M976" t="str">
        <f t="shared" si="33"/>
        <v/>
      </c>
      <c r="N976" t="str">
        <f t="shared" si="32"/>
        <v/>
      </c>
    </row>
    <row r="977" spans="12:14" x14ac:dyDescent="0.25">
      <c r="L977" t="str">
        <f>TRIM(RIGHT(SUBSTITUTE(Reference!CO971,"\",REPT(" ",100)),100))</f>
        <v/>
      </c>
      <c r="M977" t="str">
        <f t="shared" si="33"/>
        <v/>
      </c>
      <c r="N977" t="str">
        <f t="shared" si="32"/>
        <v/>
      </c>
    </row>
    <row r="978" spans="12:14" x14ac:dyDescent="0.25">
      <c r="L978" t="str">
        <f>TRIM(RIGHT(SUBSTITUTE(Reference!CO972,"\",REPT(" ",100)),100))</f>
        <v/>
      </c>
      <c r="M978" t="str">
        <f t="shared" si="33"/>
        <v/>
      </c>
      <c r="N978" t="str">
        <f t="shared" si="32"/>
        <v/>
      </c>
    </row>
    <row r="979" spans="12:14" x14ac:dyDescent="0.25">
      <c r="L979" t="str">
        <f>TRIM(RIGHT(SUBSTITUTE(Reference!CO973,"\",REPT(" ",100)),100))</f>
        <v/>
      </c>
      <c r="M979" t="str">
        <f t="shared" si="33"/>
        <v/>
      </c>
      <c r="N979" t="str">
        <f t="shared" si="32"/>
        <v/>
      </c>
    </row>
    <row r="980" spans="12:14" x14ac:dyDescent="0.25">
      <c r="L980" t="str">
        <f>TRIM(RIGHT(SUBSTITUTE(Reference!CO974,"\",REPT(" ",100)),100))</f>
        <v/>
      </c>
      <c r="M980" t="str">
        <f t="shared" si="33"/>
        <v/>
      </c>
      <c r="N980" t="str">
        <f t="shared" si="32"/>
        <v/>
      </c>
    </row>
    <row r="981" spans="12:14" x14ac:dyDescent="0.25">
      <c r="L981" t="str">
        <f>TRIM(RIGHT(SUBSTITUTE(Reference!CO975,"\",REPT(" ",100)),100))</f>
        <v/>
      </c>
      <c r="M981" t="str">
        <f t="shared" si="33"/>
        <v/>
      </c>
      <c r="N981" t="str">
        <f t="shared" si="32"/>
        <v/>
      </c>
    </row>
    <row r="982" spans="12:14" x14ac:dyDescent="0.25">
      <c r="L982" t="str">
        <f>TRIM(RIGHT(SUBSTITUTE(Reference!CO976,"\",REPT(" ",100)),100))</f>
        <v/>
      </c>
      <c r="M982" t="str">
        <f t="shared" si="33"/>
        <v/>
      </c>
      <c r="N982" t="str">
        <f t="shared" si="32"/>
        <v/>
      </c>
    </row>
    <row r="983" spans="12:14" x14ac:dyDescent="0.25">
      <c r="L983" t="str">
        <f>TRIM(RIGHT(SUBSTITUTE(Reference!CO977,"\",REPT(" ",100)),100))</f>
        <v/>
      </c>
      <c r="M983" t="str">
        <f t="shared" si="33"/>
        <v/>
      </c>
      <c r="N983" t="str">
        <f t="shared" si="32"/>
        <v/>
      </c>
    </row>
    <row r="984" spans="12:14" x14ac:dyDescent="0.25">
      <c r="L984" t="str">
        <f>TRIM(RIGHT(SUBSTITUTE(Reference!CO978,"\",REPT(" ",100)),100))</f>
        <v/>
      </c>
      <c r="M984" t="str">
        <f t="shared" si="33"/>
        <v/>
      </c>
      <c r="N984" t="str">
        <f t="shared" si="32"/>
        <v/>
      </c>
    </row>
    <row r="985" spans="12:14" x14ac:dyDescent="0.25">
      <c r="L985" t="str">
        <f>TRIM(RIGHT(SUBSTITUTE(Reference!CO979,"\",REPT(" ",100)),100))</f>
        <v/>
      </c>
      <c r="M985" t="str">
        <f t="shared" si="33"/>
        <v/>
      </c>
      <c r="N985" t="str">
        <f t="shared" si="32"/>
        <v/>
      </c>
    </row>
    <row r="986" spans="12:14" x14ac:dyDescent="0.25">
      <c r="L986" t="str">
        <f>TRIM(RIGHT(SUBSTITUTE(Reference!CO980,"\",REPT(" ",100)),100))</f>
        <v/>
      </c>
      <c r="M986" t="str">
        <f t="shared" si="33"/>
        <v/>
      </c>
      <c r="N986" t="str">
        <f t="shared" si="32"/>
        <v/>
      </c>
    </row>
    <row r="987" spans="12:14" x14ac:dyDescent="0.25">
      <c r="L987" t="str">
        <f>TRIM(RIGHT(SUBSTITUTE(Reference!CO981,"\",REPT(" ",100)),100))</f>
        <v/>
      </c>
      <c r="M987" t="str">
        <f t="shared" si="33"/>
        <v/>
      </c>
      <c r="N987" t="str">
        <f t="shared" si="32"/>
        <v/>
      </c>
    </row>
    <row r="988" spans="12:14" x14ac:dyDescent="0.25">
      <c r="L988" t="str">
        <f>TRIM(RIGHT(SUBSTITUTE(Reference!CO982,"\",REPT(" ",100)),100))</f>
        <v/>
      </c>
      <c r="M988" t="str">
        <f t="shared" si="33"/>
        <v/>
      </c>
      <c r="N988" t="str">
        <f t="shared" si="32"/>
        <v/>
      </c>
    </row>
    <row r="989" spans="12:14" x14ac:dyDescent="0.25">
      <c r="L989" t="str">
        <f>TRIM(RIGHT(SUBSTITUTE(Reference!CO983,"\",REPT(" ",100)),100))</f>
        <v/>
      </c>
      <c r="M989" t="str">
        <f t="shared" si="33"/>
        <v/>
      </c>
      <c r="N989" t="str">
        <f t="shared" si="32"/>
        <v/>
      </c>
    </row>
    <row r="990" spans="12:14" x14ac:dyDescent="0.25">
      <c r="L990" t="str">
        <f>TRIM(RIGHT(SUBSTITUTE(Reference!CO984,"\",REPT(" ",100)),100))</f>
        <v/>
      </c>
      <c r="M990" t="str">
        <f t="shared" si="33"/>
        <v/>
      </c>
      <c r="N990" t="str">
        <f t="shared" si="32"/>
        <v/>
      </c>
    </row>
    <row r="991" spans="12:14" x14ac:dyDescent="0.25">
      <c r="L991" t="str">
        <f>TRIM(RIGHT(SUBSTITUTE(Reference!CO985,"\",REPT(" ",100)),100))</f>
        <v/>
      </c>
      <c r="M991" t="str">
        <f t="shared" si="33"/>
        <v/>
      </c>
      <c r="N991" t="str">
        <f t="shared" si="32"/>
        <v/>
      </c>
    </row>
    <row r="992" spans="12:14" x14ac:dyDescent="0.25">
      <c r="L992" t="str">
        <f>TRIM(RIGHT(SUBSTITUTE(Reference!CO986,"\",REPT(" ",100)),100))</f>
        <v/>
      </c>
      <c r="M992" t="str">
        <f t="shared" si="33"/>
        <v/>
      </c>
      <c r="N992" t="str">
        <f t="shared" si="32"/>
        <v/>
      </c>
    </row>
    <row r="993" spans="12:14" x14ac:dyDescent="0.25">
      <c r="L993" t="str">
        <f>TRIM(RIGHT(SUBSTITUTE(Reference!CO987,"\",REPT(" ",100)),100))</f>
        <v/>
      </c>
      <c r="M993" t="str">
        <f t="shared" si="33"/>
        <v/>
      </c>
      <c r="N993" t="str">
        <f t="shared" si="32"/>
        <v/>
      </c>
    </row>
    <row r="994" spans="12:14" x14ac:dyDescent="0.25">
      <c r="L994" t="str">
        <f>TRIM(RIGHT(SUBSTITUTE(Reference!CO988,"\",REPT(" ",100)),100))</f>
        <v/>
      </c>
      <c r="M994" t="str">
        <f t="shared" si="33"/>
        <v/>
      </c>
      <c r="N994" t="str">
        <f t="shared" si="32"/>
        <v/>
      </c>
    </row>
    <row r="995" spans="12:14" x14ac:dyDescent="0.25">
      <c r="L995" t="str">
        <f>TRIM(RIGHT(SUBSTITUTE(Reference!CO989,"\",REPT(" ",100)),100))</f>
        <v/>
      </c>
      <c r="M995" t="str">
        <f t="shared" si="33"/>
        <v/>
      </c>
      <c r="N995" t="str">
        <f t="shared" si="32"/>
        <v/>
      </c>
    </row>
    <row r="996" spans="12:14" x14ac:dyDescent="0.25">
      <c r="L996" t="str">
        <f>TRIM(RIGHT(SUBSTITUTE(Reference!CO990,"\",REPT(" ",100)),100))</f>
        <v/>
      </c>
      <c r="M996" t="str">
        <f t="shared" si="33"/>
        <v/>
      </c>
      <c r="N996" t="str">
        <f t="shared" si="32"/>
        <v/>
      </c>
    </row>
    <row r="997" spans="12:14" x14ac:dyDescent="0.25">
      <c r="L997" t="str">
        <f>TRIM(RIGHT(SUBSTITUTE(Reference!CO991,"\",REPT(" ",100)),100))</f>
        <v/>
      </c>
      <c r="M997" t="str">
        <f t="shared" si="33"/>
        <v/>
      </c>
      <c r="N997" t="str">
        <f t="shared" si="32"/>
        <v/>
      </c>
    </row>
    <row r="998" spans="12:14" x14ac:dyDescent="0.25">
      <c r="L998" t="str">
        <f>TRIM(RIGHT(SUBSTITUTE(Reference!CO992,"\",REPT(" ",100)),100))</f>
        <v/>
      </c>
      <c r="M998" t="str">
        <f t="shared" si="33"/>
        <v/>
      </c>
      <c r="N998" t="str">
        <f t="shared" si="32"/>
        <v/>
      </c>
    </row>
    <row r="999" spans="12:14" x14ac:dyDescent="0.25">
      <c r="L999" t="str">
        <f>TRIM(RIGHT(SUBSTITUTE(Reference!CO993,"\",REPT(" ",100)),100))</f>
        <v/>
      </c>
      <c r="M999" t="str">
        <f t="shared" si="33"/>
        <v/>
      </c>
      <c r="N999" t="str">
        <f t="shared" si="32"/>
        <v/>
      </c>
    </row>
    <row r="1000" spans="12:14" x14ac:dyDescent="0.25">
      <c r="L1000" t="str">
        <f>TRIM(RIGHT(SUBSTITUTE(Reference!CO994,"\",REPT(" ",100)),100))</f>
        <v/>
      </c>
      <c r="M1000" t="str">
        <f t="shared" si="33"/>
        <v/>
      </c>
      <c r="N1000" t="str">
        <f t="shared" si="32"/>
        <v/>
      </c>
    </row>
    <row r="1001" spans="12:14" x14ac:dyDescent="0.25">
      <c r="L1001" t="str">
        <f>TRIM(RIGHT(SUBSTITUTE(Reference!CO995,"\",REPT(" ",100)),100))</f>
        <v/>
      </c>
      <c r="M1001" t="str">
        <f t="shared" si="33"/>
        <v/>
      </c>
      <c r="N1001" t="str">
        <f t="shared" si="32"/>
        <v/>
      </c>
    </row>
    <row r="1002" spans="12:14" x14ac:dyDescent="0.25">
      <c r="L1002" t="str">
        <f>TRIM(RIGHT(SUBSTITUTE(Reference!CO996,"\",REPT(" ",100)),100))</f>
        <v/>
      </c>
      <c r="M1002" t="str">
        <f t="shared" si="33"/>
        <v/>
      </c>
      <c r="N1002" t="str">
        <f t="shared" si="32"/>
        <v/>
      </c>
    </row>
    <row r="1003" spans="12:14" x14ac:dyDescent="0.25">
      <c r="L1003" t="str">
        <f>TRIM(RIGHT(SUBSTITUTE(Reference!CO997,"\",REPT(" ",100)),100))</f>
        <v/>
      </c>
      <c r="M1003" t="str">
        <f t="shared" si="33"/>
        <v/>
      </c>
      <c r="N1003" t="str">
        <f t="shared" si="32"/>
        <v/>
      </c>
    </row>
    <row r="1004" spans="12:14" x14ac:dyDescent="0.25">
      <c r="L1004" t="str">
        <f>TRIM(RIGHT(SUBSTITUTE(Reference!CO998,"\",REPT(" ",100)),100))</f>
        <v/>
      </c>
      <c r="M1004" t="str">
        <f t="shared" si="33"/>
        <v/>
      </c>
      <c r="N1004" t="str">
        <f t="shared" si="32"/>
        <v/>
      </c>
    </row>
    <row r="1005" spans="12:14" x14ac:dyDescent="0.25">
      <c r="L1005" t="str">
        <f>TRIM(RIGHT(SUBSTITUTE(Reference!CO999,"\",REPT(" ",100)),100))</f>
        <v/>
      </c>
      <c r="M1005" t="str">
        <f t="shared" si="33"/>
        <v/>
      </c>
      <c r="N1005" t="str">
        <f t="shared" si="32"/>
        <v/>
      </c>
    </row>
    <row r="1006" spans="12:14" x14ac:dyDescent="0.25">
      <c r="L1006" t="str">
        <f>TRIM(RIGHT(SUBSTITUTE(Reference!CO1000,"\",REPT(" ",100)),100))</f>
        <v/>
      </c>
      <c r="M1006" t="str">
        <f t="shared" si="33"/>
        <v/>
      </c>
      <c r="N1006" t="str">
        <f t="shared" si="32"/>
        <v/>
      </c>
    </row>
    <row r="1007" spans="12:14" x14ac:dyDescent="0.25">
      <c r="L1007" t="str">
        <f>TRIM(RIGHT(SUBSTITUTE(Reference!CO1001,"\",REPT(" ",100)),100))</f>
        <v/>
      </c>
      <c r="M1007" t="str">
        <f t="shared" si="33"/>
        <v/>
      </c>
      <c r="N1007" t="str">
        <f t="shared" si="32"/>
        <v/>
      </c>
    </row>
    <row r="1008" spans="12:14" x14ac:dyDescent="0.25">
      <c r="L1008" t="str">
        <f>TRIM(RIGHT(SUBSTITUTE(Reference!CO1002,"\",REPT(" ",100)),100))</f>
        <v/>
      </c>
      <c r="M1008" t="str">
        <f t="shared" si="33"/>
        <v/>
      </c>
      <c r="N1008" t="str">
        <f t="shared" si="32"/>
        <v/>
      </c>
    </row>
    <row r="1009" spans="12:14" x14ac:dyDescent="0.25">
      <c r="L1009" t="str">
        <f>TRIM(RIGHT(SUBSTITUTE(Reference!CO1003,"\",REPT(" ",100)),100))</f>
        <v/>
      </c>
      <c r="M1009" t="str">
        <f t="shared" si="33"/>
        <v/>
      </c>
      <c r="N1009" t="str">
        <f t="shared" si="32"/>
        <v/>
      </c>
    </row>
    <row r="1010" spans="12:14" x14ac:dyDescent="0.25">
      <c r="L1010" t="str">
        <f>TRIM(RIGHT(SUBSTITUTE(Reference!CO1004,"\",REPT(" ",100)),100))</f>
        <v/>
      </c>
      <c r="M1010" t="str">
        <f t="shared" si="33"/>
        <v/>
      </c>
      <c r="N1010" t="str">
        <f t="shared" si="32"/>
        <v/>
      </c>
    </row>
    <row r="1011" spans="12:14" x14ac:dyDescent="0.25">
      <c r="L1011" t="str">
        <f>TRIM(RIGHT(SUBSTITUTE(Reference!CO1005,"\",REPT(" ",100)),100))</f>
        <v/>
      </c>
      <c r="M1011" t="str">
        <f t="shared" si="33"/>
        <v/>
      </c>
      <c r="N1011" t="str">
        <f t="shared" si="32"/>
        <v/>
      </c>
    </row>
    <row r="1012" spans="12:14" x14ac:dyDescent="0.25">
      <c r="L1012" t="str">
        <f>TRIM(RIGHT(SUBSTITUTE(Reference!CO1006,"\",REPT(" ",100)),100))</f>
        <v/>
      </c>
      <c r="M1012" t="str">
        <f t="shared" si="33"/>
        <v/>
      </c>
      <c r="N1012" t="str">
        <f t="shared" si="32"/>
        <v/>
      </c>
    </row>
    <row r="1013" spans="12:14" x14ac:dyDescent="0.25">
      <c r="L1013" t="str">
        <f>TRIM(RIGHT(SUBSTITUTE(Reference!CO1007,"\",REPT(" ",100)),100))</f>
        <v/>
      </c>
      <c r="M1013" t="str">
        <f t="shared" si="33"/>
        <v/>
      </c>
      <c r="N1013" t="str">
        <f t="shared" si="32"/>
        <v/>
      </c>
    </row>
    <row r="1014" spans="12:14" x14ac:dyDescent="0.25">
      <c r="L1014" t="str">
        <f>TRIM(RIGHT(SUBSTITUTE(Reference!CO1008,"\",REPT(" ",100)),100))</f>
        <v/>
      </c>
      <c r="M1014" t="str">
        <f t="shared" si="33"/>
        <v/>
      </c>
      <c r="N1014" t="str">
        <f t="shared" si="32"/>
        <v/>
      </c>
    </row>
    <row r="1015" spans="12:14" x14ac:dyDescent="0.25">
      <c r="L1015" t="str">
        <f>TRIM(RIGHT(SUBSTITUTE(Reference!CO1009,"\",REPT(" ",100)),100))</f>
        <v/>
      </c>
      <c r="M1015" t="str">
        <f t="shared" si="33"/>
        <v/>
      </c>
      <c r="N1015" t="str">
        <f t="shared" si="32"/>
        <v/>
      </c>
    </row>
    <row r="1016" spans="12:14" x14ac:dyDescent="0.25">
      <c r="L1016" t="str">
        <f>TRIM(RIGHT(SUBSTITUTE(Reference!CO1010,"\",REPT(" ",100)),100))</f>
        <v/>
      </c>
      <c r="M1016" t="str">
        <f t="shared" si="33"/>
        <v/>
      </c>
      <c r="N1016" t="str">
        <f t="shared" si="32"/>
        <v/>
      </c>
    </row>
    <row r="1017" spans="12:14" x14ac:dyDescent="0.25">
      <c r="L1017" t="str">
        <f>TRIM(RIGHT(SUBSTITUTE(Reference!CO1011,"\",REPT(" ",100)),100))</f>
        <v/>
      </c>
      <c r="M1017" t="str">
        <f t="shared" si="33"/>
        <v/>
      </c>
      <c r="N1017" t="str">
        <f t="shared" si="32"/>
        <v/>
      </c>
    </row>
    <row r="1018" spans="12:14" x14ac:dyDescent="0.25">
      <c r="L1018" t="str">
        <f>TRIM(RIGHT(SUBSTITUTE(Reference!CO1012,"\",REPT(" ",100)),100))</f>
        <v/>
      </c>
      <c r="M1018" t="str">
        <f t="shared" si="33"/>
        <v/>
      </c>
      <c r="N1018" t="str">
        <f t="shared" si="32"/>
        <v/>
      </c>
    </row>
    <row r="1019" spans="12:14" x14ac:dyDescent="0.25">
      <c r="L1019" t="str">
        <f>TRIM(RIGHT(SUBSTITUTE(Reference!CO1013,"\",REPT(" ",100)),100))</f>
        <v/>
      </c>
      <c r="M1019" t="str">
        <f t="shared" si="33"/>
        <v/>
      </c>
      <c r="N1019" t="str">
        <f t="shared" si="32"/>
        <v/>
      </c>
    </row>
    <row r="1020" spans="12:14" x14ac:dyDescent="0.25">
      <c r="L1020" t="str">
        <f>TRIM(RIGHT(SUBSTITUTE(Reference!CO1014,"\",REPT(" ",100)),100))</f>
        <v/>
      </c>
      <c r="M1020" t="str">
        <f t="shared" si="33"/>
        <v/>
      </c>
      <c r="N1020" t="str">
        <f t="shared" si="32"/>
        <v/>
      </c>
    </row>
    <row r="1021" spans="12:14" x14ac:dyDescent="0.25">
      <c r="L1021" t="str">
        <f>TRIM(RIGHT(SUBSTITUTE(Reference!CO1015,"\",REPT(" ",100)),100))</f>
        <v/>
      </c>
      <c r="M1021" t="str">
        <f t="shared" si="33"/>
        <v/>
      </c>
      <c r="N1021" t="str">
        <f t="shared" si="32"/>
        <v/>
      </c>
    </row>
    <row r="1022" spans="12:14" x14ac:dyDescent="0.25">
      <c r="L1022" t="str">
        <f>TRIM(RIGHT(SUBSTITUTE(Reference!CO1016,"\",REPT(" ",100)),100))</f>
        <v/>
      </c>
      <c r="M1022" t="str">
        <f t="shared" si="33"/>
        <v/>
      </c>
      <c r="N1022" t="str">
        <f t="shared" si="32"/>
        <v/>
      </c>
    </row>
    <row r="1023" spans="12:14" x14ac:dyDescent="0.25">
      <c r="L1023" t="str">
        <f>TRIM(RIGHT(SUBSTITUTE(Reference!CO1017,"\",REPT(" ",100)),100))</f>
        <v/>
      </c>
      <c r="M1023" t="str">
        <f t="shared" si="33"/>
        <v/>
      </c>
      <c r="N1023" t="str">
        <f t="shared" si="32"/>
        <v/>
      </c>
    </row>
    <row r="1024" spans="12:14" x14ac:dyDescent="0.25">
      <c r="L1024" t="str">
        <f>TRIM(RIGHT(SUBSTITUTE(Reference!CO1018,"\",REPT(" ",100)),100))</f>
        <v/>
      </c>
      <c r="M1024" t="str">
        <f t="shared" si="33"/>
        <v/>
      </c>
      <c r="N1024" t="str">
        <f t="shared" si="32"/>
        <v/>
      </c>
    </row>
    <row r="1025" spans="12:14" x14ac:dyDescent="0.25">
      <c r="L1025" t="str">
        <f>TRIM(RIGHT(SUBSTITUTE(Reference!CO1019,"\",REPT(" ",100)),100))</f>
        <v/>
      </c>
      <c r="M1025" t="str">
        <f t="shared" si="33"/>
        <v/>
      </c>
      <c r="N1025" t="str">
        <f t="shared" si="32"/>
        <v/>
      </c>
    </row>
    <row r="1026" spans="12:14" x14ac:dyDescent="0.25">
      <c r="L1026" t="str">
        <f>TRIM(RIGHT(SUBSTITUTE(Reference!CO1020,"\",REPT(" ",100)),100))</f>
        <v/>
      </c>
      <c r="M1026" t="str">
        <f t="shared" si="33"/>
        <v/>
      </c>
      <c r="N1026" t="str">
        <f t="shared" si="32"/>
        <v/>
      </c>
    </row>
    <row r="1027" spans="12:14" x14ac:dyDescent="0.25">
      <c r="L1027" t="str">
        <f>TRIM(RIGHT(SUBSTITUTE(Reference!CO1021,"\",REPT(" ",100)),100))</f>
        <v/>
      </c>
      <c r="M1027" t="str">
        <f t="shared" si="33"/>
        <v/>
      </c>
      <c r="N1027" t="str">
        <f t="shared" si="32"/>
        <v/>
      </c>
    </row>
    <row r="1028" spans="12:14" x14ac:dyDescent="0.25">
      <c r="L1028" t="str">
        <f>TRIM(RIGHT(SUBSTITUTE(Reference!CO1022,"\",REPT(" ",100)),100))</f>
        <v/>
      </c>
      <c r="M1028" t="str">
        <f t="shared" si="33"/>
        <v/>
      </c>
      <c r="N1028" t="str">
        <f t="shared" si="32"/>
        <v/>
      </c>
    </row>
    <row r="1029" spans="12:14" x14ac:dyDescent="0.25">
      <c r="L1029" t="str">
        <f>TRIM(RIGHT(SUBSTITUTE(Reference!CO1023,"\",REPT(" ",100)),100))</f>
        <v/>
      </c>
      <c r="M1029" t="str">
        <f t="shared" si="33"/>
        <v/>
      </c>
      <c r="N1029" t="str">
        <f t="shared" si="32"/>
        <v/>
      </c>
    </row>
    <row r="1030" spans="12:14" x14ac:dyDescent="0.25">
      <c r="L1030" t="str">
        <f>TRIM(RIGHT(SUBSTITUTE(Reference!CO1024,"\",REPT(" ",100)),100))</f>
        <v/>
      </c>
      <c r="M1030" t="str">
        <f t="shared" si="33"/>
        <v/>
      </c>
      <c r="N1030" t="str">
        <f t="shared" si="32"/>
        <v/>
      </c>
    </row>
    <row r="1031" spans="12:14" x14ac:dyDescent="0.25">
      <c r="L1031" t="str">
        <f>TRIM(RIGHT(SUBSTITUTE(Reference!CO1025,"\",REPT(" ",100)),100))</f>
        <v/>
      </c>
      <c r="M1031" t="str">
        <f t="shared" si="33"/>
        <v/>
      </c>
      <c r="N1031" t="str">
        <f t="shared" si="32"/>
        <v/>
      </c>
    </row>
    <row r="1032" spans="12:14" x14ac:dyDescent="0.25">
      <c r="L1032" t="str">
        <f>TRIM(RIGHT(SUBSTITUTE(Reference!CO1026,"\",REPT(" ",100)),100))</f>
        <v/>
      </c>
      <c r="M1032" t="str">
        <f t="shared" si="33"/>
        <v/>
      </c>
      <c r="N1032" t="str">
        <f t="shared" si="32"/>
        <v/>
      </c>
    </row>
    <row r="1033" spans="12:14" x14ac:dyDescent="0.25">
      <c r="L1033" t="str">
        <f>TRIM(RIGHT(SUBSTITUTE(Reference!CO1027,"\",REPT(" ",100)),100))</f>
        <v/>
      </c>
      <c r="M1033" t="str">
        <f t="shared" si="33"/>
        <v/>
      </c>
      <c r="N1033" t="str">
        <f t="shared" si="32"/>
        <v/>
      </c>
    </row>
    <row r="1034" spans="12:14" x14ac:dyDescent="0.25">
      <c r="L1034" t="str">
        <f>TRIM(RIGHT(SUBSTITUTE(Reference!CO1028,"\",REPT(" ",100)),100))</f>
        <v/>
      </c>
      <c r="M1034" t="str">
        <f t="shared" si="33"/>
        <v/>
      </c>
      <c r="N1034" t="str">
        <f t="shared" ref="N1034:N1097" si="34">IF(LEFT(RIGHT(M1034,2),1)&lt;&gt;"/",RIGHT(M1034,6),INDEX(CandidateFileArray,MATCH(RIGHT(M1034,8),CandidateFileList,0),2))</f>
        <v/>
      </c>
    </row>
    <row r="1035" spans="12:14" x14ac:dyDescent="0.25">
      <c r="L1035" t="str">
        <f>TRIM(RIGHT(SUBSTITUTE(Reference!CO1029,"\",REPT(" ",100)),100))</f>
        <v/>
      </c>
      <c r="M1035" t="str">
        <f t="shared" ref="M1035:M1098" si="35">TRIM(LEFT(SUBSTITUTE(L1035,".",REPT(" ",100)),100))</f>
        <v/>
      </c>
      <c r="N1035" t="str">
        <f t="shared" si="34"/>
        <v/>
      </c>
    </row>
    <row r="1036" spans="12:14" x14ac:dyDescent="0.25">
      <c r="L1036" t="str">
        <f>TRIM(RIGHT(SUBSTITUTE(Reference!CO1030,"\",REPT(" ",100)),100))</f>
        <v/>
      </c>
      <c r="M1036" t="str">
        <f t="shared" si="35"/>
        <v/>
      </c>
      <c r="N1036" t="str">
        <f t="shared" si="34"/>
        <v/>
      </c>
    </row>
    <row r="1037" spans="12:14" x14ac:dyDescent="0.25">
      <c r="L1037" t="str">
        <f>TRIM(RIGHT(SUBSTITUTE(Reference!CO1031,"\",REPT(" ",100)),100))</f>
        <v/>
      </c>
      <c r="M1037" t="str">
        <f t="shared" si="35"/>
        <v/>
      </c>
      <c r="N1037" t="str">
        <f t="shared" si="34"/>
        <v/>
      </c>
    </row>
    <row r="1038" spans="12:14" x14ac:dyDescent="0.25">
      <c r="L1038" t="str">
        <f>TRIM(RIGHT(SUBSTITUTE(Reference!CO1032,"\",REPT(" ",100)),100))</f>
        <v/>
      </c>
      <c r="M1038" t="str">
        <f t="shared" si="35"/>
        <v/>
      </c>
      <c r="N1038" t="str">
        <f t="shared" si="34"/>
        <v/>
      </c>
    </row>
    <row r="1039" spans="12:14" x14ac:dyDescent="0.25">
      <c r="L1039" t="str">
        <f>TRIM(RIGHT(SUBSTITUTE(Reference!CO1033,"\",REPT(" ",100)),100))</f>
        <v/>
      </c>
      <c r="M1039" t="str">
        <f t="shared" si="35"/>
        <v/>
      </c>
      <c r="N1039" t="str">
        <f t="shared" si="34"/>
        <v/>
      </c>
    </row>
    <row r="1040" spans="12:14" x14ac:dyDescent="0.25">
      <c r="L1040" t="str">
        <f>TRIM(RIGHT(SUBSTITUTE(Reference!CO1034,"\",REPT(" ",100)),100))</f>
        <v/>
      </c>
      <c r="M1040" t="str">
        <f t="shared" si="35"/>
        <v/>
      </c>
      <c r="N1040" t="str">
        <f t="shared" si="34"/>
        <v/>
      </c>
    </row>
    <row r="1041" spans="12:14" x14ac:dyDescent="0.25">
      <c r="L1041" t="str">
        <f>TRIM(RIGHT(SUBSTITUTE(Reference!CO1035,"\",REPT(" ",100)),100))</f>
        <v/>
      </c>
      <c r="M1041" t="str">
        <f t="shared" si="35"/>
        <v/>
      </c>
      <c r="N1041" t="str">
        <f t="shared" si="34"/>
        <v/>
      </c>
    </row>
    <row r="1042" spans="12:14" x14ac:dyDescent="0.25">
      <c r="L1042" t="str">
        <f>TRIM(RIGHT(SUBSTITUTE(Reference!CO1036,"\",REPT(" ",100)),100))</f>
        <v/>
      </c>
      <c r="M1042" t="str">
        <f t="shared" si="35"/>
        <v/>
      </c>
      <c r="N1042" t="str">
        <f t="shared" si="34"/>
        <v/>
      </c>
    </row>
    <row r="1043" spans="12:14" x14ac:dyDescent="0.25">
      <c r="L1043" t="str">
        <f>TRIM(RIGHT(SUBSTITUTE(Reference!CO1037,"\",REPT(" ",100)),100))</f>
        <v/>
      </c>
      <c r="M1043" t="str">
        <f t="shared" si="35"/>
        <v/>
      </c>
      <c r="N1043" t="str">
        <f t="shared" si="34"/>
        <v/>
      </c>
    </row>
    <row r="1044" spans="12:14" x14ac:dyDescent="0.25">
      <c r="L1044" t="str">
        <f>TRIM(RIGHT(SUBSTITUTE(Reference!CO1038,"\",REPT(" ",100)),100))</f>
        <v/>
      </c>
      <c r="M1044" t="str">
        <f t="shared" si="35"/>
        <v/>
      </c>
      <c r="N1044" t="str">
        <f t="shared" si="34"/>
        <v/>
      </c>
    </row>
    <row r="1045" spans="12:14" x14ac:dyDescent="0.25">
      <c r="L1045" t="str">
        <f>TRIM(RIGHT(SUBSTITUTE(Reference!CO1039,"\",REPT(" ",100)),100))</f>
        <v/>
      </c>
      <c r="M1045" t="str">
        <f t="shared" si="35"/>
        <v/>
      </c>
      <c r="N1045" t="str">
        <f t="shared" si="34"/>
        <v/>
      </c>
    </row>
    <row r="1046" spans="12:14" x14ac:dyDescent="0.25">
      <c r="L1046" t="str">
        <f>TRIM(RIGHT(SUBSTITUTE(Reference!CO1040,"\",REPT(" ",100)),100))</f>
        <v/>
      </c>
      <c r="M1046" t="str">
        <f t="shared" si="35"/>
        <v/>
      </c>
      <c r="N1046" t="str">
        <f t="shared" si="34"/>
        <v/>
      </c>
    </row>
    <row r="1047" spans="12:14" x14ac:dyDescent="0.25">
      <c r="L1047" t="str">
        <f>TRIM(RIGHT(SUBSTITUTE(Reference!CO1041,"\",REPT(" ",100)),100))</f>
        <v/>
      </c>
      <c r="M1047" t="str">
        <f t="shared" si="35"/>
        <v/>
      </c>
      <c r="N1047" t="str">
        <f t="shared" si="34"/>
        <v/>
      </c>
    </row>
    <row r="1048" spans="12:14" x14ac:dyDescent="0.25">
      <c r="L1048" t="str">
        <f>TRIM(RIGHT(SUBSTITUTE(Reference!CO1042,"\",REPT(" ",100)),100))</f>
        <v/>
      </c>
      <c r="M1048" t="str">
        <f t="shared" si="35"/>
        <v/>
      </c>
      <c r="N1048" t="str">
        <f t="shared" si="34"/>
        <v/>
      </c>
    </row>
    <row r="1049" spans="12:14" x14ac:dyDescent="0.25">
      <c r="L1049" t="str">
        <f>TRIM(RIGHT(SUBSTITUTE(Reference!CO1043,"\",REPT(" ",100)),100))</f>
        <v/>
      </c>
      <c r="M1049" t="str">
        <f t="shared" si="35"/>
        <v/>
      </c>
      <c r="N1049" t="str">
        <f t="shared" si="34"/>
        <v/>
      </c>
    </row>
    <row r="1050" spans="12:14" x14ac:dyDescent="0.25">
      <c r="L1050" t="str">
        <f>TRIM(RIGHT(SUBSTITUTE(Reference!CO1044,"\",REPT(" ",100)),100))</f>
        <v/>
      </c>
      <c r="M1050" t="str">
        <f t="shared" si="35"/>
        <v/>
      </c>
      <c r="N1050" t="str">
        <f t="shared" si="34"/>
        <v/>
      </c>
    </row>
    <row r="1051" spans="12:14" x14ac:dyDescent="0.25">
      <c r="L1051" t="str">
        <f>TRIM(RIGHT(SUBSTITUTE(Reference!CO1045,"\",REPT(" ",100)),100))</f>
        <v/>
      </c>
      <c r="M1051" t="str">
        <f t="shared" si="35"/>
        <v/>
      </c>
      <c r="N1051" t="str">
        <f t="shared" si="34"/>
        <v/>
      </c>
    </row>
    <row r="1052" spans="12:14" x14ac:dyDescent="0.25">
      <c r="L1052" t="str">
        <f>TRIM(RIGHT(SUBSTITUTE(Reference!CO1046,"\",REPT(" ",100)),100))</f>
        <v/>
      </c>
      <c r="M1052" t="str">
        <f t="shared" si="35"/>
        <v/>
      </c>
      <c r="N1052" t="str">
        <f t="shared" si="34"/>
        <v/>
      </c>
    </row>
    <row r="1053" spans="12:14" x14ac:dyDescent="0.25">
      <c r="L1053" t="str">
        <f>TRIM(RIGHT(SUBSTITUTE(Reference!CO1047,"\",REPT(" ",100)),100))</f>
        <v/>
      </c>
      <c r="M1053" t="str">
        <f t="shared" si="35"/>
        <v/>
      </c>
      <c r="N1053" t="str">
        <f t="shared" si="34"/>
        <v/>
      </c>
    </row>
    <row r="1054" spans="12:14" x14ac:dyDescent="0.25">
      <c r="L1054" t="str">
        <f>TRIM(RIGHT(SUBSTITUTE(Reference!CO1048,"\",REPT(" ",100)),100))</f>
        <v/>
      </c>
      <c r="M1054" t="str">
        <f t="shared" si="35"/>
        <v/>
      </c>
      <c r="N1054" t="str">
        <f t="shared" si="34"/>
        <v/>
      </c>
    </row>
    <row r="1055" spans="12:14" x14ac:dyDescent="0.25">
      <c r="L1055" t="str">
        <f>TRIM(RIGHT(SUBSTITUTE(Reference!CO1049,"\",REPT(" ",100)),100))</f>
        <v/>
      </c>
      <c r="M1055" t="str">
        <f t="shared" si="35"/>
        <v/>
      </c>
      <c r="N1055" t="str">
        <f t="shared" si="34"/>
        <v/>
      </c>
    </row>
    <row r="1056" spans="12:14" x14ac:dyDescent="0.25">
      <c r="L1056" t="str">
        <f>TRIM(RIGHT(SUBSTITUTE(Reference!CO1050,"\",REPT(" ",100)),100))</f>
        <v/>
      </c>
      <c r="M1056" t="str">
        <f t="shared" si="35"/>
        <v/>
      </c>
      <c r="N1056" t="str">
        <f t="shared" si="34"/>
        <v/>
      </c>
    </row>
    <row r="1057" spans="12:14" x14ac:dyDescent="0.25">
      <c r="L1057" t="str">
        <f>TRIM(RIGHT(SUBSTITUTE(Reference!CO1051,"\",REPT(" ",100)),100))</f>
        <v/>
      </c>
      <c r="M1057" t="str">
        <f t="shared" si="35"/>
        <v/>
      </c>
      <c r="N1057" t="str">
        <f t="shared" si="34"/>
        <v/>
      </c>
    </row>
    <row r="1058" spans="12:14" x14ac:dyDescent="0.25">
      <c r="L1058" t="str">
        <f>TRIM(RIGHT(SUBSTITUTE(Reference!CO1052,"\",REPT(" ",100)),100))</f>
        <v/>
      </c>
      <c r="M1058" t="str">
        <f t="shared" si="35"/>
        <v/>
      </c>
      <c r="N1058" t="str">
        <f t="shared" si="34"/>
        <v/>
      </c>
    </row>
    <row r="1059" spans="12:14" x14ac:dyDescent="0.25">
      <c r="L1059" t="str">
        <f>TRIM(RIGHT(SUBSTITUTE(Reference!CO1053,"\",REPT(" ",100)),100))</f>
        <v/>
      </c>
      <c r="M1059" t="str">
        <f t="shared" si="35"/>
        <v/>
      </c>
      <c r="N1059" t="str">
        <f t="shared" si="34"/>
        <v/>
      </c>
    </row>
    <row r="1060" spans="12:14" x14ac:dyDescent="0.25">
      <c r="L1060" t="str">
        <f>TRIM(RIGHT(SUBSTITUTE(Reference!CO1054,"\",REPT(" ",100)),100))</f>
        <v/>
      </c>
      <c r="M1060" t="str">
        <f t="shared" si="35"/>
        <v/>
      </c>
      <c r="N1060" t="str">
        <f t="shared" si="34"/>
        <v/>
      </c>
    </row>
    <row r="1061" spans="12:14" x14ac:dyDescent="0.25">
      <c r="L1061" t="str">
        <f>TRIM(RIGHT(SUBSTITUTE(Reference!CO1055,"\",REPT(" ",100)),100))</f>
        <v/>
      </c>
      <c r="M1061" t="str">
        <f t="shared" si="35"/>
        <v/>
      </c>
      <c r="N1061" t="str">
        <f t="shared" si="34"/>
        <v/>
      </c>
    </row>
    <row r="1062" spans="12:14" x14ac:dyDescent="0.25">
      <c r="L1062" t="str">
        <f>TRIM(RIGHT(SUBSTITUTE(Reference!CO1056,"\",REPT(" ",100)),100))</f>
        <v/>
      </c>
      <c r="M1062" t="str">
        <f t="shared" si="35"/>
        <v/>
      </c>
      <c r="N1062" t="str">
        <f t="shared" si="34"/>
        <v/>
      </c>
    </row>
    <row r="1063" spans="12:14" x14ac:dyDescent="0.25">
      <c r="L1063" t="str">
        <f>TRIM(RIGHT(SUBSTITUTE(Reference!CO1057,"\",REPT(" ",100)),100))</f>
        <v/>
      </c>
      <c r="M1063" t="str">
        <f t="shared" si="35"/>
        <v/>
      </c>
      <c r="N1063" t="str">
        <f t="shared" si="34"/>
        <v/>
      </c>
    </row>
    <row r="1064" spans="12:14" x14ac:dyDescent="0.25">
      <c r="L1064" t="str">
        <f>TRIM(RIGHT(SUBSTITUTE(Reference!CO1058,"\",REPT(" ",100)),100))</f>
        <v/>
      </c>
      <c r="M1064" t="str">
        <f t="shared" si="35"/>
        <v/>
      </c>
      <c r="N1064" t="str">
        <f t="shared" si="34"/>
        <v/>
      </c>
    </row>
    <row r="1065" spans="12:14" x14ac:dyDescent="0.25">
      <c r="L1065" t="str">
        <f>TRIM(RIGHT(SUBSTITUTE(Reference!CO1059,"\",REPT(" ",100)),100))</f>
        <v/>
      </c>
      <c r="M1065" t="str">
        <f t="shared" si="35"/>
        <v/>
      </c>
      <c r="N1065" t="str">
        <f t="shared" si="34"/>
        <v/>
      </c>
    </row>
    <row r="1066" spans="12:14" x14ac:dyDescent="0.25">
      <c r="L1066" t="str">
        <f>TRIM(RIGHT(SUBSTITUTE(Reference!CO1060,"\",REPT(" ",100)),100))</f>
        <v/>
      </c>
      <c r="M1066" t="str">
        <f t="shared" si="35"/>
        <v/>
      </c>
      <c r="N1066" t="str">
        <f t="shared" si="34"/>
        <v/>
      </c>
    </row>
    <row r="1067" spans="12:14" x14ac:dyDescent="0.25">
      <c r="L1067" t="str">
        <f>TRIM(RIGHT(SUBSTITUTE(Reference!CO1061,"\",REPT(" ",100)),100))</f>
        <v/>
      </c>
      <c r="M1067" t="str">
        <f t="shared" si="35"/>
        <v/>
      </c>
      <c r="N1067" t="str">
        <f t="shared" si="34"/>
        <v/>
      </c>
    </row>
    <row r="1068" spans="12:14" x14ac:dyDescent="0.25">
      <c r="L1068" t="str">
        <f>TRIM(RIGHT(SUBSTITUTE(Reference!CO1062,"\",REPT(" ",100)),100))</f>
        <v/>
      </c>
      <c r="M1068" t="str">
        <f t="shared" si="35"/>
        <v/>
      </c>
      <c r="N1068" t="str">
        <f t="shared" si="34"/>
        <v/>
      </c>
    </row>
    <row r="1069" spans="12:14" x14ac:dyDescent="0.25">
      <c r="L1069" t="str">
        <f>TRIM(RIGHT(SUBSTITUTE(Reference!CO1063,"\",REPT(" ",100)),100))</f>
        <v/>
      </c>
      <c r="M1069" t="str">
        <f t="shared" si="35"/>
        <v/>
      </c>
      <c r="N1069" t="str">
        <f t="shared" si="34"/>
        <v/>
      </c>
    </row>
    <row r="1070" spans="12:14" x14ac:dyDescent="0.25">
      <c r="L1070" t="str">
        <f>TRIM(RIGHT(SUBSTITUTE(Reference!CO1064,"\",REPT(" ",100)),100))</f>
        <v/>
      </c>
      <c r="M1070" t="str">
        <f t="shared" si="35"/>
        <v/>
      </c>
      <c r="N1070" t="str">
        <f t="shared" si="34"/>
        <v/>
      </c>
    </row>
    <row r="1071" spans="12:14" x14ac:dyDescent="0.25">
      <c r="L1071" t="str">
        <f>TRIM(RIGHT(SUBSTITUTE(Reference!CO1065,"\",REPT(" ",100)),100))</f>
        <v/>
      </c>
      <c r="M1071" t="str">
        <f t="shared" si="35"/>
        <v/>
      </c>
      <c r="N1071" t="str">
        <f t="shared" si="34"/>
        <v/>
      </c>
    </row>
    <row r="1072" spans="12:14" x14ac:dyDescent="0.25">
      <c r="L1072" t="str">
        <f>TRIM(RIGHT(SUBSTITUTE(Reference!CO1066,"\",REPT(" ",100)),100))</f>
        <v/>
      </c>
      <c r="M1072" t="str">
        <f t="shared" si="35"/>
        <v/>
      </c>
      <c r="N1072" t="str">
        <f t="shared" si="34"/>
        <v/>
      </c>
    </row>
    <row r="1073" spans="12:14" x14ac:dyDescent="0.25">
      <c r="L1073" t="str">
        <f>TRIM(RIGHT(SUBSTITUTE(Reference!CO1067,"\",REPT(" ",100)),100))</f>
        <v/>
      </c>
      <c r="M1073" t="str">
        <f t="shared" si="35"/>
        <v/>
      </c>
      <c r="N1073" t="str">
        <f t="shared" si="34"/>
        <v/>
      </c>
    </row>
    <row r="1074" spans="12:14" x14ac:dyDescent="0.25">
      <c r="L1074" t="str">
        <f>TRIM(RIGHT(SUBSTITUTE(Reference!CO1068,"\",REPT(" ",100)),100))</f>
        <v/>
      </c>
      <c r="M1074" t="str">
        <f t="shared" si="35"/>
        <v/>
      </c>
      <c r="N1074" t="str">
        <f t="shared" si="34"/>
        <v/>
      </c>
    </row>
    <row r="1075" spans="12:14" x14ac:dyDescent="0.25">
      <c r="L1075" t="str">
        <f>TRIM(RIGHT(SUBSTITUTE(Reference!CO1069,"\",REPT(" ",100)),100))</f>
        <v/>
      </c>
      <c r="M1075" t="str">
        <f t="shared" si="35"/>
        <v/>
      </c>
      <c r="N1075" t="str">
        <f t="shared" si="34"/>
        <v/>
      </c>
    </row>
    <row r="1076" spans="12:14" x14ac:dyDescent="0.25">
      <c r="L1076" t="str">
        <f>TRIM(RIGHT(SUBSTITUTE(Reference!CO1070,"\",REPT(" ",100)),100))</f>
        <v/>
      </c>
      <c r="M1076" t="str">
        <f t="shared" si="35"/>
        <v/>
      </c>
      <c r="N1076" t="str">
        <f t="shared" si="34"/>
        <v/>
      </c>
    </row>
    <row r="1077" spans="12:14" x14ac:dyDescent="0.25">
      <c r="L1077" t="str">
        <f>TRIM(RIGHT(SUBSTITUTE(Reference!CO1071,"\",REPT(" ",100)),100))</f>
        <v/>
      </c>
      <c r="M1077" t="str">
        <f t="shared" si="35"/>
        <v/>
      </c>
      <c r="N1077" t="str">
        <f t="shared" si="34"/>
        <v/>
      </c>
    </row>
    <row r="1078" spans="12:14" x14ac:dyDescent="0.25">
      <c r="L1078" t="str">
        <f>TRIM(RIGHT(SUBSTITUTE(Reference!CO1072,"\",REPT(" ",100)),100))</f>
        <v/>
      </c>
      <c r="M1078" t="str">
        <f t="shared" si="35"/>
        <v/>
      </c>
      <c r="N1078" t="str">
        <f t="shared" si="34"/>
        <v/>
      </c>
    </row>
    <row r="1079" spans="12:14" x14ac:dyDescent="0.25">
      <c r="L1079" t="str">
        <f>TRIM(RIGHT(SUBSTITUTE(Reference!CO1073,"\",REPT(" ",100)),100))</f>
        <v/>
      </c>
      <c r="M1079" t="str">
        <f t="shared" si="35"/>
        <v/>
      </c>
      <c r="N1079" t="str">
        <f t="shared" si="34"/>
        <v/>
      </c>
    </row>
    <row r="1080" spans="12:14" x14ac:dyDescent="0.25">
      <c r="L1080" t="str">
        <f>TRIM(RIGHT(SUBSTITUTE(Reference!CO1074,"\",REPT(" ",100)),100))</f>
        <v/>
      </c>
      <c r="M1080" t="str">
        <f t="shared" si="35"/>
        <v/>
      </c>
      <c r="N1080" t="str">
        <f t="shared" si="34"/>
        <v/>
      </c>
    </row>
    <row r="1081" spans="12:14" x14ac:dyDescent="0.25">
      <c r="L1081" t="str">
        <f>TRIM(RIGHT(SUBSTITUTE(Reference!CO1075,"\",REPT(" ",100)),100))</f>
        <v/>
      </c>
      <c r="M1081" t="str">
        <f t="shared" si="35"/>
        <v/>
      </c>
      <c r="N1081" t="str">
        <f t="shared" si="34"/>
        <v/>
      </c>
    </row>
    <row r="1082" spans="12:14" x14ac:dyDescent="0.25">
      <c r="L1082" t="str">
        <f>TRIM(RIGHT(SUBSTITUTE(Reference!CO1076,"\",REPT(" ",100)),100))</f>
        <v/>
      </c>
      <c r="M1082" t="str">
        <f t="shared" si="35"/>
        <v/>
      </c>
      <c r="N1082" t="str">
        <f t="shared" si="34"/>
        <v/>
      </c>
    </row>
    <row r="1083" spans="12:14" x14ac:dyDescent="0.25">
      <c r="L1083" t="str">
        <f>TRIM(RIGHT(SUBSTITUTE(Reference!CO1077,"\",REPT(" ",100)),100))</f>
        <v/>
      </c>
      <c r="M1083" t="str">
        <f t="shared" si="35"/>
        <v/>
      </c>
      <c r="N1083" t="str">
        <f t="shared" si="34"/>
        <v/>
      </c>
    </row>
    <row r="1084" spans="12:14" x14ac:dyDescent="0.25">
      <c r="L1084" t="str">
        <f>TRIM(RIGHT(SUBSTITUTE(Reference!CO1078,"\",REPT(" ",100)),100))</f>
        <v/>
      </c>
      <c r="M1084" t="str">
        <f t="shared" si="35"/>
        <v/>
      </c>
      <c r="N1084" t="str">
        <f t="shared" si="34"/>
        <v/>
      </c>
    </row>
    <row r="1085" spans="12:14" x14ac:dyDescent="0.25">
      <c r="L1085" t="str">
        <f>TRIM(RIGHT(SUBSTITUTE(Reference!CO1079,"\",REPT(" ",100)),100))</f>
        <v/>
      </c>
      <c r="M1085" t="str">
        <f t="shared" si="35"/>
        <v/>
      </c>
      <c r="N1085" t="str">
        <f t="shared" si="34"/>
        <v/>
      </c>
    </row>
    <row r="1086" spans="12:14" x14ac:dyDescent="0.25">
      <c r="L1086" t="str">
        <f>TRIM(RIGHT(SUBSTITUTE(Reference!CO1080,"\",REPT(" ",100)),100))</f>
        <v/>
      </c>
      <c r="M1086" t="str">
        <f t="shared" si="35"/>
        <v/>
      </c>
      <c r="N1086" t="str">
        <f t="shared" si="34"/>
        <v/>
      </c>
    </row>
    <row r="1087" spans="12:14" x14ac:dyDescent="0.25">
      <c r="L1087" t="str">
        <f>TRIM(RIGHT(SUBSTITUTE(Reference!CO1081,"\",REPT(" ",100)),100))</f>
        <v/>
      </c>
      <c r="M1087" t="str">
        <f t="shared" si="35"/>
        <v/>
      </c>
      <c r="N1087" t="str">
        <f t="shared" si="34"/>
        <v/>
      </c>
    </row>
    <row r="1088" spans="12:14" x14ac:dyDescent="0.25">
      <c r="L1088" t="str">
        <f>TRIM(RIGHT(SUBSTITUTE(Reference!CO1082,"\",REPT(" ",100)),100))</f>
        <v/>
      </c>
      <c r="M1088" t="str">
        <f t="shared" si="35"/>
        <v/>
      </c>
      <c r="N1088" t="str">
        <f t="shared" si="34"/>
        <v/>
      </c>
    </row>
    <row r="1089" spans="12:14" x14ac:dyDescent="0.25">
      <c r="L1089" t="str">
        <f>TRIM(RIGHT(SUBSTITUTE(Reference!CO1083,"\",REPT(" ",100)),100))</f>
        <v/>
      </c>
      <c r="M1089" t="str">
        <f t="shared" si="35"/>
        <v/>
      </c>
      <c r="N1089" t="str">
        <f t="shared" si="34"/>
        <v/>
      </c>
    </row>
    <row r="1090" spans="12:14" x14ac:dyDescent="0.25">
      <c r="L1090" t="str">
        <f>TRIM(RIGHT(SUBSTITUTE(Reference!CO1084,"\",REPT(" ",100)),100))</f>
        <v/>
      </c>
      <c r="M1090" t="str">
        <f t="shared" si="35"/>
        <v/>
      </c>
      <c r="N1090" t="str">
        <f t="shared" si="34"/>
        <v/>
      </c>
    </row>
    <row r="1091" spans="12:14" x14ac:dyDescent="0.25">
      <c r="L1091" t="str">
        <f>TRIM(RIGHT(SUBSTITUTE(Reference!CO1085,"\",REPT(" ",100)),100))</f>
        <v/>
      </c>
      <c r="M1091" t="str">
        <f t="shared" si="35"/>
        <v/>
      </c>
      <c r="N1091" t="str">
        <f t="shared" si="34"/>
        <v/>
      </c>
    </row>
    <row r="1092" spans="12:14" x14ac:dyDescent="0.25">
      <c r="L1092" t="str">
        <f>TRIM(RIGHT(SUBSTITUTE(Reference!CO1086,"\",REPT(" ",100)),100))</f>
        <v/>
      </c>
      <c r="M1092" t="str">
        <f t="shared" si="35"/>
        <v/>
      </c>
      <c r="N1092" t="str">
        <f t="shared" si="34"/>
        <v/>
      </c>
    </row>
    <row r="1093" spans="12:14" x14ac:dyDescent="0.25">
      <c r="L1093" t="str">
        <f>TRIM(RIGHT(SUBSTITUTE(Reference!CO1087,"\",REPT(" ",100)),100))</f>
        <v/>
      </c>
      <c r="M1093" t="str">
        <f t="shared" si="35"/>
        <v/>
      </c>
      <c r="N1093" t="str">
        <f t="shared" si="34"/>
        <v/>
      </c>
    </row>
    <row r="1094" spans="12:14" x14ac:dyDescent="0.25">
      <c r="L1094" t="str">
        <f>TRIM(RIGHT(SUBSTITUTE(Reference!CO1088,"\",REPT(" ",100)),100))</f>
        <v/>
      </c>
      <c r="M1094" t="str">
        <f t="shared" si="35"/>
        <v/>
      </c>
      <c r="N1094" t="str">
        <f t="shared" si="34"/>
        <v/>
      </c>
    </row>
    <row r="1095" spans="12:14" x14ac:dyDescent="0.25">
      <c r="L1095" t="str">
        <f>TRIM(RIGHT(SUBSTITUTE(Reference!CO1089,"\",REPT(" ",100)),100))</f>
        <v/>
      </c>
      <c r="M1095" t="str">
        <f t="shared" si="35"/>
        <v/>
      </c>
      <c r="N1095" t="str">
        <f t="shared" si="34"/>
        <v/>
      </c>
    </row>
    <row r="1096" spans="12:14" x14ac:dyDescent="0.25">
      <c r="L1096" t="str">
        <f>TRIM(RIGHT(SUBSTITUTE(Reference!CO1090,"\",REPT(" ",100)),100))</f>
        <v/>
      </c>
      <c r="M1096" t="str">
        <f t="shared" si="35"/>
        <v/>
      </c>
      <c r="N1096" t="str">
        <f t="shared" si="34"/>
        <v/>
      </c>
    </row>
    <row r="1097" spans="12:14" x14ac:dyDescent="0.25">
      <c r="L1097" t="str">
        <f>TRIM(RIGHT(SUBSTITUTE(Reference!CO1091,"\",REPT(" ",100)),100))</f>
        <v/>
      </c>
      <c r="M1097" t="str">
        <f t="shared" si="35"/>
        <v/>
      </c>
      <c r="N1097" t="str">
        <f t="shared" si="34"/>
        <v/>
      </c>
    </row>
    <row r="1098" spans="12:14" x14ac:dyDescent="0.25">
      <c r="L1098" t="str">
        <f>TRIM(RIGHT(SUBSTITUTE(Reference!CO1092,"\",REPT(" ",100)),100))</f>
        <v/>
      </c>
      <c r="M1098" t="str">
        <f t="shared" si="35"/>
        <v/>
      </c>
      <c r="N1098" t="str">
        <f t="shared" ref="N1098:N1161" si="36">IF(LEFT(RIGHT(M1098,2),1)&lt;&gt;"/",RIGHT(M1098,6),INDEX(CandidateFileArray,MATCH(RIGHT(M1098,8),CandidateFileList,0),2))</f>
        <v/>
      </c>
    </row>
    <row r="1099" spans="12:14" x14ac:dyDescent="0.25">
      <c r="L1099" t="str">
        <f>TRIM(RIGHT(SUBSTITUTE(Reference!CO1093,"\",REPT(" ",100)),100))</f>
        <v/>
      </c>
      <c r="M1099" t="str">
        <f t="shared" ref="M1099:M1162" si="37">TRIM(LEFT(SUBSTITUTE(L1099,".",REPT(" ",100)),100))</f>
        <v/>
      </c>
      <c r="N1099" t="str">
        <f t="shared" si="36"/>
        <v/>
      </c>
    </row>
    <row r="1100" spans="12:14" x14ac:dyDescent="0.25">
      <c r="L1100" t="str">
        <f>TRIM(RIGHT(SUBSTITUTE(Reference!CO1094,"\",REPT(" ",100)),100))</f>
        <v/>
      </c>
      <c r="M1100" t="str">
        <f t="shared" si="37"/>
        <v/>
      </c>
      <c r="N1100" t="str">
        <f t="shared" si="36"/>
        <v/>
      </c>
    </row>
    <row r="1101" spans="12:14" x14ac:dyDescent="0.25">
      <c r="L1101" t="str">
        <f>TRIM(RIGHT(SUBSTITUTE(Reference!CO1095,"\",REPT(" ",100)),100))</f>
        <v/>
      </c>
      <c r="M1101" t="str">
        <f t="shared" si="37"/>
        <v/>
      </c>
      <c r="N1101" t="str">
        <f t="shared" si="36"/>
        <v/>
      </c>
    </row>
    <row r="1102" spans="12:14" x14ac:dyDescent="0.25">
      <c r="L1102" t="str">
        <f>TRIM(RIGHT(SUBSTITUTE(Reference!CO1096,"\",REPT(" ",100)),100))</f>
        <v/>
      </c>
      <c r="M1102" t="str">
        <f t="shared" si="37"/>
        <v/>
      </c>
      <c r="N1102" t="str">
        <f t="shared" si="36"/>
        <v/>
      </c>
    </row>
    <row r="1103" spans="12:14" x14ac:dyDescent="0.25">
      <c r="L1103" t="str">
        <f>TRIM(RIGHT(SUBSTITUTE(Reference!CO1097,"\",REPT(" ",100)),100))</f>
        <v/>
      </c>
      <c r="M1103" t="str">
        <f t="shared" si="37"/>
        <v/>
      </c>
      <c r="N1103" t="str">
        <f t="shared" si="36"/>
        <v/>
      </c>
    </row>
    <row r="1104" spans="12:14" x14ac:dyDescent="0.25">
      <c r="L1104" t="str">
        <f>TRIM(RIGHT(SUBSTITUTE(Reference!CO1098,"\",REPT(" ",100)),100))</f>
        <v/>
      </c>
      <c r="M1104" t="str">
        <f t="shared" si="37"/>
        <v/>
      </c>
      <c r="N1104" t="str">
        <f t="shared" si="36"/>
        <v/>
      </c>
    </row>
    <row r="1105" spans="12:14" x14ac:dyDescent="0.25">
      <c r="L1105" t="str">
        <f>TRIM(RIGHT(SUBSTITUTE(Reference!CO1099,"\",REPT(" ",100)),100))</f>
        <v/>
      </c>
      <c r="M1105" t="str">
        <f t="shared" si="37"/>
        <v/>
      </c>
      <c r="N1105" t="str">
        <f t="shared" si="36"/>
        <v/>
      </c>
    </row>
    <row r="1106" spans="12:14" x14ac:dyDescent="0.25">
      <c r="L1106" t="str">
        <f>TRIM(RIGHT(SUBSTITUTE(Reference!CO1100,"\",REPT(" ",100)),100))</f>
        <v/>
      </c>
      <c r="M1106" t="str">
        <f t="shared" si="37"/>
        <v/>
      </c>
      <c r="N1106" t="str">
        <f t="shared" si="36"/>
        <v/>
      </c>
    </row>
    <row r="1107" spans="12:14" x14ac:dyDescent="0.25">
      <c r="L1107" t="str">
        <f>TRIM(RIGHT(SUBSTITUTE(Reference!CO1101,"\",REPT(" ",100)),100))</f>
        <v/>
      </c>
      <c r="M1107" t="str">
        <f t="shared" si="37"/>
        <v/>
      </c>
      <c r="N1107" t="str">
        <f t="shared" si="36"/>
        <v/>
      </c>
    </row>
    <row r="1108" spans="12:14" x14ac:dyDescent="0.25">
      <c r="L1108" t="str">
        <f>TRIM(RIGHT(SUBSTITUTE(Reference!CO1102,"\",REPT(" ",100)),100))</f>
        <v/>
      </c>
      <c r="M1108" t="str">
        <f t="shared" si="37"/>
        <v/>
      </c>
      <c r="N1108" t="str">
        <f t="shared" si="36"/>
        <v/>
      </c>
    </row>
    <row r="1109" spans="12:14" x14ac:dyDescent="0.25">
      <c r="L1109" t="str">
        <f>TRIM(RIGHT(SUBSTITUTE(Reference!CO1103,"\",REPT(" ",100)),100))</f>
        <v/>
      </c>
      <c r="M1109" t="str">
        <f t="shared" si="37"/>
        <v/>
      </c>
      <c r="N1109" t="str">
        <f t="shared" si="36"/>
        <v/>
      </c>
    </row>
    <row r="1110" spans="12:14" x14ac:dyDescent="0.25">
      <c r="L1110" t="str">
        <f>TRIM(RIGHT(SUBSTITUTE(Reference!CO1104,"\",REPT(" ",100)),100))</f>
        <v/>
      </c>
      <c r="M1110" t="str">
        <f t="shared" si="37"/>
        <v/>
      </c>
      <c r="N1110" t="str">
        <f t="shared" si="36"/>
        <v/>
      </c>
    </row>
    <row r="1111" spans="12:14" x14ac:dyDescent="0.25">
      <c r="L1111" t="str">
        <f>TRIM(RIGHT(SUBSTITUTE(Reference!CO1105,"\",REPT(" ",100)),100))</f>
        <v/>
      </c>
      <c r="M1111" t="str">
        <f t="shared" si="37"/>
        <v/>
      </c>
      <c r="N1111" t="str">
        <f t="shared" si="36"/>
        <v/>
      </c>
    </row>
    <row r="1112" spans="12:14" x14ac:dyDescent="0.25">
      <c r="L1112" t="str">
        <f>TRIM(RIGHT(SUBSTITUTE(Reference!CO1106,"\",REPT(" ",100)),100))</f>
        <v/>
      </c>
      <c r="M1112" t="str">
        <f t="shared" si="37"/>
        <v/>
      </c>
      <c r="N1112" t="str">
        <f t="shared" si="36"/>
        <v/>
      </c>
    </row>
    <row r="1113" spans="12:14" x14ac:dyDescent="0.25">
      <c r="L1113" t="str">
        <f>TRIM(RIGHT(SUBSTITUTE(Reference!CO1107,"\",REPT(" ",100)),100))</f>
        <v/>
      </c>
      <c r="M1113" t="str">
        <f t="shared" si="37"/>
        <v/>
      </c>
      <c r="N1113" t="str">
        <f t="shared" si="36"/>
        <v/>
      </c>
    </row>
    <row r="1114" spans="12:14" x14ac:dyDescent="0.25">
      <c r="L1114" t="str">
        <f>TRIM(RIGHT(SUBSTITUTE(Reference!CO1108,"\",REPT(" ",100)),100))</f>
        <v/>
      </c>
      <c r="M1114" t="str">
        <f t="shared" si="37"/>
        <v/>
      </c>
      <c r="N1114" t="str">
        <f t="shared" si="36"/>
        <v/>
      </c>
    </row>
    <row r="1115" spans="12:14" x14ac:dyDescent="0.25">
      <c r="L1115" t="str">
        <f>TRIM(RIGHT(SUBSTITUTE(Reference!CO1109,"\",REPT(" ",100)),100))</f>
        <v/>
      </c>
      <c r="M1115" t="str">
        <f t="shared" si="37"/>
        <v/>
      </c>
      <c r="N1115" t="str">
        <f t="shared" si="36"/>
        <v/>
      </c>
    </row>
    <row r="1116" spans="12:14" x14ac:dyDescent="0.25">
      <c r="L1116" t="str">
        <f>TRIM(RIGHT(SUBSTITUTE(Reference!CO1110,"\",REPT(" ",100)),100))</f>
        <v/>
      </c>
      <c r="M1116" t="str">
        <f t="shared" si="37"/>
        <v/>
      </c>
      <c r="N1116" t="str">
        <f t="shared" si="36"/>
        <v/>
      </c>
    </row>
    <row r="1117" spans="12:14" x14ac:dyDescent="0.25">
      <c r="L1117" t="str">
        <f>TRIM(RIGHT(SUBSTITUTE(Reference!CO1111,"\",REPT(" ",100)),100))</f>
        <v/>
      </c>
      <c r="M1117" t="str">
        <f t="shared" si="37"/>
        <v/>
      </c>
      <c r="N1117" t="str">
        <f t="shared" si="36"/>
        <v/>
      </c>
    </row>
    <row r="1118" spans="12:14" x14ac:dyDescent="0.25">
      <c r="L1118" t="str">
        <f>TRIM(RIGHT(SUBSTITUTE(Reference!CO1112,"\",REPT(" ",100)),100))</f>
        <v/>
      </c>
      <c r="M1118" t="str">
        <f t="shared" si="37"/>
        <v/>
      </c>
      <c r="N1118" t="str">
        <f t="shared" si="36"/>
        <v/>
      </c>
    </row>
    <row r="1119" spans="12:14" x14ac:dyDescent="0.25">
      <c r="L1119" t="str">
        <f>TRIM(RIGHT(SUBSTITUTE(Reference!CO1113,"\",REPT(" ",100)),100))</f>
        <v/>
      </c>
      <c r="M1119" t="str">
        <f t="shared" si="37"/>
        <v/>
      </c>
      <c r="N1119" t="str">
        <f t="shared" si="36"/>
        <v/>
      </c>
    </row>
    <row r="1120" spans="12:14" x14ac:dyDescent="0.25">
      <c r="L1120" t="str">
        <f>TRIM(RIGHT(SUBSTITUTE(Reference!CO1114,"\",REPT(" ",100)),100))</f>
        <v/>
      </c>
      <c r="M1120" t="str">
        <f t="shared" si="37"/>
        <v/>
      </c>
      <c r="N1120" t="str">
        <f t="shared" si="36"/>
        <v/>
      </c>
    </row>
    <row r="1121" spans="12:14" x14ac:dyDescent="0.25">
      <c r="L1121" t="str">
        <f>TRIM(RIGHT(SUBSTITUTE(Reference!CO1115,"\",REPT(" ",100)),100))</f>
        <v/>
      </c>
      <c r="M1121" t="str">
        <f t="shared" si="37"/>
        <v/>
      </c>
      <c r="N1121" t="str">
        <f t="shared" si="36"/>
        <v/>
      </c>
    </row>
    <row r="1122" spans="12:14" x14ac:dyDescent="0.25">
      <c r="L1122" t="str">
        <f>TRIM(RIGHT(SUBSTITUTE(Reference!CO1116,"\",REPT(" ",100)),100))</f>
        <v/>
      </c>
      <c r="M1122" t="str">
        <f t="shared" si="37"/>
        <v/>
      </c>
      <c r="N1122" t="str">
        <f t="shared" si="36"/>
        <v/>
      </c>
    </row>
    <row r="1123" spans="12:14" x14ac:dyDescent="0.25">
      <c r="L1123" t="str">
        <f>TRIM(RIGHT(SUBSTITUTE(Reference!CO1117,"\",REPT(" ",100)),100))</f>
        <v/>
      </c>
      <c r="M1123" t="str">
        <f t="shared" si="37"/>
        <v/>
      </c>
      <c r="N1123" t="str">
        <f t="shared" si="36"/>
        <v/>
      </c>
    </row>
    <row r="1124" spans="12:14" x14ac:dyDescent="0.25">
      <c r="L1124" t="str">
        <f>TRIM(RIGHT(SUBSTITUTE(Reference!CO1118,"\",REPT(" ",100)),100))</f>
        <v/>
      </c>
      <c r="M1124" t="str">
        <f t="shared" si="37"/>
        <v/>
      </c>
      <c r="N1124" t="str">
        <f t="shared" si="36"/>
        <v/>
      </c>
    </row>
    <row r="1125" spans="12:14" x14ac:dyDescent="0.25">
      <c r="L1125" t="str">
        <f>TRIM(RIGHT(SUBSTITUTE(Reference!CO1119,"\",REPT(" ",100)),100))</f>
        <v/>
      </c>
      <c r="M1125" t="str">
        <f t="shared" si="37"/>
        <v/>
      </c>
      <c r="N1125" t="str">
        <f t="shared" si="36"/>
        <v/>
      </c>
    </row>
    <row r="1126" spans="12:14" x14ac:dyDescent="0.25">
      <c r="L1126" t="str">
        <f>TRIM(RIGHT(SUBSTITUTE(Reference!CO1120,"\",REPT(" ",100)),100))</f>
        <v/>
      </c>
      <c r="M1126" t="str">
        <f t="shared" si="37"/>
        <v/>
      </c>
      <c r="N1126" t="str">
        <f t="shared" si="36"/>
        <v/>
      </c>
    </row>
    <row r="1127" spans="12:14" x14ac:dyDescent="0.25">
      <c r="L1127" t="str">
        <f>TRIM(RIGHT(SUBSTITUTE(Reference!CO1121,"\",REPT(" ",100)),100))</f>
        <v/>
      </c>
      <c r="M1127" t="str">
        <f t="shared" si="37"/>
        <v/>
      </c>
      <c r="N1127" t="str">
        <f t="shared" si="36"/>
        <v/>
      </c>
    </row>
    <row r="1128" spans="12:14" x14ac:dyDescent="0.25">
      <c r="L1128" t="str">
        <f>TRIM(RIGHT(SUBSTITUTE(Reference!CO1122,"\",REPT(" ",100)),100))</f>
        <v/>
      </c>
      <c r="M1128" t="str">
        <f t="shared" si="37"/>
        <v/>
      </c>
      <c r="N1128" t="str">
        <f t="shared" si="36"/>
        <v/>
      </c>
    </row>
    <row r="1129" spans="12:14" x14ac:dyDescent="0.25">
      <c r="L1129" t="str">
        <f>TRIM(RIGHT(SUBSTITUTE(Reference!CO1123,"\",REPT(" ",100)),100))</f>
        <v/>
      </c>
      <c r="M1129" t="str">
        <f t="shared" si="37"/>
        <v/>
      </c>
      <c r="N1129" t="str">
        <f t="shared" si="36"/>
        <v/>
      </c>
    </row>
    <row r="1130" spans="12:14" x14ac:dyDescent="0.25">
      <c r="L1130" t="str">
        <f>TRIM(RIGHT(SUBSTITUTE(Reference!CO1124,"\",REPT(" ",100)),100))</f>
        <v/>
      </c>
      <c r="M1130" t="str">
        <f t="shared" si="37"/>
        <v/>
      </c>
      <c r="N1130" t="str">
        <f t="shared" si="36"/>
        <v/>
      </c>
    </row>
    <row r="1131" spans="12:14" x14ac:dyDescent="0.25">
      <c r="L1131" t="str">
        <f>TRIM(RIGHT(SUBSTITUTE(Reference!CO1125,"\",REPT(" ",100)),100))</f>
        <v/>
      </c>
      <c r="M1131" t="str">
        <f t="shared" si="37"/>
        <v/>
      </c>
      <c r="N1131" t="str">
        <f t="shared" si="36"/>
        <v/>
      </c>
    </row>
    <row r="1132" spans="12:14" x14ac:dyDescent="0.25">
      <c r="L1132" t="str">
        <f>TRIM(RIGHT(SUBSTITUTE(Reference!CO1126,"\",REPT(" ",100)),100))</f>
        <v/>
      </c>
      <c r="M1132" t="str">
        <f t="shared" si="37"/>
        <v/>
      </c>
      <c r="N1132" t="str">
        <f t="shared" si="36"/>
        <v/>
      </c>
    </row>
    <row r="1133" spans="12:14" x14ac:dyDescent="0.25">
      <c r="L1133" t="str">
        <f>TRIM(RIGHT(SUBSTITUTE(Reference!CO1127,"\",REPT(" ",100)),100))</f>
        <v/>
      </c>
      <c r="M1133" t="str">
        <f t="shared" si="37"/>
        <v/>
      </c>
      <c r="N1133" t="str">
        <f t="shared" si="36"/>
        <v/>
      </c>
    </row>
    <row r="1134" spans="12:14" x14ac:dyDescent="0.25">
      <c r="L1134" t="str">
        <f>TRIM(RIGHT(SUBSTITUTE(Reference!CO1128,"\",REPT(" ",100)),100))</f>
        <v/>
      </c>
      <c r="M1134" t="str">
        <f t="shared" si="37"/>
        <v/>
      </c>
      <c r="N1134" t="str">
        <f t="shared" si="36"/>
        <v/>
      </c>
    </row>
    <row r="1135" spans="12:14" x14ac:dyDescent="0.25">
      <c r="L1135" t="str">
        <f>TRIM(RIGHT(SUBSTITUTE(Reference!CO1129,"\",REPT(" ",100)),100))</f>
        <v/>
      </c>
      <c r="M1135" t="str">
        <f t="shared" si="37"/>
        <v/>
      </c>
      <c r="N1135" t="str">
        <f t="shared" si="36"/>
        <v/>
      </c>
    </row>
    <row r="1136" spans="12:14" x14ac:dyDescent="0.25">
      <c r="L1136" t="str">
        <f>TRIM(RIGHT(SUBSTITUTE(Reference!CO1130,"\",REPT(" ",100)),100))</f>
        <v/>
      </c>
      <c r="M1136" t="str">
        <f t="shared" si="37"/>
        <v/>
      </c>
      <c r="N1136" t="str">
        <f t="shared" si="36"/>
        <v/>
      </c>
    </row>
    <row r="1137" spans="12:14" x14ac:dyDescent="0.25">
      <c r="L1137" t="str">
        <f>TRIM(RIGHT(SUBSTITUTE(Reference!CO1131,"\",REPT(" ",100)),100))</f>
        <v/>
      </c>
      <c r="M1137" t="str">
        <f t="shared" si="37"/>
        <v/>
      </c>
      <c r="N1137" t="str">
        <f t="shared" si="36"/>
        <v/>
      </c>
    </row>
    <row r="1138" spans="12:14" x14ac:dyDescent="0.25">
      <c r="L1138" t="str">
        <f>TRIM(RIGHT(SUBSTITUTE(Reference!CO1132,"\",REPT(" ",100)),100))</f>
        <v/>
      </c>
      <c r="M1138" t="str">
        <f t="shared" si="37"/>
        <v/>
      </c>
      <c r="N1138" t="str">
        <f t="shared" si="36"/>
        <v/>
      </c>
    </row>
    <row r="1139" spans="12:14" x14ac:dyDescent="0.25">
      <c r="L1139" t="str">
        <f>TRIM(RIGHT(SUBSTITUTE(Reference!CO1133,"\",REPT(" ",100)),100))</f>
        <v/>
      </c>
      <c r="M1139" t="str">
        <f t="shared" si="37"/>
        <v/>
      </c>
      <c r="N1139" t="str">
        <f t="shared" si="36"/>
        <v/>
      </c>
    </row>
    <row r="1140" spans="12:14" x14ac:dyDescent="0.25">
      <c r="L1140" t="str">
        <f>TRIM(RIGHT(SUBSTITUTE(Reference!CO1134,"\",REPT(" ",100)),100))</f>
        <v/>
      </c>
      <c r="M1140" t="str">
        <f t="shared" si="37"/>
        <v/>
      </c>
      <c r="N1140" t="str">
        <f t="shared" si="36"/>
        <v/>
      </c>
    </row>
    <row r="1141" spans="12:14" x14ac:dyDescent="0.25">
      <c r="L1141" t="str">
        <f>TRIM(RIGHT(SUBSTITUTE(Reference!CO1135,"\",REPT(" ",100)),100))</f>
        <v/>
      </c>
      <c r="M1141" t="str">
        <f t="shared" si="37"/>
        <v/>
      </c>
      <c r="N1141" t="str">
        <f t="shared" si="36"/>
        <v/>
      </c>
    </row>
    <row r="1142" spans="12:14" x14ac:dyDescent="0.25">
      <c r="L1142" t="str">
        <f>TRIM(RIGHT(SUBSTITUTE(Reference!CO1136,"\",REPT(" ",100)),100))</f>
        <v/>
      </c>
      <c r="M1142" t="str">
        <f t="shared" si="37"/>
        <v/>
      </c>
      <c r="N1142" t="str">
        <f t="shared" si="36"/>
        <v/>
      </c>
    </row>
    <row r="1143" spans="12:14" x14ac:dyDescent="0.25">
      <c r="L1143" t="str">
        <f>TRIM(RIGHT(SUBSTITUTE(Reference!CO1137,"\",REPT(" ",100)),100))</f>
        <v/>
      </c>
      <c r="M1143" t="str">
        <f t="shared" si="37"/>
        <v/>
      </c>
      <c r="N1143" t="str">
        <f t="shared" si="36"/>
        <v/>
      </c>
    </row>
    <row r="1144" spans="12:14" x14ac:dyDescent="0.25">
      <c r="L1144" t="str">
        <f>TRIM(RIGHT(SUBSTITUTE(Reference!CO1138,"\",REPT(" ",100)),100))</f>
        <v/>
      </c>
      <c r="M1144" t="str">
        <f t="shared" si="37"/>
        <v/>
      </c>
      <c r="N1144" t="str">
        <f t="shared" si="36"/>
        <v/>
      </c>
    </row>
    <row r="1145" spans="12:14" x14ac:dyDescent="0.25">
      <c r="L1145" t="str">
        <f>TRIM(RIGHT(SUBSTITUTE(Reference!CO1139,"\",REPT(" ",100)),100))</f>
        <v/>
      </c>
      <c r="M1145" t="str">
        <f t="shared" si="37"/>
        <v/>
      </c>
      <c r="N1145" t="str">
        <f t="shared" si="36"/>
        <v/>
      </c>
    </row>
    <row r="1146" spans="12:14" x14ac:dyDescent="0.25">
      <c r="L1146" t="str">
        <f>TRIM(RIGHT(SUBSTITUTE(Reference!CO1140,"\",REPT(" ",100)),100))</f>
        <v/>
      </c>
      <c r="M1146" t="str">
        <f t="shared" si="37"/>
        <v/>
      </c>
      <c r="N1146" t="str">
        <f t="shared" si="36"/>
        <v/>
      </c>
    </row>
    <row r="1147" spans="12:14" x14ac:dyDescent="0.25">
      <c r="L1147" t="str">
        <f>TRIM(RIGHT(SUBSTITUTE(Reference!CO1141,"\",REPT(" ",100)),100))</f>
        <v/>
      </c>
      <c r="M1147" t="str">
        <f t="shared" si="37"/>
        <v/>
      </c>
      <c r="N1147" t="str">
        <f t="shared" si="36"/>
        <v/>
      </c>
    </row>
    <row r="1148" spans="12:14" x14ac:dyDescent="0.25">
      <c r="L1148" t="str">
        <f>TRIM(RIGHT(SUBSTITUTE(Reference!CO1142,"\",REPT(" ",100)),100))</f>
        <v/>
      </c>
      <c r="M1148" t="str">
        <f t="shared" si="37"/>
        <v/>
      </c>
      <c r="N1148" t="str">
        <f t="shared" si="36"/>
        <v/>
      </c>
    </row>
    <row r="1149" spans="12:14" x14ac:dyDescent="0.25">
      <c r="L1149" t="str">
        <f>TRIM(RIGHT(SUBSTITUTE(Reference!CO1143,"\",REPT(" ",100)),100))</f>
        <v/>
      </c>
      <c r="M1149" t="str">
        <f t="shared" si="37"/>
        <v/>
      </c>
      <c r="N1149" t="str">
        <f t="shared" si="36"/>
        <v/>
      </c>
    </row>
    <row r="1150" spans="12:14" x14ac:dyDescent="0.25">
      <c r="L1150" t="str">
        <f>TRIM(RIGHT(SUBSTITUTE(Reference!CO1144,"\",REPT(" ",100)),100))</f>
        <v/>
      </c>
      <c r="M1150" t="str">
        <f t="shared" si="37"/>
        <v/>
      </c>
      <c r="N1150" t="str">
        <f t="shared" si="36"/>
        <v/>
      </c>
    </row>
    <row r="1151" spans="12:14" x14ac:dyDescent="0.25">
      <c r="L1151" t="str">
        <f>TRIM(RIGHT(SUBSTITUTE(Reference!CO1145,"\",REPT(" ",100)),100))</f>
        <v/>
      </c>
      <c r="M1151" t="str">
        <f t="shared" si="37"/>
        <v/>
      </c>
      <c r="N1151" t="str">
        <f t="shared" si="36"/>
        <v/>
      </c>
    </row>
    <row r="1152" spans="12:14" x14ac:dyDescent="0.25">
      <c r="L1152" t="str">
        <f>TRIM(RIGHT(SUBSTITUTE(Reference!CO1146,"\",REPT(" ",100)),100))</f>
        <v/>
      </c>
      <c r="M1152" t="str">
        <f t="shared" si="37"/>
        <v/>
      </c>
      <c r="N1152" t="str">
        <f t="shared" si="36"/>
        <v/>
      </c>
    </row>
    <row r="1153" spans="12:14" x14ac:dyDescent="0.25">
      <c r="L1153" t="str">
        <f>TRIM(RIGHT(SUBSTITUTE(Reference!CO1147,"\",REPT(" ",100)),100))</f>
        <v/>
      </c>
      <c r="M1153" t="str">
        <f t="shared" si="37"/>
        <v/>
      </c>
      <c r="N1153" t="str">
        <f t="shared" si="36"/>
        <v/>
      </c>
    </row>
    <row r="1154" spans="12:14" x14ac:dyDescent="0.25">
      <c r="L1154" t="str">
        <f>TRIM(RIGHT(SUBSTITUTE(Reference!CO1148,"\",REPT(" ",100)),100))</f>
        <v/>
      </c>
      <c r="M1154" t="str">
        <f t="shared" si="37"/>
        <v/>
      </c>
      <c r="N1154" t="str">
        <f t="shared" si="36"/>
        <v/>
      </c>
    </row>
    <row r="1155" spans="12:14" x14ac:dyDescent="0.25">
      <c r="L1155" t="str">
        <f>TRIM(RIGHT(SUBSTITUTE(Reference!CO1149,"\",REPT(" ",100)),100))</f>
        <v/>
      </c>
      <c r="M1155" t="str">
        <f t="shared" si="37"/>
        <v/>
      </c>
      <c r="N1155" t="str">
        <f t="shared" si="36"/>
        <v/>
      </c>
    </row>
    <row r="1156" spans="12:14" x14ac:dyDescent="0.25">
      <c r="L1156" t="str">
        <f>TRIM(RIGHT(SUBSTITUTE(Reference!CO1150,"\",REPT(" ",100)),100))</f>
        <v/>
      </c>
      <c r="M1156" t="str">
        <f t="shared" si="37"/>
        <v/>
      </c>
      <c r="N1156" t="str">
        <f t="shared" si="36"/>
        <v/>
      </c>
    </row>
    <row r="1157" spans="12:14" x14ac:dyDescent="0.25">
      <c r="L1157" t="str">
        <f>TRIM(RIGHT(SUBSTITUTE(Reference!CO1151,"\",REPT(" ",100)),100))</f>
        <v/>
      </c>
      <c r="M1157" t="str">
        <f t="shared" si="37"/>
        <v/>
      </c>
      <c r="N1157" t="str">
        <f t="shared" si="36"/>
        <v/>
      </c>
    </row>
    <row r="1158" spans="12:14" x14ac:dyDescent="0.25">
      <c r="L1158" t="str">
        <f>TRIM(RIGHT(SUBSTITUTE(Reference!CO1152,"\",REPT(" ",100)),100))</f>
        <v/>
      </c>
      <c r="M1158" t="str">
        <f t="shared" si="37"/>
        <v/>
      </c>
      <c r="N1158" t="str">
        <f t="shared" si="36"/>
        <v/>
      </c>
    </row>
    <row r="1159" spans="12:14" x14ac:dyDescent="0.25">
      <c r="L1159" t="str">
        <f>TRIM(RIGHT(SUBSTITUTE(Reference!CO1153,"\",REPT(" ",100)),100))</f>
        <v/>
      </c>
      <c r="M1159" t="str">
        <f t="shared" si="37"/>
        <v/>
      </c>
      <c r="N1159" t="str">
        <f t="shared" si="36"/>
        <v/>
      </c>
    </row>
    <row r="1160" spans="12:14" x14ac:dyDescent="0.25">
      <c r="L1160" t="str">
        <f>TRIM(RIGHT(SUBSTITUTE(Reference!CO1154,"\",REPT(" ",100)),100))</f>
        <v/>
      </c>
      <c r="M1160" t="str">
        <f t="shared" si="37"/>
        <v/>
      </c>
      <c r="N1160" t="str">
        <f t="shared" si="36"/>
        <v/>
      </c>
    </row>
    <row r="1161" spans="12:14" x14ac:dyDescent="0.25">
      <c r="L1161" t="str">
        <f>TRIM(RIGHT(SUBSTITUTE(Reference!CO1155,"\",REPT(" ",100)),100))</f>
        <v/>
      </c>
      <c r="M1161" t="str">
        <f t="shared" si="37"/>
        <v/>
      </c>
      <c r="N1161" t="str">
        <f t="shared" si="36"/>
        <v/>
      </c>
    </row>
    <row r="1162" spans="12:14" x14ac:dyDescent="0.25">
      <c r="L1162" t="str">
        <f>TRIM(RIGHT(SUBSTITUTE(Reference!CO1156,"\",REPT(" ",100)),100))</f>
        <v/>
      </c>
      <c r="M1162" t="str">
        <f t="shared" si="37"/>
        <v/>
      </c>
      <c r="N1162" t="str">
        <f t="shared" ref="N1162:N1225" si="38">IF(LEFT(RIGHT(M1162,2),1)&lt;&gt;"/",RIGHT(M1162,6),INDEX(CandidateFileArray,MATCH(RIGHT(M1162,8),CandidateFileList,0),2))</f>
        <v/>
      </c>
    </row>
    <row r="1163" spans="12:14" x14ac:dyDescent="0.25">
      <c r="L1163" t="str">
        <f>TRIM(RIGHT(SUBSTITUTE(Reference!CO1157,"\",REPT(" ",100)),100))</f>
        <v/>
      </c>
      <c r="M1163" t="str">
        <f t="shared" ref="M1163:M1226" si="39">TRIM(LEFT(SUBSTITUTE(L1163,".",REPT(" ",100)),100))</f>
        <v/>
      </c>
      <c r="N1163" t="str">
        <f t="shared" si="38"/>
        <v/>
      </c>
    </row>
    <row r="1164" spans="12:14" x14ac:dyDescent="0.25">
      <c r="L1164" t="str">
        <f>TRIM(RIGHT(SUBSTITUTE(Reference!CO1158,"\",REPT(" ",100)),100))</f>
        <v/>
      </c>
      <c r="M1164" t="str">
        <f t="shared" si="39"/>
        <v/>
      </c>
      <c r="N1164" t="str">
        <f t="shared" si="38"/>
        <v/>
      </c>
    </row>
    <row r="1165" spans="12:14" x14ac:dyDescent="0.25">
      <c r="L1165" t="str">
        <f>TRIM(RIGHT(SUBSTITUTE(Reference!CO1159,"\",REPT(" ",100)),100))</f>
        <v/>
      </c>
      <c r="M1165" t="str">
        <f t="shared" si="39"/>
        <v/>
      </c>
      <c r="N1165" t="str">
        <f t="shared" si="38"/>
        <v/>
      </c>
    </row>
    <row r="1166" spans="12:14" x14ac:dyDescent="0.25">
      <c r="L1166" t="str">
        <f>TRIM(RIGHT(SUBSTITUTE(Reference!CO1160,"\",REPT(" ",100)),100))</f>
        <v/>
      </c>
      <c r="M1166" t="str">
        <f t="shared" si="39"/>
        <v/>
      </c>
      <c r="N1166" t="str">
        <f t="shared" si="38"/>
        <v/>
      </c>
    </row>
    <row r="1167" spans="12:14" x14ac:dyDescent="0.25">
      <c r="L1167" t="str">
        <f>TRIM(RIGHT(SUBSTITUTE(Reference!CO1161,"\",REPT(" ",100)),100))</f>
        <v/>
      </c>
      <c r="M1167" t="str">
        <f t="shared" si="39"/>
        <v/>
      </c>
      <c r="N1167" t="str">
        <f t="shared" si="38"/>
        <v/>
      </c>
    </row>
    <row r="1168" spans="12:14" x14ac:dyDescent="0.25">
      <c r="L1168" t="str">
        <f>TRIM(RIGHT(SUBSTITUTE(Reference!CO1162,"\",REPT(" ",100)),100))</f>
        <v/>
      </c>
      <c r="M1168" t="str">
        <f t="shared" si="39"/>
        <v/>
      </c>
      <c r="N1168" t="str">
        <f t="shared" si="38"/>
        <v/>
      </c>
    </row>
    <row r="1169" spans="12:14" x14ac:dyDescent="0.25">
      <c r="L1169" t="str">
        <f>TRIM(RIGHT(SUBSTITUTE(Reference!CO1163,"\",REPT(" ",100)),100))</f>
        <v/>
      </c>
      <c r="M1169" t="str">
        <f t="shared" si="39"/>
        <v/>
      </c>
      <c r="N1169" t="str">
        <f t="shared" si="38"/>
        <v/>
      </c>
    </row>
    <row r="1170" spans="12:14" x14ac:dyDescent="0.25">
      <c r="L1170" t="str">
        <f>TRIM(RIGHT(SUBSTITUTE(Reference!CO1164,"\",REPT(" ",100)),100))</f>
        <v/>
      </c>
      <c r="M1170" t="str">
        <f t="shared" si="39"/>
        <v/>
      </c>
      <c r="N1170" t="str">
        <f t="shared" si="38"/>
        <v/>
      </c>
    </row>
    <row r="1171" spans="12:14" x14ac:dyDescent="0.25">
      <c r="L1171" t="str">
        <f>TRIM(RIGHT(SUBSTITUTE(Reference!CO1165,"\",REPT(" ",100)),100))</f>
        <v/>
      </c>
      <c r="M1171" t="str">
        <f t="shared" si="39"/>
        <v/>
      </c>
      <c r="N1171" t="str">
        <f t="shared" si="38"/>
        <v/>
      </c>
    </row>
    <row r="1172" spans="12:14" x14ac:dyDescent="0.25">
      <c r="L1172" t="str">
        <f>TRIM(RIGHT(SUBSTITUTE(Reference!CO1166,"\",REPT(" ",100)),100))</f>
        <v/>
      </c>
      <c r="M1172" t="str">
        <f t="shared" si="39"/>
        <v/>
      </c>
      <c r="N1172" t="str">
        <f t="shared" si="38"/>
        <v/>
      </c>
    </row>
    <row r="1173" spans="12:14" x14ac:dyDescent="0.25">
      <c r="L1173" t="str">
        <f>TRIM(RIGHT(SUBSTITUTE(Reference!CO1167,"\",REPT(" ",100)),100))</f>
        <v/>
      </c>
      <c r="M1173" t="str">
        <f t="shared" si="39"/>
        <v/>
      </c>
      <c r="N1173" t="str">
        <f t="shared" si="38"/>
        <v/>
      </c>
    </row>
    <row r="1174" spans="12:14" x14ac:dyDescent="0.25">
      <c r="L1174" t="str">
        <f>TRIM(RIGHT(SUBSTITUTE(Reference!CO1168,"\",REPT(" ",100)),100))</f>
        <v/>
      </c>
      <c r="M1174" t="str">
        <f t="shared" si="39"/>
        <v/>
      </c>
      <c r="N1174" t="str">
        <f t="shared" si="38"/>
        <v/>
      </c>
    </row>
    <row r="1175" spans="12:14" x14ac:dyDescent="0.25">
      <c r="L1175" t="str">
        <f>TRIM(RIGHT(SUBSTITUTE(Reference!CO1169,"\",REPT(" ",100)),100))</f>
        <v/>
      </c>
      <c r="M1175" t="str">
        <f t="shared" si="39"/>
        <v/>
      </c>
      <c r="N1175" t="str">
        <f t="shared" si="38"/>
        <v/>
      </c>
    </row>
    <row r="1176" spans="12:14" x14ac:dyDescent="0.25">
      <c r="L1176" t="str">
        <f>TRIM(RIGHT(SUBSTITUTE(Reference!CO1170,"\",REPT(" ",100)),100))</f>
        <v/>
      </c>
      <c r="M1176" t="str">
        <f t="shared" si="39"/>
        <v/>
      </c>
      <c r="N1176" t="str">
        <f t="shared" si="38"/>
        <v/>
      </c>
    </row>
    <row r="1177" spans="12:14" x14ac:dyDescent="0.25">
      <c r="L1177" t="str">
        <f>TRIM(RIGHT(SUBSTITUTE(Reference!CO1171,"\",REPT(" ",100)),100))</f>
        <v/>
      </c>
      <c r="M1177" t="str">
        <f t="shared" si="39"/>
        <v/>
      </c>
      <c r="N1177" t="str">
        <f t="shared" si="38"/>
        <v/>
      </c>
    </row>
    <row r="1178" spans="12:14" x14ac:dyDescent="0.25">
      <c r="L1178" t="str">
        <f>TRIM(RIGHT(SUBSTITUTE(Reference!CO1172,"\",REPT(" ",100)),100))</f>
        <v/>
      </c>
      <c r="M1178" t="str">
        <f t="shared" si="39"/>
        <v/>
      </c>
      <c r="N1178" t="str">
        <f t="shared" si="38"/>
        <v/>
      </c>
    </row>
    <row r="1179" spans="12:14" x14ac:dyDescent="0.25">
      <c r="L1179" t="str">
        <f>TRIM(RIGHT(SUBSTITUTE(Reference!CO1173,"\",REPT(" ",100)),100))</f>
        <v/>
      </c>
      <c r="M1179" t="str">
        <f t="shared" si="39"/>
        <v/>
      </c>
      <c r="N1179" t="str">
        <f t="shared" si="38"/>
        <v/>
      </c>
    </row>
    <row r="1180" spans="12:14" x14ac:dyDescent="0.25">
      <c r="L1180" t="str">
        <f>TRIM(RIGHT(SUBSTITUTE(Reference!CO1174,"\",REPT(" ",100)),100))</f>
        <v/>
      </c>
      <c r="M1180" t="str">
        <f t="shared" si="39"/>
        <v/>
      </c>
      <c r="N1180" t="str">
        <f t="shared" si="38"/>
        <v/>
      </c>
    </row>
    <row r="1181" spans="12:14" x14ac:dyDescent="0.25">
      <c r="L1181" t="str">
        <f>TRIM(RIGHT(SUBSTITUTE(Reference!CO1175,"\",REPT(" ",100)),100))</f>
        <v/>
      </c>
      <c r="M1181" t="str">
        <f t="shared" si="39"/>
        <v/>
      </c>
      <c r="N1181" t="str">
        <f t="shared" si="38"/>
        <v/>
      </c>
    </row>
    <row r="1182" spans="12:14" x14ac:dyDescent="0.25">
      <c r="L1182" t="str">
        <f>TRIM(RIGHT(SUBSTITUTE(Reference!CO1176,"\",REPT(" ",100)),100))</f>
        <v/>
      </c>
      <c r="M1182" t="str">
        <f t="shared" si="39"/>
        <v/>
      </c>
      <c r="N1182" t="str">
        <f t="shared" si="38"/>
        <v/>
      </c>
    </row>
    <row r="1183" spans="12:14" x14ac:dyDescent="0.25">
      <c r="L1183" t="str">
        <f>TRIM(RIGHT(SUBSTITUTE(Reference!CO1177,"\",REPT(" ",100)),100))</f>
        <v/>
      </c>
      <c r="M1183" t="str">
        <f t="shared" si="39"/>
        <v/>
      </c>
      <c r="N1183" t="str">
        <f t="shared" si="38"/>
        <v/>
      </c>
    </row>
    <row r="1184" spans="12:14" x14ac:dyDescent="0.25">
      <c r="L1184" t="str">
        <f>TRIM(RIGHT(SUBSTITUTE(Reference!CO1178,"\",REPT(" ",100)),100))</f>
        <v/>
      </c>
      <c r="M1184" t="str">
        <f t="shared" si="39"/>
        <v/>
      </c>
      <c r="N1184" t="str">
        <f t="shared" si="38"/>
        <v/>
      </c>
    </row>
    <row r="1185" spans="12:14" x14ac:dyDescent="0.25">
      <c r="L1185" t="str">
        <f>TRIM(RIGHT(SUBSTITUTE(Reference!CO1179,"\",REPT(" ",100)),100))</f>
        <v/>
      </c>
      <c r="M1185" t="str">
        <f t="shared" si="39"/>
        <v/>
      </c>
      <c r="N1185" t="str">
        <f t="shared" si="38"/>
        <v/>
      </c>
    </row>
    <row r="1186" spans="12:14" x14ac:dyDescent="0.25">
      <c r="L1186" t="str">
        <f>TRIM(RIGHT(SUBSTITUTE(Reference!CO1180,"\",REPT(" ",100)),100))</f>
        <v/>
      </c>
      <c r="M1186" t="str">
        <f t="shared" si="39"/>
        <v/>
      </c>
      <c r="N1186" t="str">
        <f t="shared" si="38"/>
        <v/>
      </c>
    </row>
    <row r="1187" spans="12:14" x14ac:dyDescent="0.25">
      <c r="L1187" t="str">
        <f>TRIM(RIGHT(SUBSTITUTE(Reference!CO1181,"\",REPT(" ",100)),100))</f>
        <v/>
      </c>
      <c r="M1187" t="str">
        <f t="shared" si="39"/>
        <v/>
      </c>
      <c r="N1187" t="str">
        <f t="shared" si="38"/>
        <v/>
      </c>
    </row>
    <row r="1188" spans="12:14" x14ac:dyDescent="0.25">
      <c r="L1188" t="str">
        <f>TRIM(RIGHT(SUBSTITUTE(Reference!CO1182,"\",REPT(" ",100)),100))</f>
        <v/>
      </c>
      <c r="M1188" t="str">
        <f t="shared" si="39"/>
        <v/>
      </c>
      <c r="N1188" t="str">
        <f t="shared" si="38"/>
        <v/>
      </c>
    </row>
    <row r="1189" spans="12:14" x14ac:dyDescent="0.25">
      <c r="L1189" t="str">
        <f>TRIM(RIGHT(SUBSTITUTE(Reference!CO1183,"\",REPT(" ",100)),100))</f>
        <v/>
      </c>
      <c r="M1189" t="str">
        <f t="shared" si="39"/>
        <v/>
      </c>
      <c r="N1189" t="str">
        <f t="shared" si="38"/>
        <v/>
      </c>
    </row>
    <row r="1190" spans="12:14" x14ac:dyDescent="0.25">
      <c r="L1190" t="str">
        <f>TRIM(RIGHT(SUBSTITUTE(Reference!CO1184,"\",REPT(" ",100)),100))</f>
        <v/>
      </c>
      <c r="M1190" t="str">
        <f t="shared" si="39"/>
        <v/>
      </c>
      <c r="N1190" t="str">
        <f t="shared" si="38"/>
        <v/>
      </c>
    </row>
    <row r="1191" spans="12:14" x14ac:dyDescent="0.25">
      <c r="L1191" t="str">
        <f>TRIM(RIGHT(SUBSTITUTE(Reference!CO1185,"\",REPT(" ",100)),100))</f>
        <v/>
      </c>
      <c r="M1191" t="str">
        <f t="shared" si="39"/>
        <v/>
      </c>
      <c r="N1191" t="str">
        <f t="shared" si="38"/>
        <v/>
      </c>
    </row>
    <row r="1192" spans="12:14" x14ac:dyDescent="0.25">
      <c r="L1192" t="str">
        <f>TRIM(RIGHT(SUBSTITUTE(Reference!CO1186,"\",REPT(" ",100)),100))</f>
        <v/>
      </c>
      <c r="M1192" t="str">
        <f t="shared" si="39"/>
        <v/>
      </c>
      <c r="N1192" t="str">
        <f t="shared" si="38"/>
        <v/>
      </c>
    </row>
    <row r="1193" spans="12:14" x14ac:dyDescent="0.25">
      <c r="L1193" t="str">
        <f>TRIM(RIGHT(SUBSTITUTE(Reference!CO1187,"\",REPT(" ",100)),100))</f>
        <v/>
      </c>
      <c r="M1193" t="str">
        <f t="shared" si="39"/>
        <v/>
      </c>
      <c r="N1193" t="str">
        <f t="shared" si="38"/>
        <v/>
      </c>
    </row>
    <row r="1194" spans="12:14" x14ac:dyDescent="0.25">
      <c r="L1194" t="str">
        <f>TRIM(RIGHT(SUBSTITUTE(Reference!CO1188,"\",REPT(" ",100)),100))</f>
        <v/>
      </c>
      <c r="M1194" t="str">
        <f t="shared" si="39"/>
        <v/>
      </c>
      <c r="N1194" t="str">
        <f t="shared" si="38"/>
        <v/>
      </c>
    </row>
    <row r="1195" spans="12:14" x14ac:dyDescent="0.25">
      <c r="L1195" t="str">
        <f>TRIM(RIGHT(SUBSTITUTE(Reference!CO1189,"\",REPT(" ",100)),100))</f>
        <v/>
      </c>
      <c r="M1195" t="str">
        <f t="shared" si="39"/>
        <v/>
      </c>
      <c r="N1195" t="str">
        <f t="shared" si="38"/>
        <v/>
      </c>
    </row>
    <row r="1196" spans="12:14" x14ac:dyDescent="0.25">
      <c r="L1196" t="str">
        <f>TRIM(RIGHT(SUBSTITUTE(Reference!CO1190,"\",REPT(" ",100)),100))</f>
        <v/>
      </c>
      <c r="M1196" t="str">
        <f t="shared" si="39"/>
        <v/>
      </c>
      <c r="N1196" t="str">
        <f t="shared" si="38"/>
        <v/>
      </c>
    </row>
    <row r="1197" spans="12:14" x14ac:dyDescent="0.25">
      <c r="L1197" t="str">
        <f>TRIM(RIGHT(SUBSTITUTE(Reference!CO1191,"\",REPT(" ",100)),100))</f>
        <v/>
      </c>
      <c r="M1197" t="str">
        <f t="shared" si="39"/>
        <v/>
      </c>
      <c r="N1197" t="str">
        <f t="shared" si="38"/>
        <v/>
      </c>
    </row>
    <row r="1198" spans="12:14" x14ac:dyDescent="0.25">
      <c r="L1198" t="str">
        <f>TRIM(RIGHT(SUBSTITUTE(Reference!CO1192,"\",REPT(" ",100)),100))</f>
        <v/>
      </c>
      <c r="M1198" t="str">
        <f t="shared" si="39"/>
        <v/>
      </c>
      <c r="N1198" t="str">
        <f t="shared" si="38"/>
        <v/>
      </c>
    </row>
    <row r="1199" spans="12:14" x14ac:dyDescent="0.25">
      <c r="L1199" t="str">
        <f>TRIM(RIGHT(SUBSTITUTE(Reference!CO1193,"\",REPT(" ",100)),100))</f>
        <v/>
      </c>
      <c r="M1199" t="str">
        <f t="shared" si="39"/>
        <v/>
      </c>
      <c r="N1199" t="str">
        <f t="shared" si="38"/>
        <v/>
      </c>
    </row>
    <row r="1200" spans="12:14" x14ac:dyDescent="0.25">
      <c r="L1200" t="str">
        <f>TRIM(RIGHT(SUBSTITUTE(Reference!CO1194,"\",REPT(" ",100)),100))</f>
        <v/>
      </c>
      <c r="M1200" t="str">
        <f t="shared" si="39"/>
        <v/>
      </c>
      <c r="N1200" t="str">
        <f t="shared" si="38"/>
        <v/>
      </c>
    </row>
    <row r="1201" spans="12:14" x14ac:dyDescent="0.25">
      <c r="L1201" t="str">
        <f>TRIM(RIGHT(SUBSTITUTE(Reference!CO1195,"\",REPT(" ",100)),100))</f>
        <v/>
      </c>
      <c r="M1201" t="str">
        <f t="shared" si="39"/>
        <v/>
      </c>
      <c r="N1201" t="str">
        <f t="shared" si="38"/>
        <v/>
      </c>
    </row>
    <row r="1202" spans="12:14" x14ac:dyDescent="0.25">
      <c r="L1202" t="str">
        <f>TRIM(RIGHT(SUBSTITUTE(Reference!CO1196,"\",REPT(" ",100)),100))</f>
        <v/>
      </c>
      <c r="M1202" t="str">
        <f t="shared" si="39"/>
        <v/>
      </c>
      <c r="N1202" t="str">
        <f t="shared" si="38"/>
        <v/>
      </c>
    </row>
    <row r="1203" spans="12:14" x14ac:dyDescent="0.25">
      <c r="L1203" t="str">
        <f>TRIM(RIGHT(SUBSTITUTE(Reference!CO1197,"\",REPT(" ",100)),100))</f>
        <v/>
      </c>
      <c r="M1203" t="str">
        <f t="shared" si="39"/>
        <v/>
      </c>
      <c r="N1203" t="str">
        <f t="shared" si="38"/>
        <v/>
      </c>
    </row>
    <row r="1204" spans="12:14" x14ac:dyDescent="0.25">
      <c r="L1204" t="str">
        <f>TRIM(RIGHT(SUBSTITUTE(Reference!CO1198,"\",REPT(" ",100)),100))</f>
        <v/>
      </c>
      <c r="M1204" t="str">
        <f t="shared" si="39"/>
        <v/>
      </c>
      <c r="N1204" t="str">
        <f t="shared" si="38"/>
        <v/>
      </c>
    </row>
    <row r="1205" spans="12:14" x14ac:dyDescent="0.25">
      <c r="L1205" t="str">
        <f>TRIM(RIGHT(SUBSTITUTE(Reference!CO1199,"\",REPT(" ",100)),100))</f>
        <v/>
      </c>
      <c r="M1205" t="str">
        <f t="shared" si="39"/>
        <v/>
      </c>
      <c r="N1205" t="str">
        <f t="shared" si="38"/>
        <v/>
      </c>
    </row>
    <row r="1206" spans="12:14" x14ac:dyDescent="0.25">
      <c r="L1206" t="str">
        <f>TRIM(RIGHT(SUBSTITUTE(Reference!CO1200,"\",REPT(" ",100)),100))</f>
        <v/>
      </c>
      <c r="M1206" t="str">
        <f t="shared" si="39"/>
        <v/>
      </c>
      <c r="N1206" t="str">
        <f t="shared" si="38"/>
        <v/>
      </c>
    </row>
    <row r="1207" spans="12:14" x14ac:dyDescent="0.25">
      <c r="L1207" t="str">
        <f>TRIM(RIGHT(SUBSTITUTE(Reference!CO1201,"\",REPT(" ",100)),100))</f>
        <v/>
      </c>
      <c r="M1207" t="str">
        <f t="shared" si="39"/>
        <v/>
      </c>
      <c r="N1207" t="str">
        <f t="shared" si="38"/>
        <v/>
      </c>
    </row>
    <row r="1208" spans="12:14" x14ac:dyDescent="0.25">
      <c r="L1208" t="str">
        <f>TRIM(RIGHT(SUBSTITUTE(Reference!CO1202,"\",REPT(" ",100)),100))</f>
        <v/>
      </c>
      <c r="M1208" t="str">
        <f t="shared" si="39"/>
        <v/>
      </c>
      <c r="N1208" t="str">
        <f t="shared" si="38"/>
        <v/>
      </c>
    </row>
    <row r="1209" spans="12:14" x14ac:dyDescent="0.25">
      <c r="L1209" t="str">
        <f>TRIM(RIGHT(SUBSTITUTE(Reference!CO1203,"\",REPT(" ",100)),100))</f>
        <v/>
      </c>
      <c r="M1209" t="str">
        <f t="shared" si="39"/>
        <v/>
      </c>
      <c r="N1209" t="str">
        <f t="shared" si="38"/>
        <v/>
      </c>
    </row>
    <row r="1210" spans="12:14" x14ac:dyDescent="0.25">
      <c r="L1210" t="str">
        <f>TRIM(RIGHT(SUBSTITUTE(Reference!CO1204,"\",REPT(" ",100)),100))</f>
        <v/>
      </c>
      <c r="M1210" t="str">
        <f t="shared" si="39"/>
        <v/>
      </c>
      <c r="N1210" t="str">
        <f t="shared" si="38"/>
        <v/>
      </c>
    </row>
    <row r="1211" spans="12:14" x14ac:dyDescent="0.25">
      <c r="L1211" t="str">
        <f>TRIM(RIGHT(SUBSTITUTE(Reference!CO1205,"\",REPT(" ",100)),100))</f>
        <v/>
      </c>
      <c r="M1211" t="str">
        <f t="shared" si="39"/>
        <v/>
      </c>
      <c r="N1211" t="str">
        <f t="shared" si="38"/>
        <v/>
      </c>
    </row>
    <row r="1212" spans="12:14" x14ac:dyDescent="0.25">
      <c r="L1212" t="str">
        <f>TRIM(RIGHT(SUBSTITUTE(Reference!CO1206,"\",REPT(" ",100)),100))</f>
        <v/>
      </c>
      <c r="M1212" t="str">
        <f t="shared" si="39"/>
        <v/>
      </c>
      <c r="N1212" t="str">
        <f t="shared" si="38"/>
        <v/>
      </c>
    </row>
    <row r="1213" spans="12:14" x14ac:dyDescent="0.25">
      <c r="L1213" t="str">
        <f>TRIM(RIGHT(SUBSTITUTE(Reference!CO1207,"\",REPT(" ",100)),100))</f>
        <v/>
      </c>
      <c r="M1213" t="str">
        <f t="shared" si="39"/>
        <v/>
      </c>
      <c r="N1213" t="str">
        <f t="shared" si="38"/>
        <v/>
      </c>
    </row>
    <row r="1214" spans="12:14" x14ac:dyDescent="0.25">
      <c r="L1214" t="str">
        <f>TRIM(RIGHT(SUBSTITUTE(Reference!CO1208,"\",REPT(" ",100)),100))</f>
        <v/>
      </c>
      <c r="M1214" t="str">
        <f t="shared" si="39"/>
        <v/>
      </c>
      <c r="N1214" t="str">
        <f t="shared" si="38"/>
        <v/>
      </c>
    </row>
    <row r="1215" spans="12:14" x14ac:dyDescent="0.25">
      <c r="L1215" t="str">
        <f>TRIM(RIGHT(SUBSTITUTE(Reference!CO1209,"\",REPT(" ",100)),100))</f>
        <v/>
      </c>
      <c r="M1215" t="str">
        <f t="shared" si="39"/>
        <v/>
      </c>
      <c r="N1215" t="str">
        <f t="shared" si="38"/>
        <v/>
      </c>
    </row>
    <row r="1216" spans="12:14" x14ac:dyDescent="0.25">
      <c r="L1216" t="str">
        <f>TRIM(RIGHT(SUBSTITUTE(Reference!CO1210,"\",REPT(" ",100)),100))</f>
        <v/>
      </c>
      <c r="M1216" t="str">
        <f t="shared" si="39"/>
        <v/>
      </c>
      <c r="N1216" t="str">
        <f t="shared" si="38"/>
        <v/>
      </c>
    </row>
    <row r="1217" spans="12:14" x14ac:dyDescent="0.25">
      <c r="L1217" t="str">
        <f>TRIM(RIGHT(SUBSTITUTE(Reference!CO1211,"\",REPT(" ",100)),100))</f>
        <v/>
      </c>
      <c r="M1217" t="str">
        <f t="shared" si="39"/>
        <v/>
      </c>
      <c r="N1217" t="str">
        <f t="shared" si="38"/>
        <v/>
      </c>
    </row>
    <row r="1218" spans="12:14" x14ac:dyDescent="0.25">
      <c r="L1218" t="str">
        <f>TRIM(RIGHT(SUBSTITUTE(Reference!CO1212,"\",REPT(" ",100)),100))</f>
        <v/>
      </c>
      <c r="M1218" t="str">
        <f t="shared" si="39"/>
        <v/>
      </c>
      <c r="N1218" t="str">
        <f t="shared" si="38"/>
        <v/>
      </c>
    </row>
    <row r="1219" spans="12:14" x14ac:dyDescent="0.25">
      <c r="L1219" t="str">
        <f>TRIM(RIGHT(SUBSTITUTE(Reference!CO1213,"\",REPT(" ",100)),100))</f>
        <v/>
      </c>
      <c r="M1219" t="str">
        <f t="shared" si="39"/>
        <v/>
      </c>
      <c r="N1219" t="str">
        <f t="shared" si="38"/>
        <v/>
      </c>
    </row>
    <row r="1220" spans="12:14" x14ac:dyDescent="0.25">
      <c r="L1220" t="str">
        <f>TRIM(RIGHT(SUBSTITUTE(Reference!CO1214,"\",REPT(" ",100)),100))</f>
        <v/>
      </c>
      <c r="M1220" t="str">
        <f t="shared" si="39"/>
        <v/>
      </c>
      <c r="N1220" t="str">
        <f t="shared" si="38"/>
        <v/>
      </c>
    </row>
    <row r="1221" spans="12:14" x14ac:dyDescent="0.25">
      <c r="L1221" t="str">
        <f>TRIM(RIGHT(SUBSTITUTE(Reference!CO1215,"\",REPT(" ",100)),100))</f>
        <v/>
      </c>
      <c r="M1221" t="str">
        <f t="shared" si="39"/>
        <v/>
      </c>
      <c r="N1221" t="str">
        <f t="shared" si="38"/>
        <v/>
      </c>
    </row>
    <row r="1222" spans="12:14" x14ac:dyDescent="0.25">
      <c r="L1222" t="str">
        <f>TRIM(RIGHT(SUBSTITUTE(Reference!CO1216,"\",REPT(" ",100)),100))</f>
        <v/>
      </c>
      <c r="M1222" t="str">
        <f t="shared" si="39"/>
        <v/>
      </c>
      <c r="N1222" t="str">
        <f t="shared" si="38"/>
        <v/>
      </c>
    </row>
    <row r="1223" spans="12:14" x14ac:dyDescent="0.25">
      <c r="L1223" t="str">
        <f>TRIM(RIGHT(SUBSTITUTE(Reference!CO1217,"\",REPT(" ",100)),100))</f>
        <v/>
      </c>
      <c r="M1223" t="str">
        <f t="shared" si="39"/>
        <v/>
      </c>
      <c r="N1223" t="str">
        <f t="shared" si="38"/>
        <v/>
      </c>
    </row>
    <row r="1224" spans="12:14" x14ac:dyDescent="0.25">
      <c r="L1224" t="str">
        <f>TRIM(RIGHT(SUBSTITUTE(Reference!CO1218,"\",REPT(" ",100)),100))</f>
        <v/>
      </c>
      <c r="M1224" t="str">
        <f t="shared" si="39"/>
        <v/>
      </c>
      <c r="N1224" t="str">
        <f t="shared" si="38"/>
        <v/>
      </c>
    </row>
    <row r="1225" spans="12:14" x14ac:dyDescent="0.25">
      <c r="L1225" t="str">
        <f>TRIM(RIGHT(SUBSTITUTE(Reference!CO1219,"\",REPT(" ",100)),100))</f>
        <v/>
      </c>
      <c r="M1225" t="str">
        <f t="shared" si="39"/>
        <v/>
      </c>
      <c r="N1225" t="str">
        <f t="shared" si="38"/>
        <v/>
      </c>
    </row>
    <row r="1226" spans="12:14" x14ac:dyDescent="0.25">
      <c r="L1226" t="str">
        <f>TRIM(RIGHT(SUBSTITUTE(Reference!CO1220,"\",REPT(" ",100)),100))</f>
        <v/>
      </c>
      <c r="M1226" t="str">
        <f t="shared" si="39"/>
        <v/>
      </c>
      <c r="N1226" t="str">
        <f t="shared" ref="N1226:N1289" si="40">IF(LEFT(RIGHT(M1226,2),1)&lt;&gt;"/",RIGHT(M1226,6),INDEX(CandidateFileArray,MATCH(RIGHT(M1226,8),CandidateFileList,0),2))</f>
        <v/>
      </c>
    </row>
    <row r="1227" spans="12:14" x14ac:dyDescent="0.25">
      <c r="L1227" t="str">
        <f>TRIM(RIGHT(SUBSTITUTE(Reference!CO1221,"\",REPT(" ",100)),100))</f>
        <v/>
      </c>
      <c r="M1227" t="str">
        <f t="shared" ref="M1227:M1290" si="41">TRIM(LEFT(SUBSTITUTE(L1227,".",REPT(" ",100)),100))</f>
        <v/>
      </c>
      <c r="N1227" t="str">
        <f t="shared" si="40"/>
        <v/>
      </c>
    </row>
    <row r="1228" spans="12:14" x14ac:dyDescent="0.25">
      <c r="L1228" t="str">
        <f>TRIM(RIGHT(SUBSTITUTE(Reference!CO1222,"\",REPT(" ",100)),100))</f>
        <v/>
      </c>
      <c r="M1228" t="str">
        <f t="shared" si="41"/>
        <v/>
      </c>
      <c r="N1228" t="str">
        <f t="shared" si="40"/>
        <v/>
      </c>
    </row>
    <row r="1229" spans="12:14" x14ac:dyDescent="0.25">
      <c r="L1229" t="str">
        <f>TRIM(RIGHT(SUBSTITUTE(Reference!CO1223,"\",REPT(" ",100)),100))</f>
        <v/>
      </c>
      <c r="M1229" t="str">
        <f t="shared" si="41"/>
        <v/>
      </c>
      <c r="N1229" t="str">
        <f t="shared" si="40"/>
        <v/>
      </c>
    </row>
    <row r="1230" spans="12:14" x14ac:dyDescent="0.25">
      <c r="L1230" t="str">
        <f>TRIM(RIGHT(SUBSTITUTE(Reference!CO1224,"\",REPT(" ",100)),100))</f>
        <v/>
      </c>
      <c r="M1230" t="str">
        <f t="shared" si="41"/>
        <v/>
      </c>
      <c r="N1230" t="str">
        <f t="shared" si="40"/>
        <v/>
      </c>
    </row>
    <row r="1231" spans="12:14" x14ac:dyDescent="0.25">
      <c r="L1231" t="str">
        <f>TRIM(RIGHT(SUBSTITUTE(Reference!CO1225,"\",REPT(" ",100)),100))</f>
        <v/>
      </c>
      <c r="M1231" t="str">
        <f t="shared" si="41"/>
        <v/>
      </c>
      <c r="N1231" t="str">
        <f t="shared" si="40"/>
        <v/>
      </c>
    </row>
    <row r="1232" spans="12:14" x14ac:dyDescent="0.25">
      <c r="L1232" t="str">
        <f>TRIM(RIGHT(SUBSTITUTE(Reference!CO1226,"\",REPT(" ",100)),100))</f>
        <v/>
      </c>
      <c r="M1232" t="str">
        <f t="shared" si="41"/>
        <v/>
      </c>
      <c r="N1232" t="str">
        <f t="shared" si="40"/>
        <v/>
      </c>
    </row>
    <row r="1233" spans="12:14" x14ac:dyDescent="0.25">
      <c r="L1233" t="str">
        <f>TRIM(RIGHT(SUBSTITUTE(Reference!CO1227,"\",REPT(" ",100)),100))</f>
        <v/>
      </c>
      <c r="M1233" t="str">
        <f t="shared" si="41"/>
        <v/>
      </c>
      <c r="N1233" t="str">
        <f t="shared" si="40"/>
        <v/>
      </c>
    </row>
    <row r="1234" spans="12:14" x14ac:dyDescent="0.25">
      <c r="L1234" t="str">
        <f>TRIM(RIGHT(SUBSTITUTE(Reference!CO1228,"\",REPT(" ",100)),100))</f>
        <v/>
      </c>
      <c r="M1234" t="str">
        <f t="shared" si="41"/>
        <v/>
      </c>
      <c r="N1234" t="str">
        <f t="shared" si="40"/>
        <v/>
      </c>
    </row>
    <row r="1235" spans="12:14" x14ac:dyDescent="0.25">
      <c r="L1235" t="str">
        <f>TRIM(RIGHT(SUBSTITUTE(Reference!CO1229,"\",REPT(" ",100)),100))</f>
        <v/>
      </c>
      <c r="M1235" t="str">
        <f t="shared" si="41"/>
        <v/>
      </c>
      <c r="N1235" t="str">
        <f t="shared" si="40"/>
        <v/>
      </c>
    </row>
    <row r="1236" spans="12:14" x14ac:dyDescent="0.25">
      <c r="L1236" t="str">
        <f>TRIM(RIGHT(SUBSTITUTE(Reference!CO1230,"\",REPT(" ",100)),100))</f>
        <v/>
      </c>
      <c r="M1236" t="str">
        <f t="shared" si="41"/>
        <v/>
      </c>
      <c r="N1236" t="str">
        <f t="shared" si="40"/>
        <v/>
      </c>
    </row>
    <row r="1237" spans="12:14" x14ac:dyDescent="0.25">
      <c r="L1237" t="str">
        <f>TRIM(RIGHT(SUBSTITUTE(Reference!CO1231,"\",REPT(" ",100)),100))</f>
        <v/>
      </c>
      <c r="M1237" t="str">
        <f t="shared" si="41"/>
        <v/>
      </c>
      <c r="N1237" t="str">
        <f t="shared" si="40"/>
        <v/>
      </c>
    </row>
    <row r="1238" spans="12:14" x14ac:dyDescent="0.25">
      <c r="L1238" t="str">
        <f>TRIM(RIGHT(SUBSTITUTE(Reference!CO1232,"\",REPT(" ",100)),100))</f>
        <v/>
      </c>
      <c r="M1238" t="str">
        <f t="shared" si="41"/>
        <v/>
      </c>
      <c r="N1238" t="str">
        <f t="shared" si="40"/>
        <v/>
      </c>
    </row>
    <row r="1239" spans="12:14" x14ac:dyDescent="0.25">
      <c r="L1239" t="str">
        <f>TRIM(RIGHT(SUBSTITUTE(Reference!CO1233,"\",REPT(" ",100)),100))</f>
        <v/>
      </c>
      <c r="M1239" t="str">
        <f t="shared" si="41"/>
        <v/>
      </c>
      <c r="N1239" t="str">
        <f t="shared" si="40"/>
        <v/>
      </c>
    </row>
    <row r="1240" spans="12:14" x14ac:dyDescent="0.25">
      <c r="L1240" t="str">
        <f>TRIM(RIGHT(SUBSTITUTE(Reference!CO1234,"\",REPT(" ",100)),100))</f>
        <v/>
      </c>
      <c r="M1240" t="str">
        <f t="shared" si="41"/>
        <v/>
      </c>
      <c r="N1240" t="str">
        <f t="shared" si="40"/>
        <v/>
      </c>
    </row>
    <row r="1241" spans="12:14" x14ac:dyDescent="0.25">
      <c r="L1241" t="str">
        <f>TRIM(RIGHT(SUBSTITUTE(Reference!CO1235,"\",REPT(" ",100)),100))</f>
        <v/>
      </c>
      <c r="M1241" t="str">
        <f t="shared" si="41"/>
        <v/>
      </c>
      <c r="N1241" t="str">
        <f t="shared" si="40"/>
        <v/>
      </c>
    </row>
    <row r="1242" spans="12:14" x14ac:dyDescent="0.25">
      <c r="L1242" t="str">
        <f>TRIM(RIGHT(SUBSTITUTE(Reference!CO1236,"\",REPT(" ",100)),100))</f>
        <v/>
      </c>
      <c r="M1242" t="str">
        <f t="shared" si="41"/>
        <v/>
      </c>
      <c r="N1242" t="str">
        <f t="shared" si="40"/>
        <v/>
      </c>
    </row>
    <row r="1243" spans="12:14" x14ac:dyDescent="0.25">
      <c r="L1243" t="str">
        <f>TRIM(RIGHT(SUBSTITUTE(Reference!CO1237,"\",REPT(" ",100)),100))</f>
        <v/>
      </c>
      <c r="M1243" t="str">
        <f t="shared" si="41"/>
        <v/>
      </c>
      <c r="N1243" t="str">
        <f t="shared" si="40"/>
        <v/>
      </c>
    </row>
    <row r="1244" spans="12:14" x14ac:dyDescent="0.25">
      <c r="L1244" t="str">
        <f>TRIM(RIGHT(SUBSTITUTE(Reference!CO1238,"\",REPT(" ",100)),100))</f>
        <v/>
      </c>
      <c r="M1244" t="str">
        <f t="shared" si="41"/>
        <v/>
      </c>
      <c r="N1244" t="str">
        <f t="shared" si="40"/>
        <v/>
      </c>
    </row>
    <row r="1245" spans="12:14" x14ac:dyDescent="0.25">
      <c r="L1245" t="str">
        <f>TRIM(RIGHT(SUBSTITUTE(Reference!CO1239,"\",REPT(" ",100)),100))</f>
        <v/>
      </c>
      <c r="M1245" t="str">
        <f t="shared" si="41"/>
        <v/>
      </c>
      <c r="N1245" t="str">
        <f t="shared" si="40"/>
        <v/>
      </c>
    </row>
    <row r="1246" spans="12:14" x14ac:dyDescent="0.25">
      <c r="L1246" t="str">
        <f>TRIM(RIGHT(SUBSTITUTE(Reference!CO1240,"\",REPT(" ",100)),100))</f>
        <v/>
      </c>
      <c r="M1246" t="str">
        <f t="shared" si="41"/>
        <v/>
      </c>
      <c r="N1246" t="str">
        <f t="shared" si="40"/>
        <v/>
      </c>
    </row>
    <row r="1247" spans="12:14" x14ac:dyDescent="0.25">
      <c r="L1247" t="str">
        <f>TRIM(RIGHT(SUBSTITUTE(Reference!CO1241,"\",REPT(" ",100)),100))</f>
        <v/>
      </c>
      <c r="M1247" t="str">
        <f t="shared" si="41"/>
        <v/>
      </c>
      <c r="N1247" t="str">
        <f t="shared" si="40"/>
        <v/>
      </c>
    </row>
    <row r="1248" spans="12:14" x14ac:dyDescent="0.25">
      <c r="L1248" t="str">
        <f>TRIM(RIGHT(SUBSTITUTE(Reference!CO1242,"\",REPT(" ",100)),100))</f>
        <v/>
      </c>
      <c r="M1248" t="str">
        <f t="shared" si="41"/>
        <v/>
      </c>
      <c r="N1248" t="str">
        <f t="shared" si="40"/>
        <v/>
      </c>
    </row>
    <row r="1249" spans="12:14" x14ac:dyDescent="0.25">
      <c r="L1249" t="str">
        <f>TRIM(RIGHT(SUBSTITUTE(Reference!CO1243,"\",REPT(" ",100)),100))</f>
        <v/>
      </c>
      <c r="M1249" t="str">
        <f t="shared" si="41"/>
        <v/>
      </c>
      <c r="N1249" t="str">
        <f t="shared" si="40"/>
        <v/>
      </c>
    </row>
    <row r="1250" spans="12:14" x14ac:dyDescent="0.25">
      <c r="L1250" t="str">
        <f>TRIM(RIGHT(SUBSTITUTE(Reference!CO1244,"\",REPT(" ",100)),100))</f>
        <v/>
      </c>
      <c r="M1250" t="str">
        <f t="shared" si="41"/>
        <v/>
      </c>
      <c r="N1250" t="str">
        <f t="shared" si="40"/>
        <v/>
      </c>
    </row>
    <row r="1251" spans="12:14" x14ac:dyDescent="0.25">
      <c r="L1251" t="str">
        <f>TRIM(RIGHT(SUBSTITUTE(Reference!CO1245,"\",REPT(" ",100)),100))</f>
        <v/>
      </c>
      <c r="M1251" t="str">
        <f t="shared" si="41"/>
        <v/>
      </c>
      <c r="N1251" t="str">
        <f t="shared" si="40"/>
        <v/>
      </c>
    </row>
    <row r="1252" spans="12:14" x14ac:dyDescent="0.25">
      <c r="L1252" t="str">
        <f>TRIM(RIGHT(SUBSTITUTE(Reference!CO1246,"\",REPT(" ",100)),100))</f>
        <v/>
      </c>
      <c r="M1252" t="str">
        <f t="shared" si="41"/>
        <v/>
      </c>
      <c r="N1252" t="str">
        <f t="shared" si="40"/>
        <v/>
      </c>
    </row>
    <row r="1253" spans="12:14" x14ac:dyDescent="0.25">
      <c r="L1253" t="str">
        <f>TRIM(RIGHT(SUBSTITUTE(Reference!CO1247,"\",REPT(" ",100)),100))</f>
        <v/>
      </c>
      <c r="M1253" t="str">
        <f t="shared" si="41"/>
        <v/>
      </c>
      <c r="N1253" t="str">
        <f t="shared" si="40"/>
        <v/>
      </c>
    </row>
    <row r="1254" spans="12:14" x14ac:dyDescent="0.25">
      <c r="L1254" t="str">
        <f>TRIM(RIGHT(SUBSTITUTE(Reference!CO1248,"\",REPT(" ",100)),100))</f>
        <v/>
      </c>
      <c r="M1254" t="str">
        <f t="shared" si="41"/>
        <v/>
      </c>
      <c r="N1254" t="str">
        <f t="shared" si="40"/>
        <v/>
      </c>
    </row>
    <row r="1255" spans="12:14" x14ac:dyDescent="0.25">
      <c r="L1255" t="str">
        <f>TRIM(RIGHT(SUBSTITUTE(Reference!CO1249,"\",REPT(" ",100)),100))</f>
        <v/>
      </c>
      <c r="M1255" t="str">
        <f t="shared" si="41"/>
        <v/>
      </c>
      <c r="N1255" t="str">
        <f t="shared" si="40"/>
        <v/>
      </c>
    </row>
    <row r="1256" spans="12:14" x14ac:dyDescent="0.25">
      <c r="L1256" t="str">
        <f>TRIM(RIGHT(SUBSTITUTE(Reference!CO1250,"\",REPT(" ",100)),100))</f>
        <v/>
      </c>
      <c r="M1256" t="str">
        <f t="shared" si="41"/>
        <v/>
      </c>
      <c r="N1256" t="str">
        <f t="shared" si="40"/>
        <v/>
      </c>
    </row>
    <row r="1257" spans="12:14" x14ac:dyDescent="0.25">
      <c r="L1257" t="str">
        <f>TRIM(RIGHT(SUBSTITUTE(Reference!CO1251,"\",REPT(" ",100)),100))</f>
        <v/>
      </c>
      <c r="M1257" t="str">
        <f t="shared" si="41"/>
        <v/>
      </c>
      <c r="N1257" t="str">
        <f t="shared" si="40"/>
        <v/>
      </c>
    </row>
    <row r="1258" spans="12:14" x14ac:dyDescent="0.25">
      <c r="L1258" t="str">
        <f>TRIM(RIGHT(SUBSTITUTE(Reference!CO1252,"\",REPT(" ",100)),100))</f>
        <v/>
      </c>
      <c r="M1258" t="str">
        <f t="shared" si="41"/>
        <v/>
      </c>
      <c r="N1258" t="str">
        <f t="shared" si="40"/>
        <v/>
      </c>
    </row>
    <row r="1259" spans="12:14" x14ac:dyDescent="0.25">
      <c r="L1259" t="str">
        <f>TRIM(RIGHT(SUBSTITUTE(Reference!CO1253,"\",REPT(" ",100)),100))</f>
        <v/>
      </c>
      <c r="M1259" t="str">
        <f t="shared" si="41"/>
        <v/>
      </c>
      <c r="N1259" t="str">
        <f t="shared" si="40"/>
        <v/>
      </c>
    </row>
    <row r="1260" spans="12:14" x14ac:dyDescent="0.25">
      <c r="L1260" t="str">
        <f>TRIM(RIGHT(SUBSTITUTE(Reference!CO1254,"\",REPT(" ",100)),100))</f>
        <v/>
      </c>
      <c r="M1260" t="str">
        <f t="shared" si="41"/>
        <v/>
      </c>
      <c r="N1260" t="str">
        <f t="shared" si="40"/>
        <v/>
      </c>
    </row>
    <row r="1261" spans="12:14" x14ac:dyDescent="0.25">
      <c r="L1261" t="str">
        <f>TRIM(RIGHT(SUBSTITUTE(Reference!CO1255,"\",REPT(" ",100)),100))</f>
        <v/>
      </c>
      <c r="M1261" t="str">
        <f t="shared" si="41"/>
        <v/>
      </c>
      <c r="N1261" t="str">
        <f t="shared" si="40"/>
        <v/>
      </c>
    </row>
    <row r="1262" spans="12:14" x14ac:dyDescent="0.25">
      <c r="L1262" t="str">
        <f>TRIM(RIGHT(SUBSTITUTE(Reference!CO1256,"\",REPT(" ",100)),100))</f>
        <v/>
      </c>
      <c r="M1262" t="str">
        <f t="shared" si="41"/>
        <v/>
      </c>
      <c r="N1262" t="str">
        <f t="shared" si="40"/>
        <v/>
      </c>
    </row>
    <row r="1263" spans="12:14" x14ac:dyDescent="0.25">
      <c r="L1263" t="str">
        <f>TRIM(RIGHT(SUBSTITUTE(Reference!CO1257,"\",REPT(" ",100)),100))</f>
        <v/>
      </c>
      <c r="M1263" t="str">
        <f t="shared" si="41"/>
        <v/>
      </c>
      <c r="N1263" t="str">
        <f t="shared" si="40"/>
        <v/>
      </c>
    </row>
    <row r="1264" spans="12:14" x14ac:dyDescent="0.25">
      <c r="L1264" t="str">
        <f>TRIM(RIGHT(SUBSTITUTE(Reference!CO1258,"\",REPT(" ",100)),100))</f>
        <v/>
      </c>
      <c r="M1264" t="str">
        <f t="shared" si="41"/>
        <v/>
      </c>
      <c r="N1264" t="str">
        <f t="shared" si="40"/>
        <v/>
      </c>
    </row>
    <row r="1265" spans="12:14" x14ac:dyDescent="0.25">
      <c r="L1265" t="str">
        <f>TRIM(RIGHT(SUBSTITUTE(Reference!CO1259,"\",REPT(" ",100)),100))</f>
        <v/>
      </c>
      <c r="M1265" t="str">
        <f t="shared" si="41"/>
        <v/>
      </c>
      <c r="N1265" t="str">
        <f t="shared" si="40"/>
        <v/>
      </c>
    </row>
    <row r="1266" spans="12:14" x14ac:dyDescent="0.25">
      <c r="L1266" t="str">
        <f>TRIM(RIGHT(SUBSTITUTE(Reference!CO1260,"\",REPT(" ",100)),100))</f>
        <v/>
      </c>
      <c r="M1266" t="str">
        <f t="shared" si="41"/>
        <v/>
      </c>
      <c r="N1266" t="str">
        <f t="shared" si="40"/>
        <v/>
      </c>
    </row>
    <row r="1267" spans="12:14" x14ac:dyDescent="0.25">
      <c r="L1267" t="str">
        <f>TRIM(RIGHT(SUBSTITUTE(Reference!CO1261,"\",REPT(" ",100)),100))</f>
        <v/>
      </c>
      <c r="M1267" t="str">
        <f t="shared" si="41"/>
        <v/>
      </c>
      <c r="N1267" t="str">
        <f t="shared" si="40"/>
        <v/>
      </c>
    </row>
    <row r="1268" spans="12:14" x14ac:dyDescent="0.25">
      <c r="L1268" t="str">
        <f>TRIM(RIGHT(SUBSTITUTE(Reference!CO1262,"\",REPT(" ",100)),100))</f>
        <v/>
      </c>
      <c r="M1268" t="str">
        <f t="shared" si="41"/>
        <v/>
      </c>
      <c r="N1268" t="str">
        <f t="shared" si="40"/>
        <v/>
      </c>
    </row>
    <row r="1269" spans="12:14" x14ac:dyDescent="0.25">
      <c r="L1269" t="str">
        <f>TRIM(RIGHT(SUBSTITUTE(Reference!CO1263,"\",REPT(" ",100)),100))</f>
        <v/>
      </c>
      <c r="M1269" t="str">
        <f t="shared" si="41"/>
        <v/>
      </c>
      <c r="N1269" t="str">
        <f t="shared" si="40"/>
        <v/>
      </c>
    </row>
    <row r="1270" spans="12:14" x14ac:dyDescent="0.25">
      <c r="L1270" t="str">
        <f>TRIM(RIGHT(SUBSTITUTE(Reference!CO1264,"\",REPT(" ",100)),100))</f>
        <v/>
      </c>
      <c r="M1270" t="str">
        <f t="shared" si="41"/>
        <v/>
      </c>
      <c r="N1270" t="str">
        <f t="shared" si="40"/>
        <v/>
      </c>
    </row>
    <row r="1271" spans="12:14" x14ac:dyDescent="0.25">
      <c r="L1271" t="str">
        <f>TRIM(RIGHT(SUBSTITUTE(Reference!CO1265,"\",REPT(" ",100)),100))</f>
        <v/>
      </c>
      <c r="M1271" t="str">
        <f t="shared" si="41"/>
        <v/>
      </c>
      <c r="N1271" t="str">
        <f t="shared" si="40"/>
        <v/>
      </c>
    </row>
    <row r="1272" spans="12:14" x14ac:dyDescent="0.25">
      <c r="L1272" t="str">
        <f>TRIM(RIGHT(SUBSTITUTE(Reference!CO1266,"\",REPT(" ",100)),100))</f>
        <v/>
      </c>
      <c r="M1272" t="str">
        <f t="shared" si="41"/>
        <v/>
      </c>
      <c r="N1272" t="str">
        <f t="shared" si="40"/>
        <v/>
      </c>
    </row>
    <row r="1273" spans="12:14" x14ac:dyDescent="0.25">
      <c r="L1273" t="str">
        <f>TRIM(RIGHT(SUBSTITUTE(Reference!CO1267,"\",REPT(" ",100)),100))</f>
        <v/>
      </c>
      <c r="M1273" t="str">
        <f t="shared" si="41"/>
        <v/>
      </c>
      <c r="N1273" t="str">
        <f t="shared" si="40"/>
        <v/>
      </c>
    </row>
    <row r="1274" spans="12:14" x14ac:dyDescent="0.25">
      <c r="L1274" t="str">
        <f>TRIM(RIGHT(SUBSTITUTE(Reference!CO1268,"\",REPT(" ",100)),100))</f>
        <v/>
      </c>
      <c r="M1274" t="str">
        <f t="shared" si="41"/>
        <v/>
      </c>
      <c r="N1274" t="str">
        <f t="shared" si="40"/>
        <v/>
      </c>
    </row>
    <row r="1275" spans="12:14" x14ac:dyDescent="0.25">
      <c r="L1275" t="str">
        <f>TRIM(RIGHT(SUBSTITUTE(Reference!CO1269,"\",REPT(" ",100)),100))</f>
        <v/>
      </c>
      <c r="M1275" t="str">
        <f t="shared" si="41"/>
        <v/>
      </c>
      <c r="N1275" t="str">
        <f t="shared" si="40"/>
        <v/>
      </c>
    </row>
    <row r="1276" spans="12:14" x14ac:dyDescent="0.25">
      <c r="L1276" t="str">
        <f>TRIM(RIGHT(SUBSTITUTE(Reference!CO1270,"\",REPT(" ",100)),100))</f>
        <v/>
      </c>
      <c r="M1276" t="str">
        <f t="shared" si="41"/>
        <v/>
      </c>
      <c r="N1276" t="str">
        <f t="shared" si="40"/>
        <v/>
      </c>
    </row>
    <row r="1277" spans="12:14" x14ac:dyDescent="0.25">
      <c r="L1277" t="str">
        <f>TRIM(RIGHT(SUBSTITUTE(Reference!CO1271,"\",REPT(" ",100)),100))</f>
        <v/>
      </c>
      <c r="M1277" t="str">
        <f t="shared" si="41"/>
        <v/>
      </c>
      <c r="N1277" t="str">
        <f t="shared" si="40"/>
        <v/>
      </c>
    </row>
    <row r="1278" spans="12:14" x14ac:dyDescent="0.25">
      <c r="L1278" t="str">
        <f>TRIM(RIGHT(SUBSTITUTE(Reference!CO1272,"\",REPT(" ",100)),100))</f>
        <v/>
      </c>
      <c r="M1278" t="str">
        <f t="shared" si="41"/>
        <v/>
      </c>
      <c r="N1278" t="str">
        <f t="shared" si="40"/>
        <v/>
      </c>
    </row>
    <row r="1279" spans="12:14" x14ac:dyDescent="0.25">
      <c r="L1279" t="str">
        <f>TRIM(RIGHT(SUBSTITUTE(Reference!CO1273,"\",REPT(" ",100)),100))</f>
        <v/>
      </c>
      <c r="M1279" t="str">
        <f t="shared" si="41"/>
        <v/>
      </c>
      <c r="N1279" t="str">
        <f t="shared" si="40"/>
        <v/>
      </c>
    </row>
    <row r="1280" spans="12:14" x14ac:dyDescent="0.25">
      <c r="L1280" t="str">
        <f>TRIM(RIGHT(SUBSTITUTE(Reference!CO1274,"\",REPT(" ",100)),100))</f>
        <v/>
      </c>
      <c r="M1280" t="str">
        <f t="shared" si="41"/>
        <v/>
      </c>
      <c r="N1280" t="str">
        <f t="shared" si="40"/>
        <v/>
      </c>
    </row>
    <row r="1281" spans="12:14" x14ac:dyDescent="0.25">
      <c r="L1281" t="str">
        <f>TRIM(RIGHT(SUBSTITUTE(Reference!CO1275,"\",REPT(" ",100)),100))</f>
        <v/>
      </c>
      <c r="M1281" t="str">
        <f t="shared" si="41"/>
        <v/>
      </c>
      <c r="N1281" t="str">
        <f t="shared" si="40"/>
        <v/>
      </c>
    </row>
    <row r="1282" spans="12:14" x14ac:dyDescent="0.25">
      <c r="L1282" t="str">
        <f>TRIM(RIGHT(SUBSTITUTE(Reference!CO1276,"\",REPT(" ",100)),100))</f>
        <v/>
      </c>
      <c r="M1282" t="str">
        <f t="shared" si="41"/>
        <v/>
      </c>
      <c r="N1282" t="str">
        <f t="shared" si="40"/>
        <v/>
      </c>
    </row>
    <row r="1283" spans="12:14" x14ac:dyDescent="0.25">
      <c r="L1283" t="str">
        <f>TRIM(RIGHT(SUBSTITUTE(Reference!CO1277,"\",REPT(" ",100)),100))</f>
        <v/>
      </c>
      <c r="M1283" t="str">
        <f t="shared" si="41"/>
        <v/>
      </c>
      <c r="N1283" t="str">
        <f t="shared" si="40"/>
        <v/>
      </c>
    </row>
    <row r="1284" spans="12:14" x14ac:dyDescent="0.25">
      <c r="L1284" t="str">
        <f>TRIM(RIGHT(SUBSTITUTE(Reference!CO1278,"\",REPT(" ",100)),100))</f>
        <v/>
      </c>
      <c r="M1284" t="str">
        <f t="shared" si="41"/>
        <v/>
      </c>
      <c r="N1284" t="str">
        <f t="shared" si="40"/>
        <v/>
      </c>
    </row>
    <row r="1285" spans="12:14" x14ac:dyDescent="0.25">
      <c r="L1285" t="str">
        <f>TRIM(RIGHT(SUBSTITUTE(Reference!CO1279,"\",REPT(" ",100)),100))</f>
        <v/>
      </c>
      <c r="M1285" t="str">
        <f t="shared" si="41"/>
        <v/>
      </c>
      <c r="N1285" t="str">
        <f t="shared" si="40"/>
        <v/>
      </c>
    </row>
    <row r="1286" spans="12:14" x14ac:dyDescent="0.25">
      <c r="L1286" t="str">
        <f>TRIM(RIGHT(SUBSTITUTE(Reference!CO1280,"\",REPT(" ",100)),100))</f>
        <v/>
      </c>
      <c r="M1286" t="str">
        <f t="shared" si="41"/>
        <v/>
      </c>
      <c r="N1286" t="str">
        <f t="shared" si="40"/>
        <v/>
      </c>
    </row>
    <row r="1287" spans="12:14" x14ac:dyDescent="0.25">
      <c r="L1287" t="str">
        <f>TRIM(RIGHT(SUBSTITUTE(Reference!CO1281,"\",REPT(" ",100)),100))</f>
        <v/>
      </c>
      <c r="M1287" t="str">
        <f t="shared" si="41"/>
        <v/>
      </c>
      <c r="N1287" t="str">
        <f t="shared" si="40"/>
        <v/>
      </c>
    </row>
    <row r="1288" spans="12:14" x14ac:dyDescent="0.25">
      <c r="L1288" t="str">
        <f>TRIM(RIGHT(SUBSTITUTE(Reference!CO1282,"\",REPT(" ",100)),100))</f>
        <v/>
      </c>
      <c r="M1288" t="str">
        <f t="shared" si="41"/>
        <v/>
      </c>
      <c r="N1288" t="str">
        <f t="shared" si="40"/>
        <v/>
      </c>
    </row>
    <row r="1289" spans="12:14" x14ac:dyDescent="0.25">
      <c r="L1289" t="str">
        <f>TRIM(RIGHT(SUBSTITUTE(Reference!CO1283,"\",REPT(" ",100)),100))</f>
        <v/>
      </c>
      <c r="M1289" t="str">
        <f t="shared" si="41"/>
        <v/>
      </c>
      <c r="N1289" t="str">
        <f t="shared" si="40"/>
        <v/>
      </c>
    </row>
    <row r="1290" spans="12:14" x14ac:dyDescent="0.25">
      <c r="L1290" t="str">
        <f>TRIM(RIGHT(SUBSTITUTE(Reference!CO1284,"\",REPT(" ",100)),100))</f>
        <v/>
      </c>
      <c r="M1290" t="str">
        <f t="shared" si="41"/>
        <v/>
      </c>
      <c r="N1290" t="str">
        <f t="shared" ref="N1290:N1316" si="42">IF(LEFT(RIGHT(M1290,2),1)&lt;&gt;"/",RIGHT(M1290,6),INDEX(CandidateFileArray,MATCH(RIGHT(M1290,8),CandidateFileList,0),2))</f>
        <v/>
      </c>
    </row>
    <row r="1291" spans="12:14" x14ac:dyDescent="0.25">
      <c r="L1291" t="str">
        <f>TRIM(RIGHT(SUBSTITUTE(Reference!CO1285,"\",REPT(" ",100)),100))</f>
        <v/>
      </c>
      <c r="M1291" t="str">
        <f t="shared" ref="M1291:M1316" si="43">TRIM(LEFT(SUBSTITUTE(L1291,".",REPT(" ",100)),100))</f>
        <v/>
      </c>
      <c r="N1291" t="str">
        <f t="shared" si="42"/>
        <v/>
      </c>
    </row>
    <row r="1292" spans="12:14" x14ac:dyDescent="0.25">
      <c r="L1292" t="str">
        <f>TRIM(RIGHT(SUBSTITUTE(Reference!CO1286,"\",REPT(" ",100)),100))</f>
        <v/>
      </c>
      <c r="M1292" t="str">
        <f t="shared" si="43"/>
        <v/>
      </c>
      <c r="N1292" t="str">
        <f t="shared" si="42"/>
        <v/>
      </c>
    </row>
    <row r="1293" spans="12:14" x14ac:dyDescent="0.25">
      <c r="L1293" t="str">
        <f>TRIM(RIGHT(SUBSTITUTE(Reference!CO1287,"\",REPT(" ",100)),100))</f>
        <v/>
      </c>
      <c r="M1293" t="str">
        <f t="shared" si="43"/>
        <v/>
      </c>
      <c r="N1293" t="str">
        <f t="shared" si="42"/>
        <v/>
      </c>
    </row>
    <row r="1294" spans="12:14" x14ac:dyDescent="0.25">
      <c r="L1294" t="str">
        <f>TRIM(RIGHT(SUBSTITUTE(Reference!CO1288,"\",REPT(" ",100)),100))</f>
        <v/>
      </c>
      <c r="M1294" t="str">
        <f t="shared" si="43"/>
        <v/>
      </c>
      <c r="N1294" t="str">
        <f t="shared" si="42"/>
        <v/>
      </c>
    </row>
    <row r="1295" spans="12:14" x14ac:dyDescent="0.25">
      <c r="L1295" t="str">
        <f>TRIM(RIGHT(SUBSTITUTE(Reference!CO1289,"\",REPT(" ",100)),100))</f>
        <v/>
      </c>
      <c r="M1295" t="str">
        <f t="shared" si="43"/>
        <v/>
      </c>
      <c r="N1295" t="str">
        <f t="shared" si="42"/>
        <v/>
      </c>
    </row>
    <row r="1296" spans="12:14" x14ac:dyDescent="0.25">
      <c r="L1296" t="str">
        <f>TRIM(RIGHT(SUBSTITUTE(Reference!CO1290,"\",REPT(" ",100)),100))</f>
        <v/>
      </c>
      <c r="M1296" t="str">
        <f t="shared" si="43"/>
        <v/>
      </c>
      <c r="N1296" t="str">
        <f t="shared" si="42"/>
        <v/>
      </c>
    </row>
    <row r="1297" spans="12:14" x14ac:dyDescent="0.25">
      <c r="L1297" t="str">
        <f>TRIM(RIGHT(SUBSTITUTE(Reference!CO1291,"\",REPT(" ",100)),100))</f>
        <v/>
      </c>
      <c r="M1297" t="str">
        <f t="shared" si="43"/>
        <v/>
      </c>
      <c r="N1297" t="str">
        <f t="shared" si="42"/>
        <v/>
      </c>
    </row>
    <row r="1298" spans="12:14" x14ac:dyDescent="0.25">
      <c r="L1298" t="str">
        <f>TRIM(RIGHT(SUBSTITUTE(Reference!CO1292,"\",REPT(" ",100)),100))</f>
        <v/>
      </c>
      <c r="M1298" t="str">
        <f t="shared" si="43"/>
        <v/>
      </c>
      <c r="N1298" t="str">
        <f t="shared" si="42"/>
        <v/>
      </c>
    </row>
    <row r="1299" spans="12:14" x14ac:dyDescent="0.25">
      <c r="L1299" t="str">
        <f>TRIM(RIGHT(SUBSTITUTE(Reference!CO1293,"\",REPT(" ",100)),100))</f>
        <v/>
      </c>
      <c r="M1299" t="str">
        <f t="shared" si="43"/>
        <v/>
      </c>
      <c r="N1299" t="str">
        <f t="shared" si="42"/>
        <v/>
      </c>
    </row>
    <row r="1300" spans="12:14" x14ac:dyDescent="0.25">
      <c r="L1300" t="str">
        <f>TRIM(RIGHT(SUBSTITUTE(Reference!CO1294,"\",REPT(" ",100)),100))</f>
        <v/>
      </c>
      <c r="M1300" t="str">
        <f t="shared" si="43"/>
        <v/>
      </c>
      <c r="N1300" t="str">
        <f t="shared" si="42"/>
        <v/>
      </c>
    </row>
    <row r="1301" spans="12:14" x14ac:dyDescent="0.25">
      <c r="L1301" t="str">
        <f>TRIM(RIGHT(SUBSTITUTE(Reference!CO1295,"\",REPT(" ",100)),100))</f>
        <v/>
      </c>
      <c r="M1301" t="str">
        <f t="shared" si="43"/>
        <v/>
      </c>
      <c r="N1301" t="str">
        <f t="shared" si="42"/>
        <v/>
      </c>
    </row>
    <row r="1302" spans="12:14" x14ac:dyDescent="0.25">
      <c r="L1302" t="str">
        <f>TRIM(RIGHT(SUBSTITUTE(Reference!CO1296,"\",REPT(" ",100)),100))</f>
        <v/>
      </c>
      <c r="M1302" t="str">
        <f t="shared" si="43"/>
        <v/>
      </c>
      <c r="N1302" t="str">
        <f t="shared" si="42"/>
        <v/>
      </c>
    </row>
    <row r="1303" spans="12:14" x14ac:dyDescent="0.25">
      <c r="L1303" t="str">
        <f>TRIM(RIGHT(SUBSTITUTE(Reference!CO1297,"\",REPT(" ",100)),100))</f>
        <v/>
      </c>
      <c r="M1303" t="str">
        <f t="shared" si="43"/>
        <v/>
      </c>
      <c r="N1303" t="str">
        <f t="shared" si="42"/>
        <v/>
      </c>
    </row>
    <row r="1304" spans="12:14" x14ac:dyDescent="0.25">
      <c r="L1304" t="str">
        <f>TRIM(RIGHT(SUBSTITUTE(Reference!CO1298,"\",REPT(" ",100)),100))</f>
        <v/>
      </c>
      <c r="M1304" t="str">
        <f t="shared" si="43"/>
        <v/>
      </c>
      <c r="N1304" t="str">
        <f t="shared" si="42"/>
        <v/>
      </c>
    </row>
    <row r="1305" spans="12:14" x14ac:dyDescent="0.25">
      <c r="L1305" t="str">
        <f>TRIM(RIGHT(SUBSTITUTE(Reference!CO1299,"\",REPT(" ",100)),100))</f>
        <v/>
      </c>
      <c r="M1305" t="str">
        <f t="shared" si="43"/>
        <v/>
      </c>
      <c r="N1305" t="str">
        <f t="shared" si="42"/>
        <v/>
      </c>
    </row>
    <row r="1306" spans="12:14" x14ac:dyDescent="0.25">
      <c r="L1306" t="str">
        <f>TRIM(RIGHT(SUBSTITUTE(Reference!CO1300,"\",REPT(" ",100)),100))</f>
        <v/>
      </c>
      <c r="M1306" t="str">
        <f t="shared" si="43"/>
        <v/>
      </c>
      <c r="N1306" t="str">
        <f t="shared" si="42"/>
        <v/>
      </c>
    </row>
    <row r="1307" spans="12:14" x14ac:dyDescent="0.25">
      <c r="L1307" t="str">
        <f>TRIM(RIGHT(SUBSTITUTE(Reference!CO1301,"\",REPT(" ",100)),100))</f>
        <v/>
      </c>
      <c r="M1307" t="str">
        <f t="shared" si="43"/>
        <v/>
      </c>
      <c r="N1307" t="str">
        <f t="shared" si="42"/>
        <v/>
      </c>
    </row>
    <row r="1308" spans="12:14" x14ac:dyDescent="0.25">
      <c r="L1308" t="str">
        <f>TRIM(RIGHT(SUBSTITUTE(Reference!CO1302,"\",REPT(" ",100)),100))</f>
        <v/>
      </c>
      <c r="M1308" t="str">
        <f t="shared" si="43"/>
        <v/>
      </c>
      <c r="N1308" t="str">
        <f t="shared" si="42"/>
        <v/>
      </c>
    </row>
    <row r="1309" spans="12:14" x14ac:dyDescent="0.25">
      <c r="L1309" t="str">
        <f>TRIM(RIGHT(SUBSTITUTE(Reference!CO1303,"\",REPT(" ",100)),100))</f>
        <v/>
      </c>
      <c r="M1309" t="str">
        <f t="shared" si="43"/>
        <v/>
      </c>
      <c r="N1309" t="str">
        <f t="shared" si="42"/>
        <v/>
      </c>
    </row>
    <row r="1310" spans="12:14" x14ac:dyDescent="0.25">
      <c r="L1310" t="str">
        <f>TRIM(RIGHT(SUBSTITUTE(Reference!CO1304,"\",REPT(" ",100)),100))</f>
        <v/>
      </c>
      <c r="M1310" t="str">
        <f t="shared" si="43"/>
        <v/>
      </c>
      <c r="N1310" t="str">
        <f t="shared" si="42"/>
        <v/>
      </c>
    </row>
    <row r="1311" spans="12:14" x14ac:dyDescent="0.25">
      <c r="L1311" t="str">
        <f>TRIM(RIGHT(SUBSTITUTE(Reference!CO1305,"\",REPT(" ",100)),100))</f>
        <v/>
      </c>
      <c r="M1311" t="str">
        <f t="shared" si="43"/>
        <v/>
      </c>
      <c r="N1311" t="str">
        <f t="shared" si="42"/>
        <v/>
      </c>
    </row>
    <row r="1312" spans="12:14" x14ac:dyDescent="0.25">
      <c r="L1312" t="str">
        <f>TRIM(RIGHT(SUBSTITUTE(Reference!CO1306,"\",REPT(" ",100)),100))</f>
        <v/>
      </c>
      <c r="M1312" t="str">
        <f t="shared" si="43"/>
        <v/>
      </c>
      <c r="N1312" t="str">
        <f t="shared" si="42"/>
        <v/>
      </c>
    </row>
    <row r="1313" spans="12:14" x14ac:dyDescent="0.25">
      <c r="L1313" t="str">
        <f>TRIM(RIGHT(SUBSTITUTE(Reference!CO1307,"\",REPT(" ",100)),100))</f>
        <v/>
      </c>
      <c r="M1313" t="str">
        <f t="shared" si="43"/>
        <v/>
      </c>
      <c r="N1313" t="str">
        <f t="shared" si="42"/>
        <v/>
      </c>
    </row>
    <row r="1314" spans="12:14" x14ac:dyDescent="0.25">
      <c r="L1314" t="str">
        <f>TRIM(RIGHT(SUBSTITUTE(Reference!CO1308,"\",REPT(" ",100)),100))</f>
        <v/>
      </c>
      <c r="M1314" t="str">
        <f t="shared" si="43"/>
        <v/>
      </c>
      <c r="N1314" t="str">
        <f t="shared" si="42"/>
        <v/>
      </c>
    </row>
    <row r="1315" spans="12:14" x14ac:dyDescent="0.25">
      <c r="L1315" t="str">
        <f>TRIM(RIGHT(SUBSTITUTE(Reference!CO1309,"\",REPT(" ",100)),100))</f>
        <v/>
      </c>
      <c r="M1315" t="str">
        <f t="shared" si="43"/>
        <v/>
      </c>
      <c r="N1315" t="str">
        <f t="shared" si="42"/>
        <v/>
      </c>
    </row>
    <row r="1316" spans="12:14" x14ac:dyDescent="0.25">
      <c r="L1316" t="str">
        <f>TRIM(RIGHT(SUBSTITUTE(Reference!CO1310,"\",REPT(" ",100)),100))</f>
        <v/>
      </c>
      <c r="M1316" t="str">
        <f t="shared" si="43"/>
        <v/>
      </c>
      <c r="N1316" t="str">
        <f t="shared" si="42"/>
        <v/>
      </c>
    </row>
  </sheetData>
  <pageMargins left="0.7" right="0.7" top="0.75" bottom="0.75" header="0.3" footer="0.3"/>
  <pageSetup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K345"/>
  <sheetViews>
    <sheetView zoomScaleNormal="100" workbookViewId="0"/>
  </sheetViews>
  <sheetFormatPr defaultColWidth="13.7109375" defaultRowHeight="15" x14ac:dyDescent="0.25"/>
  <cols>
    <col min="2" max="2" width="41.42578125" customWidth="1"/>
    <col min="3" max="3" width="18.140625" customWidth="1"/>
    <col min="4" max="4" width="8.5703125" customWidth="1"/>
    <col min="5" max="5" width="10.42578125" customWidth="1"/>
    <col min="6" max="6" width="11.7109375" customWidth="1"/>
    <col min="8" max="8" width="7.7109375" customWidth="1"/>
  </cols>
  <sheetData>
    <row r="1" spans="1:375" x14ac:dyDescent="0.25">
      <c r="E1" t="s">
        <v>620</v>
      </c>
      <c r="F1" t="s">
        <v>320</v>
      </c>
      <c r="O1" t="s">
        <v>62</v>
      </c>
      <c r="AC1" t="s">
        <v>482</v>
      </c>
      <c r="AI1" t="s">
        <v>327</v>
      </c>
      <c r="AW1" t="s">
        <v>593</v>
      </c>
      <c r="BI1" t="s">
        <v>265</v>
      </c>
      <c r="BW1" t="s">
        <v>264</v>
      </c>
      <c r="CH1" t="s">
        <v>483</v>
      </c>
      <c r="CM1" t="s">
        <v>328</v>
      </c>
      <c r="CX1" t="s">
        <v>594</v>
      </c>
      <c r="DH1" t="s">
        <v>329</v>
      </c>
      <c r="DS1" t="s">
        <v>63</v>
      </c>
      <c r="DW1" t="s">
        <v>230</v>
      </c>
      <c r="EA1" t="s">
        <v>613</v>
      </c>
      <c r="EC1" t="s">
        <v>259</v>
      </c>
      <c r="EP1" t="s">
        <v>657</v>
      </c>
      <c r="EU1" t="s">
        <v>330</v>
      </c>
      <c r="FH1" t="s">
        <v>614</v>
      </c>
      <c r="FT1" t="s">
        <v>266</v>
      </c>
      <c r="GG1" t="s">
        <v>267</v>
      </c>
      <c r="GP1" t="s">
        <v>485</v>
      </c>
      <c r="GT1" t="s">
        <v>389</v>
      </c>
      <c r="HC1" t="s">
        <v>399</v>
      </c>
      <c r="HL1" t="s">
        <v>595</v>
      </c>
      <c r="HU1" t="s">
        <v>596</v>
      </c>
      <c r="ID1" t="s">
        <v>268</v>
      </c>
      <c r="IM1" t="s">
        <v>269</v>
      </c>
      <c r="IS1" t="s">
        <v>597</v>
      </c>
      <c r="IU1" t="s">
        <v>281</v>
      </c>
      <c r="JC1" t="s">
        <v>615</v>
      </c>
      <c r="JK1" t="s">
        <v>369</v>
      </c>
      <c r="JN1" t="s">
        <v>370</v>
      </c>
      <c r="JP1" t="s">
        <v>390</v>
      </c>
      <c r="JR1" t="s">
        <v>384</v>
      </c>
      <c r="JU1" t="s">
        <v>385</v>
      </c>
      <c r="JX1" t="s">
        <v>472</v>
      </c>
      <c r="JZ1" t="s">
        <v>658</v>
      </c>
      <c r="KB1" t="s">
        <v>659</v>
      </c>
      <c r="KH1" t="s">
        <v>666</v>
      </c>
      <c r="KJ1" t="s">
        <v>486</v>
      </c>
      <c r="KW1" t="s">
        <v>487</v>
      </c>
      <c r="LB1" t="s">
        <v>488</v>
      </c>
      <c r="LL1" t="s">
        <v>489</v>
      </c>
      <c r="LP1" t="s">
        <v>490</v>
      </c>
      <c r="LY1" t="s">
        <v>491</v>
      </c>
      <c r="MC1" t="s">
        <v>621</v>
      </c>
      <c r="MV1" t="s">
        <v>331</v>
      </c>
    </row>
    <row r="2" spans="1:375" x14ac:dyDescent="0.25">
      <c r="B2" t="s">
        <v>260</v>
      </c>
      <c r="D2" t="s">
        <v>58</v>
      </c>
      <c r="E2" t="s">
        <v>321</v>
      </c>
      <c r="F2" t="s">
        <v>322</v>
      </c>
      <c r="H2" t="s">
        <v>64</v>
      </c>
      <c r="I2" t="s">
        <v>598</v>
      </c>
      <c r="J2" t="s">
        <v>492</v>
      </c>
      <c r="K2" t="s">
        <v>493</v>
      </c>
      <c r="L2" t="s">
        <v>279</v>
      </c>
      <c r="M2" t="s">
        <v>597</v>
      </c>
      <c r="O2" t="s">
        <v>66</v>
      </c>
      <c r="P2" t="s">
        <v>67</v>
      </c>
      <c r="Q2" t="s">
        <v>68</v>
      </c>
      <c r="R2" t="s">
        <v>69</v>
      </c>
      <c r="S2" t="s">
        <v>494</v>
      </c>
      <c r="T2" t="s">
        <v>271</v>
      </c>
      <c r="U2" t="s">
        <v>323</v>
      </c>
      <c r="V2" t="s">
        <v>495</v>
      </c>
      <c r="W2" t="s">
        <v>70</v>
      </c>
      <c r="X2" t="s">
        <v>71</v>
      </c>
      <c r="Y2" t="s">
        <v>72</v>
      </c>
      <c r="Z2" t="s">
        <v>73</v>
      </c>
      <c r="AA2" t="s">
        <v>74</v>
      </c>
      <c r="AB2" t="s">
        <v>75</v>
      </c>
      <c r="AC2" t="s">
        <v>66</v>
      </c>
      <c r="AD2" t="s">
        <v>69</v>
      </c>
      <c r="AE2" t="s">
        <v>495</v>
      </c>
      <c r="AF2" t="s">
        <v>71</v>
      </c>
      <c r="AG2" t="s">
        <v>74</v>
      </c>
      <c r="AH2" t="s">
        <v>75</v>
      </c>
      <c r="AI2" t="s">
        <v>66</v>
      </c>
      <c r="AJ2" t="s">
        <v>67</v>
      </c>
      <c r="AK2" t="s">
        <v>68</v>
      </c>
      <c r="AL2" t="s">
        <v>69</v>
      </c>
      <c r="AM2" t="s">
        <v>494</v>
      </c>
      <c r="AN2" t="s">
        <v>271</v>
      </c>
      <c r="AO2" t="s">
        <v>323</v>
      </c>
      <c r="AP2" t="s">
        <v>495</v>
      </c>
      <c r="AQ2" t="s">
        <v>70</v>
      </c>
      <c r="AR2" t="s">
        <v>71</v>
      </c>
      <c r="AS2" t="s">
        <v>72</v>
      </c>
      <c r="AT2" t="s">
        <v>73</v>
      </c>
      <c r="AU2" t="s">
        <v>74</v>
      </c>
      <c r="AV2" t="s">
        <v>75</v>
      </c>
      <c r="AW2" t="s">
        <v>66</v>
      </c>
      <c r="AX2" t="s">
        <v>67</v>
      </c>
      <c r="AY2" t="s">
        <v>68</v>
      </c>
      <c r="AZ2" t="s">
        <v>69</v>
      </c>
      <c r="BA2" t="s">
        <v>271</v>
      </c>
      <c r="BB2" t="s">
        <v>323</v>
      </c>
      <c r="BC2" t="s">
        <v>495</v>
      </c>
      <c r="BD2" t="s">
        <v>70</v>
      </c>
      <c r="BE2" t="s">
        <v>71</v>
      </c>
      <c r="BF2" t="s">
        <v>72</v>
      </c>
      <c r="BG2" t="s">
        <v>73</v>
      </c>
      <c r="BH2" t="s">
        <v>74</v>
      </c>
      <c r="BI2" t="s">
        <v>66</v>
      </c>
      <c r="BJ2" t="s">
        <v>67</v>
      </c>
      <c r="BK2" t="s">
        <v>68</v>
      </c>
      <c r="BL2" t="s">
        <v>69</v>
      </c>
      <c r="BM2" t="s">
        <v>494</v>
      </c>
      <c r="BN2" t="s">
        <v>271</v>
      </c>
      <c r="BO2" t="s">
        <v>323</v>
      </c>
      <c r="BP2" t="s">
        <v>495</v>
      </c>
      <c r="BQ2" t="s">
        <v>70</v>
      </c>
      <c r="BR2" t="s">
        <v>71</v>
      </c>
      <c r="BS2" t="s">
        <v>72</v>
      </c>
      <c r="BT2" t="s">
        <v>73</v>
      </c>
      <c r="BU2" t="s">
        <v>74</v>
      </c>
      <c r="BV2" t="s">
        <v>75</v>
      </c>
      <c r="BW2" t="s">
        <v>66</v>
      </c>
      <c r="BX2" t="s">
        <v>67</v>
      </c>
      <c r="BY2" t="s">
        <v>68</v>
      </c>
      <c r="BZ2" t="s">
        <v>69</v>
      </c>
      <c r="CA2" t="s">
        <v>271</v>
      </c>
      <c r="CB2" t="s">
        <v>70</v>
      </c>
      <c r="CC2" t="s">
        <v>71</v>
      </c>
      <c r="CD2" t="s">
        <v>72</v>
      </c>
      <c r="CE2" t="s">
        <v>73</v>
      </c>
      <c r="CF2" t="s">
        <v>74</v>
      </c>
      <c r="CG2" t="s">
        <v>75</v>
      </c>
      <c r="CH2" t="s">
        <v>66</v>
      </c>
      <c r="CI2" t="s">
        <v>69</v>
      </c>
      <c r="CJ2" t="s">
        <v>71</v>
      </c>
      <c r="CK2" t="s">
        <v>74</v>
      </c>
      <c r="CL2" t="s">
        <v>75</v>
      </c>
      <c r="CM2" t="s">
        <v>66</v>
      </c>
      <c r="CN2" t="s">
        <v>67</v>
      </c>
      <c r="CO2" t="s">
        <v>68</v>
      </c>
      <c r="CP2" t="s">
        <v>69</v>
      </c>
      <c r="CQ2" t="s">
        <v>271</v>
      </c>
      <c r="CR2" t="s">
        <v>70</v>
      </c>
      <c r="CS2" t="s">
        <v>71</v>
      </c>
      <c r="CT2" t="s">
        <v>72</v>
      </c>
      <c r="CU2" t="s">
        <v>73</v>
      </c>
      <c r="CV2" t="s">
        <v>74</v>
      </c>
      <c r="CW2" t="s">
        <v>75</v>
      </c>
      <c r="CX2" t="s">
        <v>66</v>
      </c>
      <c r="CY2" t="s">
        <v>67</v>
      </c>
      <c r="CZ2" t="s">
        <v>68</v>
      </c>
      <c r="DA2" t="s">
        <v>69</v>
      </c>
      <c r="DB2" t="s">
        <v>271</v>
      </c>
      <c r="DC2" t="s">
        <v>70</v>
      </c>
      <c r="DD2" t="s">
        <v>71</v>
      </c>
      <c r="DE2" t="s">
        <v>72</v>
      </c>
      <c r="DF2" t="s">
        <v>73</v>
      </c>
      <c r="DG2" t="s">
        <v>74</v>
      </c>
      <c r="DH2" t="s">
        <v>66</v>
      </c>
      <c r="DI2" t="s">
        <v>67</v>
      </c>
      <c r="DJ2" t="s">
        <v>68</v>
      </c>
      <c r="DK2" t="s">
        <v>69</v>
      </c>
      <c r="DL2" t="s">
        <v>271</v>
      </c>
      <c r="DM2" t="s">
        <v>70</v>
      </c>
      <c r="DN2" t="s">
        <v>71</v>
      </c>
      <c r="DO2" t="s">
        <v>72</v>
      </c>
      <c r="DP2" t="s">
        <v>73</v>
      </c>
      <c r="DQ2" t="s">
        <v>74</v>
      </c>
      <c r="DR2" t="s">
        <v>75</v>
      </c>
      <c r="DS2" t="s">
        <v>65</v>
      </c>
      <c r="DU2" t="s">
        <v>76</v>
      </c>
      <c r="DV2" t="s">
        <v>496</v>
      </c>
      <c r="DW2" t="s">
        <v>231</v>
      </c>
      <c r="DX2" t="s">
        <v>232</v>
      </c>
      <c r="DY2" t="s">
        <v>233</v>
      </c>
      <c r="DZ2" t="s">
        <v>270</v>
      </c>
      <c r="EA2" t="s">
        <v>93</v>
      </c>
      <c r="EB2" t="s">
        <v>94</v>
      </c>
      <c r="EC2" t="s">
        <v>66</v>
      </c>
      <c r="ED2" t="s">
        <v>67</v>
      </c>
      <c r="EE2" t="s">
        <v>68</v>
      </c>
      <c r="EF2" t="s">
        <v>69</v>
      </c>
      <c r="EG2" t="s">
        <v>494</v>
      </c>
      <c r="EH2" t="s">
        <v>271</v>
      </c>
      <c r="EI2" t="s">
        <v>323</v>
      </c>
      <c r="EJ2" t="s">
        <v>495</v>
      </c>
      <c r="EK2" t="s">
        <v>70</v>
      </c>
      <c r="EL2" t="s">
        <v>71</v>
      </c>
      <c r="EM2" t="s">
        <v>72</v>
      </c>
      <c r="EN2" t="s">
        <v>73</v>
      </c>
      <c r="EO2" t="s">
        <v>74</v>
      </c>
      <c r="EP2" t="s">
        <v>66</v>
      </c>
      <c r="EQ2" t="s">
        <v>69</v>
      </c>
      <c r="ER2" t="s">
        <v>495</v>
      </c>
      <c r="ES2" t="s">
        <v>71</v>
      </c>
      <c r="ET2" t="s">
        <v>74</v>
      </c>
      <c r="EU2" t="s">
        <v>66</v>
      </c>
      <c r="EV2" t="s">
        <v>67</v>
      </c>
      <c r="EW2" t="s">
        <v>68</v>
      </c>
      <c r="EX2" t="s">
        <v>69</v>
      </c>
      <c r="EY2" t="s">
        <v>494</v>
      </c>
      <c r="EZ2" t="s">
        <v>271</v>
      </c>
      <c r="FA2" t="s">
        <v>323</v>
      </c>
      <c r="FB2" t="s">
        <v>495</v>
      </c>
      <c r="FC2" t="s">
        <v>70</v>
      </c>
      <c r="FD2" t="s">
        <v>71</v>
      </c>
      <c r="FE2" t="s">
        <v>72</v>
      </c>
      <c r="FF2" t="s">
        <v>73</v>
      </c>
      <c r="FG2" t="s">
        <v>74</v>
      </c>
      <c r="FH2" t="s">
        <v>66</v>
      </c>
      <c r="FI2" t="s">
        <v>67</v>
      </c>
      <c r="FJ2" t="s">
        <v>68</v>
      </c>
      <c r="FK2" t="s">
        <v>69</v>
      </c>
      <c r="FL2" t="s">
        <v>271</v>
      </c>
      <c r="FM2" t="s">
        <v>323</v>
      </c>
      <c r="FN2" t="s">
        <v>495</v>
      </c>
      <c r="FO2" t="s">
        <v>70</v>
      </c>
      <c r="FP2" t="s">
        <v>71</v>
      </c>
      <c r="FQ2" t="s">
        <v>72</v>
      </c>
      <c r="FR2" t="s">
        <v>73</v>
      </c>
      <c r="FS2" t="s">
        <v>74</v>
      </c>
      <c r="FT2" t="s">
        <v>66</v>
      </c>
      <c r="FU2" t="s">
        <v>67</v>
      </c>
      <c r="FV2" t="s">
        <v>68</v>
      </c>
      <c r="FW2" t="s">
        <v>69</v>
      </c>
      <c r="FX2" t="s">
        <v>494</v>
      </c>
      <c r="FY2" t="s">
        <v>271</v>
      </c>
      <c r="FZ2" t="s">
        <v>323</v>
      </c>
      <c r="GA2" t="s">
        <v>495</v>
      </c>
      <c r="GB2" t="s">
        <v>70</v>
      </c>
      <c r="GC2" t="s">
        <v>71</v>
      </c>
      <c r="GD2" t="s">
        <v>72</v>
      </c>
      <c r="GE2" t="s">
        <v>73</v>
      </c>
      <c r="GF2" t="s">
        <v>74</v>
      </c>
      <c r="GG2" t="s">
        <v>66</v>
      </c>
      <c r="GH2" t="s">
        <v>67</v>
      </c>
      <c r="GI2" t="s">
        <v>68</v>
      </c>
      <c r="GJ2" t="s">
        <v>69</v>
      </c>
      <c r="GK2" t="s">
        <v>70</v>
      </c>
      <c r="GL2" t="s">
        <v>71</v>
      </c>
      <c r="GM2" t="s">
        <v>72</v>
      </c>
      <c r="GN2" t="s">
        <v>73</v>
      </c>
      <c r="GO2" t="s">
        <v>74</v>
      </c>
      <c r="GP2" t="s">
        <v>66</v>
      </c>
      <c r="GQ2" t="s">
        <v>69</v>
      </c>
      <c r="GR2" t="s">
        <v>71</v>
      </c>
      <c r="GS2" t="s">
        <v>74</v>
      </c>
      <c r="GT2" t="s">
        <v>66</v>
      </c>
      <c r="GU2" t="s">
        <v>67</v>
      </c>
      <c r="GV2" t="s">
        <v>68</v>
      </c>
      <c r="GW2" t="s">
        <v>69</v>
      </c>
      <c r="GX2" t="s">
        <v>70</v>
      </c>
      <c r="GY2" t="s">
        <v>71</v>
      </c>
      <c r="GZ2" t="s">
        <v>72</v>
      </c>
      <c r="HA2" t="s">
        <v>73</v>
      </c>
      <c r="HB2" t="s">
        <v>74</v>
      </c>
      <c r="HC2" t="s">
        <v>66</v>
      </c>
      <c r="HD2" t="s">
        <v>67</v>
      </c>
      <c r="HE2" t="s">
        <v>68</v>
      </c>
      <c r="HF2" t="s">
        <v>69</v>
      </c>
      <c r="HG2" t="s">
        <v>70</v>
      </c>
      <c r="HH2" t="s">
        <v>71</v>
      </c>
      <c r="HI2" t="s">
        <v>72</v>
      </c>
      <c r="HJ2" t="s">
        <v>73</v>
      </c>
      <c r="HK2" t="s">
        <v>74</v>
      </c>
      <c r="HL2" t="s">
        <v>66</v>
      </c>
      <c r="HM2" t="s">
        <v>67</v>
      </c>
      <c r="HN2" t="s">
        <v>68</v>
      </c>
      <c r="HO2" t="s">
        <v>69</v>
      </c>
      <c r="HP2" t="s">
        <v>70</v>
      </c>
      <c r="HQ2" t="s">
        <v>71</v>
      </c>
      <c r="HR2" t="s">
        <v>72</v>
      </c>
      <c r="HS2" t="s">
        <v>73</v>
      </c>
      <c r="HT2" t="s">
        <v>74</v>
      </c>
      <c r="HU2" t="s">
        <v>66</v>
      </c>
      <c r="HV2" t="s">
        <v>67</v>
      </c>
      <c r="HW2" t="s">
        <v>68</v>
      </c>
      <c r="HX2" t="s">
        <v>69</v>
      </c>
      <c r="HY2" t="s">
        <v>70</v>
      </c>
      <c r="HZ2" t="s">
        <v>71</v>
      </c>
      <c r="IA2" t="s">
        <v>72</v>
      </c>
      <c r="IB2" t="s">
        <v>73</v>
      </c>
      <c r="IC2" t="s">
        <v>74</v>
      </c>
      <c r="ID2" t="s">
        <v>66</v>
      </c>
      <c r="IE2" t="s">
        <v>67</v>
      </c>
      <c r="IF2" t="s">
        <v>68</v>
      </c>
      <c r="IG2" t="s">
        <v>69</v>
      </c>
      <c r="IH2" t="s">
        <v>70</v>
      </c>
      <c r="II2" t="s">
        <v>71</v>
      </c>
      <c r="IJ2" t="s">
        <v>72</v>
      </c>
      <c r="IK2" t="s">
        <v>73</v>
      </c>
      <c r="IL2" t="s">
        <v>74</v>
      </c>
      <c r="IM2" t="s">
        <v>93</v>
      </c>
      <c r="IN2" t="s">
        <v>93</v>
      </c>
      <c r="IO2" t="s">
        <v>93</v>
      </c>
      <c r="IP2" t="s">
        <v>94</v>
      </c>
      <c r="IQ2" t="s">
        <v>94</v>
      </c>
      <c r="IR2" t="s">
        <v>94</v>
      </c>
      <c r="IS2" t="s">
        <v>93</v>
      </c>
      <c r="IT2" t="s">
        <v>94</v>
      </c>
      <c r="IU2" t="s">
        <v>282</v>
      </c>
      <c r="IW2" t="s">
        <v>283</v>
      </c>
      <c r="IY2" t="s">
        <v>284</v>
      </c>
      <c r="JA2" t="s">
        <v>285</v>
      </c>
      <c r="JC2" t="s">
        <v>282</v>
      </c>
      <c r="JE2" t="s">
        <v>283</v>
      </c>
      <c r="JG2" t="s">
        <v>284</v>
      </c>
      <c r="JI2" t="s">
        <v>285</v>
      </c>
      <c r="JK2" t="s">
        <v>371</v>
      </c>
      <c r="JL2" t="s">
        <v>372</v>
      </c>
      <c r="JM2" t="s">
        <v>373</v>
      </c>
      <c r="JO2" t="s">
        <v>374</v>
      </c>
      <c r="JP2" t="s">
        <v>375</v>
      </c>
      <c r="JQ2" t="s">
        <v>391</v>
      </c>
      <c r="JR2" t="s">
        <v>376</v>
      </c>
      <c r="JS2" t="s">
        <v>377</v>
      </c>
      <c r="JT2" t="s">
        <v>386</v>
      </c>
      <c r="JU2" t="s">
        <v>376</v>
      </c>
      <c r="JV2" t="s">
        <v>377</v>
      </c>
      <c r="JW2" t="s">
        <v>386</v>
      </c>
      <c r="JX2" t="s">
        <v>392</v>
      </c>
      <c r="JY2" t="s">
        <v>323</v>
      </c>
      <c r="JZ2" t="s">
        <v>660</v>
      </c>
      <c r="KA2" t="s">
        <v>661</v>
      </c>
      <c r="KB2" t="s">
        <v>35</v>
      </c>
      <c r="KD2" t="s">
        <v>34</v>
      </c>
      <c r="KF2" t="s">
        <v>662</v>
      </c>
      <c r="KH2" t="s">
        <v>667</v>
      </c>
      <c r="KI2" t="s">
        <v>668</v>
      </c>
      <c r="KJ2" t="s">
        <v>66</v>
      </c>
      <c r="KK2" t="s">
        <v>67</v>
      </c>
      <c r="KL2" t="s">
        <v>68</v>
      </c>
      <c r="KM2" t="s">
        <v>69</v>
      </c>
      <c r="KN2" t="s">
        <v>494</v>
      </c>
      <c r="KO2" t="s">
        <v>271</v>
      </c>
      <c r="KP2" t="s">
        <v>323</v>
      </c>
      <c r="KQ2" t="s">
        <v>495</v>
      </c>
      <c r="KR2" t="s">
        <v>70</v>
      </c>
      <c r="KS2" t="s">
        <v>71</v>
      </c>
      <c r="KT2" t="s">
        <v>72</v>
      </c>
      <c r="KU2" t="s">
        <v>73</v>
      </c>
      <c r="KV2" t="s">
        <v>74</v>
      </c>
      <c r="KW2" t="s">
        <v>66</v>
      </c>
      <c r="KX2" t="s">
        <v>69</v>
      </c>
      <c r="KY2" t="s">
        <v>495</v>
      </c>
      <c r="KZ2" t="s">
        <v>71</v>
      </c>
      <c r="LA2" t="s">
        <v>74</v>
      </c>
      <c r="LB2" t="s">
        <v>66</v>
      </c>
      <c r="LC2" t="s">
        <v>67</v>
      </c>
      <c r="LD2" t="s">
        <v>68</v>
      </c>
      <c r="LE2" t="s">
        <v>69</v>
      </c>
      <c r="LF2" t="s">
        <v>271</v>
      </c>
      <c r="LG2" t="s">
        <v>70</v>
      </c>
      <c r="LH2" t="s">
        <v>71</v>
      </c>
      <c r="LI2" t="s">
        <v>72</v>
      </c>
      <c r="LJ2" t="s">
        <v>73</v>
      </c>
      <c r="LK2" t="s">
        <v>74</v>
      </c>
      <c r="LL2" t="s">
        <v>66</v>
      </c>
      <c r="LM2" t="s">
        <v>69</v>
      </c>
      <c r="LN2" t="s">
        <v>71</v>
      </c>
      <c r="LO2" t="s">
        <v>74</v>
      </c>
      <c r="LP2" t="s">
        <v>66</v>
      </c>
      <c r="LQ2" t="s">
        <v>67</v>
      </c>
      <c r="LR2" t="s">
        <v>68</v>
      </c>
      <c r="LS2" t="s">
        <v>69</v>
      </c>
      <c r="LT2" t="s">
        <v>70</v>
      </c>
      <c r="LU2" t="s">
        <v>71</v>
      </c>
      <c r="LV2" t="s">
        <v>72</v>
      </c>
      <c r="LW2" t="s">
        <v>73</v>
      </c>
      <c r="LX2" t="s">
        <v>74</v>
      </c>
      <c r="LY2" t="s">
        <v>66</v>
      </c>
      <c r="LZ2" t="s">
        <v>69</v>
      </c>
      <c r="MA2" t="s">
        <v>71</v>
      </c>
      <c r="MB2" t="s">
        <v>74</v>
      </c>
      <c r="MC2" t="s">
        <v>622</v>
      </c>
      <c r="MD2" t="s">
        <v>623</v>
      </c>
      <c r="ME2" t="s">
        <v>624</v>
      </c>
      <c r="MF2" t="s">
        <v>625</v>
      </c>
      <c r="MG2" t="s">
        <v>626</v>
      </c>
      <c r="MH2" t="s">
        <v>627</v>
      </c>
      <c r="MI2" t="s">
        <v>628</v>
      </c>
      <c r="MJ2" t="s">
        <v>629</v>
      </c>
      <c r="MK2" t="s">
        <v>630</v>
      </c>
      <c r="ML2" t="s">
        <v>631</v>
      </c>
      <c r="MM2" t="s">
        <v>632</v>
      </c>
      <c r="MN2" t="s">
        <v>633</v>
      </c>
      <c r="MO2" t="s">
        <v>634</v>
      </c>
      <c r="MP2" t="s">
        <v>635</v>
      </c>
      <c r="MQ2" t="s">
        <v>636</v>
      </c>
      <c r="MR2" t="s">
        <v>637</v>
      </c>
      <c r="MS2" t="s">
        <v>638</v>
      </c>
      <c r="MT2" t="s">
        <v>639</v>
      </c>
      <c r="MU2" t="s">
        <v>640</v>
      </c>
      <c r="MV2" t="s">
        <v>332</v>
      </c>
      <c r="MW2" t="s">
        <v>333</v>
      </c>
      <c r="MX2" t="s">
        <v>334</v>
      </c>
      <c r="MY2" t="s">
        <v>335</v>
      </c>
      <c r="MZ2" t="s">
        <v>336</v>
      </c>
      <c r="NA2" t="s">
        <v>337</v>
      </c>
      <c r="NB2" t="s">
        <v>338</v>
      </c>
      <c r="NC2" t="s">
        <v>339</v>
      </c>
      <c r="ND2" t="s">
        <v>340</v>
      </c>
      <c r="NE2" t="s">
        <v>341</v>
      </c>
      <c r="NF2" t="s">
        <v>342</v>
      </c>
      <c r="NG2" t="s">
        <v>343</v>
      </c>
      <c r="NH2" t="s">
        <v>344</v>
      </c>
      <c r="NI2" t="s">
        <v>345</v>
      </c>
      <c r="NJ2" t="s">
        <v>346</v>
      </c>
      <c r="NK2" t="s">
        <v>347</v>
      </c>
    </row>
    <row r="3" spans="1:375" x14ac:dyDescent="0.25">
      <c r="A3" t="s">
        <v>77</v>
      </c>
      <c r="B3" t="s">
        <v>261</v>
      </c>
      <c r="C3" t="s">
        <v>78</v>
      </c>
      <c r="D3" t="s">
        <v>324</v>
      </c>
      <c r="E3" t="s">
        <v>325</v>
      </c>
      <c r="F3" t="s">
        <v>326</v>
      </c>
      <c r="G3" t="s">
        <v>79</v>
      </c>
      <c r="H3" t="s">
        <v>13</v>
      </c>
      <c r="I3" t="s">
        <v>83</v>
      </c>
      <c r="J3" t="s">
        <v>80</v>
      </c>
      <c r="K3" t="s">
        <v>80</v>
      </c>
      <c r="L3" t="s">
        <v>7</v>
      </c>
      <c r="M3" t="s">
        <v>80</v>
      </c>
      <c r="N3" t="s">
        <v>7</v>
      </c>
      <c r="O3" t="s">
        <v>81</v>
      </c>
      <c r="P3" t="s">
        <v>81</v>
      </c>
      <c r="Q3" t="s">
        <v>81</v>
      </c>
      <c r="R3" t="s">
        <v>81</v>
      </c>
      <c r="S3" t="s">
        <v>81</v>
      </c>
      <c r="T3" t="s">
        <v>81</v>
      </c>
      <c r="U3" t="s">
        <v>81</v>
      </c>
      <c r="V3" t="s">
        <v>81</v>
      </c>
      <c r="W3" t="s">
        <v>81</v>
      </c>
      <c r="X3" t="s">
        <v>81</v>
      </c>
      <c r="Y3" t="s">
        <v>81</v>
      </c>
      <c r="Z3" t="s">
        <v>81</v>
      </c>
      <c r="AA3" t="s">
        <v>81</v>
      </c>
      <c r="AB3" t="s">
        <v>81</v>
      </c>
      <c r="AC3" t="s">
        <v>82</v>
      </c>
      <c r="AD3" t="s">
        <v>82</v>
      </c>
      <c r="AE3" t="s">
        <v>82</v>
      </c>
      <c r="AF3" t="s">
        <v>82</v>
      </c>
      <c r="AG3" t="s">
        <v>82</v>
      </c>
      <c r="AH3" t="s">
        <v>82</v>
      </c>
      <c r="AI3" t="s">
        <v>83</v>
      </c>
      <c r="AJ3" t="s">
        <v>83</v>
      </c>
      <c r="AK3" t="s">
        <v>83</v>
      </c>
      <c r="AL3" t="s">
        <v>83</v>
      </c>
      <c r="AM3" t="s">
        <v>83</v>
      </c>
      <c r="AN3" t="s">
        <v>83</v>
      </c>
      <c r="AO3" t="s">
        <v>83</v>
      </c>
      <c r="AP3" t="s">
        <v>83</v>
      </c>
      <c r="AQ3" t="s">
        <v>83</v>
      </c>
      <c r="AR3" t="s">
        <v>83</v>
      </c>
      <c r="AS3" t="s">
        <v>83</v>
      </c>
      <c r="AT3" t="s">
        <v>83</v>
      </c>
      <c r="AU3" t="s">
        <v>83</v>
      </c>
      <c r="AV3" t="s">
        <v>83</v>
      </c>
      <c r="AW3" t="s">
        <v>599</v>
      </c>
      <c r="AX3" t="s">
        <v>599</v>
      </c>
      <c r="AY3" t="s">
        <v>599</v>
      </c>
      <c r="AZ3" t="s">
        <v>599</v>
      </c>
      <c r="BA3" t="s">
        <v>599</v>
      </c>
      <c r="BB3" t="s">
        <v>599</v>
      </c>
      <c r="BC3" t="s">
        <v>599</v>
      </c>
      <c r="BD3" t="s">
        <v>599</v>
      </c>
      <c r="BE3" t="s">
        <v>599</v>
      </c>
      <c r="BF3" t="s">
        <v>599</v>
      </c>
      <c r="BG3" t="s">
        <v>599</v>
      </c>
      <c r="BH3" t="s">
        <v>599</v>
      </c>
      <c r="BI3" t="s">
        <v>226</v>
      </c>
      <c r="BJ3" t="s">
        <v>226</v>
      </c>
      <c r="BK3" t="s">
        <v>226</v>
      </c>
      <c r="BL3" t="s">
        <v>226</v>
      </c>
      <c r="BM3" t="s">
        <v>226</v>
      </c>
      <c r="BN3" t="s">
        <v>226</v>
      </c>
      <c r="BO3" t="s">
        <v>226</v>
      </c>
      <c r="BP3" t="s">
        <v>226</v>
      </c>
      <c r="BQ3" t="s">
        <v>226</v>
      </c>
      <c r="BR3" t="s">
        <v>226</v>
      </c>
      <c r="BS3" t="s">
        <v>226</v>
      </c>
      <c r="BT3" t="s">
        <v>226</v>
      </c>
      <c r="BU3" t="s">
        <v>226</v>
      </c>
      <c r="BV3" t="s">
        <v>226</v>
      </c>
      <c r="BW3" t="s">
        <v>81</v>
      </c>
      <c r="BX3" t="s">
        <v>81</v>
      </c>
      <c r="BY3" t="s">
        <v>81</v>
      </c>
      <c r="BZ3" t="s">
        <v>81</v>
      </c>
      <c r="CA3" t="s">
        <v>81</v>
      </c>
      <c r="CB3" t="s">
        <v>81</v>
      </c>
      <c r="CC3" t="s">
        <v>81</v>
      </c>
      <c r="CD3" t="s">
        <v>81</v>
      </c>
      <c r="CE3" t="s">
        <v>81</v>
      </c>
      <c r="CF3" t="s">
        <v>81</v>
      </c>
      <c r="CG3" t="s">
        <v>81</v>
      </c>
      <c r="CH3" t="s">
        <v>82</v>
      </c>
      <c r="CI3" t="s">
        <v>82</v>
      </c>
      <c r="CJ3" t="s">
        <v>82</v>
      </c>
      <c r="CK3" t="s">
        <v>82</v>
      </c>
      <c r="CL3" t="s">
        <v>82</v>
      </c>
      <c r="CM3" t="s">
        <v>83</v>
      </c>
      <c r="CN3" t="s">
        <v>83</v>
      </c>
      <c r="CO3" t="s">
        <v>83</v>
      </c>
      <c r="CP3" t="s">
        <v>83</v>
      </c>
      <c r="CQ3" t="s">
        <v>83</v>
      </c>
      <c r="CR3" t="s">
        <v>83</v>
      </c>
      <c r="CS3" t="s">
        <v>83</v>
      </c>
      <c r="CT3" t="s">
        <v>83</v>
      </c>
      <c r="CU3" t="s">
        <v>83</v>
      </c>
      <c r="CV3" t="s">
        <v>83</v>
      </c>
      <c r="CW3" t="s">
        <v>83</v>
      </c>
      <c r="CX3" t="s">
        <v>599</v>
      </c>
      <c r="CY3" t="s">
        <v>599</v>
      </c>
      <c r="CZ3" t="s">
        <v>599</v>
      </c>
      <c r="DA3" t="s">
        <v>599</v>
      </c>
      <c r="DB3" t="s">
        <v>599</v>
      </c>
      <c r="DC3" t="s">
        <v>599</v>
      </c>
      <c r="DD3" t="s">
        <v>599</v>
      </c>
      <c r="DE3" t="s">
        <v>599</v>
      </c>
      <c r="DF3" t="s">
        <v>599</v>
      </c>
      <c r="DG3" t="s">
        <v>599</v>
      </c>
      <c r="DH3" t="s">
        <v>226</v>
      </c>
      <c r="DI3" t="s">
        <v>226</v>
      </c>
      <c r="DJ3" t="s">
        <v>226</v>
      </c>
      <c r="DK3" t="s">
        <v>226</v>
      </c>
      <c r="DL3" t="s">
        <v>226</v>
      </c>
      <c r="DM3" t="s">
        <v>226</v>
      </c>
      <c r="DN3" t="s">
        <v>226</v>
      </c>
      <c r="DO3" t="s">
        <v>226</v>
      </c>
      <c r="DP3" t="s">
        <v>226</v>
      </c>
      <c r="DQ3" t="s">
        <v>226</v>
      </c>
      <c r="DR3" t="s">
        <v>226</v>
      </c>
      <c r="DS3" t="s">
        <v>84</v>
      </c>
      <c r="DT3" t="s">
        <v>85</v>
      </c>
      <c r="DU3" t="s">
        <v>86</v>
      </c>
      <c r="DV3" t="s">
        <v>497</v>
      </c>
      <c r="DW3" t="s">
        <v>226</v>
      </c>
      <c r="DX3" t="s">
        <v>226</v>
      </c>
      <c r="DY3" t="s">
        <v>234</v>
      </c>
      <c r="DZ3" t="s">
        <v>234</v>
      </c>
      <c r="EA3" t="s">
        <v>616</v>
      </c>
      <c r="EB3" t="s">
        <v>616</v>
      </c>
      <c r="EC3" t="s">
        <v>81</v>
      </c>
      <c r="ED3" t="s">
        <v>81</v>
      </c>
      <c r="EE3" t="s">
        <v>81</v>
      </c>
      <c r="EF3" t="s">
        <v>81</v>
      </c>
      <c r="EG3" t="s">
        <v>81</v>
      </c>
      <c r="EH3" t="s">
        <v>81</v>
      </c>
      <c r="EI3" t="s">
        <v>81</v>
      </c>
      <c r="EJ3" t="s">
        <v>81</v>
      </c>
      <c r="EK3" t="s">
        <v>81</v>
      </c>
      <c r="EL3" t="s">
        <v>81</v>
      </c>
      <c r="EM3" t="s">
        <v>81</v>
      </c>
      <c r="EN3" t="s">
        <v>81</v>
      </c>
      <c r="EO3" t="s">
        <v>81</v>
      </c>
      <c r="EP3" t="s">
        <v>82</v>
      </c>
      <c r="EQ3" t="s">
        <v>82</v>
      </c>
      <c r="ER3" t="s">
        <v>81</v>
      </c>
      <c r="ES3" t="s">
        <v>82</v>
      </c>
      <c r="ET3" t="s">
        <v>82</v>
      </c>
      <c r="EU3" t="s">
        <v>83</v>
      </c>
      <c r="EV3" t="s">
        <v>83</v>
      </c>
      <c r="EW3" t="s">
        <v>83</v>
      </c>
      <c r="EX3" t="s">
        <v>83</v>
      </c>
      <c r="EY3" t="s">
        <v>83</v>
      </c>
      <c r="EZ3" t="s">
        <v>83</v>
      </c>
      <c r="FA3" t="s">
        <v>83</v>
      </c>
      <c r="FB3" t="s">
        <v>83</v>
      </c>
      <c r="FC3" t="s">
        <v>83</v>
      </c>
      <c r="FD3" t="s">
        <v>83</v>
      </c>
      <c r="FE3" t="s">
        <v>83</v>
      </c>
      <c r="FF3" t="s">
        <v>83</v>
      </c>
      <c r="FG3" t="s">
        <v>83</v>
      </c>
      <c r="FH3" t="s">
        <v>599</v>
      </c>
      <c r="FI3" t="s">
        <v>599</v>
      </c>
      <c r="FJ3" t="s">
        <v>599</v>
      </c>
      <c r="FK3" t="s">
        <v>599</v>
      </c>
      <c r="FL3" t="s">
        <v>599</v>
      </c>
      <c r="FM3" t="s">
        <v>599</v>
      </c>
      <c r="FN3" t="s">
        <v>599</v>
      </c>
      <c r="FO3" t="s">
        <v>599</v>
      </c>
      <c r="FP3" t="s">
        <v>599</v>
      </c>
      <c r="FQ3" t="s">
        <v>599</v>
      </c>
      <c r="FR3" t="s">
        <v>599</v>
      </c>
      <c r="FS3" t="s">
        <v>599</v>
      </c>
      <c r="FT3" t="s">
        <v>226</v>
      </c>
      <c r="FU3" t="s">
        <v>226</v>
      </c>
      <c r="FV3" t="s">
        <v>226</v>
      </c>
      <c r="FW3" t="s">
        <v>226</v>
      </c>
      <c r="FX3" t="s">
        <v>226</v>
      </c>
      <c r="FY3" t="s">
        <v>226</v>
      </c>
      <c r="FZ3" t="s">
        <v>226</v>
      </c>
      <c r="GA3" t="s">
        <v>226</v>
      </c>
      <c r="GB3" t="s">
        <v>226</v>
      </c>
      <c r="GC3" t="s">
        <v>226</v>
      </c>
      <c r="GD3" t="s">
        <v>226</v>
      </c>
      <c r="GE3" t="s">
        <v>226</v>
      </c>
      <c r="GF3" t="s">
        <v>226</v>
      </c>
      <c r="GG3" t="s">
        <v>81</v>
      </c>
      <c r="GH3" t="s">
        <v>81</v>
      </c>
      <c r="GI3" t="s">
        <v>81</v>
      </c>
      <c r="GJ3" t="s">
        <v>81</v>
      </c>
      <c r="GK3" t="s">
        <v>81</v>
      </c>
      <c r="GL3" t="s">
        <v>81</v>
      </c>
      <c r="GM3" t="s">
        <v>81</v>
      </c>
      <c r="GN3" t="s">
        <v>81</v>
      </c>
      <c r="GO3" t="s">
        <v>81</v>
      </c>
      <c r="GP3" t="s">
        <v>82</v>
      </c>
      <c r="GQ3" t="s">
        <v>82</v>
      </c>
      <c r="GR3" t="s">
        <v>82</v>
      </c>
      <c r="GS3" t="s">
        <v>82</v>
      </c>
      <c r="GT3" t="s">
        <v>83</v>
      </c>
      <c r="GU3" t="s">
        <v>83</v>
      </c>
      <c r="GV3" t="s">
        <v>83</v>
      </c>
      <c r="GW3" t="s">
        <v>83</v>
      </c>
      <c r="GX3" t="s">
        <v>83</v>
      </c>
      <c r="GY3" t="s">
        <v>83</v>
      </c>
      <c r="GZ3" t="s">
        <v>83</v>
      </c>
      <c r="HA3" t="s">
        <v>83</v>
      </c>
      <c r="HB3" t="s">
        <v>83</v>
      </c>
      <c r="HC3" t="s">
        <v>83</v>
      </c>
      <c r="HD3" t="s">
        <v>83</v>
      </c>
      <c r="HE3" t="s">
        <v>83</v>
      </c>
      <c r="HF3" t="s">
        <v>83</v>
      </c>
      <c r="HG3" t="s">
        <v>83</v>
      </c>
      <c r="HH3" t="s">
        <v>83</v>
      </c>
      <c r="HI3" t="s">
        <v>83</v>
      </c>
      <c r="HJ3" t="s">
        <v>83</v>
      </c>
      <c r="HK3" t="s">
        <v>83</v>
      </c>
      <c r="HL3" t="s">
        <v>83</v>
      </c>
      <c r="HM3" t="s">
        <v>83</v>
      </c>
      <c r="HN3" t="s">
        <v>83</v>
      </c>
      <c r="HO3" t="s">
        <v>83</v>
      </c>
      <c r="HP3" t="s">
        <v>83</v>
      </c>
      <c r="HQ3" t="s">
        <v>83</v>
      </c>
      <c r="HR3" t="s">
        <v>83</v>
      </c>
      <c r="HS3" t="s">
        <v>83</v>
      </c>
      <c r="HT3" t="s">
        <v>83</v>
      </c>
      <c r="HU3" t="s">
        <v>83</v>
      </c>
      <c r="HV3" t="s">
        <v>83</v>
      </c>
      <c r="HW3" t="s">
        <v>83</v>
      </c>
      <c r="HX3" t="s">
        <v>83</v>
      </c>
      <c r="HY3" t="s">
        <v>83</v>
      </c>
      <c r="HZ3" t="s">
        <v>83</v>
      </c>
      <c r="IA3" t="s">
        <v>83</v>
      </c>
      <c r="IB3" t="s">
        <v>83</v>
      </c>
      <c r="IC3" t="s">
        <v>83</v>
      </c>
      <c r="ID3" t="s">
        <v>226</v>
      </c>
      <c r="IE3" t="s">
        <v>226</v>
      </c>
      <c r="IF3" t="s">
        <v>226</v>
      </c>
      <c r="IG3" t="s">
        <v>226</v>
      </c>
      <c r="IH3" t="s">
        <v>226</v>
      </c>
      <c r="II3" t="s">
        <v>226</v>
      </c>
      <c r="IJ3" t="s">
        <v>226</v>
      </c>
      <c r="IK3" t="s">
        <v>226</v>
      </c>
      <c r="IL3" t="s">
        <v>226</v>
      </c>
      <c r="IM3" t="s">
        <v>387</v>
      </c>
      <c r="IN3" t="s">
        <v>498</v>
      </c>
      <c r="IO3" t="s">
        <v>7</v>
      </c>
      <c r="IP3" t="s">
        <v>387</v>
      </c>
      <c r="IQ3" t="s">
        <v>498</v>
      </c>
      <c r="IR3" t="s">
        <v>7</v>
      </c>
      <c r="IS3" t="s">
        <v>7</v>
      </c>
      <c r="IT3" t="s">
        <v>7</v>
      </c>
      <c r="IU3" t="s">
        <v>286</v>
      </c>
      <c r="IV3" t="s">
        <v>287</v>
      </c>
      <c r="IW3" t="s">
        <v>286</v>
      </c>
      <c r="IX3" t="s">
        <v>287</v>
      </c>
      <c r="IY3" t="s">
        <v>286</v>
      </c>
      <c r="IZ3" t="s">
        <v>287</v>
      </c>
      <c r="JA3" t="s">
        <v>286</v>
      </c>
      <c r="JB3" t="s">
        <v>287</v>
      </c>
      <c r="JC3" t="s">
        <v>286</v>
      </c>
      <c r="JD3" t="s">
        <v>287</v>
      </c>
      <c r="JE3" t="s">
        <v>286</v>
      </c>
      <c r="JF3" t="s">
        <v>287</v>
      </c>
      <c r="JG3" t="s">
        <v>286</v>
      </c>
      <c r="JH3" t="s">
        <v>287</v>
      </c>
      <c r="JI3" t="s">
        <v>286</v>
      </c>
      <c r="JJ3" t="s">
        <v>287</v>
      </c>
      <c r="JK3" t="s">
        <v>378</v>
      </c>
      <c r="JL3" t="s">
        <v>379</v>
      </c>
      <c r="JM3" t="s">
        <v>380</v>
      </c>
      <c r="JN3" t="s">
        <v>279</v>
      </c>
      <c r="JO3" t="s">
        <v>381</v>
      </c>
      <c r="JP3" t="s">
        <v>382</v>
      </c>
      <c r="JQ3" t="s">
        <v>383</v>
      </c>
      <c r="JR3" t="s">
        <v>388</v>
      </c>
      <c r="JS3" t="s">
        <v>388</v>
      </c>
      <c r="JT3" t="s">
        <v>388</v>
      </c>
      <c r="JU3" t="s">
        <v>388</v>
      </c>
      <c r="JV3" t="s">
        <v>388</v>
      </c>
      <c r="JW3" t="s">
        <v>388</v>
      </c>
      <c r="JX3" t="s">
        <v>83</v>
      </c>
      <c r="JY3" t="s">
        <v>378</v>
      </c>
      <c r="JZ3" t="s">
        <v>663</v>
      </c>
      <c r="KA3" t="s">
        <v>663</v>
      </c>
      <c r="KB3" t="s">
        <v>555</v>
      </c>
      <c r="KC3" t="s">
        <v>664</v>
      </c>
      <c r="KD3" t="s">
        <v>555</v>
      </c>
      <c r="KE3" t="s">
        <v>664</v>
      </c>
      <c r="KF3" t="s">
        <v>555</v>
      </c>
      <c r="KG3" t="s">
        <v>664</v>
      </c>
      <c r="KH3" t="s">
        <v>226</v>
      </c>
      <c r="KI3" t="s">
        <v>669</v>
      </c>
      <c r="KJ3" t="s">
        <v>499</v>
      </c>
      <c r="KK3" t="s">
        <v>499</v>
      </c>
      <c r="KL3" t="s">
        <v>499</v>
      </c>
      <c r="KM3" t="s">
        <v>499</v>
      </c>
      <c r="KN3" t="s">
        <v>499</v>
      </c>
      <c r="KO3" t="s">
        <v>499</v>
      </c>
      <c r="KP3" t="s">
        <v>499</v>
      </c>
      <c r="KQ3" t="s">
        <v>499</v>
      </c>
      <c r="KR3" t="s">
        <v>499</v>
      </c>
      <c r="KS3" t="s">
        <v>499</v>
      </c>
      <c r="KT3" t="s">
        <v>499</v>
      </c>
      <c r="KU3" t="s">
        <v>499</v>
      </c>
      <c r="KV3" t="s">
        <v>499</v>
      </c>
      <c r="KW3" t="s">
        <v>499</v>
      </c>
      <c r="KX3" t="s">
        <v>499</v>
      </c>
      <c r="KY3" t="s">
        <v>499</v>
      </c>
      <c r="KZ3" t="s">
        <v>499</v>
      </c>
      <c r="LA3" t="s">
        <v>499</v>
      </c>
      <c r="LB3" t="s">
        <v>499</v>
      </c>
      <c r="LC3" t="s">
        <v>499</v>
      </c>
      <c r="LD3" t="s">
        <v>499</v>
      </c>
      <c r="LE3" t="s">
        <v>499</v>
      </c>
      <c r="LF3" t="s">
        <v>499</v>
      </c>
      <c r="LG3" t="s">
        <v>499</v>
      </c>
      <c r="LH3" t="s">
        <v>499</v>
      </c>
      <c r="LI3" t="s">
        <v>499</v>
      </c>
      <c r="LJ3" t="s">
        <v>499</v>
      </c>
      <c r="LK3" t="s">
        <v>499</v>
      </c>
      <c r="LL3" t="s">
        <v>499</v>
      </c>
      <c r="LM3" t="s">
        <v>499</v>
      </c>
      <c r="LN3" t="s">
        <v>499</v>
      </c>
      <c r="LO3" t="s">
        <v>499</v>
      </c>
      <c r="LP3" t="s">
        <v>499</v>
      </c>
      <c r="LQ3" t="s">
        <v>499</v>
      </c>
      <c r="LR3" t="s">
        <v>499</v>
      </c>
      <c r="LS3" t="s">
        <v>499</v>
      </c>
      <c r="LT3" t="s">
        <v>499</v>
      </c>
      <c r="LU3" t="s">
        <v>499</v>
      </c>
      <c r="LV3" t="s">
        <v>499</v>
      </c>
      <c r="LW3" t="s">
        <v>499</v>
      </c>
      <c r="LX3" t="s">
        <v>499</v>
      </c>
      <c r="LY3" t="s">
        <v>499</v>
      </c>
      <c r="LZ3" t="s">
        <v>499</v>
      </c>
      <c r="MA3" t="s">
        <v>499</v>
      </c>
      <c r="MB3" t="s">
        <v>499</v>
      </c>
      <c r="MD3" t="s">
        <v>641</v>
      </c>
      <c r="ME3" t="s">
        <v>641</v>
      </c>
      <c r="MF3" t="s">
        <v>641</v>
      </c>
      <c r="MG3" t="s">
        <v>641</v>
      </c>
      <c r="MH3" t="s">
        <v>641</v>
      </c>
      <c r="MI3" t="s">
        <v>641</v>
      </c>
      <c r="MJ3" t="s">
        <v>641</v>
      </c>
      <c r="MK3" t="s">
        <v>641</v>
      </c>
      <c r="ML3" t="s">
        <v>641</v>
      </c>
      <c r="MM3" t="s">
        <v>641</v>
      </c>
      <c r="MN3" t="s">
        <v>616</v>
      </c>
      <c r="MO3" t="s">
        <v>641</v>
      </c>
      <c r="MP3" t="s">
        <v>641</v>
      </c>
      <c r="MQ3" t="s">
        <v>641</v>
      </c>
      <c r="MU3" t="s">
        <v>641</v>
      </c>
      <c r="MV3" t="s">
        <v>235</v>
      </c>
      <c r="MW3" t="s">
        <v>235</v>
      </c>
      <c r="MX3" t="s">
        <v>236</v>
      </c>
      <c r="MY3" t="s">
        <v>236</v>
      </c>
      <c r="MZ3" t="s">
        <v>236</v>
      </c>
      <c r="NA3" t="s">
        <v>236</v>
      </c>
      <c r="NB3" t="s">
        <v>236</v>
      </c>
      <c r="NC3" t="s">
        <v>236</v>
      </c>
      <c r="ND3" t="s">
        <v>236</v>
      </c>
      <c r="NE3" t="s">
        <v>236</v>
      </c>
      <c r="NF3" t="s">
        <v>236</v>
      </c>
      <c r="NG3" t="s">
        <v>236</v>
      </c>
      <c r="NH3" t="s">
        <v>236</v>
      </c>
      <c r="NI3" t="s">
        <v>236</v>
      </c>
      <c r="NJ3" t="s">
        <v>236</v>
      </c>
      <c r="NK3" t="s">
        <v>236</v>
      </c>
    </row>
    <row r="4" spans="1:375" x14ac:dyDescent="0.25">
      <c r="A4" s="26">
        <v>44502.532569444447</v>
      </c>
      <c r="B4" t="s">
        <v>1351</v>
      </c>
      <c r="C4" t="s">
        <v>672</v>
      </c>
      <c r="D4">
        <v>1</v>
      </c>
      <c r="E4">
        <v>1</v>
      </c>
      <c r="F4">
        <v>2100</v>
      </c>
      <c r="G4" t="s">
        <v>87</v>
      </c>
      <c r="H4" t="s">
        <v>393</v>
      </c>
      <c r="I4">
        <v>0</v>
      </c>
      <c r="J4">
        <v>0</v>
      </c>
      <c r="K4">
        <v>0</v>
      </c>
      <c r="L4">
        <v>34.700000000000003</v>
      </c>
      <c r="O4">
        <v>275.584</v>
      </c>
      <c r="P4">
        <v>0</v>
      </c>
      <c r="Q4">
        <v>273.185</v>
      </c>
      <c r="R4">
        <v>81.146799999999999</v>
      </c>
      <c r="S4">
        <v>0</v>
      </c>
      <c r="T4">
        <v>-4161.55</v>
      </c>
      <c r="U4">
        <v>0</v>
      </c>
      <c r="V4">
        <v>0</v>
      </c>
      <c r="W4">
        <v>505.55700000000002</v>
      </c>
      <c r="X4">
        <v>880.57299999999998</v>
      </c>
      <c r="Y4">
        <v>2025.88</v>
      </c>
      <c r="Z4">
        <v>119.621</v>
      </c>
      <c r="AA4" s="27">
        <v>9.1735200000000002E-5</v>
      </c>
      <c r="AB4">
        <v>629.91600000000005</v>
      </c>
      <c r="AC4">
        <v>406.80900000000003</v>
      </c>
      <c r="AD4">
        <v>132.839</v>
      </c>
      <c r="AE4">
        <v>0</v>
      </c>
      <c r="AF4">
        <v>43.1646</v>
      </c>
      <c r="AG4">
        <v>582.81200000000001</v>
      </c>
      <c r="AH4">
        <v>539.64700000000005</v>
      </c>
      <c r="AI4">
        <v>44.19</v>
      </c>
      <c r="AJ4">
        <v>0</v>
      </c>
      <c r="AK4">
        <v>3.64</v>
      </c>
      <c r="AL4">
        <v>13.72</v>
      </c>
      <c r="AM4">
        <v>0</v>
      </c>
      <c r="AN4">
        <v>-45.05</v>
      </c>
      <c r="AO4">
        <v>0</v>
      </c>
      <c r="AP4">
        <v>0</v>
      </c>
      <c r="AQ4">
        <v>7.96</v>
      </c>
      <c r="AR4">
        <v>16.25</v>
      </c>
      <c r="AS4">
        <v>28.26</v>
      </c>
      <c r="AT4">
        <v>1.74</v>
      </c>
      <c r="AU4">
        <v>70.709999999999994</v>
      </c>
      <c r="AV4">
        <v>61.55</v>
      </c>
      <c r="BI4" s="27">
        <v>4.04337E-11</v>
      </c>
      <c r="BJ4">
        <v>0</v>
      </c>
      <c r="BK4">
        <v>3.1194599999999999E-2</v>
      </c>
      <c r="BL4">
        <v>1.40705E-2</v>
      </c>
      <c r="BM4">
        <v>0</v>
      </c>
      <c r="BN4">
        <v>-0.12180000000000001</v>
      </c>
      <c r="BO4">
        <v>0</v>
      </c>
      <c r="BP4">
        <v>0</v>
      </c>
      <c r="BQ4">
        <v>0.134212</v>
      </c>
      <c r="BR4">
        <v>0.15712599999999999</v>
      </c>
      <c r="BS4">
        <v>0.30364400000000002</v>
      </c>
      <c r="BT4">
        <v>2.03874E-2</v>
      </c>
      <c r="BU4">
        <v>0.53883400000000004</v>
      </c>
      <c r="BV4">
        <v>4.5265100000000003E-2</v>
      </c>
      <c r="BW4">
        <v>275.584</v>
      </c>
      <c r="BX4">
        <v>0</v>
      </c>
      <c r="BY4">
        <v>273.185</v>
      </c>
      <c r="BZ4">
        <v>81.146799999999999</v>
      </c>
      <c r="CA4">
        <v>-4161.55</v>
      </c>
      <c r="CB4">
        <v>505.55700000000002</v>
      </c>
      <c r="CC4">
        <v>880.57299999999998</v>
      </c>
      <c r="CD4">
        <v>2025.88</v>
      </c>
      <c r="CE4">
        <v>119.621</v>
      </c>
      <c r="CF4" s="27">
        <v>9.1735200000000002E-5</v>
      </c>
      <c r="CG4">
        <v>629.91600000000005</v>
      </c>
      <c r="CH4">
        <v>406.80900000000003</v>
      </c>
      <c r="CI4">
        <v>132.839</v>
      </c>
      <c r="CJ4">
        <v>43.1646</v>
      </c>
      <c r="CK4">
        <v>582.81200000000001</v>
      </c>
      <c r="CL4">
        <v>539.64700000000005</v>
      </c>
      <c r="CM4">
        <v>44.19</v>
      </c>
      <c r="CN4">
        <v>0</v>
      </c>
      <c r="CO4">
        <v>3.64</v>
      </c>
      <c r="CP4">
        <v>13.72</v>
      </c>
      <c r="CQ4">
        <v>-45.05</v>
      </c>
      <c r="CR4">
        <v>7.96</v>
      </c>
      <c r="CS4">
        <v>16.25</v>
      </c>
      <c r="CT4">
        <v>28.26</v>
      </c>
      <c r="CU4">
        <v>1.74</v>
      </c>
      <c r="CV4">
        <v>70.709999999999994</v>
      </c>
      <c r="CW4">
        <v>61.55</v>
      </c>
      <c r="DH4" s="27">
        <v>4.04337E-11</v>
      </c>
      <c r="DI4">
        <v>0</v>
      </c>
      <c r="DJ4">
        <v>3.1194599999999999E-2</v>
      </c>
      <c r="DK4">
        <v>1.40705E-2</v>
      </c>
      <c r="DL4">
        <v>-0.12180000000000001</v>
      </c>
      <c r="DM4">
        <v>0.134212</v>
      </c>
      <c r="DN4">
        <v>0.15712599999999999</v>
      </c>
      <c r="DO4">
        <v>0.30364400000000002</v>
      </c>
      <c r="DP4">
        <v>2.03874E-2</v>
      </c>
      <c r="DQ4">
        <v>0.53883400000000004</v>
      </c>
      <c r="DR4">
        <v>4.5265100000000003E-2</v>
      </c>
      <c r="DS4" t="s">
        <v>1352</v>
      </c>
      <c r="DT4" t="s">
        <v>670</v>
      </c>
      <c r="DU4" t="s">
        <v>665</v>
      </c>
      <c r="DV4" t="s">
        <v>501</v>
      </c>
      <c r="DW4">
        <v>0</v>
      </c>
      <c r="DX4">
        <v>0</v>
      </c>
      <c r="DY4">
        <v>0</v>
      </c>
      <c r="DZ4">
        <v>0</v>
      </c>
      <c r="EC4">
        <v>275.584</v>
      </c>
      <c r="ED4">
        <v>0</v>
      </c>
      <c r="EE4">
        <v>273.185</v>
      </c>
      <c r="EF4">
        <v>81.146799999999999</v>
      </c>
      <c r="EG4">
        <v>0</v>
      </c>
      <c r="EH4">
        <v>-4161.55</v>
      </c>
      <c r="EI4">
        <v>0</v>
      </c>
      <c r="EJ4">
        <v>0</v>
      </c>
      <c r="EK4">
        <v>505.55700000000002</v>
      </c>
      <c r="EL4">
        <v>880.57299999999998</v>
      </c>
      <c r="EM4">
        <v>2025.88</v>
      </c>
      <c r="EN4">
        <v>119.621</v>
      </c>
      <c r="EO4" s="27">
        <v>9.1735200000000002E-5</v>
      </c>
      <c r="EP4">
        <v>406.80900000000003</v>
      </c>
      <c r="EQ4">
        <v>132.839</v>
      </c>
      <c r="ER4">
        <v>0</v>
      </c>
      <c r="ES4">
        <v>43.1646</v>
      </c>
      <c r="ET4">
        <v>582.81200000000001</v>
      </c>
      <c r="EU4">
        <v>44.19</v>
      </c>
      <c r="EV4">
        <v>0</v>
      </c>
      <c r="EW4">
        <v>3.64</v>
      </c>
      <c r="EX4">
        <v>13.72</v>
      </c>
      <c r="EY4">
        <v>0</v>
      </c>
      <c r="EZ4">
        <v>-45.05</v>
      </c>
      <c r="FA4">
        <v>0</v>
      </c>
      <c r="FB4">
        <v>0</v>
      </c>
      <c r="FC4">
        <v>7.96</v>
      </c>
      <c r="FD4">
        <v>16.25</v>
      </c>
      <c r="FE4">
        <v>28.26</v>
      </c>
      <c r="FF4">
        <v>1.74</v>
      </c>
      <c r="FG4">
        <v>70.709999999999994</v>
      </c>
      <c r="FT4" s="27">
        <v>4.04337E-11</v>
      </c>
      <c r="FU4">
        <v>0</v>
      </c>
      <c r="FV4">
        <v>3.1194599999999999E-2</v>
      </c>
      <c r="FW4">
        <v>1.40705E-2</v>
      </c>
      <c r="FX4">
        <v>0</v>
      </c>
      <c r="FY4">
        <v>-0.12180000000000001</v>
      </c>
      <c r="FZ4">
        <v>0</v>
      </c>
      <c r="GA4">
        <v>0</v>
      </c>
      <c r="GB4">
        <v>0.134212</v>
      </c>
      <c r="GC4">
        <v>0.15712599999999999</v>
      </c>
      <c r="GD4">
        <v>0.30364400000000002</v>
      </c>
      <c r="GE4">
        <v>2.03874E-2</v>
      </c>
      <c r="GF4">
        <v>0.53883400000000004</v>
      </c>
      <c r="GG4">
        <v>496.30200000000002</v>
      </c>
      <c r="GH4">
        <v>0</v>
      </c>
      <c r="GI4">
        <v>273.185</v>
      </c>
      <c r="GJ4">
        <v>0</v>
      </c>
      <c r="GK4">
        <v>2135</v>
      </c>
      <c r="GL4">
        <v>930.00099999999998</v>
      </c>
      <c r="GM4">
        <v>2637.81</v>
      </c>
      <c r="GN4">
        <v>297.5</v>
      </c>
      <c r="GO4">
        <v>6769.8</v>
      </c>
      <c r="GP4">
        <v>413.16800000000001</v>
      </c>
      <c r="GQ4">
        <v>188.28</v>
      </c>
      <c r="GR4">
        <v>65.400000000000006</v>
      </c>
      <c r="GS4">
        <v>666.84799999999996</v>
      </c>
      <c r="GT4">
        <v>55.1541</v>
      </c>
      <c r="GU4">
        <v>0</v>
      </c>
      <c r="GV4">
        <v>3.64</v>
      </c>
      <c r="GW4">
        <v>47.026299999999999</v>
      </c>
      <c r="GX4">
        <v>33.22</v>
      </c>
      <c r="GY4">
        <v>23.339500000000001</v>
      </c>
      <c r="GZ4">
        <v>36.86</v>
      </c>
      <c r="HA4">
        <v>4.59</v>
      </c>
      <c r="HB4">
        <v>203.83</v>
      </c>
      <c r="HC4">
        <v>47.85</v>
      </c>
      <c r="HD4">
        <v>0</v>
      </c>
      <c r="HE4">
        <v>3.64</v>
      </c>
      <c r="HF4">
        <v>17.87</v>
      </c>
      <c r="HG4">
        <v>33.22</v>
      </c>
      <c r="HH4">
        <v>18.7</v>
      </c>
      <c r="HI4">
        <v>36.86</v>
      </c>
      <c r="HJ4">
        <v>4.59</v>
      </c>
      <c r="HK4">
        <v>162.72999999999999</v>
      </c>
      <c r="ID4" s="27">
        <v>1.6671299999999999E-13</v>
      </c>
      <c r="IE4">
        <v>0</v>
      </c>
      <c r="IF4">
        <v>3.1194599999999999E-2</v>
      </c>
      <c r="IG4">
        <v>0</v>
      </c>
      <c r="IH4">
        <v>0.62342900000000001</v>
      </c>
      <c r="II4">
        <v>0.118043</v>
      </c>
      <c r="IJ4">
        <v>0.43196400000000001</v>
      </c>
      <c r="IK4">
        <v>6.2929700000000005E-2</v>
      </c>
      <c r="IL4">
        <v>1.26756</v>
      </c>
      <c r="IM4">
        <v>56.8</v>
      </c>
      <c r="IN4">
        <v>22.1</v>
      </c>
      <c r="IO4">
        <v>34.700000000000003</v>
      </c>
      <c r="IP4">
        <v>56.8</v>
      </c>
      <c r="IQ4">
        <v>22.1</v>
      </c>
      <c r="IR4">
        <v>34.700000000000003</v>
      </c>
      <c r="IU4">
        <v>8.4499999999999993</v>
      </c>
      <c r="IV4">
        <v>53.1</v>
      </c>
      <c r="IW4">
        <v>8.4499999999999993</v>
      </c>
      <c r="IX4">
        <v>53.1</v>
      </c>
      <c r="IY4">
        <v>8.4499999999999993</v>
      </c>
      <c r="IZ4">
        <v>53.1</v>
      </c>
      <c r="JA4">
        <v>10.1</v>
      </c>
      <c r="JB4">
        <v>95.720399999999998</v>
      </c>
      <c r="JK4">
        <v>1</v>
      </c>
      <c r="JL4">
        <v>3.2526099999999998</v>
      </c>
      <c r="JM4">
        <v>3.2526099999999998</v>
      </c>
      <c r="JP4">
        <v>4162.7700000000004</v>
      </c>
      <c r="JQ4">
        <v>3.2526099999999998</v>
      </c>
      <c r="JR4">
        <v>0.25</v>
      </c>
      <c r="JS4">
        <v>0.39</v>
      </c>
      <c r="JT4">
        <v>3.3</v>
      </c>
      <c r="JU4">
        <v>0.25</v>
      </c>
      <c r="JV4">
        <v>0.39</v>
      </c>
      <c r="JW4">
        <v>3.3</v>
      </c>
      <c r="JZ4">
        <v>1</v>
      </c>
      <c r="KA4">
        <v>1</v>
      </c>
      <c r="KB4">
        <v>43.745199999999997</v>
      </c>
      <c r="KC4">
        <v>1.1000000000000001</v>
      </c>
      <c r="KD4">
        <v>43.745199999999997</v>
      </c>
      <c r="KE4">
        <v>1.1000000000000001</v>
      </c>
      <c r="KF4">
        <v>42.110799999999998</v>
      </c>
      <c r="KG4">
        <v>1.1000000000000001</v>
      </c>
      <c r="KJ4">
        <v>55.371699999999997</v>
      </c>
      <c r="KK4">
        <v>0</v>
      </c>
      <c r="KL4">
        <v>54.508200000000002</v>
      </c>
      <c r="KM4">
        <v>16.014299999999999</v>
      </c>
      <c r="KN4">
        <v>0</v>
      </c>
      <c r="KO4">
        <v>-641.39200000000005</v>
      </c>
      <c r="KP4">
        <v>0</v>
      </c>
      <c r="KQ4">
        <v>0</v>
      </c>
      <c r="KR4">
        <v>109.703</v>
      </c>
      <c r="KS4">
        <v>174.685</v>
      </c>
      <c r="KT4">
        <v>413.96499999999997</v>
      </c>
      <c r="KU4">
        <v>26.198699999999999</v>
      </c>
      <c r="KV4">
        <v>209.054</v>
      </c>
      <c r="KW4">
        <v>2158.9499999999998</v>
      </c>
      <c r="KX4">
        <v>704.97900000000004</v>
      </c>
      <c r="KY4">
        <v>0</v>
      </c>
      <c r="KZ4">
        <v>229.07599999999999</v>
      </c>
      <c r="LA4">
        <v>3093</v>
      </c>
      <c r="LB4">
        <v>55.371699999999997</v>
      </c>
      <c r="LC4">
        <v>0</v>
      </c>
      <c r="LD4">
        <v>54.508200000000002</v>
      </c>
      <c r="LE4">
        <v>16.014299999999999</v>
      </c>
      <c r="LF4">
        <v>-641.39200000000005</v>
      </c>
      <c r="LG4">
        <v>109.703</v>
      </c>
      <c r="LH4">
        <v>174.685</v>
      </c>
      <c r="LI4">
        <v>413.96499999999997</v>
      </c>
      <c r="LJ4">
        <v>26.198699999999999</v>
      </c>
      <c r="LK4">
        <v>209.054</v>
      </c>
      <c r="LL4">
        <v>2158.9499999999998</v>
      </c>
      <c r="LM4">
        <v>704.97900000000004</v>
      </c>
      <c r="LN4">
        <v>229.07599999999999</v>
      </c>
      <c r="LO4">
        <v>3093</v>
      </c>
      <c r="LP4">
        <v>102.56699999999999</v>
      </c>
      <c r="LQ4">
        <v>0</v>
      </c>
      <c r="LR4">
        <v>54.508200000000002</v>
      </c>
      <c r="LS4">
        <v>0</v>
      </c>
      <c r="LT4">
        <v>463.08</v>
      </c>
      <c r="LU4">
        <v>187.226</v>
      </c>
      <c r="LV4">
        <v>544.68899999999996</v>
      </c>
      <c r="LW4">
        <v>71.471400000000003</v>
      </c>
      <c r="LX4">
        <v>1423.54</v>
      </c>
      <c r="LY4">
        <v>2192.69</v>
      </c>
      <c r="LZ4">
        <v>999.20799999999997</v>
      </c>
      <c r="MA4">
        <v>347.08</v>
      </c>
      <c r="MB4">
        <v>3538.98</v>
      </c>
    </row>
    <row r="5" spans="1:375" x14ac:dyDescent="0.25">
      <c r="A5" s="26">
        <v>44502.532916666663</v>
      </c>
      <c r="B5" t="s">
        <v>1353</v>
      </c>
      <c r="C5" t="s">
        <v>675</v>
      </c>
      <c r="D5">
        <v>1</v>
      </c>
      <c r="E5">
        <v>1</v>
      </c>
      <c r="F5">
        <v>2100</v>
      </c>
      <c r="G5" t="s">
        <v>87</v>
      </c>
      <c r="H5" t="s">
        <v>112</v>
      </c>
      <c r="I5">
        <v>-7.85</v>
      </c>
      <c r="J5">
        <v>-3.8</v>
      </c>
      <c r="K5">
        <v>-3.8</v>
      </c>
      <c r="L5">
        <v>38.5</v>
      </c>
      <c r="O5">
        <v>325.303</v>
      </c>
      <c r="P5">
        <v>0</v>
      </c>
      <c r="Q5">
        <v>273.185</v>
      </c>
      <c r="R5">
        <v>81.146799999999999</v>
      </c>
      <c r="S5">
        <v>0</v>
      </c>
      <c r="T5">
        <v>-4161.55</v>
      </c>
      <c r="U5">
        <v>0</v>
      </c>
      <c r="V5">
        <v>0</v>
      </c>
      <c r="W5">
        <v>505.55700000000002</v>
      </c>
      <c r="X5">
        <v>880.34199999999998</v>
      </c>
      <c r="Y5">
        <v>2025.88</v>
      </c>
      <c r="Z5">
        <v>119.621</v>
      </c>
      <c r="AA5">
        <v>49.487900000000003</v>
      </c>
      <c r="AB5">
        <v>679.63499999999999</v>
      </c>
      <c r="AC5">
        <v>480.202</v>
      </c>
      <c r="AD5">
        <v>132.839</v>
      </c>
      <c r="AE5">
        <v>0</v>
      </c>
      <c r="AF5">
        <v>43.1646</v>
      </c>
      <c r="AG5">
        <v>656.20600000000002</v>
      </c>
      <c r="AH5">
        <v>613.04100000000005</v>
      </c>
      <c r="AI5">
        <v>52.04</v>
      </c>
      <c r="AJ5">
        <v>0</v>
      </c>
      <c r="AK5">
        <v>3.64</v>
      </c>
      <c r="AL5">
        <v>13.72</v>
      </c>
      <c r="AM5">
        <v>0</v>
      </c>
      <c r="AN5">
        <v>-45.07</v>
      </c>
      <c r="AO5">
        <v>0</v>
      </c>
      <c r="AP5">
        <v>0</v>
      </c>
      <c r="AQ5">
        <v>7.96</v>
      </c>
      <c r="AR5">
        <v>16.25</v>
      </c>
      <c r="AS5">
        <v>28.26</v>
      </c>
      <c r="AT5">
        <v>1.74</v>
      </c>
      <c r="AU5">
        <v>78.540000000000006</v>
      </c>
      <c r="AV5">
        <v>69.400000000000006</v>
      </c>
      <c r="BI5" s="27">
        <v>7.5762799999999998E-10</v>
      </c>
      <c r="BJ5">
        <v>0</v>
      </c>
      <c r="BK5">
        <v>3.1194599999999999E-2</v>
      </c>
      <c r="BL5">
        <v>1.40705E-2</v>
      </c>
      <c r="BM5">
        <v>0</v>
      </c>
      <c r="BN5">
        <v>-0.12180000000000001</v>
      </c>
      <c r="BO5">
        <v>0</v>
      </c>
      <c r="BP5">
        <v>0</v>
      </c>
      <c r="BQ5">
        <v>0.134212</v>
      </c>
      <c r="BR5">
        <v>0.15708</v>
      </c>
      <c r="BS5">
        <v>0.30364400000000002</v>
      </c>
      <c r="BT5">
        <v>2.03874E-2</v>
      </c>
      <c r="BU5">
        <v>0.53878800000000004</v>
      </c>
      <c r="BV5">
        <v>4.5265100000000003E-2</v>
      </c>
      <c r="BW5">
        <v>275.584</v>
      </c>
      <c r="BX5">
        <v>0</v>
      </c>
      <c r="BY5">
        <v>273.185</v>
      </c>
      <c r="BZ5">
        <v>81.146799999999999</v>
      </c>
      <c r="CA5">
        <v>-4161.55</v>
      </c>
      <c r="CB5">
        <v>505.55700000000002</v>
      </c>
      <c r="CC5">
        <v>880.57299999999998</v>
      </c>
      <c r="CD5">
        <v>2025.88</v>
      </c>
      <c r="CE5">
        <v>119.621</v>
      </c>
      <c r="CF5" s="27">
        <v>9.1735200000000002E-5</v>
      </c>
      <c r="CG5">
        <v>629.91600000000005</v>
      </c>
      <c r="CH5">
        <v>406.80900000000003</v>
      </c>
      <c r="CI5">
        <v>132.839</v>
      </c>
      <c r="CJ5">
        <v>43.1646</v>
      </c>
      <c r="CK5">
        <v>582.81200000000001</v>
      </c>
      <c r="CL5">
        <v>539.64700000000005</v>
      </c>
      <c r="CM5">
        <v>44.19</v>
      </c>
      <c r="CN5">
        <v>0</v>
      </c>
      <c r="CO5">
        <v>3.64</v>
      </c>
      <c r="CP5">
        <v>13.72</v>
      </c>
      <c r="CQ5">
        <v>-45.05</v>
      </c>
      <c r="CR5">
        <v>7.96</v>
      </c>
      <c r="CS5">
        <v>16.25</v>
      </c>
      <c r="CT5">
        <v>28.26</v>
      </c>
      <c r="CU5">
        <v>1.74</v>
      </c>
      <c r="CV5">
        <v>70.709999999999994</v>
      </c>
      <c r="CW5">
        <v>61.55</v>
      </c>
      <c r="DH5" s="27">
        <v>4.04337E-11</v>
      </c>
      <c r="DI5">
        <v>0</v>
      </c>
      <c r="DJ5">
        <v>3.1194599999999999E-2</v>
      </c>
      <c r="DK5">
        <v>1.40705E-2</v>
      </c>
      <c r="DL5">
        <v>-0.12180000000000001</v>
      </c>
      <c r="DM5">
        <v>0.134212</v>
      </c>
      <c r="DN5">
        <v>0.15712599999999999</v>
      </c>
      <c r="DO5">
        <v>0.30364400000000002</v>
      </c>
      <c r="DP5">
        <v>2.03874E-2</v>
      </c>
      <c r="DQ5">
        <v>0.53883400000000004</v>
      </c>
      <c r="DR5">
        <v>4.5265100000000003E-2</v>
      </c>
      <c r="DS5" t="s">
        <v>1352</v>
      </c>
      <c r="DT5" t="s">
        <v>670</v>
      </c>
      <c r="DU5" t="s">
        <v>665</v>
      </c>
      <c r="DV5" t="s">
        <v>501</v>
      </c>
      <c r="DW5" s="27">
        <v>4.5796400000000001E-5</v>
      </c>
      <c r="DX5" s="27">
        <v>-7.1719500000000002E-10</v>
      </c>
      <c r="DY5">
        <v>-11.1</v>
      </c>
      <c r="DZ5">
        <v>-12.8</v>
      </c>
      <c r="EC5">
        <v>325.303</v>
      </c>
      <c r="ED5">
        <v>0</v>
      </c>
      <c r="EE5">
        <v>273.185</v>
      </c>
      <c r="EF5">
        <v>81.146799999999999</v>
      </c>
      <c r="EG5">
        <v>0</v>
      </c>
      <c r="EH5">
        <v>-4161.55</v>
      </c>
      <c r="EI5">
        <v>0</v>
      </c>
      <c r="EJ5">
        <v>0</v>
      </c>
      <c r="EK5">
        <v>505.55700000000002</v>
      </c>
      <c r="EL5">
        <v>880.34199999999998</v>
      </c>
      <c r="EM5">
        <v>2025.88</v>
      </c>
      <c r="EN5">
        <v>119.621</v>
      </c>
      <c r="EO5">
        <v>49.487900000000003</v>
      </c>
      <c r="EP5">
        <v>480.202</v>
      </c>
      <c r="EQ5">
        <v>132.839</v>
      </c>
      <c r="ER5">
        <v>0</v>
      </c>
      <c r="ES5">
        <v>43.1646</v>
      </c>
      <c r="ET5">
        <v>656.20600000000002</v>
      </c>
      <c r="EU5">
        <v>52.04</v>
      </c>
      <c r="EV5">
        <v>0</v>
      </c>
      <c r="EW5">
        <v>3.64</v>
      </c>
      <c r="EX5">
        <v>13.72</v>
      </c>
      <c r="EY5">
        <v>0</v>
      </c>
      <c r="EZ5">
        <v>-45.07</v>
      </c>
      <c r="FA5">
        <v>0</v>
      </c>
      <c r="FB5">
        <v>0</v>
      </c>
      <c r="FC5">
        <v>7.96</v>
      </c>
      <c r="FD5">
        <v>16.25</v>
      </c>
      <c r="FE5">
        <v>28.26</v>
      </c>
      <c r="FF5">
        <v>1.74</v>
      </c>
      <c r="FG5">
        <v>78.540000000000006</v>
      </c>
      <c r="FT5" s="27">
        <v>7.5762799999999998E-10</v>
      </c>
      <c r="FU5">
        <v>0</v>
      </c>
      <c r="FV5">
        <v>3.1194599999999999E-2</v>
      </c>
      <c r="FW5">
        <v>1.40705E-2</v>
      </c>
      <c r="FX5">
        <v>0</v>
      </c>
      <c r="FY5">
        <v>-0.12180000000000001</v>
      </c>
      <c r="FZ5">
        <v>0</v>
      </c>
      <c r="GA5">
        <v>0</v>
      </c>
      <c r="GB5">
        <v>0.134212</v>
      </c>
      <c r="GC5">
        <v>0.15708</v>
      </c>
      <c r="GD5">
        <v>0.30364400000000002</v>
      </c>
      <c r="GE5">
        <v>2.03874E-2</v>
      </c>
      <c r="GF5">
        <v>0.53878800000000004</v>
      </c>
      <c r="GG5">
        <v>496.30200000000002</v>
      </c>
      <c r="GH5">
        <v>0</v>
      </c>
      <c r="GI5">
        <v>273.185</v>
      </c>
      <c r="GJ5">
        <v>0</v>
      </c>
      <c r="GK5">
        <v>2135</v>
      </c>
      <c r="GL5">
        <v>930.00099999999998</v>
      </c>
      <c r="GM5">
        <v>2637.81</v>
      </c>
      <c r="GN5">
        <v>297.5</v>
      </c>
      <c r="GO5">
        <v>6769.8</v>
      </c>
      <c r="GP5">
        <v>413.16800000000001</v>
      </c>
      <c r="GQ5">
        <v>188.28</v>
      </c>
      <c r="GR5">
        <v>65.400000000000006</v>
      </c>
      <c r="GS5">
        <v>666.84799999999996</v>
      </c>
      <c r="GT5">
        <v>55.1541</v>
      </c>
      <c r="GU5">
        <v>0</v>
      </c>
      <c r="GV5">
        <v>3.64</v>
      </c>
      <c r="GW5">
        <v>47.026299999999999</v>
      </c>
      <c r="GX5">
        <v>33.22</v>
      </c>
      <c r="GY5">
        <v>23.339500000000001</v>
      </c>
      <c r="GZ5">
        <v>36.86</v>
      </c>
      <c r="HA5">
        <v>4.59</v>
      </c>
      <c r="HB5">
        <v>203.83</v>
      </c>
      <c r="HC5">
        <v>47.85</v>
      </c>
      <c r="HD5">
        <v>0</v>
      </c>
      <c r="HE5">
        <v>3.64</v>
      </c>
      <c r="HF5">
        <v>17.87</v>
      </c>
      <c r="HG5">
        <v>33.22</v>
      </c>
      <c r="HH5">
        <v>18.7</v>
      </c>
      <c r="HI5">
        <v>36.86</v>
      </c>
      <c r="HJ5">
        <v>4.59</v>
      </c>
      <c r="HK5">
        <v>162.72999999999999</v>
      </c>
      <c r="ID5" s="27">
        <v>1.6671299999999999E-13</v>
      </c>
      <c r="IE5">
        <v>0</v>
      </c>
      <c r="IF5">
        <v>3.1194599999999999E-2</v>
      </c>
      <c r="IG5">
        <v>0</v>
      </c>
      <c r="IH5">
        <v>0.62342900000000001</v>
      </c>
      <c r="II5">
        <v>0.118043</v>
      </c>
      <c r="IJ5">
        <v>0.43196400000000001</v>
      </c>
      <c r="IK5">
        <v>6.2929700000000005E-2</v>
      </c>
      <c r="IL5">
        <v>1.26756</v>
      </c>
      <c r="IM5">
        <v>60.6</v>
      </c>
      <c r="IN5">
        <v>22.1</v>
      </c>
      <c r="IO5">
        <v>38.5</v>
      </c>
      <c r="IP5">
        <v>56.8</v>
      </c>
      <c r="IQ5">
        <v>22.1</v>
      </c>
      <c r="IR5">
        <v>34.700000000000003</v>
      </c>
      <c r="IU5">
        <v>9.1</v>
      </c>
      <c r="IV5">
        <v>60.3</v>
      </c>
      <c r="IW5">
        <v>8.4499999999999993</v>
      </c>
      <c r="IX5">
        <v>53.1</v>
      </c>
      <c r="IY5">
        <v>9.1</v>
      </c>
      <c r="IZ5">
        <v>60.3</v>
      </c>
      <c r="JA5">
        <v>10.1</v>
      </c>
      <c r="JB5">
        <v>95.720399999999998</v>
      </c>
      <c r="JK5">
        <v>1</v>
      </c>
      <c r="JL5">
        <v>3.2526099999999998</v>
      </c>
      <c r="JM5">
        <v>3.2526099999999998</v>
      </c>
      <c r="JP5">
        <v>4162.7700000000004</v>
      </c>
      <c r="JQ5">
        <v>3.2526099999999998</v>
      </c>
      <c r="JR5">
        <v>0.25</v>
      </c>
      <c r="JS5">
        <v>0.39</v>
      </c>
      <c r="JT5">
        <v>3.7</v>
      </c>
      <c r="JU5">
        <v>0.25</v>
      </c>
      <c r="JV5">
        <v>0.39</v>
      </c>
      <c r="JW5">
        <v>3.3</v>
      </c>
      <c r="JZ5">
        <v>1</v>
      </c>
      <c r="KA5">
        <v>1</v>
      </c>
      <c r="KB5">
        <v>47.843899999999998</v>
      </c>
      <c r="KC5">
        <v>1.1000000000000001</v>
      </c>
      <c r="KD5">
        <v>43.745199999999997</v>
      </c>
      <c r="KE5">
        <v>1.1000000000000001</v>
      </c>
      <c r="KF5">
        <v>42.110799999999998</v>
      </c>
      <c r="KG5">
        <v>1.1000000000000001</v>
      </c>
      <c r="KJ5">
        <v>65.249499999999998</v>
      </c>
      <c r="KK5">
        <v>0</v>
      </c>
      <c r="KL5">
        <v>54.508200000000002</v>
      </c>
      <c r="KM5">
        <v>16.014299999999999</v>
      </c>
      <c r="KN5">
        <v>0</v>
      </c>
      <c r="KO5">
        <v>-641.39200000000005</v>
      </c>
      <c r="KP5">
        <v>0</v>
      </c>
      <c r="KQ5">
        <v>0</v>
      </c>
      <c r="KR5">
        <v>109.703</v>
      </c>
      <c r="KS5">
        <v>174.626</v>
      </c>
      <c r="KT5">
        <v>413.96499999999997</v>
      </c>
      <c r="KU5">
        <v>26.198699999999999</v>
      </c>
      <c r="KV5">
        <v>218.874</v>
      </c>
      <c r="KW5">
        <v>2548.4499999999998</v>
      </c>
      <c r="KX5">
        <v>704.97900000000004</v>
      </c>
      <c r="KY5">
        <v>0</v>
      </c>
      <c r="KZ5">
        <v>229.07599999999999</v>
      </c>
      <c r="LA5">
        <v>3482.5</v>
      </c>
      <c r="LB5">
        <v>55.371699999999997</v>
      </c>
      <c r="LC5">
        <v>0</v>
      </c>
      <c r="LD5">
        <v>54.508200000000002</v>
      </c>
      <c r="LE5">
        <v>16.014299999999999</v>
      </c>
      <c r="LF5">
        <v>-641.39200000000005</v>
      </c>
      <c r="LG5">
        <v>109.703</v>
      </c>
      <c r="LH5">
        <v>174.685</v>
      </c>
      <c r="LI5">
        <v>413.96499999999997</v>
      </c>
      <c r="LJ5">
        <v>26.198699999999999</v>
      </c>
      <c r="LK5">
        <v>209.054</v>
      </c>
      <c r="LL5">
        <v>2158.9499999999998</v>
      </c>
      <c r="LM5">
        <v>704.97900000000004</v>
      </c>
      <c r="LN5">
        <v>229.07599999999999</v>
      </c>
      <c r="LO5">
        <v>3093</v>
      </c>
      <c r="LP5">
        <v>102.56699999999999</v>
      </c>
      <c r="LQ5">
        <v>0</v>
      </c>
      <c r="LR5">
        <v>54.508200000000002</v>
      </c>
      <c r="LS5">
        <v>0</v>
      </c>
      <c r="LT5">
        <v>463.08</v>
      </c>
      <c r="LU5">
        <v>187.226</v>
      </c>
      <c r="LV5">
        <v>544.68899999999996</v>
      </c>
      <c r="LW5">
        <v>71.471400000000003</v>
      </c>
      <c r="LX5">
        <v>1423.54</v>
      </c>
      <c r="LY5">
        <v>2192.69</v>
      </c>
      <c r="LZ5">
        <v>999.20799999999997</v>
      </c>
      <c r="MA5">
        <v>347.08</v>
      </c>
      <c r="MB5">
        <v>3538.98</v>
      </c>
    </row>
    <row r="6" spans="1:375" x14ac:dyDescent="0.25">
      <c r="A6" s="26">
        <v>44502.533263888887</v>
      </c>
      <c r="B6" t="s">
        <v>1354</v>
      </c>
      <c r="C6" t="s">
        <v>677</v>
      </c>
      <c r="D6">
        <v>2</v>
      </c>
      <c r="E6">
        <v>1</v>
      </c>
      <c r="F6">
        <v>2100</v>
      </c>
      <c r="G6" t="s">
        <v>87</v>
      </c>
      <c r="H6" t="s">
        <v>393</v>
      </c>
      <c r="I6">
        <v>0</v>
      </c>
      <c r="J6">
        <v>0</v>
      </c>
      <c r="K6">
        <v>0</v>
      </c>
      <c r="L6">
        <v>25.9</v>
      </c>
      <c r="O6">
        <v>161.76</v>
      </c>
      <c r="P6">
        <v>2.8762500000000002</v>
      </c>
      <c r="Q6">
        <v>276.71899999999999</v>
      </c>
      <c r="R6">
        <v>81.139700000000005</v>
      </c>
      <c r="S6">
        <v>0</v>
      </c>
      <c r="T6">
        <v>-4093.7</v>
      </c>
      <c r="U6">
        <v>0</v>
      </c>
      <c r="V6">
        <v>0</v>
      </c>
      <c r="W6">
        <v>505.55700000000002</v>
      </c>
      <c r="X6">
        <v>920.14599999999996</v>
      </c>
      <c r="Y6">
        <v>2025.88</v>
      </c>
      <c r="Z6">
        <v>119.621</v>
      </c>
      <c r="AA6">
        <v>-4.5374E-4</v>
      </c>
      <c r="AB6">
        <v>522.495</v>
      </c>
      <c r="AC6">
        <v>238.77699999999999</v>
      </c>
      <c r="AD6">
        <v>121.44</v>
      </c>
      <c r="AE6">
        <v>0</v>
      </c>
      <c r="AF6">
        <v>43.1646</v>
      </c>
      <c r="AG6">
        <v>403.38099999999997</v>
      </c>
      <c r="AH6">
        <v>360.21699999999998</v>
      </c>
      <c r="AI6">
        <v>26.78</v>
      </c>
      <c r="AJ6">
        <v>0.64</v>
      </c>
      <c r="AK6">
        <v>3.66</v>
      </c>
      <c r="AL6">
        <v>12.68</v>
      </c>
      <c r="AM6">
        <v>0</v>
      </c>
      <c r="AN6">
        <v>-44.87</v>
      </c>
      <c r="AO6">
        <v>0</v>
      </c>
      <c r="AP6">
        <v>0</v>
      </c>
      <c r="AQ6">
        <v>7.54</v>
      </c>
      <c r="AR6">
        <v>17.010000000000002</v>
      </c>
      <c r="AS6">
        <v>27.64</v>
      </c>
      <c r="AT6">
        <v>1.67</v>
      </c>
      <c r="AU6">
        <v>52.75</v>
      </c>
      <c r="AV6">
        <v>43.76</v>
      </c>
      <c r="BI6">
        <v>0</v>
      </c>
      <c r="BJ6">
        <v>4.1896700000000002E-2</v>
      </c>
      <c r="BK6">
        <v>3.15982E-2</v>
      </c>
      <c r="BL6">
        <v>1.40705E-2</v>
      </c>
      <c r="BM6">
        <v>0</v>
      </c>
      <c r="BN6">
        <v>-8.3676399999999998E-2</v>
      </c>
      <c r="BO6">
        <v>0</v>
      </c>
      <c r="BP6">
        <v>0</v>
      </c>
      <c r="BQ6">
        <v>0.134212</v>
      </c>
      <c r="BR6">
        <v>0.169458</v>
      </c>
      <c r="BS6">
        <v>0.30364400000000002</v>
      </c>
      <c r="BT6">
        <v>2.03874E-2</v>
      </c>
      <c r="BU6">
        <v>0.63159100000000001</v>
      </c>
      <c r="BV6">
        <v>8.7565400000000002E-2</v>
      </c>
      <c r="BW6">
        <v>161.76</v>
      </c>
      <c r="BX6">
        <v>2.8762500000000002</v>
      </c>
      <c r="BY6">
        <v>276.71899999999999</v>
      </c>
      <c r="BZ6">
        <v>81.139700000000005</v>
      </c>
      <c r="CA6">
        <v>-4093.7</v>
      </c>
      <c r="CB6">
        <v>505.55700000000002</v>
      </c>
      <c r="CC6">
        <v>920.14599999999996</v>
      </c>
      <c r="CD6">
        <v>2025.88</v>
      </c>
      <c r="CE6">
        <v>119.621</v>
      </c>
      <c r="CF6">
        <v>-4.5374E-4</v>
      </c>
      <c r="CG6">
        <v>522.495</v>
      </c>
      <c r="CH6">
        <v>238.77699999999999</v>
      </c>
      <c r="CI6">
        <v>121.44</v>
      </c>
      <c r="CJ6">
        <v>43.1646</v>
      </c>
      <c r="CK6">
        <v>403.38099999999997</v>
      </c>
      <c r="CL6">
        <v>360.21699999999998</v>
      </c>
      <c r="CM6">
        <v>26.78</v>
      </c>
      <c r="CN6">
        <v>0.64</v>
      </c>
      <c r="CO6">
        <v>3.66</v>
      </c>
      <c r="CP6">
        <v>12.68</v>
      </c>
      <c r="CQ6">
        <v>-44.87</v>
      </c>
      <c r="CR6">
        <v>7.54</v>
      </c>
      <c r="CS6">
        <v>17.010000000000002</v>
      </c>
      <c r="CT6">
        <v>27.64</v>
      </c>
      <c r="CU6">
        <v>1.67</v>
      </c>
      <c r="CV6">
        <v>52.75</v>
      </c>
      <c r="CW6">
        <v>43.76</v>
      </c>
      <c r="DH6">
        <v>0</v>
      </c>
      <c r="DI6">
        <v>4.1896700000000002E-2</v>
      </c>
      <c r="DJ6">
        <v>3.15982E-2</v>
      </c>
      <c r="DK6">
        <v>1.40705E-2</v>
      </c>
      <c r="DL6">
        <v>-8.3676399999999998E-2</v>
      </c>
      <c r="DM6">
        <v>0.134212</v>
      </c>
      <c r="DN6">
        <v>0.169458</v>
      </c>
      <c r="DO6">
        <v>0.30364400000000002</v>
      </c>
      <c r="DP6">
        <v>2.03874E-2</v>
      </c>
      <c r="DQ6">
        <v>0.63159100000000001</v>
      </c>
      <c r="DR6">
        <v>8.7565400000000002E-2</v>
      </c>
      <c r="DS6" t="s">
        <v>1352</v>
      </c>
      <c r="DT6" t="s">
        <v>670</v>
      </c>
      <c r="DU6" t="s">
        <v>665</v>
      </c>
      <c r="DV6" t="s">
        <v>501</v>
      </c>
      <c r="DW6">
        <v>0</v>
      </c>
      <c r="DX6">
        <v>0</v>
      </c>
      <c r="DY6">
        <v>0</v>
      </c>
      <c r="DZ6">
        <v>0</v>
      </c>
      <c r="EC6">
        <v>161.76</v>
      </c>
      <c r="ED6">
        <v>2.8762500000000002</v>
      </c>
      <c r="EE6">
        <v>276.71899999999999</v>
      </c>
      <c r="EF6">
        <v>81.139700000000005</v>
      </c>
      <c r="EG6">
        <v>0</v>
      </c>
      <c r="EH6">
        <v>-4093.7</v>
      </c>
      <c r="EI6">
        <v>0</v>
      </c>
      <c r="EJ6">
        <v>0</v>
      </c>
      <c r="EK6">
        <v>505.55700000000002</v>
      </c>
      <c r="EL6">
        <v>920.14599999999996</v>
      </c>
      <c r="EM6">
        <v>2025.88</v>
      </c>
      <c r="EN6">
        <v>119.621</v>
      </c>
      <c r="EO6">
        <v>-4.5374E-4</v>
      </c>
      <c r="EP6">
        <v>238.77699999999999</v>
      </c>
      <c r="EQ6">
        <v>121.44</v>
      </c>
      <c r="ER6">
        <v>0</v>
      </c>
      <c r="ES6">
        <v>43.1646</v>
      </c>
      <c r="ET6">
        <v>403.38099999999997</v>
      </c>
      <c r="EU6">
        <v>26.78</v>
      </c>
      <c r="EV6">
        <v>0.64</v>
      </c>
      <c r="EW6">
        <v>3.66</v>
      </c>
      <c r="EX6">
        <v>12.68</v>
      </c>
      <c r="EY6">
        <v>0</v>
      </c>
      <c r="EZ6">
        <v>-44.87</v>
      </c>
      <c r="FA6">
        <v>0</v>
      </c>
      <c r="FB6">
        <v>0</v>
      </c>
      <c r="FC6">
        <v>7.54</v>
      </c>
      <c r="FD6">
        <v>17.010000000000002</v>
      </c>
      <c r="FE6">
        <v>27.64</v>
      </c>
      <c r="FF6">
        <v>1.67</v>
      </c>
      <c r="FG6">
        <v>52.75</v>
      </c>
      <c r="FT6">
        <v>0</v>
      </c>
      <c r="FU6">
        <v>4.1896700000000002E-2</v>
      </c>
      <c r="FV6">
        <v>3.15982E-2</v>
      </c>
      <c r="FW6">
        <v>1.40705E-2</v>
      </c>
      <c r="FX6">
        <v>0</v>
      </c>
      <c r="FY6">
        <v>-8.3676399999999998E-2</v>
      </c>
      <c r="FZ6">
        <v>0</v>
      </c>
      <c r="GA6">
        <v>0</v>
      </c>
      <c r="GB6">
        <v>0.134212</v>
      </c>
      <c r="GC6">
        <v>0.169458</v>
      </c>
      <c r="GD6">
        <v>0.30364400000000002</v>
      </c>
      <c r="GE6">
        <v>2.03874E-2</v>
      </c>
      <c r="GF6">
        <v>0.63159100000000001</v>
      </c>
      <c r="GG6">
        <v>503.22800000000001</v>
      </c>
      <c r="GH6">
        <v>75.046599999999998</v>
      </c>
      <c r="GI6">
        <v>276.71899999999999</v>
      </c>
      <c r="GJ6">
        <v>0</v>
      </c>
      <c r="GK6">
        <v>2135</v>
      </c>
      <c r="GL6">
        <v>930.00099999999998</v>
      </c>
      <c r="GM6">
        <v>2637.81</v>
      </c>
      <c r="GN6">
        <v>297.5</v>
      </c>
      <c r="GO6">
        <v>6855.31</v>
      </c>
      <c r="GP6">
        <v>418.91800000000001</v>
      </c>
      <c r="GQ6">
        <v>175.809</v>
      </c>
      <c r="GR6">
        <v>65.400000000000006</v>
      </c>
      <c r="GS6">
        <v>660.12699999999995</v>
      </c>
      <c r="GT6">
        <v>53.785299999999999</v>
      </c>
      <c r="GU6">
        <v>9.09</v>
      </c>
      <c r="GV6">
        <v>3.66</v>
      </c>
      <c r="GW6">
        <v>40.878</v>
      </c>
      <c r="GX6">
        <v>32.51</v>
      </c>
      <c r="GY6">
        <v>23.2195</v>
      </c>
      <c r="GZ6">
        <v>36.49</v>
      </c>
      <c r="HA6">
        <v>4.4000000000000004</v>
      </c>
      <c r="HB6">
        <v>204.03299999999999</v>
      </c>
      <c r="HC6">
        <v>49.49</v>
      </c>
      <c r="HD6">
        <v>9.09</v>
      </c>
      <c r="HE6">
        <v>3.66</v>
      </c>
      <c r="HF6">
        <v>16.760000000000002</v>
      </c>
      <c r="HG6">
        <v>32.51</v>
      </c>
      <c r="HH6">
        <v>18.579999999999998</v>
      </c>
      <c r="HI6">
        <v>36.49</v>
      </c>
      <c r="HJ6">
        <v>4.4000000000000004</v>
      </c>
      <c r="HK6">
        <v>170.98</v>
      </c>
      <c r="ID6">
        <v>0</v>
      </c>
      <c r="IE6">
        <v>0.39204</v>
      </c>
      <c r="IF6">
        <v>3.15982E-2</v>
      </c>
      <c r="IG6">
        <v>0</v>
      </c>
      <c r="IH6">
        <v>0.62342900000000001</v>
      </c>
      <c r="II6">
        <v>0.118043</v>
      </c>
      <c r="IJ6">
        <v>0.43196400000000001</v>
      </c>
      <c r="IK6">
        <v>6.2929700000000005E-2</v>
      </c>
      <c r="IL6">
        <v>1.66</v>
      </c>
      <c r="IM6">
        <v>47.8</v>
      </c>
      <c r="IN6">
        <v>21.9</v>
      </c>
      <c r="IO6">
        <v>25.9</v>
      </c>
      <c r="IP6">
        <v>47.8</v>
      </c>
      <c r="IQ6">
        <v>21.9</v>
      </c>
      <c r="IR6">
        <v>25.9</v>
      </c>
      <c r="IU6">
        <v>7.37</v>
      </c>
      <c r="IV6">
        <v>36.39</v>
      </c>
      <c r="IW6">
        <v>7.37</v>
      </c>
      <c r="IX6">
        <v>36.39</v>
      </c>
      <c r="IY6">
        <v>7.37</v>
      </c>
      <c r="IZ6">
        <v>36.39</v>
      </c>
      <c r="JA6">
        <v>18.809999999999999</v>
      </c>
      <c r="JB6">
        <v>88.603300000000004</v>
      </c>
      <c r="JK6">
        <v>1</v>
      </c>
      <c r="JL6">
        <v>2.6929500000000002</v>
      </c>
      <c r="JM6">
        <v>2.6929500000000002</v>
      </c>
      <c r="JP6">
        <v>4094.9</v>
      </c>
      <c r="JQ6">
        <v>2.6929500000000002</v>
      </c>
      <c r="JR6">
        <v>0.24</v>
      </c>
      <c r="JS6">
        <v>0.38</v>
      </c>
      <c r="JT6">
        <v>2.35</v>
      </c>
      <c r="JU6">
        <v>0.24</v>
      </c>
      <c r="JV6">
        <v>0.38</v>
      </c>
      <c r="JW6">
        <v>2.35</v>
      </c>
      <c r="JZ6">
        <v>1</v>
      </c>
      <c r="KA6">
        <v>1</v>
      </c>
      <c r="KB6">
        <v>44.645699999999998</v>
      </c>
      <c r="KC6">
        <v>26.151399999999999</v>
      </c>
      <c r="KD6">
        <v>44.645699999999998</v>
      </c>
      <c r="KE6">
        <v>26.151399999999999</v>
      </c>
      <c r="KF6">
        <v>61.017400000000002</v>
      </c>
      <c r="KG6">
        <v>40.665700000000001</v>
      </c>
      <c r="KJ6">
        <v>32.478400000000001</v>
      </c>
      <c r="KK6">
        <v>0.80278799999999995</v>
      </c>
      <c r="KL6">
        <v>55.2134</v>
      </c>
      <c r="KM6">
        <v>16.013000000000002</v>
      </c>
      <c r="KN6">
        <v>0</v>
      </c>
      <c r="KO6">
        <v>-628.32500000000005</v>
      </c>
      <c r="KP6">
        <v>0</v>
      </c>
      <c r="KQ6">
        <v>0</v>
      </c>
      <c r="KR6">
        <v>109.703</v>
      </c>
      <c r="KS6">
        <v>183</v>
      </c>
      <c r="KT6">
        <v>413.96499999999997</v>
      </c>
      <c r="KU6">
        <v>26.198699999999999</v>
      </c>
      <c r="KV6">
        <v>209.04900000000001</v>
      </c>
      <c r="KW6">
        <v>1267.19</v>
      </c>
      <c r="KX6">
        <v>644.48699999999997</v>
      </c>
      <c r="KY6">
        <v>0</v>
      </c>
      <c r="KZ6">
        <v>229.07599999999999</v>
      </c>
      <c r="LA6">
        <v>2140.7600000000002</v>
      </c>
      <c r="LB6">
        <v>32.478400000000001</v>
      </c>
      <c r="LC6">
        <v>0.80278799999999995</v>
      </c>
      <c r="LD6">
        <v>55.2134</v>
      </c>
      <c r="LE6">
        <v>16.013000000000002</v>
      </c>
      <c r="LF6">
        <v>-628.32500000000005</v>
      </c>
      <c r="LG6">
        <v>109.703</v>
      </c>
      <c r="LH6">
        <v>183</v>
      </c>
      <c r="LI6">
        <v>413.96499999999997</v>
      </c>
      <c r="LJ6">
        <v>26.198699999999999</v>
      </c>
      <c r="LK6">
        <v>209.04900000000001</v>
      </c>
      <c r="LL6">
        <v>1267.19</v>
      </c>
      <c r="LM6">
        <v>644.48699999999997</v>
      </c>
      <c r="LN6">
        <v>229.07599999999999</v>
      </c>
      <c r="LO6">
        <v>2140.7600000000002</v>
      </c>
      <c r="LP6">
        <v>104.03</v>
      </c>
      <c r="LQ6">
        <v>19.125299999999999</v>
      </c>
      <c r="LR6">
        <v>55.2134</v>
      </c>
      <c r="LS6">
        <v>0</v>
      </c>
      <c r="LT6">
        <v>463.08</v>
      </c>
      <c r="LU6">
        <v>187.226</v>
      </c>
      <c r="LV6">
        <v>544.68899999999996</v>
      </c>
      <c r="LW6">
        <v>71.471400000000003</v>
      </c>
      <c r="LX6">
        <v>1444.84</v>
      </c>
      <c r="LY6">
        <v>2223.21</v>
      </c>
      <c r="LZ6">
        <v>933.02599999999995</v>
      </c>
      <c r="MA6">
        <v>347.08</v>
      </c>
      <c r="MB6">
        <v>3503.32</v>
      </c>
    </row>
    <row r="7" spans="1:375" x14ac:dyDescent="0.25">
      <c r="A7" s="26">
        <v>44502.533634259256</v>
      </c>
      <c r="B7" t="s">
        <v>1355</v>
      </c>
      <c r="C7" t="s">
        <v>679</v>
      </c>
      <c r="D7">
        <v>2</v>
      </c>
      <c r="E7">
        <v>1</v>
      </c>
      <c r="F7">
        <v>2100</v>
      </c>
      <c r="G7" t="s">
        <v>87</v>
      </c>
      <c r="H7" t="s">
        <v>112</v>
      </c>
      <c r="I7">
        <v>-4.66</v>
      </c>
      <c r="J7">
        <v>-2.2999999999999998</v>
      </c>
      <c r="K7">
        <v>-2.2000000000000002</v>
      </c>
      <c r="L7">
        <v>28.1</v>
      </c>
      <c r="O7">
        <v>183.499</v>
      </c>
      <c r="P7">
        <v>8.7120099999999994</v>
      </c>
      <c r="Q7">
        <v>276.71899999999999</v>
      </c>
      <c r="R7">
        <v>81.139700000000005</v>
      </c>
      <c r="S7">
        <v>0</v>
      </c>
      <c r="T7">
        <v>-4093.7</v>
      </c>
      <c r="U7">
        <v>0</v>
      </c>
      <c r="V7">
        <v>0</v>
      </c>
      <c r="W7">
        <v>505.55700000000002</v>
      </c>
      <c r="X7">
        <v>921.26499999999999</v>
      </c>
      <c r="Y7">
        <v>2025.88</v>
      </c>
      <c r="Z7">
        <v>119.621</v>
      </c>
      <c r="AA7">
        <v>28.693000000000001</v>
      </c>
      <c r="AB7">
        <v>550.06899999999996</v>
      </c>
      <c r="AC7">
        <v>270.86500000000001</v>
      </c>
      <c r="AD7">
        <v>121.44</v>
      </c>
      <c r="AE7">
        <v>0</v>
      </c>
      <c r="AF7">
        <v>43.1646</v>
      </c>
      <c r="AG7">
        <v>435.47</v>
      </c>
      <c r="AH7">
        <v>392.30500000000001</v>
      </c>
      <c r="AI7">
        <v>30.38</v>
      </c>
      <c r="AJ7">
        <v>1.7</v>
      </c>
      <c r="AK7">
        <v>3.66</v>
      </c>
      <c r="AL7">
        <v>12.68</v>
      </c>
      <c r="AM7">
        <v>0</v>
      </c>
      <c r="AN7">
        <v>-44.88</v>
      </c>
      <c r="AO7">
        <v>0</v>
      </c>
      <c r="AP7">
        <v>0</v>
      </c>
      <c r="AQ7">
        <v>7.54</v>
      </c>
      <c r="AR7">
        <v>17.03</v>
      </c>
      <c r="AS7">
        <v>27.64</v>
      </c>
      <c r="AT7">
        <v>1.67</v>
      </c>
      <c r="AU7">
        <v>57.42</v>
      </c>
      <c r="AV7">
        <v>48.42</v>
      </c>
      <c r="BI7">
        <v>0</v>
      </c>
      <c r="BJ7">
        <v>9.5714900000000006E-2</v>
      </c>
      <c r="BK7">
        <v>3.15982E-2</v>
      </c>
      <c r="BL7">
        <v>1.40705E-2</v>
      </c>
      <c r="BM7">
        <v>0</v>
      </c>
      <c r="BN7">
        <v>-8.3676399999999998E-2</v>
      </c>
      <c r="BO7">
        <v>0</v>
      </c>
      <c r="BP7">
        <v>0</v>
      </c>
      <c r="BQ7">
        <v>0.134212</v>
      </c>
      <c r="BR7">
        <v>0.169873</v>
      </c>
      <c r="BS7">
        <v>0.30364400000000002</v>
      </c>
      <c r="BT7">
        <v>2.03874E-2</v>
      </c>
      <c r="BU7">
        <v>0.68582299999999996</v>
      </c>
      <c r="BV7">
        <v>0.14138400000000001</v>
      </c>
      <c r="BW7">
        <v>161.76</v>
      </c>
      <c r="BX7">
        <v>2.8762500000000002</v>
      </c>
      <c r="BY7">
        <v>276.71899999999999</v>
      </c>
      <c r="BZ7">
        <v>81.139700000000005</v>
      </c>
      <c r="CA7">
        <v>-4093.7</v>
      </c>
      <c r="CB7">
        <v>505.55700000000002</v>
      </c>
      <c r="CC7">
        <v>920.14599999999996</v>
      </c>
      <c r="CD7">
        <v>2025.88</v>
      </c>
      <c r="CE7">
        <v>119.621</v>
      </c>
      <c r="CF7">
        <v>-4.5374E-4</v>
      </c>
      <c r="CG7">
        <v>522.495</v>
      </c>
      <c r="CH7">
        <v>238.77699999999999</v>
      </c>
      <c r="CI7">
        <v>121.44</v>
      </c>
      <c r="CJ7">
        <v>43.1646</v>
      </c>
      <c r="CK7">
        <v>403.38099999999997</v>
      </c>
      <c r="CL7">
        <v>360.21699999999998</v>
      </c>
      <c r="CM7">
        <v>26.78</v>
      </c>
      <c r="CN7">
        <v>0.64</v>
      </c>
      <c r="CO7">
        <v>3.66</v>
      </c>
      <c r="CP7">
        <v>12.68</v>
      </c>
      <c r="CQ7">
        <v>-44.87</v>
      </c>
      <c r="CR7">
        <v>7.54</v>
      </c>
      <c r="CS7">
        <v>17.010000000000002</v>
      </c>
      <c r="CT7">
        <v>27.64</v>
      </c>
      <c r="CU7">
        <v>1.67</v>
      </c>
      <c r="CV7">
        <v>52.75</v>
      </c>
      <c r="CW7">
        <v>43.76</v>
      </c>
      <c r="DH7">
        <v>0</v>
      </c>
      <c r="DI7">
        <v>4.1896700000000002E-2</v>
      </c>
      <c r="DJ7">
        <v>3.15982E-2</v>
      </c>
      <c r="DK7">
        <v>1.40705E-2</v>
      </c>
      <c r="DL7">
        <v>-8.3676399999999998E-2</v>
      </c>
      <c r="DM7">
        <v>0.134212</v>
      </c>
      <c r="DN7">
        <v>0.169458</v>
      </c>
      <c r="DO7">
        <v>0.30364400000000002</v>
      </c>
      <c r="DP7">
        <v>2.03874E-2</v>
      </c>
      <c r="DQ7">
        <v>0.63159100000000001</v>
      </c>
      <c r="DR7">
        <v>8.7565400000000002E-2</v>
      </c>
      <c r="DS7" t="s">
        <v>1352</v>
      </c>
      <c r="DT7" t="s">
        <v>670</v>
      </c>
      <c r="DU7" t="s">
        <v>665</v>
      </c>
      <c r="DV7" t="s">
        <v>501</v>
      </c>
      <c r="DW7">
        <v>-5.4232700000000002E-2</v>
      </c>
      <c r="DX7">
        <v>-5.3818199999999997E-2</v>
      </c>
      <c r="DY7">
        <v>-8.9</v>
      </c>
      <c r="DZ7">
        <v>-10.6</v>
      </c>
      <c r="EC7">
        <v>183.499</v>
      </c>
      <c r="ED7">
        <v>8.7120099999999994</v>
      </c>
      <c r="EE7">
        <v>276.71899999999999</v>
      </c>
      <c r="EF7">
        <v>81.139700000000005</v>
      </c>
      <c r="EG7">
        <v>0</v>
      </c>
      <c r="EH7">
        <v>-4093.7</v>
      </c>
      <c r="EI7">
        <v>0</v>
      </c>
      <c r="EJ7">
        <v>0</v>
      </c>
      <c r="EK7">
        <v>505.55700000000002</v>
      </c>
      <c r="EL7">
        <v>921.26499999999999</v>
      </c>
      <c r="EM7">
        <v>2025.88</v>
      </c>
      <c r="EN7">
        <v>119.621</v>
      </c>
      <c r="EO7">
        <v>28.693000000000001</v>
      </c>
      <c r="EP7">
        <v>270.86500000000001</v>
      </c>
      <c r="EQ7">
        <v>121.44</v>
      </c>
      <c r="ER7">
        <v>0</v>
      </c>
      <c r="ES7">
        <v>43.1646</v>
      </c>
      <c r="ET7">
        <v>435.47</v>
      </c>
      <c r="EU7">
        <v>30.38</v>
      </c>
      <c r="EV7">
        <v>1.7</v>
      </c>
      <c r="EW7">
        <v>3.66</v>
      </c>
      <c r="EX7">
        <v>12.68</v>
      </c>
      <c r="EY7">
        <v>0</v>
      </c>
      <c r="EZ7">
        <v>-44.88</v>
      </c>
      <c r="FA7">
        <v>0</v>
      </c>
      <c r="FB7">
        <v>0</v>
      </c>
      <c r="FC7">
        <v>7.54</v>
      </c>
      <c r="FD7">
        <v>17.03</v>
      </c>
      <c r="FE7">
        <v>27.64</v>
      </c>
      <c r="FF7">
        <v>1.67</v>
      </c>
      <c r="FG7">
        <v>57.42</v>
      </c>
      <c r="FT7">
        <v>0</v>
      </c>
      <c r="FU7">
        <v>9.5714900000000006E-2</v>
      </c>
      <c r="FV7">
        <v>3.15982E-2</v>
      </c>
      <c r="FW7">
        <v>1.40705E-2</v>
      </c>
      <c r="FX7">
        <v>0</v>
      </c>
      <c r="FY7">
        <v>-8.3676399999999998E-2</v>
      </c>
      <c r="FZ7">
        <v>0</v>
      </c>
      <c r="GA7">
        <v>0</v>
      </c>
      <c r="GB7">
        <v>0.134212</v>
      </c>
      <c r="GC7">
        <v>0.169873</v>
      </c>
      <c r="GD7">
        <v>0.30364400000000002</v>
      </c>
      <c r="GE7">
        <v>2.03874E-2</v>
      </c>
      <c r="GF7">
        <v>0.68582299999999996</v>
      </c>
      <c r="GG7">
        <v>503.22800000000001</v>
      </c>
      <c r="GH7">
        <v>75.046599999999998</v>
      </c>
      <c r="GI7">
        <v>276.71899999999999</v>
      </c>
      <c r="GJ7">
        <v>0</v>
      </c>
      <c r="GK7">
        <v>2135</v>
      </c>
      <c r="GL7">
        <v>930.00099999999998</v>
      </c>
      <c r="GM7">
        <v>2637.81</v>
      </c>
      <c r="GN7">
        <v>297.5</v>
      </c>
      <c r="GO7">
        <v>6855.31</v>
      </c>
      <c r="GP7">
        <v>418.91800000000001</v>
      </c>
      <c r="GQ7">
        <v>175.809</v>
      </c>
      <c r="GR7">
        <v>65.400000000000006</v>
      </c>
      <c r="GS7">
        <v>660.12699999999995</v>
      </c>
      <c r="GT7">
        <v>53.785299999999999</v>
      </c>
      <c r="GU7">
        <v>9.09</v>
      </c>
      <c r="GV7">
        <v>3.66</v>
      </c>
      <c r="GW7">
        <v>40.878</v>
      </c>
      <c r="GX7">
        <v>32.51</v>
      </c>
      <c r="GY7">
        <v>23.2195</v>
      </c>
      <c r="GZ7">
        <v>36.49</v>
      </c>
      <c r="HA7">
        <v>4.4000000000000004</v>
      </c>
      <c r="HB7">
        <v>204.03299999999999</v>
      </c>
      <c r="HC7">
        <v>49.49</v>
      </c>
      <c r="HD7">
        <v>9.09</v>
      </c>
      <c r="HE7">
        <v>3.66</v>
      </c>
      <c r="HF7">
        <v>16.760000000000002</v>
      </c>
      <c r="HG7">
        <v>32.51</v>
      </c>
      <c r="HH7">
        <v>18.579999999999998</v>
      </c>
      <c r="HI7">
        <v>36.49</v>
      </c>
      <c r="HJ7">
        <v>4.4000000000000004</v>
      </c>
      <c r="HK7">
        <v>170.98</v>
      </c>
      <c r="ID7">
        <v>0</v>
      </c>
      <c r="IE7">
        <v>0.39204</v>
      </c>
      <c r="IF7">
        <v>3.15982E-2</v>
      </c>
      <c r="IG7">
        <v>0</v>
      </c>
      <c r="IH7">
        <v>0.62342900000000001</v>
      </c>
      <c r="II7">
        <v>0.118043</v>
      </c>
      <c r="IJ7">
        <v>0.43196400000000001</v>
      </c>
      <c r="IK7">
        <v>6.2929700000000005E-2</v>
      </c>
      <c r="IL7">
        <v>1.66</v>
      </c>
      <c r="IM7">
        <v>50.1</v>
      </c>
      <c r="IN7">
        <v>22</v>
      </c>
      <c r="IO7">
        <v>28.1</v>
      </c>
      <c r="IP7">
        <v>47.8</v>
      </c>
      <c r="IQ7">
        <v>21.9</v>
      </c>
      <c r="IR7">
        <v>25.9</v>
      </c>
      <c r="IU7">
        <v>8.6999999999999993</v>
      </c>
      <c r="IV7">
        <v>39.72</v>
      </c>
      <c r="IW7">
        <v>7.37</v>
      </c>
      <c r="IX7">
        <v>36.39</v>
      </c>
      <c r="IY7">
        <v>8.6999999999999993</v>
      </c>
      <c r="IZ7">
        <v>39.72</v>
      </c>
      <c r="JA7">
        <v>18.809999999999999</v>
      </c>
      <c r="JB7">
        <v>88.603300000000004</v>
      </c>
      <c r="JK7">
        <v>1</v>
      </c>
      <c r="JL7">
        <v>2.6929500000000002</v>
      </c>
      <c r="JM7">
        <v>2.6929500000000002</v>
      </c>
      <c r="JP7">
        <v>4094.9</v>
      </c>
      <c r="JQ7">
        <v>2.6929500000000002</v>
      </c>
      <c r="JR7">
        <v>0.24</v>
      </c>
      <c r="JS7">
        <v>0.38</v>
      </c>
      <c r="JT7">
        <v>2.5299999999999998</v>
      </c>
      <c r="JU7">
        <v>0.24</v>
      </c>
      <c r="JV7">
        <v>0.38</v>
      </c>
      <c r="JW7">
        <v>2.35</v>
      </c>
      <c r="JZ7">
        <v>1</v>
      </c>
      <c r="KA7">
        <v>1</v>
      </c>
      <c r="KB7">
        <v>49.117100000000001</v>
      </c>
      <c r="KC7">
        <v>28.972000000000001</v>
      </c>
      <c r="KD7">
        <v>44.645699999999998</v>
      </c>
      <c r="KE7">
        <v>26.151399999999999</v>
      </c>
      <c r="KF7">
        <v>61.017400000000002</v>
      </c>
      <c r="KG7">
        <v>40.665700000000001</v>
      </c>
      <c r="KJ7">
        <v>36.988199999999999</v>
      </c>
      <c r="KK7">
        <v>2.3441700000000001</v>
      </c>
      <c r="KL7">
        <v>55.2134</v>
      </c>
      <c r="KM7">
        <v>16.013000000000002</v>
      </c>
      <c r="KN7">
        <v>0</v>
      </c>
      <c r="KO7">
        <v>-628.32500000000005</v>
      </c>
      <c r="KP7">
        <v>0</v>
      </c>
      <c r="KQ7">
        <v>0</v>
      </c>
      <c r="KR7">
        <v>109.703</v>
      </c>
      <c r="KS7">
        <v>183.238</v>
      </c>
      <c r="KT7">
        <v>413.96499999999997</v>
      </c>
      <c r="KU7">
        <v>26.198699999999999</v>
      </c>
      <c r="KV7">
        <v>215.339</v>
      </c>
      <c r="KW7">
        <v>1437.49</v>
      </c>
      <c r="KX7">
        <v>644.48699999999997</v>
      </c>
      <c r="KY7">
        <v>0</v>
      </c>
      <c r="KZ7">
        <v>229.07599999999999</v>
      </c>
      <c r="LA7">
        <v>2311.0500000000002</v>
      </c>
      <c r="LB7">
        <v>32.478400000000001</v>
      </c>
      <c r="LC7">
        <v>0.80278799999999995</v>
      </c>
      <c r="LD7">
        <v>55.2134</v>
      </c>
      <c r="LE7">
        <v>16.013000000000002</v>
      </c>
      <c r="LF7">
        <v>-628.32500000000005</v>
      </c>
      <c r="LG7">
        <v>109.703</v>
      </c>
      <c r="LH7">
        <v>183</v>
      </c>
      <c r="LI7">
        <v>413.96499999999997</v>
      </c>
      <c r="LJ7">
        <v>26.198699999999999</v>
      </c>
      <c r="LK7">
        <v>209.04900000000001</v>
      </c>
      <c r="LL7">
        <v>1267.19</v>
      </c>
      <c r="LM7">
        <v>644.48699999999997</v>
      </c>
      <c r="LN7">
        <v>229.07599999999999</v>
      </c>
      <c r="LO7">
        <v>2140.7600000000002</v>
      </c>
      <c r="LP7">
        <v>104.03</v>
      </c>
      <c r="LQ7">
        <v>19.125299999999999</v>
      </c>
      <c r="LR7">
        <v>55.2134</v>
      </c>
      <c r="LS7">
        <v>0</v>
      </c>
      <c r="LT7">
        <v>463.08</v>
      </c>
      <c r="LU7">
        <v>187.226</v>
      </c>
      <c r="LV7">
        <v>544.68899999999996</v>
      </c>
      <c r="LW7">
        <v>71.471400000000003</v>
      </c>
      <c r="LX7">
        <v>1444.84</v>
      </c>
      <c r="LY7">
        <v>2223.21</v>
      </c>
      <c r="LZ7">
        <v>933.02599999999995</v>
      </c>
      <c r="MA7">
        <v>347.08</v>
      </c>
      <c r="MB7">
        <v>3503.32</v>
      </c>
    </row>
    <row r="8" spans="1:375" x14ac:dyDescent="0.25">
      <c r="A8" s="26">
        <v>44502.53398148148</v>
      </c>
      <c r="B8" t="s">
        <v>1356</v>
      </c>
      <c r="C8" t="s">
        <v>681</v>
      </c>
      <c r="D8">
        <v>3</v>
      </c>
      <c r="E8">
        <v>1</v>
      </c>
      <c r="F8">
        <v>2100</v>
      </c>
      <c r="G8" t="s">
        <v>87</v>
      </c>
      <c r="H8" t="s">
        <v>393</v>
      </c>
      <c r="I8">
        <v>0</v>
      </c>
      <c r="J8">
        <v>0</v>
      </c>
      <c r="K8">
        <v>0</v>
      </c>
      <c r="L8">
        <v>25.1</v>
      </c>
      <c r="O8">
        <v>119.051</v>
      </c>
      <c r="P8">
        <v>0</v>
      </c>
      <c r="Q8">
        <v>276.71899999999999</v>
      </c>
      <c r="R8">
        <v>81.139700000000005</v>
      </c>
      <c r="S8">
        <v>0</v>
      </c>
      <c r="T8">
        <v>-4037.21</v>
      </c>
      <c r="U8">
        <v>0</v>
      </c>
      <c r="V8">
        <v>0</v>
      </c>
      <c r="W8">
        <v>505.55700000000002</v>
      </c>
      <c r="X8">
        <v>909.23800000000006</v>
      </c>
      <c r="Y8">
        <v>2025.88</v>
      </c>
      <c r="Z8">
        <v>119.621</v>
      </c>
      <c r="AA8">
        <v>-6.8634700000000002E-4</v>
      </c>
      <c r="AB8">
        <v>476.91</v>
      </c>
      <c r="AC8">
        <v>175.72399999999999</v>
      </c>
      <c r="AD8">
        <v>121.726</v>
      </c>
      <c r="AE8">
        <v>0</v>
      </c>
      <c r="AF8">
        <v>43.1646</v>
      </c>
      <c r="AG8">
        <v>340.61399999999998</v>
      </c>
      <c r="AH8">
        <v>297.45</v>
      </c>
      <c r="AI8">
        <v>19.88</v>
      </c>
      <c r="AJ8">
        <v>0</v>
      </c>
      <c r="AK8">
        <v>3.68</v>
      </c>
      <c r="AL8">
        <v>12.68</v>
      </c>
      <c r="AM8">
        <v>0</v>
      </c>
      <c r="AN8">
        <v>-43.54</v>
      </c>
      <c r="AO8">
        <v>0</v>
      </c>
      <c r="AP8">
        <v>0</v>
      </c>
      <c r="AQ8">
        <v>7.74</v>
      </c>
      <c r="AR8">
        <v>16.7</v>
      </c>
      <c r="AS8">
        <v>27.98</v>
      </c>
      <c r="AT8">
        <v>1.72</v>
      </c>
      <c r="AU8">
        <v>46.84</v>
      </c>
      <c r="AV8">
        <v>36.24</v>
      </c>
      <c r="BI8">
        <v>0</v>
      </c>
      <c r="BJ8">
        <v>0</v>
      </c>
      <c r="BK8">
        <v>3.15982E-2</v>
      </c>
      <c r="BL8">
        <v>1.40705E-2</v>
      </c>
      <c r="BM8">
        <v>0</v>
      </c>
      <c r="BN8">
        <v>-8.3159200000000003E-2</v>
      </c>
      <c r="BO8">
        <v>0</v>
      </c>
      <c r="BP8">
        <v>0</v>
      </c>
      <c r="BQ8">
        <v>0.134212</v>
      </c>
      <c r="BR8">
        <v>0.163464</v>
      </c>
      <c r="BS8">
        <v>0.30364400000000002</v>
      </c>
      <c r="BT8">
        <v>2.03874E-2</v>
      </c>
      <c r="BU8">
        <v>0.58421699999999999</v>
      </c>
      <c r="BV8">
        <v>4.56687E-2</v>
      </c>
      <c r="BW8">
        <v>119.051</v>
      </c>
      <c r="BX8">
        <v>0</v>
      </c>
      <c r="BY8">
        <v>276.71899999999999</v>
      </c>
      <c r="BZ8">
        <v>81.139700000000005</v>
      </c>
      <c r="CA8">
        <v>-4037.21</v>
      </c>
      <c r="CB8">
        <v>505.55700000000002</v>
      </c>
      <c r="CC8">
        <v>909.23800000000006</v>
      </c>
      <c r="CD8">
        <v>2025.88</v>
      </c>
      <c r="CE8">
        <v>119.621</v>
      </c>
      <c r="CF8">
        <v>-6.8634700000000002E-4</v>
      </c>
      <c r="CG8">
        <v>476.91</v>
      </c>
      <c r="CH8">
        <v>175.72399999999999</v>
      </c>
      <c r="CI8">
        <v>121.726</v>
      </c>
      <c r="CJ8">
        <v>43.1646</v>
      </c>
      <c r="CK8">
        <v>340.61399999999998</v>
      </c>
      <c r="CL8">
        <v>297.45</v>
      </c>
      <c r="CM8">
        <v>19.88</v>
      </c>
      <c r="CN8">
        <v>0</v>
      </c>
      <c r="CO8">
        <v>3.68</v>
      </c>
      <c r="CP8">
        <v>12.68</v>
      </c>
      <c r="CQ8">
        <v>-43.54</v>
      </c>
      <c r="CR8">
        <v>7.74</v>
      </c>
      <c r="CS8">
        <v>16.7</v>
      </c>
      <c r="CT8">
        <v>27.98</v>
      </c>
      <c r="CU8">
        <v>1.72</v>
      </c>
      <c r="CV8">
        <v>46.84</v>
      </c>
      <c r="CW8">
        <v>36.24</v>
      </c>
      <c r="DH8">
        <v>0</v>
      </c>
      <c r="DI8">
        <v>0</v>
      </c>
      <c r="DJ8">
        <v>3.15982E-2</v>
      </c>
      <c r="DK8">
        <v>1.40705E-2</v>
      </c>
      <c r="DL8">
        <v>-8.3159200000000003E-2</v>
      </c>
      <c r="DM8">
        <v>0.134212</v>
      </c>
      <c r="DN8">
        <v>0.163464</v>
      </c>
      <c r="DO8">
        <v>0.30364400000000002</v>
      </c>
      <c r="DP8">
        <v>2.03874E-2</v>
      </c>
      <c r="DQ8">
        <v>0.58421699999999999</v>
      </c>
      <c r="DR8">
        <v>4.56687E-2</v>
      </c>
      <c r="DS8" t="s">
        <v>1352</v>
      </c>
      <c r="DT8" t="s">
        <v>670</v>
      </c>
      <c r="DU8" t="s">
        <v>665</v>
      </c>
      <c r="DV8" t="s">
        <v>501</v>
      </c>
      <c r="DW8">
        <v>0</v>
      </c>
      <c r="DX8">
        <v>0</v>
      </c>
      <c r="DY8">
        <v>0</v>
      </c>
      <c r="DZ8">
        <v>0</v>
      </c>
      <c r="EC8">
        <v>119.051</v>
      </c>
      <c r="ED8">
        <v>0</v>
      </c>
      <c r="EE8">
        <v>276.71899999999999</v>
      </c>
      <c r="EF8">
        <v>81.139700000000005</v>
      </c>
      <c r="EG8">
        <v>0</v>
      </c>
      <c r="EH8">
        <v>-4037.21</v>
      </c>
      <c r="EI8">
        <v>0</v>
      </c>
      <c r="EJ8">
        <v>0</v>
      </c>
      <c r="EK8">
        <v>505.55700000000002</v>
      </c>
      <c r="EL8">
        <v>909.23800000000006</v>
      </c>
      <c r="EM8">
        <v>2025.88</v>
      </c>
      <c r="EN8">
        <v>119.621</v>
      </c>
      <c r="EO8">
        <v>-6.8634700000000002E-4</v>
      </c>
      <c r="EP8">
        <v>175.72399999999999</v>
      </c>
      <c r="EQ8">
        <v>121.726</v>
      </c>
      <c r="ER8">
        <v>0</v>
      </c>
      <c r="ES8">
        <v>43.1646</v>
      </c>
      <c r="ET8">
        <v>340.61399999999998</v>
      </c>
      <c r="EU8">
        <v>19.88</v>
      </c>
      <c r="EV8">
        <v>0</v>
      </c>
      <c r="EW8">
        <v>3.68</v>
      </c>
      <c r="EX8">
        <v>12.68</v>
      </c>
      <c r="EY8">
        <v>0</v>
      </c>
      <c r="EZ8">
        <v>-43.54</v>
      </c>
      <c r="FA8">
        <v>0</v>
      </c>
      <c r="FB8">
        <v>0</v>
      </c>
      <c r="FC8">
        <v>7.74</v>
      </c>
      <c r="FD8">
        <v>16.7</v>
      </c>
      <c r="FE8">
        <v>27.98</v>
      </c>
      <c r="FF8">
        <v>1.72</v>
      </c>
      <c r="FG8">
        <v>46.84</v>
      </c>
      <c r="FT8">
        <v>0</v>
      </c>
      <c r="FU8">
        <v>0</v>
      </c>
      <c r="FV8">
        <v>3.15982E-2</v>
      </c>
      <c r="FW8">
        <v>1.40705E-2</v>
      </c>
      <c r="FX8">
        <v>0</v>
      </c>
      <c r="FY8">
        <v>-8.3159200000000003E-2</v>
      </c>
      <c r="FZ8">
        <v>0</v>
      </c>
      <c r="GA8">
        <v>0</v>
      </c>
      <c r="GB8">
        <v>0.134212</v>
      </c>
      <c r="GC8">
        <v>0.163464</v>
      </c>
      <c r="GD8">
        <v>0.30364400000000002</v>
      </c>
      <c r="GE8">
        <v>2.03874E-2</v>
      </c>
      <c r="GF8">
        <v>0.58421699999999999</v>
      </c>
      <c r="GG8">
        <v>435.77699999999999</v>
      </c>
      <c r="GH8">
        <v>0</v>
      </c>
      <c r="GI8">
        <v>276.71899999999999</v>
      </c>
      <c r="GJ8">
        <v>0</v>
      </c>
      <c r="GK8">
        <v>2135</v>
      </c>
      <c r="GL8">
        <v>930.00099999999998</v>
      </c>
      <c r="GM8">
        <v>2637.81</v>
      </c>
      <c r="GN8">
        <v>297.5</v>
      </c>
      <c r="GO8">
        <v>6712.81</v>
      </c>
      <c r="GP8">
        <v>362.74700000000001</v>
      </c>
      <c r="GQ8">
        <v>176.125</v>
      </c>
      <c r="GR8">
        <v>65.400000000000006</v>
      </c>
      <c r="GS8">
        <v>604.27200000000005</v>
      </c>
      <c r="GT8">
        <v>42.95</v>
      </c>
      <c r="GU8">
        <v>0</v>
      </c>
      <c r="GV8">
        <v>3.68</v>
      </c>
      <c r="GW8">
        <v>41.875</v>
      </c>
      <c r="GX8">
        <v>33.020000000000003</v>
      </c>
      <c r="GY8">
        <v>23.3095</v>
      </c>
      <c r="GZ8">
        <v>36.76</v>
      </c>
      <c r="HA8">
        <v>4.8099999999999996</v>
      </c>
      <c r="HB8">
        <v>186.404</v>
      </c>
      <c r="HC8">
        <v>42.95</v>
      </c>
      <c r="HD8">
        <v>0</v>
      </c>
      <c r="HE8">
        <v>3.68</v>
      </c>
      <c r="HF8">
        <v>16.75</v>
      </c>
      <c r="HG8">
        <v>33.020000000000003</v>
      </c>
      <c r="HH8">
        <v>18.670000000000002</v>
      </c>
      <c r="HI8">
        <v>36.76</v>
      </c>
      <c r="HJ8">
        <v>4.8099999999999996</v>
      </c>
      <c r="HK8">
        <v>156.63999999999999</v>
      </c>
      <c r="ID8">
        <v>0</v>
      </c>
      <c r="IE8">
        <v>0</v>
      </c>
      <c r="IF8">
        <v>3.15982E-2</v>
      </c>
      <c r="IG8">
        <v>0</v>
      </c>
      <c r="IH8">
        <v>0.62342900000000001</v>
      </c>
      <c r="II8">
        <v>0.118043</v>
      </c>
      <c r="IJ8">
        <v>0.43196400000000001</v>
      </c>
      <c r="IK8">
        <v>6.2929700000000005E-2</v>
      </c>
      <c r="IL8">
        <v>1.26796</v>
      </c>
      <c r="IM8">
        <v>48.5</v>
      </c>
      <c r="IN8">
        <v>23.4</v>
      </c>
      <c r="IO8">
        <v>25.1</v>
      </c>
      <c r="IP8">
        <v>48.5</v>
      </c>
      <c r="IQ8">
        <v>23.4</v>
      </c>
      <c r="IR8">
        <v>25.1</v>
      </c>
      <c r="IU8">
        <v>6.32</v>
      </c>
      <c r="IV8">
        <v>29.92</v>
      </c>
      <c r="IW8">
        <v>6.32</v>
      </c>
      <c r="IX8">
        <v>29.92</v>
      </c>
      <c r="IY8">
        <v>6.32</v>
      </c>
      <c r="IZ8">
        <v>29.92</v>
      </c>
      <c r="JA8">
        <v>9.1300000000000008</v>
      </c>
      <c r="JB8">
        <v>79.375</v>
      </c>
      <c r="JK8">
        <v>1</v>
      </c>
      <c r="JL8">
        <v>2.6579199999999998</v>
      </c>
      <c r="JM8">
        <v>2.6579199999999998</v>
      </c>
      <c r="JP8">
        <v>4038.39</v>
      </c>
      <c r="JQ8">
        <v>2.6579199999999998</v>
      </c>
      <c r="JR8">
        <v>0.24</v>
      </c>
      <c r="JS8">
        <v>0.38</v>
      </c>
      <c r="JT8">
        <v>2.02</v>
      </c>
      <c r="JU8">
        <v>0.24</v>
      </c>
      <c r="JV8">
        <v>0.38</v>
      </c>
      <c r="JW8">
        <v>2.02</v>
      </c>
      <c r="JZ8">
        <v>1</v>
      </c>
      <c r="KA8">
        <v>1</v>
      </c>
      <c r="KB8">
        <v>40.051699999999997</v>
      </c>
      <c r="KC8">
        <v>1.1000000000000001</v>
      </c>
      <c r="KD8">
        <v>40.051699999999997</v>
      </c>
      <c r="KE8">
        <v>1.1000000000000001</v>
      </c>
      <c r="KF8">
        <v>51.002000000000002</v>
      </c>
      <c r="KG8">
        <v>1.1000000000000001</v>
      </c>
      <c r="KJ8">
        <v>24.809000000000001</v>
      </c>
      <c r="KK8">
        <v>0</v>
      </c>
      <c r="KL8">
        <v>55.2134</v>
      </c>
      <c r="KM8">
        <v>16.013000000000002</v>
      </c>
      <c r="KN8">
        <v>0</v>
      </c>
      <c r="KO8">
        <v>-615.52800000000002</v>
      </c>
      <c r="KP8">
        <v>0</v>
      </c>
      <c r="KQ8">
        <v>0</v>
      </c>
      <c r="KR8">
        <v>109.703</v>
      </c>
      <c r="KS8">
        <v>180.48099999999999</v>
      </c>
      <c r="KT8">
        <v>413.96499999999997</v>
      </c>
      <c r="KU8">
        <v>26.198699999999999</v>
      </c>
      <c r="KV8">
        <v>210.85599999999999</v>
      </c>
      <c r="KW8">
        <v>932.572</v>
      </c>
      <c r="KX8">
        <v>646.00400000000002</v>
      </c>
      <c r="KY8">
        <v>0</v>
      </c>
      <c r="KZ8">
        <v>229.07599999999999</v>
      </c>
      <c r="LA8">
        <v>1807.65</v>
      </c>
      <c r="LB8">
        <v>24.809000000000001</v>
      </c>
      <c r="LC8">
        <v>0</v>
      </c>
      <c r="LD8">
        <v>55.2134</v>
      </c>
      <c r="LE8">
        <v>16.013000000000002</v>
      </c>
      <c r="LF8">
        <v>-615.52800000000002</v>
      </c>
      <c r="LG8">
        <v>109.703</v>
      </c>
      <c r="LH8">
        <v>180.48099999999999</v>
      </c>
      <c r="LI8">
        <v>413.96499999999997</v>
      </c>
      <c r="LJ8">
        <v>26.198699999999999</v>
      </c>
      <c r="LK8">
        <v>210.85599999999999</v>
      </c>
      <c r="LL8">
        <v>932.572</v>
      </c>
      <c r="LM8">
        <v>646.00400000000002</v>
      </c>
      <c r="LN8">
        <v>229.07599999999999</v>
      </c>
      <c r="LO8">
        <v>1807.65</v>
      </c>
      <c r="LP8">
        <v>91.265600000000006</v>
      </c>
      <c r="LQ8">
        <v>0</v>
      </c>
      <c r="LR8">
        <v>55.2134</v>
      </c>
      <c r="LS8">
        <v>0</v>
      </c>
      <c r="LT8">
        <v>463.08</v>
      </c>
      <c r="LU8">
        <v>187.226</v>
      </c>
      <c r="LV8">
        <v>544.68899999999996</v>
      </c>
      <c r="LW8">
        <v>71.471400000000003</v>
      </c>
      <c r="LX8">
        <v>1412.95</v>
      </c>
      <c r="LY8">
        <v>1925.11</v>
      </c>
      <c r="LZ8">
        <v>934.69899999999996</v>
      </c>
      <c r="MA8">
        <v>347.08</v>
      </c>
      <c r="MB8">
        <v>3206.89</v>
      </c>
    </row>
    <row r="9" spans="1:375" x14ac:dyDescent="0.25">
      <c r="A9" s="26">
        <v>44502.534317129626</v>
      </c>
      <c r="B9" t="s">
        <v>1357</v>
      </c>
      <c r="C9" t="s">
        <v>683</v>
      </c>
      <c r="D9">
        <v>3</v>
      </c>
      <c r="E9">
        <v>1</v>
      </c>
      <c r="F9">
        <v>2100</v>
      </c>
      <c r="G9" t="s">
        <v>87</v>
      </c>
      <c r="H9" t="s">
        <v>112</v>
      </c>
      <c r="I9">
        <v>-4.24</v>
      </c>
      <c r="J9">
        <v>-2.2999999999999998</v>
      </c>
      <c r="K9">
        <v>-2.2999999999999998</v>
      </c>
      <c r="L9">
        <v>27.4</v>
      </c>
      <c r="O9">
        <v>144.798</v>
      </c>
      <c r="P9">
        <v>0</v>
      </c>
      <c r="Q9">
        <v>276.71899999999999</v>
      </c>
      <c r="R9">
        <v>81.139700000000005</v>
      </c>
      <c r="S9">
        <v>0</v>
      </c>
      <c r="T9">
        <v>-4037.21</v>
      </c>
      <c r="U9">
        <v>0</v>
      </c>
      <c r="V9">
        <v>0</v>
      </c>
      <c r="W9">
        <v>505.55700000000002</v>
      </c>
      <c r="X9">
        <v>908.57100000000003</v>
      </c>
      <c r="Y9">
        <v>2025.88</v>
      </c>
      <c r="Z9">
        <v>119.621</v>
      </c>
      <c r="AA9">
        <v>25.080300000000001</v>
      </c>
      <c r="AB9">
        <v>502.65699999999998</v>
      </c>
      <c r="AC9">
        <v>213.72800000000001</v>
      </c>
      <c r="AD9">
        <v>121.726</v>
      </c>
      <c r="AE9">
        <v>0</v>
      </c>
      <c r="AF9">
        <v>43.1646</v>
      </c>
      <c r="AG9">
        <v>378.61799999999999</v>
      </c>
      <c r="AH9">
        <v>335.45400000000001</v>
      </c>
      <c r="AI9">
        <v>24.12</v>
      </c>
      <c r="AJ9">
        <v>0</v>
      </c>
      <c r="AK9">
        <v>3.68</v>
      </c>
      <c r="AL9">
        <v>12.68</v>
      </c>
      <c r="AM9">
        <v>0</v>
      </c>
      <c r="AN9">
        <v>-43.55</v>
      </c>
      <c r="AO9">
        <v>0</v>
      </c>
      <c r="AP9">
        <v>0</v>
      </c>
      <c r="AQ9">
        <v>7.74</v>
      </c>
      <c r="AR9">
        <v>16.690000000000001</v>
      </c>
      <c r="AS9">
        <v>27.98</v>
      </c>
      <c r="AT9">
        <v>1.72</v>
      </c>
      <c r="AU9">
        <v>51.06</v>
      </c>
      <c r="AV9">
        <v>40.479999999999997</v>
      </c>
      <c r="BI9">
        <v>0</v>
      </c>
      <c r="BJ9">
        <v>0</v>
      </c>
      <c r="BK9">
        <v>3.15982E-2</v>
      </c>
      <c r="BL9">
        <v>1.40705E-2</v>
      </c>
      <c r="BM9">
        <v>0</v>
      </c>
      <c r="BN9">
        <v>-8.3159200000000003E-2</v>
      </c>
      <c r="BO9">
        <v>0</v>
      </c>
      <c r="BP9">
        <v>0</v>
      </c>
      <c r="BQ9">
        <v>0.134212</v>
      </c>
      <c r="BR9">
        <v>0.163495</v>
      </c>
      <c r="BS9">
        <v>0.30364400000000002</v>
      </c>
      <c r="BT9">
        <v>2.03874E-2</v>
      </c>
      <c r="BU9">
        <v>0.58424799999999999</v>
      </c>
      <c r="BV9">
        <v>4.56687E-2</v>
      </c>
      <c r="BW9">
        <v>119.051</v>
      </c>
      <c r="BX9">
        <v>0</v>
      </c>
      <c r="BY9">
        <v>276.71899999999999</v>
      </c>
      <c r="BZ9">
        <v>81.139700000000005</v>
      </c>
      <c r="CA9">
        <v>-4037.21</v>
      </c>
      <c r="CB9">
        <v>505.55700000000002</v>
      </c>
      <c r="CC9">
        <v>909.23800000000006</v>
      </c>
      <c r="CD9">
        <v>2025.88</v>
      </c>
      <c r="CE9">
        <v>119.621</v>
      </c>
      <c r="CF9">
        <v>-6.8634700000000002E-4</v>
      </c>
      <c r="CG9">
        <v>476.91</v>
      </c>
      <c r="CH9">
        <v>175.72399999999999</v>
      </c>
      <c r="CI9">
        <v>121.726</v>
      </c>
      <c r="CJ9">
        <v>43.1646</v>
      </c>
      <c r="CK9">
        <v>340.61399999999998</v>
      </c>
      <c r="CL9">
        <v>297.45</v>
      </c>
      <c r="CM9">
        <v>19.88</v>
      </c>
      <c r="CN9">
        <v>0</v>
      </c>
      <c r="CO9">
        <v>3.68</v>
      </c>
      <c r="CP9">
        <v>12.68</v>
      </c>
      <c r="CQ9">
        <v>-43.54</v>
      </c>
      <c r="CR9">
        <v>7.74</v>
      </c>
      <c r="CS9">
        <v>16.7</v>
      </c>
      <c r="CT9">
        <v>27.98</v>
      </c>
      <c r="CU9">
        <v>1.72</v>
      </c>
      <c r="CV9">
        <v>46.84</v>
      </c>
      <c r="CW9">
        <v>36.24</v>
      </c>
      <c r="DH9">
        <v>0</v>
      </c>
      <c r="DI9">
        <v>0</v>
      </c>
      <c r="DJ9">
        <v>3.15982E-2</v>
      </c>
      <c r="DK9">
        <v>1.40705E-2</v>
      </c>
      <c r="DL9">
        <v>-8.3159200000000003E-2</v>
      </c>
      <c r="DM9">
        <v>0.134212</v>
      </c>
      <c r="DN9">
        <v>0.163464</v>
      </c>
      <c r="DO9">
        <v>0.30364400000000002</v>
      </c>
      <c r="DP9">
        <v>2.03874E-2</v>
      </c>
      <c r="DQ9">
        <v>0.58421699999999999</v>
      </c>
      <c r="DR9">
        <v>4.56687E-2</v>
      </c>
      <c r="DS9" t="s">
        <v>1352</v>
      </c>
      <c r="DT9" t="s">
        <v>670</v>
      </c>
      <c r="DU9" t="s">
        <v>665</v>
      </c>
      <c r="DV9" t="s">
        <v>501</v>
      </c>
      <c r="DW9" s="27">
        <v>-3.1029999999999999E-5</v>
      </c>
      <c r="DX9">
        <v>0</v>
      </c>
      <c r="DY9">
        <v>-9</v>
      </c>
      <c r="DZ9">
        <v>-11.7</v>
      </c>
      <c r="EC9">
        <v>144.798</v>
      </c>
      <c r="ED9">
        <v>0</v>
      </c>
      <c r="EE9">
        <v>276.71899999999999</v>
      </c>
      <c r="EF9">
        <v>81.139700000000005</v>
      </c>
      <c r="EG9">
        <v>0</v>
      </c>
      <c r="EH9">
        <v>-4037.21</v>
      </c>
      <c r="EI9">
        <v>0</v>
      </c>
      <c r="EJ9">
        <v>0</v>
      </c>
      <c r="EK9">
        <v>505.55700000000002</v>
      </c>
      <c r="EL9">
        <v>908.57100000000003</v>
      </c>
      <c r="EM9">
        <v>2025.88</v>
      </c>
      <c r="EN9">
        <v>119.621</v>
      </c>
      <c r="EO9">
        <v>25.080300000000001</v>
      </c>
      <c r="EP9">
        <v>213.72800000000001</v>
      </c>
      <c r="EQ9">
        <v>121.726</v>
      </c>
      <c r="ER9">
        <v>0</v>
      </c>
      <c r="ES9">
        <v>43.1646</v>
      </c>
      <c r="ET9">
        <v>378.61799999999999</v>
      </c>
      <c r="EU9">
        <v>24.12</v>
      </c>
      <c r="EV9">
        <v>0</v>
      </c>
      <c r="EW9">
        <v>3.68</v>
      </c>
      <c r="EX9">
        <v>12.68</v>
      </c>
      <c r="EY9">
        <v>0</v>
      </c>
      <c r="EZ9">
        <v>-43.55</v>
      </c>
      <c r="FA9">
        <v>0</v>
      </c>
      <c r="FB9">
        <v>0</v>
      </c>
      <c r="FC9">
        <v>7.74</v>
      </c>
      <c r="FD9">
        <v>16.690000000000001</v>
      </c>
      <c r="FE9">
        <v>27.98</v>
      </c>
      <c r="FF9">
        <v>1.72</v>
      </c>
      <c r="FG9">
        <v>51.06</v>
      </c>
      <c r="FT9">
        <v>0</v>
      </c>
      <c r="FU9">
        <v>0</v>
      </c>
      <c r="FV9">
        <v>3.15982E-2</v>
      </c>
      <c r="FW9">
        <v>1.40705E-2</v>
      </c>
      <c r="FX9">
        <v>0</v>
      </c>
      <c r="FY9">
        <v>-8.3159200000000003E-2</v>
      </c>
      <c r="FZ9">
        <v>0</v>
      </c>
      <c r="GA9">
        <v>0</v>
      </c>
      <c r="GB9">
        <v>0.134212</v>
      </c>
      <c r="GC9">
        <v>0.163495</v>
      </c>
      <c r="GD9">
        <v>0.30364400000000002</v>
      </c>
      <c r="GE9">
        <v>2.03874E-2</v>
      </c>
      <c r="GF9">
        <v>0.58424799999999999</v>
      </c>
      <c r="GG9">
        <v>435.77699999999999</v>
      </c>
      <c r="GH9">
        <v>0</v>
      </c>
      <c r="GI9">
        <v>276.71899999999999</v>
      </c>
      <c r="GJ9">
        <v>0</v>
      </c>
      <c r="GK9">
        <v>2135</v>
      </c>
      <c r="GL9">
        <v>930.00099999999998</v>
      </c>
      <c r="GM9">
        <v>2637.81</v>
      </c>
      <c r="GN9">
        <v>297.5</v>
      </c>
      <c r="GO9">
        <v>6712.81</v>
      </c>
      <c r="GP9">
        <v>362.74700000000001</v>
      </c>
      <c r="GQ9">
        <v>176.125</v>
      </c>
      <c r="GR9">
        <v>65.400000000000006</v>
      </c>
      <c r="GS9">
        <v>604.27200000000005</v>
      </c>
      <c r="GT9">
        <v>42.95</v>
      </c>
      <c r="GU9">
        <v>0</v>
      </c>
      <c r="GV9">
        <v>3.68</v>
      </c>
      <c r="GW9">
        <v>41.875</v>
      </c>
      <c r="GX9">
        <v>33.020000000000003</v>
      </c>
      <c r="GY9">
        <v>23.3095</v>
      </c>
      <c r="GZ9">
        <v>36.76</v>
      </c>
      <c r="HA9">
        <v>4.8099999999999996</v>
      </c>
      <c r="HB9">
        <v>186.404</v>
      </c>
      <c r="HC9">
        <v>42.95</v>
      </c>
      <c r="HD9">
        <v>0</v>
      </c>
      <c r="HE9">
        <v>3.68</v>
      </c>
      <c r="HF9">
        <v>16.75</v>
      </c>
      <c r="HG9">
        <v>33.020000000000003</v>
      </c>
      <c r="HH9">
        <v>18.670000000000002</v>
      </c>
      <c r="HI9">
        <v>36.76</v>
      </c>
      <c r="HJ9">
        <v>4.8099999999999996</v>
      </c>
      <c r="HK9">
        <v>156.63999999999999</v>
      </c>
      <c r="ID9">
        <v>0</v>
      </c>
      <c r="IE9">
        <v>0</v>
      </c>
      <c r="IF9">
        <v>3.15982E-2</v>
      </c>
      <c r="IG9">
        <v>0</v>
      </c>
      <c r="IH9">
        <v>0.62342900000000001</v>
      </c>
      <c r="II9">
        <v>0.118043</v>
      </c>
      <c r="IJ9">
        <v>0.43196400000000001</v>
      </c>
      <c r="IK9">
        <v>6.2929700000000005E-2</v>
      </c>
      <c r="IL9">
        <v>1.26796</v>
      </c>
      <c r="IM9">
        <v>50.8</v>
      </c>
      <c r="IN9">
        <v>23.4</v>
      </c>
      <c r="IO9">
        <v>27.4</v>
      </c>
      <c r="IP9">
        <v>48.5</v>
      </c>
      <c r="IQ9">
        <v>23.4</v>
      </c>
      <c r="IR9">
        <v>25.1</v>
      </c>
      <c r="IU9">
        <v>6.65</v>
      </c>
      <c r="IV9">
        <v>33.83</v>
      </c>
      <c r="IW9">
        <v>6.32</v>
      </c>
      <c r="IX9">
        <v>29.92</v>
      </c>
      <c r="IY9">
        <v>6.65</v>
      </c>
      <c r="IZ9">
        <v>33.83</v>
      </c>
      <c r="JA9">
        <v>9.1300000000000008</v>
      </c>
      <c r="JB9">
        <v>79.375</v>
      </c>
      <c r="JK9">
        <v>1</v>
      </c>
      <c r="JL9">
        <v>2.6579199999999998</v>
      </c>
      <c r="JM9">
        <v>2.6579199999999998</v>
      </c>
      <c r="JP9">
        <v>4038.39</v>
      </c>
      <c r="JQ9">
        <v>2.6579199999999998</v>
      </c>
      <c r="JR9">
        <v>0.24</v>
      </c>
      <c r="JS9">
        <v>0.38</v>
      </c>
      <c r="JT9">
        <v>2.23</v>
      </c>
      <c r="JU9">
        <v>0.24</v>
      </c>
      <c r="JV9">
        <v>0.38</v>
      </c>
      <c r="JW9">
        <v>2.02</v>
      </c>
      <c r="JZ9">
        <v>1</v>
      </c>
      <c r="KA9">
        <v>1</v>
      </c>
      <c r="KB9">
        <v>43.615000000000002</v>
      </c>
      <c r="KC9">
        <v>1.1000000000000001</v>
      </c>
      <c r="KD9">
        <v>40.051699999999997</v>
      </c>
      <c r="KE9">
        <v>1.1000000000000001</v>
      </c>
      <c r="KF9">
        <v>51.002000000000002</v>
      </c>
      <c r="KG9">
        <v>1.1000000000000001</v>
      </c>
      <c r="KJ9">
        <v>30.060099999999998</v>
      </c>
      <c r="KK9">
        <v>0</v>
      </c>
      <c r="KL9">
        <v>55.2134</v>
      </c>
      <c r="KM9">
        <v>16.013000000000002</v>
      </c>
      <c r="KN9">
        <v>0</v>
      </c>
      <c r="KO9">
        <v>-615.52800000000002</v>
      </c>
      <c r="KP9">
        <v>0</v>
      </c>
      <c r="KQ9">
        <v>0</v>
      </c>
      <c r="KR9">
        <v>109.703</v>
      </c>
      <c r="KS9">
        <v>180.34700000000001</v>
      </c>
      <c r="KT9">
        <v>413.96499999999997</v>
      </c>
      <c r="KU9">
        <v>26.198699999999999</v>
      </c>
      <c r="KV9">
        <v>215.97300000000001</v>
      </c>
      <c r="KW9">
        <v>1134.26</v>
      </c>
      <c r="KX9">
        <v>646.00400000000002</v>
      </c>
      <c r="KY9">
        <v>0</v>
      </c>
      <c r="KZ9">
        <v>229.07599999999999</v>
      </c>
      <c r="LA9">
        <v>2009.34</v>
      </c>
      <c r="LB9">
        <v>24.809000000000001</v>
      </c>
      <c r="LC9">
        <v>0</v>
      </c>
      <c r="LD9">
        <v>55.2134</v>
      </c>
      <c r="LE9">
        <v>16.013000000000002</v>
      </c>
      <c r="LF9">
        <v>-615.52800000000002</v>
      </c>
      <c r="LG9">
        <v>109.703</v>
      </c>
      <c r="LH9">
        <v>180.48099999999999</v>
      </c>
      <c r="LI9">
        <v>413.96499999999997</v>
      </c>
      <c r="LJ9">
        <v>26.198699999999999</v>
      </c>
      <c r="LK9">
        <v>210.85599999999999</v>
      </c>
      <c r="LL9">
        <v>932.572</v>
      </c>
      <c r="LM9">
        <v>646.00400000000002</v>
      </c>
      <c r="LN9">
        <v>229.07599999999999</v>
      </c>
      <c r="LO9">
        <v>1807.65</v>
      </c>
      <c r="LP9">
        <v>91.265600000000006</v>
      </c>
      <c r="LQ9">
        <v>0</v>
      </c>
      <c r="LR9">
        <v>55.2134</v>
      </c>
      <c r="LS9">
        <v>0</v>
      </c>
      <c r="LT9">
        <v>463.08</v>
      </c>
      <c r="LU9">
        <v>187.226</v>
      </c>
      <c r="LV9">
        <v>544.68899999999996</v>
      </c>
      <c r="LW9">
        <v>71.471400000000003</v>
      </c>
      <c r="LX9">
        <v>1412.95</v>
      </c>
      <c r="LY9">
        <v>1925.11</v>
      </c>
      <c r="LZ9">
        <v>934.69899999999996</v>
      </c>
      <c r="MA9">
        <v>347.08</v>
      </c>
      <c r="MB9">
        <v>3206.89</v>
      </c>
    </row>
    <row r="10" spans="1:375" x14ac:dyDescent="0.25">
      <c r="A10" s="26">
        <v>44502.534675925926</v>
      </c>
      <c r="B10" t="s">
        <v>1358</v>
      </c>
      <c r="C10" t="s">
        <v>685</v>
      </c>
      <c r="D10">
        <v>4</v>
      </c>
      <c r="E10">
        <v>1</v>
      </c>
      <c r="F10">
        <v>2100</v>
      </c>
      <c r="G10" t="s">
        <v>87</v>
      </c>
      <c r="H10" t="s">
        <v>393</v>
      </c>
      <c r="I10">
        <v>0</v>
      </c>
      <c r="J10">
        <v>0</v>
      </c>
      <c r="K10">
        <v>0</v>
      </c>
      <c r="L10">
        <v>22.9</v>
      </c>
      <c r="O10">
        <v>114.44199999999999</v>
      </c>
      <c r="P10">
        <v>3.8962400000000001</v>
      </c>
      <c r="Q10">
        <v>277.42</v>
      </c>
      <c r="R10">
        <v>81.136099999999999</v>
      </c>
      <c r="S10">
        <v>0</v>
      </c>
      <c r="T10">
        <v>-4059.82</v>
      </c>
      <c r="U10">
        <v>0</v>
      </c>
      <c r="V10">
        <v>0</v>
      </c>
      <c r="W10">
        <v>505.55700000000002</v>
      </c>
      <c r="X10">
        <v>931.86900000000003</v>
      </c>
      <c r="Y10">
        <v>2025.88</v>
      </c>
      <c r="Z10">
        <v>119.621</v>
      </c>
      <c r="AA10">
        <v>6.5856200000000001E-4</v>
      </c>
      <c r="AB10">
        <v>476.89400000000001</v>
      </c>
      <c r="AC10">
        <v>168.93</v>
      </c>
      <c r="AD10">
        <v>117.02200000000001</v>
      </c>
      <c r="AE10">
        <v>0</v>
      </c>
      <c r="AF10">
        <v>43.1646</v>
      </c>
      <c r="AG10">
        <v>329.11700000000002</v>
      </c>
      <c r="AH10">
        <v>285.95299999999997</v>
      </c>
      <c r="AI10">
        <v>18.989999999999998</v>
      </c>
      <c r="AJ10">
        <v>0.49</v>
      </c>
      <c r="AK10">
        <v>3.67</v>
      </c>
      <c r="AL10">
        <v>12.28</v>
      </c>
      <c r="AM10">
        <v>0</v>
      </c>
      <c r="AN10">
        <v>-44.5</v>
      </c>
      <c r="AO10">
        <v>0</v>
      </c>
      <c r="AP10">
        <v>0</v>
      </c>
      <c r="AQ10">
        <v>7.54</v>
      </c>
      <c r="AR10">
        <v>17.170000000000002</v>
      </c>
      <c r="AS10">
        <v>27.7</v>
      </c>
      <c r="AT10">
        <v>1.66</v>
      </c>
      <c r="AU10">
        <v>45</v>
      </c>
      <c r="AV10">
        <v>35.43</v>
      </c>
      <c r="BI10">
        <v>0</v>
      </c>
      <c r="BJ10">
        <v>2.39855E-2</v>
      </c>
      <c r="BK10">
        <v>3.1678199999999997E-2</v>
      </c>
      <c r="BL10">
        <v>1.40705E-2</v>
      </c>
      <c r="BM10">
        <v>0</v>
      </c>
      <c r="BN10">
        <v>-7.7118300000000001E-2</v>
      </c>
      <c r="BO10">
        <v>0</v>
      </c>
      <c r="BP10">
        <v>0</v>
      </c>
      <c r="BQ10">
        <v>0.134212</v>
      </c>
      <c r="BR10">
        <v>0.17146900000000001</v>
      </c>
      <c r="BS10">
        <v>0.30364400000000002</v>
      </c>
      <c r="BT10">
        <v>2.03874E-2</v>
      </c>
      <c r="BU10">
        <v>0.62232799999999999</v>
      </c>
      <c r="BV10">
        <v>6.9734299999999999E-2</v>
      </c>
      <c r="BW10">
        <v>114.44199999999999</v>
      </c>
      <c r="BX10">
        <v>3.8962400000000001</v>
      </c>
      <c r="BY10">
        <v>277.42</v>
      </c>
      <c r="BZ10">
        <v>81.136099999999999</v>
      </c>
      <c r="CA10">
        <v>-4059.82</v>
      </c>
      <c r="CB10">
        <v>505.55700000000002</v>
      </c>
      <c r="CC10">
        <v>931.86900000000003</v>
      </c>
      <c r="CD10">
        <v>2025.88</v>
      </c>
      <c r="CE10">
        <v>119.621</v>
      </c>
      <c r="CF10">
        <v>6.5856200000000001E-4</v>
      </c>
      <c r="CG10">
        <v>476.89400000000001</v>
      </c>
      <c r="CH10">
        <v>168.93</v>
      </c>
      <c r="CI10">
        <v>117.02200000000001</v>
      </c>
      <c r="CJ10">
        <v>43.1646</v>
      </c>
      <c r="CK10">
        <v>329.11700000000002</v>
      </c>
      <c r="CL10">
        <v>285.95299999999997</v>
      </c>
      <c r="CM10">
        <v>18.989999999999998</v>
      </c>
      <c r="CN10">
        <v>0.49</v>
      </c>
      <c r="CO10">
        <v>3.67</v>
      </c>
      <c r="CP10">
        <v>12.28</v>
      </c>
      <c r="CQ10">
        <v>-44.5</v>
      </c>
      <c r="CR10">
        <v>7.54</v>
      </c>
      <c r="CS10">
        <v>17.170000000000002</v>
      </c>
      <c r="CT10">
        <v>27.7</v>
      </c>
      <c r="CU10">
        <v>1.66</v>
      </c>
      <c r="CV10">
        <v>45</v>
      </c>
      <c r="CW10">
        <v>35.43</v>
      </c>
      <c r="DH10">
        <v>0</v>
      </c>
      <c r="DI10">
        <v>2.39855E-2</v>
      </c>
      <c r="DJ10">
        <v>3.1678199999999997E-2</v>
      </c>
      <c r="DK10">
        <v>1.40705E-2</v>
      </c>
      <c r="DL10">
        <v>-7.7118300000000001E-2</v>
      </c>
      <c r="DM10">
        <v>0.134212</v>
      </c>
      <c r="DN10">
        <v>0.17146900000000001</v>
      </c>
      <c r="DO10">
        <v>0.30364400000000002</v>
      </c>
      <c r="DP10">
        <v>2.03874E-2</v>
      </c>
      <c r="DQ10">
        <v>0.62232799999999999</v>
      </c>
      <c r="DR10">
        <v>6.9734299999999999E-2</v>
      </c>
      <c r="DS10" t="s">
        <v>1352</v>
      </c>
      <c r="DT10" t="s">
        <v>670</v>
      </c>
      <c r="DU10" t="s">
        <v>665</v>
      </c>
      <c r="DV10" t="s">
        <v>501</v>
      </c>
      <c r="DW10">
        <v>0</v>
      </c>
      <c r="DX10">
        <v>0</v>
      </c>
      <c r="DY10">
        <v>0</v>
      </c>
      <c r="DZ10">
        <v>0</v>
      </c>
      <c r="EC10">
        <v>114.44199999999999</v>
      </c>
      <c r="ED10">
        <v>3.8962400000000001</v>
      </c>
      <c r="EE10">
        <v>277.42</v>
      </c>
      <c r="EF10">
        <v>81.136099999999999</v>
      </c>
      <c r="EG10">
        <v>0</v>
      </c>
      <c r="EH10">
        <v>-4059.82</v>
      </c>
      <c r="EI10">
        <v>0</v>
      </c>
      <c r="EJ10">
        <v>0</v>
      </c>
      <c r="EK10">
        <v>505.55700000000002</v>
      </c>
      <c r="EL10">
        <v>931.86900000000003</v>
      </c>
      <c r="EM10">
        <v>2025.88</v>
      </c>
      <c r="EN10">
        <v>119.621</v>
      </c>
      <c r="EO10">
        <v>6.5856200000000001E-4</v>
      </c>
      <c r="EP10">
        <v>168.93</v>
      </c>
      <c r="EQ10">
        <v>117.02200000000001</v>
      </c>
      <c r="ER10">
        <v>0</v>
      </c>
      <c r="ES10">
        <v>43.1646</v>
      </c>
      <c r="ET10">
        <v>329.11700000000002</v>
      </c>
      <c r="EU10">
        <v>18.989999999999998</v>
      </c>
      <c r="EV10">
        <v>0.49</v>
      </c>
      <c r="EW10">
        <v>3.67</v>
      </c>
      <c r="EX10">
        <v>12.28</v>
      </c>
      <c r="EY10">
        <v>0</v>
      </c>
      <c r="EZ10">
        <v>-44.5</v>
      </c>
      <c r="FA10">
        <v>0</v>
      </c>
      <c r="FB10">
        <v>0</v>
      </c>
      <c r="FC10">
        <v>7.54</v>
      </c>
      <c r="FD10">
        <v>17.170000000000002</v>
      </c>
      <c r="FE10">
        <v>27.7</v>
      </c>
      <c r="FF10">
        <v>1.66</v>
      </c>
      <c r="FG10">
        <v>45</v>
      </c>
      <c r="FT10">
        <v>0</v>
      </c>
      <c r="FU10">
        <v>2.39855E-2</v>
      </c>
      <c r="FV10">
        <v>3.1678199999999997E-2</v>
      </c>
      <c r="FW10">
        <v>1.40705E-2</v>
      </c>
      <c r="FX10">
        <v>0</v>
      </c>
      <c r="FY10">
        <v>-7.7118300000000001E-2</v>
      </c>
      <c r="FZ10">
        <v>0</v>
      </c>
      <c r="GA10">
        <v>0</v>
      </c>
      <c r="GB10">
        <v>0.134212</v>
      </c>
      <c r="GC10">
        <v>0.17146900000000001</v>
      </c>
      <c r="GD10">
        <v>0.30364400000000002</v>
      </c>
      <c r="GE10">
        <v>2.03874E-2</v>
      </c>
      <c r="GF10">
        <v>0.62232799999999999</v>
      </c>
      <c r="GG10">
        <v>392.65499999999997</v>
      </c>
      <c r="GH10">
        <v>161.89099999999999</v>
      </c>
      <c r="GI10">
        <v>277.42</v>
      </c>
      <c r="GJ10">
        <v>0</v>
      </c>
      <c r="GK10">
        <v>2135</v>
      </c>
      <c r="GL10">
        <v>930.00099999999998</v>
      </c>
      <c r="GM10">
        <v>2637.81</v>
      </c>
      <c r="GN10">
        <v>297.5</v>
      </c>
      <c r="GO10">
        <v>6832.28</v>
      </c>
      <c r="GP10">
        <v>326.87200000000001</v>
      </c>
      <c r="GQ10">
        <v>170.917</v>
      </c>
      <c r="GR10">
        <v>65.400000000000006</v>
      </c>
      <c r="GS10">
        <v>563.18899999999996</v>
      </c>
      <c r="GT10">
        <v>41.786099999999998</v>
      </c>
      <c r="GU10">
        <v>17.170000000000002</v>
      </c>
      <c r="GV10">
        <v>3.67</v>
      </c>
      <c r="GW10">
        <v>37.930199999999999</v>
      </c>
      <c r="GX10">
        <v>32.299999999999997</v>
      </c>
      <c r="GY10">
        <v>23.229500000000002</v>
      </c>
      <c r="GZ10">
        <v>36.479999999999997</v>
      </c>
      <c r="HA10">
        <v>4.18</v>
      </c>
      <c r="HB10">
        <v>196.74600000000001</v>
      </c>
      <c r="HC10">
        <v>38.82</v>
      </c>
      <c r="HD10">
        <v>17.170000000000002</v>
      </c>
      <c r="HE10">
        <v>3.67</v>
      </c>
      <c r="HF10">
        <v>16.309999999999999</v>
      </c>
      <c r="HG10">
        <v>32.299999999999997</v>
      </c>
      <c r="HH10">
        <v>18.59</v>
      </c>
      <c r="HI10">
        <v>36.479999999999997</v>
      </c>
      <c r="HJ10">
        <v>4.18</v>
      </c>
      <c r="HK10">
        <v>167.52</v>
      </c>
      <c r="ID10">
        <v>0</v>
      </c>
      <c r="IE10">
        <v>0.86909199999999998</v>
      </c>
      <c r="IF10">
        <v>3.1678199999999997E-2</v>
      </c>
      <c r="IG10">
        <v>0</v>
      </c>
      <c r="IH10">
        <v>0.62342900000000001</v>
      </c>
      <c r="II10">
        <v>0.118043</v>
      </c>
      <c r="IJ10">
        <v>0.43196400000000001</v>
      </c>
      <c r="IK10">
        <v>6.2929700000000005E-2</v>
      </c>
      <c r="IL10">
        <v>2.13714</v>
      </c>
      <c r="IM10">
        <v>45.5</v>
      </c>
      <c r="IN10">
        <v>22.6</v>
      </c>
      <c r="IO10">
        <v>22.9</v>
      </c>
      <c r="IP10">
        <v>45.5</v>
      </c>
      <c r="IQ10">
        <v>22.6</v>
      </c>
      <c r="IR10">
        <v>22.9</v>
      </c>
      <c r="IU10">
        <v>6.68</v>
      </c>
      <c r="IV10">
        <v>28.75</v>
      </c>
      <c r="IW10">
        <v>6.68</v>
      </c>
      <c r="IX10">
        <v>28.75</v>
      </c>
      <c r="IY10">
        <v>6.68</v>
      </c>
      <c r="IZ10">
        <v>28.75</v>
      </c>
      <c r="JA10">
        <v>25.55</v>
      </c>
      <c r="JB10">
        <v>75.006299999999996</v>
      </c>
      <c r="JK10">
        <v>1</v>
      </c>
      <c r="JL10">
        <v>2.5962399999999999</v>
      </c>
      <c r="JM10">
        <v>2.5962399999999999</v>
      </c>
      <c r="JP10">
        <v>4061.01</v>
      </c>
      <c r="JQ10">
        <v>2.5962399999999999</v>
      </c>
      <c r="JR10">
        <v>0.24</v>
      </c>
      <c r="JS10">
        <v>0.38</v>
      </c>
      <c r="JT10">
        <v>1.96</v>
      </c>
      <c r="JU10">
        <v>0.24</v>
      </c>
      <c r="JV10">
        <v>0.38</v>
      </c>
      <c r="JW10">
        <v>1.96</v>
      </c>
      <c r="JZ10">
        <v>1</v>
      </c>
      <c r="KA10">
        <v>1</v>
      </c>
      <c r="KB10">
        <v>34.017600000000002</v>
      </c>
      <c r="KC10">
        <v>1.1000000000000001</v>
      </c>
      <c r="KD10">
        <v>34.017600000000002</v>
      </c>
      <c r="KE10">
        <v>1.1000000000000001</v>
      </c>
      <c r="KF10">
        <v>51.4666</v>
      </c>
      <c r="KG10">
        <v>18.921500000000002</v>
      </c>
      <c r="KJ10">
        <v>23.344799999999999</v>
      </c>
      <c r="KK10">
        <v>1.03948</v>
      </c>
      <c r="KL10">
        <v>55.353299999999997</v>
      </c>
      <c r="KM10">
        <v>16.0123</v>
      </c>
      <c r="KN10">
        <v>0</v>
      </c>
      <c r="KO10">
        <v>-621.89599999999996</v>
      </c>
      <c r="KP10">
        <v>0</v>
      </c>
      <c r="KQ10">
        <v>0</v>
      </c>
      <c r="KR10">
        <v>109.703</v>
      </c>
      <c r="KS10">
        <v>185.363</v>
      </c>
      <c r="KT10">
        <v>413.96499999999997</v>
      </c>
      <c r="KU10">
        <v>26.198699999999999</v>
      </c>
      <c r="KV10">
        <v>209.083</v>
      </c>
      <c r="KW10">
        <v>896.51800000000003</v>
      </c>
      <c r="KX10">
        <v>621.04200000000003</v>
      </c>
      <c r="KY10">
        <v>0</v>
      </c>
      <c r="KZ10">
        <v>229.07599999999999</v>
      </c>
      <c r="LA10">
        <v>1746.64</v>
      </c>
      <c r="LB10">
        <v>23.344799999999999</v>
      </c>
      <c r="LC10">
        <v>1.03948</v>
      </c>
      <c r="LD10">
        <v>55.353299999999997</v>
      </c>
      <c r="LE10">
        <v>16.0123</v>
      </c>
      <c r="LF10">
        <v>-621.89599999999996</v>
      </c>
      <c r="LG10">
        <v>109.703</v>
      </c>
      <c r="LH10">
        <v>185.363</v>
      </c>
      <c r="LI10">
        <v>413.96499999999997</v>
      </c>
      <c r="LJ10">
        <v>26.198699999999999</v>
      </c>
      <c r="LK10">
        <v>209.083</v>
      </c>
      <c r="LL10">
        <v>896.51800000000003</v>
      </c>
      <c r="LM10">
        <v>621.04200000000003</v>
      </c>
      <c r="LN10">
        <v>229.07599999999999</v>
      </c>
      <c r="LO10">
        <v>1746.64</v>
      </c>
      <c r="LP10">
        <v>82.212500000000006</v>
      </c>
      <c r="LQ10">
        <v>41.488700000000001</v>
      </c>
      <c r="LR10">
        <v>55.353299999999997</v>
      </c>
      <c r="LS10">
        <v>0</v>
      </c>
      <c r="LT10">
        <v>463.08</v>
      </c>
      <c r="LU10">
        <v>187.226</v>
      </c>
      <c r="LV10">
        <v>544.68899999999996</v>
      </c>
      <c r="LW10">
        <v>71.471400000000003</v>
      </c>
      <c r="LX10">
        <v>1445.52</v>
      </c>
      <c r="LY10">
        <v>1734.72</v>
      </c>
      <c r="LZ10">
        <v>907.06200000000001</v>
      </c>
      <c r="MA10">
        <v>347.08</v>
      </c>
      <c r="MB10">
        <v>2988.86</v>
      </c>
    </row>
    <row r="11" spans="1:375" x14ac:dyDescent="0.25">
      <c r="A11" s="26">
        <v>44502.53502314815</v>
      </c>
      <c r="B11" t="s">
        <v>1359</v>
      </c>
      <c r="C11" t="s">
        <v>687</v>
      </c>
      <c r="D11">
        <v>4</v>
      </c>
      <c r="E11">
        <v>1</v>
      </c>
      <c r="F11">
        <v>2100</v>
      </c>
      <c r="G11" t="s">
        <v>87</v>
      </c>
      <c r="H11" t="s">
        <v>112</v>
      </c>
      <c r="I11">
        <v>-6.96</v>
      </c>
      <c r="J11">
        <v>-3.5</v>
      </c>
      <c r="K11">
        <v>-3.5</v>
      </c>
      <c r="L11">
        <v>26.4</v>
      </c>
      <c r="O11">
        <v>131.167</v>
      </c>
      <c r="P11">
        <v>24.364999999999998</v>
      </c>
      <c r="Q11">
        <v>277.42</v>
      </c>
      <c r="R11">
        <v>81.136099999999999</v>
      </c>
      <c r="S11">
        <v>0</v>
      </c>
      <c r="T11">
        <v>-4059.82</v>
      </c>
      <c r="U11">
        <v>0</v>
      </c>
      <c r="V11">
        <v>0</v>
      </c>
      <c r="W11">
        <v>505.55700000000002</v>
      </c>
      <c r="X11">
        <v>933.76900000000001</v>
      </c>
      <c r="Y11">
        <v>2025.88</v>
      </c>
      <c r="Z11">
        <v>119.621</v>
      </c>
      <c r="AA11">
        <v>39.094900000000003</v>
      </c>
      <c r="AB11">
        <v>514.08799999999997</v>
      </c>
      <c r="AC11">
        <v>193.619</v>
      </c>
      <c r="AD11">
        <v>117.02200000000001</v>
      </c>
      <c r="AE11">
        <v>0</v>
      </c>
      <c r="AF11">
        <v>43.1646</v>
      </c>
      <c r="AG11">
        <v>353.80599999999998</v>
      </c>
      <c r="AH11">
        <v>310.642</v>
      </c>
      <c r="AI11">
        <v>21.79</v>
      </c>
      <c r="AJ11">
        <v>4.6500000000000004</v>
      </c>
      <c r="AK11">
        <v>3.67</v>
      </c>
      <c r="AL11">
        <v>12.28</v>
      </c>
      <c r="AM11">
        <v>0</v>
      </c>
      <c r="AN11">
        <v>-44.5</v>
      </c>
      <c r="AO11">
        <v>0</v>
      </c>
      <c r="AP11">
        <v>0</v>
      </c>
      <c r="AQ11">
        <v>7.54</v>
      </c>
      <c r="AR11">
        <v>17.2</v>
      </c>
      <c r="AS11">
        <v>27.7</v>
      </c>
      <c r="AT11">
        <v>1.66</v>
      </c>
      <c r="AU11">
        <v>51.99</v>
      </c>
      <c r="AV11">
        <v>42.39</v>
      </c>
      <c r="BI11">
        <v>0</v>
      </c>
      <c r="BJ11">
        <v>0.20244400000000001</v>
      </c>
      <c r="BK11">
        <v>3.1678199999999997E-2</v>
      </c>
      <c r="BL11">
        <v>1.40705E-2</v>
      </c>
      <c r="BM11">
        <v>0</v>
      </c>
      <c r="BN11">
        <v>-7.7118300000000001E-2</v>
      </c>
      <c r="BO11">
        <v>0</v>
      </c>
      <c r="BP11">
        <v>0</v>
      </c>
      <c r="BQ11">
        <v>0.134212</v>
      </c>
      <c r="BR11">
        <v>0.17197399999999999</v>
      </c>
      <c r="BS11">
        <v>0.30364400000000002</v>
      </c>
      <c r="BT11">
        <v>2.03874E-2</v>
      </c>
      <c r="BU11">
        <v>0.80129300000000003</v>
      </c>
      <c r="BV11">
        <v>0.248193</v>
      </c>
      <c r="BW11">
        <v>114.44199999999999</v>
      </c>
      <c r="BX11">
        <v>3.8962400000000001</v>
      </c>
      <c r="BY11">
        <v>277.42</v>
      </c>
      <c r="BZ11">
        <v>81.136099999999999</v>
      </c>
      <c r="CA11">
        <v>-4059.82</v>
      </c>
      <c r="CB11">
        <v>505.55700000000002</v>
      </c>
      <c r="CC11">
        <v>931.86900000000003</v>
      </c>
      <c r="CD11">
        <v>2025.88</v>
      </c>
      <c r="CE11">
        <v>119.621</v>
      </c>
      <c r="CF11">
        <v>6.5856200000000001E-4</v>
      </c>
      <c r="CG11">
        <v>476.89400000000001</v>
      </c>
      <c r="CH11">
        <v>168.93</v>
      </c>
      <c r="CI11">
        <v>117.02200000000001</v>
      </c>
      <c r="CJ11">
        <v>43.1646</v>
      </c>
      <c r="CK11">
        <v>329.11700000000002</v>
      </c>
      <c r="CL11">
        <v>285.95299999999997</v>
      </c>
      <c r="CM11">
        <v>18.989999999999998</v>
      </c>
      <c r="CN11">
        <v>0.49</v>
      </c>
      <c r="CO11">
        <v>3.67</v>
      </c>
      <c r="CP11">
        <v>12.28</v>
      </c>
      <c r="CQ11">
        <v>-44.5</v>
      </c>
      <c r="CR11">
        <v>7.54</v>
      </c>
      <c r="CS11">
        <v>17.170000000000002</v>
      </c>
      <c r="CT11">
        <v>27.7</v>
      </c>
      <c r="CU11">
        <v>1.66</v>
      </c>
      <c r="CV11">
        <v>45</v>
      </c>
      <c r="CW11">
        <v>35.43</v>
      </c>
      <c r="DH11">
        <v>0</v>
      </c>
      <c r="DI11">
        <v>2.39855E-2</v>
      </c>
      <c r="DJ11">
        <v>3.1678199999999997E-2</v>
      </c>
      <c r="DK11">
        <v>1.40705E-2</v>
      </c>
      <c r="DL11">
        <v>-7.7118300000000001E-2</v>
      </c>
      <c r="DM11">
        <v>0.134212</v>
      </c>
      <c r="DN11">
        <v>0.17146900000000001</v>
      </c>
      <c r="DO11">
        <v>0.30364400000000002</v>
      </c>
      <c r="DP11">
        <v>2.03874E-2</v>
      </c>
      <c r="DQ11">
        <v>0.62232799999999999</v>
      </c>
      <c r="DR11">
        <v>6.9734299999999999E-2</v>
      </c>
      <c r="DS11" t="s">
        <v>1352</v>
      </c>
      <c r="DT11" t="s">
        <v>670</v>
      </c>
      <c r="DU11" t="s">
        <v>665</v>
      </c>
      <c r="DV11" t="s">
        <v>501</v>
      </c>
      <c r="DW11">
        <v>-0.17896400000000001</v>
      </c>
      <c r="DX11">
        <v>-0.17845900000000001</v>
      </c>
      <c r="DY11">
        <v>-15.5</v>
      </c>
      <c r="DZ11">
        <v>-19.600000000000001</v>
      </c>
      <c r="EC11">
        <v>131.167</v>
      </c>
      <c r="ED11">
        <v>24.364999999999998</v>
      </c>
      <c r="EE11">
        <v>277.42</v>
      </c>
      <c r="EF11">
        <v>81.136099999999999</v>
      </c>
      <c r="EG11">
        <v>0</v>
      </c>
      <c r="EH11">
        <v>-4059.82</v>
      </c>
      <c r="EI11">
        <v>0</v>
      </c>
      <c r="EJ11">
        <v>0</v>
      </c>
      <c r="EK11">
        <v>505.55700000000002</v>
      </c>
      <c r="EL11">
        <v>933.76900000000001</v>
      </c>
      <c r="EM11">
        <v>2025.88</v>
      </c>
      <c r="EN11">
        <v>119.621</v>
      </c>
      <c r="EO11">
        <v>39.094900000000003</v>
      </c>
      <c r="EP11">
        <v>193.619</v>
      </c>
      <c r="EQ11">
        <v>117.02200000000001</v>
      </c>
      <c r="ER11">
        <v>0</v>
      </c>
      <c r="ES11">
        <v>43.1646</v>
      </c>
      <c r="ET11">
        <v>353.80599999999998</v>
      </c>
      <c r="EU11">
        <v>21.79</v>
      </c>
      <c r="EV11">
        <v>4.6500000000000004</v>
      </c>
      <c r="EW11">
        <v>3.67</v>
      </c>
      <c r="EX11">
        <v>12.28</v>
      </c>
      <c r="EY11">
        <v>0</v>
      </c>
      <c r="EZ11">
        <v>-44.5</v>
      </c>
      <c r="FA11">
        <v>0</v>
      </c>
      <c r="FB11">
        <v>0</v>
      </c>
      <c r="FC11">
        <v>7.54</v>
      </c>
      <c r="FD11">
        <v>17.2</v>
      </c>
      <c r="FE11">
        <v>27.7</v>
      </c>
      <c r="FF11">
        <v>1.66</v>
      </c>
      <c r="FG11">
        <v>51.99</v>
      </c>
      <c r="FT11">
        <v>0</v>
      </c>
      <c r="FU11">
        <v>0.20244400000000001</v>
      </c>
      <c r="FV11">
        <v>3.1678199999999997E-2</v>
      </c>
      <c r="FW11">
        <v>1.40705E-2</v>
      </c>
      <c r="FX11">
        <v>0</v>
      </c>
      <c r="FY11">
        <v>-7.7118300000000001E-2</v>
      </c>
      <c r="FZ11">
        <v>0</v>
      </c>
      <c r="GA11">
        <v>0</v>
      </c>
      <c r="GB11">
        <v>0.134212</v>
      </c>
      <c r="GC11">
        <v>0.17197399999999999</v>
      </c>
      <c r="GD11">
        <v>0.30364400000000002</v>
      </c>
      <c r="GE11">
        <v>2.03874E-2</v>
      </c>
      <c r="GF11">
        <v>0.80129300000000003</v>
      </c>
      <c r="GG11">
        <v>392.649</v>
      </c>
      <c r="GH11">
        <v>161.88900000000001</v>
      </c>
      <c r="GI11">
        <v>277.42</v>
      </c>
      <c r="GJ11">
        <v>0</v>
      </c>
      <c r="GK11">
        <v>2135</v>
      </c>
      <c r="GL11">
        <v>930.00099999999998</v>
      </c>
      <c r="GM11">
        <v>2637.81</v>
      </c>
      <c r="GN11">
        <v>297.5</v>
      </c>
      <c r="GO11">
        <v>6832.27</v>
      </c>
      <c r="GP11">
        <v>326.86700000000002</v>
      </c>
      <c r="GQ11">
        <v>170.917</v>
      </c>
      <c r="GR11">
        <v>65.400000000000006</v>
      </c>
      <c r="GS11">
        <v>563.18399999999997</v>
      </c>
      <c r="GT11">
        <v>41.786099999999998</v>
      </c>
      <c r="GU11">
        <v>17.170000000000002</v>
      </c>
      <c r="GV11">
        <v>3.67</v>
      </c>
      <c r="GW11">
        <v>37.930199999999999</v>
      </c>
      <c r="GX11">
        <v>32.299999999999997</v>
      </c>
      <c r="GY11">
        <v>23.229500000000002</v>
      </c>
      <c r="GZ11">
        <v>36.479999999999997</v>
      </c>
      <c r="HA11">
        <v>4.18</v>
      </c>
      <c r="HB11">
        <v>196.74600000000001</v>
      </c>
      <c r="HC11">
        <v>38.82</v>
      </c>
      <c r="HD11">
        <v>17.170000000000002</v>
      </c>
      <c r="HE11">
        <v>3.67</v>
      </c>
      <c r="HF11">
        <v>16.309999999999999</v>
      </c>
      <c r="HG11">
        <v>32.299999999999997</v>
      </c>
      <c r="HH11">
        <v>18.59</v>
      </c>
      <c r="HI11">
        <v>36.479999999999997</v>
      </c>
      <c r="HJ11">
        <v>4.18</v>
      </c>
      <c r="HK11">
        <v>167.52</v>
      </c>
      <c r="ID11">
        <v>0</v>
      </c>
      <c r="IE11">
        <v>0.86908099999999999</v>
      </c>
      <c r="IF11">
        <v>3.1678199999999997E-2</v>
      </c>
      <c r="IG11">
        <v>0</v>
      </c>
      <c r="IH11">
        <v>0.62342900000000001</v>
      </c>
      <c r="II11">
        <v>0.118043</v>
      </c>
      <c r="IJ11">
        <v>0.43196400000000001</v>
      </c>
      <c r="IK11">
        <v>6.2929700000000005E-2</v>
      </c>
      <c r="IL11">
        <v>2.1371199999999999</v>
      </c>
      <c r="IM11">
        <v>49</v>
      </c>
      <c r="IN11">
        <v>22.6</v>
      </c>
      <c r="IO11">
        <v>26.4</v>
      </c>
      <c r="IP11">
        <v>45.5</v>
      </c>
      <c r="IQ11">
        <v>22.6</v>
      </c>
      <c r="IR11">
        <v>22.9</v>
      </c>
      <c r="IU11">
        <v>11.04</v>
      </c>
      <c r="IV11">
        <v>31.35</v>
      </c>
      <c r="IW11">
        <v>6.68</v>
      </c>
      <c r="IX11">
        <v>28.75</v>
      </c>
      <c r="IY11">
        <v>11.04</v>
      </c>
      <c r="IZ11">
        <v>31.35</v>
      </c>
      <c r="JA11">
        <v>25.55</v>
      </c>
      <c r="JB11">
        <v>75.006299999999996</v>
      </c>
      <c r="JK11">
        <v>1</v>
      </c>
      <c r="JL11">
        <v>2.5962399999999999</v>
      </c>
      <c r="JM11">
        <v>2.5962399999999999</v>
      </c>
      <c r="JP11">
        <v>4061.01</v>
      </c>
      <c r="JQ11">
        <v>2.5962399999999999</v>
      </c>
      <c r="JR11">
        <v>0.24</v>
      </c>
      <c r="JS11">
        <v>0.38</v>
      </c>
      <c r="JT11">
        <v>2.1</v>
      </c>
      <c r="JU11">
        <v>0.24</v>
      </c>
      <c r="JV11">
        <v>0.38</v>
      </c>
      <c r="JW11">
        <v>1.96</v>
      </c>
      <c r="JZ11">
        <v>1</v>
      </c>
      <c r="KA11">
        <v>1</v>
      </c>
      <c r="KB11">
        <v>38.292299999999997</v>
      </c>
      <c r="KC11">
        <v>10.631500000000001</v>
      </c>
      <c r="KD11">
        <v>34.017600000000002</v>
      </c>
      <c r="KE11">
        <v>1.1000000000000001</v>
      </c>
      <c r="KF11">
        <v>51.466299999999997</v>
      </c>
      <c r="KG11">
        <v>18.921399999999998</v>
      </c>
      <c r="KJ11">
        <v>26.808599999999998</v>
      </c>
      <c r="KK11">
        <v>6.5419700000000001</v>
      </c>
      <c r="KL11">
        <v>55.353299999999997</v>
      </c>
      <c r="KM11">
        <v>16.0123</v>
      </c>
      <c r="KN11">
        <v>0</v>
      </c>
      <c r="KO11">
        <v>-621.89599999999996</v>
      </c>
      <c r="KP11">
        <v>0</v>
      </c>
      <c r="KQ11">
        <v>0</v>
      </c>
      <c r="KR11">
        <v>109.703</v>
      </c>
      <c r="KS11">
        <v>185.76300000000001</v>
      </c>
      <c r="KT11">
        <v>413.96499999999997</v>
      </c>
      <c r="KU11">
        <v>26.198699999999999</v>
      </c>
      <c r="KV11">
        <v>218.45</v>
      </c>
      <c r="KW11">
        <v>1027.54</v>
      </c>
      <c r="KX11">
        <v>621.04200000000003</v>
      </c>
      <c r="KY11">
        <v>0</v>
      </c>
      <c r="KZ11">
        <v>229.07599999999999</v>
      </c>
      <c r="LA11">
        <v>1877.66</v>
      </c>
      <c r="LB11">
        <v>23.344799999999999</v>
      </c>
      <c r="LC11">
        <v>1.03948</v>
      </c>
      <c r="LD11">
        <v>55.353299999999997</v>
      </c>
      <c r="LE11">
        <v>16.0123</v>
      </c>
      <c r="LF11">
        <v>-621.89599999999996</v>
      </c>
      <c r="LG11">
        <v>109.703</v>
      </c>
      <c r="LH11">
        <v>185.363</v>
      </c>
      <c r="LI11">
        <v>413.96499999999997</v>
      </c>
      <c r="LJ11">
        <v>26.198699999999999</v>
      </c>
      <c r="LK11">
        <v>209.083</v>
      </c>
      <c r="LL11">
        <v>896.51800000000003</v>
      </c>
      <c r="LM11">
        <v>621.04200000000003</v>
      </c>
      <c r="LN11">
        <v>229.07599999999999</v>
      </c>
      <c r="LO11">
        <v>1746.64</v>
      </c>
      <c r="LP11">
        <v>82.211299999999994</v>
      </c>
      <c r="LQ11">
        <v>41.488100000000003</v>
      </c>
      <c r="LR11">
        <v>55.353299999999997</v>
      </c>
      <c r="LS11">
        <v>0</v>
      </c>
      <c r="LT11">
        <v>463.08</v>
      </c>
      <c r="LU11">
        <v>187.226</v>
      </c>
      <c r="LV11">
        <v>544.68899999999996</v>
      </c>
      <c r="LW11">
        <v>71.471400000000003</v>
      </c>
      <c r="LX11">
        <v>1445.52</v>
      </c>
      <c r="LY11">
        <v>1734.69</v>
      </c>
      <c r="LZ11">
        <v>907.06200000000001</v>
      </c>
      <c r="MA11">
        <v>347.08</v>
      </c>
      <c r="MB11">
        <v>2988.84</v>
      </c>
    </row>
    <row r="12" spans="1:375" x14ac:dyDescent="0.25">
      <c r="A12" s="26">
        <v>44502.535358796296</v>
      </c>
      <c r="B12" t="s">
        <v>1360</v>
      </c>
      <c r="C12" t="s">
        <v>689</v>
      </c>
      <c r="D12">
        <v>5</v>
      </c>
      <c r="E12">
        <v>1</v>
      </c>
      <c r="F12">
        <v>2100</v>
      </c>
      <c r="G12" t="s">
        <v>87</v>
      </c>
      <c r="H12" t="s">
        <v>393</v>
      </c>
      <c r="I12">
        <v>0</v>
      </c>
      <c r="J12">
        <v>0</v>
      </c>
      <c r="K12">
        <v>0</v>
      </c>
      <c r="L12">
        <v>23.5</v>
      </c>
      <c r="O12">
        <v>109.556</v>
      </c>
      <c r="P12">
        <v>0</v>
      </c>
      <c r="Q12">
        <v>275.22300000000001</v>
      </c>
      <c r="R12">
        <v>81.144400000000005</v>
      </c>
      <c r="S12">
        <v>0</v>
      </c>
      <c r="T12">
        <v>-4024.7</v>
      </c>
      <c r="U12">
        <v>0</v>
      </c>
      <c r="V12">
        <v>0</v>
      </c>
      <c r="W12">
        <v>505.55700000000002</v>
      </c>
      <c r="X12">
        <v>907.71500000000003</v>
      </c>
      <c r="Y12">
        <v>2025.88</v>
      </c>
      <c r="Z12">
        <v>119.621</v>
      </c>
      <c r="AA12">
        <v>-7.8992199999999998E-4</v>
      </c>
      <c r="AB12">
        <v>465.923</v>
      </c>
      <c r="AC12">
        <v>161.726</v>
      </c>
      <c r="AD12">
        <v>124.105</v>
      </c>
      <c r="AE12">
        <v>0</v>
      </c>
      <c r="AF12">
        <v>43.1646</v>
      </c>
      <c r="AG12">
        <v>328.99599999999998</v>
      </c>
      <c r="AH12">
        <v>285.83199999999999</v>
      </c>
      <c r="AI12">
        <v>18.010000000000002</v>
      </c>
      <c r="AJ12">
        <v>0</v>
      </c>
      <c r="AK12">
        <v>3.66</v>
      </c>
      <c r="AL12">
        <v>12.9</v>
      </c>
      <c r="AM12">
        <v>0</v>
      </c>
      <c r="AN12">
        <v>-43.52</v>
      </c>
      <c r="AO12">
        <v>0</v>
      </c>
      <c r="AP12">
        <v>0</v>
      </c>
      <c r="AQ12">
        <v>7.75</v>
      </c>
      <c r="AR12">
        <v>16.649999999999999</v>
      </c>
      <c r="AS12">
        <v>28</v>
      </c>
      <c r="AT12">
        <v>1.71</v>
      </c>
      <c r="AU12">
        <v>45.16</v>
      </c>
      <c r="AV12">
        <v>34.57</v>
      </c>
      <c r="BI12">
        <v>0</v>
      </c>
      <c r="BJ12">
        <v>0</v>
      </c>
      <c r="BK12">
        <v>3.1427299999999998E-2</v>
      </c>
      <c r="BL12">
        <v>1.40705E-2</v>
      </c>
      <c r="BM12">
        <v>0</v>
      </c>
      <c r="BN12">
        <v>-5.5876799999999997E-2</v>
      </c>
      <c r="BO12">
        <v>0</v>
      </c>
      <c r="BP12">
        <v>0</v>
      </c>
      <c r="BQ12">
        <v>0.134212</v>
      </c>
      <c r="BR12">
        <v>0.16280800000000001</v>
      </c>
      <c r="BS12">
        <v>0.30364400000000002</v>
      </c>
      <c r="BT12">
        <v>2.03874E-2</v>
      </c>
      <c r="BU12">
        <v>0.61067199999999999</v>
      </c>
      <c r="BV12">
        <v>4.5497799999999998E-2</v>
      </c>
      <c r="BW12">
        <v>109.556</v>
      </c>
      <c r="BX12">
        <v>0</v>
      </c>
      <c r="BY12">
        <v>275.22300000000001</v>
      </c>
      <c r="BZ12">
        <v>81.144400000000005</v>
      </c>
      <c r="CA12">
        <v>-4024.7</v>
      </c>
      <c r="CB12">
        <v>505.55700000000002</v>
      </c>
      <c r="CC12">
        <v>907.71500000000003</v>
      </c>
      <c r="CD12">
        <v>2025.88</v>
      </c>
      <c r="CE12">
        <v>119.621</v>
      </c>
      <c r="CF12">
        <v>-7.8992199999999998E-4</v>
      </c>
      <c r="CG12">
        <v>465.923</v>
      </c>
      <c r="CH12">
        <v>161.726</v>
      </c>
      <c r="CI12">
        <v>124.105</v>
      </c>
      <c r="CJ12">
        <v>43.1646</v>
      </c>
      <c r="CK12">
        <v>328.99599999999998</v>
      </c>
      <c r="CL12">
        <v>285.83199999999999</v>
      </c>
      <c r="CM12">
        <v>18.010000000000002</v>
      </c>
      <c r="CN12">
        <v>0</v>
      </c>
      <c r="CO12">
        <v>3.66</v>
      </c>
      <c r="CP12">
        <v>12.9</v>
      </c>
      <c r="CQ12">
        <v>-43.52</v>
      </c>
      <c r="CR12">
        <v>7.75</v>
      </c>
      <c r="CS12">
        <v>16.649999999999999</v>
      </c>
      <c r="CT12">
        <v>28</v>
      </c>
      <c r="CU12">
        <v>1.71</v>
      </c>
      <c r="CV12">
        <v>45.16</v>
      </c>
      <c r="CW12">
        <v>34.57</v>
      </c>
      <c r="DH12">
        <v>0</v>
      </c>
      <c r="DI12">
        <v>0</v>
      </c>
      <c r="DJ12">
        <v>3.1427299999999998E-2</v>
      </c>
      <c r="DK12">
        <v>1.40705E-2</v>
      </c>
      <c r="DL12">
        <v>-5.5876799999999997E-2</v>
      </c>
      <c r="DM12">
        <v>0.134212</v>
      </c>
      <c r="DN12">
        <v>0.16280800000000001</v>
      </c>
      <c r="DO12">
        <v>0.30364400000000002</v>
      </c>
      <c r="DP12">
        <v>2.03874E-2</v>
      </c>
      <c r="DQ12">
        <v>0.61067199999999999</v>
      </c>
      <c r="DR12">
        <v>4.5497799999999998E-2</v>
      </c>
      <c r="DS12" t="s">
        <v>1352</v>
      </c>
      <c r="DT12" t="s">
        <v>670</v>
      </c>
      <c r="DU12" t="s">
        <v>665</v>
      </c>
      <c r="DV12" t="s">
        <v>501</v>
      </c>
      <c r="DW12">
        <v>0</v>
      </c>
      <c r="DX12">
        <v>0</v>
      </c>
      <c r="DY12">
        <v>0</v>
      </c>
      <c r="DZ12">
        <v>0</v>
      </c>
      <c r="EC12">
        <v>109.556</v>
      </c>
      <c r="ED12">
        <v>0</v>
      </c>
      <c r="EE12">
        <v>275.22300000000001</v>
      </c>
      <c r="EF12">
        <v>81.144400000000005</v>
      </c>
      <c r="EG12">
        <v>0</v>
      </c>
      <c r="EH12">
        <v>-4024.7</v>
      </c>
      <c r="EI12">
        <v>0</v>
      </c>
      <c r="EJ12">
        <v>0</v>
      </c>
      <c r="EK12">
        <v>505.55700000000002</v>
      </c>
      <c r="EL12">
        <v>907.71500000000003</v>
      </c>
      <c r="EM12">
        <v>2025.88</v>
      </c>
      <c r="EN12">
        <v>119.621</v>
      </c>
      <c r="EO12">
        <v>-7.8992199999999998E-4</v>
      </c>
      <c r="EP12">
        <v>161.726</v>
      </c>
      <c r="EQ12">
        <v>124.105</v>
      </c>
      <c r="ER12">
        <v>0</v>
      </c>
      <c r="ES12">
        <v>43.1646</v>
      </c>
      <c r="ET12">
        <v>328.99599999999998</v>
      </c>
      <c r="EU12">
        <v>18.010000000000002</v>
      </c>
      <c r="EV12">
        <v>0</v>
      </c>
      <c r="EW12">
        <v>3.66</v>
      </c>
      <c r="EX12">
        <v>12.9</v>
      </c>
      <c r="EY12">
        <v>0</v>
      </c>
      <c r="EZ12">
        <v>-43.52</v>
      </c>
      <c r="FA12">
        <v>0</v>
      </c>
      <c r="FB12">
        <v>0</v>
      </c>
      <c r="FC12">
        <v>7.75</v>
      </c>
      <c r="FD12">
        <v>16.649999999999999</v>
      </c>
      <c r="FE12">
        <v>28</v>
      </c>
      <c r="FF12">
        <v>1.71</v>
      </c>
      <c r="FG12">
        <v>45.16</v>
      </c>
      <c r="FT12">
        <v>0</v>
      </c>
      <c r="FU12">
        <v>0</v>
      </c>
      <c r="FV12">
        <v>3.1427299999999998E-2</v>
      </c>
      <c r="FW12">
        <v>1.40705E-2</v>
      </c>
      <c r="FX12">
        <v>0</v>
      </c>
      <c r="FY12">
        <v>-5.5876799999999997E-2</v>
      </c>
      <c r="FZ12">
        <v>0</v>
      </c>
      <c r="GA12">
        <v>0</v>
      </c>
      <c r="GB12">
        <v>0.134212</v>
      </c>
      <c r="GC12">
        <v>0.16280800000000001</v>
      </c>
      <c r="GD12">
        <v>0.30364400000000002</v>
      </c>
      <c r="GE12">
        <v>2.03874E-2</v>
      </c>
      <c r="GF12">
        <v>0.61067199999999999</v>
      </c>
      <c r="GG12">
        <v>453.62599999999998</v>
      </c>
      <c r="GH12">
        <v>0</v>
      </c>
      <c r="GI12">
        <v>275.22300000000001</v>
      </c>
      <c r="GJ12">
        <v>0</v>
      </c>
      <c r="GK12">
        <v>2135</v>
      </c>
      <c r="GL12">
        <v>930.00099999999998</v>
      </c>
      <c r="GM12">
        <v>2637.81</v>
      </c>
      <c r="GN12">
        <v>297.5</v>
      </c>
      <c r="GO12">
        <v>6729.16</v>
      </c>
      <c r="GP12">
        <v>377.649</v>
      </c>
      <c r="GQ12">
        <v>178.745</v>
      </c>
      <c r="GR12">
        <v>65.400000000000006</v>
      </c>
      <c r="GS12">
        <v>621.79399999999998</v>
      </c>
      <c r="GT12">
        <v>47.750900000000001</v>
      </c>
      <c r="GU12">
        <v>0</v>
      </c>
      <c r="GV12">
        <v>3.66</v>
      </c>
      <c r="GW12">
        <v>43.538499999999999</v>
      </c>
      <c r="GX12">
        <v>32.869999999999997</v>
      </c>
      <c r="GY12">
        <v>23.299499999999998</v>
      </c>
      <c r="GZ12">
        <v>36.72</v>
      </c>
      <c r="HA12">
        <v>4.54</v>
      </c>
      <c r="HB12">
        <v>192.37899999999999</v>
      </c>
      <c r="HC12">
        <v>43.96</v>
      </c>
      <c r="HD12">
        <v>0</v>
      </c>
      <c r="HE12">
        <v>3.66</v>
      </c>
      <c r="HF12">
        <v>16.98</v>
      </c>
      <c r="HG12">
        <v>32.869999999999997</v>
      </c>
      <c r="HH12">
        <v>18.66</v>
      </c>
      <c r="HI12">
        <v>36.72</v>
      </c>
      <c r="HJ12">
        <v>4.54</v>
      </c>
      <c r="HK12">
        <v>157.38999999999999</v>
      </c>
      <c r="ID12" s="27">
        <v>6.9263800000000001E-16</v>
      </c>
      <c r="IE12">
        <v>0</v>
      </c>
      <c r="IF12">
        <v>3.1427299999999998E-2</v>
      </c>
      <c r="IG12">
        <v>0</v>
      </c>
      <c r="IH12">
        <v>0.62342900000000001</v>
      </c>
      <c r="II12">
        <v>0.118043</v>
      </c>
      <c r="IJ12">
        <v>0.43196400000000001</v>
      </c>
      <c r="IK12">
        <v>6.2929700000000005E-2</v>
      </c>
      <c r="IL12">
        <v>1.26779</v>
      </c>
      <c r="IM12">
        <v>46.1</v>
      </c>
      <c r="IN12">
        <v>22.6</v>
      </c>
      <c r="IO12">
        <v>23.5</v>
      </c>
      <c r="IP12">
        <v>46.1</v>
      </c>
      <c r="IQ12">
        <v>22.6</v>
      </c>
      <c r="IR12">
        <v>23.5</v>
      </c>
      <c r="IU12">
        <v>6.17</v>
      </c>
      <c r="IV12">
        <v>28.4</v>
      </c>
      <c r="IW12">
        <v>6.17</v>
      </c>
      <c r="IX12">
        <v>28.4</v>
      </c>
      <c r="IY12">
        <v>6.17</v>
      </c>
      <c r="IZ12">
        <v>28.4</v>
      </c>
      <c r="JA12">
        <v>9.2899999999999991</v>
      </c>
      <c r="JB12">
        <v>85.659300000000002</v>
      </c>
      <c r="JK12">
        <v>1</v>
      </c>
      <c r="JL12">
        <v>2.47146</v>
      </c>
      <c r="JM12">
        <v>2.47146</v>
      </c>
      <c r="JP12">
        <v>4025.88</v>
      </c>
      <c r="JQ12">
        <v>2.47146</v>
      </c>
      <c r="JR12">
        <v>0.24</v>
      </c>
      <c r="JS12">
        <v>0.37</v>
      </c>
      <c r="JT12">
        <v>1.95</v>
      </c>
      <c r="JU12">
        <v>0.24</v>
      </c>
      <c r="JV12">
        <v>0.37</v>
      </c>
      <c r="JW12">
        <v>1.95</v>
      </c>
      <c r="JZ12">
        <v>1</v>
      </c>
      <c r="KA12">
        <v>1</v>
      </c>
      <c r="KB12">
        <v>43.494199999999999</v>
      </c>
      <c r="KC12">
        <v>1.1000000000000001</v>
      </c>
      <c r="KD12">
        <v>43.494199999999999</v>
      </c>
      <c r="KE12">
        <v>1.1000000000000001</v>
      </c>
      <c r="KF12">
        <v>56.136200000000002</v>
      </c>
      <c r="KG12">
        <v>1.1000000000000001</v>
      </c>
      <c r="KJ12">
        <v>23.0472</v>
      </c>
      <c r="KK12">
        <v>0</v>
      </c>
      <c r="KL12">
        <v>54.914900000000003</v>
      </c>
      <c r="KM12">
        <v>16.0137</v>
      </c>
      <c r="KN12">
        <v>0</v>
      </c>
      <c r="KO12">
        <v>-615.69000000000005</v>
      </c>
      <c r="KP12">
        <v>0</v>
      </c>
      <c r="KQ12">
        <v>0</v>
      </c>
      <c r="KR12">
        <v>109.703</v>
      </c>
      <c r="KS12">
        <v>180.142</v>
      </c>
      <c r="KT12">
        <v>413.96499999999997</v>
      </c>
      <c r="KU12">
        <v>26.198699999999999</v>
      </c>
      <c r="KV12">
        <v>208.29599999999999</v>
      </c>
      <c r="KW12">
        <v>858.28599999999994</v>
      </c>
      <c r="KX12">
        <v>658.63199999999995</v>
      </c>
      <c r="KY12">
        <v>0</v>
      </c>
      <c r="KZ12">
        <v>229.07599999999999</v>
      </c>
      <c r="LA12">
        <v>1745.99</v>
      </c>
      <c r="LB12">
        <v>23.0472</v>
      </c>
      <c r="LC12">
        <v>0</v>
      </c>
      <c r="LD12">
        <v>54.914900000000003</v>
      </c>
      <c r="LE12">
        <v>16.0137</v>
      </c>
      <c r="LF12">
        <v>-615.69000000000005</v>
      </c>
      <c r="LG12">
        <v>109.703</v>
      </c>
      <c r="LH12">
        <v>180.142</v>
      </c>
      <c r="LI12">
        <v>413.96499999999997</v>
      </c>
      <c r="LJ12">
        <v>26.198699999999999</v>
      </c>
      <c r="LK12">
        <v>208.29599999999999</v>
      </c>
      <c r="LL12">
        <v>858.28599999999994</v>
      </c>
      <c r="LM12">
        <v>658.63199999999995</v>
      </c>
      <c r="LN12">
        <v>229.07599999999999</v>
      </c>
      <c r="LO12">
        <v>1745.99</v>
      </c>
      <c r="LP12">
        <v>95.616500000000002</v>
      </c>
      <c r="LQ12">
        <v>0</v>
      </c>
      <c r="LR12">
        <v>54.914900000000003</v>
      </c>
      <c r="LS12">
        <v>0</v>
      </c>
      <c r="LT12">
        <v>463.08</v>
      </c>
      <c r="LU12">
        <v>187.226</v>
      </c>
      <c r="LV12">
        <v>544.68899999999996</v>
      </c>
      <c r="LW12">
        <v>71.471400000000003</v>
      </c>
      <c r="LX12">
        <v>1417</v>
      </c>
      <c r="LY12">
        <v>2004.2</v>
      </c>
      <c r="LZ12">
        <v>948.60400000000004</v>
      </c>
      <c r="MA12">
        <v>347.08</v>
      </c>
      <c r="MB12">
        <v>3299.88</v>
      </c>
    </row>
    <row r="13" spans="1:375" x14ac:dyDescent="0.25">
      <c r="A13" s="26">
        <v>44502.53570601852</v>
      </c>
      <c r="B13" t="s">
        <v>1361</v>
      </c>
      <c r="C13" t="s">
        <v>691</v>
      </c>
      <c r="D13">
        <v>5</v>
      </c>
      <c r="E13">
        <v>1</v>
      </c>
      <c r="F13">
        <v>2100</v>
      </c>
      <c r="G13" t="s">
        <v>87</v>
      </c>
      <c r="H13" t="s">
        <v>112</v>
      </c>
      <c r="I13">
        <v>-4.43</v>
      </c>
      <c r="J13">
        <v>-2.2999999999999998</v>
      </c>
      <c r="K13">
        <v>-2.2999999999999998</v>
      </c>
      <c r="L13">
        <v>25.8</v>
      </c>
      <c r="O13">
        <v>136.85900000000001</v>
      </c>
      <c r="P13">
        <v>0</v>
      </c>
      <c r="Q13">
        <v>275.22300000000001</v>
      </c>
      <c r="R13">
        <v>81.144400000000005</v>
      </c>
      <c r="S13">
        <v>0</v>
      </c>
      <c r="T13">
        <v>-4024.7</v>
      </c>
      <c r="U13">
        <v>0</v>
      </c>
      <c r="V13">
        <v>0</v>
      </c>
      <c r="W13">
        <v>505.55700000000002</v>
      </c>
      <c r="X13">
        <v>906.65099999999995</v>
      </c>
      <c r="Y13">
        <v>2025.88</v>
      </c>
      <c r="Z13">
        <v>119.621</v>
      </c>
      <c r="AA13">
        <v>26.238600000000002</v>
      </c>
      <c r="AB13">
        <v>493.226</v>
      </c>
      <c r="AC13">
        <v>202.03100000000001</v>
      </c>
      <c r="AD13">
        <v>124.105</v>
      </c>
      <c r="AE13">
        <v>0</v>
      </c>
      <c r="AF13">
        <v>43.1646</v>
      </c>
      <c r="AG13">
        <v>369.30099999999999</v>
      </c>
      <c r="AH13">
        <v>326.13600000000002</v>
      </c>
      <c r="AI13">
        <v>22.44</v>
      </c>
      <c r="AJ13">
        <v>0</v>
      </c>
      <c r="AK13">
        <v>3.66</v>
      </c>
      <c r="AL13">
        <v>12.9</v>
      </c>
      <c r="AM13">
        <v>0</v>
      </c>
      <c r="AN13">
        <v>-43.53</v>
      </c>
      <c r="AO13">
        <v>0</v>
      </c>
      <c r="AP13">
        <v>0</v>
      </c>
      <c r="AQ13">
        <v>7.75</v>
      </c>
      <c r="AR13">
        <v>16.63</v>
      </c>
      <c r="AS13">
        <v>28</v>
      </c>
      <c r="AT13">
        <v>1.71</v>
      </c>
      <c r="AU13">
        <v>49.56</v>
      </c>
      <c r="AV13">
        <v>39</v>
      </c>
      <c r="BI13">
        <v>0</v>
      </c>
      <c r="BJ13">
        <v>0</v>
      </c>
      <c r="BK13">
        <v>3.1427299999999998E-2</v>
      </c>
      <c r="BL13">
        <v>1.40705E-2</v>
      </c>
      <c r="BM13">
        <v>0</v>
      </c>
      <c r="BN13">
        <v>-5.5876799999999997E-2</v>
      </c>
      <c r="BO13">
        <v>0</v>
      </c>
      <c r="BP13">
        <v>0</v>
      </c>
      <c r="BQ13">
        <v>0.134212</v>
      </c>
      <c r="BR13">
        <v>0.16266</v>
      </c>
      <c r="BS13">
        <v>0.30364400000000002</v>
      </c>
      <c r="BT13">
        <v>2.03874E-2</v>
      </c>
      <c r="BU13">
        <v>0.61052399999999996</v>
      </c>
      <c r="BV13">
        <v>4.5497799999999998E-2</v>
      </c>
      <c r="BW13">
        <v>109.556</v>
      </c>
      <c r="BX13">
        <v>0</v>
      </c>
      <c r="BY13">
        <v>275.22300000000001</v>
      </c>
      <c r="BZ13">
        <v>81.144400000000005</v>
      </c>
      <c r="CA13">
        <v>-4024.7</v>
      </c>
      <c r="CB13">
        <v>505.55700000000002</v>
      </c>
      <c r="CC13">
        <v>907.71500000000003</v>
      </c>
      <c r="CD13">
        <v>2025.88</v>
      </c>
      <c r="CE13">
        <v>119.621</v>
      </c>
      <c r="CF13">
        <v>-7.8992199999999998E-4</v>
      </c>
      <c r="CG13">
        <v>465.923</v>
      </c>
      <c r="CH13">
        <v>161.726</v>
      </c>
      <c r="CI13">
        <v>124.105</v>
      </c>
      <c r="CJ13">
        <v>43.1646</v>
      </c>
      <c r="CK13">
        <v>328.99599999999998</v>
      </c>
      <c r="CL13">
        <v>285.83199999999999</v>
      </c>
      <c r="CM13">
        <v>18.010000000000002</v>
      </c>
      <c r="CN13">
        <v>0</v>
      </c>
      <c r="CO13">
        <v>3.66</v>
      </c>
      <c r="CP13">
        <v>12.9</v>
      </c>
      <c r="CQ13">
        <v>-43.52</v>
      </c>
      <c r="CR13">
        <v>7.75</v>
      </c>
      <c r="CS13">
        <v>16.649999999999999</v>
      </c>
      <c r="CT13">
        <v>28</v>
      </c>
      <c r="CU13">
        <v>1.71</v>
      </c>
      <c r="CV13">
        <v>45.16</v>
      </c>
      <c r="CW13">
        <v>34.57</v>
      </c>
      <c r="DH13">
        <v>0</v>
      </c>
      <c r="DI13">
        <v>0</v>
      </c>
      <c r="DJ13">
        <v>3.1427299999999998E-2</v>
      </c>
      <c r="DK13">
        <v>1.40705E-2</v>
      </c>
      <c r="DL13">
        <v>-5.5876799999999997E-2</v>
      </c>
      <c r="DM13">
        <v>0.134212</v>
      </c>
      <c r="DN13">
        <v>0.16280800000000001</v>
      </c>
      <c r="DO13">
        <v>0.30364400000000002</v>
      </c>
      <c r="DP13">
        <v>2.03874E-2</v>
      </c>
      <c r="DQ13">
        <v>0.61067199999999999</v>
      </c>
      <c r="DR13">
        <v>4.5497799999999998E-2</v>
      </c>
      <c r="DS13" t="s">
        <v>1352</v>
      </c>
      <c r="DT13" t="s">
        <v>670</v>
      </c>
      <c r="DU13" t="s">
        <v>665</v>
      </c>
      <c r="DV13" t="s">
        <v>501</v>
      </c>
      <c r="DW13">
        <v>1.47627E-4</v>
      </c>
      <c r="DX13">
        <v>0</v>
      </c>
      <c r="DY13">
        <v>-9.6999999999999993</v>
      </c>
      <c r="DZ13">
        <v>-12.8</v>
      </c>
      <c r="EC13">
        <v>136.85900000000001</v>
      </c>
      <c r="ED13">
        <v>0</v>
      </c>
      <c r="EE13">
        <v>275.22300000000001</v>
      </c>
      <c r="EF13">
        <v>81.144400000000005</v>
      </c>
      <c r="EG13">
        <v>0</v>
      </c>
      <c r="EH13">
        <v>-4024.7</v>
      </c>
      <c r="EI13">
        <v>0</v>
      </c>
      <c r="EJ13">
        <v>0</v>
      </c>
      <c r="EK13">
        <v>505.55700000000002</v>
      </c>
      <c r="EL13">
        <v>906.65099999999995</v>
      </c>
      <c r="EM13">
        <v>2025.88</v>
      </c>
      <c r="EN13">
        <v>119.621</v>
      </c>
      <c r="EO13">
        <v>26.238600000000002</v>
      </c>
      <c r="EP13">
        <v>202.03100000000001</v>
      </c>
      <c r="EQ13">
        <v>124.105</v>
      </c>
      <c r="ER13">
        <v>0</v>
      </c>
      <c r="ES13">
        <v>43.1646</v>
      </c>
      <c r="ET13">
        <v>369.30099999999999</v>
      </c>
      <c r="EU13">
        <v>22.44</v>
      </c>
      <c r="EV13">
        <v>0</v>
      </c>
      <c r="EW13">
        <v>3.66</v>
      </c>
      <c r="EX13">
        <v>12.9</v>
      </c>
      <c r="EY13">
        <v>0</v>
      </c>
      <c r="EZ13">
        <v>-43.53</v>
      </c>
      <c r="FA13">
        <v>0</v>
      </c>
      <c r="FB13">
        <v>0</v>
      </c>
      <c r="FC13">
        <v>7.75</v>
      </c>
      <c r="FD13">
        <v>16.63</v>
      </c>
      <c r="FE13">
        <v>28</v>
      </c>
      <c r="FF13">
        <v>1.71</v>
      </c>
      <c r="FG13">
        <v>49.56</v>
      </c>
      <c r="FT13">
        <v>0</v>
      </c>
      <c r="FU13">
        <v>0</v>
      </c>
      <c r="FV13">
        <v>3.1427299999999998E-2</v>
      </c>
      <c r="FW13">
        <v>1.40705E-2</v>
      </c>
      <c r="FX13">
        <v>0</v>
      </c>
      <c r="FY13">
        <v>-5.5876799999999997E-2</v>
      </c>
      <c r="FZ13">
        <v>0</v>
      </c>
      <c r="GA13">
        <v>0</v>
      </c>
      <c r="GB13">
        <v>0.134212</v>
      </c>
      <c r="GC13">
        <v>0.16266</v>
      </c>
      <c r="GD13">
        <v>0.30364400000000002</v>
      </c>
      <c r="GE13">
        <v>2.03874E-2</v>
      </c>
      <c r="GF13">
        <v>0.61052399999999996</v>
      </c>
      <c r="GG13">
        <v>453.62599999999998</v>
      </c>
      <c r="GH13">
        <v>0</v>
      </c>
      <c r="GI13">
        <v>275.22300000000001</v>
      </c>
      <c r="GJ13">
        <v>0</v>
      </c>
      <c r="GK13">
        <v>2135</v>
      </c>
      <c r="GL13">
        <v>930.00099999999998</v>
      </c>
      <c r="GM13">
        <v>2637.81</v>
      </c>
      <c r="GN13">
        <v>297.5</v>
      </c>
      <c r="GO13">
        <v>6729.16</v>
      </c>
      <c r="GP13">
        <v>377.649</v>
      </c>
      <c r="GQ13">
        <v>178.745</v>
      </c>
      <c r="GR13">
        <v>65.400000000000006</v>
      </c>
      <c r="GS13">
        <v>621.79399999999998</v>
      </c>
      <c r="GT13">
        <v>47.750900000000001</v>
      </c>
      <c r="GU13">
        <v>0</v>
      </c>
      <c r="GV13">
        <v>3.66</v>
      </c>
      <c r="GW13">
        <v>43.538499999999999</v>
      </c>
      <c r="GX13">
        <v>32.869999999999997</v>
      </c>
      <c r="GY13">
        <v>23.299499999999998</v>
      </c>
      <c r="GZ13">
        <v>36.72</v>
      </c>
      <c r="HA13">
        <v>4.54</v>
      </c>
      <c r="HB13">
        <v>192.37899999999999</v>
      </c>
      <c r="HC13">
        <v>43.96</v>
      </c>
      <c r="HD13">
        <v>0</v>
      </c>
      <c r="HE13">
        <v>3.66</v>
      </c>
      <c r="HF13">
        <v>16.98</v>
      </c>
      <c r="HG13">
        <v>32.869999999999997</v>
      </c>
      <c r="HH13">
        <v>18.66</v>
      </c>
      <c r="HI13">
        <v>36.72</v>
      </c>
      <c r="HJ13">
        <v>4.54</v>
      </c>
      <c r="HK13">
        <v>157.38999999999999</v>
      </c>
      <c r="ID13" s="27">
        <v>6.9263800000000001E-16</v>
      </c>
      <c r="IE13">
        <v>0</v>
      </c>
      <c r="IF13">
        <v>3.1427299999999998E-2</v>
      </c>
      <c r="IG13">
        <v>0</v>
      </c>
      <c r="IH13">
        <v>0.62342900000000001</v>
      </c>
      <c r="II13">
        <v>0.118043</v>
      </c>
      <c r="IJ13">
        <v>0.43196400000000001</v>
      </c>
      <c r="IK13">
        <v>6.2929700000000005E-2</v>
      </c>
      <c r="IL13">
        <v>1.26779</v>
      </c>
      <c r="IM13">
        <v>48.4</v>
      </c>
      <c r="IN13">
        <v>22.6</v>
      </c>
      <c r="IO13">
        <v>25.8</v>
      </c>
      <c r="IP13">
        <v>46.1</v>
      </c>
      <c r="IQ13">
        <v>22.6</v>
      </c>
      <c r="IR13">
        <v>23.5</v>
      </c>
      <c r="IU13">
        <v>6.51</v>
      </c>
      <c r="IV13">
        <v>32.49</v>
      </c>
      <c r="IW13">
        <v>6.17</v>
      </c>
      <c r="IX13">
        <v>28.4</v>
      </c>
      <c r="IY13">
        <v>6.51</v>
      </c>
      <c r="IZ13">
        <v>32.49</v>
      </c>
      <c r="JA13">
        <v>9.2899999999999991</v>
      </c>
      <c r="JB13">
        <v>85.659300000000002</v>
      </c>
      <c r="JK13">
        <v>1</v>
      </c>
      <c r="JL13">
        <v>2.47146</v>
      </c>
      <c r="JM13">
        <v>2.47146</v>
      </c>
      <c r="JP13">
        <v>4025.88</v>
      </c>
      <c r="JQ13">
        <v>2.47146</v>
      </c>
      <c r="JR13">
        <v>0.24</v>
      </c>
      <c r="JS13">
        <v>0.37</v>
      </c>
      <c r="JT13">
        <v>2.17</v>
      </c>
      <c r="JU13">
        <v>0.24</v>
      </c>
      <c r="JV13">
        <v>0.37</v>
      </c>
      <c r="JW13">
        <v>1.95</v>
      </c>
      <c r="JZ13">
        <v>1</v>
      </c>
      <c r="KA13">
        <v>1</v>
      </c>
      <c r="KB13">
        <v>47.180500000000002</v>
      </c>
      <c r="KC13">
        <v>1.1000000000000001</v>
      </c>
      <c r="KD13">
        <v>43.494199999999999</v>
      </c>
      <c r="KE13">
        <v>1.1000000000000001</v>
      </c>
      <c r="KF13">
        <v>56.136200000000002</v>
      </c>
      <c r="KG13">
        <v>1.1000000000000001</v>
      </c>
      <c r="KJ13">
        <v>28.691400000000002</v>
      </c>
      <c r="KK13">
        <v>0</v>
      </c>
      <c r="KL13">
        <v>54.914900000000003</v>
      </c>
      <c r="KM13">
        <v>16.0137</v>
      </c>
      <c r="KN13">
        <v>0</v>
      </c>
      <c r="KO13">
        <v>-615.69000000000005</v>
      </c>
      <c r="KP13">
        <v>0</v>
      </c>
      <c r="KQ13">
        <v>0</v>
      </c>
      <c r="KR13">
        <v>109.703</v>
      </c>
      <c r="KS13">
        <v>179.923</v>
      </c>
      <c r="KT13">
        <v>413.96499999999997</v>
      </c>
      <c r="KU13">
        <v>26.198699999999999</v>
      </c>
      <c r="KV13">
        <v>213.72</v>
      </c>
      <c r="KW13">
        <v>1072.18</v>
      </c>
      <c r="KX13">
        <v>658.63199999999995</v>
      </c>
      <c r="KY13">
        <v>0</v>
      </c>
      <c r="KZ13">
        <v>229.07599999999999</v>
      </c>
      <c r="LA13">
        <v>1959.89</v>
      </c>
      <c r="LB13">
        <v>23.0472</v>
      </c>
      <c r="LC13">
        <v>0</v>
      </c>
      <c r="LD13">
        <v>54.914900000000003</v>
      </c>
      <c r="LE13">
        <v>16.0137</v>
      </c>
      <c r="LF13">
        <v>-615.69000000000005</v>
      </c>
      <c r="LG13">
        <v>109.703</v>
      </c>
      <c r="LH13">
        <v>180.142</v>
      </c>
      <c r="LI13">
        <v>413.96499999999997</v>
      </c>
      <c r="LJ13">
        <v>26.198699999999999</v>
      </c>
      <c r="LK13">
        <v>208.29599999999999</v>
      </c>
      <c r="LL13">
        <v>858.28599999999994</v>
      </c>
      <c r="LM13">
        <v>658.63199999999995</v>
      </c>
      <c r="LN13">
        <v>229.07599999999999</v>
      </c>
      <c r="LO13">
        <v>1745.99</v>
      </c>
      <c r="LP13">
        <v>95.616500000000002</v>
      </c>
      <c r="LQ13">
        <v>0</v>
      </c>
      <c r="LR13">
        <v>54.914900000000003</v>
      </c>
      <c r="LS13">
        <v>0</v>
      </c>
      <c r="LT13">
        <v>463.08</v>
      </c>
      <c r="LU13">
        <v>187.226</v>
      </c>
      <c r="LV13">
        <v>544.68899999999996</v>
      </c>
      <c r="LW13">
        <v>71.471400000000003</v>
      </c>
      <c r="LX13">
        <v>1417</v>
      </c>
      <c r="LY13">
        <v>2004.2</v>
      </c>
      <c r="LZ13">
        <v>948.60400000000004</v>
      </c>
      <c r="MA13">
        <v>347.08</v>
      </c>
      <c r="MB13">
        <v>3299.88</v>
      </c>
    </row>
    <row r="14" spans="1:375" x14ac:dyDescent="0.25">
      <c r="A14" s="26">
        <v>44502.536053240743</v>
      </c>
      <c r="B14" t="s">
        <v>1362</v>
      </c>
      <c r="C14" t="s">
        <v>693</v>
      </c>
      <c r="D14">
        <v>6</v>
      </c>
      <c r="E14">
        <v>1</v>
      </c>
      <c r="F14">
        <v>2100</v>
      </c>
      <c r="G14" t="s">
        <v>87</v>
      </c>
      <c r="H14" t="s">
        <v>393</v>
      </c>
      <c r="I14">
        <v>0</v>
      </c>
      <c r="J14">
        <v>0</v>
      </c>
      <c r="K14">
        <v>0</v>
      </c>
      <c r="L14">
        <v>23.5</v>
      </c>
      <c r="O14">
        <v>53.452399999999997</v>
      </c>
      <c r="P14">
        <v>21.9557</v>
      </c>
      <c r="Q14">
        <v>280.19900000000001</v>
      </c>
      <c r="R14">
        <v>81.132599999999996</v>
      </c>
      <c r="S14">
        <v>0</v>
      </c>
      <c r="T14">
        <v>-4035.32</v>
      </c>
      <c r="U14">
        <v>0</v>
      </c>
      <c r="V14">
        <v>0</v>
      </c>
      <c r="W14">
        <v>505.55700000000002</v>
      </c>
      <c r="X14">
        <v>947.51700000000005</v>
      </c>
      <c r="Y14">
        <v>2025.88</v>
      </c>
      <c r="Z14">
        <v>119.621</v>
      </c>
      <c r="AA14">
        <v>6.0249000000000001E-4</v>
      </c>
      <c r="AB14">
        <v>436.74</v>
      </c>
      <c r="AC14">
        <v>78.900700000000001</v>
      </c>
      <c r="AD14">
        <v>112.48699999999999</v>
      </c>
      <c r="AE14">
        <v>0</v>
      </c>
      <c r="AF14">
        <v>43.1646</v>
      </c>
      <c r="AG14">
        <v>234.55199999999999</v>
      </c>
      <c r="AH14">
        <v>191.387</v>
      </c>
      <c r="AI14">
        <v>8.99</v>
      </c>
      <c r="AJ14">
        <v>2.48</v>
      </c>
      <c r="AK14">
        <v>3.61</v>
      </c>
      <c r="AL14">
        <v>11.82</v>
      </c>
      <c r="AM14">
        <v>0</v>
      </c>
      <c r="AN14">
        <v>-42.84</v>
      </c>
      <c r="AO14">
        <v>0</v>
      </c>
      <c r="AP14">
        <v>0</v>
      </c>
      <c r="AQ14">
        <v>7.31</v>
      </c>
      <c r="AR14">
        <v>16.760000000000002</v>
      </c>
      <c r="AS14">
        <v>27.03</v>
      </c>
      <c r="AT14">
        <v>1.63</v>
      </c>
      <c r="AU14">
        <v>36.79</v>
      </c>
      <c r="AV14">
        <v>26.9</v>
      </c>
      <c r="BI14">
        <v>0</v>
      </c>
      <c r="BJ14">
        <v>0.169514</v>
      </c>
      <c r="BK14">
        <v>3.1995599999999999E-2</v>
      </c>
      <c r="BL14">
        <v>1.40705E-2</v>
      </c>
      <c r="BM14">
        <v>0</v>
      </c>
      <c r="BN14">
        <v>-4.8102399999999997E-2</v>
      </c>
      <c r="BO14">
        <v>0</v>
      </c>
      <c r="BP14">
        <v>0</v>
      </c>
      <c r="BQ14">
        <v>0.134212</v>
      </c>
      <c r="BR14">
        <v>0.16922699999999999</v>
      </c>
      <c r="BS14">
        <v>0.30364400000000002</v>
      </c>
      <c r="BT14">
        <v>2.03874E-2</v>
      </c>
      <c r="BU14">
        <v>0.79494799999999999</v>
      </c>
      <c r="BV14">
        <v>0.21557999999999999</v>
      </c>
      <c r="BW14">
        <v>53.452399999999997</v>
      </c>
      <c r="BX14">
        <v>21.9557</v>
      </c>
      <c r="BY14">
        <v>280.19900000000001</v>
      </c>
      <c r="BZ14">
        <v>81.132599999999996</v>
      </c>
      <c r="CA14">
        <v>-4035.32</v>
      </c>
      <c r="CB14">
        <v>505.55700000000002</v>
      </c>
      <c r="CC14">
        <v>947.51700000000005</v>
      </c>
      <c r="CD14">
        <v>2025.88</v>
      </c>
      <c r="CE14">
        <v>119.621</v>
      </c>
      <c r="CF14">
        <v>6.0219699999999995E-4</v>
      </c>
      <c r="CG14">
        <v>436.74</v>
      </c>
      <c r="CH14">
        <v>78.900700000000001</v>
      </c>
      <c r="CI14">
        <v>112.48699999999999</v>
      </c>
      <c r="CJ14">
        <v>43.1646</v>
      </c>
      <c r="CK14">
        <v>234.55199999999999</v>
      </c>
      <c r="CL14">
        <v>191.387</v>
      </c>
      <c r="CM14">
        <v>8.99</v>
      </c>
      <c r="CN14">
        <v>2.48</v>
      </c>
      <c r="CO14">
        <v>3.61</v>
      </c>
      <c r="CP14">
        <v>11.82</v>
      </c>
      <c r="CQ14">
        <v>-42.84</v>
      </c>
      <c r="CR14">
        <v>7.31</v>
      </c>
      <c r="CS14">
        <v>16.760000000000002</v>
      </c>
      <c r="CT14">
        <v>27.03</v>
      </c>
      <c r="CU14">
        <v>1.63</v>
      </c>
      <c r="CV14">
        <v>36.79</v>
      </c>
      <c r="CW14">
        <v>26.9</v>
      </c>
      <c r="DH14">
        <v>0</v>
      </c>
      <c r="DI14">
        <v>0.169514</v>
      </c>
      <c r="DJ14">
        <v>3.1995599999999999E-2</v>
      </c>
      <c r="DK14">
        <v>1.40705E-2</v>
      </c>
      <c r="DL14">
        <v>-4.8102399999999997E-2</v>
      </c>
      <c r="DM14">
        <v>0.134212</v>
      </c>
      <c r="DN14">
        <v>0.16922699999999999</v>
      </c>
      <c r="DO14">
        <v>0.30364400000000002</v>
      </c>
      <c r="DP14">
        <v>2.03874E-2</v>
      </c>
      <c r="DQ14">
        <v>0.79494799999999999</v>
      </c>
      <c r="DR14">
        <v>0.21557999999999999</v>
      </c>
      <c r="DS14" t="s">
        <v>1352</v>
      </c>
      <c r="DT14" t="s">
        <v>670</v>
      </c>
      <c r="DU14" t="s">
        <v>665</v>
      </c>
      <c r="DV14" t="s">
        <v>501</v>
      </c>
      <c r="DW14">
        <v>0</v>
      </c>
      <c r="DX14">
        <v>0</v>
      </c>
      <c r="DY14">
        <v>0</v>
      </c>
      <c r="DZ14">
        <v>0</v>
      </c>
      <c r="EC14">
        <v>53.452399999999997</v>
      </c>
      <c r="ED14">
        <v>21.9557</v>
      </c>
      <c r="EE14">
        <v>280.19900000000001</v>
      </c>
      <c r="EF14">
        <v>81.132599999999996</v>
      </c>
      <c r="EG14">
        <v>0</v>
      </c>
      <c r="EH14">
        <v>-4035.32</v>
      </c>
      <c r="EI14">
        <v>0</v>
      </c>
      <c r="EJ14">
        <v>0</v>
      </c>
      <c r="EK14">
        <v>505.55700000000002</v>
      </c>
      <c r="EL14">
        <v>947.51700000000005</v>
      </c>
      <c r="EM14">
        <v>2025.88</v>
      </c>
      <c r="EN14">
        <v>119.621</v>
      </c>
      <c r="EO14">
        <v>6.0249000000000001E-4</v>
      </c>
      <c r="EP14">
        <v>78.900700000000001</v>
      </c>
      <c r="EQ14">
        <v>112.48699999999999</v>
      </c>
      <c r="ER14">
        <v>0</v>
      </c>
      <c r="ES14">
        <v>43.1646</v>
      </c>
      <c r="ET14">
        <v>234.55199999999999</v>
      </c>
      <c r="EU14">
        <v>8.99</v>
      </c>
      <c r="EV14">
        <v>2.48</v>
      </c>
      <c r="EW14">
        <v>3.61</v>
      </c>
      <c r="EX14">
        <v>11.82</v>
      </c>
      <c r="EY14">
        <v>0</v>
      </c>
      <c r="EZ14">
        <v>-42.84</v>
      </c>
      <c r="FA14">
        <v>0</v>
      </c>
      <c r="FB14">
        <v>0</v>
      </c>
      <c r="FC14">
        <v>7.31</v>
      </c>
      <c r="FD14">
        <v>16.760000000000002</v>
      </c>
      <c r="FE14">
        <v>27.03</v>
      </c>
      <c r="FF14">
        <v>1.63</v>
      </c>
      <c r="FG14">
        <v>36.79</v>
      </c>
      <c r="FT14">
        <v>0</v>
      </c>
      <c r="FU14">
        <v>0.169514</v>
      </c>
      <c r="FV14">
        <v>3.1995599999999999E-2</v>
      </c>
      <c r="FW14">
        <v>1.40705E-2</v>
      </c>
      <c r="FX14">
        <v>0</v>
      </c>
      <c r="FY14">
        <v>-4.8102399999999997E-2</v>
      </c>
      <c r="FZ14">
        <v>0</v>
      </c>
      <c r="GA14">
        <v>0</v>
      </c>
      <c r="GB14">
        <v>0.134212</v>
      </c>
      <c r="GC14">
        <v>0.16922699999999999</v>
      </c>
      <c r="GD14">
        <v>0.30364400000000002</v>
      </c>
      <c r="GE14">
        <v>2.03874E-2</v>
      </c>
      <c r="GF14">
        <v>0.79494799999999999</v>
      </c>
      <c r="GG14">
        <v>177.899</v>
      </c>
      <c r="GH14">
        <v>92.230500000000006</v>
      </c>
      <c r="GI14">
        <v>280.19900000000001</v>
      </c>
      <c r="GJ14">
        <v>0</v>
      </c>
      <c r="GK14">
        <v>2135</v>
      </c>
      <c r="GL14">
        <v>930.00099999999998</v>
      </c>
      <c r="GM14">
        <v>2637.81</v>
      </c>
      <c r="GN14">
        <v>297.5</v>
      </c>
      <c r="GO14">
        <v>6550.64</v>
      </c>
      <c r="GP14">
        <v>148.09200000000001</v>
      </c>
      <c r="GQ14">
        <v>165.858</v>
      </c>
      <c r="GR14">
        <v>65.400000000000006</v>
      </c>
      <c r="GS14">
        <v>379.35</v>
      </c>
      <c r="GT14">
        <v>17.4329</v>
      </c>
      <c r="GU14">
        <v>6.67</v>
      </c>
      <c r="GV14">
        <v>3.61</v>
      </c>
      <c r="GW14">
        <v>35.288899999999998</v>
      </c>
      <c r="GX14">
        <v>31.2</v>
      </c>
      <c r="GY14">
        <v>22.775200000000002</v>
      </c>
      <c r="GZ14">
        <v>35.53</v>
      </c>
      <c r="HA14">
        <v>4.33</v>
      </c>
      <c r="HB14">
        <v>156.83699999999999</v>
      </c>
      <c r="HC14">
        <v>17.739999999999998</v>
      </c>
      <c r="HD14">
        <v>6.67</v>
      </c>
      <c r="HE14">
        <v>3.61</v>
      </c>
      <c r="HF14">
        <v>15.88</v>
      </c>
      <c r="HG14">
        <v>31.2</v>
      </c>
      <c r="HH14">
        <v>18.3</v>
      </c>
      <c r="HI14">
        <v>35.53</v>
      </c>
      <c r="HJ14">
        <v>4.33</v>
      </c>
      <c r="HK14">
        <v>133.26</v>
      </c>
      <c r="ID14">
        <v>0</v>
      </c>
      <c r="IE14">
        <v>0.309834</v>
      </c>
      <c r="IF14">
        <v>3.1995599999999999E-2</v>
      </c>
      <c r="IG14">
        <v>0</v>
      </c>
      <c r="IH14">
        <v>0.62342900000000001</v>
      </c>
      <c r="II14">
        <v>0.118043</v>
      </c>
      <c r="IJ14">
        <v>0.43196400000000001</v>
      </c>
      <c r="IK14">
        <v>6.2929700000000005E-2</v>
      </c>
      <c r="IL14">
        <v>1.57819</v>
      </c>
      <c r="IM14">
        <v>50.8</v>
      </c>
      <c r="IN14">
        <v>27.3</v>
      </c>
      <c r="IO14">
        <v>23.5</v>
      </c>
      <c r="IP14">
        <v>50.8</v>
      </c>
      <c r="IQ14">
        <v>27.3</v>
      </c>
      <c r="IR14">
        <v>23.5</v>
      </c>
      <c r="IU14">
        <v>7.79</v>
      </c>
      <c r="IV14">
        <v>19.11</v>
      </c>
      <c r="IW14">
        <v>7.79</v>
      </c>
      <c r="IX14">
        <v>19.11</v>
      </c>
      <c r="IY14">
        <v>7.79</v>
      </c>
      <c r="IZ14">
        <v>19.11</v>
      </c>
      <c r="JA14">
        <v>12.36</v>
      </c>
      <c r="JB14">
        <v>50.641800000000003</v>
      </c>
      <c r="JK14">
        <v>1</v>
      </c>
      <c r="JL14">
        <v>2.6439400000000002</v>
      </c>
      <c r="JM14">
        <v>2.6439400000000002</v>
      </c>
      <c r="JP14">
        <v>4036.5</v>
      </c>
      <c r="JQ14">
        <v>2.6439400000000002</v>
      </c>
      <c r="JR14">
        <v>0.18</v>
      </c>
      <c r="JS14">
        <v>0.23</v>
      </c>
      <c r="JT14">
        <v>1.62</v>
      </c>
      <c r="JU14">
        <v>0.18</v>
      </c>
      <c r="JV14">
        <v>0.23</v>
      </c>
      <c r="JW14">
        <v>1.62</v>
      </c>
      <c r="JZ14">
        <v>1</v>
      </c>
      <c r="KA14">
        <v>1</v>
      </c>
      <c r="KB14">
        <v>37.581600000000002</v>
      </c>
      <c r="KC14">
        <v>21.210899999999999</v>
      </c>
      <c r="KD14">
        <v>37.581600000000002</v>
      </c>
      <c r="KE14">
        <v>21.210899999999999</v>
      </c>
      <c r="KF14">
        <v>46.279499999999999</v>
      </c>
      <c r="KG14">
        <v>25.5639</v>
      </c>
      <c r="KJ14">
        <v>10.617000000000001</v>
      </c>
      <c r="KK14">
        <v>6.1930500000000004</v>
      </c>
      <c r="KL14">
        <v>51.96</v>
      </c>
      <c r="KM14">
        <v>14.776</v>
      </c>
      <c r="KN14">
        <v>0</v>
      </c>
      <c r="KO14">
        <v>-417.077</v>
      </c>
      <c r="KP14">
        <v>0</v>
      </c>
      <c r="KQ14">
        <v>0</v>
      </c>
      <c r="KR14">
        <v>110.455</v>
      </c>
      <c r="KS14">
        <v>174.04400000000001</v>
      </c>
      <c r="KT14">
        <v>395.209</v>
      </c>
      <c r="KU14">
        <v>26.3203</v>
      </c>
      <c r="KV14">
        <v>372.49700000000001</v>
      </c>
      <c r="KW14">
        <v>418.72800000000001</v>
      </c>
      <c r="KX14">
        <v>596.971</v>
      </c>
      <c r="KY14">
        <v>0</v>
      </c>
      <c r="KZ14">
        <v>229.07599999999999</v>
      </c>
      <c r="LA14">
        <v>1244.77</v>
      </c>
      <c r="LB14">
        <v>10.617000000000001</v>
      </c>
      <c r="LC14">
        <v>6.1930500000000004</v>
      </c>
      <c r="LD14">
        <v>51.96</v>
      </c>
      <c r="LE14">
        <v>14.776</v>
      </c>
      <c r="LF14">
        <v>-417.077</v>
      </c>
      <c r="LG14">
        <v>110.455</v>
      </c>
      <c r="LH14">
        <v>174.04400000000001</v>
      </c>
      <c r="LI14">
        <v>395.209</v>
      </c>
      <c r="LJ14">
        <v>26.3203</v>
      </c>
      <c r="LK14">
        <v>372.49700000000001</v>
      </c>
      <c r="LL14">
        <v>418.72800000000001</v>
      </c>
      <c r="LM14">
        <v>596.971</v>
      </c>
      <c r="LN14">
        <v>229.07599999999999</v>
      </c>
      <c r="LO14">
        <v>1244.77</v>
      </c>
      <c r="LP14">
        <v>36.5242</v>
      </c>
      <c r="LQ14">
        <v>24.0489</v>
      </c>
      <c r="LR14">
        <v>51.96</v>
      </c>
      <c r="LS14">
        <v>0</v>
      </c>
      <c r="LT14">
        <v>466.012</v>
      </c>
      <c r="LU14">
        <v>175.56200000000001</v>
      </c>
      <c r="LV14">
        <v>523.41</v>
      </c>
      <c r="LW14">
        <v>78.617400000000004</v>
      </c>
      <c r="LX14">
        <v>1356.13</v>
      </c>
      <c r="LY14">
        <v>785.92899999999997</v>
      </c>
      <c r="LZ14">
        <v>880.21199999999999</v>
      </c>
      <c r="MA14">
        <v>347.08</v>
      </c>
      <c r="MB14">
        <v>2013.22</v>
      </c>
    </row>
    <row r="15" spans="1:375" x14ac:dyDescent="0.25">
      <c r="A15" s="26">
        <v>44502.536400462966</v>
      </c>
      <c r="B15" t="s">
        <v>1363</v>
      </c>
      <c r="C15" t="s">
        <v>695</v>
      </c>
      <c r="D15">
        <v>6</v>
      </c>
      <c r="E15">
        <v>1</v>
      </c>
      <c r="F15">
        <v>2100</v>
      </c>
      <c r="G15" t="s">
        <v>87</v>
      </c>
      <c r="H15" t="s">
        <v>112</v>
      </c>
      <c r="I15">
        <v>-2.57</v>
      </c>
      <c r="J15">
        <v>-1.6</v>
      </c>
      <c r="K15">
        <v>-1.6</v>
      </c>
      <c r="L15">
        <v>25.1</v>
      </c>
      <c r="O15">
        <v>62.719799999999999</v>
      </c>
      <c r="P15">
        <v>32.662100000000002</v>
      </c>
      <c r="Q15">
        <v>280.19900000000001</v>
      </c>
      <c r="R15">
        <v>81.132599999999996</v>
      </c>
      <c r="S15">
        <v>0</v>
      </c>
      <c r="T15">
        <v>-4035.32</v>
      </c>
      <c r="U15">
        <v>0</v>
      </c>
      <c r="V15">
        <v>0</v>
      </c>
      <c r="W15">
        <v>505.55700000000002</v>
      </c>
      <c r="X15">
        <v>948.24199999999996</v>
      </c>
      <c r="Y15">
        <v>2025.88</v>
      </c>
      <c r="Z15">
        <v>119.621</v>
      </c>
      <c r="AA15">
        <v>20.698699999999999</v>
      </c>
      <c r="AB15">
        <v>456.714</v>
      </c>
      <c r="AC15">
        <v>92.580200000000005</v>
      </c>
      <c r="AD15">
        <v>112.48699999999999</v>
      </c>
      <c r="AE15">
        <v>0</v>
      </c>
      <c r="AF15">
        <v>43.1646</v>
      </c>
      <c r="AG15">
        <v>248.23099999999999</v>
      </c>
      <c r="AH15">
        <v>205.06700000000001</v>
      </c>
      <c r="AI15">
        <v>10.55</v>
      </c>
      <c r="AJ15">
        <v>3.49</v>
      </c>
      <c r="AK15">
        <v>3.61</v>
      </c>
      <c r="AL15">
        <v>11.82</v>
      </c>
      <c r="AM15">
        <v>0</v>
      </c>
      <c r="AN15">
        <v>-42.85</v>
      </c>
      <c r="AO15">
        <v>0</v>
      </c>
      <c r="AP15">
        <v>0</v>
      </c>
      <c r="AQ15">
        <v>7.31</v>
      </c>
      <c r="AR15">
        <v>16.77</v>
      </c>
      <c r="AS15">
        <v>27.03</v>
      </c>
      <c r="AT15">
        <v>1.63</v>
      </c>
      <c r="AU15">
        <v>39.36</v>
      </c>
      <c r="AV15">
        <v>29.47</v>
      </c>
      <c r="BI15">
        <v>0</v>
      </c>
      <c r="BJ15">
        <v>0.21717500000000001</v>
      </c>
      <c r="BK15">
        <v>3.1995599999999999E-2</v>
      </c>
      <c r="BL15">
        <v>1.40705E-2</v>
      </c>
      <c r="BM15">
        <v>0</v>
      </c>
      <c r="BN15">
        <v>-4.8102399999999997E-2</v>
      </c>
      <c r="BO15">
        <v>0</v>
      </c>
      <c r="BP15">
        <v>0</v>
      </c>
      <c r="BQ15">
        <v>0.134212</v>
      </c>
      <c r="BR15">
        <v>0.16944799999999999</v>
      </c>
      <c r="BS15">
        <v>0.30364400000000002</v>
      </c>
      <c r="BT15">
        <v>2.03874E-2</v>
      </c>
      <c r="BU15">
        <v>0.84282999999999997</v>
      </c>
      <c r="BV15">
        <v>0.263241</v>
      </c>
      <c r="BW15">
        <v>53.452399999999997</v>
      </c>
      <c r="BX15">
        <v>21.9557</v>
      </c>
      <c r="BY15">
        <v>280.19900000000001</v>
      </c>
      <c r="BZ15">
        <v>81.132599999999996</v>
      </c>
      <c r="CA15">
        <v>-4035.32</v>
      </c>
      <c r="CB15">
        <v>505.55700000000002</v>
      </c>
      <c r="CC15">
        <v>947.51700000000005</v>
      </c>
      <c r="CD15">
        <v>2025.88</v>
      </c>
      <c r="CE15">
        <v>119.621</v>
      </c>
      <c r="CF15">
        <v>6.0219699999999995E-4</v>
      </c>
      <c r="CG15">
        <v>436.74</v>
      </c>
      <c r="CH15">
        <v>78.900700000000001</v>
      </c>
      <c r="CI15">
        <v>112.48699999999999</v>
      </c>
      <c r="CJ15">
        <v>43.1646</v>
      </c>
      <c r="CK15">
        <v>234.55199999999999</v>
      </c>
      <c r="CL15">
        <v>191.387</v>
      </c>
      <c r="CM15">
        <v>8.99</v>
      </c>
      <c r="CN15">
        <v>2.48</v>
      </c>
      <c r="CO15">
        <v>3.61</v>
      </c>
      <c r="CP15">
        <v>11.82</v>
      </c>
      <c r="CQ15">
        <v>-42.84</v>
      </c>
      <c r="CR15">
        <v>7.31</v>
      </c>
      <c r="CS15">
        <v>16.760000000000002</v>
      </c>
      <c r="CT15">
        <v>27.03</v>
      </c>
      <c r="CU15">
        <v>1.63</v>
      </c>
      <c r="CV15">
        <v>36.79</v>
      </c>
      <c r="CW15">
        <v>26.9</v>
      </c>
      <c r="DH15">
        <v>0</v>
      </c>
      <c r="DI15">
        <v>0.169514</v>
      </c>
      <c r="DJ15">
        <v>3.1995599999999999E-2</v>
      </c>
      <c r="DK15">
        <v>1.40705E-2</v>
      </c>
      <c r="DL15">
        <v>-4.8102399999999997E-2</v>
      </c>
      <c r="DM15">
        <v>0.134212</v>
      </c>
      <c r="DN15">
        <v>0.16922699999999999</v>
      </c>
      <c r="DO15">
        <v>0.30364400000000002</v>
      </c>
      <c r="DP15">
        <v>2.03874E-2</v>
      </c>
      <c r="DQ15">
        <v>0.79494799999999999</v>
      </c>
      <c r="DR15">
        <v>0.21557999999999999</v>
      </c>
      <c r="DS15" t="s">
        <v>1352</v>
      </c>
      <c r="DT15" t="s">
        <v>670</v>
      </c>
      <c r="DU15" t="s">
        <v>665</v>
      </c>
      <c r="DV15" t="s">
        <v>501</v>
      </c>
      <c r="DW15">
        <v>-4.7881899999999998E-2</v>
      </c>
      <c r="DX15">
        <v>-4.7661099999999998E-2</v>
      </c>
      <c r="DY15">
        <v>-7</v>
      </c>
      <c r="DZ15">
        <v>-9.6</v>
      </c>
      <c r="EC15">
        <v>62.719799999999999</v>
      </c>
      <c r="ED15">
        <v>32.662100000000002</v>
      </c>
      <c r="EE15">
        <v>280.19900000000001</v>
      </c>
      <c r="EF15">
        <v>81.132599999999996</v>
      </c>
      <c r="EG15">
        <v>0</v>
      </c>
      <c r="EH15">
        <v>-4035.32</v>
      </c>
      <c r="EI15">
        <v>0</v>
      </c>
      <c r="EJ15">
        <v>0</v>
      </c>
      <c r="EK15">
        <v>505.55700000000002</v>
      </c>
      <c r="EL15">
        <v>948.24199999999996</v>
      </c>
      <c r="EM15">
        <v>2025.88</v>
      </c>
      <c r="EN15">
        <v>119.621</v>
      </c>
      <c r="EO15">
        <v>20.698699999999999</v>
      </c>
      <c r="EP15">
        <v>92.580200000000005</v>
      </c>
      <c r="EQ15">
        <v>112.48699999999999</v>
      </c>
      <c r="ER15">
        <v>0</v>
      </c>
      <c r="ES15">
        <v>43.1646</v>
      </c>
      <c r="ET15">
        <v>248.23099999999999</v>
      </c>
      <c r="EU15">
        <v>10.55</v>
      </c>
      <c r="EV15">
        <v>3.49</v>
      </c>
      <c r="EW15">
        <v>3.61</v>
      </c>
      <c r="EX15">
        <v>11.82</v>
      </c>
      <c r="EY15">
        <v>0</v>
      </c>
      <c r="EZ15">
        <v>-42.85</v>
      </c>
      <c r="FA15">
        <v>0</v>
      </c>
      <c r="FB15">
        <v>0</v>
      </c>
      <c r="FC15">
        <v>7.31</v>
      </c>
      <c r="FD15">
        <v>16.77</v>
      </c>
      <c r="FE15">
        <v>27.03</v>
      </c>
      <c r="FF15">
        <v>1.63</v>
      </c>
      <c r="FG15">
        <v>39.36</v>
      </c>
      <c r="FT15">
        <v>0</v>
      </c>
      <c r="FU15">
        <v>0.21717500000000001</v>
      </c>
      <c r="FV15">
        <v>3.1995599999999999E-2</v>
      </c>
      <c r="FW15">
        <v>1.40705E-2</v>
      </c>
      <c r="FX15">
        <v>0</v>
      </c>
      <c r="FY15">
        <v>-4.8102399999999997E-2</v>
      </c>
      <c r="FZ15">
        <v>0</v>
      </c>
      <c r="GA15">
        <v>0</v>
      </c>
      <c r="GB15">
        <v>0.134212</v>
      </c>
      <c r="GC15">
        <v>0.16944799999999999</v>
      </c>
      <c r="GD15">
        <v>0.30364400000000002</v>
      </c>
      <c r="GE15">
        <v>2.03874E-2</v>
      </c>
      <c r="GF15">
        <v>0.84282999999999997</v>
      </c>
      <c r="GG15">
        <v>177.899</v>
      </c>
      <c r="GH15">
        <v>92.230500000000006</v>
      </c>
      <c r="GI15">
        <v>280.19900000000001</v>
      </c>
      <c r="GJ15">
        <v>0</v>
      </c>
      <c r="GK15">
        <v>2135</v>
      </c>
      <c r="GL15">
        <v>930.00099999999998</v>
      </c>
      <c r="GM15">
        <v>2637.81</v>
      </c>
      <c r="GN15">
        <v>297.5</v>
      </c>
      <c r="GO15">
        <v>6550.64</v>
      </c>
      <c r="GP15">
        <v>148.09200000000001</v>
      </c>
      <c r="GQ15">
        <v>165.858</v>
      </c>
      <c r="GR15">
        <v>65.400000000000006</v>
      </c>
      <c r="GS15">
        <v>379.35</v>
      </c>
      <c r="GT15">
        <v>17.4329</v>
      </c>
      <c r="GU15">
        <v>6.67</v>
      </c>
      <c r="GV15">
        <v>3.61</v>
      </c>
      <c r="GW15">
        <v>35.288899999999998</v>
      </c>
      <c r="GX15">
        <v>31.2</v>
      </c>
      <c r="GY15">
        <v>22.775200000000002</v>
      </c>
      <c r="GZ15">
        <v>35.53</v>
      </c>
      <c r="HA15">
        <v>4.33</v>
      </c>
      <c r="HB15">
        <v>156.83699999999999</v>
      </c>
      <c r="HC15">
        <v>17.739999999999998</v>
      </c>
      <c r="HD15">
        <v>6.67</v>
      </c>
      <c r="HE15">
        <v>3.61</v>
      </c>
      <c r="HF15">
        <v>15.88</v>
      </c>
      <c r="HG15">
        <v>31.2</v>
      </c>
      <c r="HH15">
        <v>18.3</v>
      </c>
      <c r="HI15">
        <v>35.53</v>
      </c>
      <c r="HJ15">
        <v>4.33</v>
      </c>
      <c r="HK15">
        <v>133.26</v>
      </c>
      <c r="ID15">
        <v>0</v>
      </c>
      <c r="IE15">
        <v>0.309834</v>
      </c>
      <c r="IF15">
        <v>3.1995599999999999E-2</v>
      </c>
      <c r="IG15">
        <v>0</v>
      </c>
      <c r="IH15">
        <v>0.62342900000000001</v>
      </c>
      <c r="II15">
        <v>0.118043</v>
      </c>
      <c r="IJ15">
        <v>0.43196400000000001</v>
      </c>
      <c r="IK15">
        <v>6.2929700000000005E-2</v>
      </c>
      <c r="IL15">
        <v>1.57819</v>
      </c>
      <c r="IM15">
        <v>52.4</v>
      </c>
      <c r="IN15">
        <v>27.3</v>
      </c>
      <c r="IO15">
        <v>25.1</v>
      </c>
      <c r="IP15">
        <v>50.8</v>
      </c>
      <c r="IQ15">
        <v>27.3</v>
      </c>
      <c r="IR15">
        <v>23.5</v>
      </c>
      <c r="IU15">
        <v>8.91</v>
      </c>
      <c r="IV15">
        <v>20.56</v>
      </c>
      <c r="IW15">
        <v>7.79</v>
      </c>
      <c r="IX15">
        <v>19.11</v>
      </c>
      <c r="IY15">
        <v>8.91</v>
      </c>
      <c r="IZ15">
        <v>20.56</v>
      </c>
      <c r="JA15">
        <v>12.36</v>
      </c>
      <c r="JB15">
        <v>50.641800000000003</v>
      </c>
      <c r="JK15">
        <v>1</v>
      </c>
      <c r="JL15">
        <v>2.6439400000000002</v>
      </c>
      <c r="JM15">
        <v>2.6439400000000002</v>
      </c>
      <c r="JP15">
        <v>4036.5</v>
      </c>
      <c r="JQ15">
        <v>2.6439400000000002</v>
      </c>
      <c r="JR15">
        <v>0.19</v>
      </c>
      <c r="JS15">
        <v>0.23</v>
      </c>
      <c r="JT15">
        <v>1.69</v>
      </c>
      <c r="JU15">
        <v>0.18</v>
      </c>
      <c r="JV15">
        <v>0.23</v>
      </c>
      <c r="JW15">
        <v>1.62</v>
      </c>
      <c r="JZ15">
        <v>1</v>
      </c>
      <c r="KA15">
        <v>1</v>
      </c>
      <c r="KB15">
        <v>40.945900000000002</v>
      </c>
      <c r="KC15">
        <v>22.1935</v>
      </c>
      <c r="KD15">
        <v>37.581600000000002</v>
      </c>
      <c r="KE15">
        <v>21.210899999999999</v>
      </c>
      <c r="KF15">
        <v>46.279499999999999</v>
      </c>
      <c r="KG15">
        <v>25.5639</v>
      </c>
      <c r="KJ15">
        <v>12.5419</v>
      </c>
      <c r="KK15">
        <v>9.0970499999999994</v>
      </c>
      <c r="KL15">
        <v>51.96</v>
      </c>
      <c r="KM15">
        <v>14.776</v>
      </c>
      <c r="KN15">
        <v>0</v>
      </c>
      <c r="KO15">
        <v>-417.077</v>
      </c>
      <c r="KP15">
        <v>0</v>
      </c>
      <c r="KQ15">
        <v>0</v>
      </c>
      <c r="KR15">
        <v>110.455</v>
      </c>
      <c r="KS15">
        <v>174.19300000000001</v>
      </c>
      <c r="KT15">
        <v>395.209</v>
      </c>
      <c r="KU15">
        <v>26.3203</v>
      </c>
      <c r="KV15">
        <v>377.47500000000002</v>
      </c>
      <c r="KW15">
        <v>491.32600000000002</v>
      </c>
      <c r="KX15">
        <v>596.971</v>
      </c>
      <c r="KY15">
        <v>0</v>
      </c>
      <c r="KZ15">
        <v>229.07599999999999</v>
      </c>
      <c r="LA15">
        <v>1317.37</v>
      </c>
      <c r="LB15">
        <v>10.617000000000001</v>
      </c>
      <c r="LC15">
        <v>6.1930500000000004</v>
      </c>
      <c r="LD15">
        <v>51.96</v>
      </c>
      <c r="LE15">
        <v>14.776</v>
      </c>
      <c r="LF15">
        <v>-417.077</v>
      </c>
      <c r="LG15">
        <v>110.455</v>
      </c>
      <c r="LH15">
        <v>174.04400000000001</v>
      </c>
      <c r="LI15">
        <v>395.209</v>
      </c>
      <c r="LJ15">
        <v>26.3203</v>
      </c>
      <c r="LK15">
        <v>372.49700000000001</v>
      </c>
      <c r="LL15">
        <v>418.72800000000001</v>
      </c>
      <c r="LM15">
        <v>596.971</v>
      </c>
      <c r="LN15">
        <v>229.07599999999999</v>
      </c>
      <c r="LO15">
        <v>1244.77</v>
      </c>
      <c r="LP15">
        <v>36.5242</v>
      </c>
      <c r="LQ15">
        <v>24.0489</v>
      </c>
      <c r="LR15">
        <v>51.96</v>
      </c>
      <c r="LS15">
        <v>0</v>
      </c>
      <c r="LT15">
        <v>466.012</v>
      </c>
      <c r="LU15">
        <v>175.56200000000001</v>
      </c>
      <c r="LV15">
        <v>523.41</v>
      </c>
      <c r="LW15">
        <v>78.617400000000004</v>
      </c>
      <c r="LX15">
        <v>1356.13</v>
      </c>
      <c r="LY15">
        <v>785.92899999999997</v>
      </c>
      <c r="LZ15">
        <v>880.21199999999999</v>
      </c>
      <c r="MA15">
        <v>347.08</v>
      </c>
      <c r="MB15">
        <v>2013.22</v>
      </c>
    </row>
    <row r="16" spans="1:375" x14ac:dyDescent="0.25">
      <c r="A16" s="26">
        <v>44502.536736111113</v>
      </c>
      <c r="B16" t="s">
        <v>1364</v>
      </c>
      <c r="C16" t="s">
        <v>697</v>
      </c>
      <c r="D16">
        <v>7</v>
      </c>
      <c r="E16">
        <v>1</v>
      </c>
      <c r="F16">
        <v>2100</v>
      </c>
      <c r="G16" t="s">
        <v>87</v>
      </c>
      <c r="H16" t="s">
        <v>393</v>
      </c>
      <c r="I16">
        <v>0</v>
      </c>
      <c r="J16">
        <v>0</v>
      </c>
      <c r="K16">
        <v>0</v>
      </c>
      <c r="L16">
        <v>20.6</v>
      </c>
      <c r="O16">
        <v>20.715199999999999</v>
      </c>
      <c r="P16">
        <v>1.2093100000000001</v>
      </c>
      <c r="Q16">
        <v>279.63499999999999</v>
      </c>
      <c r="R16">
        <v>81.129000000000005</v>
      </c>
      <c r="S16">
        <v>0</v>
      </c>
      <c r="T16">
        <v>-3982.4</v>
      </c>
      <c r="U16">
        <v>0</v>
      </c>
      <c r="V16">
        <v>0</v>
      </c>
      <c r="W16">
        <v>505.55700000000002</v>
      </c>
      <c r="X16">
        <v>948.65700000000004</v>
      </c>
      <c r="Y16">
        <v>2025.88</v>
      </c>
      <c r="Z16">
        <v>119.621</v>
      </c>
      <c r="AA16">
        <v>7.9168299999999995E-4</v>
      </c>
      <c r="AB16">
        <v>382.68799999999999</v>
      </c>
      <c r="AC16">
        <v>30.576499999999999</v>
      </c>
      <c r="AD16">
        <v>110.884</v>
      </c>
      <c r="AE16">
        <v>0</v>
      </c>
      <c r="AF16">
        <v>43.1646</v>
      </c>
      <c r="AG16">
        <v>184.625</v>
      </c>
      <c r="AH16">
        <v>141.46100000000001</v>
      </c>
      <c r="AI16">
        <v>3.38</v>
      </c>
      <c r="AJ16">
        <v>0.17</v>
      </c>
      <c r="AK16">
        <v>3.67</v>
      </c>
      <c r="AL16">
        <v>11.51</v>
      </c>
      <c r="AM16">
        <v>0</v>
      </c>
      <c r="AN16">
        <v>-42.64</v>
      </c>
      <c r="AO16">
        <v>0</v>
      </c>
      <c r="AP16">
        <v>0</v>
      </c>
      <c r="AQ16">
        <v>7.45</v>
      </c>
      <c r="AR16">
        <v>16.91</v>
      </c>
      <c r="AS16">
        <v>27.54</v>
      </c>
      <c r="AT16">
        <v>1.66</v>
      </c>
      <c r="AU16">
        <v>29.65</v>
      </c>
      <c r="AV16">
        <v>18.73</v>
      </c>
      <c r="BI16">
        <v>0</v>
      </c>
      <c r="BJ16">
        <v>1.35895E-3</v>
      </c>
      <c r="BK16">
        <v>3.1931099999999997E-2</v>
      </c>
      <c r="BL16">
        <v>1.40705E-2</v>
      </c>
      <c r="BM16">
        <v>0</v>
      </c>
      <c r="BN16">
        <v>-3.35921E-2</v>
      </c>
      <c r="BO16">
        <v>0</v>
      </c>
      <c r="BP16">
        <v>0</v>
      </c>
      <c r="BQ16">
        <v>0.134212</v>
      </c>
      <c r="BR16">
        <v>0.16842499999999999</v>
      </c>
      <c r="BS16">
        <v>0.30364400000000002</v>
      </c>
      <c r="BT16">
        <v>2.03874E-2</v>
      </c>
      <c r="BU16">
        <v>0.64043600000000001</v>
      </c>
      <c r="BV16">
        <v>4.7360600000000003E-2</v>
      </c>
      <c r="BW16">
        <v>20.715199999999999</v>
      </c>
      <c r="BX16">
        <v>1.2093100000000001</v>
      </c>
      <c r="BY16">
        <v>279.63499999999999</v>
      </c>
      <c r="BZ16">
        <v>81.129000000000005</v>
      </c>
      <c r="CA16">
        <v>-3982.4</v>
      </c>
      <c r="CB16">
        <v>505.55700000000002</v>
      </c>
      <c r="CC16">
        <v>948.65700000000004</v>
      </c>
      <c r="CD16">
        <v>2025.88</v>
      </c>
      <c r="CE16">
        <v>119.621</v>
      </c>
      <c r="CF16">
        <v>7.9168299999999995E-4</v>
      </c>
      <c r="CG16">
        <v>382.68799999999999</v>
      </c>
      <c r="CH16">
        <v>30.576499999999999</v>
      </c>
      <c r="CI16">
        <v>110.884</v>
      </c>
      <c r="CJ16">
        <v>43.1646</v>
      </c>
      <c r="CK16">
        <v>184.625</v>
      </c>
      <c r="CL16">
        <v>141.46100000000001</v>
      </c>
      <c r="CM16">
        <v>3.38</v>
      </c>
      <c r="CN16">
        <v>0.17</v>
      </c>
      <c r="CO16">
        <v>3.67</v>
      </c>
      <c r="CP16">
        <v>11.51</v>
      </c>
      <c r="CQ16">
        <v>-42.64</v>
      </c>
      <c r="CR16">
        <v>7.45</v>
      </c>
      <c r="CS16">
        <v>16.91</v>
      </c>
      <c r="CT16">
        <v>27.54</v>
      </c>
      <c r="CU16">
        <v>1.66</v>
      </c>
      <c r="CV16">
        <v>29.65</v>
      </c>
      <c r="CW16">
        <v>18.73</v>
      </c>
      <c r="DH16">
        <v>0</v>
      </c>
      <c r="DI16">
        <v>1.35895E-3</v>
      </c>
      <c r="DJ16">
        <v>3.1931099999999997E-2</v>
      </c>
      <c r="DK16">
        <v>1.40705E-2</v>
      </c>
      <c r="DL16">
        <v>-3.35921E-2</v>
      </c>
      <c r="DM16">
        <v>0.134212</v>
      </c>
      <c r="DN16">
        <v>0.16842499999999999</v>
      </c>
      <c r="DO16">
        <v>0.30364400000000002</v>
      </c>
      <c r="DP16">
        <v>2.03874E-2</v>
      </c>
      <c r="DQ16">
        <v>0.64043600000000001</v>
      </c>
      <c r="DR16">
        <v>4.7360600000000003E-2</v>
      </c>
      <c r="DS16" t="s">
        <v>1352</v>
      </c>
      <c r="DT16" t="s">
        <v>670</v>
      </c>
      <c r="DU16" t="s">
        <v>665</v>
      </c>
      <c r="DV16" t="s">
        <v>501</v>
      </c>
      <c r="DW16">
        <v>0</v>
      </c>
      <c r="DX16">
        <v>0</v>
      </c>
      <c r="DY16">
        <v>0</v>
      </c>
      <c r="DZ16">
        <v>0</v>
      </c>
      <c r="EC16">
        <v>20.715199999999999</v>
      </c>
      <c r="ED16">
        <v>1.2093100000000001</v>
      </c>
      <c r="EE16">
        <v>279.63499999999999</v>
      </c>
      <c r="EF16">
        <v>81.129000000000005</v>
      </c>
      <c r="EG16">
        <v>0</v>
      </c>
      <c r="EH16">
        <v>-3982.4</v>
      </c>
      <c r="EI16">
        <v>0</v>
      </c>
      <c r="EJ16">
        <v>0</v>
      </c>
      <c r="EK16">
        <v>505.55700000000002</v>
      </c>
      <c r="EL16">
        <v>948.65700000000004</v>
      </c>
      <c r="EM16">
        <v>2025.88</v>
      </c>
      <c r="EN16">
        <v>119.621</v>
      </c>
      <c r="EO16">
        <v>7.9168299999999995E-4</v>
      </c>
      <c r="EP16">
        <v>30.576499999999999</v>
      </c>
      <c r="EQ16">
        <v>110.884</v>
      </c>
      <c r="ER16">
        <v>0</v>
      </c>
      <c r="ES16">
        <v>43.1646</v>
      </c>
      <c r="ET16">
        <v>184.625</v>
      </c>
      <c r="EU16">
        <v>3.38</v>
      </c>
      <c r="EV16">
        <v>0.17</v>
      </c>
      <c r="EW16">
        <v>3.67</v>
      </c>
      <c r="EX16">
        <v>11.51</v>
      </c>
      <c r="EY16">
        <v>0</v>
      </c>
      <c r="EZ16">
        <v>-42.64</v>
      </c>
      <c r="FA16">
        <v>0</v>
      </c>
      <c r="FB16">
        <v>0</v>
      </c>
      <c r="FC16">
        <v>7.45</v>
      </c>
      <c r="FD16">
        <v>16.91</v>
      </c>
      <c r="FE16">
        <v>27.54</v>
      </c>
      <c r="FF16">
        <v>1.66</v>
      </c>
      <c r="FG16">
        <v>29.65</v>
      </c>
      <c r="FT16">
        <v>0</v>
      </c>
      <c r="FU16">
        <v>1.35895E-3</v>
      </c>
      <c r="FV16">
        <v>3.1931099999999997E-2</v>
      </c>
      <c r="FW16">
        <v>1.40705E-2</v>
      </c>
      <c r="FX16">
        <v>0</v>
      </c>
      <c r="FY16">
        <v>-3.35921E-2</v>
      </c>
      <c r="FZ16">
        <v>0</v>
      </c>
      <c r="GA16">
        <v>0</v>
      </c>
      <c r="GB16">
        <v>0.134212</v>
      </c>
      <c r="GC16">
        <v>0.16842499999999999</v>
      </c>
      <c r="GD16">
        <v>0.30364400000000002</v>
      </c>
      <c r="GE16">
        <v>2.03874E-2</v>
      </c>
      <c r="GF16">
        <v>0.64043600000000001</v>
      </c>
      <c r="GG16">
        <v>80.379099999999994</v>
      </c>
      <c r="GH16">
        <v>27.147099999999998</v>
      </c>
      <c r="GI16">
        <v>279.63499999999999</v>
      </c>
      <c r="GJ16">
        <v>0</v>
      </c>
      <c r="GK16">
        <v>2135</v>
      </c>
      <c r="GL16">
        <v>930.00099999999998</v>
      </c>
      <c r="GM16">
        <v>2637.81</v>
      </c>
      <c r="GN16">
        <v>297.5</v>
      </c>
      <c r="GO16">
        <v>6387.47</v>
      </c>
      <c r="GP16">
        <v>66.909099999999995</v>
      </c>
      <c r="GQ16">
        <v>164.06100000000001</v>
      </c>
      <c r="GR16">
        <v>65.400000000000006</v>
      </c>
      <c r="GS16">
        <v>296.37</v>
      </c>
      <c r="GT16">
        <v>7.2352299999999996</v>
      </c>
      <c r="GU16">
        <v>2.66</v>
      </c>
      <c r="GV16">
        <v>3.67</v>
      </c>
      <c r="GW16">
        <v>35.068199999999997</v>
      </c>
      <c r="GX16">
        <v>31.8</v>
      </c>
      <c r="GY16">
        <v>23.0242</v>
      </c>
      <c r="GZ16">
        <v>36.19</v>
      </c>
      <c r="HA16">
        <v>4.42</v>
      </c>
      <c r="HB16">
        <v>144.06800000000001</v>
      </c>
      <c r="HC16">
        <v>7.8</v>
      </c>
      <c r="HD16">
        <v>2.66</v>
      </c>
      <c r="HE16">
        <v>3.67</v>
      </c>
      <c r="HF16">
        <v>15.43</v>
      </c>
      <c r="HG16">
        <v>31.8</v>
      </c>
      <c r="HH16">
        <v>18.43</v>
      </c>
      <c r="HI16">
        <v>36.19</v>
      </c>
      <c r="HJ16">
        <v>4.42</v>
      </c>
      <c r="HK16">
        <v>120.4</v>
      </c>
      <c r="ID16">
        <v>0</v>
      </c>
      <c r="IE16">
        <v>0.153166</v>
      </c>
      <c r="IF16">
        <v>3.1931099999999997E-2</v>
      </c>
      <c r="IG16">
        <v>0</v>
      </c>
      <c r="IH16">
        <v>0.62342900000000001</v>
      </c>
      <c r="II16">
        <v>0.118043</v>
      </c>
      <c r="IJ16">
        <v>0.43196400000000001</v>
      </c>
      <c r="IK16">
        <v>6.2929700000000005E-2</v>
      </c>
      <c r="IL16">
        <v>1.4214599999999999</v>
      </c>
      <c r="IM16">
        <v>50.2</v>
      </c>
      <c r="IN16">
        <v>29.6</v>
      </c>
      <c r="IO16">
        <v>20.6</v>
      </c>
      <c r="IP16">
        <v>50.2</v>
      </c>
      <c r="IQ16">
        <v>29.6</v>
      </c>
      <c r="IR16">
        <v>20.6</v>
      </c>
      <c r="IU16">
        <v>5.18</v>
      </c>
      <c r="IV16">
        <v>13.55</v>
      </c>
      <c r="IW16">
        <v>5.18</v>
      </c>
      <c r="IX16">
        <v>13.55</v>
      </c>
      <c r="IY16">
        <v>5.18</v>
      </c>
      <c r="IZ16">
        <v>13.55</v>
      </c>
      <c r="JA16">
        <v>7.29</v>
      </c>
      <c r="JB16">
        <v>41.343400000000003</v>
      </c>
      <c r="JK16">
        <v>1</v>
      </c>
      <c r="JL16">
        <v>2.5094099999999999</v>
      </c>
      <c r="JM16">
        <v>2.5094099999999999</v>
      </c>
      <c r="JP16">
        <v>3983.57</v>
      </c>
      <c r="JQ16">
        <v>2.5094099999999999</v>
      </c>
      <c r="JR16">
        <v>0.18</v>
      </c>
      <c r="JS16">
        <v>0.23</v>
      </c>
      <c r="JT16">
        <v>1.35</v>
      </c>
      <c r="JU16">
        <v>0.18</v>
      </c>
      <c r="JV16">
        <v>0.23</v>
      </c>
      <c r="JW16">
        <v>1.35</v>
      </c>
      <c r="JZ16">
        <v>1</v>
      </c>
      <c r="KA16">
        <v>1</v>
      </c>
      <c r="KB16">
        <v>33.0015</v>
      </c>
      <c r="KC16">
        <v>16.0486</v>
      </c>
      <c r="KD16">
        <v>33.0015</v>
      </c>
      <c r="KE16">
        <v>16.0486</v>
      </c>
      <c r="KF16">
        <v>39.565300000000001</v>
      </c>
      <c r="KG16">
        <v>19.262799999999999</v>
      </c>
      <c r="KJ16">
        <v>4.1377199999999998</v>
      </c>
      <c r="KK16">
        <v>0.317969</v>
      </c>
      <c r="KL16">
        <v>51.8553</v>
      </c>
      <c r="KM16">
        <v>14.7753</v>
      </c>
      <c r="KN16">
        <v>0</v>
      </c>
      <c r="KO16">
        <v>-409.38</v>
      </c>
      <c r="KP16">
        <v>0</v>
      </c>
      <c r="KQ16">
        <v>0</v>
      </c>
      <c r="KR16">
        <v>110.455</v>
      </c>
      <c r="KS16">
        <v>174.25700000000001</v>
      </c>
      <c r="KT16">
        <v>395.209</v>
      </c>
      <c r="KU16">
        <v>26.3203</v>
      </c>
      <c r="KV16">
        <v>367.94799999999998</v>
      </c>
      <c r="KW16">
        <v>162.27099999999999</v>
      </c>
      <c r="KX16">
        <v>588.46500000000003</v>
      </c>
      <c r="KY16">
        <v>0</v>
      </c>
      <c r="KZ16">
        <v>229.07599999999999</v>
      </c>
      <c r="LA16">
        <v>979.81100000000004</v>
      </c>
      <c r="LB16">
        <v>4.1377199999999998</v>
      </c>
      <c r="LC16">
        <v>0.317969</v>
      </c>
      <c r="LD16">
        <v>51.8553</v>
      </c>
      <c r="LE16">
        <v>14.7753</v>
      </c>
      <c r="LF16">
        <v>-409.38</v>
      </c>
      <c r="LG16">
        <v>110.455</v>
      </c>
      <c r="LH16">
        <v>174.25700000000001</v>
      </c>
      <c r="LI16">
        <v>395.209</v>
      </c>
      <c r="LJ16">
        <v>26.3203</v>
      </c>
      <c r="LK16">
        <v>367.94799999999998</v>
      </c>
      <c r="LL16">
        <v>162.27099999999999</v>
      </c>
      <c r="LM16">
        <v>588.46500000000003</v>
      </c>
      <c r="LN16">
        <v>229.07599999999999</v>
      </c>
      <c r="LO16">
        <v>979.81100000000004</v>
      </c>
      <c r="LP16">
        <v>16.387499999999999</v>
      </c>
      <c r="LQ16">
        <v>7.4477000000000002</v>
      </c>
      <c r="LR16">
        <v>51.8553</v>
      </c>
      <c r="LS16">
        <v>0</v>
      </c>
      <c r="LT16">
        <v>466.012</v>
      </c>
      <c r="LU16">
        <v>175.56200000000001</v>
      </c>
      <c r="LV16">
        <v>523.41</v>
      </c>
      <c r="LW16">
        <v>78.617400000000004</v>
      </c>
      <c r="LX16">
        <v>1319.29</v>
      </c>
      <c r="LY16">
        <v>355.089</v>
      </c>
      <c r="LZ16">
        <v>870.67600000000004</v>
      </c>
      <c r="MA16">
        <v>347.08</v>
      </c>
      <c r="MB16">
        <v>1572.84</v>
      </c>
    </row>
    <row r="17" spans="1:340" x14ac:dyDescent="0.25">
      <c r="A17" s="26">
        <v>44502.537083333336</v>
      </c>
      <c r="B17" t="s">
        <v>1365</v>
      </c>
      <c r="C17" t="s">
        <v>699</v>
      </c>
      <c r="D17">
        <v>7</v>
      </c>
      <c r="E17">
        <v>1</v>
      </c>
      <c r="F17">
        <v>2100</v>
      </c>
      <c r="G17" t="s">
        <v>87</v>
      </c>
      <c r="H17" t="s">
        <v>112</v>
      </c>
      <c r="I17">
        <v>-1.26</v>
      </c>
      <c r="J17">
        <v>-0.9</v>
      </c>
      <c r="K17">
        <v>-0.9</v>
      </c>
      <c r="L17">
        <v>21.5</v>
      </c>
      <c r="O17">
        <v>26.058199999999999</v>
      </c>
      <c r="P17">
        <v>3.3295400000000002</v>
      </c>
      <c r="Q17">
        <v>279.63499999999999</v>
      </c>
      <c r="R17">
        <v>81.129000000000005</v>
      </c>
      <c r="S17">
        <v>0</v>
      </c>
      <c r="T17">
        <v>-3982.4</v>
      </c>
      <c r="U17">
        <v>0</v>
      </c>
      <c r="V17">
        <v>0</v>
      </c>
      <c r="W17">
        <v>505.55700000000002</v>
      </c>
      <c r="X17">
        <v>949.44500000000005</v>
      </c>
      <c r="Y17">
        <v>2025.88</v>
      </c>
      <c r="Z17">
        <v>119.621</v>
      </c>
      <c r="AA17">
        <v>8.2525399999999998</v>
      </c>
      <c r="AB17">
        <v>390.15100000000001</v>
      </c>
      <c r="AC17">
        <v>38.462899999999998</v>
      </c>
      <c r="AD17">
        <v>110.884</v>
      </c>
      <c r="AE17">
        <v>0</v>
      </c>
      <c r="AF17">
        <v>43.1646</v>
      </c>
      <c r="AG17">
        <v>192.512</v>
      </c>
      <c r="AH17">
        <v>149.34700000000001</v>
      </c>
      <c r="AI17">
        <v>4.25</v>
      </c>
      <c r="AJ17">
        <v>0.56000000000000005</v>
      </c>
      <c r="AK17">
        <v>3.67</v>
      </c>
      <c r="AL17">
        <v>11.51</v>
      </c>
      <c r="AM17">
        <v>0</v>
      </c>
      <c r="AN17">
        <v>-42.64</v>
      </c>
      <c r="AO17">
        <v>0</v>
      </c>
      <c r="AP17">
        <v>0</v>
      </c>
      <c r="AQ17">
        <v>7.45</v>
      </c>
      <c r="AR17">
        <v>16.93</v>
      </c>
      <c r="AS17">
        <v>27.54</v>
      </c>
      <c r="AT17">
        <v>1.66</v>
      </c>
      <c r="AU17">
        <v>30.93</v>
      </c>
      <c r="AV17">
        <v>19.989999999999998</v>
      </c>
      <c r="BI17">
        <v>0</v>
      </c>
      <c r="BJ17">
        <v>4.3525099999999997E-2</v>
      </c>
      <c r="BK17">
        <v>3.1931099999999997E-2</v>
      </c>
      <c r="BL17">
        <v>1.40705E-2</v>
      </c>
      <c r="BM17">
        <v>0</v>
      </c>
      <c r="BN17">
        <v>-3.35921E-2</v>
      </c>
      <c r="BO17">
        <v>0</v>
      </c>
      <c r="BP17">
        <v>0</v>
      </c>
      <c r="BQ17">
        <v>0.134212</v>
      </c>
      <c r="BR17">
        <v>0.16873199999999999</v>
      </c>
      <c r="BS17">
        <v>0.30364400000000002</v>
      </c>
      <c r="BT17">
        <v>2.03874E-2</v>
      </c>
      <c r="BU17">
        <v>0.68291000000000002</v>
      </c>
      <c r="BV17">
        <v>8.9526700000000001E-2</v>
      </c>
      <c r="BW17">
        <v>20.715199999999999</v>
      </c>
      <c r="BX17">
        <v>1.2093100000000001</v>
      </c>
      <c r="BY17">
        <v>279.63499999999999</v>
      </c>
      <c r="BZ17">
        <v>81.129000000000005</v>
      </c>
      <c r="CA17">
        <v>-3982.4</v>
      </c>
      <c r="CB17">
        <v>505.55700000000002</v>
      </c>
      <c r="CC17">
        <v>948.65700000000004</v>
      </c>
      <c r="CD17">
        <v>2025.88</v>
      </c>
      <c r="CE17">
        <v>119.621</v>
      </c>
      <c r="CF17">
        <v>7.9168299999999995E-4</v>
      </c>
      <c r="CG17">
        <v>382.68799999999999</v>
      </c>
      <c r="CH17">
        <v>30.576499999999999</v>
      </c>
      <c r="CI17">
        <v>110.884</v>
      </c>
      <c r="CJ17">
        <v>43.1646</v>
      </c>
      <c r="CK17">
        <v>184.625</v>
      </c>
      <c r="CL17">
        <v>141.46100000000001</v>
      </c>
      <c r="CM17">
        <v>3.38</v>
      </c>
      <c r="CN17">
        <v>0.17</v>
      </c>
      <c r="CO17">
        <v>3.67</v>
      </c>
      <c r="CP17">
        <v>11.51</v>
      </c>
      <c r="CQ17">
        <v>-42.64</v>
      </c>
      <c r="CR17">
        <v>7.45</v>
      </c>
      <c r="CS17">
        <v>16.91</v>
      </c>
      <c r="CT17">
        <v>27.54</v>
      </c>
      <c r="CU17">
        <v>1.66</v>
      </c>
      <c r="CV17">
        <v>29.65</v>
      </c>
      <c r="CW17">
        <v>18.73</v>
      </c>
      <c r="DH17">
        <v>0</v>
      </c>
      <c r="DI17">
        <v>1.35895E-3</v>
      </c>
      <c r="DJ17">
        <v>3.1931099999999997E-2</v>
      </c>
      <c r="DK17">
        <v>1.40705E-2</v>
      </c>
      <c r="DL17">
        <v>-3.35921E-2</v>
      </c>
      <c r="DM17">
        <v>0.134212</v>
      </c>
      <c r="DN17">
        <v>0.16842499999999999</v>
      </c>
      <c r="DO17">
        <v>0.30364400000000002</v>
      </c>
      <c r="DP17">
        <v>2.03874E-2</v>
      </c>
      <c r="DQ17">
        <v>0.64043600000000001</v>
      </c>
      <c r="DR17">
        <v>4.7360600000000003E-2</v>
      </c>
      <c r="DS17" t="s">
        <v>1352</v>
      </c>
      <c r="DT17" t="s">
        <v>670</v>
      </c>
      <c r="DU17" t="s">
        <v>665</v>
      </c>
      <c r="DV17" t="s">
        <v>501</v>
      </c>
      <c r="DW17">
        <v>-4.24736E-2</v>
      </c>
      <c r="DX17">
        <v>-4.2166099999999998E-2</v>
      </c>
      <c r="DY17">
        <v>-4.3</v>
      </c>
      <c r="DZ17">
        <v>-6.7</v>
      </c>
      <c r="EC17">
        <v>26.058199999999999</v>
      </c>
      <c r="ED17">
        <v>3.3295400000000002</v>
      </c>
      <c r="EE17">
        <v>279.63499999999999</v>
      </c>
      <c r="EF17">
        <v>81.129000000000005</v>
      </c>
      <c r="EG17">
        <v>0</v>
      </c>
      <c r="EH17">
        <v>-3982.4</v>
      </c>
      <c r="EI17">
        <v>0</v>
      </c>
      <c r="EJ17">
        <v>0</v>
      </c>
      <c r="EK17">
        <v>505.55700000000002</v>
      </c>
      <c r="EL17">
        <v>949.44500000000005</v>
      </c>
      <c r="EM17">
        <v>2025.88</v>
      </c>
      <c r="EN17">
        <v>119.621</v>
      </c>
      <c r="EO17">
        <v>8.2525399999999998</v>
      </c>
      <c r="EP17">
        <v>38.462899999999998</v>
      </c>
      <c r="EQ17">
        <v>110.884</v>
      </c>
      <c r="ER17">
        <v>0</v>
      </c>
      <c r="ES17">
        <v>43.1646</v>
      </c>
      <c r="ET17">
        <v>192.512</v>
      </c>
      <c r="EU17">
        <v>4.25</v>
      </c>
      <c r="EV17">
        <v>0.56000000000000005</v>
      </c>
      <c r="EW17">
        <v>3.67</v>
      </c>
      <c r="EX17">
        <v>11.51</v>
      </c>
      <c r="EY17">
        <v>0</v>
      </c>
      <c r="EZ17">
        <v>-42.64</v>
      </c>
      <c r="FA17">
        <v>0</v>
      </c>
      <c r="FB17">
        <v>0</v>
      </c>
      <c r="FC17">
        <v>7.45</v>
      </c>
      <c r="FD17">
        <v>16.93</v>
      </c>
      <c r="FE17">
        <v>27.54</v>
      </c>
      <c r="FF17">
        <v>1.66</v>
      </c>
      <c r="FG17">
        <v>30.93</v>
      </c>
      <c r="FT17">
        <v>0</v>
      </c>
      <c r="FU17">
        <v>4.3525099999999997E-2</v>
      </c>
      <c r="FV17">
        <v>3.1931099999999997E-2</v>
      </c>
      <c r="FW17">
        <v>1.40705E-2</v>
      </c>
      <c r="FX17">
        <v>0</v>
      </c>
      <c r="FY17">
        <v>-3.35921E-2</v>
      </c>
      <c r="FZ17">
        <v>0</v>
      </c>
      <c r="GA17">
        <v>0</v>
      </c>
      <c r="GB17">
        <v>0.134212</v>
      </c>
      <c r="GC17">
        <v>0.16873199999999999</v>
      </c>
      <c r="GD17">
        <v>0.30364400000000002</v>
      </c>
      <c r="GE17">
        <v>2.03874E-2</v>
      </c>
      <c r="GF17">
        <v>0.68291000000000002</v>
      </c>
      <c r="GG17">
        <v>80.379099999999994</v>
      </c>
      <c r="GH17">
        <v>27.147099999999998</v>
      </c>
      <c r="GI17">
        <v>279.63499999999999</v>
      </c>
      <c r="GJ17">
        <v>0</v>
      </c>
      <c r="GK17">
        <v>2135</v>
      </c>
      <c r="GL17">
        <v>930.00099999999998</v>
      </c>
      <c r="GM17">
        <v>2637.81</v>
      </c>
      <c r="GN17">
        <v>297.5</v>
      </c>
      <c r="GO17">
        <v>6387.47</v>
      </c>
      <c r="GP17">
        <v>66.909099999999995</v>
      </c>
      <c r="GQ17">
        <v>164.06100000000001</v>
      </c>
      <c r="GR17">
        <v>65.400000000000006</v>
      </c>
      <c r="GS17">
        <v>296.37</v>
      </c>
      <c r="GT17">
        <v>7.2352299999999996</v>
      </c>
      <c r="GU17">
        <v>2.66</v>
      </c>
      <c r="GV17">
        <v>3.67</v>
      </c>
      <c r="GW17">
        <v>35.068199999999997</v>
      </c>
      <c r="GX17">
        <v>31.8</v>
      </c>
      <c r="GY17">
        <v>23.0242</v>
      </c>
      <c r="GZ17">
        <v>36.19</v>
      </c>
      <c r="HA17">
        <v>4.42</v>
      </c>
      <c r="HB17">
        <v>144.06800000000001</v>
      </c>
      <c r="HC17">
        <v>7.8</v>
      </c>
      <c r="HD17">
        <v>2.66</v>
      </c>
      <c r="HE17">
        <v>3.67</v>
      </c>
      <c r="HF17">
        <v>15.43</v>
      </c>
      <c r="HG17">
        <v>31.8</v>
      </c>
      <c r="HH17">
        <v>18.43</v>
      </c>
      <c r="HI17">
        <v>36.19</v>
      </c>
      <c r="HJ17">
        <v>4.42</v>
      </c>
      <c r="HK17">
        <v>120.4</v>
      </c>
      <c r="ID17">
        <v>0</v>
      </c>
      <c r="IE17">
        <v>0.153166</v>
      </c>
      <c r="IF17">
        <v>3.1931099999999997E-2</v>
      </c>
      <c r="IG17">
        <v>0</v>
      </c>
      <c r="IH17">
        <v>0.62342900000000001</v>
      </c>
      <c r="II17">
        <v>0.118043</v>
      </c>
      <c r="IJ17">
        <v>0.43196400000000001</v>
      </c>
      <c r="IK17">
        <v>6.2929700000000005E-2</v>
      </c>
      <c r="IL17">
        <v>1.4214599999999999</v>
      </c>
      <c r="IM17">
        <v>51.1</v>
      </c>
      <c r="IN17">
        <v>29.6</v>
      </c>
      <c r="IO17">
        <v>21.5</v>
      </c>
      <c r="IP17">
        <v>50.2</v>
      </c>
      <c r="IQ17">
        <v>29.6</v>
      </c>
      <c r="IR17">
        <v>20.6</v>
      </c>
      <c r="IU17">
        <v>5.63</v>
      </c>
      <c r="IV17">
        <v>14.36</v>
      </c>
      <c r="IW17">
        <v>5.18</v>
      </c>
      <c r="IX17">
        <v>13.55</v>
      </c>
      <c r="IY17">
        <v>5.63</v>
      </c>
      <c r="IZ17">
        <v>14.36</v>
      </c>
      <c r="JA17">
        <v>7.29</v>
      </c>
      <c r="JB17">
        <v>41.343400000000003</v>
      </c>
      <c r="JK17">
        <v>1</v>
      </c>
      <c r="JL17">
        <v>2.5094099999999999</v>
      </c>
      <c r="JM17">
        <v>2.5094099999999999</v>
      </c>
      <c r="JP17">
        <v>3983.57</v>
      </c>
      <c r="JQ17">
        <v>2.5094099999999999</v>
      </c>
      <c r="JR17">
        <v>0.18</v>
      </c>
      <c r="JS17">
        <v>0.23</v>
      </c>
      <c r="JT17">
        <v>1.39</v>
      </c>
      <c r="JU17">
        <v>0.18</v>
      </c>
      <c r="JV17">
        <v>0.23</v>
      </c>
      <c r="JW17">
        <v>1.35</v>
      </c>
      <c r="JZ17">
        <v>1</v>
      </c>
      <c r="KA17">
        <v>1</v>
      </c>
      <c r="KB17">
        <v>35.78</v>
      </c>
      <c r="KC17">
        <v>17.578199999999999</v>
      </c>
      <c r="KD17">
        <v>33.0015</v>
      </c>
      <c r="KE17">
        <v>16.0486</v>
      </c>
      <c r="KF17">
        <v>39.565300000000001</v>
      </c>
      <c r="KG17">
        <v>19.262799999999999</v>
      </c>
      <c r="KJ17">
        <v>5.2272299999999996</v>
      </c>
      <c r="KK17">
        <v>0.987842</v>
      </c>
      <c r="KL17">
        <v>51.8553</v>
      </c>
      <c r="KM17">
        <v>14.7753</v>
      </c>
      <c r="KN17">
        <v>0</v>
      </c>
      <c r="KO17">
        <v>-409.38</v>
      </c>
      <c r="KP17">
        <v>0</v>
      </c>
      <c r="KQ17">
        <v>0</v>
      </c>
      <c r="KR17">
        <v>110.455</v>
      </c>
      <c r="KS17">
        <v>174.422</v>
      </c>
      <c r="KT17">
        <v>395.209</v>
      </c>
      <c r="KU17">
        <v>26.3203</v>
      </c>
      <c r="KV17">
        <v>369.87200000000001</v>
      </c>
      <c r="KW17">
        <v>204.124</v>
      </c>
      <c r="KX17">
        <v>588.46500000000003</v>
      </c>
      <c r="KY17">
        <v>0</v>
      </c>
      <c r="KZ17">
        <v>229.07599999999999</v>
      </c>
      <c r="LA17">
        <v>1021.66</v>
      </c>
      <c r="LB17">
        <v>4.1377199999999998</v>
      </c>
      <c r="LC17">
        <v>0.317969</v>
      </c>
      <c r="LD17">
        <v>51.8553</v>
      </c>
      <c r="LE17">
        <v>14.7753</v>
      </c>
      <c r="LF17">
        <v>-409.38</v>
      </c>
      <c r="LG17">
        <v>110.455</v>
      </c>
      <c r="LH17">
        <v>174.25700000000001</v>
      </c>
      <c r="LI17">
        <v>395.209</v>
      </c>
      <c r="LJ17">
        <v>26.3203</v>
      </c>
      <c r="LK17">
        <v>367.94799999999998</v>
      </c>
      <c r="LL17">
        <v>162.27099999999999</v>
      </c>
      <c r="LM17">
        <v>588.46500000000003</v>
      </c>
      <c r="LN17">
        <v>229.07599999999999</v>
      </c>
      <c r="LO17">
        <v>979.81100000000004</v>
      </c>
      <c r="LP17">
        <v>16.387499999999999</v>
      </c>
      <c r="LQ17">
        <v>7.4477000000000002</v>
      </c>
      <c r="LR17">
        <v>51.8553</v>
      </c>
      <c r="LS17">
        <v>0</v>
      </c>
      <c r="LT17">
        <v>466.012</v>
      </c>
      <c r="LU17">
        <v>175.56200000000001</v>
      </c>
      <c r="LV17">
        <v>523.41</v>
      </c>
      <c r="LW17">
        <v>78.617400000000004</v>
      </c>
      <c r="LX17">
        <v>1319.29</v>
      </c>
      <c r="LY17">
        <v>355.089</v>
      </c>
      <c r="LZ17">
        <v>870.67600000000004</v>
      </c>
      <c r="MA17">
        <v>347.08</v>
      </c>
      <c r="MB17">
        <v>1572.84</v>
      </c>
    </row>
    <row r="18" spans="1:340" x14ac:dyDescent="0.25">
      <c r="A18" s="26">
        <v>44502.537442129629</v>
      </c>
      <c r="B18" t="s">
        <v>1366</v>
      </c>
      <c r="C18" t="s">
        <v>701</v>
      </c>
      <c r="D18">
        <v>8</v>
      </c>
      <c r="E18">
        <v>1</v>
      </c>
      <c r="F18">
        <v>2100</v>
      </c>
      <c r="G18" t="s">
        <v>87</v>
      </c>
      <c r="H18" t="s">
        <v>393</v>
      </c>
      <c r="I18">
        <v>0</v>
      </c>
      <c r="J18">
        <v>0</v>
      </c>
      <c r="K18">
        <v>0</v>
      </c>
      <c r="L18">
        <v>20.7</v>
      </c>
      <c r="O18">
        <v>27.962599999999998</v>
      </c>
      <c r="P18">
        <v>161.20599999999999</v>
      </c>
      <c r="Q18">
        <v>280.73099999999999</v>
      </c>
      <c r="R18">
        <v>81.129000000000005</v>
      </c>
      <c r="S18">
        <v>0</v>
      </c>
      <c r="T18">
        <v>-4166.37</v>
      </c>
      <c r="U18">
        <v>0</v>
      </c>
      <c r="V18">
        <v>0</v>
      </c>
      <c r="W18">
        <v>505.55700000000002</v>
      </c>
      <c r="X18">
        <v>964.27800000000002</v>
      </c>
      <c r="Y18">
        <v>2025.88</v>
      </c>
      <c r="Z18">
        <v>119.621</v>
      </c>
      <c r="AA18">
        <v>3.4047800000000002E-4</v>
      </c>
      <c r="AB18">
        <v>551.02800000000002</v>
      </c>
      <c r="AC18">
        <v>41.275500000000001</v>
      </c>
      <c r="AD18">
        <v>108.601</v>
      </c>
      <c r="AE18">
        <v>0</v>
      </c>
      <c r="AF18">
        <v>43.1646</v>
      </c>
      <c r="AG18">
        <v>193.041</v>
      </c>
      <c r="AH18">
        <v>149.87700000000001</v>
      </c>
      <c r="AI18">
        <v>4.7</v>
      </c>
      <c r="AJ18">
        <v>8.84</v>
      </c>
      <c r="AK18">
        <v>3.57</v>
      </c>
      <c r="AL18">
        <v>11.44</v>
      </c>
      <c r="AM18">
        <v>0</v>
      </c>
      <c r="AN18">
        <v>-45.1</v>
      </c>
      <c r="AO18">
        <v>0</v>
      </c>
      <c r="AP18">
        <v>0</v>
      </c>
      <c r="AQ18">
        <v>7.04</v>
      </c>
      <c r="AR18">
        <v>16.739999999999998</v>
      </c>
      <c r="AS18">
        <v>26.6</v>
      </c>
      <c r="AT18">
        <v>1.57</v>
      </c>
      <c r="AU18">
        <v>35.4</v>
      </c>
      <c r="AV18">
        <v>28.55</v>
      </c>
      <c r="BI18">
        <v>0</v>
      </c>
      <c r="BJ18">
        <v>0.44389800000000001</v>
      </c>
      <c r="BK18">
        <v>3.2056300000000003E-2</v>
      </c>
      <c r="BL18">
        <v>1.40705E-2</v>
      </c>
      <c r="BM18">
        <v>0</v>
      </c>
      <c r="BN18">
        <v>-3.5988300000000001E-2</v>
      </c>
      <c r="BO18">
        <v>0</v>
      </c>
      <c r="BP18">
        <v>0</v>
      </c>
      <c r="BQ18">
        <v>0.134212</v>
      </c>
      <c r="BR18">
        <v>0.17322399999999999</v>
      </c>
      <c r="BS18">
        <v>0.30364400000000002</v>
      </c>
      <c r="BT18">
        <v>2.03874E-2</v>
      </c>
      <c r="BU18">
        <v>1.0854999999999999</v>
      </c>
      <c r="BV18">
        <v>0.49002499999999999</v>
      </c>
      <c r="BW18">
        <v>27.962599999999998</v>
      </c>
      <c r="BX18">
        <v>161.20599999999999</v>
      </c>
      <c r="BY18">
        <v>280.73099999999999</v>
      </c>
      <c r="BZ18">
        <v>81.129000000000005</v>
      </c>
      <c r="CA18">
        <v>-4166.37</v>
      </c>
      <c r="CB18">
        <v>505.55700000000002</v>
      </c>
      <c r="CC18">
        <v>964.27800000000002</v>
      </c>
      <c r="CD18">
        <v>2025.88</v>
      </c>
      <c r="CE18">
        <v>119.621</v>
      </c>
      <c r="CF18">
        <v>3.4047800000000002E-4</v>
      </c>
      <c r="CG18">
        <v>551.02800000000002</v>
      </c>
      <c r="CH18">
        <v>41.275500000000001</v>
      </c>
      <c r="CI18">
        <v>108.601</v>
      </c>
      <c r="CJ18">
        <v>43.1646</v>
      </c>
      <c r="CK18">
        <v>193.041</v>
      </c>
      <c r="CL18">
        <v>149.87700000000001</v>
      </c>
      <c r="CM18">
        <v>4.7</v>
      </c>
      <c r="CN18">
        <v>8.84</v>
      </c>
      <c r="CO18">
        <v>3.57</v>
      </c>
      <c r="CP18">
        <v>11.44</v>
      </c>
      <c r="CQ18">
        <v>-45.1</v>
      </c>
      <c r="CR18">
        <v>7.04</v>
      </c>
      <c r="CS18">
        <v>16.739999999999998</v>
      </c>
      <c r="CT18">
        <v>26.6</v>
      </c>
      <c r="CU18">
        <v>1.57</v>
      </c>
      <c r="CV18">
        <v>35.4</v>
      </c>
      <c r="CW18">
        <v>28.55</v>
      </c>
      <c r="DH18">
        <v>0</v>
      </c>
      <c r="DI18">
        <v>0.44389800000000001</v>
      </c>
      <c r="DJ18">
        <v>3.2056300000000003E-2</v>
      </c>
      <c r="DK18">
        <v>1.40705E-2</v>
      </c>
      <c r="DL18">
        <v>-3.5988300000000001E-2</v>
      </c>
      <c r="DM18">
        <v>0.134212</v>
      </c>
      <c r="DN18">
        <v>0.17322399999999999</v>
      </c>
      <c r="DO18">
        <v>0.30364400000000002</v>
      </c>
      <c r="DP18">
        <v>2.03874E-2</v>
      </c>
      <c r="DQ18">
        <v>1.0854999999999999</v>
      </c>
      <c r="DR18">
        <v>0.49002499999999999</v>
      </c>
      <c r="DS18" t="s">
        <v>1352</v>
      </c>
      <c r="DT18" t="s">
        <v>670</v>
      </c>
      <c r="DU18" t="s">
        <v>665</v>
      </c>
      <c r="DV18" t="s">
        <v>501</v>
      </c>
      <c r="DW18">
        <v>0</v>
      </c>
      <c r="DX18">
        <v>0</v>
      </c>
      <c r="DY18">
        <v>0</v>
      </c>
      <c r="DZ18">
        <v>0</v>
      </c>
      <c r="EC18">
        <v>27.962599999999998</v>
      </c>
      <c r="ED18">
        <v>161.20599999999999</v>
      </c>
      <c r="EE18">
        <v>280.73099999999999</v>
      </c>
      <c r="EF18">
        <v>81.129000000000005</v>
      </c>
      <c r="EG18">
        <v>0</v>
      </c>
      <c r="EH18">
        <v>-4166.37</v>
      </c>
      <c r="EI18">
        <v>0</v>
      </c>
      <c r="EJ18">
        <v>0</v>
      </c>
      <c r="EK18">
        <v>505.55700000000002</v>
      </c>
      <c r="EL18">
        <v>964.27800000000002</v>
      </c>
      <c r="EM18">
        <v>2025.88</v>
      </c>
      <c r="EN18">
        <v>119.621</v>
      </c>
      <c r="EO18">
        <v>3.4047800000000002E-4</v>
      </c>
      <c r="EP18">
        <v>41.275500000000001</v>
      </c>
      <c r="EQ18">
        <v>108.601</v>
      </c>
      <c r="ER18">
        <v>0</v>
      </c>
      <c r="ES18">
        <v>43.1646</v>
      </c>
      <c r="ET18">
        <v>193.041</v>
      </c>
      <c r="EU18">
        <v>4.7</v>
      </c>
      <c r="EV18">
        <v>8.84</v>
      </c>
      <c r="EW18">
        <v>3.57</v>
      </c>
      <c r="EX18">
        <v>11.44</v>
      </c>
      <c r="EY18">
        <v>0</v>
      </c>
      <c r="EZ18">
        <v>-45.1</v>
      </c>
      <c r="FA18">
        <v>0</v>
      </c>
      <c r="FB18">
        <v>0</v>
      </c>
      <c r="FC18">
        <v>7.04</v>
      </c>
      <c r="FD18">
        <v>16.739999999999998</v>
      </c>
      <c r="FE18">
        <v>26.6</v>
      </c>
      <c r="FF18">
        <v>1.57</v>
      </c>
      <c r="FG18">
        <v>35.4</v>
      </c>
      <c r="FT18">
        <v>0</v>
      </c>
      <c r="FU18">
        <v>0.44389800000000001</v>
      </c>
      <c r="FV18">
        <v>3.2056300000000003E-2</v>
      </c>
      <c r="FW18">
        <v>1.40705E-2</v>
      </c>
      <c r="FX18">
        <v>0</v>
      </c>
      <c r="FY18">
        <v>-3.5988300000000001E-2</v>
      </c>
      <c r="FZ18">
        <v>0</v>
      </c>
      <c r="GA18">
        <v>0</v>
      </c>
      <c r="GB18">
        <v>0.134212</v>
      </c>
      <c r="GC18">
        <v>0.17322399999999999</v>
      </c>
      <c r="GD18">
        <v>0.30364400000000002</v>
      </c>
      <c r="GE18">
        <v>2.03874E-2</v>
      </c>
      <c r="GF18">
        <v>1.0854999999999999</v>
      </c>
      <c r="GG18">
        <v>132.392</v>
      </c>
      <c r="GH18">
        <v>683.88300000000004</v>
      </c>
      <c r="GI18">
        <v>280.73099999999999</v>
      </c>
      <c r="GJ18">
        <v>0</v>
      </c>
      <c r="GK18">
        <v>2135</v>
      </c>
      <c r="GL18">
        <v>930.00099999999998</v>
      </c>
      <c r="GM18">
        <v>2637.81</v>
      </c>
      <c r="GN18">
        <v>297.5</v>
      </c>
      <c r="GO18">
        <v>7097.32</v>
      </c>
      <c r="GP18">
        <v>110.21</v>
      </c>
      <c r="GQ18">
        <v>161.49299999999999</v>
      </c>
      <c r="GR18">
        <v>65.400000000000006</v>
      </c>
      <c r="GS18">
        <v>337.10300000000001</v>
      </c>
      <c r="GT18">
        <v>12.558299999999999</v>
      </c>
      <c r="GU18">
        <v>30.57</v>
      </c>
      <c r="GV18">
        <v>3.57</v>
      </c>
      <c r="GW18">
        <v>32.914900000000003</v>
      </c>
      <c r="GX18">
        <v>30.04</v>
      </c>
      <c r="GY18">
        <v>22.615200000000002</v>
      </c>
      <c r="GZ18">
        <v>34.93</v>
      </c>
      <c r="HA18">
        <v>4</v>
      </c>
      <c r="HB18">
        <v>171.19800000000001</v>
      </c>
      <c r="HC18">
        <v>13.22</v>
      </c>
      <c r="HD18">
        <v>30.57</v>
      </c>
      <c r="HE18">
        <v>3.57</v>
      </c>
      <c r="HF18">
        <v>15.47</v>
      </c>
      <c r="HG18">
        <v>30.04</v>
      </c>
      <c r="HH18">
        <v>18.14</v>
      </c>
      <c r="HI18">
        <v>34.93</v>
      </c>
      <c r="HJ18">
        <v>4</v>
      </c>
      <c r="HK18">
        <v>149.94</v>
      </c>
      <c r="ID18">
        <v>0</v>
      </c>
      <c r="IE18">
        <v>1.24204</v>
      </c>
      <c r="IF18">
        <v>3.2056300000000003E-2</v>
      </c>
      <c r="IG18">
        <v>0</v>
      </c>
      <c r="IH18">
        <v>0.62342900000000001</v>
      </c>
      <c r="II18">
        <v>0.118043</v>
      </c>
      <c r="IJ18">
        <v>0.43196400000000001</v>
      </c>
      <c r="IK18">
        <v>6.2929700000000005E-2</v>
      </c>
      <c r="IL18">
        <v>2.5104700000000002</v>
      </c>
      <c r="IM18">
        <v>47</v>
      </c>
      <c r="IN18">
        <v>26.3</v>
      </c>
      <c r="IO18">
        <v>20.7</v>
      </c>
      <c r="IP18">
        <v>47</v>
      </c>
      <c r="IQ18">
        <v>26.3</v>
      </c>
      <c r="IR18">
        <v>20.7</v>
      </c>
      <c r="IU18">
        <v>13.78</v>
      </c>
      <c r="IV18">
        <v>14.77</v>
      </c>
      <c r="IW18">
        <v>13.78</v>
      </c>
      <c r="IX18">
        <v>14.77</v>
      </c>
      <c r="IY18">
        <v>13.78</v>
      </c>
      <c r="IZ18">
        <v>14.77</v>
      </c>
      <c r="JA18">
        <v>35.67</v>
      </c>
      <c r="JB18">
        <v>43.943199999999997</v>
      </c>
      <c r="JK18">
        <v>1</v>
      </c>
      <c r="JL18">
        <v>2.7063100000000002</v>
      </c>
      <c r="JM18">
        <v>2.7063100000000002</v>
      </c>
      <c r="JP18">
        <v>4167.59</v>
      </c>
      <c r="JQ18">
        <v>2.7063100000000002</v>
      </c>
      <c r="JR18">
        <v>0.19</v>
      </c>
      <c r="JS18">
        <v>0.24</v>
      </c>
      <c r="JT18">
        <v>1.42</v>
      </c>
      <c r="JU18">
        <v>0.19</v>
      </c>
      <c r="JV18">
        <v>0.24</v>
      </c>
      <c r="JW18">
        <v>1.42</v>
      </c>
      <c r="JZ18">
        <v>1</v>
      </c>
      <c r="KA18">
        <v>1</v>
      </c>
      <c r="KB18">
        <v>31.356200000000001</v>
      </c>
      <c r="KC18">
        <v>15.83</v>
      </c>
      <c r="KD18">
        <v>31.356200000000001</v>
      </c>
      <c r="KE18">
        <v>15.83</v>
      </c>
      <c r="KF18">
        <v>48.001199999999997</v>
      </c>
      <c r="KG18">
        <v>32.704999999999998</v>
      </c>
      <c r="KJ18">
        <v>5.4873000000000003</v>
      </c>
      <c r="KK18">
        <v>38.0062</v>
      </c>
      <c r="KL18">
        <v>52.058500000000002</v>
      </c>
      <c r="KM18">
        <v>14.7753</v>
      </c>
      <c r="KN18">
        <v>0</v>
      </c>
      <c r="KO18">
        <v>-429.17599999999999</v>
      </c>
      <c r="KP18">
        <v>0</v>
      </c>
      <c r="KQ18">
        <v>0</v>
      </c>
      <c r="KR18">
        <v>110.455</v>
      </c>
      <c r="KS18">
        <v>177.48599999999999</v>
      </c>
      <c r="KT18">
        <v>395.209</v>
      </c>
      <c r="KU18">
        <v>26.3203</v>
      </c>
      <c r="KV18">
        <v>390.62200000000001</v>
      </c>
      <c r="KW18">
        <v>219.05099999999999</v>
      </c>
      <c r="KX18">
        <v>576.34900000000005</v>
      </c>
      <c r="KY18">
        <v>0</v>
      </c>
      <c r="KZ18">
        <v>229.07599999999999</v>
      </c>
      <c r="LA18">
        <v>1024.48</v>
      </c>
      <c r="LB18">
        <v>5.4873000000000003</v>
      </c>
      <c r="LC18">
        <v>38.0062</v>
      </c>
      <c r="LD18">
        <v>52.058500000000002</v>
      </c>
      <c r="LE18">
        <v>14.7753</v>
      </c>
      <c r="LF18">
        <v>-429.17599999999999</v>
      </c>
      <c r="LG18">
        <v>110.455</v>
      </c>
      <c r="LH18">
        <v>177.48599999999999</v>
      </c>
      <c r="LI18">
        <v>395.209</v>
      </c>
      <c r="LJ18">
        <v>26.3203</v>
      </c>
      <c r="LK18">
        <v>390.62200000000001</v>
      </c>
      <c r="LL18">
        <v>219.05099999999999</v>
      </c>
      <c r="LM18">
        <v>576.34900000000005</v>
      </c>
      <c r="LN18">
        <v>229.07599999999999</v>
      </c>
      <c r="LO18">
        <v>1024.48</v>
      </c>
      <c r="LP18">
        <v>26.6648</v>
      </c>
      <c r="LQ18">
        <v>176.447</v>
      </c>
      <c r="LR18">
        <v>52.058500000000002</v>
      </c>
      <c r="LS18">
        <v>0</v>
      </c>
      <c r="LT18">
        <v>466.012</v>
      </c>
      <c r="LU18">
        <v>175.56200000000001</v>
      </c>
      <c r="LV18">
        <v>523.41</v>
      </c>
      <c r="LW18">
        <v>78.617400000000004</v>
      </c>
      <c r="LX18">
        <v>1498.77</v>
      </c>
      <c r="LY18">
        <v>584.88599999999997</v>
      </c>
      <c r="LZ18">
        <v>857.04899999999998</v>
      </c>
      <c r="MA18">
        <v>347.08</v>
      </c>
      <c r="MB18">
        <v>1789.02</v>
      </c>
    </row>
    <row r="19" spans="1:340" x14ac:dyDescent="0.25">
      <c r="A19" s="26">
        <v>44502.537800925929</v>
      </c>
      <c r="B19" t="s">
        <v>1367</v>
      </c>
      <c r="C19" t="s">
        <v>703</v>
      </c>
      <c r="D19">
        <v>8</v>
      </c>
      <c r="E19">
        <v>1</v>
      </c>
      <c r="F19">
        <v>2100</v>
      </c>
      <c r="G19" t="s">
        <v>87</v>
      </c>
      <c r="H19" t="s">
        <v>112</v>
      </c>
      <c r="I19">
        <v>-5.3</v>
      </c>
      <c r="J19">
        <v>-3.1</v>
      </c>
      <c r="K19">
        <v>-3.1</v>
      </c>
      <c r="L19">
        <v>23.8</v>
      </c>
      <c r="O19">
        <v>34.927</v>
      </c>
      <c r="P19">
        <v>231.06200000000001</v>
      </c>
      <c r="Q19">
        <v>280.73099999999999</v>
      </c>
      <c r="R19">
        <v>81.129000000000005</v>
      </c>
      <c r="S19">
        <v>0</v>
      </c>
      <c r="T19">
        <v>-4166.37</v>
      </c>
      <c r="U19">
        <v>0</v>
      </c>
      <c r="V19">
        <v>0</v>
      </c>
      <c r="W19">
        <v>505.55700000000002</v>
      </c>
      <c r="X19">
        <v>966.05899999999997</v>
      </c>
      <c r="Y19">
        <v>2025.88</v>
      </c>
      <c r="Z19">
        <v>119.621</v>
      </c>
      <c r="AA19">
        <v>78.601500000000001</v>
      </c>
      <c r="AB19">
        <v>627.84900000000005</v>
      </c>
      <c r="AC19">
        <v>51.555599999999998</v>
      </c>
      <c r="AD19">
        <v>108.601</v>
      </c>
      <c r="AE19">
        <v>0</v>
      </c>
      <c r="AF19">
        <v>43.1646</v>
      </c>
      <c r="AG19">
        <v>203.321</v>
      </c>
      <c r="AH19">
        <v>160.15700000000001</v>
      </c>
      <c r="AI19">
        <v>5.88</v>
      </c>
      <c r="AJ19">
        <v>12.96</v>
      </c>
      <c r="AK19">
        <v>3.57</v>
      </c>
      <c r="AL19">
        <v>11.44</v>
      </c>
      <c r="AM19">
        <v>0</v>
      </c>
      <c r="AN19">
        <v>-45.12</v>
      </c>
      <c r="AO19">
        <v>0</v>
      </c>
      <c r="AP19">
        <v>0</v>
      </c>
      <c r="AQ19">
        <v>7.04</v>
      </c>
      <c r="AR19">
        <v>16.77</v>
      </c>
      <c r="AS19">
        <v>26.6</v>
      </c>
      <c r="AT19">
        <v>1.57</v>
      </c>
      <c r="AU19">
        <v>40.71</v>
      </c>
      <c r="AV19">
        <v>33.85</v>
      </c>
      <c r="BI19">
        <v>0</v>
      </c>
      <c r="BJ19">
        <v>0.66801100000000002</v>
      </c>
      <c r="BK19">
        <v>3.2056300000000003E-2</v>
      </c>
      <c r="BL19">
        <v>1.40705E-2</v>
      </c>
      <c r="BM19">
        <v>0</v>
      </c>
      <c r="BN19">
        <v>-3.5988300000000001E-2</v>
      </c>
      <c r="BO19">
        <v>0</v>
      </c>
      <c r="BP19">
        <v>0</v>
      </c>
      <c r="BQ19">
        <v>0.134212</v>
      </c>
      <c r="BR19">
        <v>0.17341200000000001</v>
      </c>
      <c r="BS19">
        <v>0.30364400000000002</v>
      </c>
      <c r="BT19">
        <v>2.03874E-2</v>
      </c>
      <c r="BU19">
        <v>1.3098000000000001</v>
      </c>
      <c r="BV19">
        <v>0.71413700000000002</v>
      </c>
      <c r="BW19">
        <v>27.962599999999998</v>
      </c>
      <c r="BX19">
        <v>161.20599999999999</v>
      </c>
      <c r="BY19">
        <v>280.73099999999999</v>
      </c>
      <c r="BZ19">
        <v>81.129000000000005</v>
      </c>
      <c r="CA19">
        <v>-4166.37</v>
      </c>
      <c r="CB19">
        <v>505.55700000000002</v>
      </c>
      <c r="CC19">
        <v>964.27800000000002</v>
      </c>
      <c r="CD19">
        <v>2025.88</v>
      </c>
      <c r="CE19">
        <v>119.621</v>
      </c>
      <c r="CF19">
        <v>3.4047800000000002E-4</v>
      </c>
      <c r="CG19">
        <v>551.02800000000002</v>
      </c>
      <c r="CH19">
        <v>41.275500000000001</v>
      </c>
      <c r="CI19">
        <v>108.601</v>
      </c>
      <c r="CJ19">
        <v>43.1646</v>
      </c>
      <c r="CK19">
        <v>193.041</v>
      </c>
      <c r="CL19">
        <v>149.87700000000001</v>
      </c>
      <c r="CM19">
        <v>4.7</v>
      </c>
      <c r="CN19">
        <v>8.84</v>
      </c>
      <c r="CO19">
        <v>3.57</v>
      </c>
      <c r="CP19">
        <v>11.44</v>
      </c>
      <c r="CQ19">
        <v>-45.1</v>
      </c>
      <c r="CR19">
        <v>7.04</v>
      </c>
      <c r="CS19">
        <v>16.739999999999998</v>
      </c>
      <c r="CT19">
        <v>26.6</v>
      </c>
      <c r="CU19">
        <v>1.57</v>
      </c>
      <c r="CV19">
        <v>35.4</v>
      </c>
      <c r="CW19">
        <v>28.55</v>
      </c>
      <c r="DH19">
        <v>0</v>
      </c>
      <c r="DI19">
        <v>0.44389800000000001</v>
      </c>
      <c r="DJ19">
        <v>3.2056300000000003E-2</v>
      </c>
      <c r="DK19">
        <v>1.40705E-2</v>
      </c>
      <c r="DL19">
        <v>-3.5988300000000001E-2</v>
      </c>
      <c r="DM19">
        <v>0.134212</v>
      </c>
      <c r="DN19">
        <v>0.17322399999999999</v>
      </c>
      <c r="DO19">
        <v>0.30364400000000002</v>
      </c>
      <c r="DP19">
        <v>2.03874E-2</v>
      </c>
      <c r="DQ19">
        <v>1.0854999999999999</v>
      </c>
      <c r="DR19">
        <v>0.49002499999999999</v>
      </c>
      <c r="DS19" t="s">
        <v>1352</v>
      </c>
      <c r="DT19" t="s">
        <v>670</v>
      </c>
      <c r="DU19" t="s">
        <v>665</v>
      </c>
      <c r="DV19" t="s">
        <v>501</v>
      </c>
      <c r="DW19">
        <v>-0.224301</v>
      </c>
      <c r="DX19">
        <v>-0.22411300000000001</v>
      </c>
      <c r="DY19">
        <v>-15</v>
      </c>
      <c r="DZ19">
        <v>-18.600000000000001</v>
      </c>
      <c r="EC19">
        <v>34.927</v>
      </c>
      <c r="ED19">
        <v>231.06200000000001</v>
      </c>
      <c r="EE19">
        <v>280.73099999999999</v>
      </c>
      <c r="EF19">
        <v>81.129000000000005</v>
      </c>
      <c r="EG19">
        <v>0</v>
      </c>
      <c r="EH19">
        <v>-4166.37</v>
      </c>
      <c r="EI19">
        <v>0</v>
      </c>
      <c r="EJ19">
        <v>0</v>
      </c>
      <c r="EK19">
        <v>505.55700000000002</v>
      </c>
      <c r="EL19">
        <v>966.05899999999997</v>
      </c>
      <c r="EM19">
        <v>2025.88</v>
      </c>
      <c r="EN19">
        <v>119.621</v>
      </c>
      <c r="EO19">
        <v>78.601500000000001</v>
      </c>
      <c r="EP19">
        <v>51.555599999999998</v>
      </c>
      <c r="EQ19">
        <v>108.601</v>
      </c>
      <c r="ER19">
        <v>0</v>
      </c>
      <c r="ES19">
        <v>43.1646</v>
      </c>
      <c r="ET19">
        <v>203.321</v>
      </c>
      <c r="EU19">
        <v>5.88</v>
      </c>
      <c r="EV19">
        <v>12.96</v>
      </c>
      <c r="EW19">
        <v>3.57</v>
      </c>
      <c r="EX19">
        <v>11.44</v>
      </c>
      <c r="EY19">
        <v>0</v>
      </c>
      <c r="EZ19">
        <v>-45.12</v>
      </c>
      <c r="FA19">
        <v>0</v>
      </c>
      <c r="FB19">
        <v>0</v>
      </c>
      <c r="FC19">
        <v>7.04</v>
      </c>
      <c r="FD19">
        <v>16.77</v>
      </c>
      <c r="FE19">
        <v>26.6</v>
      </c>
      <c r="FF19">
        <v>1.57</v>
      </c>
      <c r="FG19">
        <v>40.71</v>
      </c>
      <c r="FT19">
        <v>0</v>
      </c>
      <c r="FU19">
        <v>0.66801100000000002</v>
      </c>
      <c r="FV19">
        <v>3.2056300000000003E-2</v>
      </c>
      <c r="FW19">
        <v>1.40705E-2</v>
      </c>
      <c r="FX19">
        <v>0</v>
      </c>
      <c r="FY19">
        <v>-3.5988300000000001E-2</v>
      </c>
      <c r="FZ19">
        <v>0</v>
      </c>
      <c r="GA19">
        <v>0</v>
      </c>
      <c r="GB19">
        <v>0.134212</v>
      </c>
      <c r="GC19">
        <v>0.17341200000000001</v>
      </c>
      <c r="GD19">
        <v>0.30364400000000002</v>
      </c>
      <c r="GE19">
        <v>2.03874E-2</v>
      </c>
      <c r="GF19">
        <v>1.3098000000000001</v>
      </c>
      <c r="GG19">
        <v>132.38900000000001</v>
      </c>
      <c r="GH19">
        <v>683.87900000000002</v>
      </c>
      <c r="GI19">
        <v>280.73099999999999</v>
      </c>
      <c r="GJ19">
        <v>0</v>
      </c>
      <c r="GK19">
        <v>2135</v>
      </c>
      <c r="GL19">
        <v>930.00099999999998</v>
      </c>
      <c r="GM19">
        <v>2637.81</v>
      </c>
      <c r="GN19">
        <v>297.5</v>
      </c>
      <c r="GO19">
        <v>7097.31</v>
      </c>
      <c r="GP19">
        <v>110.208</v>
      </c>
      <c r="GQ19">
        <v>161.49299999999999</v>
      </c>
      <c r="GR19">
        <v>65.400000000000006</v>
      </c>
      <c r="GS19">
        <v>337.101</v>
      </c>
      <c r="GT19">
        <v>12.558299999999999</v>
      </c>
      <c r="GU19">
        <v>30.57</v>
      </c>
      <c r="GV19">
        <v>3.57</v>
      </c>
      <c r="GW19">
        <v>32.914900000000003</v>
      </c>
      <c r="GX19">
        <v>30.04</v>
      </c>
      <c r="GY19">
        <v>22.615200000000002</v>
      </c>
      <c r="GZ19">
        <v>34.93</v>
      </c>
      <c r="HA19">
        <v>4</v>
      </c>
      <c r="HB19">
        <v>171.19800000000001</v>
      </c>
      <c r="HC19">
        <v>13.22</v>
      </c>
      <c r="HD19">
        <v>30.57</v>
      </c>
      <c r="HE19">
        <v>3.57</v>
      </c>
      <c r="HF19">
        <v>15.47</v>
      </c>
      <c r="HG19">
        <v>30.04</v>
      </c>
      <c r="HH19">
        <v>18.14</v>
      </c>
      <c r="HI19">
        <v>34.93</v>
      </c>
      <c r="HJ19">
        <v>4</v>
      </c>
      <c r="HK19">
        <v>149.94</v>
      </c>
      <c r="ID19">
        <v>0</v>
      </c>
      <c r="IE19">
        <v>1.24204</v>
      </c>
      <c r="IF19">
        <v>3.2056300000000003E-2</v>
      </c>
      <c r="IG19">
        <v>0</v>
      </c>
      <c r="IH19">
        <v>0.62342900000000001</v>
      </c>
      <c r="II19">
        <v>0.118043</v>
      </c>
      <c r="IJ19">
        <v>0.43196400000000001</v>
      </c>
      <c r="IK19">
        <v>6.2929700000000005E-2</v>
      </c>
      <c r="IL19">
        <v>2.5104600000000001</v>
      </c>
      <c r="IM19">
        <v>50.1</v>
      </c>
      <c r="IN19">
        <v>26.3</v>
      </c>
      <c r="IO19">
        <v>23.8</v>
      </c>
      <c r="IP19">
        <v>47</v>
      </c>
      <c r="IQ19">
        <v>26.3</v>
      </c>
      <c r="IR19">
        <v>20.7</v>
      </c>
      <c r="IU19">
        <v>17.98</v>
      </c>
      <c r="IV19">
        <v>15.87</v>
      </c>
      <c r="IW19">
        <v>13.78</v>
      </c>
      <c r="IX19">
        <v>14.77</v>
      </c>
      <c r="IY19">
        <v>17.98</v>
      </c>
      <c r="IZ19">
        <v>15.87</v>
      </c>
      <c r="JA19">
        <v>35.67</v>
      </c>
      <c r="JB19">
        <v>43.943199999999997</v>
      </c>
      <c r="JK19">
        <v>1</v>
      </c>
      <c r="JL19">
        <v>2.7063100000000002</v>
      </c>
      <c r="JM19">
        <v>2.7063100000000002</v>
      </c>
      <c r="JP19">
        <v>4167.59</v>
      </c>
      <c r="JQ19">
        <v>2.7063100000000002</v>
      </c>
      <c r="JR19">
        <v>0.19</v>
      </c>
      <c r="JS19">
        <v>0.24</v>
      </c>
      <c r="JT19">
        <v>1.49</v>
      </c>
      <c r="JU19">
        <v>0.19</v>
      </c>
      <c r="JV19">
        <v>0.24</v>
      </c>
      <c r="JW19">
        <v>1.42</v>
      </c>
      <c r="JZ19">
        <v>1</v>
      </c>
      <c r="KA19">
        <v>1</v>
      </c>
      <c r="KB19">
        <v>35.092399999999998</v>
      </c>
      <c r="KC19">
        <v>18.953600000000002</v>
      </c>
      <c r="KD19">
        <v>31.356200000000001</v>
      </c>
      <c r="KE19">
        <v>15.83</v>
      </c>
      <c r="KF19">
        <v>48.000700000000002</v>
      </c>
      <c r="KG19">
        <v>32.704799999999999</v>
      </c>
      <c r="KJ19">
        <v>6.8554300000000001</v>
      </c>
      <c r="KK19">
        <v>57.230800000000002</v>
      </c>
      <c r="KL19">
        <v>52.058500000000002</v>
      </c>
      <c r="KM19">
        <v>14.7753</v>
      </c>
      <c r="KN19">
        <v>0</v>
      </c>
      <c r="KO19">
        <v>-429.17599999999999</v>
      </c>
      <c r="KP19">
        <v>0</v>
      </c>
      <c r="KQ19">
        <v>0</v>
      </c>
      <c r="KR19">
        <v>110.455</v>
      </c>
      <c r="KS19">
        <v>177.833</v>
      </c>
      <c r="KT19">
        <v>395.209</v>
      </c>
      <c r="KU19">
        <v>26.3203</v>
      </c>
      <c r="KV19">
        <v>411.56099999999998</v>
      </c>
      <c r="KW19">
        <v>273.60700000000003</v>
      </c>
      <c r="KX19">
        <v>576.34900000000005</v>
      </c>
      <c r="KY19">
        <v>0</v>
      </c>
      <c r="KZ19">
        <v>229.07599999999999</v>
      </c>
      <c r="LA19">
        <v>1079.03</v>
      </c>
      <c r="LB19">
        <v>5.4873000000000003</v>
      </c>
      <c r="LC19">
        <v>38.0062</v>
      </c>
      <c r="LD19">
        <v>52.058500000000002</v>
      </c>
      <c r="LE19">
        <v>14.7753</v>
      </c>
      <c r="LF19">
        <v>-429.17599999999999</v>
      </c>
      <c r="LG19">
        <v>110.455</v>
      </c>
      <c r="LH19">
        <v>177.48599999999999</v>
      </c>
      <c r="LI19">
        <v>395.209</v>
      </c>
      <c r="LJ19">
        <v>26.3203</v>
      </c>
      <c r="LK19">
        <v>390.62200000000001</v>
      </c>
      <c r="LL19">
        <v>219.05099999999999</v>
      </c>
      <c r="LM19">
        <v>576.34900000000005</v>
      </c>
      <c r="LN19">
        <v>229.07599999999999</v>
      </c>
      <c r="LO19">
        <v>1024.48</v>
      </c>
      <c r="LP19">
        <v>26.664300000000001</v>
      </c>
      <c r="LQ19">
        <v>176.446</v>
      </c>
      <c r="LR19">
        <v>52.058500000000002</v>
      </c>
      <c r="LS19">
        <v>0</v>
      </c>
      <c r="LT19">
        <v>466.012</v>
      </c>
      <c r="LU19">
        <v>175.56200000000001</v>
      </c>
      <c r="LV19">
        <v>523.41</v>
      </c>
      <c r="LW19">
        <v>78.617400000000004</v>
      </c>
      <c r="LX19">
        <v>1498.77</v>
      </c>
      <c r="LY19">
        <v>584.875</v>
      </c>
      <c r="LZ19">
        <v>857.04899999999998</v>
      </c>
      <c r="MA19">
        <v>347.08</v>
      </c>
      <c r="MB19">
        <v>1789</v>
      </c>
    </row>
    <row r="20" spans="1:340" x14ac:dyDescent="0.25">
      <c r="A20" s="26">
        <v>44502.538148148145</v>
      </c>
      <c r="B20" t="s">
        <v>1368</v>
      </c>
      <c r="C20" t="s">
        <v>705</v>
      </c>
      <c r="D20">
        <v>9</v>
      </c>
      <c r="E20">
        <v>1</v>
      </c>
      <c r="F20">
        <v>2100</v>
      </c>
      <c r="G20" t="s">
        <v>87</v>
      </c>
      <c r="H20" t="s">
        <v>393</v>
      </c>
      <c r="I20">
        <v>0</v>
      </c>
      <c r="J20">
        <v>0</v>
      </c>
      <c r="K20">
        <v>0</v>
      </c>
      <c r="L20">
        <v>24.3</v>
      </c>
      <c r="O20">
        <v>41.575000000000003</v>
      </c>
      <c r="P20">
        <v>366.238</v>
      </c>
      <c r="Q20">
        <v>279.33999999999997</v>
      </c>
      <c r="R20">
        <v>81.129000000000005</v>
      </c>
      <c r="S20">
        <v>0</v>
      </c>
      <c r="T20">
        <v>-4383.76</v>
      </c>
      <c r="U20">
        <v>0</v>
      </c>
      <c r="V20">
        <v>0</v>
      </c>
      <c r="W20">
        <v>505.55700000000002</v>
      </c>
      <c r="X20">
        <v>964.41499999999996</v>
      </c>
      <c r="Y20">
        <v>2025.88</v>
      </c>
      <c r="Z20">
        <v>119.621</v>
      </c>
      <c r="AA20">
        <v>-2.2550200000000001E-4</v>
      </c>
      <c r="AB20">
        <v>768.28200000000004</v>
      </c>
      <c r="AC20">
        <v>61.387</v>
      </c>
      <c r="AD20">
        <v>108.51600000000001</v>
      </c>
      <c r="AE20">
        <v>0</v>
      </c>
      <c r="AF20">
        <v>43.1646</v>
      </c>
      <c r="AG20">
        <v>213.06800000000001</v>
      </c>
      <c r="AH20">
        <v>169.90299999999999</v>
      </c>
      <c r="AI20">
        <v>6.95</v>
      </c>
      <c r="AJ20">
        <v>20.46</v>
      </c>
      <c r="AK20">
        <v>3.54</v>
      </c>
      <c r="AL20">
        <v>11.44</v>
      </c>
      <c r="AM20">
        <v>0</v>
      </c>
      <c r="AN20">
        <v>-46.74</v>
      </c>
      <c r="AO20">
        <v>0</v>
      </c>
      <c r="AP20">
        <v>0</v>
      </c>
      <c r="AQ20">
        <v>7.06</v>
      </c>
      <c r="AR20">
        <v>16.739999999999998</v>
      </c>
      <c r="AS20">
        <v>26.52</v>
      </c>
      <c r="AT20">
        <v>1.57</v>
      </c>
      <c r="AU20">
        <v>47.54</v>
      </c>
      <c r="AV20">
        <v>42.39</v>
      </c>
      <c r="BI20">
        <v>0</v>
      </c>
      <c r="BJ20">
        <v>1.1324099999999999</v>
      </c>
      <c r="BK20">
        <v>3.1897399999999999E-2</v>
      </c>
      <c r="BL20">
        <v>1.40705E-2</v>
      </c>
      <c r="BM20">
        <v>0</v>
      </c>
      <c r="BN20">
        <v>-4.7460700000000001E-2</v>
      </c>
      <c r="BO20">
        <v>0</v>
      </c>
      <c r="BP20">
        <v>0</v>
      </c>
      <c r="BQ20">
        <v>0.134212</v>
      </c>
      <c r="BR20">
        <v>0.17555899999999999</v>
      </c>
      <c r="BS20">
        <v>0.30364400000000002</v>
      </c>
      <c r="BT20">
        <v>2.03874E-2</v>
      </c>
      <c r="BU20">
        <v>1.7647200000000001</v>
      </c>
      <c r="BV20">
        <v>1.17838</v>
      </c>
      <c r="BW20">
        <v>41.575000000000003</v>
      </c>
      <c r="BX20">
        <v>366.238</v>
      </c>
      <c r="BY20">
        <v>279.33999999999997</v>
      </c>
      <c r="BZ20">
        <v>81.129000000000005</v>
      </c>
      <c r="CA20">
        <v>-4383.76</v>
      </c>
      <c r="CB20">
        <v>505.55700000000002</v>
      </c>
      <c r="CC20">
        <v>964.41499999999996</v>
      </c>
      <c r="CD20">
        <v>2025.88</v>
      </c>
      <c r="CE20">
        <v>119.621</v>
      </c>
      <c r="CF20">
        <v>-2.2550200000000001E-4</v>
      </c>
      <c r="CG20">
        <v>768.28200000000004</v>
      </c>
      <c r="CH20">
        <v>61.387</v>
      </c>
      <c r="CI20">
        <v>108.51600000000001</v>
      </c>
      <c r="CJ20">
        <v>43.1646</v>
      </c>
      <c r="CK20">
        <v>213.06800000000001</v>
      </c>
      <c r="CL20">
        <v>169.90299999999999</v>
      </c>
      <c r="CM20">
        <v>6.95</v>
      </c>
      <c r="CN20">
        <v>20.46</v>
      </c>
      <c r="CO20">
        <v>3.54</v>
      </c>
      <c r="CP20">
        <v>11.44</v>
      </c>
      <c r="CQ20">
        <v>-46.74</v>
      </c>
      <c r="CR20">
        <v>7.06</v>
      </c>
      <c r="CS20">
        <v>16.739999999999998</v>
      </c>
      <c r="CT20">
        <v>26.52</v>
      </c>
      <c r="CU20">
        <v>1.57</v>
      </c>
      <c r="CV20">
        <v>47.54</v>
      </c>
      <c r="CW20">
        <v>42.39</v>
      </c>
      <c r="DH20">
        <v>0</v>
      </c>
      <c r="DI20">
        <v>1.1324099999999999</v>
      </c>
      <c r="DJ20">
        <v>3.1897399999999999E-2</v>
      </c>
      <c r="DK20">
        <v>1.40705E-2</v>
      </c>
      <c r="DL20">
        <v>-4.7460700000000001E-2</v>
      </c>
      <c r="DM20">
        <v>0.134212</v>
      </c>
      <c r="DN20">
        <v>0.17555899999999999</v>
      </c>
      <c r="DO20">
        <v>0.30364400000000002</v>
      </c>
      <c r="DP20">
        <v>2.03874E-2</v>
      </c>
      <c r="DQ20">
        <v>1.7647200000000001</v>
      </c>
      <c r="DR20">
        <v>1.17838</v>
      </c>
      <c r="DS20" t="s">
        <v>1352</v>
      </c>
      <c r="DT20" t="s">
        <v>670</v>
      </c>
      <c r="DU20" t="s">
        <v>665</v>
      </c>
      <c r="DV20" t="s">
        <v>501</v>
      </c>
      <c r="DW20">
        <v>0</v>
      </c>
      <c r="DX20">
        <v>0</v>
      </c>
      <c r="DY20">
        <v>0</v>
      </c>
      <c r="DZ20">
        <v>0</v>
      </c>
      <c r="EC20">
        <v>41.575000000000003</v>
      </c>
      <c r="ED20">
        <v>366.238</v>
      </c>
      <c r="EE20">
        <v>279.33999999999997</v>
      </c>
      <c r="EF20">
        <v>81.129000000000005</v>
      </c>
      <c r="EG20">
        <v>0</v>
      </c>
      <c r="EH20">
        <v>-4383.76</v>
      </c>
      <c r="EI20">
        <v>0</v>
      </c>
      <c r="EJ20">
        <v>0</v>
      </c>
      <c r="EK20">
        <v>505.55700000000002</v>
      </c>
      <c r="EL20">
        <v>964.41499999999996</v>
      </c>
      <c r="EM20">
        <v>2025.88</v>
      </c>
      <c r="EN20">
        <v>119.621</v>
      </c>
      <c r="EO20">
        <v>-2.2550200000000001E-4</v>
      </c>
      <c r="EP20">
        <v>61.387</v>
      </c>
      <c r="EQ20">
        <v>108.51600000000001</v>
      </c>
      <c r="ER20">
        <v>0</v>
      </c>
      <c r="ES20">
        <v>43.1646</v>
      </c>
      <c r="ET20">
        <v>213.06800000000001</v>
      </c>
      <c r="EU20">
        <v>6.95</v>
      </c>
      <c r="EV20">
        <v>20.46</v>
      </c>
      <c r="EW20">
        <v>3.54</v>
      </c>
      <c r="EX20">
        <v>11.44</v>
      </c>
      <c r="EY20">
        <v>0</v>
      </c>
      <c r="EZ20">
        <v>-46.74</v>
      </c>
      <c r="FA20">
        <v>0</v>
      </c>
      <c r="FB20">
        <v>0</v>
      </c>
      <c r="FC20">
        <v>7.06</v>
      </c>
      <c r="FD20">
        <v>16.739999999999998</v>
      </c>
      <c r="FE20">
        <v>26.52</v>
      </c>
      <c r="FF20">
        <v>1.57</v>
      </c>
      <c r="FG20">
        <v>47.54</v>
      </c>
      <c r="FT20">
        <v>0</v>
      </c>
      <c r="FU20">
        <v>1.1324099999999999</v>
      </c>
      <c r="FV20">
        <v>3.1897399999999999E-2</v>
      </c>
      <c r="FW20">
        <v>1.40705E-2</v>
      </c>
      <c r="FX20">
        <v>0</v>
      </c>
      <c r="FY20">
        <v>-4.7460700000000001E-2</v>
      </c>
      <c r="FZ20">
        <v>0</v>
      </c>
      <c r="GA20">
        <v>0</v>
      </c>
      <c r="GB20">
        <v>0.134212</v>
      </c>
      <c r="GC20">
        <v>0.17555899999999999</v>
      </c>
      <c r="GD20">
        <v>0.30364400000000002</v>
      </c>
      <c r="GE20">
        <v>2.03874E-2</v>
      </c>
      <c r="GF20">
        <v>1.7647200000000001</v>
      </c>
      <c r="GG20">
        <v>180.07300000000001</v>
      </c>
      <c r="GH20">
        <v>1274.1099999999999</v>
      </c>
      <c r="GI20">
        <v>279.33999999999997</v>
      </c>
      <c r="GJ20">
        <v>0</v>
      </c>
      <c r="GK20">
        <v>2135</v>
      </c>
      <c r="GL20">
        <v>930.00099999999998</v>
      </c>
      <c r="GM20">
        <v>2637.81</v>
      </c>
      <c r="GN20">
        <v>297.5</v>
      </c>
      <c r="GO20">
        <v>7733.84</v>
      </c>
      <c r="GP20">
        <v>149.94800000000001</v>
      </c>
      <c r="GQ20">
        <v>161.398</v>
      </c>
      <c r="GR20">
        <v>65.400000000000006</v>
      </c>
      <c r="GS20">
        <v>376.74599999999998</v>
      </c>
      <c r="GT20">
        <v>17.4192</v>
      </c>
      <c r="GU20">
        <v>50.03</v>
      </c>
      <c r="GV20">
        <v>3.54</v>
      </c>
      <c r="GW20">
        <v>32.9574</v>
      </c>
      <c r="GX20">
        <v>30.1</v>
      </c>
      <c r="GY20">
        <v>22.575199999999999</v>
      </c>
      <c r="GZ20">
        <v>34.86</v>
      </c>
      <c r="HA20">
        <v>3.98</v>
      </c>
      <c r="HB20">
        <v>195.46199999999999</v>
      </c>
      <c r="HC20">
        <v>17.88</v>
      </c>
      <c r="HD20">
        <v>50.03</v>
      </c>
      <c r="HE20">
        <v>3.54</v>
      </c>
      <c r="HF20">
        <v>15.49</v>
      </c>
      <c r="HG20">
        <v>30.1</v>
      </c>
      <c r="HH20">
        <v>18.100000000000001</v>
      </c>
      <c r="HI20">
        <v>34.86</v>
      </c>
      <c r="HJ20">
        <v>3.98</v>
      </c>
      <c r="HK20">
        <v>173.98</v>
      </c>
      <c r="ID20">
        <v>0</v>
      </c>
      <c r="IE20">
        <v>2.14581</v>
      </c>
      <c r="IF20">
        <v>3.1897399999999999E-2</v>
      </c>
      <c r="IG20">
        <v>0</v>
      </c>
      <c r="IH20">
        <v>0.62342900000000001</v>
      </c>
      <c r="II20">
        <v>0.118043</v>
      </c>
      <c r="IJ20">
        <v>0.43196400000000001</v>
      </c>
      <c r="IK20">
        <v>6.2929700000000005E-2</v>
      </c>
      <c r="IL20">
        <v>3.4140700000000002</v>
      </c>
      <c r="IM20">
        <v>48.2</v>
      </c>
      <c r="IN20">
        <v>23.9</v>
      </c>
      <c r="IO20">
        <v>24.3</v>
      </c>
      <c r="IP20">
        <v>48.2</v>
      </c>
      <c r="IQ20">
        <v>23.9</v>
      </c>
      <c r="IR20">
        <v>24.3</v>
      </c>
      <c r="IU20">
        <v>25.53</v>
      </c>
      <c r="IV20">
        <v>16.86</v>
      </c>
      <c r="IW20">
        <v>25.53</v>
      </c>
      <c r="IX20">
        <v>16.86</v>
      </c>
      <c r="IY20">
        <v>25.53</v>
      </c>
      <c r="IZ20">
        <v>16.86</v>
      </c>
      <c r="JA20">
        <v>55.63</v>
      </c>
      <c r="JB20">
        <v>48.316699999999997</v>
      </c>
      <c r="JK20">
        <v>1</v>
      </c>
      <c r="JL20">
        <v>2.7537199999999999</v>
      </c>
      <c r="JM20">
        <v>2.7537199999999999</v>
      </c>
      <c r="JP20">
        <v>4385.04</v>
      </c>
      <c r="JQ20">
        <v>2.7537199999999999</v>
      </c>
      <c r="JR20">
        <v>0.2</v>
      </c>
      <c r="JS20">
        <v>0.26</v>
      </c>
      <c r="JT20">
        <v>1.55</v>
      </c>
      <c r="JU20">
        <v>0.2</v>
      </c>
      <c r="JV20">
        <v>0.26</v>
      </c>
      <c r="JW20">
        <v>1.55</v>
      </c>
      <c r="JZ20">
        <v>1</v>
      </c>
      <c r="KA20">
        <v>1</v>
      </c>
      <c r="KB20">
        <v>32.021500000000003</v>
      </c>
      <c r="KC20">
        <v>19.3659</v>
      </c>
      <c r="KD20">
        <v>32.021500000000003</v>
      </c>
      <c r="KE20">
        <v>19.3659</v>
      </c>
      <c r="KF20">
        <v>49.008099999999999</v>
      </c>
      <c r="KG20">
        <v>41.5015</v>
      </c>
      <c r="KJ20">
        <v>7.9596499999999999</v>
      </c>
      <c r="KK20">
        <v>93.712500000000006</v>
      </c>
      <c r="KL20">
        <v>51.8005</v>
      </c>
      <c r="KM20">
        <v>14.7753</v>
      </c>
      <c r="KN20">
        <v>0</v>
      </c>
      <c r="KO20">
        <v>-454.96</v>
      </c>
      <c r="KP20">
        <v>0</v>
      </c>
      <c r="KQ20">
        <v>0</v>
      </c>
      <c r="KR20">
        <v>110.455</v>
      </c>
      <c r="KS20">
        <v>177.69399999999999</v>
      </c>
      <c r="KT20">
        <v>395.209</v>
      </c>
      <c r="KU20">
        <v>26.3203</v>
      </c>
      <c r="KV20">
        <v>422.96600000000001</v>
      </c>
      <c r="KW20">
        <v>325.78300000000002</v>
      </c>
      <c r="KX20">
        <v>575.9</v>
      </c>
      <c r="KY20">
        <v>0</v>
      </c>
      <c r="KZ20">
        <v>229.07599999999999</v>
      </c>
      <c r="LA20">
        <v>1130.76</v>
      </c>
      <c r="LB20">
        <v>7.9596499999999999</v>
      </c>
      <c r="LC20">
        <v>93.712500000000006</v>
      </c>
      <c r="LD20">
        <v>51.8005</v>
      </c>
      <c r="LE20">
        <v>14.7753</v>
      </c>
      <c r="LF20">
        <v>-454.96</v>
      </c>
      <c r="LG20">
        <v>110.455</v>
      </c>
      <c r="LH20">
        <v>177.69399999999999</v>
      </c>
      <c r="LI20">
        <v>395.209</v>
      </c>
      <c r="LJ20">
        <v>26.3203</v>
      </c>
      <c r="LK20">
        <v>422.96600000000001</v>
      </c>
      <c r="LL20">
        <v>325.78300000000002</v>
      </c>
      <c r="LM20">
        <v>575.9</v>
      </c>
      <c r="LN20">
        <v>229.07599999999999</v>
      </c>
      <c r="LO20">
        <v>1130.76</v>
      </c>
      <c r="LP20">
        <v>35.903399999999998</v>
      </c>
      <c r="LQ20">
        <v>323.44299999999998</v>
      </c>
      <c r="LR20">
        <v>51.8005</v>
      </c>
      <c r="LS20">
        <v>0</v>
      </c>
      <c r="LT20">
        <v>466.012</v>
      </c>
      <c r="LU20">
        <v>175.56200000000001</v>
      </c>
      <c r="LV20">
        <v>523.41</v>
      </c>
      <c r="LW20">
        <v>78.617400000000004</v>
      </c>
      <c r="LX20">
        <v>1654.75</v>
      </c>
      <c r="LY20">
        <v>795.77800000000002</v>
      </c>
      <c r="LZ20">
        <v>856.54300000000001</v>
      </c>
      <c r="MA20">
        <v>347.08</v>
      </c>
      <c r="MB20">
        <v>1999.4</v>
      </c>
    </row>
    <row r="21" spans="1:340" x14ac:dyDescent="0.25">
      <c r="A21" s="26">
        <v>44502.538506944446</v>
      </c>
      <c r="B21" t="s">
        <v>1369</v>
      </c>
      <c r="C21" t="s">
        <v>707</v>
      </c>
      <c r="D21">
        <v>9</v>
      </c>
      <c r="E21">
        <v>1</v>
      </c>
      <c r="F21">
        <v>2100</v>
      </c>
      <c r="G21" t="s">
        <v>87</v>
      </c>
      <c r="H21" t="s">
        <v>112</v>
      </c>
      <c r="I21">
        <v>-6.48</v>
      </c>
      <c r="J21">
        <v>-3.4</v>
      </c>
      <c r="K21">
        <v>-3.3</v>
      </c>
      <c r="L21">
        <v>27.6</v>
      </c>
      <c r="O21">
        <v>50.792000000000002</v>
      </c>
      <c r="P21">
        <v>474.75</v>
      </c>
      <c r="Q21">
        <v>279.33999999999997</v>
      </c>
      <c r="R21">
        <v>81.129000000000005</v>
      </c>
      <c r="S21">
        <v>0</v>
      </c>
      <c r="T21">
        <v>-4383.76</v>
      </c>
      <c r="U21">
        <v>0</v>
      </c>
      <c r="V21">
        <v>0</v>
      </c>
      <c r="W21">
        <v>505.55700000000002</v>
      </c>
      <c r="X21">
        <v>966.02499999999998</v>
      </c>
      <c r="Y21">
        <v>2025.88</v>
      </c>
      <c r="Z21">
        <v>119.621</v>
      </c>
      <c r="AA21">
        <v>119.33799999999999</v>
      </c>
      <c r="AB21">
        <v>886.01099999999997</v>
      </c>
      <c r="AC21">
        <v>74.996200000000002</v>
      </c>
      <c r="AD21">
        <v>108.51600000000001</v>
      </c>
      <c r="AE21">
        <v>0</v>
      </c>
      <c r="AF21">
        <v>43.1646</v>
      </c>
      <c r="AG21">
        <v>226.67699999999999</v>
      </c>
      <c r="AH21">
        <v>183.51300000000001</v>
      </c>
      <c r="AI21">
        <v>8.5</v>
      </c>
      <c r="AJ21">
        <v>25.39</v>
      </c>
      <c r="AK21">
        <v>3.54</v>
      </c>
      <c r="AL21">
        <v>11.44</v>
      </c>
      <c r="AM21">
        <v>0</v>
      </c>
      <c r="AN21">
        <v>-46.76</v>
      </c>
      <c r="AO21">
        <v>0</v>
      </c>
      <c r="AP21">
        <v>0</v>
      </c>
      <c r="AQ21">
        <v>7.06</v>
      </c>
      <c r="AR21">
        <v>16.760000000000002</v>
      </c>
      <c r="AS21">
        <v>26.52</v>
      </c>
      <c r="AT21">
        <v>1.57</v>
      </c>
      <c r="AU21">
        <v>54.02</v>
      </c>
      <c r="AV21">
        <v>48.87</v>
      </c>
      <c r="BI21">
        <v>0</v>
      </c>
      <c r="BJ21">
        <v>1.38466</v>
      </c>
      <c r="BK21">
        <v>3.1897399999999999E-2</v>
      </c>
      <c r="BL21">
        <v>1.40705E-2</v>
      </c>
      <c r="BM21">
        <v>0</v>
      </c>
      <c r="BN21">
        <v>-4.7460700000000001E-2</v>
      </c>
      <c r="BO21">
        <v>0</v>
      </c>
      <c r="BP21">
        <v>0</v>
      </c>
      <c r="BQ21">
        <v>0.134212</v>
      </c>
      <c r="BR21">
        <v>0.17564299999999999</v>
      </c>
      <c r="BS21">
        <v>0.30364400000000002</v>
      </c>
      <c r="BT21">
        <v>2.03874E-2</v>
      </c>
      <c r="BU21">
        <v>2.0170499999999998</v>
      </c>
      <c r="BV21">
        <v>1.43062</v>
      </c>
      <c r="BW21">
        <v>41.575000000000003</v>
      </c>
      <c r="BX21">
        <v>366.238</v>
      </c>
      <c r="BY21">
        <v>279.33999999999997</v>
      </c>
      <c r="BZ21">
        <v>81.129000000000005</v>
      </c>
      <c r="CA21">
        <v>-4383.76</v>
      </c>
      <c r="CB21">
        <v>505.55700000000002</v>
      </c>
      <c r="CC21">
        <v>964.41499999999996</v>
      </c>
      <c r="CD21">
        <v>2025.88</v>
      </c>
      <c r="CE21">
        <v>119.621</v>
      </c>
      <c r="CF21">
        <v>-2.2550200000000001E-4</v>
      </c>
      <c r="CG21">
        <v>768.28200000000004</v>
      </c>
      <c r="CH21">
        <v>61.387</v>
      </c>
      <c r="CI21">
        <v>108.51600000000001</v>
      </c>
      <c r="CJ21">
        <v>43.1646</v>
      </c>
      <c r="CK21">
        <v>213.06800000000001</v>
      </c>
      <c r="CL21">
        <v>169.90299999999999</v>
      </c>
      <c r="CM21">
        <v>6.95</v>
      </c>
      <c r="CN21">
        <v>20.46</v>
      </c>
      <c r="CO21">
        <v>3.54</v>
      </c>
      <c r="CP21">
        <v>11.44</v>
      </c>
      <c r="CQ21">
        <v>-46.74</v>
      </c>
      <c r="CR21">
        <v>7.06</v>
      </c>
      <c r="CS21">
        <v>16.739999999999998</v>
      </c>
      <c r="CT21">
        <v>26.52</v>
      </c>
      <c r="CU21">
        <v>1.57</v>
      </c>
      <c r="CV21">
        <v>47.54</v>
      </c>
      <c r="CW21">
        <v>42.39</v>
      </c>
      <c r="DH21">
        <v>0</v>
      </c>
      <c r="DI21">
        <v>1.1324099999999999</v>
      </c>
      <c r="DJ21">
        <v>3.1897399999999999E-2</v>
      </c>
      <c r="DK21">
        <v>1.40705E-2</v>
      </c>
      <c r="DL21">
        <v>-4.7460700000000001E-2</v>
      </c>
      <c r="DM21">
        <v>0.134212</v>
      </c>
      <c r="DN21">
        <v>0.17555899999999999</v>
      </c>
      <c r="DO21">
        <v>0.30364400000000002</v>
      </c>
      <c r="DP21">
        <v>2.03874E-2</v>
      </c>
      <c r="DQ21">
        <v>1.7647200000000001</v>
      </c>
      <c r="DR21">
        <v>1.17838</v>
      </c>
      <c r="DS21" t="s">
        <v>1352</v>
      </c>
      <c r="DT21" t="s">
        <v>670</v>
      </c>
      <c r="DU21" t="s">
        <v>665</v>
      </c>
      <c r="DV21" t="s">
        <v>501</v>
      </c>
      <c r="DW21">
        <v>-0.252328</v>
      </c>
      <c r="DX21">
        <v>-0.25224400000000002</v>
      </c>
      <c r="DY21">
        <v>-13.6</v>
      </c>
      <c r="DZ21">
        <v>-15.3</v>
      </c>
      <c r="EC21">
        <v>50.792000000000002</v>
      </c>
      <c r="ED21">
        <v>474.75</v>
      </c>
      <c r="EE21">
        <v>279.33999999999997</v>
      </c>
      <c r="EF21">
        <v>81.129000000000005</v>
      </c>
      <c r="EG21">
        <v>0</v>
      </c>
      <c r="EH21">
        <v>-4383.76</v>
      </c>
      <c r="EI21">
        <v>0</v>
      </c>
      <c r="EJ21">
        <v>0</v>
      </c>
      <c r="EK21">
        <v>505.55700000000002</v>
      </c>
      <c r="EL21">
        <v>966.02499999999998</v>
      </c>
      <c r="EM21">
        <v>2025.88</v>
      </c>
      <c r="EN21">
        <v>119.621</v>
      </c>
      <c r="EO21">
        <v>119.33799999999999</v>
      </c>
      <c r="EP21">
        <v>74.996200000000002</v>
      </c>
      <c r="EQ21">
        <v>108.51600000000001</v>
      </c>
      <c r="ER21">
        <v>0</v>
      </c>
      <c r="ES21">
        <v>43.1646</v>
      </c>
      <c r="ET21">
        <v>226.67699999999999</v>
      </c>
      <c r="EU21">
        <v>8.5</v>
      </c>
      <c r="EV21">
        <v>25.39</v>
      </c>
      <c r="EW21">
        <v>3.54</v>
      </c>
      <c r="EX21">
        <v>11.44</v>
      </c>
      <c r="EY21">
        <v>0</v>
      </c>
      <c r="EZ21">
        <v>-46.76</v>
      </c>
      <c r="FA21">
        <v>0</v>
      </c>
      <c r="FB21">
        <v>0</v>
      </c>
      <c r="FC21">
        <v>7.06</v>
      </c>
      <c r="FD21">
        <v>16.760000000000002</v>
      </c>
      <c r="FE21">
        <v>26.52</v>
      </c>
      <c r="FF21">
        <v>1.57</v>
      </c>
      <c r="FG21">
        <v>54.02</v>
      </c>
      <c r="FT21">
        <v>0</v>
      </c>
      <c r="FU21">
        <v>1.38466</v>
      </c>
      <c r="FV21">
        <v>3.1897399999999999E-2</v>
      </c>
      <c r="FW21">
        <v>1.40705E-2</v>
      </c>
      <c r="FX21">
        <v>0</v>
      </c>
      <c r="FY21">
        <v>-4.7460700000000001E-2</v>
      </c>
      <c r="FZ21">
        <v>0</v>
      </c>
      <c r="GA21">
        <v>0</v>
      </c>
      <c r="GB21">
        <v>0.134212</v>
      </c>
      <c r="GC21">
        <v>0.17564299999999999</v>
      </c>
      <c r="GD21">
        <v>0.30364400000000002</v>
      </c>
      <c r="GE21">
        <v>2.03874E-2</v>
      </c>
      <c r="GF21">
        <v>2.0170499999999998</v>
      </c>
      <c r="GG21">
        <v>180.071</v>
      </c>
      <c r="GH21">
        <v>1274.0999999999999</v>
      </c>
      <c r="GI21">
        <v>279.33999999999997</v>
      </c>
      <c r="GJ21">
        <v>0</v>
      </c>
      <c r="GK21">
        <v>2135</v>
      </c>
      <c r="GL21">
        <v>930.00099999999998</v>
      </c>
      <c r="GM21">
        <v>2637.81</v>
      </c>
      <c r="GN21">
        <v>297.5</v>
      </c>
      <c r="GO21">
        <v>7733.83</v>
      </c>
      <c r="GP21">
        <v>149.946</v>
      </c>
      <c r="GQ21">
        <v>161.398</v>
      </c>
      <c r="GR21">
        <v>65.400000000000006</v>
      </c>
      <c r="GS21">
        <v>376.74299999999999</v>
      </c>
      <c r="GT21">
        <v>17.4192</v>
      </c>
      <c r="GU21">
        <v>50.03</v>
      </c>
      <c r="GV21">
        <v>3.54</v>
      </c>
      <c r="GW21">
        <v>32.9574</v>
      </c>
      <c r="GX21">
        <v>30.1</v>
      </c>
      <c r="GY21">
        <v>22.575199999999999</v>
      </c>
      <c r="GZ21">
        <v>34.86</v>
      </c>
      <c r="HA21">
        <v>3.98</v>
      </c>
      <c r="HB21">
        <v>195.46199999999999</v>
      </c>
      <c r="HC21">
        <v>17.88</v>
      </c>
      <c r="HD21">
        <v>50.03</v>
      </c>
      <c r="HE21">
        <v>3.54</v>
      </c>
      <c r="HF21">
        <v>15.49</v>
      </c>
      <c r="HG21">
        <v>30.1</v>
      </c>
      <c r="HH21">
        <v>18.100000000000001</v>
      </c>
      <c r="HI21">
        <v>34.86</v>
      </c>
      <c r="HJ21">
        <v>3.98</v>
      </c>
      <c r="HK21">
        <v>173.98</v>
      </c>
      <c r="ID21">
        <v>0</v>
      </c>
      <c r="IE21">
        <v>2.1457999999999999</v>
      </c>
      <c r="IF21">
        <v>3.1897399999999999E-2</v>
      </c>
      <c r="IG21">
        <v>0</v>
      </c>
      <c r="IH21">
        <v>0.62342900000000001</v>
      </c>
      <c r="II21">
        <v>0.118043</v>
      </c>
      <c r="IJ21">
        <v>0.43196400000000001</v>
      </c>
      <c r="IK21">
        <v>6.2929700000000005E-2</v>
      </c>
      <c r="IL21">
        <v>3.4140600000000001</v>
      </c>
      <c r="IM21">
        <v>51.6</v>
      </c>
      <c r="IN21">
        <v>24</v>
      </c>
      <c r="IO21">
        <v>27.6</v>
      </c>
      <c r="IP21">
        <v>48.2</v>
      </c>
      <c r="IQ21">
        <v>23.9</v>
      </c>
      <c r="IR21">
        <v>24.3</v>
      </c>
      <c r="IU21">
        <v>30.56</v>
      </c>
      <c r="IV21">
        <v>18.309999999999999</v>
      </c>
      <c r="IW21">
        <v>25.53</v>
      </c>
      <c r="IX21">
        <v>16.86</v>
      </c>
      <c r="IY21">
        <v>30.56</v>
      </c>
      <c r="IZ21">
        <v>18.309999999999999</v>
      </c>
      <c r="JA21">
        <v>55.63</v>
      </c>
      <c r="JB21">
        <v>48.316699999999997</v>
      </c>
      <c r="JK21">
        <v>1</v>
      </c>
      <c r="JL21">
        <v>2.7537199999999999</v>
      </c>
      <c r="JM21">
        <v>2.7537199999999999</v>
      </c>
      <c r="JP21">
        <v>4385.04</v>
      </c>
      <c r="JQ21">
        <v>2.7537199999999999</v>
      </c>
      <c r="JR21">
        <v>0.2</v>
      </c>
      <c r="JS21">
        <v>0.25</v>
      </c>
      <c r="JT21">
        <v>1.66</v>
      </c>
      <c r="JU21">
        <v>0.2</v>
      </c>
      <c r="JV21">
        <v>0.26</v>
      </c>
      <c r="JW21">
        <v>1.55</v>
      </c>
      <c r="JZ21">
        <v>1</v>
      </c>
      <c r="KA21">
        <v>1</v>
      </c>
      <c r="KB21">
        <v>36.081699999999998</v>
      </c>
      <c r="KC21">
        <v>23.4588</v>
      </c>
      <c r="KD21">
        <v>32.021500000000003</v>
      </c>
      <c r="KE21">
        <v>19.3659</v>
      </c>
      <c r="KF21">
        <v>49.0077</v>
      </c>
      <c r="KG21">
        <v>41.501199999999997</v>
      </c>
      <c r="KJ21">
        <v>9.7555700000000005</v>
      </c>
      <c r="KK21">
        <v>123.06</v>
      </c>
      <c r="KL21">
        <v>51.8005</v>
      </c>
      <c r="KM21">
        <v>14.7753</v>
      </c>
      <c r="KN21">
        <v>0</v>
      </c>
      <c r="KO21">
        <v>-454.96</v>
      </c>
      <c r="KP21">
        <v>0</v>
      </c>
      <c r="KQ21">
        <v>0</v>
      </c>
      <c r="KR21">
        <v>110.455</v>
      </c>
      <c r="KS21">
        <v>177.999</v>
      </c>
      <c r="KT21">
        <v>395.209</v>
      </c>
      <c r="KU21">
        <v>26.3203</v>
      </c>
      <c r="KV21">
        <v>454.41500000000002</v>
      </c>
      <c r="KW21">
        <v>398.00700000000001</v>
      </c>
      <c r="KX21">
        <v>575.9</v>
      </c>
      <c r="KY21">
        <v>0</v>
      </c>
      <c r="KZ21">
        <v>229.07599999999999</v>
      </c>
      <c r="LA21">
        <v>1202.98</v>
      </c>
      <c r="LB21">
        <v>7.9596499999999999</v>
      </c>
      <c r="LC21">
        <v>93.712500000000006</v>
      </c>
      <c r="LD21">
        <v>51.8005</v>
      </c>
      <c r="LE21">
        <v>14.7753</v>
      </c>
      <c r="LF21">
        <v>-454.96</v>
      </c>
      <c r="LG21">
        <v>110.455</v>
      </c>
      <c r="LH21">
        <v>177.69399999999999</v>
      </c>
      <c r="LI21">
        <v>395.209</v>
      </c>
      <c r="LJ21">
        <v>26.3203</v>
      </c>
      <c r="LK21">
        <v>422.96600000000001</v>
      </c>
      <c r="LL21">
        <v>325.78300000000002</v>
      </c>
      <c r="LM21">
        <v>575.9</v>
      </c>
      <c r="LN21">
        <v>229.07599999999999</v>
      </c>
      <c r="LO21">
        <v>1130.76</v>
      </c>
      <c r="LP21">
        <v>35.902799999999999</v>
      </c>
      <c r="LQ21">
        <v>323.44099999999997</v>
      </c>
      <c r="LR21">
        <v>51.8005</v>
      </c>
      <c r="LS21">
        <v>0</v>
      </c>
      <c r="LT21">
        <v>466.012</v>
      </c>
      <c r="LU21">
        <v>175.56200000000001</v>
      </c>
      <c r="LV21">
        <v>523.41</v>
      </c>
      <c r="LW21">
        <v>78.617400000000004</v>
      </c>
      <c r="LX21">
        <v>1654.75</v>
      </c>
      <c r="LY21">
        <v>795.76599999999996</v>
      </c>
      <c r="LZ21">
        <v>856.54300000000001</v>
      </c>
      <c r="MA21">
        <v>347.08</v>
      </c>
      <c r="MB21">
        <v>1999.39</v>
      </c>
    </row>
    <row r="22" spans="1:340" x14ac:dyDescent="0.25">
      <c r="A22" s="26">
        <v>44502.538865740738</v>
      </c>
      <c r="B22" t="s">
        <v>1370</v>
      </c>
      <c r="C22" t="s">
        <v>709</v>
      </c>
      <c r="D22">
        <v>10</v>
      </c>
      <c r="E22">
        <v>1</v>
      </c>
      <c r="F22">
        <v>2100</v>
      </c>
      <c r="G22" t="s">
        <v>87</v>
      </c>
      <c r="H22" t="s">
        <v>393</v>
      </c>
      <c r="I22">
        <v>0</v>
      </c>
      <c r="J22">
        <v>0</v>
      </c>
      <c r="K22">
        <v>0</v>
      </c>
      <c r="L22">
        <v>25.2</v>
      </c>
      <c r="O22">
        <v>48.507899999999999</v>
      </c>
      <c r="P22">
        <v>479.99200000000002</v>
      </c>
      <c r="Q22">
        <v>278.41300000000001</v>
      </c>
      <c r="R22">
        <v>81.132599999999996</v>
      </c>
      <c r="S22">
        <v>0</v>
      </c>
      <c r="T22">
        <v>-4505.78</v>
      </c>
      <c r="U22">
        <v>0</v>
      </c>
      <c r="V22">
        <v>0</v>
      </c>
      <c r="W22">
        <v>505.55700000000002</v>
      </c>
      <c r="X22">
        <v>966.67499999999995</v>
      </c>
      <c r="Y22">
        <v>2025.88</v>
      </c>
      <c r="Z22">
        <v>119.621</v>
      </c>
      <c r="AA22">
        <v>-1.43466E-4</v>
      </c>
      <c r="AB22">
        <v>888.04600000000005</v>
      </c>
      <c r="AC22">
        <v>71.626999999999995</v>
      </c>
      <c r="AD22">
        <v>107.932</v>
      </c>
      <c r="AE22">
        <v>0</v>
      </c>
      <c r="AF22">
        <v>43.1646</v>
      </c>
      <c r="AG22">
        <v>222.72300000000001</v>
      </c>
      <c r="AH22">
        <v>179.559</v>
      </c>
      <c r="AI22">
        <v>8.09</v>
      </c>
      <c r="AJ22">
        <v>22.55</v>
      </c>
      <c r="AK22">
        <v>3.53</v>
      </c>
      <c r="AL22">
        <v>11.42</v>
      </c>
      <c r="AM22">
        <v>0</v>
      </c>
      <c r="AN22">
        <v>-46.36</v>
      </c>
      <c r="AO22">
        <v>0</v>
      </c>
      <c r="AP22">
        <v>0</v>
      </c>
      <c r="AQ22">
        <v>7.16</v>
      </c>
      <c r="AR22">
        <v>16.86</v>
      </c>
      <c r="AS22">
        <v>26.62</v>
      </c>
      <c r="AT22">
        <v>1.59</v>
      </c>
      <c r="AU22">
        <v>51.46</v>
      </c>
      <c r="AV22">
        <v>45.59</v>
      </c>
      <c r="BI22">
        <v>0</v>
      </c>
      <c r="BJ22">
        <v>1.2481100000000001</v>
      </c>
      <c r="BK22">
        <v>3.1791600000000003E-2</v>
      </c>
      <c r="BL22">
        <v>1.40705E-2</v>
      </c>
      <c r="BM22">
        <v>0</v>
      </c>
      <c r="BN22">
        <v>-3.65032E-2</v>
      </c>
      <c r="BO22">
        <v>0</v>
      </c>
      <c r="BP22">
        <v>0</v>
      </c>
      <c r="BQ22">
        <v>0.134212</v>
      </c>
      <c r="BR22">
        <v>0.17593200000000001</v>
      </c>
      <c r="BS22">
        <v>0.30364400000000002</v>
      </c>
      <c r="BT22">
        <v>2.03874E-2</v>
      </c>
      <c r="BU22">
        <v>1.8916500000000001</v>
      </c>
      <c r="BV22">
        <v>1.2939700000000001</v>
      </c>
      <c r="BW22">
        <v>48.507899999999999</v>
      </c>
      <c r="BX22">
        <v>479.99200000000002</v>
      </c>
      <c r="BY22">
        <v>278.41300000000001</v>
      </c>
      <c r="BZ22">
        <v>81.132599999999996</v>
      </c>
      <c r="CA22">
        <v>-4505.78</v>
      </c>
      <c r="CB22">
        <v>505.55700000000002</v>
      </c>
      <c r="CC22">
        <v>966.67499999999995</v>
      </c>
      <c r="CD22">
        <v>2025.88</v>
      </c>
      <c r="CE22">
        <v>119.621</v>
      </c>
      <c r="CF22">
        <v>-1.3983999999999999E-4</v>
      </c>
      <c r="CG22">
        <v>888.04600000000005</v>
      </c>
      <c r="CH22">
        <v>71.626999999999995</v>
      </c>
      <c r="CI22">
        <v>107.932</v>
      </c>
      <c r="CJ22">
        <v>43.1646</v>
      </c>
      <c r="CK22">
        <v>222.72300000000001</v>
      </c>
      <c r="CL22">
        <v>179.559</v>
      </c>
      <c r="CM22">
        <v>8.09</v>
      </c>
      <c r="CN22">
        <v>22.55</v>
      </c>
      <c r="CO22">
        <v>3.53</v>
      </c>
      <c r="CP22">
        <v>11.42</v>
      </c>
      <c r="CQ22">
        <v>-46.36</v>
      </c>
      <c r="CR22">
        <v>7.16</v>
      </c>
      <c r="CS22">
        <v>16.86</v>
      </c>
      <c r="CT22">
        <v>26.62</v>
      </c>
      <c r="CU22">
        <v>1.59</v>
      </c>
      <c r="CV22">
        <v>51.46</v>
      </c>
      <c r="CW22">
        <v>45.59</v>
      </c>
      <c r="DH22">
        <v>0</v>
      </c>
      <c r="DI22">
        <v>1.2481100000000001</v>
      </c>
      <c r="DJ22">
        <v>3.1791600000000003E-2</v>
      </c>
      <c r="DK22">
        <v>1.40705E-2</v>
      </c>
      <c r="DL22">
        <v>-3.65032E-2</v>
      </c>
      <c r="DM22">
        <v>0.134212</v>
      </c>
      <c r="DN22">
        <v>0.17593200000000001</v>
      </c>
      <c r="DO22">
        <v>0.30364400000000002</v>
      </c>
      <c r="DP22">
        <v>2.03874E-2</v>
      </c>
      <c r="DQ22">
        <v>1.8916500000000001</v>
      </c>
      <c r="DR22">
        <v>1.2939700000000001</v>
      </c>
      <c r="DS22" t="s">
        <v>1352</v>
      </c>
      <c r="DT22" t="s">
        <v>670</v>
      </c>
      <c r="DU22" t="s">
        <v>665</v>
      </c>
      <c r="DV22" t="s">
        <v>501</v>
      </c>
      <c r="DW22">
        <v>0</v>
      </c>
      <c r="DX22">
        <v>0</v>
      </c>
      <c r="DY22">
        <v>0</v>
      </c>
      <c r="DZ22">
        <v>0</v>
      </c>
      <c r="EC22">
        <v>48.507899999999999</v>
      </c>
      <c r="ED22">
        <v>479.99200000000002</v>
      </c>
      <c r="EE22">
        <v>278.41300000000001</v>
      </c>
      <c r="EF22">
        <v>81.132599999999996</v>
      </c>
      <c r="EG22">
        <v>0</v>
      </c>
      <c r="EH22">
        <v>-4505.78</v>
      </c>
      <c r="EI22">
        <v>0</v>
      </c>
      <c r="EJ22">
        <v>0</v>
      </c>
      <c r="EK22">
        <v>505.55700000000002</v>
      </c>
      <c r="EL22">
        <v>966.67499999999995</v>
      </c>
      <c r="EM22">
        <v>2025.88</v>
      </c>
      <c r="EN22">
        <v>119.621</v>
      </c>
      <c r="EO22">
        <v>-1.43466E-4</v>
      </c>
      <c r="EP22">
        <v>71.626999999999995</v>
      </c>
      <c r="EQ22">
        <v>107.932</v>
      </c>
      <c r="ER22">
        <v>0</v>
      </c>
      <c r="ES22">
        <v>43.1646</v>
      </c>
      <c r="ET22">
        <v>222.72300000000001</v>
      </c>
      <c r="EU22">
        <v>8.09</v>
      </c>
      <c r="EV22">
        <v>22.55</v>
      </c>
      <c r="EW22">
        <v>3.53</v>
      </c>
      <c r="EX22">
        <v>11.42</v>
      </c>
      <c r="EY22">
        <v>0</v>
      </c>
      <c r="EZ22">
        <v>-46.36</v>
      </c>
      <c r="FA22">
        <v>0</v>
      </c>
      <c r="FB22">
        <v>0</v>
      </c>
      <c r="FC22">
        <v>7.16</v>
      </c>
      <c r="FD22">
        <v>16.86</v>
      </c>
      <c r="FE22">
        <v>26.62</v>
      </c>
      <c r="FF22">
        <v>1.59</v>
      </c>
      <c r="FG22">
        <v>51.46</v>
      </c>
      <c r="FT22">
        <v>0</v>
      </c>
      <c r="FU22">
        <v>1.2481100000000001</v>
      </c>
      <c r="FV22">
        <v>3.1791600000000003E-2</v>
      </c>
      <c r="FW22">
        <v>1.40705E-2</v>
      </c>
      <c r="FX22">
        <v>0</v>
      </c>
      <c r="FY22">
        <v>-3.65032E-2</v>
      </c>
      <c r="FZ22">
        <v>0</v>
      </c>
      <c r="GA22">
        <v>0</v>
      </c>
      <c r="GB22">
        <v>0.134212</v>
      </c>
      <c r="GC22">
        <v>0.17593200000000001</v>
      </c>
      <c r="GD22">
        <v>0.30364400000000002</v>
      </c>
      <c r="GE22">
        <v>2.03874E-2</v>
      </c>
      <c r="GF22">
        <v>1.8916500000000001</v>
      </c>
      <c r="GG22">
        <v>199.97800000000001</v>
      </c>
      <c r="GH22">
        <v>1767.22</v>
      </c>
      <c r="GI22">
        <v>278.41300000000001</v>
      </c>
      <c r="GJ22">
        <v>0</v>
      </c>
      <c r="GK22">
        <v>2135</v>
      </c>
      <c r="GL22">
        <v>930.00099999999998</v>
      </c>
      <c r="GM22">
        <v>2637.81</v>
      </c>
      <c r="GN22">
        <v>297.5</v>
      </c>
      <c r="GO22">
        <v>8245.92</v>
      </c>
      <c r="GP22">
        <v>166.53100000000001</v>
      </c>
      <c r="GQ22">
        <v>160.739</v>
      </c>
      <c r="GR22">
        <v>65.400000000000006</v>
      </c>
      <c r="GS22">
        <v>392.66899999999998</v>
      </c>
      <c r="GT22">
        <v>20.187999999999999</v>
      </c>
      <c r="GU22">
        <v>55.52</v>
      </c>
      <c r="GV22">
        <v>3.53</v>
      </c>
      <c r="GW22">
        <v>32.872300000000003</v>
      </c>
      <c r="GX22">
        <v>30.55</v>
      </c>
      <c r="GY22">
        <v>22.595199999999998</v>
      </c>
      <c r="GZ22">
        <v>35.020000000000003</v>
      </c>
      <c r="HA22">
        <v>4.0199999999999996</v>
      </c>
      <c r="HB22">
        <v>204.29499999999999</v>
      </c>
      <c r="HC22">
        <v>19.829999999999998</v>
      </c>
      <c r="HD22">
        <v>55.52</v>
      </c>
      <c r="HE22">
        <v>3.53</v>
      </c>
      <c r="HF22">
        <v>15.45</v>
      </c>
      <c r="HG22">
        <v>30.55</v>
      </c>
      <c r="HH22">
        <v>18.12</v>
      </c>
      <c r="HI22">
        <v>35.020000000000003</v>
      </c>
      <c r="HJ22">
        <v>4.0199999999999996</v>
      </c>
      <c r="HK22">
        <v>182.04</v>
      </c>
      <c r="ID22">
        <v>0</v>
      </c>
      <c r="IE22">
        <v>2.3673299999999999</v>
      </c>
      <c r="IF22">
        <v>3.1791600000000003E-2</v>
      </c>
      <c r="IG22">
        <v>0</v>
      </c>
      <c r="IH22">
        <v>0.62342900000000001</v>
      </c>
      <c r="II22">
        <v>0.118043</v>
      </c>
      <c r="IJ22">
        <v>0.43196400000000001</v>
      </c>
      <c r="IK22">
        <v>6.2929700000000005E-2</v>
      </c>
      <c r="IL22">
        <v>3.6354899999999999</v>
      </c>
      <c r="IM22">
        <v>47.9</v>
      </c>
      <c r="IN22">
        <v>22.7</v>
      </c>
      <c r="IO22">
        <v>25.2</v>
      </c>
      <c r="IP22">
        <v>47.9</v>
      </c>
      <c r="IQ22">
        <v>22.7</v>
      </c>
      <c r="IR22">
        <v>25.2</v>
      </c>
      <c r="IU22">
        <v>27.71</v>
      </c>
      <c r="IV22">
        <v>17.88</v>
      </c>
      <c r="IW22">
        <v>27.71</v>
      </c>
      <c r="IX22">
        <v>17.88</v>
      </c>
      <c r="IY22">
        <v>27.71</v>
      </c>
      <c r="IZ22">
        <v>17.88</v>
      </c>
      <c r="JA22">
        <v>61.34</v>
      </c>
      <c r="JB22">
        <v>50.770299999999999</v>
      </c>
      <c r="JK22">
        <v>1</v>
      </c>
      <c r="JL22">
        <v>2.83324</v>
      </c>
      <c r="JM22">
        <v>2.83324</v>
      </c>
      <c r="JP22">
        <v>4507.1000000000004</v>
      </c>
      <c r="JQ22">
        <v>2.83324</v>
      </c>
      <c r="JR22">
        <v>0.2</v>
      </c>
      <c r="JS22">
        <v>0.26</v>
      </c>
      <c r="JT22">
        <v>1.63</v>
      </c>
      <c r="JU22">
        <v>0.2</v>
      </c>
      <c r="JV22">
        <v>0.26</v>
      </c>
      <c r="JW22">
        <v>1.63</v>
      </c>
      <c r="JZ22">
        <v>1</v>
      </c>
      <c r="KA22">
        <v>1</v>
      </c>
      <c r="KB22">
        <v>32.7453</v>
      </c>
      <c r="KC22">
        <v>19.063099999999999</v>
      </c>
      <c r="KD22">
        <v>32.7453</v>
      </c>
      <c r="KE22">
        <v>19.063099999999999</v>
      </c>
      <c r="KF22">
        <v>50.044899999999998</v>
      </c>
      <c r="KG22">
        <v>37.313899999999997</v>
      </c>
      <c r="KJ22">
        <v>9.3800399999999993</v>
      </c>
      <c r="KK22">
        <v>125.623</v>
      </c>
      <c r="KL22">
        <v>51.628700000000002</v>
      </c>
      <c r="KM22">
        <v>14.776</v>
      </c>
      <c r="KN22">
        <v>0</v>
      </c>
      <c r="KO22">
        <v>-461.76400000000001</v>
      </c>
      <c r="KP22">
        <v>0</v>
      </c>
      <c r="KQ22">
        <v>0</v>
      </c>
      <c r="KR22">
        <v>110.455</v>
      </c>
      <c r="KS22">
        <v>178.196</v>
      </c>
      <c r="KT22">
        <v>395.209</v>
      </c>
      <c r="KU22">
        <v>26.3203</v>
      </c>
      <c r="KV22">
        <v>449.82299999999998</v>
      </c>
      <c r="KW22">
        <v>380.12700000000001</v>
      </c>
      <c r="KX22">
        <v>572.79700000000003</v>
      </c>
      <c r="KY22">
        <v>0</v>
      </c>
      <c r="KZ22">
        <v>229.07599999999999</v>
      </c>
      <c r="LA22">
        <v>1182</v>
      </c>
      <c r="LB22">
        <v>9.3800399999999993</v>
      </c>
      <c r="LC22">
        <v>125.623</v>
      </c>
      <c r="LD22">
        <v>51.628700000000002</v>
      </c>
      <c r="LE22">
        <v>14.776</v>
      </c>
      <c r="LF22">
        <v>-461.76400000000001</v>
      </c>
      <c r="LG22">
        <v>110.455</v>
      </c>
      <c r="LH22">
        <v>178.196</v>
      </c>
      <c r="LI22">
        <v>395.209</v>
      </c>
      <c r="LJ22">
        <v>26.3203</v>
      </c>
      <c r="LK22">
        <v>449.82299999999998</v>
      </c>
      <c r="LL22">
        <v>380.12700000000001</v>
      </c>
      <c r="LM22">
        <v>572.79700000000003</v>
      </c>
      <c r="LN22">
        <v>229.07599999999999</v>
      </c>
      <c r="LO22">
        <v>1182</v>
      </c>
      <c r="LP22">
        <v>40.0702</v>
      </c>
      <c r="LQ22">
        <v>440.87099999999998</v>
      </c>
      <c r="LR22">
        <v>51.628700000000002</v>
      </c>
      <c r="LS22">
        <v>0</v>
      </c>
      <c r="LT22">
        <v>466.012</v>
      </c>
      <c r="LU22">
        <v>175.56200000000001</v>
      </c>
      <c r="LV22">
        <v>523.41</v>
      </c>
      <c r="LW22">
        <v>78.617400000000004</v>
      </c>
      <c r="LX22">
        <v>1776.17</v>
      </c>
      <c r="LY22">
        <v>883.78300000000002</v>
      </c>
      <c r="LZ22">
        <v>853.04499999999996</v>
      </c>
      <c r="MA22">
        <v>347.08</v>
      </c>
      <c r="MB22">
        <v>2083.91</v>
      </c>
    </row>
    <row r="23" spans="1:340" x14ac:dyDescent="0.25">
      <c r="A23" s="26">
        <v>44502.539212962962</v>
      </c>
      <c r="B23" t="s">
        <v>1371</v>
      </c>
      <c r="C23" t="s">
        <v>711</v>
      </c>
      <c r="D23">
        <v>10</v>
      </c>
      <c r="E23">
        <v>1</v>
      </c>
      <c r="F23">
        <v>2100</v>
      </c>
      <c r="G23" t="s">
        <v>87</v>
      </c>
      <c r="H23" t="s">
        <v>112</v>
      </c>
      <c r="I23">
        <v>-6.27</v>
      </c>
      <c r="J23">
        <v>-3.1</v>
      </c>
      <c r="K23">
        <v>-3.1</v>
      </c>
      <c r="L23">
        <v>28.3</v>
      </c>
      <c r="O23">
        <v>59.589700000000001</v>
      </c>
      <c r="P23">
        <v>612.76599999999996</v>
      </c>
      <c r="Q23">
        <v>278.41300000000001</v>
      </c>
      <c r="R23">
        <v>81.132599999999996</v>
      </c>
      <c r="S23">
        <v>0</v>
      </c>
      <c r="T23">
        <v>-4505.78</v>
      </c>
      <c r="U23">
        <v>0</v>
      </c>
      <c r="V23">
        <v>0</v>
      </c>
      <c r="W23">
        <v>505.55700000000002</v>
      </c>
      <c r="X23">
        <v>967.79499999999996</v>
      </c>
      <c r="Y23">
        <v>2025.88</v>
      </c>
      <c r="Z23">
        <v>119.621</v>
      </c>
      <c r="AA23">
        <v>144.976</v>
      </c>
      <c r="AB23">
        <v>1031.9000000000001</v>
      </c>
      <c r="AC23">
        <v>87.990300000000005</v>
      </c>
      <c r="AD23">
        <v>107.932</v>
      </c>
      <c r="AE23">
        <v>0</v>
      </c>
      <c r="AF23">
        <v>43.1646</v>
      </c>
      <c r="AG23">
        <v>239.08699999999999</v>
      </c>
      <c r="AH23">
        <v>195.922</v>
      </c>
      <c r="AI23">
        <v>9.9600000000000009</v>
      </c>
      <c r="AJ23">
        <v>26.95</v>
      </c>
      <c r="AK23">
        <v>3.53</v>
      </c>
      <c r="AL23">
        <v>11.42</v>
      </c>
      <c r="AM23">
        <v>0</v>
      </c>
      <c r="AN23">
        <v>-46.38</v>
      </c>
      <c r="AO23">
        <v>0</v>
      </c>
      <c r="AP23">
        <v>0</v>
      </c>
      <c r="AQ23">
        <v>7.16</v>
      </c>
      <c r="AR23">
        <v>16.88</v>
      </c>
      <c r="AS23">
        <v>26.62</v>
      </c>
      <c r="AT23">
        <v>1.59</v>
      </c>
      <c r="AU23">
        <v>57.73</v>
      </c>
      <c r="AV23">
        <v>51.86</v>
      </c>
      <c r="BI23">
        <v>0</v>
      </c>
      <c r="BJ23">
        <v>1.4871000000000001</v>
      </c>
      <c r="BK23">
        <v>3.1791600000000003E-2</v>
      </c>
      <c r="BL23">
        <v>1.40705E-2</v>
      </c>
      <c r="BM23">
        <v>0</v>
      </c>
      <c r="BN23">
        <v>-3.65032E-2</v>
      </c>
      <c r="BO23">
        <v>0</v>
      </c>
      <c r="BP23">
        <v>0</v>
      </c>
      <c r="BQ23">
        <v>0.134212</v>
      </c>
      <c r="BR23">
        <v>0.176035</v>
      </c>
      <c r="BS23">
        <v>0.30364400000000002</v>
      </c>
      <c r="BT23">
        <v>2.03874E-2</v>
      </c>
      <c r="BU23">
        <v>2.1307399999999999</v>
      </c>
      <c r="BV23">
        <v>1.5329600000000001</v>
      </c>
      <c r="BW23">
        <v>48.507899999999999</v>
      </c>
      <c r="BX23">
        <v>479.99200000000002</v>
      </c>
      <c r="BY23">
        <v>278.41300000000001</v>
      </c>
      <c r="BZ23">
        <v>81.132599999999996</v>
      </c>
      <c r="CA23">
        <v>-4505.78</v>
      </c>
      <c r="CB23">
        <v>505.55700000000002</v>
      </c>
      <c r="CC23">
        <v>966.67499999999995</v>
      </c>
      <c r="CD23">
        <v>2025.88</v>
      </c>
      <c r="CE23">
        <v>119.621</v>
      </c>
      <c r="CF23">
        <v>-1.3983999999999999E-4</v>
      </c>
      <c r="CG23">
        <v>888.04600000000005</v>
      </c>
      <c r="CH23">
        <v>71.626999999999995</v>
      </c>
      <c r="CI23">
        <v>107.932</v>
      </c>
      <c r="CJ23">
        <v>43.1646</v>
      </c>
      <c r="CK23">
        <v>222.72300000000001</v>
      </c>
      <c r="CL23">
        <v>179.559</v>
      </c>
      <c r="CM23">
        <v>8.09</v>
      </c>
      <c r="CN23">
        <v>22.55</v>
      </c>
      <c r="CO23">
        <v>3.53</v>
      </c>
      <c r="CP23">
        <v>11.42</v>
      </c>
      <c r="CQ23">
        <v>-46.36</v>
      </c>
      <c r="CR23">
        <v>7.16</v>
      </c>
      <c r="CS23">
        <v>16.86</v>
      </c>
      <c r="CT23">
        <v>26.62</v>
      </c>
      <c r="CU23">
        <v>1.59</v>
      </c>
      <c r="CV23">
        <v>51.46</v>
      </c>
      <c r="CW23">
        <v>45.59</v>
      </c>
      <c r="DH23">
        <v>0</v>
      </c>
      <c r="DI23">
        <v>1.2481100000000001</v>
      </c>
      <c r="DJ23">
        <v>3.1791600000000003E-2</v>
      </c>
      <c r="DK23">
        <v>1.40705E-2</v>
      </c>
      <c r="DL23">
        <v>-3.65032E-2</v>
      </c>
      <c r="DM23">
        <v>0.134212</v>
      </c>
      <c r="DN23">
        <v>0.17593200000000001</v>
      </c>
      <c r="DO23">
        <v>0.30364400000000002</v>
      </c>
      <c r="DP23">
        <v>2.03874E-2</v>
      </c>
      <c r="DQ23">
        <v>1.8916500000000001</v>
      </c>
      <c r="DR23">
        <v>1.2939700000000001</v>
      </c>
      <c r="DS23" t="s">
        <v>1352</v>
      </c>
      <c r="DT23" t="s">
        <v>670</v>
      </c>
      <c r="DU23" t="s">
        <v>665</v>
      </c>
      <c r="DV23" t="s">
        <v>501</v>
      </c>
      <c r="DW23">
        <v>-0.239092</v>
      </c>
      <c r="DX23">
        <v>-0.23898900000000001</v>
      </c>
      <c r="DY23">
        <v>-12.2</v>
      </c>
      <c r="DZ23">
        <v>-13.8</v>
      </c>
      <c r="EC23">
        <v>59.589700000000001</v>
      </c>
      <c r="ED23">
        <v>612.76599999999996</v>
      </c>
      <c r="EE23">
        <v>278.41300000000001</v>
      </c>
      <c r="EF23">
        <v>81.132599999999996</v>
      </c>
      <c r="EG23">
        <v>0</v>
      </c>
      <c r="EH23">
        <v>-4505.78</v>
      </c>
      <c r="EI23">
        <v>0</v>
      </c>
      <c r="EJ23">
        <v>0</v>
      </c>
      <c r="EK23">
        <v>505.55700000000002</v>
      </c>
      <c r="EL23">
        <v>967.79499999999996</v>
      </c>
      <c r="EM23">
        <v>2025.88</v>
      </c>
      <c r="EN23">
        <v>119.621</v>
      </c>
      <c r="EO23">
        <v>144.976</v>
      </c>
      <c r="EP23">
        <v>87.990300000000005</v>
      </c>
      <c r="EQ23">
        <v>107.932</v>
      </c>
      <c r="ER23">
        <v>0</v>
      </c>
      <c r="ES23">
        <v>43.1646</v>
      </c>
      <c r="ET23">
        <v>239.08699999999999</v>
      </c>
      <c r="EU23">
        <v>9.9600000000000009</v>
      </c>
      <c r="EV23">
        <v>26.95</v>
      </c>
      <c r="EW23">
        <v>3.53</v>
      </c>
      <c r="EX23">
        <v>11.42</v>
      </c>
      <c r="EY23">
        <v>0</v>
      </c>
      <c r="EZ23">
        <v>-46.38</v>
      </c>
      <c r="FA23">
        <v>0</v>
      </c>
      <c r="FB23">
        <v>0</v>
      </c>
      <c r="FC23">
        <v>7.16</v>
      </c>
      <c r="FD23">
        <v>16.88</v>
      </c>
      <c r="FE23">
        <v>26.62</v>
      </c>
      <c r="FF23">
        <v>1.59</v>
      </c>
      <c r="FG23">
        <v>57.73</v>
      </c>
      <c r="FT23">
        <v>0</v>
      </c>
      <c r="FU23">
        <v>1.4871000000000001</v>
      </c>
      <c r="FV23">
        <v>3.1791600000000003E-2</v>
      </c>
      <c r="FW23">
        <v>1.40705E-2</v>
      </c>
      <c r="FX23">
        <v>0</v>
      </c>
      <c r="FY23">
        <v>-3.65032E-2</v>
      </c>
      <c r="FZ23">
        <v>0</v>
      </c>
      <c r="GA23">
        <v>0</v>
      </c>
      <c r="GB23">
        <v>0.134212</v>
      </c>
      <c r="GC23">
        <v>0.176035</v>
      </c>
      <c r="GD23">
        <v>0.30364400000000002</v>
      </c>
      <c r="GE23">
        <v>2.03874E-2</v>
      </c>
      <c r="GF23">
        <v>2.1307399999999999</v>
      </c>
      <c r="GG23">
        <v>199.97499999999999</v>
      </c>
      <c r="GH23">
        <v>1767.21</v>
      </c>
      <c r="GI23">
        <v>278.41300000000001</v>
      </c>
      <c r="GJ23">
        <v>0</v>
      </c>
      <c r="GK23">
        <v>2135</v>
      </c>
      <c r="GL23">
        <v>930.00099999999998</v>
      </c>
      <c r="GM23">
        <v>2637.81</v>
      </c>
      <c r="GN23">
        <v>297.5</v>
      </c>
      <c r="GO23">
        <v>8245.91</v>
      </c>
      <c r="GP23">
        <v>166.52799999999999</v>
      </c>
      <c r="GQ23">
        <v>160.739</v>
      </c>
      <c r="GR23">
        <v>65.400000000000006</v>
      </c>
      <c r="GS23">
        <v>392.66699999999997</v>
      </c>
      <c r="GT23">
        <v>20.187999999999999</v>
      </c>
      <c r="GU23">
        <v>55.52</v>
      </c>
      <c r="GV23">
        <v>3.53</v>
      </c>
      <c r="GW23">
        <v>32.872300000000003</v>
      </c>
      <c r="GX23">
        <v>30.55</v>
      </c>
      <c r="GY23">
        <v>22.595199999999998</v>
      </c>
      <c r="GZ23">
        <v>35.020000000000003</v>
      </c>
      <c r="HA23">
        <v>4.0199999999999996</v>
      </c>
      <c r="HB23">
        <v>204.29499999999999</v>
      </c>
      <c r="HC23">
        <v>19.829999999999998</v>
      </c>
      <c r="HD23">
        <v>55.52</v>
      </c>
      <c r="HE23">
        <v>3.53</v>
      </c>
      <c r="HF23">
        <v>15.45</v>
      </c>
      <c r="HG23">
        <v>30.55</v>
      </c>
      <c r="HH23">
        <v>18.12</v>
      </c>
      <c r="HI23">
        <v>35.020000000000003</v>
      </c>
      <c r="HJ23">
        <v>4.0199999999999996</v>
      </c>
      <c r="HK23">
        <v>182.04</v>
      </c>
      <c r="ID23">
        <v>0</v>
      </c>
      <c r="IE23">
        <v>2.3673199999999999</v>
      </c>
      <c r="IF23">
        <v>3.1791600000000003E-2</v>
      </c>
      <c r="IG23">
        <v>0</v>
      </c>
      <c r="IH23">
        <v>0.62342900000000001</v>
      </c>
      <c r="II23">
        <v>0.118043</v>
      </c>
      <c r="IJ23">
        <v>0.43196400000000001</v>
      </c>
      <c r="IK23">
        <v>6.2929700000000005E-2</v>
      </c>
      <c r="IL23">
        <v>3.6354700000000002</v>
      </c>
      <c r="IM23">
        <v>51</v>
      </c>
      <c r="IN23">
        <v>22.7</v>
      </c>
      <c r="IO23">
        <v>28.3</v>
      </c>
      <c r="IP23">
        <v>47.9</v>
      </c>
      <c r="IQ23">
        <v>22.7</v>
      </c>
      <c r="IR23">
        <v>25.2</v>
      </c>
      <c r="IU23">
        <v>32.24</v>
      </c>
      <c r="IV23">
        <v>19.62</v>
      </c>
      <c r="IW23">
        <v>27.71</v>
      </c>
      <c r="IX23">
        <v>17.88</v>
      </c>
      <c r="IY23">
        <v>32.24</v>
      </c>
      <c r="IZ23">
        <v>19.62</v>
      </c>
      <c r="JA23">
        <v>61.34</v>
      </c>
      <c r="JB23">
        <v>50.770299999999999</v>
      </c>
      <c r="JK23">
        <v>1</v>
      </c>
      <c r="JL23">
        <v>2.83324</v>
      </c>
      <c r="JM23">
        <v>2.83324</v>
      </c>
      <c r="JP23">
        <v>4507.1000000000004</v>
      </c>
      <c r="JQ23">
        <v>2.83324</v>
      </c>
      <c r="JR23">
        <v>0.2</v>
      </c>
      <c r="JS23">
        <v>0.26</v>
      </c>
      <c r="JT23">
        <v>1.76</v>
      </c>
      <c r="JU23">
        <v>0.2</v>
      </c>
      <c r="JV23">
        <v>0.26</v>
      </c>
      <c r="JW23">
        <v>1.63</v>
      </c>
      <c r="JZ23">
        <v>1</v>
      </c>
      <c r="KA23">
        <v>1</v>
      </c>
      <c r="KB23">
        <v>36.671399999999998</v>
      </c>
      <c r="KC23">
        <v>21.904199999999999</v>
      </c>
      <c r="KD23">
        <v>32.7453</v>
      </c>
      <c r="KE23">
        <v>19.063099999999999</v>
      </c>
      <c r="KF23">
        <v>50.044400000000003</v>
      </c>
      <c r="KG23">
        <v>37.313699999999997</v>
      </c>
      <c r="KJ23">
        <v>11.544600000000001</v>
      </c>
      <c r="KK23">
        <v>161.267</v>
      </c>
      <c r="KL23">
        <v>51.628700000000002</v>
      </c>
      <c r="KM23">
        <v>14.776</v>
      </c>
      <c r="KN23">
        <v>0</v>
      </c>
      <c r="KO23">
        <v>-461.76400000000001</v>
      </c>
      <c r="KP23">
        <v>0</v>
      </c>
      <c r="KQ23">
        <v>0</v>
      </c>
      <c r="KR23">
        <v>110.455</v>
      </c>
      <c r="KS23">
        <v>178.404</v>
      </c>
      <c r="KT23">
        <v>395.209</v>
      </c>
      <c r="KU23">
        <v>26.3203</v>
      </c>
      <c r="KV23">
        <v>487.84100000000001</v>
      </c>
      <c r="KW23">
        <v>466.96800000000002</v>
      </c>
      <c r="KX23">
        <v>572.79700000000003</v>
      </c>
      <c r="KY23">
        <v>0</v>
      </c>
      <c r="KZ23">
        <v>229.07599999999999</v>
      </c>
      <c r="LA23">
        <v>1268.8399999999999</v>
      </c>
      <c r="LB23">
        <v>9.3800399999999993</v>
      </c>
      <c r="LC23">
        <v>125.623</v>
      </c>
      <c r="LD23">
        <v>51.628700000000002</v>
      </c>
      <c r="LE23">
        <v>14.776</v>
      </c>
      <c r="LF23">
        <v>-461.76400000000001</v>
      </c>
      <c r="LG23">
        <v>110.455</v>
      </c>
      <c r="LH23">
        <v>178.196</v>
      </c>
      <c r="LI23">
        <v>395.209</v>
      </c>
      <c r="LJ23">
        <v>26.3203</v>
      </c>
      <c r="LK23">
        <v>449.82299999999998</v>
      </c>
      <c r="LL23">
        <v>380.12700000000001</v>
      </c>
      <c r="LM23">
        <v>572.79700000000003</v>
      </c>
      <c r="LN23">
        <v>229.07599999999999</v>
      </c>
      <c r="LO23">
        <v>1182</v>
      </c>
      <c r="LP23">
        <v>40.069499999999998</v>
      </c>
      <c r="LQ23">
        <v>440.86799999999999</v>
      </c>
      <c r="LR23">
        <v>51.628700000000002</v>
      </c>
      <c r="LS23">
        <v>0</v>
      </c>
      <c r="LT23">
        <v>466.012</v>
      </c>
      <c r="LU23">
        <v>175.56200000000001</v>
      </c>
      <c r="LV23">
        <v>523.41</v>
      </c>
      <c r="LW23">
        <v>78.617400000000004</v>
      </c>
      <c r="LX23">
        <v>1776.17</v>
      </c>
      <c r="LY23">
        <v>883.76900000000001</v>
      </c>
      <c r="LZ23">
        <v>853.04499999999996</v>
      </c>
      <c r="MA23">
        <v>347.08</v>
      </c>
      <c r="MB23">
        <v>2083.89</v>
      </c>
    </row>
    <row r="24" spans="1:340" x14ac:dyDescent="0.25">
      <c r="A24" s="26">
        <v>44502.539571759262</v>
      </c>
      <c r="B24" t="s">
        <v>1372</v>
      </c>
      <c r="C24" t="s">
        <v>713</v>
      </c>
      <c r="D24">
        <v>11</v>
      </c>
      <c r="E24">
        <v>1</v>
      </c>
      <c r="F24">
        <v>2100</v>
      </c>
      <c r="G24" t="s">
        <v>87</v>
      </c>
      <c r="H24" t="s">
        <v>393</v>
      </c>
      <c r="I24">
        <v>0</v>
      </c>
      <c r="J24">
        <v>0</v>
      </c>
      <c r="K24">
        <v>0</v>
      </c>
      <c r="L24">
        <v>24.8</v>
      </c>
      <c r="O24">
        <v>133.73500000000001</v>
      </c>
      <c r="P24">
        <v>1099.6099999999999</v>
      </c>
      <c r="Q24">
        <v>277.42</v>
      </c>
      <c r="R24">
        <v>81.133799999999994</v>
      </c>
      <c r="S24">
        <v>0</v>
      </c>
      <c r="T24">
        <v>-5204.37</v>
      </c>
      <c r="U24">
        <v>0</v>
      </c>
      <c r="V24">
        <v>0</v>
      </c>
      <c r="W24">
        <v>505.55700000000002</v>
      </c>
      <c r="X24">
        <v>961.41200000000003</v>
      </c>
      <c r="Y24">
        <v>2025.88</v>
      </c>
      <c r="Z24">
        <v>119.621</v>
      </c>
      <c r="AA24">
        <v>-7.0210300000000004E-4</v>
      </c>
      <c r="AB24">
        <v>1591.9</v>
      </c>
      <c r="AC24">
        <v>197.429</v>
      </c>
      <c r="AD24">
        <v>110.172</v>
      </c>
      <c r="AE24">
        <v>0</v>
      </c>
      <c r="AF24">
        <v>43.1646</v>
      </c>
      <c r="AG24">
        <v>350.76600000000002</v>
      </c>
      <c r="AH24">
        <v>307.601</v>
      </c>
      <c r="AI24">
        <v>22.26</v>
      </c>
      <c r="AJ24">
        <v>35.47</v>
      </c>
      <c r="AK24">
        <v>3.66</v>
      </c>
      <c r="AL24">
        <v>11.69</v>
      </c>
      <c r="AM24">
        <v>0</v>
      </c>
      <c r="AN24">
        <v>-58.52</v>
      </c>
      <c r="AO24">
        <v>0</v>
      </c>
      <c r="AP24">
        <v>0</v>
      </c>
      <c r="AQ24">
        <v>7.35</v>
      </c>
      <c r="AR24">
        <v>17.600000000000001</v>
      </c>
      <c r="AS24">
        <v>27.48</v>
      </c>
      <c r="AT24">
        <v>1.63</v>
      </c>
      <c r="AU24">
        <v>68.62</v>
      </c>
      <c r="AV24">
        <v>73.08</v>
      </c>
      <c r="BI24">
        <v>0</v>
      </c>
      <c r="BJ24">
        <v>1.6172500000000001</v>
      </c>
      <c r="BK24">
        <v>3.1678199999999997E-2</v>
      </c>
      <c r="BL24">
        <v>1.40705E-2</v>
      </c>
      <c r="BM24">
        <v>0</v>
      </c>
      <c r="BN24">
        <v>-9.7813700000000003E-2</v>
      </c>
      <c r="BO24">
        <v>0</v>
      </c>
      <c r="BP24">
        <v>0</v>
      </c>
      <c r="BQ24">
        <v>0.134212</v>
      </c>
      <c r="BR24">
        <v>0.177205</v>
      </c>
      <c r="BS24">
        <v>0.30364400000000002</v>
      </c>
      <c r="BT24">
        <v>2.03874E-2</v>
      </c>
      <c r="BU24">
        <v>2.2006399999999999</v>
      </c>
      <c r="BV24">
        <v>1.663</v>
      </c>
      <c r="BW24">
        <v>133.73500000000001</v>
      </c>
      <c r="BX24">
        <v>1099.6099999999999</v>
      </c>
      <c r="BY24">
        <v>277.42</v>
      </c>
      <c r="BZ24">
        <v>81.133799999999994</v>
      </c>
      <c r="CA24">
        <v>-5204.37</v>
      </c>
      <c r="CB24">
        <v>505.55700000000002</v>
      </c>
      <c r="CC24">
        <v>961.41200000000003</v>
      </c>
      <c r="CD24">
        <v>2025.88</v>
      </c>
      <c r="CE24">
        <v>119.621</v>
      </c>
      <c r="CF24">
        <v>-7.0210300000000004E-4</v>
      </c>
      <c r="CG24">
        <v>1591.9</v>
      </c>
      <c r="CH24">
        <v>197.429</v>
      </c>
      <c r="CI24">
        <v>110.172</v>
      </c>
      <c r="CJ24">
        <v>43.1646</v>
      </c>
      <c r="CK24">
        <v>350.76600000000002</v>
      </c>
      <c r="CL24">
        <v>307.601</v>
      </c>
      <c r="CM24">
        <v>22.26</v>
      </c>
      <c r="CN24">
        <v>35.47</v>
      </c>
      <c r="CO24">
        <v>3.66</v>
      </c>
      <c r="CP24">
        <v>11.69</v>
      </c>
      <c r="CQ24">
        <v>-58.52</v>
      </c>
      <c r="CR24">
        <v>7.35</v>
      </c>
      <c r="CS24">
        <v>17.600000000000001</v>
      </c>
      <c r="CT24">
        <v>27.48</v>
      </c>
      <c r="CU24">
        <v>1.63</v>
      </c>
      <c r="CV24">
        <v>68.62</v>
      </c>
      <c r="CW24">
        <v>73.08</v>
      </c>
      <c r="DH24">
        <v>0</v>
      </c>
      <c r="DI24">
        <v>1.6172500000000001</v>
      </c>
      <c r="DJ24">
        <v>3.1678199999999997E-2</v>
      </c>
      <c r="DK24">
        <v>1.40705E-2</v>
      </c>
      <c r="DL24">
        <v>-9.7813700000000003E-2</v>
      </c>
      <c r="DM24">
        <v>0.134212</v>
      </c>
      <c r="DN24">
        <v>0.177205</v>
      </c>
      <c r="DO24">
        <v>0.30364400000000002</v>
      </c>
      <c r="DP24">
        <v>2.03874E-2</v>
      </c>
      <c r="DQ24">
        <v>2.2006399999999999</v>
      </c>
      <c r="DR24">
        <v>1.663</v>
      </c>
      <c r="DS24" t="s">
        <v>1352</v>
      </c>
      <c r="DT24" t="s">
        <v>670</v>
      </c>
      <c r="DU24" t="s">
        <v>665</v>
      </c>
      <c r="DV24" t="s">
        <v>501</v>
      </c>
      <c r="DW24">
        <v>0</v>
      </c>
      <c r="DX24">
        <v>0</v>
      </c>
      <c r="DY24">
        <v>0</v>
      </c>
      <c r="DZ24">
        <v>0</v>
      </c>
      <c r="EC24">
        <v>133.73500000000001</v>
      </c>
      <c r="ED24">
        <v>1099.6099999999999</v>
      </c>
      <c r="EE24">
        <v>277.42</v>
      </c>
      <c r="EF24">
        <v>81.133799999999994</v>
      </c>
      <c r="EG24">
        <v>0</v>
      </c>
      <c r="EH24">
        <v>-5204.37</v>
      </c>
      <c r="EI24">
        <v>0</v>
      </c>
      <c r="EJ24">
        <v>0</v>
      </c>
      <c r="EK24">
        <v>505.55700000000002</v>
      </c>
      <c r="EL24">
        <v>961.41200000000003</v>
      </c>
      <c r="EM24">
        <v>2025.88</v>
      </c>
      <c r="EN24">
        <v>119.621</v>
      </c>
      <c r="EO24">
        <v>-7.0210300000000004E-4</v>
      </c>
      <c r="EP24">
        <v>197.429</v>
      </c>
      <c r="EQ24">
        <v>110.172</v>
      </c>
      <c r="ER24">
        <v>0</v>
      </c>
      <c r="ES24">
        <v>43.1646</v>
      </c>
      <c r="ET24">
        <v>350.76600000000002</v>
      </c>
      <c r="EU24">
        <v>22.26</v>
      </c>
      <c r="EV24">
        <v>35.47</v>
      </c>
      <c r="EW24">
        <v>3.66</v>
      </c>
      <c r="EX24">
        <v>11.69</v>
      </c>
      <c r="EY24">
        <v>0</v>
      </c>
      <c r="EZ24">
        <v>-58.52</v>
      </c>
      <c r="FA24">
        <v>0</v>
      </c>
      <c r="FB24">
        <v>0</v>
      </c>
      <c r="FC24">
        <v>7.35</v>
      </c>
      <c r="FD24">
        <v>17.600000000000001</v>
      </c>
      <c r="FE24">
        <v>27.48</v>
      </c>
      <c r="FF24">
        <v>1.63</v>
      </c>
      <c r="FG24">
        <v>68.62</v>
      </c>
      <c r="FT24">
        <v>0</v>
      </c>
      <c r="FU24">
        <v>1.6172500000000001</v>
      </c>
      <c r="FV24">
        <v>3.1678199999999997E-2</v>
      </c>
      <c r="FW24">
        <v>1.40705E-2</v>
      </c>
      <c r="FX24">
        <v>0</v>
      </c>
      <c r="FY24">
        <v>-9.7813700000000003E-2</v>
      </c>
      <c r="FZ24">
        <v>0</v>
      </c>
      <c r="GA24">
        <v>0</v>
      </c>
      <c r="GB24">
        <v>0.134212</v>
      </c>
      <c r="GC24">
        <v>0.177205</v>
      </c>
      <c r="GD24">
        <v>0.30364400000000002</v>
      </c>
      <c r="GE24">
        <v>2.03874E-2</v>
      </c>
      <c r="GF24">
        <v>2.2006399999999999</v>
      </c>
      <c r="GG24">
        <v>460.28899999999999</v>
      </c>
      <c r="GH24">
        <v>3258.33</v>
      </c>
      <c r="GI24">
        <v>277.42</v>
      </c>
      <c r="GJ24">
        <v>0</v>
      </c>
      <c r="GK24">
        <v>2135</v>
      </c>
      <c r="GL24">
        <v>930.00099999999998</v>
      </c>
      <c r="GM24">
        <v>2637.81</v>
      </c>
      <c r="GN24">
        <v>297.5</v>
      </c>
      <c r="GO24">
        <v>9996.35</v>
      </c>
      <c r="GP24">
        <v>383.21300000000002</v>
      </c>
      <c r="GQ24">
        <v>163.262</v>
      </c>
      <c r="GR24">
        <v>65.400000000000006</v>
      </c>
      <c r="GS24">
        <v>611.875</v>
      </c>
      <c r="GT24">
        <v>50.564900000000002</v>
      </c>
      <c r="GU24">
        <v>90.81</v>
      </c>
      <c r="GV24">
        <v>3.66</v>
      </c>
      <c r="GW24">
        <v>36.511600000000001</v>
      </c>
      <c r="GX24">
        <v>31.81</v>
      </c>
      <c r="GY24">
        <v>23.1995</v>
      </c>
      <c r="GZ24">
        <v>36.35</v>
      </c>
      <c r="HA24">
        <v>4.03</v>
      </c>
      <c r="HB24">
        <v>276.93599999999998</v>
      </c>
      <c r="HC24">
        <v>45.61</v>
      </c>
      <c r="HD24">
        <v>90.81</v>
      </c>
      <c r="HE24">
        <v>3.66</v>
      </c>
      <c r="HF24">
        <v>15.7</v>
      </c>
      <c r="HG24">
        <v>31.81</v>
      </c>
      <c r="HH24">
        <v>18.559999999999999</v>
      </c>
      <c r="HI24">
        <v>36.35</v>
      </c>
      <c r="HJ24">
        <v>4.03</v>
      </c>
      <c r="HK24">
        <v>246.53</v>
      </c>
      <c r="ID24">
        <v>0</v>
      </c>
      <c r="IE24">
        <v>3.2263500000000001</v>
      </c>
      <c r="IF24">
        <v>3.1678199999999997E-2</v>
      </c>
      <c r="IG24">
        <v>0</v>
      </c>
      <c r="IH24">
        <v>0.62342900000000001</v>
      </c>
      <c r="II24">
        <v>0.118043</v>
      </c>
      <c r="IJ24">
        <v>0.43196400000000001</v>
      </c>
      <c r="IK24">
        <v>6.2929700000000005E-2</v>
      </c>
      <c r="IL24">
        <v>4.4943900000000001</v>
      </c>
      <c r="IM24">
        <v>45.9</v>
      </c>
      <c r="IN24">
        <v>21.1</v>
      </c>
      <c r="IO24">
        <v>24.8</v>
      </c>
      <c r="IP24">
        <v>45.9</v>
      </c>
      <c r="IQ24">
        <v>21.1</v>
      </c>
      <c r="IR24">
        <v>24.8</v>
      </c>
      <c r="IU24">
        <v>41.87</v>
      </c>
      <c r="IV24">
        <v>31.21</v>
      </c>
      <c r="IW24">
        <v>41.87</v>
      </c>
      <c r="IX24">
        <v>31.21</v>
      </c>
      <c r="IY24">
        <v>41.87</v>
      </c>
      <c r="IZ24">
        <v>31.21</v>
      </c>
      <c r="JA24">
        <v>99.99</v>
      </c>
      <c r="JB24">
        <v>81.556600000000003</v>
      </c>
      <c r="JK24">
        <v>1</v>
      </c>
      <c r="JL24">
        <v>3.35887</v>
      </c>
      <c r="JM24">
        <v>3.35887</v>
      </c>
      <c r="JP24">
        <v>5205.8900000000003</v>
      </c>
      <c r="JQ24">
        <v>3.35887</v>
      </c>
      <c r="JR24">
        <v>0.3</v>
      </c>
      <c r="JS24">
        <v>0.5</v>
      </c>
      <c r="JT24">
        <v>2.17</v>
      </c>
      <c r="JU24">
        <v>0.3</v>
      </c>
      <c r="JV24">
        <v>0.5</v>
      </c>
      <c r="JW24">
        <v>2.17</v>
      </c>
      <c r="JZ24">
        <v>1</v>
      </c>
      <c r="KA24">
        <v>1</v>
      </c>
      <c r="KB24">
        <v>44.160899999999998</v>
      </c>
      <c r="KC24">
        <v>22.9041</v>
      </c>
      <c r="KD24">
        <v>44.160899999999998</v>
      </c>
      <c r="KE24">
        <v>22.9041</v>
      </c>
      <c r="KF24">
        <v>68.540099999999995</v>
      </c>
      <c r="KG24">
        <v>53.583199999999998</v>
      </c>
      <c r="KJ24">
        <v>27.085699999999999</v>
      </c>
      <c r="KK24">
        <v>264.92899999999997</v>
      </c>
      <c r="KL24">
        <v>55.353299999999997</v>
      </c>
      <c r="KM24">
        <v>16.011700000000001</v>
      </c>
      <c r="KN24">
        <v>0</v>
      </c>
      <c r="KO24">
        <v>-797.71199999999999</v>
      </c>
      <c r="KP24">
        <v>0</v>
      </c>
      <c r="KQ24">
        <v>0</v>
      </c>
      <c r="KR24">
        <v>109.703</v>
      </c>
      <c r="KS24">
        <v>191.721</v>
      </c>
      <c r="KT24">
        <v>413.96499999999997</v>
      </c>
      <c r="KU24">
        <v>26.198699999999999</v>
      </c>
      <c r="KV24">
        <v>307.25599999999997</v>
      </c>
      <c r="KW24">
        <v>1047.76</v>
      </c>
      <c r="KX24">
        <v>584.68899999999996</v>
      </c>
      <c r="KY24">
        <v>0</v>
      </c>
      <c r="KZ24">
        <v>229.07599999999999</v>
      </c>
      <c r="LA24">
        <v>1861.52</v>
      </c>
      <c r="LB24">
        <v>27.085699999999999</v>
      </c>
      <c r="LC24">
        <v>264.92899999999997</v>
      </c>
      <c r="LD24">
        <v>55.353299999999997</v>
      </c>
      <c r="LE24">
        <v>16.011700000000001</v>
      </c>
      <c r="LF24">
        <v>-797.71199999999999</v>
      </c>
      <c r="LG24">
        <v>109.703</v>
      </c>
      <c r="LH24">
        <v>191.721</v>
      </c>
      <c r="LI24">
        <v>413.96499999999997</v>
      </c>
      <c r="LJ24">
        <v>26.198699999999999</v>
      </c>
      <c r="LK24">
        <v>307.25599999999997</v>
      </c>
      <c r="LL24">
        <v>1047.76</v>
      </c>
      <c r="LM24">
        <v>584.68899999999996</v>
      </c>
      <c r="LN24">
        <v>229.07599999999999</v>
      </c>
      <c r="LO24">
        <v>1861.52</v>
      </c>
      <c r="LP24">
        <v>95.694900000000004</v>
      </c>
      <c r="LQ24">
        <v>755.505</v>
      </c>
      <c r="LR24">
        <v>55.353299999999997</v>
      </c>
      <c r="LS24">
        <v>0</v>
      </c>
      <c r="LT24">
        <v>463.08</v>
      </c>
      <c r="LU24">
        <v>187.226</v>
      </c>
      <c r="LV24">
        <v>544.68899999999996</v>
      </c>
      <c r="LW24">
        <v>71.471400000000003</v>
      </c>
      <c r="LX24">
        <v>2173.02</v>
      </c>
      <c r="LY24">
        <v>2033.72</v>
      </c>
      <c r="LZ24">
        <v>866.43600000000004</v>
      </c>
      <c r="MA24">
        <v>347.08</v>
      </c>
      <c r="MB24">
        <v>3247.24</v>
      </c>
    </row>
    <row r="25" spans="1:340" x14ac:dyDescent="0.25">
      <c r="A25" s="26">
        <v>44502.539930555555</v>
      </c>
      <c r="B25" t="s">
        <v>1373</v>
      </c>
      <c r="C25" t="s">
        <v>715</v>
      </c>
      <c r="D25">
        <v>11</v>
      </c>
      <c r="E25">
        <v>1</v>
      </c>
      <c r="F25">
        <v>2100</v>
      </c>
      <c r="G25" t="s">
        <v>87</v>
      </c>
      <c r="H25" t="s">
        <v>112</v>
      </c>
      <c r="I25">
        <v>-10.69</v>
      </c>
      <c r="J25">
        <v>-3.9</v>
      </c>
      <c r="K25">
        <v>-3.8</v>
      </c>
      <c r="L25">
        <v>28.6</v>
      </c>
      <c r="O25">
        <v>155.99100000000001</v>
      </c>
      <c r="P25">
        <v>1334.63</v>
      </c>
      <c r="Q25">
        <v>277.42</v>
      </c>
      <c r="R25">
        <v>81.133799999999994</v>
      </c>
      <c r="S25">
        <v>0</v>
      </c>
      <c r="T25">
        <v>-5204.37</v>
      </c>
      <c r="U25">
        <v>0</v>
      </c>
      <c r="V25">
        <v>0</v>
      </c>
      <c r="W25">
        <v>505.55700000000002</v>
      </c>
      <c r="X25">
        <v>962.03899999999999</v>
      </c>
      <c r="Y25">
        <v>2025.88</v>
      </c>
      <c r="Z25">
        <v>119.621</v>
      </c>
      <c r="AA25">
        <v>257.90300000000002</v>
      </c>
      <c r="AB25">
        <v>1849.17</v>
      </c>
      <c r="AC25">
        <v>230.28399999999999</v>
      </c>
      <c r="AD25">
        <v>110.172</v>
      </c>
      <c r="AE25">
        <v>0</v>
      </c>
      <c r="AF25">
        <v>43.1646</v>
      </c>
      <c r="AG25">
        <v>383.62099999999998</v>
      </c>
      <c r="AH25">
        <v>340.45699999999999</v>
      </c>
      <c r="AI25">
        <v>25.98</v>
      </c>
      <c r="AJ25">
        <v>42.44</v>
      </c>
      <c r="AK25">
        <v>3.66</v>
      </c>
      <c r="AL25">
        <v>11.69</v>
      </c>
      <c r="AM25">
        <v>0</v>
      </c>
      <c r="AN25">
        <v>-58.57</v>
      </c>
      <c r="AO25">
        <v>0</v>
      </c>
      <c r="AP25">
        <v>0</v>
      </c>
      <c r="AQ25">
        <v>7.35</v>
      </c>
      <c r="AR25">
        <v>17.61</v>
      </c>
      <c r="AS25">
        <v>27.48</v>
      </c>
      <c r="AT25">
        <v>1.63</v>
      </c>
      <c r="AU25">
        <v>79.27</v>
      </c>
      <c r="AV25">
        <v>83.77</v>
      </c>
      <c r="BI25">
        <v>0</v>
      </c>
      <c r="BJ25">
        <v>1.8997999999999999</v>
      </c>
      <c r="BK25">
        <v>3.1678199999999997E-2</v>
      </c>
      <c r="BL25">
        <v>1.40705E-2</v>
      </c>
      <c r="BM25">
        <v>0</v>
      </c>
      <c r="BN25">
        <v>-9.7813700000000003E-2</v>
      </c>
      <c r="BO25">
        <v>0</v>
      </c>
      <c r="BP25">
        <v>0</v>
      </c>
      <c r="BQ25">
        <v>0.134212</v>
      </c>
      <c r="BR25">
        <v>0.17716499999999999</v>
      </c>
      <c r="BS25">
        <v>0.30364400000000002</v>
      </c>
      <c r="BT25">
        <v>2.03874E-2</v>
      </c>
      <c r="BU25">
        <v>2.4831400000000001</v>
      </c>
      <c r="BV25">
        <v>1.9455499999999999</v>
      </c>
      <c r="BW25">
        <v>133.73500000000001</v>
      </c>
      <c r="BX25">
        <v>1099.6099999999999</v>
      </c>
      <c r="BY25">
        <v>277.42</v>
      </c>
      <c r="BZ25">
        <v>81.133799999999994</v>
      </c>
      <c r="CA25">
        <v>-5204.37</v>
      </c>
      <c r="CB25">
        <v>505.55700000000002</v>
      </c>
      <c r="CC25">
        <v>961.41200000000003</v>
      </c>
      <c r="CD25">
        <v>2025.88</v>
      </c>
      <c r="CE25">
        <v>119.621</v>
      </c>
      <c r="CF25">
        <v>-7.0210300000000004E-4</v>
      </c>
      <c r="CG25">
        <v>1591.9</v>
      </c>
      <c r="CH25">
        <v>197.429</v>
      </c>
      <c r="CI25">
        <v>110.172</v>
      </c>
      <c r="CJ25">
        <v>43.1646</v>
      </c>
      <c r="CK25">
        <v>350.76600000000002</v>
      </c>
      <c r="CL25">
        <v>307.601</v>
      </c>
      <c r="CM25">
        <v>22.26</v>
      </c>
      <c r="CN25">
        <v>35.47</v>
      </c>
      <c r="CO25">
        <v>3.66</v>
      </c>
      <c r="CP25">
        <v>11.69</v>
      </c>
      <c r="CQ25">
        <v>-58.52</v>
      </c>
      <c r="CR25">
        <v>7.35</v>
      </c>
      <c r="CS25">
        <v>17.600000000000001</v>
      </c>
      <c r="CT25">
        <v>27.48</v>
      </c>
      <c r="CU25">
        <v>1.63</v>
      </c>
      <c r="CV25">
        <v>68.62</v>
      </c>
      <c r="CW25">
        <v>73.08</v>
      </c>
      <c r="DH25">
        <v>0</v>
      </c>
      <c r="DI25">
        <v>1.6172500000000001</v>
      </c>
      <c r="DJ25">
        <v>3.1678199999999997E-2</v>
      </c>
      <c r="DK25">
        <v>1.40705E-2</v>
      </c>
      <c r="DL25">
        <v>-9.7813700000000003E-2</v>
      </c>
      <c r="DM25">
        <v>0.134212</v>
      </c>
      <c r="DN25">
        <v>0.177205</v>
      </c>
      <c r="DO25">
        <v>0.30364400000000002</v>
      </c>
      <c r="DP25">
        <v>2.03874E-2</v>
      </c>
      <c r="DQ25">
        <v>2.2006399999999999</v>
      </c>
      <c r="DR25">
        <v>1.663</v>
      </c>
      <c r="DS25" t="s">
        <v>1352</v>
      </c>
      <c r="DT25" t="s">
        <v>670</v>
      </c>
      <c r="DU25" t="s">
        <v>665</v>
      </c>
      <c r="DV25" t="s">
        <v>501</v>
      </c>
      <c r="DW25">
        <v>-0.28250399999999998</v>
      </c>
      <c r="DX25">
        <v>-0.28254499999999999</v>
      </c>
      <c r="DY25">
        <v>-15.5</v>
      </c>
      <c r="DZ25">
        <v>-14.6</v>
      </c>
      <c r="EC25">
        <v>155.99100000000001</v>
      </c>
      <c r="ED25">
        <v>1334.63</v>
      </c>
      <c r="EE25">
        <v>277.42</v>
      </c>
      <c r="EF25">
        <v>81.133799999999994</v>
      </c>
      <c r="EG25">
        <v>0</v>
      </c>
      <c r="EH25">
        <v>-5204.37</v>
      </c>
      <c r="EI25">
        <v>0</v>
      </c>
      <c r="EJ25">
        <v>0</v>
      </c>
      <c r="EK25">
        <v>505.55700000000002</v>
      </c>
      <c r="EL25">
        <v>962.03899999999999</v>
      </c>
      <c r="EM25">
        <v>2025.88</v>
      </c>
      <c r="EN25">
        <v>119.621</v>
      </c>
      <c r="EO25">
        <v>257.90300000000002</v>
      </c>
      <c r="EP25">
        <v>230.28399999999999</v>
      </c>
      <c r="EQ25">
        <v>110.172</v>
      </c>
      <c r="ER25">
        <v>0</v>
      </c>
      <c r="ES25">
        <v>43.1646</v>
      </c>
      <c r="ET25">
        <v>383.62099999999998</v>
      </c>
      <c r="EU25">
        <v>25.98</v>
      </c>
      <c r="EV25">
        <v>42.44</v>
      </c>
      <c r="EW25">
        <v>3.66</v>
      </c>
      <c r="EX25">
        <v>11.69</v>
      </c>
      <c r="EY25">
        <v>0</v>
      </c>
      <c r="EZ25">
        <v>-58.57</v>
      </c>
      <c r="FA25">
        <v>0</v>
      </c>
      <c r="FB25">
        <v>0</v>
      </c>
      <c r="FC25">
        <v>7.35</v>
      </c>
      <c r="FD25">
        <v>17.61</v>
      </c>
      <c r="FE25">
        <v>27.48</v>
      </c>
      <c r="FF25">
        <v>1.63</v>
      </c>
      <c r="FG25">
        <v>79.27</v>
      </c>
      <c r="FT25">
        <v>0</v>
      </c>
      <c r="FU25">
        <v>1.8997999999999999</v>
      </c>
      <c r="FV25">
        <v>3.1678199999999997E-2</v>
      </c>
      <c r="FW25">
        <v>1.40705E-2</v>
      </c>
      <c r="FX25">
        <v>0</v>
      </c>
      <c r="FY25">
        <v>-9.7813700000000003E-2</v>
      </c>
      <c r="FZ25">
        <v>0</v>
      </c>
      <c r="GA25">
        <v>0</v>
      </c>
      <c r="GB25">
        <v>0.134212</v>
      </c>
      <c r="GC25">
        <v>0.17716499999999999</v>
      </c>
      <c r="GD25">
        <v>0.30364400000000002</v>
      </c>
      <c r="GE25">
        <v>2.03874E-2</v>
      </c>
      <c r="GF25">
        <v>2.4831400000000001</v>
      </c>
      <c r="GG25">
        <v>460.28300000000002</v>
      </c>
      <c r="GH25">
        <v>3258.31</v>
      </c>
      <c r="GI25">
        <v>277.42</v>
      </c>
      <c r="GJ25">
        <v>0</v>
      </c>
      <c r="GK25">
        <v>2135</v>
      </c>
      <c r="GL25">
        <v>930.00099999999998</v>
      </c>
      <c r="GM25">
        <v>2637.81</v>
      </c>
      <c r="GN25">
        <v>297.5</v>
      </c>
      <c r="GO25">
        <v>9996.32</v>
      </c>
      <c r="GP25">
        <v>383.20800000000003</v>
      </c>
      <c r="GQ25">
        <v>163.262</v>
      </c>
      <c r="GR25">
        <v>65.400000000000006</v>
      </c>
      <c r="GS25">
        <v>611.87</v>
      </c>
      <c r="GT25">
        <v>50.564900000000002</v>
      </c>
      <c r="GU25">
        <v>90.81</v>
      </c>
      <c r="GV25">
        <v>3.66</v>
      </c>
      <c r="GW25">
        <v>36.511600000000001</v>
      </c>
      <c r="GX25">
        <v>31.81</v>
      </c>
      <c r="GY25">
        <v>23.1995</v>
      </c>
      <c r="GZ25">
        <v>36.35</v>
      </c>
      <c r="HA25">
        <v>4.03</v>
      </c>
      <c r="HB25">
        <v>276.93599999999998</v>
      </c>
      <c r="HC25">
        <v>45.61</v>
      </c>
      <c r="HD25">
        <v>90.81</v>
      </c>
      <c r="HE25">
        <v>3.66</v>
      </c>
      <c r="HF25">
        <v>15.7</v>
      </c>
      <c r="HG25">
        <v>31.81</v>
      </c>
      <c r="HH25">
        <v>18.559999999999999</v>
      </c>
      <c r="HI25">
        <v>36.35</v>
      </c>
      <c r="HJ25">
        <v>4.03</v>
      </c>
      <c r="HK25">
        <v>246.53</v>
      </c>
      <c r="ID25">
        <v>0</v>
      </c>
      <c r="IE25">
        <v>3.2263299999999999</v>
      </c>
      <c r="IF25">
        <v>3.1678199999999997E-2</v>
      </c>
      <c r="IG25">
        <v>0</v>
      </c>
      <c r="IH25">
        <v>0.62342900000000001</v>
      </c>
      <c r="II25">
        <v>0.118043</v>
      </c>
      <c r="IJ25">
        <v>0.43196400000000001</v>
      </c>
      <c r="IK25">
        <v>6.2929700000000005E-2</v>
      </c>
      <c r="IL25">
        <v>4.49437</v>
      </c>
      <c r="IM25">
        <v>49.8</v>
      </c>
      <c r="IN25">
        <v>21.2</v>
      </c>
      <c r="IO25">
        <v>28.6</v>
      </c>
      <c r="IP25">
        <v>45.9</v>
      </c>
      <c r="IQ25">
        <v>21.1</v>
      </c>
      <c r="IR25">
        <v>24.8</v>
      </c>
      <c r="IU25">
        <v>49.11</v>
      </c>
      <c r="IV25">
        <v>34.659999999999997</v>
      </c>
      <c r="IW25">
        <v>41.87</v>
      </c>
      <c r="IX25">
        <v>31.21</v>
      </c>
      <c r="IY25">
        <v>49.11</v>
      </c>
      <c r="IZ25">
        <v>34.659999999999997</v>
      </c>
      <c r="JA25">
        <v>99.99</v>
      </c>
      <c r="JB25">
        <v>81.556600000000003</v>
      </c>
      <c r="JK25">
        <v>1</v>
      </c>
      <c r="JL25">
        <v>3.35887</v>
      </c>
      <c r="JM25">
        <v>3.35887</v>
      </c>
      <c r="JP25">
        <v>5205.8900000000003</v>
      </c>
      <c r="JQ25">
        <v>3.35887</v>
      </c>
      <c r="JR25">
        <v>0.3</v>
      </c>
      <c r="JS25">
        <v>0.49</v>
      </c>
      <c r="JT25">
        <v>2.4</v>
      </c>
      <c r="JU25">
        <v>0.3</v>
      </c>
      <c r="JV25">
        <v>0.5</v>
      </c>
      <c r="JW25">
        <v>2.17</v>
      </c>
      <c r="JZ25">
        <v>1</v>
      </c>
      <c r="KA25">
        <v>1</v>
      </c>
      <c r="KB25">
        <v>49.9467</v>
      </c>
      <c r="KC25">
        <v>27.3033</v>
      </c>
      <c r="KD25">
        <v>44.160899999999998</v>
      </c>
      <c r="KE25">
        <v>22.9041</v>
      </c>
      <c r="KF25">
        <v>68.606200000000001</v>
      </c>
      <c r="KG25">
        <v>53.5839</v>
      </c>
      <c r="KJ25">
        <v>31.640799999999999</v>
      </c>
      <c r="KK25">
        <v>320.71199999999999</v>
      </c>
      <c r="KL25">
        <v>55.353299999999997</v>
      </c>
      <c r="KM25">
        <v>16.011700000000001</v>
      </c>
      <c r="KN25">
        <v>0</v>
      </c>
      <c r="KO25">
        <v>-797.71199999999999</v>
      </c>
      <c r="KP25">
        <v>0</v>
      </c>
      <c r="KQ25">
        <v>0</v>
      </c>
      <c r="KR25">
        <v>109.703</v>
      </c>
      <c r="KS25">
        <v>191.833</v>
      </c>
      <c r="KT25">
        <v>413.96499999999997</v>
      </c>
      <c r="KU25">
        <v>26.198699999999999</v>
      </c>
      <c r="KV25">
        <v>367.70600000000002</v>
      </c>
      <c r="KW25">
        <v>1222.1300000000001</v>
      </c>
      <c r="KX25">
        <v>584.68899999999996</v>
      </c>
      <c r="KY25">
        <v>0</v>
      </c>
      <c r="KZ25">
        <v>229.07599999999999</v>
      </c>
      <c r="LA25">
        <v>2035.89</v>
      </c>
      <c r="LB25">
        <v>27.085699999999999</v>
      </c>
      <c r="LC25">
        <v>264.92899999999997</v>
      </c>
      <c r="LD25">
        <v>55.353299999999997</v>
      </c>
      <c r="LE25">
        <v>16.011700000000001</v>
      </c>
      <c r="LF25">
        <v>-797.71199999999999</v>
      </c>
      <c r="LG25">
        <v>109.703</v>
      </c>
      <c r="LH25">
        <v>191.721</v>
      </c>
      <c r="LI25">
        <v>413.96499999999997</v>
      </c>
      <c r="LJ25">
        <v>26.198699999999999</v>
      </c>
      <c r="LK25">
        <v>307.25599999999997</v>
      </c>
      <c r="LL25">
        <v>1047.76</v>
      </c>
      <c r="LM25">
        <v>584.68899999999996</v>
      </c>
      <c r="LN25">
        <v>229.07599999999999</v>
      </c>
      <c r="LO25">
        <v>1861.52</v>
      </c>
      <c r="LP25">
        <v>95.693600000000004</v>
      </c>
      <c r="LQ25">
        <v>755.5</v>
      </c>
      <c r="LR25">
        <v>55.353299999999997</v>
      </c>
      <c r="LS25">
        <v>0</v>
      </c>
      <c r="LT25">
        <v>463.08</v>
      </c>
      <c r="LU25">
        <v>187.226</v>
      </c>
      <c r="LV25">
        <v>544.68899999999996</v>
      </c>
      <c r="LW25">
        <v>71.471400000000003</v>
      </c>
      <c r="LX25">
        <v>2173.0100000000002</v>
      </c>
      <c r="LY25">
        <v>2033.7</v>
      </c>
      <c r="LZ25">
        <v>866.43600000000004</v>
      </c>
      <c r="MA25">
        <v>347.08</v>
      </c>
      <c r="MB25">
        <v>3247.21</v>
      </c>
    </row>
    <row r="26" spans="1:340" x14ac:dyDescent="0.25">
      <c r="A26" s="26">
        <v>44502.540277777778</v>
      </c>
      <c r="B26" t="s">
        <v>1374</v>
      </c>
      <c r="C26" t="s">
        <v>717</v>
      </c>
      <c r="D26">
        <v>12</v>
      </c>
      <c r="E26">
        <v>1</v>
      </c>
      <c r="F26">
        <v>2100</v>
      </c>
      <c r="G26" t="s">
        <v>87</v>
      </c>
      <c r="H26" t="s">
        <v>393</v>
      </c>
      <c r="I26">
        <v>0</v>
      </c>
      <c r="J26">
        <v>0</v>
      </c>
      <c r="K26">
        <v>0</v>
      </c>
      <c r="L26">
        <v>26.1</v>
      </c>
      <c r="O26">
        <v>140.49700000000001</v>
      </c>
      <c r="P26">
        <v>209.15</v>
      </c>
      <c r="Q26">
        <v>277.07299999999998</v>
      </c>
      <c r="R26">
        <v>81.134900000000002</v>
      </c>
      <c r="S26">
        <v>0</v>
      </c>
      <c r="T26">
        <v>-4302.38</v>
      </c>
      <c r="U26">
        <v>0</v>
      </c>
      <c r="V26">
        <v>0</v>
      </c>
      <c r="W26">
        <v>505.55700000000002</v>
      </c>
      <c r="X26">
        <v>943.46699999999998</v>
      </c>
      <c r="Y26">
        <v>2025.88</v>
      </c>
      <c r="Z26">
        <v>119.621</v>
      </c>
      <c r="AA26" s="27">
        <v>6.0574600000000001E-5</v>
      </c>
      <c r="AB26">
        <v>707.85500000000002</v>
      </c>
      <c r="AC26">
        <v>207.37899999999999</v>
      </c>
      <c r="AD26">
        <v>114.539</v>
      </c>
      <c r="AE26">
        <v>0</v>
      </c>
      <c r="AF26">
        <v>43.1646</v>
      </c>
      <c r="AG26">
        <v>365.08300000000003</v>
      </c>
      <c r="AH26">
        <v>321.91800000000001</v>
      </c>
      <c r="AI26">
        <v>23.44</v>
      </c>
      <c r="AJ26">
        <v>18.350000000000001</v>
      </c>
      <c r="AK26">
        <v>3.66</v>
      </c>
      <c r="AL26">
        <v>12.08</v>
      </c>
      <c r="AM26">
        <v>0</v>
      </c>
      <c r="AN26">
        <v>-48.37</v>
      </c>
      <c r="AO26">
        <v>0</v>
      </c>
      <c r="AP26">
        <v>0</v>
      </c>
      <c r="AQ26">
        <v>7.37</v>
      </c>
      <c r="AR26">
        <v>17.440000000000001</v>
      </c>
      <c r="AS26">
        <v>27.51</v>
      </c>
      <c r="AT26">
        <v>1.64</v>
      </c>
      <c r="AU26">
        <v>63.12</v>
      </c>
      <c r="AV26">
        <v>57.53</v>
      </c>
      <c r="BI26">
        <v>0</v>
      </c>
      <c r="BJ26">
        <v>0.73802199999999996</v>
      </c>
      <c r="BK26">
        <v>3.1638600000000003E-2</v>
      </c>
      <c r="BL26">
        <v>1.40705E-2</v>
      </c>
      <c r="BM26">
        <v>0</v>
      </c>
      <c r="BN26">
        <v>-8.0562099999999998E-2</v>
      </c>
      <c r="BO26">
        <v>0</v>
      </c>
      <c r="BP26">
        <v>0</v>
      </c>
      <c r="BQ26">
        <v>0.134212</v>
      </c>
      <c r="BR26">
        <v>0.17513200000000001</v>
      </c>
      <c r="BS26">
        <v>0.30364400000000002</v>
      </c>
      <c r="BT26">
        <v>2.03874E-2</v>
      </c>
      <c r="BU26">
        <v>1.3365400000000001</v>
      </c>
      <c r="BV26">
        <v>0.78373099999999996</v>
      </c>
      <c r="BW26">
        <v>140.49700000000001</v>
      </c>
      <c r="BX26">
        <v>209.15</v>
      </c>
      <c r="BY26">
        <v>277.07299999999998</v>
      </c>
      <c r="BZ26">
        <v>81.134900000000002</v>
      </c>
      <c r="CA26">
        <v>-4302.38</v>
      </c>
      <c r="CB26">
        <v>505.55700000000002</v>
      </c>
      <c r="CC26">
        <v>943.46699999999998</v>
      </c>
      <c r="CD26">
        <v>2025.88</v>
      </c>
      <c r="CE26">
        <v>119.621</v>
      </c>
      <c r="CF26" s="27">
        <v>6.0639E-5</v>
      </c>
      <c r="CG26">
        <v>707.85500000000002</v>
      </c>
      <c r="CH26">
        <v>207.37899999999999</v>
      </c>
      <c r="CI26">
        <v>114.539</v>
      </c>
      <c r="CJ26">
        <v>43.1646</v>
      </c>
      <c r="CK26">
        <v>365.08300000000003</v>
      </c>
      <c r="CL26">
        <v>321.91800000000001</v>
      </c>
      <c r="CM26">
        <v>23.44</v>
      </c>
      <c r="CN26">
        <v>18.350000000000001</v>
      </c>
      <c r="CO26">
        <v>3.66</v>
      </c>
      <c r="CP26">
        <v>12.08</v>
      </c>
      <c r="CQ26">
        <v>-48.37</v>
      </c>
      <c r="CR26">
        <v>7.37</v>
      </c>
      <c r="CS26">
        <v>17.440000000000001</v>
      </c>
      <c r="CT26">
        <v>27.51</v>
      </c>
      <c r="CU26">
        <v>1.64</v>
      </c>
      <c r="CV26">
        <v>63.12</v>
      </c>
      <c r="CW26">
        <v>57.53</v>
      </c>
      <c r="DH26">
        <v>0</v>
      </c>
      <c r="DI26">
        <v>0.73802199999999996</v>
      </c>
      <c r="DJ26">
        <v>3.1638600000000003E-2</v>
      </c>
      <c r="DK26">
        <v>1.40705E-2</v>
      </c>
      <c r="DL26">
        <v>-8.0562099999999998E-2</v>
      </c>
      <c r="DM26">
        <v>0.134212</v>
      </c>
      <c r="DN26">
        <v>0.17513200000000001</v>
      </c>
      <c r="DO26">
        <v>0.30364400000000002</v>
      </c>
      <c r="DP26">
        <v>2.03874E-2</v>
      </c>
      <c r="DQ26">
        <v>1.3365400000000001</v>
      </c>
      <c r="DR26">
        <v>0.78373099999999996</v>
      </c>
      <c r="DS26" t="s">
        <v>1352</v>
      </c>
      <c r="DT26" t="s">
        <v>670</v>
      </c>
      <c r="DU26" t="s">
        <v>665</v>
      </c>
      <c r="DV26" t="s">
        <v>501</v>
      </c>
      <c r="DW26" s="27">
        <v>1.7505200000000001E-9</v>
      </c>
      <c r="DX26" s="27">
        <v>1.7505200000000001E-9</v>
      </c>
      <c r="DY26">
        <v>0</v>
      </c>
      <c r="DZ26">
        <v>0</v>
      </c>
      <c r="EC26">
        <v>140.49700000000001</v>
      </c>
      <c r="ED26">
        <v>209.15</v>
      </c>
      <c r="EE26">
        <v>277.07299999999998</v>
      </c>
      <c r="EF26">
        <v>81.134900000000002</v>
      </c>
      <c r="EG26">
        <v>0</v>
      </c>
      <c r="EH26">
        <v>-4302.38</v>
      </c>
      <c r="EI26">
        <v>0</v>
      </c>
      <c r="EJ26">
        <v>0</v>
      </c>
      <c r="EK26">
        <v>505.55700000000002</v>
      </c>
      <c r="EL26">
        <v>943.46699999999998</v>
      </c>
      <c r="EM26">
        <v>2025.88</v>
      </c>
      <c r="EN26">
        <v>119.621</v>
      </c>
      <c r="EO26" s="27">
        <v>6.0574600000000001E-5</v>
      </c>
      <c r="EP26">
        <v>207.37899999999999</v>
      </c>
      <c r="EQ26">
        <v>114.539</v>
      </c>
      <c r="ER26">
        <v>0</v>
      </c>
      <c r="ES26">
        <v>43.1646</v>
      </c>
      <c r="ET26">
        <v>365.08300000000003</v>
      </c>
      <c r="EU26">
        <v>23.44</v>
      </c>
      <c r="EV26">
        <v>18.350000000000001</v>
      </c>
      <c r="EW26">
        <v>3.66</v>
      </c>
      <c r="EX26">
        <v>12.08</v>
      </c>
      <c r="EY26">
        <v>0</v>
      </c>
      <c r="EZ26">
        <v>-48.37</v>
      </c>
      <c r="FA26">
        <v>0</v>
      </c>
      <c r="FB26">
        <v>0</v>
      </c>
      <c r="FC26">
        <v>7.37</v>
      </c>
      <c r="FD26">
        <v>17.440000000000001</v>
      </c>
      <c r="FE26">
        <v>27.51</v>
      </c>
      <c r="FF26">
        <v>1.64</v>
      </c>
      <c r="FG26">
        <v>63.12</v>
      </c>
      <c r="FT26">
        <v>0</v>
      </c>
      <c r="FU26">
        <v>0.73802199999999996</v>
      </c>
      <c r="FV26">
        <v>3.1638600000000003E-2</v>
      </c>
      <c r="FW26">
        <v>1.40705E-2</v>
      </c>
      <c r="FX26">
        <v>0</v>
      </c>
      <c r="FY26">
        <v>-8.0562099999999998E-2</v>
      </c>
      <c r="FZ26">
        <v>0</v>
      </c>
      <c r="GA26">
        <v>0</v>
      </c>
      <c r="GB26">
        <v>0.134212</v>
      </c>
      <c r="GC26">
        <v>0.17513200000000001</v>
      </c>
      <c r="GD26">
        <v>0.30364400000000002</v>
      </c>
      <c r="GE26">
        <v>2.03874E-2</v>
      </c>
      <c r="GF26">
        <v>1.3365400000000001</v>
      </c>
      <c r="GG26">
        <v>467.20299999999997</v>
      </c>
      <c r="GH26">
        <v>1161.6600000000001</v>
      </c>
      <c r="GI26">
        <v>277.07299999999998</v>
      </c>
      <c r="GJ26">
        <v>0</v>
      </c>
      <c r="GK26">
        <v>2135</v>
      </c>
      <c r="GL26">
        <v>930.00099999999998</v>
      </c>
      <c r="GM26">
        <v>2637.81</v>
      </c>
      <c r="GN26">
        <v>297.5</v>
      </c>
      <c r="GO26">
        <v>7906.25</v>
      </c>
      <c r="GP26">
        <v>388.90899999999999</v>
      </c>
      <c r="GQ26">
        <v>168.15199999999999</v>
      </c>
      <c r="GR26">
        <v>65.400000000000006</v>
      </c>
      <c r="GS26">
        <v>622.46100000000001</v>
      </c>
      <c r="GT26">
        <v>49.003599999999999</v>
      </c>
      <c r="GU26">
        <v>54.21</v>
      </c>
      <c r="GV26">
        <v>3.66</v>
      </c>
      <c r="GW26">
        <v>39.268300000000004</v>
      </c>
      <c r="GX26">
        <v>31.93</v>
      </c>
      <c r="GY26">
        <v>23.209499999999998</v>
      </c>
      <c r="GZ26">
        <v>36.39</v>
      </c>
      <c r="HA26">
        <v>4.13</v>
      </c>
      <c r="HB26">
        <v>241.80099999999999</v>
      </c>
      <c r="HC26">
        <v>46.4</v>
      </c>
      <c r="HD26">
        <v>54.21</v>
      </c>
      <c r="HE26">
        <v>3.66</v>
      </c>
      <c r="HF26">
        <v>16.100000000000001</v>
      </c>
      <c r="HG26">
        <v>31.93</v>
      </c>
      <c r="HH26">
        <v>18.57</v>
      </c>
      <c r="HI26">
        <v>36.39</v>
      </c>
      <c r="HJ26">
        <v>4.13</v>
      </c>
      <c r="HK26">
        <v>211.39</v>
      </c>
      <c r="ID26">
        <v>0</v>
      </c>
      <c r="IE26">
        <v>2.4539200000000001</v>
      </c>
      <c r="IF26">
        <v>3.1638600000000003E-2</v>
      </c>
      <c r="IG26">
        <v>0</v>
      </c>
      <c r="IH26">
        <v>0.62342900000000001</v>
      </c>
      <c r="II26">
        <v>0.118043</v>
      </c>
      <c r="IJ26">
        <v>0.43196400000000001</v>
      </c>
      <c r="IK26">
        <v>6.2929700000000005E-2</v>
      </c>
      <c r="IL26">
        <v>3.72193</v>
      </c>
      <c r="IM26">
        <v>46.1</v>
      </c>
      <c r="IN26">
        <v>20</v>
      </c>
      <c r="IO26">
        <v>26.1</v>
      </c>
      <c r="IP26">
        <v>46.1</v>
      </c>
      <c r="IQ26">
        <v>20</v>
      </c>
      <c r="IR26">
        <v>26.1</v>
      </c>
      <c r="IU26">
        <v>24.84</v>
      </c>
      <c r="IV26">
        <v>32.69</v>
      </c>
      <c r="IW26">
        <v>24.84</v>
      </c>
      <c r="IX26">
        <v>32.69</v>
      </c>
      <c r="IY26">
        <v>24.84</v>
      </c>
      <c r="IZ26">
        <v>32.69</v>
      </c>
      <c r="JA26">
        <v>63.48</v>
      </c>
      <c r="JB26">
        <v>82.661900000000003</v>
      </c>
      <c r="JK26">
        <v>1</v>
      </c>
      <c r="JL26">
        <v>2.8233299999999999</v>
      </c>
      <c r="JM26">
        <v>2.8233299999999999</v>
      </c>
      <c r="JP26">
        <v>4303.6400000000003</v>
      </c>
      <c r="JQ26">
        <v>2.8233299999999999</v>
      </c>
      <c r="JR26">
        <v>0.26</v>
      </c>
      <c r="JS26">
        <v>0.4</v>
      </c>
      <c r="JT26">
        <v>2.17</v>
      </c>
      <c r="JU26">
        <v>0.26</v>
      </c>
      <c r="JV26">
        <v>0.4</v>
      </c>
      <c r="JW26">
        <v>2.17</v>
      </c>
      <c r="JZ26">
        <v>1</v>
      </c>
      <c r="KA26">
        <v>1</v>
      </c>
      <c r="KB26">
        <v>33.212800000000001</v>
      </c>
      <c r="KC26">
        <v>21.256</v>
      </c>
      <c r="KD26">
        <v>33.212800000000001</v>
      </c>
      <c r="KE26">
        <v>21.256</v>
      </c>
      <c r="KF26">
        <v>50.195</v>
      </c>
      <c r="KG26">
        <v>45.932200000000002</v>
      </c>
      <c r="KJ26">
        <v>28.4787</v>
      </c>
      <c r="KK26">
        <v>49.5916</v>
      </c>
      <c r="KL26">
        <v>55.284100000000002</v>
      </c>
      <c r="KM26">
        <v>16.012</v>
      </c>
      <c r="KN26">
        <v>0</v>
      </c>
      <c r="KO26">
        <v>-658.89300000000003</v>
      </c>
      <c r="KP26">
        <v>0</v>
      </c>
      <c r="KQ26">
        <v>0</v>
      </c>
      <c r="KR26">
        <v>109.703</v>
      </c>
      <c r="KS26">
        <v>187.92699999999999</v>
      </c>
      <c r="KT26">
        <v>413.96499999999997</v>
      </c>
      <c r="KU26">
        <v>26.198699999999999</v>
      </c>
      <c r="KV26">
        <v>228.267</v>
      </c>
      <c r="KW26">
        <v>1100.57</v>
      </c>
      <c r="KX26">
        <v>607.86199999999997</v>
      </c>
      <c r="KY26">
        <v>0</v>
      </c>
      <c r="KZ26">
        <v>229.07599999999999</v>
      </c>
      <c r="LA26">
        <v>1937.51</v>
      </c>
      <c r="LB26">
        <v>28.4787</v>
      </c>
      <c r="LC26">
        <v>49.5916</v>
      </c>
      <c r="LD26">
        <v>55.284100000000002</v>
      </c>
      <c r="LE26">
        <v>16.012</v>
      </c>
      <c r="LF26">
        <v>-658.89300000000003</v>
      </c>
      <c r="LG26">
        <v>109.703</v>
      </c>
      <c r="LH26">
        <v>187.92699999999999</v>
      </c>
      <c r="LI26">
        <v>413.96499999999997</v>
      </c>
      <c r="LJ26">
        <v>26.198699999999999</v>
      </c>
      <c r="LK26">
        <v>228.267</v>
      </c>
      <c r="LL26">
        <v>1100.57</v>
      </c>
      <c r="LM26">
        <v>607.86199999999997</v>
      </c>
      <c r="LN26">
        <v>229.07599999999999</v>
      </c>
      <c r="LO26">
        <v>1937.51</v>
      </c>
      <c r="LP26">
        <v>97.323899999999995</v>
      </c>
      <c r="LQ26">
        <v>281.65800000000002</v>
      </c>
      <c r="LR26">
        <v>55.284100000000002</v>
      </c>
      <c r="LS26">
        <v>0</v>
      </c>
      <c r="LT26">
        <v>463.08</v>
      </c>
      <c r="LU26">
        <v>187.226</v>
      </c>
      <c r="LV26">
        <v>544.68899999999996</v>
      </c>
      <c r="LW26">
        <v>71.471400000000003</v>
      </c>
      <c r="LX26">
        <v>1700.73</v>
      </c>
      <c r="LY26">
        <v>2063.9499999999998</v>
      </c>
      <c r="LZ26">
        <v>892.38499999999999</v>
      </c>
      <c r="MA26">
        <v>347.08</v>
      </c>
      <c r="MB26">
        <v>3303.42</v>
      </c>
    </row>
    <row r="27" spans="1:340" x14ac:dyDescent="0.25">
      <c r="A27" s="26">
        <v>44502.540636574071</v>
      </c>
      <c r="B27" t="s">
        <v>1375</v>
      </c>
      <c r="C27" t="s">
        <v>719</v>
      </c>
      <c r="D27">
        <v>12</v>
      </c>
      <c r="E27">
        <v>1</v>
      </c>
      <c r="F27">
        <v>2100</v>
      </c>
      <c r="G27" t="s">
        <v>87</v>
      </c>
      <c r="H27" t="s">
        <v>112</v>
      </c>
      <c r="I27">
        <v>-9.1199999999999992</v>
      </c>
      <c r="J27">
        <v>-3.8</v>
      </c>
      <c r="K27">
        <v>-3.8</v>
      </c>
      <c r="L27">
        <v>29.9</v>
      </c>
      <c r="O27">
        <v>162.506</v>
      </c>
      <c r="P27">
        <v>306.07</v>
      </c>
      <c r="Q27">
        <v>277.07299999999998</v>
      </c>
      <c r="R27">
        <v>81.134900000000002</v>
      </c>
      <c r="S27">
        <v>0</v>
      </c>
      <c r="T27">
        <v>-4302.38</v>
      </c>
      <c r="U27">
        <v>0</v>
      </c>
      <c r="V27">
        <v>0</v>
      </c>
      <c r="W27">
        <v>505.55700000000002</v>
      </c>
      <c r="X27">
        <v>945.21</v>
      </c>
      <c r="Y27">
        <v>2025.88</v>
      </c>
      <c r="Z27">
        <v>119.621</v>
      </c>
      <c r="AA27">
        <v>120.673</v>
      </c>
      <c r="AB27">
        <v>826.78499999999997</v>
      </c>
      <c r="AC27">
        <v>239.86699999999999</v>
      </c>
      <c r="AD27">
        <v>114.539</v>
      </c>
      <c r="AE27">
        <v>0</v>
      </c>
      <c r="AF27">
        <v>43.1646</v>
      </c>
      <c r="AG27">
        <v>397.57</v>
      </c>
      <c r="AH27">
        <v>354.40600000000001</v>
      </c>
      <c r="AI27">
        <v>27.13</v>
      </c>
      <c r="AJ27">
        <v>23.78</v>
      </c>
      <c r="AK27">
        <v>3.66</v>
      </c>
      <c r="AL27">
        <v>12.08</v>
      </c>
      <c r="AM27">
        <v>0</v>
      </c>
      <c r="AN27">
        <v>-48.39</v>
      </c>
      <c r="AO27">
        <v>0</v>
      </c>
      <c r="AP27">
        <v>0</v>
      </c>
      <c r="AQ27">
        <v>7.37</v>
      </c>
      <c r="AR27">
        <v>17.47</v>
      </c>
      <c r="AS27">
        <v>27.51</v>
      </c>
      <c r="AT27">
        <v>1.64</v>
      </c>
      <c r="AU27">
        <v>72.25</v>
      </c>
      <c r="AV27">
        <v>66.650000000000006</v>
      </c>
      <c r="BI27">
        <v>0</v>
      </c>
      <c r="BJ27">
        <v>1.0401400000000001</v>
      </c>
      <c r="BK27">
        <v>3.1638600000000003E-2</v>
      </c>
      <c r="BL27">
        <v>1.40705E-2</v>
      </c>
      <c r="BM27">
        <v>0</v>
      </c>
      <c r="BN27">
        <v>-8.0562099999999998E-2</v>
      </c>
      <c r="BO27">
        <v>0</v>
      </c>
      <c r="BP27">
        <v>0</v>
      </c>
      <c r="BQ27">
        <v>0.134212</v>
      </c>
      <c r="BR27">
        <v>0.17521600000000001</v>
      </c>
      <c r="BS27">
        <v>0.30364400000000002</v>
      </c>
      <c r="BT27">
        <v>2.03874E-2</v>
      </c>
      <c r="BU27">
        <v>1.6387499999999999</v>
      </c>
      <c r="BV27">
        <v>1.08585</v>
      </c>
      <c r="BW27">
        <v>140.49700000000001</v>
      </c>
      <c r="BX27">
        <v>209.15</v>
      </c>
      <c r="BY27">
        <v>277.07299999999998</v>
      </c>
      <c r="BZ27">
        <v>81.134900000000002</v>
      </c>
      <c r="CA27">
        <v>-4302.38</v>
      </c>
      <c r="CB27">
        <v>505.55700000000002</v>
      </c>
      <c r="CC27">
        <v>943.46699999999998</v>
      </c>
      <c r="CD27">
        <v>2025.88</v>
      </c>
      <c r="CE27">
        <v>119.621</v>
      </c>
      <c r="CF27" s="27">
        <v>6.0639E-5</v>
      </c>
      <c r="CG27">
        <v>707.85500000000002</v>
      </c>
      <c r="CH27">
        <v>207.37899999999999</v>
      </c>
      <c r="CI27">
        <v>114.539</v>
      </c>
      <c r="CJ27">
        <v>43.1646</v>
      </c>
      <c r="CK27">
        <v>365.08300000000003</v>
      </c>
      <c r="CL27">
        <v>321.91800000000001</v>
      </c>
      <c r="CM27">
        <v>23.44</v>
      </c>
      <c r="CN27">
        <v>18.350000000000001</v>
      </c>
      <c r="CO27">
        <v>3.66</v>
      </c>
      <c r="CP27">
        <v>12.08</v>
      </c>
      <c r="CQ27">
        <v>-48.37</v>
      </c>
      <c r="CR27">
        <v>7.37</v>
      </c>
      <c r="CS27">
        <v>17.440000000000001</v>
      </c>
      <c r="CT27">
        <v>27.51</v>
      </c>
      <c r="CU27">
        <v>1.64</v>
      </c>
      <c r="CV27">
        <v>63.12</v>
      </c>
      <c r="CW27">
        <v>57.53</v>
      </c>
      <c r="DH27">
        <v>0</v>
      </c>
      <c r="DI27">
        <v>0.73802199999999996</v>
      </c>
      <c r="DJ27">
        <v>3.1638600000000003E-2</v>
      </c>
      <c r="DK27">
        <v>1.40705E-2</v>
      </c>
      <c r="DL27">
        <v>-8.0562099999999998E-2</v>
      </c>
      <c r="DM27">
        <v>0.134212</v>
      </c>
      <c r="DN27">
        <v>0.17513200000000001</v>
      </c>
      <c r="DO27">
        <v>0.30364400000000002</v>
      </c>
      <c r="DP27">
        <v>2.03874E-2</v>
      </c>
      <c r="DQ27">
        <v>1.3365400000000001</v>
      </c>
      <c r="DR27">
        <v>0.78373099999999996</v>
      </c>
      <c r="DS27" t="s">
        <v>1352</v>
      </c>
      <c r="DT27" t="s">
        <v>670</v>
      </c>
      <c r="DU27" t="s">
        <v>665</v>
      </c>
      <c r="DV27" t="s">
        <v>501</v>
      </c>
      <c r="DW27">
        <v>-0.30220200000000003</v>
      </c>
      <c r="DX27">
        <v>-0.302118</v>
      </c>
      <c r="DY27">
        <v>-14.5</v>
      </c>
      <c r="DZ27">
        <v>-15.9</v>
      </c>
      <c r="EC27">
        <v>162.506</v>
      </c>
      <c r="ED27">
        <v>306.07</v>
      </c>
      <c r="EE27">
        <v>277.07299999999998</v>
      </c>
      <c r="EF27">
        <v>81.134900000000002</v>
      </c>
      <c r="EG27">
        <v>0</v>
      </c>
      <c r="EH27">
        <v>-4302.38</v>
      </c>
      <c r="EI27">
        <v>0</v>
      </c>
      <c r="EJ27">
        <v>0</v>
      </c>
      <c r="EK27">
        <v>505.55700000000002</v>
      </c>
      <c r="EL27">
        <v>945.21</v>
      </c>
      <c r="EM27">
        <v>2025.88</v>
      </c>
      <c r="EN27">
        <v>119.621</v>
      </c>
      <c r="EO27">
        <v>120.673</v>
      </c>
      <c r="EP27">
        <v>239.86699999999999</v>
      </c>
      <c r="EQ27">
        <v>114.539</v>
      </c>
      <c r="ER27">
        <v>0</v>
      </c>
      <c r="ES27">
        <v>43.1646</v>
      </c>
      <c r="ET27">
        <v>397.57</v>
      </c>
      <c r="EU27">
        <v>27.13</v>
      </c>
      <c r="EV27">
        <v>23.78</v>
      </c>
      <c r="EW27">
        <v>3.66</v>
      </c>
      <c r="EX27">
        <v>12.08</v>
      </c>
      <c r="EY27">
        <v>0</v>
      </c>
      <c r="EZ27">
        <v>-48.39</v>
      </c>
      <c r="FA27">
        <v>0</v>
      </c>
      <c r="FB27">
        <v>0</v>
      </c>
      <c r="FC27">
        <v>7.37</v>
      </c>
      <c r="FD27">
        <v>17.47</v>
      </c>
      <c r="FE27">
        <v>27.51</v>
      </c>
      <c r="FF27">
        <v>1.64</v>
      </c>
      <c r="FG27">
        <v>72.25</v>
      </c>
      <c r="FT27">
        <v>0</v>
      </c>
      <c r="FU27">
        <v>1.0401400000000001</v>
      </c>
      <c r="FV27">
        <v>3.1638600000000003E-2</v>
      </c>
      <c r="FW27">
        <v>1.40705E-2</v>
      </c>
      <c r="FX27">
        <v>0</v>
      </c>
      <c r="FY27">
        <v>-8.0562099999999998E-2</v>
      </c>
      <c r="FZ27">
        <v>0</v>
      </c>
      <c r="GA27">
        <v>0</v>
      </c>
      <c r="GB27">
        <v>0.134212</v>
      </c>
      <c r="GC27">
        <v>0.17521600000000001</v>
      </c>
      <c r="GD27">
        <v>0.30364400000000002</v>
      </c>
      <c r="GE27">
        <v>2.03874E-2</v>
      </c>
      <c r="GF27">
        <v>1.6387499999999999</v>
      </c>
      <c r="GG27">
        <v>467.19799999999998</v>
      </c>
      <c r="GH27">
        <v>1161.6500000000001</v>
      </c>
      <c r="GI27">
        <v>277.07299999999998</v>
      </c>
      <c r="GJ27">
        <v>0</v>
      </c>
      <c r="GK27">
        <v>2135</v>
      </c>
      <c r="GL27">
        <v>930.00099999999998</v>
      </c>
      <c r="GM27">
        <v>2637.81</v>
      </c>
      <c r="GN27">
        <v>297.5</v>
      </c>
      <c r="GO27">
        <v>7906.24</v>
      </c>
      <c r="GP27">
        <v>388.904</v>
      </c>
      <c r="GQ27">
        <v>168.15199999999999</v>
      </c>
      <c r="GR27">
        <v>65.400000000000006</v>
      </c>
      <c r="GS27">
        <v>622.45600000000002</v>
      </c>
      <c r="GT27">
        <v>48.993000000000002</v>
      </c>
      <c r="GU27">
        <v>54.21</v>
      </c>
      <c r="GV27">
        <v>3.66</v>
      </c>
      <c r="GW27">
        <v>39.268300000000004</v>
      </c>
      <c r="GX27">
        <v>31.93</v>
      </c>
      <c r="GY27">
        <v>23.209499999999998</v>
      </c>
      <c r="GZ27">
        <v>36.39</v>
      </c>
      <c r="HA27">
        <v>4.13</v>
      </c>
      <c r="HB27">
        <v>241.791</v>
      </c>
      <c r="HC27">
        <v>46.39</v>
      </c>
      <c r="HD27">
        <v>54.21</v>
      </c>
      <c r="HE27">
        <v>3.66</v>
      </c>
      <c r="HF27">
        <v>16.100000000000001</v>
      </c>
      <c r="HG27">
        <v>31.93</v>
      </c>
      <c r="HH27">
        <v>18.57</v>
      </c>
      <c r="HI27">
        <v>36.39</v>
      </c>
      <c r="HJ27">
        <v>4.13</v>
      </c>
      <c r="HK27">
        <v>211.38</v>
      </c>
      <c r="ID27">
        <v>0</v>
      </c>
      <c r="IE27">
        <v>2.4539</v>
      </c>
      <c r="IF27">
        <v>3.1638600000000003E-2</v>
      </c>
      <c r="IG27">
        <v>0</v>
      </c>
      <c r="IH27">
        <v>0.62342900000000001</v>
      </c>
      <c r="II27">
        <v>0.118043</v>
      </c>
      <c r="IJ27">
        <v>0.43196400000000001</v>
      </c>
      <c r="IK27">
        <v>6.2929700000000005E-2</v>
      </c>
      <c r="IL27">
        <v>3.7219099999999998</v>
      </c>
      <c r="IM27">
        <v>49.9</v>
      </c>
      <c r="IN27">
        <v>20</v>
      </c>
      <c r="IO27">
        <v>29.9</v>
      </c>
      <c r="IP27">
        <v>46.1</v>
      </c>
      <c r="IQ27">
        <v>20</v>
      </c>
      <c r="IR27">
        <v>26.1</v>
      </c>
      <c r="IU27">
        <v>30.54</v>
      </c>
      <c r="IV27">
        <v>36.11</v>
      </c>
      <c r="IW27">
        <v>24.84</v>
      </c>
      <c r="IX27">
        <v>32.69</v>
      </c>
      <c r="IY27">
        <v>30.54</v>
      </c>
      <c r="IZ27">
        <v>36.11</v>
      </c>
      <c r="JA27">
        <v>63.48</v>
      </c>
      <c r="JB27">
        <v>82.651300000000006</v>
      </c>
      <c r="JK27">
        <v>1</v>
      </c>
      <c r="JL27">
        <v>2.8233299999999999</v>
      </c>
      <c r="JM27">
        <v>2.8233299999999999</v>
      </c>
      <c r="JP27">
        <v>4303.6400000000003</v>
      </c>
      <c r="JQ27">
        <v>2.8233299999999999</v>
      </c>
      <c r="JR27">
        <v>0.26</v>
      </c>
      <c r="JS27">
        <v>0.4</v>
      </c>
      <c r="JT27">
        <v>2.37</v>
      </c>
      <c r="JU27">
        <v>0.26</v>
      </c>
      <c r="JV27">
        <v>0.4</v>
      </c>
      <c r="JW27">
        <v>2.17</v>
      </c>
      <c r="JZ27">
        <v>1</v>
      </c>
      <c r="KA27">
        <v>1</v>
      </c>
      <c r="KB27">
        <v>37.544199999999996</v>
      </c>
      <c r="KC27">
        <v>25.129200000000001</v>
      </c>
      <c r="KD27">
        <v>33.212800000000001</v>
      </c>
      <c r="KE27">
        <v>21.256</v>
      </c>
      <c r="KF27">
        <v>50.194699999999997</v>
      </c>
      <c r="KG27">
        <v>45.931800000000003</v>
      </c>
      <c r="KJ27">
        <v>33.002699999999997</v>
      </c>
      <c r="KK27">
        <v>73.963399999999993</v>
      </c>
      <c r="KL27">
        <v>55.284100000000002</v>
      </c>
      <c r="KM27">
        <v>16.012</v>
      </c>
      <c r="KN27">
        <v>0</v>
      </c>
      <c r="KO27">
        <v>-658.89300000000003</v>
      </c>
      <c r="KP27">
        <v>0</v>
      </c>
      <c r="KQ27">
        <v>0</v>
      </c>
      <c r="KR27">
        <v>109.703</v>
      </c>
      <c r="KS27">
        <v>188.286</v>
      </c>
      <c r="KT27">
        <v>413.96499999999997</v>
      </c>
      <c r="KU27">
        <v>26.198699999999999</v>
      </c>
      <c r="KV27">
        <v>257.52199999999999</v>
      </c>
      <c r="KW27">
        <v>1272.98</v>
      </c>
      <c r="KX27">
        <v>607.86199999999997</v>
      </c>
      <c r="KY27">
        <v>0</v>
      </c>
      <c r="KZ27">
        <v>229.07599999999999</v>
      </c>
      <c r="LA27">
        <v>2109.92</v>
      </c>
      <c r="LB27">
        <v>28.4787</v>
      </c>
      <c r="LC27">
        <v>49.5916</v>
      </c>
      <c r="LD27">
        <v>55.284100000000002</v>
      </c>
      <c r="LE27">
        <v>16.012</v>
      </c>
      <c r="LF27">
        <v>-658.89300000000003</v>
      </c>
      <c r="LG27">
        <v>109.703</v>
      </c>
      <c r="LH27">
        <v>187.92699999999999</v>
      </c>
      <c r="LI27">
        <v>413.96499999999997</v>
      </c>
      <c r="LJ27">
        <v>26.198699999999999</v>
      </c>
      <c r="LK27">
        <v>228.267</v>
      </c>
      <c r="LL27">
        <v>1100.57</v>
      </c>
      <c r="LM27">
        <v>607.86199999999997</v>
      </c>
      <c r="LN27">
        <v>229.07599999999999</v>
      </c>
      <c r="LO27">
        <v>1937.51</v>
      </c>
      <c r="LP27">
        <v>97.322800000000001</v>
      </c>
      <c r="LQ27">
        <v>281.65600000000001</v>
      </c>
      <c r="LR27">
        <v>55.284100000000002</v>
      </c>
      <c r="LS27">
        <v>0</v>
      </c>
      <c r="LT27">
        <v>463.08</v>
      </c>
      <c r="LU27">
        <v>187.226</v>
      </c>
      <c r="LV27">
        <v>544.68899999999996</v>
      </c>
      <c r="LW27">
        <v>71.471400000000003</v>
      </c>
      <c r="LX27">
        <v>1700.73</v>
      </c>
      <c r="LY27">
        <v>2063.9299999999998</v>
      </c>
      <c r="LZ27">
        <v>892.38499999999999</v>
      </c>
      <c r="MA27">
        <v>347.08</v>
      </c>
      <c r="MB27">
        <v>3303.39</v>
      </c>
    </row>
    <row r="28" spans="1:340" x14ac:dyDescent="0.25">
      <c r="A28" s="26">
        <v>44502.540983796294</v>
      </c>
      <c r="B28" t="s">
        <v>1376</v>
      </c>
      <c r="C28" t="s">
        <v>721</v>
      </c>
      <c r="D28">
        <v>13</v>
      </c>
      <c r="E28">
        <v>1</v>
      </c>
      <c r="F28">
        <v>2100</v>
      </c>
      <c r="G28" t="s">
        <v>87</v>
      </c>
      <c r="H28" t="s">
        <v>393</v>
      </c>
      <c r="I28">
        <v>0</v>
      </c>
      <c r="J28">
        <v>0</v>
      </c>
      <c r="K28">
        <v>0</v>
      </c>
      <c r="L28">
        <v>26.3</v>
      </c>
      <c r="O28">
        <v>116.839</v>
      </c>
      <c r="P28">
        <v>1245.5999999999999</v>
      </c>
      <c r="Q28">
        <v>278.41300000000001</v>
      </c>
      <c r="R28">
        <v>81.132599999999996</v>
      </c>
      <c r="S28">
        <v>0</v>
      </c>
      <c r="T28">
        <v>-5343.73</v>
      </c>
      <c r="U28">
        <v>0</v>
      </c>
      <c r="V28">
        <v>0</v>
      </c>
      <c r="W28">
        <v>505.55700000000002</v>
      </c>
      <c r="X28">
        <v>970.68600000000004</v>
      </c>
      <c r="Y28">
        <v>2025.88</v>
      </c>
      <c r="Z28">
        <v>119.621</v>
      </c>
      <c r="AA28">
        <v>-3.6560800000000001E-4</v>
      </c>
      <c r="AB28">
        <v>1721.98</v>
      </c>
      <c r="AC28">
        <v>172.48400000000001</v>
      </c>
      <c r="AD28">
        <v>108.419</v>
      </c>
      <c r="AE28">
        <v>0</v>
      </c>
      <c r="AF28">
        <v>43.1646</v>
      </c>
      <c r="AG28">
        <v>324.06700000000001</v>
      </c>
      <c r="AH28">
        <v>280.90199999999999</v>
      </c>
      <c r="AI28">
        <v>19.59</v>
      </c>
      <c r="AJ28">
        <v>39.76</v>
      </c>
      <c r="AK28">
        <v>3.69</v>
      </c>
      <c r="AL28">
        <v>11.55</v>
      </c>
      <c r="AM28">
        <v>0</v>
      </c>
      <c r="AN28">
        <v>-58.25</v>
      </c>
      <c r="AO28">
        <v>0</v>
      </c>
      <c r="AP28">
        <v>0</v>
      </c>
      <c r="AQ28">
        <v>7.52</v>
      </c>
      <c r="AR28">
        <v>18.14</v>
      </c>
      <c r="AS28">
        <v>27.67</v>
      </c>
      <c r="AT28">
        <v>1.65</v>
      </c>
      <c r="AU28">
        <v>71.319999999999993</v>
      </c>
      <c r="AV28">
        <v>74.59</v>
      </c>
      <c r="BI28">
        <v>0</v>
      </c>
      <c r="BJ28">
        <v>1.90547</v>
      </c>
      <c r="BK28">
        <v>3.1791600000000003E-2</v>
      </c>
      <c r="BL28">
        <v>1.40705E-2</v>
      </c>
      <c r="BM28">
        <v>0</v>
      </c>
      <c r="BN28">
        <v>-7.9702200000000001E-2</v>
      </c>
      <c r="BO28">
        <v>0</v>
      </c>
      <c r="BP28">
        <v>0</v>
      </c>
      <c r="BQ28">
        <v>0.134212</v>
      </c>
      <c r="BR28">
        <v>0.17784800000000001</v>
      </c>
      <c r="BS28">
        <v>0.30364400000000002</v>
      </c>
      <c r="BT28">
        <v>2.03874E-2</v>
      </c>
      <c r="BU28">
        <v>2.5077199999999999</v>
      </c>
      <c r="BV28">
        <v>1.95133</v>
      </c>
      <c r="BW28">
        <v>116.839</v>
      </c>
      <c r="BX28">
        <v>1245.5999999999999</v>
      </c>
      <c r="BY28">
        <v>278.41300000000001</v>
      </c>
      <c r="BZ28">
        <v>81.132599999999996</v>
      </c>
      <c r="CA28">
        <v>-5343.73</v>
      </c>
      <c r="CB28">
        <v>505.55700000000002</v>
      </c>
      <c r="CC28">
        <v>970.68600000000004</v>
      </c>
      <c r="CD28">
        <v>2025.88</v>
      </c>
      <c r="CE28">
        <v>119.621</v>
      </c>
      <c r="CF28">
        <v>-3.6557899999999999E-4</v>
      </c>
      <c r="CG28">
        <v>1721.98</v>
      </c>
      <c r="CH28">
        <v>172.48400000000001</v>
      </c>
      <c r="CI28">
        <v>108.419</v>
      </c>
      <c r="CJ28">
        <v>43.1646</v>
      </c>
      <c r="CK28">
        <v>324.06700000000001</v>
      </c>
      <c r="CL28">
        <v>280.90199999999999</v>
      </c>
      <c r="CM28">
        <v>19.59</v>
      </c>
      <c r="CN28">
        <v>39.76</v>
      </c>
      <c r="CO28">
        <v>3.69</v>
      </c>
      <c r="CP28">
        <v>11.55</v>
      </c>
      <c r="CQ28">
        <v>-58.25</v>
      </c>
      <c r="CR28">
        <v>7.52</v>
      </c>
      <c r="CS28">
        <v>18.14</v>
      </c>
      <c r="CT28">
        <v>27.67</v>
      </c>
      <c r="CU28">
        <v>1.65</v>
      </c>
      <c r="CV28">
        <v>71.319999999999993</v>
      </c>
      <c r="CW28">
        <v>74.59</v>
      </c>
      <c r="DH28">
        <v>0</v>
      </c>
      <c r="DI28">
        <v>1.90547</v>
      </c>
      <c r="DJ28">
        <v>3.1791600000000003E-2</v>
      </c>
      <c r="DK28">
        <v>1.40705E-2</v>
      </c>
      <c r="DL28">
        <v>-7.9702200000000001E-2</v>
      </c>
      <c r="DM28">
        <v>0.134212</v>
      </c>
      <c r="DN28">
        <v>0.17784800000000001</v>
      </c>
      <c r="DO28">
        <v>0.30364400000000002</v>
      </c>
      <c r="DP28">
        <v>2.03874E-2</v>
      </c>
      <c r="DQ28">
        <v>2.5077199999999999</v>
      </c>
      <c r="DR28">
        <v>1.95133</v>
      </c>
      <c r="DS28" t="s">
        <v>1352</v>
      </c>
      <c r="DT28" t="s">
        <v>670</v>
      </c>
      <c r="DU28" t="s">
        <v>665</v>
      </c>
      <c r="DV28" t="s">
        <v>501</v>
      </c>
      <c r="DW28">
        <v>0</v>
      </c>
      <c r="DX28">
        <v>0</v>
      </c>
      <c r="DY28">
        <v>0</v>
      </c>
      <c r="DZ28">
        <v>0</v>
      </c>
      <c r="EC28">
        <v>116.839</v>
      </c>
      <c r="ED28">
        <v>1245.5999999999999</v>
      </c>
      <c r="EE28">
        <v>278.41300000000001</v>
      </c>
      <c r="EF28">
        <v>81.132599999999996</v>
      </c>
      <c r="EG28">
        <v>0</v>
      </c>
      <c r="EH28">
        <v>-5343.73</v>
      </c>
      <c r="EI28">
        <v>0</v>
      </c>
      <c r="EJ28">
        <v>0</v>
      </c>
      <c r="EK28">
        <v>505.55700000000002</v>
      </c>
      <c r="EL28">
        <v>970.68600000000004</v>
      </c>
      <c r="EM28">
        <v>2025.88</v>
      </c>
      <c r="EN28">
        <v>119.621</v>
      </c>
      <c r="EO28">
        <v>-3.6560800000000001E-4</v>
      </c>
      <c r="EP28">
        <v>172.48400000000001</v>
      </c>
      <c r="EQ28">
        <v>108.419</v>
      </c>
      <c r="ER28">
        <v>0</v>
      </c>
      <c r="ES28">
        <v>43.1646</v>
      </c>
      <c r="ET28">
        <v>324.06700000000001</v>
      </c>
      <c r="EU28">
        <v>19.59</v>
      </c>
      <c r="EV28">
        <v>39.76</v>
      </c>
      <c r="EW28">
        <v>3.69</v>
      </c>
      <c r="EX28">
        <v>11.55</v>
      </c>
      <c r="EY28">
        <v>0</v>
      </c>
      <c r="EZ28">
        <v>-58.25</v>
      </c>
      <c r="FA28">
        <v>0</v>
      </c>
      <c r="FB28">
        <v>0</v>
      </c>
      <c r="FC28">
        <v>7.52</v>
      </c>
      <c r="FD28">
        <v>18.14</v>
      </c>
      <c r="FE28">
        <v>27.67</v>
      </c>
      <c r="FF28">
        <v>1.65</v>
      </c>
      <c r="FG28">
        <v>71.319999999999993</v>
      </c>
      <c r="FT28">
        <v>0</v>
      </c>
      <c r="FU28">
        <v>1.90547</v>
      </c>
      <c r="FV28">
        <v>3.1791600000000003E-2</v>
      </c>
      <c r="FW28">
        <v>1.40705E-2</v>
      </c>
      <c r="FX28">
        <v>0</v>
      </c>
      <c r="FY28">
        <v>-7.9702200000000001E-2</v>
      </c>
      <c r="FZ28">
        <v>0</v>
      </c>
      <c r="GA28">
        <v>0</v>
      </c>
      <c r="GB28">
        <v>0.134212</v>
      </c>
      <c r="GC28">
        <v>0.17784800000000001</v>
      </c>
      <c r="GD28">
        <v>0.30364400000000002</v>
      </c>
      <c r="GE28">
        <v>2.03874E-2</v>
      </c>
      <c r="GF28">
        <v>2.5077199999999999</v>
      </c>
      <c r="GG28">
        <v>407.78</v>
      </c>
      <c r="GH28">
        <v>3596.71</v>
      </c>
      <c r="GI28">
        <v>278.41300000000001</v>
      </c>
      <c r="GJ28">
        <v>0</v>
      </c>
      <c r="GK28">
        <v>2135</v>
      </c>
      <c r="GL28">
        <v>930.00099999999998</v>
      </c>
      <c r="GM28">
        <v>2637.81</v>
      </c>
      <c r="GN28">
        <v>297.5</v>
      </c>
      <c r="GO28">
        <v>10283.200000000001</v>
      </c>
      <c r="GP28">
        <v>339.495</v>
      </c>
      <c r="GQ28">
        <v>161.28800000000001</v>
      </c>
      <c r="GR28">
        <v>65.400000000000006</v>
      </c>
      <c r="GS28">
        <v>566.18200000000002</v>
      </c>
      <c r="GT28">
        <v>43.799599999999998</v>
      </c>
      <c r="GU28">
        <v>91.93</v>
      </c>
      <c r="GV28">
        <v>3.69</v>
      </c>
      <c r="GW28">
        <v>34.488900000000001</v>
      </c>
      <c r="GX28">
        <v>32.729999999999997</v>
      </c>
      <c r="GY28">
        <v>23.279499999999999</v>
      </c>
      <c r="GZ28">
        <v>36.64</v>
      </c>
      <c r="HA28">
        <v>4.22</v>
      </c>
      <c r="HB28">
        <v>270.77800000000002</v>
      </c>
      <c r="HC28">
        <v>40.69</v>
      </c>
      <c r="HD28">
        <v>91.93</v>
      </c>
      <c r="HE28">
        <v>3.69</v>
      </c>
      <c r="HF28">
        <v>15.52</v>
      </c>
      <c r="HG28">
        <v>32.729999999999997</v>
      </c>
      <c r="HH28">
        <v>18.64</v>
      </c>
      <c r="HI28">
        <v>36.64</v>
      </c>
      <c r="HJ28">
        <v>4.22</v>
      </c>
      <c r="HK28">
        <v>244.06</v>
      </c>
      <c r="ID28">
        <v>0</v>
      </c>
      <c r="IE28">
        <v>3.3230300000000002</v>
      </c>
      <c r="IF28">
        <v>3.1791600000000003E-2</v>
      </c>
      <c r="IG28">
        <v>0</v>
      </c>
      <c r="IH28">
        <v>0.62342900000000001</v>
      </c>
      <c r="II28">
        <v>0.118043</v>
      </c>
      <c r="IJ28">
        <v>0.43196400000000001</v>
      </c>
      <c r="IK28">
        <v>6.2929700000000005E-2</v>
      </c>
      <c r="IL28">
        <v>4.5911799999999996</v>
      </c>
      <c r="IM28">
        <v>47.9</v>
      </c>
      <c r="IN28">
        <v>21.6</v>
      </c>
      <c r="IO28">
        <v>26.3</v>
      </c>
      <c r="IP28">
        <v>47.9</v>
      </c>
      <c r="IQ28">
        <v>21.6</v>
      </c>
      <c r="IR28">
        <v>26.3</v>
      </c>
      <c r="IU28">
        <v>46.02</v>
      </c>
      <c r="IV28">
        <v>28.57</v>
      </c>
      <c r="IW28">
        <v>46.02</v>
      </c>
      <c r="IX28">
        <v>28.57</v>
      </c>
      <c r="IY28">
        <v>46.02</v>
      </c>
      <c r="IZ28">
        <v>28.57</v>
      </c>
      <c r="JA28">
        <v>100.55</v>
      </c>
      <c r="JB28">
        <v>73.358500000000006</v>
      </c>
      <c r="JK28">
        <v>1</v>
      </c>
      <c r="JL28">
        <v>3.5448400000000002</v>
      </c>
      <c r="JM28">
        <v>3.5448400000000002</v>
      </c>
      <c r="JP28">
        <v>5345.3</v>
      </c>
      <c r="JQ28">
        <v>3.5448400000000002</v>
      </c>
      <c r="JR28">
        <v>0.3</v>
      </c>
      <c r="JS28">
        <v>0.53</v>
      </c>
      <c r="JT28">
        <v>2.0299999999999998</v>
      </c>
      <c r="JU28">
        <v>0.3</v>
      </c>
      <c r="JV28">
        <v>0.53</v>
      </c>
      <c r="JW28">
        <v>2.0299999999999998</v>
      </c>
      <c r="JZ28">
        <v>1</v>
      </c>
      <c r="KA28">
        <v>1</v>
      </c>
      <c r="KB28">
        <v>37.607399999999998</v>
      </c>
      <c r="KC28">
        <v>24.9071</v>
      </c>
      <c r="KD28">
        <v>37.607399999999998</v>
      </c>
      <c r="KE28">
        <v>24.9071</v>
      </c>
      <c r="KF28">
        <v>57.977899999999998</v>
      </c>
      <c r="KG28">
        <v>55.651400000000002</v>
      </c>
      <c r="KJ28">
        <v>23.658999999999999</v>
      </c>
      <c r="KK28">
        <v>299.00099999999998</v>
      </c>
      <c r="KL28">
        <v>55.551400000000001</v>
      </c>
      <c r="KM28">
        <v>16.011500000000002</v>
      </c>
      <c r="KN28">
        <v>0</v>
      </c>
      <c r="KO28">
        <v>-825.54300000000001</v>
      </c>
      <c r="KP28">
        <v>0</v>
      </c>
      <c r="KQ28">
        <v>0</v>
      </c>
      <c r="KR28">
        <v>109.703</v>
      </c>
      <c r="KS28">
        <v>193.477</v>
      </c>
      <c r="KT28">
        <v>413.96499999999997</v>
      </c>
      <c r="KU28">
        <v>26.198699999999999</v>
      </c>
      <c r="KV28">
        <v>312.024</v>
      </c>
      <c r="KW28">
        <v>915.37800000000004</v>
      </c>
      <c r="KX28">
        <v>575.38099999999997</v>
      </c>
      <c r="KY28">
        <v>0</v>
      </c>
      <c r="KZ28">
        <v>229.07599999999999</v>
      </c>
      <c r="LA28">
        <v>1719.83</v>
      </c>
      <c r="LB28">
        <v>23.658999999999999</v>
      </c>
      <c r="LC28">
        <v>299.00099999999998</v>
      </c>
      <c r="LD28">
        <v>55.551400000000001</v>
      </c>
      <c r="LE28">
        <v>16.011500000000002</v>
      </c>
      <c r="LF28">
        <v>-825.54300000000001</v>
      </c>
      <c r="LG28">
        <v>109.703</v>
      </c>
      <c r="LH28">
        <v>193.477</v>
      </c>
      <c r="LI28">
        <v>413.96499999999997</v>
      </c>
      <c r="LJ28">
        <v>26.198699999999999</v>
      </c>
      <c r="LK28">
        <v>312.024</v>
      </c>
      <c r="LL28">
        <v>915.37800000000004</v>
      </c>
      <c r="LM28">
        <v>575.38099999999997</v>
      </c>
      <c r="LN28">
        <v>229.07599999999999</v>
      </c>
      <c r="LO28">
        <v>1719.83</v>
      </c>
      <c r="LP28">
        <v>84.872100000000003</v>
      </c>
      <c r="LQ28">
        <v>823.11599999999999</v>
      </c>
      <c r="LR28">
        <v>55.551400000000001</v>
      </c>
      <c r="LS28">
        <v>0</v>
      </c>
      <c r="LT28">
        <v>463.08</v>
      </c>
      <c r="LU28">
        <v>187.226</v>
      </c>
      <c r="LV28">
        <v>544.68899999999996</v>
      </c>
      <c r="LW28">
        <v>71.471400000000003</v>
      </c>
      <c r="LX28">
        <v>2230.0100000000002</v>
      </c>
      <c r="LY28">
        <v>1801.71</v>
      </c>
      <c r="LZ28">
        <v>855.95899999999995</v>
      </c>
      <c r="MA28">
        <v>347.08</v>
      </c>
      <c r="MB28">
        <v>3004.75</v>
      </c>
    </row>
    <row r="29" spans="1:340" x14ac:dyDescent="0.25">
      <c r="A29" s="26">
        <v>44502.541342592594</v>
      </c>
      <c r="B29" t="s">
        <v>1377</v>
      </c>
      <c r="C29" t="s">
        <v>723</v>
      </c>
      <c r="D29">
        <v>13</v>
      </c>
      <c r="E29">
        <v>1</v>
      </c>
      <c r="F29">
        <v>2100</v>
      </c>
      <c r="G29" t="s">
        <v>87</v>
      </c>
      <c r="H29" t="s">
        <v>112</v>
      </c>
      <c r="I29">
        <v>-10.49</v>
      </c>
      <c r="J29">
        <v>-3.8</v>
      </c>
      <c r="K29">
        <v>-3.9</v>
      </c>
      <c r="L29">
        <v>30.2</v>
      </c>
      <c r="O29">
        <v>136.44800000000001</v>
      </c>
      <c r="P29">
        <v>1512.01</v>
      </c>
      <c r="Q29">
        <v>278.41300000000001</v>
      </c>
      <c r="R29">
        <v>81.132599999999996</v>
      </c>
      <c r="S29">
        <v>0</v>
      </c>
      <c r="T29">
        <v>-5343.73</v>
      </c>
      <c r="U29">
        <v>0</v>
      </c>
      <c r="V29">
        <v>0</v>
      </c>
      <c r="W29">
        <v>505.55700000000002</v>
      </c>
      <c r="X29">
        <v>971.50400000000002</v>
      </c>
      <c r="Y29">
        <v>2025.88</v>
      </c>
      <c r="Z29">
        <v>119.621</v>
      </c>
      <c r="AA29">
        <v>286.83999999999997</v>
      </c>
      <c r="AB29">
        <v>2008.01</v>
      </c>
      <c r="AC29">
        <v>201.43199999999999</v>
      </c>
      <c r="AD29">
        <v>108.419</v>
      </c>
      <c r="AE29">
        <v>0</v>
      </c>
      <c r="AF29">
        <v>43.1646</v>
      </c>
      <c r="AG29">
        <v>353.01499999999999</v>
      </c>
      <c r="AH29">
        <v>309.85000000000002</v>
      </c>
      <c r="AI29">
        <v>22.89</v>
      </c>
      <c r="AJ29">
        <v>46.95</v>
      </c>
      <c r="AK29">
        <v>3.69</v>
      </c>
      <c r="AL29">
        <v>11.55</v>
      </c>
      <c r="AM29">
        <v>0</v>
      </c>
      <c r="AN29">
        <v>-58.31</v>
      </c>
      <c r="AO29">
        <v>0</v>
      </c>
      <c r="AP29">
        <v>0</v>
      </c>
      <c r="AQ29">
        <v>7.52</v>
      </c>
      <c r="AR29">
        <v>18.149999999999999</v>
      </c>
      <c r="AS29">
        <v>27.67</v>
      </c>
      <c r="AT29">
        <v>1.65</v>
      </c>
      <c r="AU29">
        <v>81.760000000000005</v>
      </c>
      <c r="AV29">
        <v>85.08</v>
      </c>
      <c r="BI29">
        <v>0</v>
      </c>
      <c r="BJ29">
        <v>2.2019099999999998</v>
      </c>
      <c r="BK29">
        <v>3.1791600000000003E-2</v>
      </c>
      <c r="BL29">
        <v>1.40705E-2</v>
      </c>
      <c r="BM29">
        <v>0</v>
      </c>
      <c r="BN29">
        <v>-7.9702200000000001E-2</v>
      </c>
      <c r="BO29">
        <v>0</v>
      </c>
      <c r="BP29">
        <v>0</v>
      </c>
      <c r="BQ29">
        <v>0.134212</v>
      </c>
      <c r="BR29">
        <v>0.177844</v>
      </c>
      <c r="BS29">
        <v>0.30364400000000002</v>
      </c>
      <c r="BT29">
        <v>2.03874E-2</v>
      </c>
      <c r="BU29">
        <v>2.80416</v>
      </c>
      <c r="BV29">
        <v>2.2477800000000001</v>
      </c>
      <c r="BW29">
        <v>116.839</v>
      </c>
      <c r="BX29">
        <v>1245.5999999999999</v>
      </c>
      <c r="BY29">
        <v>278.41300000000001</v>
      </c>
      <c r="BZ29">
        <v>81.132599999999996</v>
      </c>
      <c r="CA29">
        <v>-5343.73</v>
      </c>
      <c r="CB29">
        <v>505.55700000000002</v>
      </c>
      <c r="CC29">
        <v>970.68600000000004</v>
      </c>
      <c r="CD29">
        <v>2025.88</v>
      </c>
      <c r="CE29">
        <v>119.621</v>
      </c>
      <c r="CF29">
        <v>-3.6557899999999999E-4</v>
      </c>
      <c r="CG29">
        <v>1721.98</v>
      </c>
      <c r="CH29">
        <v>172.48400000000001</v>
      </c>
      <c r="CI29">
        <v>108.419</v>
      </c>
      <c r="CJ29">
        <v>43.1646</v>
      </c>
      <c r="CK29">
        <v>324.06700000000001</v>
      </c>
      <c r="CL29">
        <v>280.90199999999999</v>
      </c>
      <c r="CM29">
        <v>19.59</v>
      </c>
      <c r="CN29">
        <v>39.76</v>
      </c>
      <c r="CO29">
        <v>3.69</v>
      </c>
      <c r="CP29">
        <v>11.55</v>
      </c>
      <c r="CQ29">
        <v>-58.25</v>
      </c>
      <c r="CR29">
        <v>7.52</v>
      </c>
      <c r="CS29">
        <v>18.14</v>
      </c>
      <c r="CT29">
        <v>27.67</v>
      </c>
      <c r="CU29">
        <v>1.65</v>
      </c>
      <c r="CV29">
        <v>71.319999999999993</v>
      </c>
      <c r="CW29">
        <v>74.59</v>
      </c>
      <c r="DH29">
        <v>0</v>
      </c>
      <c r="DI29">
        <v>1.90547</v>
      </c>
      <c r="DJ29">
        <v>3.1791600000000003E-2</v>
      </c>
      <c r="DK29">
        <v>1.40705E-2</v>
      </c>
      <c r="DL29">
        <v>-7.9702200000000001E-2</v>
      </c>
      <c r="DM29">
        <v>0.134212</v>
      </c>
      <c r="DN29">
        <v>0.17784800000000001</v>
      </c>
      <c r="DO29">
        <v>0.30364400000000002</v>
      </c>
      <c r="DP29">
        <v>2.03874E-2</v>
      </c>
      <c r="DQ29">
        <v>2.5077199999999999</v>
      </c>
      <c r="DR29">
        <v>1.95133</v>
      </c>
      <c r="DS29" t="s">
        <v>1352</v>
      </c>
      <c r="DT29" t="s">
        <v>670</v>
      </c>
      <c r="DU29" t="s">
        <v>665</v>
      </c>
      <c r="DV29" t="s">
        <v>501</v>
      </c>
      <c r="DW29">
        <v>-0.29643700000000001</v>
      </c>
      <c r="DX29">
        <v>-0.29644199999999998</v>
      </c>
      <c r="DY29">
        <v>-14.6</v>
      </c>
      <c r="DZ29">
        <v>-14.1</v>
      </c>
      <c r="EC29">
        <v>136.44800000000001</v>
      </c>
      <c r="ED29">
        <v>1512.01</v>
      </c>
      <c r="EE29">
        <v>278.41300000000001</v>
      </c>
      <c r="EF29">
        <v>81.132599999999996</v>
      </c>
      <c r="EG29">
        <v>0</v>
      </c>
      <c r="EH29">
        <v>-5343.73</v>
      </c>
      <c r="EI29">
        <v>0</v>
      </c>
      <c r="EJ29">
        <v>0</v>
      </c>
      <c r="EK29">
        <v>505.55700000000002</v>
      </c>
      <c r="EL29">
        <v>971.50400000000002</v>
      </c>
      <c r="EM29">
        <v>2025.88</v>
      </c>
      <c r="EN29">
        <v>119.621</v>
      </c>
      <c r="EO29">
        <v>286.83999999999997</v>
      </c>
      <c r="EP29">
        <v>201.43199999999999</v>
      </c>
      <c r="EQ29">
        <v>108.419</v>
      </c>
      <c r="ER29">
        <v>0</v>
      </c>
      <c r="ES29">
        <v>43.1646</v>
      </c>
      <c r="ET29">
        <v>353.01499999999999</v>
      </c>
      <c r="EU29">
        <v>22.89</v>
      </c>
      <c r="EV29">
        <v>46.95</v>
      </c>
      <c r="EW29">
        <v>3.69</v>
      </c>
      <c r="EX29">
        <v>11.55</v>
      </c>
      <c r="EY29">
        <v>0</v>
      </c>
      <c r="EZ29">
        <v>-58.31</v>
      </c>
      <c r="FA29">
        <v>0</v>
      </c>
      <c r="FB29">
        <v>0</v>
      </c>
      <c r="FC29">
        <v>7.52</v>
      </c>
      <c r="FD29">
        <v>18.149999999999999</v>
      </c>
      <c r="FE29">
        <v>27.67</v>
      </c>
      <c r="FF29">
        <v>1.65</v>
      </c>
      <c r="FG29">
        <v>81.760000000000005</v>
      </c>
      <c r="FT29">
        <v>0</v>
      </c>
      <c r="FU29">
        <v>2.2019099999999998</v>
      </c>
      <c r="FV29">
        <v>3.1791600000000003E-2</v>
      </c>
      <c r="FW29">
        <v>1.40705E-2</v>
      </c>
      <c r="FX29">
        <v>0</v>
      </c>
      <c r="FY29">
        <v>-7.9702200000000001E-2</v>
      </c>
      <c r="FZ29">
        <v>0</v>
      </c>
      <c r="GA29">
        <v>0</v>
      </c>
      <c r="GB29">
        <v>0.134212</v>
      </c>
      <c r="GC29">
        <v>0.177844</v>
      </c>
      <c r="GD29">
        <v>0.30364400000000002</v>
      </c>
      <c r="GE29">
        <v>2.03874E-2</v>
      </c>
      <c r="GF29">
        <v>2.80416</v>
      </c>
      <c r="GG29">
        <v>407.77499999999998</v>
      </c>
      <c r="GH29">
        <v>3596.68</v>
      </c>
      <c r="GI29">
        <v>278.41300000000001</v>
      </c>
      <c r="GJ29">
        <v>0</v>
      </c>
      <c r="GK29">
        <v>2135</v>
      </c>
      <c r="GL29">
        <v>930.00099999999998</v>
      </c>
      <c r="GM29">
        <v>2637.81</v>
      </c>
      <c r="GN29">
        <v>297.5</v>
      </c>
      <c r="GO29">
        <v>10283.200000000001</v>
      </c>
      <c r="GP29">
        <v>339.49</v>
      </c>
      <c r="GQ29">
        <v>161.28800000000001</v>
      </c>
      <c r="GR29">
        <v>65.400000000000006</v>
      </c>
      <c r="GS29">
        <v>566.178</v>
      </c>
      <c r="GT29">
        <v>43.799599999999998</v>
      </c>
      <c r="GU29">
        <v>91.93</v>
      </c>
      <c r="GV29">
        <v>3.69</v>
      </c>
      <c r="GW29">
        <v>34.488900000000001</v>
      </c>
      <c r="GX29">
        <v>32.729999999999997</v>
      </c>
      <c r="GY29">
        <v>23.279499999999999</v>
      </c>
      <c r="GZ29">
        <v>36.64</v>
      </c>
      <c r="HA29">
        <v>4.22</v>
      </c>
      <c r="HB29">
        <v>270.77800000000002</v>
      </c>
      <c r="HC29">
        <v>40.69</v>
      </c>
      <c r="HD29">
        <v>91.93</v>
      </c>
      <c r="HE29">
        <v>3.69</v>
      </c>
      <c r="HF29">
        <v>15.52</v>
      </c>
      <c r="HG29">
        <v>32.729999999999997</v>
      </c>
      <c r="HH29">
        <v>18.64</v>
      </c>
      <c r="HI29">
        <v>36.64</v>
      </c>
      <c r="HJ29">
        <v>4.22</v>
      </c>
      <c r="HK29">
        <v>244.06</v>
      </c>
      <c r="ID29">
        <v>0</v>
      </c>
      <c r="IE29">
        <v>3.323</v>
      </c>
      <c r="IF29">
        <v>3.1791600000000003E-2</v>
      </c>
      <c r="IG29">
        <v>0</v>
      </c>
      <c r="IH29">
        <v>0.62342900000000001</v>
      </c>
      <c r="II29">
        <v>0.118043</v>
      </c>
      <c r="IJ29">
        <v>0.43196400000000001</v>
      </c>
      <c r="IK29">
        <v>6.2929700000000005E-2</v>
      </c>
      <c r="IL29">
        <v>4.5911600000000004</v>
      </c>
      <c r="IM29">
        <v>51.7</v>
      </c>
      <c r="IN29">
        <v>21.5</v>
      </c>
      <c r="IO29">
        <v>30.2</v>
      </c>
      <c r="IP29">
        <v>47.9</v>
      </c>
      <c r="IQ29">
        <v>21.6</v>
      </c>
      <c r="IR29">
        <v>26.3</v>
      </c>
      <c r="IU29">
        <v>53.45</v>
      </c>
      <c r="IV29">
        <v>31.63</v>
      </c>
      <c r="IW29">
        <v>46.02</v>
      </c>
      <c r="IX29">
        <v>28.57</v>
      </c>
      <c r="IY29">
        <v>53.45</v>
      </c>
      <c r="IZ29">
        <v>31.63</v>
      </c>
      <c r="JA29">
        <v>100.55</v>
      </c>
      <c r="JB29">
        <v>73.358500000000006</v>
      </c>
      <c r="JK29">
        <v>1</v>
      </c>
      <c r="JL29">
        <v>3.5448400000000002</v>
      </c>
      <c r="JM29">
        <v>3.5448400000000002</v>
      </c>
      <c r="JP29">
        <v>5345.3</v>
      </c>
      <c r="JQ29">
        <v>3.5448400000000002</v>
      </c>
      <c r="JR29">
        <v>0.31</v>
      </c>
      <c r="JS29">
        <v>0.52</v>
      </c>
      <c r="JT29">
        <v>2.25</v>
      </c>
      <c r="JU29">
        <v>0.3</v>
      </c>
      <c r="JV29">
        <v>0.53</v>
      </c>
      <c r="JW29">
        <v>2.0299999999999998</v>
      </c>
      <c r="JZ29">
        <v>1</v>
      </c>
      <c r="KA29">
        <v>1</v>
      </c>
      <c r="KB29">
        <v>42.153300000000002</v>
      </c>
      <c r="KC29">
        <v>28.979399999999998</v>
      </c>
      <c r="KD29">
        <v>37.607399999999998</v>
      </c>
      <c r="KE29">
        <v>24.9071</v>
      </c>
      <c r="KF29">
        <v>57.9773</v>
      </c>
      <c r="KG29">
        <v>55.651499999999999</v>
      </c>
      <c r="KJ29">
        <v>27.684200000000001</v>
      </c>
      <c r="KK29">
        <v>361.59399999999999</v>
      </c>
      <c r="KL29">
        <v>55.551400000000001</v>
      </c>
      <c r="KM29">
        <v>16.011500000000002</v>
      </c>
      <c r="KN29">
        <v>0</v>
      </c>
      <c r="KO29">
        <v>-825.54300000000001</v>
      </c>
      <c r="KP29">
        <v>0</v>
      </c>
      <c r="KQ29">
        <v>0</v>
      </c>
      <c r="KR29">
        <v>109.703</v>
      </c>
      <c r="KS29">
        <v>193.62700000000001</v>
      </c>
      <c r="KT29">
        <v>413.96499999999997</v>
      </c>
      <c r="KU29">
        <v>26.198699999999999</v>
      </c>
      <c r="KV29">
        <v>378.79199999999997</v>
      </c>
      <c r="KW29">
        <v>1069</v>
      </c>
      <c r="KX29">
        <v>575.38099999999997</v>
      </c>
      <c r="KY29">
        <v>0</v>
      </c>
      <c r="KZ29">
        <v>229.07599999999999</v>
      </c>
      <c r="LA29">
        <v>1873.46</v>
      </c>
      <c r="LB29">
        <v>23.658999999999999</v>
      </c>
      <c r="LC29">
        <v>299.00099999999998</v>
      </c>
      <c r="LD29">
        <v>55.551400000000001</v>
      </c>
      <c r="LE29">
        <v>16.011500000000002</v>
      </c>
      <c r="LF29">
        <v>-825.54300000000001</v>
      </c>
      <c r="LG29">
        <v>109.703</v>
      </c>
      <c r="LH29">
        <v>193.477</v>
      </c>
      <c r="LI29">
        <v>413.96499999999997</v>
      </c>
      <c r="LJ29">
        <v>26.198699999999999</v>
      </c>
      <c r="LK29">
        <v>312.024</v>
      </c>
      <c r="LL29">
        <v>915.37800000000004</v>
      </c>
      <c r="LM29">
        <v>575.38099999999997</v>
      </c>
      <c r="LN29">
        <v>229.07599999999999</v>
      </c>
      <c r="LO29">
        <v>1719.83</v>
      </c>
      <c r="LP29">
        <v>84.870999999999995</v>
      </c>
      <c r="LQ29">
        <v>823.10900000000004</v>
      </c>
      <c r="LR29">
        <v>55.551400000000001</v>
      </c>
      <c r="LS29">
        <v>0</v>
      </c>
      <c r="LT29">
        <v>463.08</v>
      </c>
      <c r="LU29">
        <v>187.226</v>
      </c>
      <c r="LV29">
        <v>544.68899999999996</v>
      </c>
      <c r="LW29">
        <v>71.471400000000003</v>
      </c>
      <c r="LX29">
        <v>2230</v>
      </c>
      <c r="LY29">
        <v>1801.69</v>
      </c>
      <c r="LZ29">
        <v>855.95899999999995</v>
      </c>
      <c r="MA29">
        <v>347.08</v>
      </c>
      <c r="MB29">
        <v>3004.72</v>
      </c>
    </row>
    <row r="30" spans="1:340" x14ac:dyDescent="0.25">
      <c r="A30" s="26">
        <v>44502.541689814818</v>
      </c>
      <c r="B30" t="s">
        <v>1378</v>
      </c>
      <c r="C30" t="s">
        <v>725</v>
      </c>
      <c r="D30">
        <v>14</v>
      </c>
      <c r="E30">
        <v>1</v>
      </c>
      <c r="F30">
        <v>2100</v>
      </c>
      <c r="G30" t="s">
        <v>87</v>
      </c>
      <c r="H30" t="s">
        <v>393</v>
      </c>
      <c r="I30">
        <v>0</v>
      </c>
      <c r="J30">
        <v>0</v>
      </c>
      <c r="K30">
        <v>0</v>
      </c>
      <c r="L30">
        <v>25.9</v>
      </c>
      <c r="O30">
        <v>128.94</v>
      </c>
      <c r="P30">
        <v>1056.3699999999999</v>
      </c>
      <c r="Q30">
        <v>275.608</v>
      </c>
      <c r="R30">
        <v>81.133799999999994</v>
      </c>
      <c r="S30">
        <v>0</v>
      </c>
      <c r="T30">
        <v>-5152.57</v>
      </c>
      <c r="U30">
        <v>0</v>
      </c>
      <c r="V30">
        <v>0</v>
      </c>
      <c r="W30">
        <v>505.55700000000002</v>
      </c>
      <c r="X30">
        <v>959.45799999999997</v>
      </c>
      <c r="Y30">
        <v>2025.88</v>
      </c>
      <c r="Z30">
        <v>119.621</v>
      </c>
      <c r="AA30">
        <v>-1.2872099999999999E-4</v>
      </c>
      <c r="AB30">
        <v>1542.05</v>
      </c>
      <c r="AC30">
        <v>190.55</v>
      </c>
      <c r="AD30">
        <v>111.23</v>
      </c>
      <c r="AE30">
        <v>0</v>
      </c>
      <c r="AF30">
        <v>43.1646</v>
      </c>
      <c r="AG30">
        <v>344.94499999999999</v>
      </c>
      <c r="AH30">
        <v>301.78100000000001</v>
      </c>
      <c r="AI30">
        <v>21.6</v>
      </c>
      <c r="AJ30">
        <v>33.21</v>
      </c>
      <c r="AK30">
        <v>3.52</v>
      </c>
      <c r="AL30">
        <v>11.8</v>
      </c>
      <c r="AM30">
        <v>0</v>
      </c>
      <c r="AN30">
        <v>-55.57</v>
      </c>
      <c r="AO30">
        <v>0</v>
      </c>
      <c r="AP30">
        <v>0</v>
      </c>
      <c r="AQ30">
        <v>7.03</v>
      </c>
      <c r="AR30">
        <v>17.059999999999999</v>
      </c>
      <c r="AS30">
        <v>26.55</v>
      </c>
      <c r="AT30">
        <v>1.57</v>
      </c>
      <c r="AU30">
        <v>66.77</v>
      </c>
      <c r="AV30">
        <v>70.13</v>
      </c>
      <c r="BI30">
        <v>0</v>
      </c>
      <c r="BJ30">
        <v>1.6184499999999999</v>
      </c>
      <c r="BK30">
        <v>3.1471300000000001E-2</v>
      </c>
      <c r="BL30">
        <v>1.40705E-2</v>
      </c>
      <c r="BM30">
        <v>0</v>
      </c>
      <c r="BN30">
        <v>-4.5045000000000002E-2</v>
      </c>
      <c r="BO30">
        <v>0</v>
      </c>
      <c r="BP30">
        <v>0</v>
      </c>
      <c r="BQ30">
        <v>0.134212</v>
      </c>
      <c r="BR30">
        <v>0.17699200000000001</v>
      </c>
      <c r="BS30">
        <v>0.30364400000000002</v>
      </c>
      <c r="BT30">
        <v>2.03874E-2</v>
      </c>
      <c r="BU30">
        <v>2.2541799999999999</v>
      </c>
      <c r="BV30">
        <v>1.6639900000000001</v>
      </c>
      <c r="BW30">
        <v>128.94</v>
      </c>
      <c r="BX30">
        <v>1056.3699999999999</v>
      </c>
      <c r="BY30">
        <v>275.608</v>
      </c>
      <c r="BZ30">
        <v>81.133799999999994</v>
      </c>
      <c r="CA30">
        <v>-5152.57</v>
      </c>
      <c r="CB30">
        <v>505.55700000000002</v>
      </c>
      <c r="CC30">
        <v>959.45799999999997</v>
      </c>
      <c r="CD30">
        <v>2025.88</v>
      </c>
      <c r="CE30">
        <v>119.621</v>
      </c>
      <c r="CF30">
        <v>-1.2783E-4</v>
      </c>
      <c r="CG30">
        <v>1542.05</v>
      </c>
      <c r="CH30">
        <v>190.55</v>
      </c>
      <c r="CI30">
        <v>111.23</v>
      </c>
      <c r="CJ30">
        <v>43.1646</v>
      </c>
      <c r="CK30">
        <v>344.94499999999999</v>
      </c>
      <c r="CL30">
        <v>301.78100000000001</v>
      </c>
      <c r="CM30">
        <v>21.6</v>
      </c>
      <c r="CN30">
        <v>33.21</v>
      </c>
      <c r="CO30">
        <v>3.52</v>
      </c>
      <c r="CP30">
        <v>11.8</v>
      </c>
      <c r="CQ30">
        <v>-55.57</v>
      </c>
      <c r="CR30">
        <v>7.03</v>
      </c>
      <c r="CS30">
        <v>17.059999999999999</v>
      </c>
      <c r="CT30">
        <v>26.55</v>
      </c>
      <c r="CU30">
        <v>1.57</v>
      </c>
      <c r="CV30">
        <v>66.77</v>
      </c>
      <c r="CW30">
        <v>70.13</v>
      </c>
      <c r="DH30">
        <v>0</v>
      </c>
      <c r="DI30">
        <v>1.6184499999999999</v>
      </c>
      <c r="DJ30">
        <v>3.1471300000000001E-2</v>
      </c>
      <c r="DK30">
        <v>1.40705E-2</v>
      </c>
      <c r="DL30">
        <v>-4.5045000000000002E-2</v>
      </c>
      <c r="DM30">
        <v>0.134212</v>
      </c>
      <c r="DN30">
        <v>0.17699200000000001</v>
      </c>
      <c r="DO30">
        <v>0.30364400000000002</v>
      </c>
      <c r="DP30">
        <v>2.03874E-2</v>
      </c>
      <c r="DQ30">
        <v>2.2541799999999999</v>
      </c>
      <c r="DR30">
        <v>1.6639900000000001</v>
      </c>
      <c r="DS30" t="s">
        <v>1352</v>
      </c>
      <c r="DT30" t="s">
        <v>670</v>
      </c>
      <c r="DU30" t="s">
        <v>665</v>
      </c>
      <c r="DV30" t="s">
        <v>501</v>
      </c>
      <c r="DW30">
        <v>0</v>
      </c>
      <c r="DX30">
        <v>0</v>
      </c>
      <c r="DY30">
        <v>0</v>
      </c>
      <c r="DZ30">
        <v>0</v>
      </c>
      <c r="EC30">
        <v>128.94</v>
      </c>
      <c r="ED30">
        <v>1056.3699999999999</v>
      </c>
      <c r="EE30">
        <v>275.608</v>
      </c>
      <c r="EF30">
        <v>81.133799999999994</v>
      </c>
      <c r="EG30">
        <v>0</v>
      </c>
      <c r="EH30">
        <v>-5152.57</v>
      </c>
      <c r="EI30">
        <v>0</v>
      </c>
      <c r="EJ30">
        <v>0</v>
      </c>
      <c r="EK30">
        <v>505.55700000000002</v>
      </c>
      <c r="EL30">
        <v>959.45799999999997</v>
      </c>
      <c r="EM30">
        <v>2025.88</v>
      </c>
      <c r="EN30">
        <v>119.621</v>
      </c>
      <c r="EO30">
        <v>-1.2872099999999999E-4</v>
      </c>
      <c r="EP30">
        <v>190.55</v>
      </c>
      <c r="EQ30">
        <v>111.23</v>
      </c>
      <c r="ER30">
        <v>0</v>
      </c>
      <c r="ES30">
        <v>43.1646</v>
      </c>
      <c r="ET30">
        <v>344.94499999999999</v>
      </c>
      <c r="EU30">
        <v>21.6</v>
      </c>
      <c r="EV30">
        <v>33.21</v>
      </c>
      <c r="EW30">
        <v>3.52</v>
      </c>
      <c r="EX30">
        <v>11.8</v>
      </c>
      <c r="EY30">
        <v>0</v>
      </c>
      <c r="EZ30">
        <v>-55.57</v>
      </c>
      <c r="FA30">
        <v>0</v>
      </c>
      <c r="FB30">
        <v>0</v>
      </c>
      <c r="FC30">
        <v>7.03</v>
      </c>
      <c r="FD30">
        <v>17.059999999999999</v>
      </c>
      <c r="FE30">
        <v>26.55</v>
      </c>
      <c r="FF30">
        <v>1.57</v>
      </c>
      <c r="FG30">
        <v>66.77</v>
      </c>
      <c r="FT30">
        <v>0</v>
      </c>
      <c r="FU30">
        <v>1.6184499999999999</v>
      </c>
      <c r="FV30">
        <v>3.1471300000000001E-2</v>
      </c>
      <c r="FW30">
        <v>1.40705E-2</v>
      </c>
      <c r="FX30">
        <v>0</v>
      </c>
      <c r="FY30">
        <v>-4.5045000000000002E-2</v>
      </c>
      <c r="FZ30">
        <v>0</v>
      </c>
      <c r="GA30">
        <v>0</v>
      </c>
      <c r="GB30">
        <v>0.134212</v>
      </c>
      <c r="GC30">
        <v>0.17699200000000001</v>
      </c>
      <c r="GD30">
        <v>0.30364400000000002</v>
      </c>
      <c r="GE30">
        <v>2.03874E-2</v>
      </c>
      <c r="GF30">
        <v>2.2541799999999999</v>
      </c>
      <c r="GG30">
        <v>453.08199999999999</v>
      </c>
      <c r="GH30">
        <v>3083</v>
      </c>
      <c r="GI30">
        <v>275.608</v>
      </c>
      <c r="GJ30">
        <v>0</v>
      </c>
      <c r="GK30">
        <v>2135</v>
      </c>
      <c r="GL30">
        <v>930.00099999999998</v>
      </c>
      <c r="GM30">
        <v>2637.81</v>
      </c>
      <c r="GN30">
        <v>297.5</v>
      </c>
      <c r="GO30">
        <v>9812</v>
      </c>
      <c r="GP30">
        <v>377.61799999999999</v>
      </c>
      <c r="GQ30">
        <v>164.45</v>
      </c>
      <c r="GR30">
        <v>65.400000000000006</v>
      </c>
      <c r="GS30">
        <v>607.46799999999996</v>
      </c>
      <c r="GT30">
        <v>51.089100000000002</v>
      </c>
      <c r="GU30">
        <v>77.03</v>
      </c>
      <c r="GV30">
        <v>3.52</v>
      </c>
      <c r="GW30">
        <v>33.872300000000003</v>
      </c>
      <c r="GX30">
        <v>30.24</v>
      </c>
      <c r="GY30">
        <v>22.645199999999999</v>
      </c>
      <c r="GZ30">
        <v>35.049999999999997</v>
      </c>
      <c r="HA30">
        <v>3.96</v>
      </c>
      <c r="HB30">
        <v>257.40699999999998</v>
      </c>
      <c r="HC30">
        <v>45.13</v>
      </c>
      <c r="HD30">
        <v>77.03</v>
      </c>
      <c r="HE30">
        <v>3.52</v>
      </c>
      <c r="HF30">
        <v>15.92</v>
      </c>
      <c r="HG30">
        <v>30.24</v>
      </c>
      <c r="HH30">
        <v>18.170000000000002</v>
      </c>
      <c r="HI30">
        <v>35.049999999999997</v>
      </c>
      <c r="HJ30">
        <v>3.96</v>
      </c>
      <c r="HK30">
        <v>229.02</v>
      </c>
      <c r="ID30">
        <v>0</v>
      </c>
      <c r="IE30">
        <v>2.7159</v>
      </c>
      <c r="IF30">
        <v>3.1471300000000001E-2</v>
      </c>
      <c r="IG30">
        <v>0</v>
      </c>
      <c r="IH30">
        <v>0.62342900000000001</v>
      </c>
      <c r="II30">
        <v>0.118043</v>
      </c>
      <c r="IJ30">
        <v>0.43196400000000001</v>
      </c>
      <c r="IK30">
        <v>6.2929700000000005E-2</v>
      </c>
      <c r="IL30">
        <v>3.9837400000000001</v>
      </c>
      <c r="IM30">
        <v>47.5</v>
      </c>
      <c r="IN30">
        <v>21.6</v>
      </c>
      <c r="IO30">
        <v>25.9</v>
      </c>
      <c r="IP30">
        <v>47.5</v>
      </c>
      <c r="IQ30">
        <v>21.6</v>
      </c>
      <c r="IR30">
        <v>25.9</v>
      </c>
      <c r="IU30">
        <v>39.299999999999997</v>
      </c>
      <c r="IV30">
        <v>30.83</v>
      </c>
      <c r="IW30">
        <v>39.299999999999997</v>
      </c>
      <c r="IX30">
        <v>30.83</v>
      </c>
      <c r="IY30">
        <v>39.299999999999997</v>
      </c>
      <c r="IZ30">
        <v>30.83</v>
      </c>
      <c r="JA30">
        <v>85.8</v>
      </c>
      <c r="JB30">
        <v>79.711399999999998</v>
      </c>
      <c r="JK30">
        <v>1</v>
      </c>
      <c r="JL30">
        <v>2.9386700000000001</v>
      </c>
      <c r="JM30">
        <v>2.9386700000000001</v>
      </c>
      <c r="JP30">
        <v>5154.08</v>
      </c>
      <c r="JQ30">
        <v>2.9386700000000001</v>
      </c>
      <c r="JR30">
        <v>0.23</v>
      </c>
      <c r="JS30">
        <v>0.28999999999999998</v>
      </c>
      <c r="JT30">
        <v>2.38</v>
      </c>
      <c r="JU30">
        <v>0.23</v>
      </c>
      <c r="JV30">
        <v>0.28999999999999998</v>
      </c>
      <c r="JW30">
        <v>2.38</v>
      </c>
      <c r="JZ30">
        <v>1</v>
      </c>
      <c r="KA30">
        <v>1</v>
      </c>
      <c r="KB30">
        <v>41.76</v>
      </c>
      <c r="KC30">
        <v>23.329599999999999</v>
      </c>
      <c r="KD30">
        <v>41.76</v>
      </c>
      <c r="KE30">
        <v>23.329599999999999</v>
      </c>
      <c r="KF30">
        <v>64.561599999999999</v>
      </c>
      <c r="KG30">
        <v>52.9069</v>
      </c>
      <c r="KJ30">
        <v>25.162800000000001</v>
      </c>
      <c r="KK30">
        <v>278.27800000000002</v>
      </c>
      <c r="KL30">
        <v>51.108499999999999</v>
      </c>
      <c r="KM30">
        <v>14.776300000000001</v>
      </c>
      <c r="KN30">
        <v>0</v>
      </c>
      <c r="KO30">
        <v>-524.346</v>
      </c>
      <c r="KP30">
        <v>0</v>
      </c>
      <c r="KQ30">
        <v>0</v>
      </c>
      <c r="KR30">
        <v>110.455</v>
      </c>
      <c r="KS30">
        <v>176.71100000000001</v>
      </c>
      <c r="KT30">
        <v>395.209</v>
      </c>
      <c r="KU30">
        <v>26.3203</v>
      </c>
      <c r="KV30">
        <v>553.67499999999995</v>
      </c>
      <c r="KW30">
        <v>1011.26</v>
      </c>
      <c r="KX30">
        <v>590.30200000000002</v>
      </c>
      <c r="KY30">
        <v>0</v>
      </c>
      <c r="KZ30">
        <v>229.07599999999999</v>
      </c>
      <c r="LA30">
        <v>1830.63</v>
      </c>
      <c r="LB30">
        <v>25.162800000000001</v>
      </c>
      <c r="LC30">
        <v>278.27800000000002</v>
      </c>
      <c r="LD30">
        <v>51.108499999999999</v>
      </c>
      <c r="LE30">
        <v>14.776300000000001</v>
      </c>
      <c r="LF30">
        <v>-524.346</v>
      </c>
      <c r="LG30">
        <v>110.455</v>
      </c>
      <c r="LH30">
        <v>176.71100000000001</v>
      </c>
      <c r="LI30">
        <v>395.209</v>
      </c>
      <c r="LJ30">
        <v>26.3203</v>
      </c>
      <c r="LK30">
        <v>553.67499999999995</v>
      </c>
      <c r="LL30">
        <v>1011.26</v>
      </c>
      <c r="LM30">
        <v>590.30200000000002</v>
      </c>
      <c r="LN30">
        <v>229.07599999999999</v>
      </c>
      <c r="LO30">
        <v>1830.63</v>
      </c>
      <c r="LP30">
        <v>91.606099999999998</v>
      </c>
      <c r="LQ30">
        <v>698.71699999999998</v>
      </c>
      <c r="LR30">
        <v>51.108499999999999</v>
      </c>
      <c r="LS30">
        <v>0</v>
      </c>
      <c r="LT30">
        <v>466.012</v>
      </c>
      <c r="LU30">
        <v>175.56200000000001</v>
      </c>
      <c r="LV30">
        <v>523.41</v>
      </c>
      <c r="LW30">
        <v>78.617400000000004</v>
      </c>
      <c r="LX30">
        <v>2085.0300000000002</v>
      </c>
      <c r="LY30">
        <v>2004.03</v>
      </c>
      <c r="LZ30">
        <v>872.73900000000003</v>
      </c>
      <c r="MA30">
        <v>347.08</v>
      </c>
      <c r="MB30">
        <v>3223.85</v>
      </c>
    </row>
    <row r="31" spans="1:340" x14ac:dyDescent="0.25">
      <c r="A31" s="26">
        <v>44502.542048611111</v>
      </c>
      <c r="B31" t="s">
        <v>1379</v>
      </c>
      <c r="C31" t="s">
        <v>727</v>
      </c>
      <c r="D31">
        <v>14</v>
      </c>
      <c r="E31">
        <v>1</v>
      </c>
      <c r="F31">
        <v>2100</v>
      </c>
      <c r="G31" t="s">
        <v>87</v>
      </c>
      <c r="H31" t="s">
        <v>112</v>
      </c>
      <c r="I31">
        <v>-9.69</v>
      </c>
      <c r="J31">
        <v>-3.8</v>
      </c>
      <c r="K31">
        <v>-3.8</v>
      </c>
      <c r="L31">
        <v>29.7</v>
      </c>
      <c r="O31">
        <v>150.10900000000001</v>
      </c>
      <c r="P31">
        <v>1267.98</v>
      </c>
      <c r="Q31">
        <v>275.608</v>
      </c>
      <c r="R31">
        <v>81.133799999999994</v>
      </c>
      <c r="S31">
        <v>0</v>
      </c>
      <c r="T31">
        <v>-5152.57</v>
      </c>
      <c r="U31">
        <v>0</v>
      </c>
      <c r="V31">
        <v>0</v>
      </c>
      <c r="W31">
        <v>505.55700000000002</v>
      </c>
      <c r="X31">
        <v>960.19100000000003</v>
      </c>
      <c r="Y31">
        <v>2025.88</v>
      </c>
      <c r="Z31">
        <v>119.621</v>
      </c>
      <c r="AA31">
        <v>233.517</v>
      </c>
      <c r="AB31">
        <v>1774.83</v>
      </c>
      <c r="AC31">
        <v>221.834</v>
      </c>
      <c r="AD31">
        <v>111.23</v>
      </c>
      <c r="AE31">
        <v>0</v>
      </c>
      <c r="AF31">
        <v>43.1646</v>
      </c>
      <c r="AG31">
        <v>376.22899999999998</v>
      </c>
      <c r="AH31">
        <v>333.065</v>
      </c>
      <c r="AI31">
        <v>25.17</v>
      </c>
      <c r="AJ31">
        <v>39.33</v>
      </c>
      <c r="AK31">
        <v>3.52</v>
      </c>
      <c r="AL31">
        <v>11.8</v>
      </c>
      <c r="AM31">
        <v>0</v>
      </c>
      <c r="AN31">
        <v>-55.62</v>
      </c>
      <c r="AO31">
        <v>0</v>
      </c>
      <c r="AP31">
        <v>0</v>
      </c>
      <c r="AQ31">
        <v>7.03</v>
      </c>
      <c r="AR31">
        <v>17.059999999999999</v>
      </c>
      <c r="AS31">
        <v>26.55</v>
      </c>
      <c r="AT31">
        <v>1.57</v>
      </c>
      <c r="AU31">
        <v>76.41</v>
      </c>
      <c r="AV31">
        <v>79.819999999999993</v>
      </c>
      <c r="BI31">
        <v>0</v>
      </c>
      <c r="BJ31">
        <v>1.88056</v>
      </c>
      <c r="BK31">
        <v>3.1471300000000001E-2</v>
      </c>
      <c r="BL31">
        <v>1.40705E-2</v>
      </c>
      <c r="BM31">
        <v>0</v>
      </c>
      <c r="BN31">
        <v>-4.5045000000000002E-2</v>
      </c>
      <c r="BO31">
        <v>0</v>
      </c>
      <c r="BP31">
        <v>0</v>
      </c>
      <c r="BQ31">
        <v>0.134212</v>
      </c>
      <c r="BR31">
        <v>0.17696100000000001</v>
      </c>
      <c r="BS31">
        <v>0.30364400000000002</v>
      </c>
      <c r="BT31">
        <v>2.03874E-2</v>
      </c>
      <c r="BU31">
        <v>2.5162599999999999</v>
      </c>
      <c r="BV31">
        <v>1.9260999999999999</v>
      </c>
      <c r="BW31">
        <v>128.94</v>
      </c>
      <c r="BX31">
        <v>1056.3699999999999</v>
      </c>
      <c r="BY31">
        <v>275.608</v>
      </c>
      <c r="BZ31">
        <v>81.133799999999994</v>
      </c>
      <c r="CA31">
        <v>-5152.57</v>
      </c>
      <c r="CB31">
        <v>505.55700000000002</v>
      </c>
      <c r="CC31">
        <v>959.45799999999997</v>
      </c>
      <c r="CD31">
        <v>2025.88</v>
      </c>
      <c r="CE31">
        <v>119.621</v>
      </c>
      <c r="CF31">
        <v>-1.2783E-4</v>
      </c>
      <c r="CG31">
        <v>1542.05</v>
      </c>
      <c r="CH31">
        <v>190.55</v>
      </c>
      <c r="CI31">
        <v>111.23</v>
      </c>
      <c r="CJ31">
        <v>43.1646</v>
      </c>
      <c r="CK31">
        <v>344.94499999999999</v>
      </c>
      <c r="CL31">
        <v>301.78100000000001</v>
      </c>
      <c r="CM31">
        <v>21.6</v>
      </c>
      <c r="CN31">
        <v>33.21</v>
      </c>
      <c r="CO31">
        <v>3.52</v>
      </c>
      <c r="CP31">
        <v>11.8</v>
      </c>
      <c r="CQ31">
        <v>-55.57</v>
      </c>
      <c r="CR31">
        <v>7.03</v>
      </c>
      <c r="CS31">
        <v>17.059999999999999</v>
      </c>
      <c r="CT31">
        <v>26.55</v>
      </c>
      <c r="CU31">
        <v>1.57</v>
      </c>
      <c r="CV31">
        <v>66.77</v>
      </c>
      <c r="CW31">
        <v>70.13</v>
      </c>
      <c r="DH31">
        <v>0</v>
      </c>
      <c r="DI31">
        <v>1.6184499999999999</v>
      </c>
      <c r="DJ31">
        <v>3.1471300000000001E-2</v>
      </c>
      <c r="DK31">
        <v>1.40705E-2</v>
      </c>
      <c r="DL31">
        <v>-4.5045000000000002E-2</v>
      </c>
      <c r="DM31">
        <v>0.134212</v>
      </c>
      <c r="DN31">
        <v>0.17699200000000001</v>
      </c>
      <c r="DO31">
        <v>0.30364400000000002</v>
      </c>
      <c r="DP31">
        <v>2.03874E-2</v>
      </c>
      <c r="DQ31">
        <v>2.2541799999999999</v>
      </c>
      <c r="DR31">
        <v>1.6639900000000001</v>
      </c>
      <c r="DS31" t="s">
        <v>1352</v>
      </c>
      <c r="DT31" t="s">
        <v>670</v>
      </c>
      <c r="DU31" t="s">
        <v>665</v>
      </c>
      <c r="DV31" t="s">
        <v>501</v>
      </c>
      <c r="DW31">
        <v>-0.26207799999999998</v>
      </c>
      <c r="DX31">
        <v>-0.26210899999999998</v>
      </c>
      <c r="DY31">
        <v>-14.4</v>
      </c>
      <c r="DZ31">
        <v>-13.8</v>
      </c>
      <c r="EC31">
        <v>150.10900000000001</v>
      </c>
      <c r="ED31">
        <v>1267.98</v>
      </c>
      <c r="EE31">
        <v>275.608</v>
      </c>
      <c r="EF31">
        <v>81.133799999999994</v>
      </c>
      <c r="EG31">
        <v>0</v>
      </c>
      <c r="EH31">
        <v>-5152.57</v>
      </c>
      <c r="EI31">
        <v>0</v>
      </c>
      <c r="EJ31">
        <v>0</v>
      </c>
      <c r="EK31">
        <v>505.55700000000002</v>
      </c>
      <c r="EL31">
        <v>960.19100000000003</v>
      </c>
      <c r="EM31">
        <v>2025.88</v>
      </c>
      <c r="EN31">
        <v>119.621</v>
      </c>
      <c r="EO31">
        <v>233.517</v>
      </c>
      <c r="EP31">
        <v>221.834</v>
      </c>
      <c r="EQ31">
        <v>111.23</v>
      </c>
      <c r="ER31">
        <v>0</v>
      </c>
      <c r="ES31">
        <v>43.1646</v>
      </c>
      <c r="ET31">
        <v>376.22899999999998</v>
      </c>
      <c r="EU31">
        <v>25.17</v>
      </c>
      <c r="EV31">
        <v>39.33</v>
      </c>
      <c r="EW31">
        <v>3.52</v>
      </c>
      <c r="EX31">
        <v>11.8</v>
      </c>
      <c r="EY31">
        <v>0</v>
      </c>
      <c r="EZ31">
        <v>-55.62</v>
      </c>
      <c r="FA31">
        <v>0</v>
      </c>
      <c r="FB31">
        <v>0</v>
      </c>
      <c r="FC31">
        <v>7.03</v>
      </c>
      <c r="FD31">
        <v>17.059999999999999</v>
      </c>
      <c r="FE31">
        <v>26.55</v>
      </c>
      <c r="FF31">
        <v>1.57</v>
      </c>
      <c r="FG31">
        <v>76.41</v>
      </c>
      <c r="FT31">
        <v>0</v>
      </c>
      <c r="FU31">
        <v>1.88056</v>
      </c>
      <c r="FV31">
        <v>3.1471300000000001E-2</v>
      </c>
      <c r="FW31">
        <v>1.40705E-2</v>
      </c>
      <c r="FX31">
        <v>0</v>
      </c>
      <c r="FY31">
        <v>-4.5045000000000002E-2</v>
      </c>
      <c r="FZ31">
        <v>0</v>
      </c>
      <c r="GA31">
        <v>0</v>
      </c>
      <c r="GB31">
        <v>0.134212</v>
      </c>
      <c r="GC31">
        <v>0.17696100000000001</v>
      </c>
      <c r="GD31">
        <v>0.30364400000000002</v>
      </c>
      <c r="GE31">
        <v>2.03874E-2</v>
      </c>
      <c r="GF31">
        <v>2.5162599999999999</v>
      </c>
      <c r="GG31">
        <v>453.07600000000002</v>
      </c>
      <c r="GH31">
        <v>3082.98</v>
      </c>
      <c r="GI31">
        <v>275.608</v>
      </c>
      <c r="GJ31">
        <v>0</v>
      </c>
      <c r="GK31">
        <v>2135</v>
      </c>
      <c r="GL31">
        <v>930.00099999999998</v>
      </c>
      <c r="GM31">
        <v>2637.81</v>
      </c>
      <c r="GN31">
        <v>297.5</v>
      </c>
      <c r="GO31">
        <v>9811.9699999999993</v>
      </c>
      <c r="GP31">
        <v>377.613</v>
      </c>
      <c r="GQ31">
        <v>164.45</v>
      </c>
      <c r="GR31">
        <v>65.400000000000006</v>
      </c>
      <c r="GS31">
        <v>607.46299999999997</v>
      </c>
      <c r="GT31">
        <v>51.089100000000002</v>
      </c>
      <c r="GU31">
        <v>77.03</v>
      </c>
      <c r="GV31">
        <v>3.52</v>
      </c>
      <c r="GW31">
        <v>33.872300000000003</v>
      </c>
      <c r="GX31">
        <v>30.24</v>
      </c>
      <c r="GY31">
        <v>22.645199999999999</v>
      </c>
      <c r="GZ31">
        <v>35.049999999999997</v>
      </c>
      <c r="HA31">
        <v>3.96</v>
      </c>
      <c r="HB31">
        <v>257.40699999999998</v>
      </c>
      <c r="HC31">
        <v>45.13</v>
      </c>
      <c r="HD31">
        <v>77.03</v>
      </c>
      <c r="HE31">
        <v>3.52</v>
      </c>
      <c r="HF31">
        <v>15.92</v>
      </c>
      <c r="HG31">
        <v>30.24</v>
      </c>
      <c r="HH31">
        <v>18.170000000000002</v>
      </c>
      <c r="HI31">
        <v>35.049999999999997</v>
      </c>
      <c r="HJ31">
        <v>3.96</v>
      </c>
      <c r="HK31">
        <v>229.02</v>
      </c>
      <c r="ID31">
        <v>0</v>
      </c>
      <c r="IE31">
        <v>2.7158500000000001</v>
      </c>
      <c r="IF31">
        <v>3.1471300000000001E-2</v>
      </c>
      <c r="IG31">
        <v>0</v>
      </c>
      <c r="IH31">
        <v>0.62342900000000001</v>
      </c>
      <c r="II31">
        <v>0.118043</v>
      </c>
      <c r="IJ31">
        <v>0.43196400000000001</v>
      </c>
      <c r="IK31">
        <v>6.2929700000000005E-2</v>
      </c>
      <c r="IL31">
        <v>3.9836900000000002</v>
      </c>
      <c r="IM31">
        <v>51.3</v>
      </c>
      <c r="IN31">
        <v>21.6</v>
      </c>
      <c r="IO31">
        <v>29.7</v>
      </c>
      <c r="IP31">
        <v>47.5</v>
      </c>
      <c r="IQ31">
        <v>21.6</v>
      </c>
      <c r="IR31">
        <v>25.9</v>
      </c>
      <c r="IU31">
        <v>45.67</v>
      </c>
      <c r="IV31">
        <v>34.15</v>
      </c>
      <c r="IW31">
        <v>39.299999999999997</v>
      </c>
      <c r="IX31">
        <v>30.83</v>
      </c>
      <c r="IY31">
        <v>45.67</v>
      </c>
      <c r="IZ31">
        <v>34.15</v>
      </c>
      <c r="JA31">
        <v>85.8</v>
      </c>
      <c r="JB31">
        <v>79.711399999999998</v>
      </c>
      <c r="JK31">
        <v>1</v>
      </c>
      <c r="JL31">
        <v>2.9386700000000001</v>
      </c>
      <c r="JM31">
        <v>2.9386700000000001</v>
      </c>
      <c r="JP31">
        <v>5154.08</v>
      </c>
      <c r="JQ31">
        <v>2.9386700000000001</v>
      </c>
      <c r="JR31">
        <v>0.24</v>
      </c>
      <c r="JS31">
        <v>0.28999999999999998</v>
      </c>
      <c r="JT31">
        <v>2.61</v>
      </c>
      <c r="JU31">
        <v>0.23</v>
      </c>
      <c r="JV31">
        <v>0.28999999999999998</v>
      </c>
      <c r="JW31">
        <v>2.38</v>
      </c>
      <c r="JZ31">
        <v>1</v>
      </c>
      <c r="KA31">
        <v>1</v>
      </c>
      <c r="KB31">
        <v>47.173400000000001</v>
      </c>
      <c r="KC31">
        <v>27.302600000000002</v>
      </c>
      <c r="KD31">
        <v>41.76</v>
      </c>
      <c r="KE31">
        <v>23.329599999999999</v>
      </c>
      <c r="KF31">
        <v>64.564599999999999</v>
      </c>
      <c r="KG31">
        <v>52.906399999999998</v>
      </c>
      <c r="KJ31">
        <v>29.338999999999999</v>
      </c>
      <c r="KK31">
        <v>331.31200000000001</v>
      </c>
      <c r="KL31">
        <v>51.108499999999999</v>
      </c>
      <c r="KM31">
        <v>14.776300000000001</v>
      </c>
      <c r="KN31">
        <v>0</v>
      </c>
      <c r="KO31">
        <v>-524.346</v>
      </c>
      <c r="KP31">
        <v>0</v>
      </c>
      <c r="KQ31">
        <v>0</v>
      </c>
      <c r="KR31">
        <v>110.455</v>
      </c>
      <c r="KS31">
        <v>176.83</v>
      </c>
      <c r="KT31">
        <v>395.209</v>
      </c>
      <c r="KU31">
        <v>26.3203</v>
      </c>
      <c r="KV31">
        <v>611.005</v>
      </c>
      <c r="KW31">
        <v>1177.28</v>
      </c>
      <c r="KX31">
        <v>590.30200000000002</v>
      </c>
      <c r="KY31">
        <v>0</v>
      </c>
      <c r="KZ31">
        <v>229.07599999999999</v>
      </c>
      <c r="LA31">
        <v>1996.66</v>
      </c>
      <c r="LB31">
        <v>25.162800000000001</v>
      </c>
      <c r="LC31">
        <v>278.27800000000002</v>
      </c>
      <c r="LD31">
        <v>51.108499999999999</v>
      </c>
      <c r="LE31">
        <v>14.776300000000001</v>
      </c>
      <c r="LF31">
        <v>-524.346</v>
      </c>
      <c r="LG31">
        <v>110.455</v>
      </c>
      <c r="LH31">
        <v>176.71100000000001</v>
      </c>
      <c r="LI31">
        <v>395.209</v>
      </c>
      <c r="LJ31">
        <v>26.3203</v>
      </c>
      <c r="LK31">
        <v>553.67499999999995</v>
      </c>
      <c r="LL31">
        <v>1011.26</v>
      </c>
      <c r="LM31">
        <v>590.30200000000002</v>
      </c>
      <c r="LN31">
        <v>229.07599999999999</v>
      </c>
      <c r="LO31">
        <v>1830.63</v>
      </c>
      <c r="LP31">
        <v>91.604900000000001</v>
      </c>
      <c r="LQ31">
        <v>698.71199999999999</v>
      </c>
      <c r="LR31">
        <v>51.108499999999999</v>
      </c>
      <c r="LS31">
        <v>0</v>
      </c>
      <c r="LT31">
        <v>466.012</v>
      </c>
      <c r="LU31">
        <v>175.56200000000001</v>
      </c>
      <c r="LV31">
        <v>523.41</v>
      </c>
      <c r="LW31">
        <v>78.617400000000004</v>
      </c>
      <c r="LX31">
        <v>2085.0300000000002</v>
      </c>
      <c r="LY31">
        <v>2004</v>
      </c>
      <c r="LZ31">
        <v>872.73900000000003</v>
      </c>
      <c r="MA31">
        <v>347.08</v>
      </c>
      <c r="MB31">
        <v>3223.82</v>
      </c>
    </row>
    <row r="32" spans="1:340" x14ac:dyDescent="0.25">
      <c r="A32" s="26">
        <v>44502.542395833334</v>
      </c>
      <c r="B32" t="s">
        <v>1380</v>
      </c>
      <c r="C32" t="s">
        <v>729</v>
      </c>
      <c r="D32">
        <v>15</v>
      </c>
      <c r="E32">
        <v>1</v>
      </c>
      <c r="F32">
        <v>2100</v>
      </c>
      <c r="G32" t="s">
        <v>87</v>
      </c>
      <c r="H32" t="s">
        <v>393</v>
      </c>
      <c r="I32">
        <v>0</v>
      </c>
      <c r="J32">
        <v>0</v>
      </c>
      <c r="K32">
        <v>0</v>
      </c>
      <c r="L32">
        <v>23.3</v>
      </c>
      <c r="O32">
        <v>3.85161</v>
      </c>
      <c r="P32">
        <v>4248.83</v>
      </c>
      <c r="Q32">
        <v>277.42</v>
      </c>
      <c r="R32">
        <v>81.125500000000002</v>
      </c>
      <c r="S32">
        <v>0</v>
      </c>
      <c r="T32">
        <v>-8301.26</v>
      </c>
      <c r="U32">
        <v>0</v>
      </c>
      <c r="V32">
        <v>0</v>
      </c>
      <c r="W32">
        <v>505.55700000000002</v>
      </c>
      <c r="X32">
        <v>1038.98</v>
      </c>
      <c r="Y32">
        <v>2025.88</v>
      </c>
      <c r="Z32">
        <v>119.621</v>
      </c>
      <c r="AA32">
        <v>-7.7305199999999998E-4</v>
      </c>
      <c r="AB32">
        <v>4611.22</v>
      </c>
      <c r="AC32">
        <v>5.6863299999999999</v>
      </c>
      <c r="AD32">
        <v>86.003200000000007</v>
      </c>
      <c r="AE32">
        <v>0</v>
      </c>
      <c r="AF32">
        <v>43.1646</v>
      </c>
      <c r="AG32">
        <v>134.85400000000001</v>
      </c>
      <c r="AH32">
        <v>91.689499999999995</v>
      </c>
      <c r="AI32">
        <v>0.66</v>
      </c>
      <c r="AJ32">
        <v>91.09</v>
      </c>
      <c r="AK32">
        <v>3.55</v>
      </c>
      <c r="AL32">
        <v>9.41</v>
      </c>
      <c r="AM32">
        <v>0</v>
      </c>
      <c r="AN32">
        <v>-86.26</v>
      </c>
      <c r="AO32">
        <v>0</v>
      </c>
      <c r="AP32">
        <v>0</v>
      </c>
      <c r="AQ32">
        <v>7.12</v>
      </c>
      <c r="AR32">
        <v>18.02</v>
      </c>
      <c r="AS32">
        <v>26.69</v>
      </c>
      <c r="AT32">
        <v>1.59</v>
      </c>
      <c r="AU32">
        <v>71.87</v>
      </c>
      <c r="AV32">
        <v>104.71</v>
      </c>
      <c r="BI32">
        <v>0</v>
      </c>
      <c r="BJ32">
        <v>3.3698399999999999</v>
      </c>
      <c r="BK32">
        <v>3.1678199999999997E-2</v>
      </c>
      <c r="BL32">
        <v>1.40705E-2</v>
      </c>
      <c r="BM32">
        <v>0</v>
      </c>
      <c r="BN32">
        <v>-6.03893E-2</v>
      </c>
      <c r="BO32">
        <v>0</v>
      </c>
      <c r="BP32">
        <v>0</v>
      </c>
      <c r="BQ32">
        <v>0.134212</v>
      </c>
      <c r="BR32">
        <v>0.181141</v>
      </c>
      <c r="BS32">
        <v>0.30364400000000002</v>
      </c>
      <c r="BT32">
        <v>2.03874E-2</v>
      </c>
      <c r="BU32">
        <v>3.99458</v>
      </c>
      <c r="BV32">
        <v>3.4155899999999999</v>
      </c>
      <c r="BW32">
        <v>3.85161</v>
      </c>
      <c r="BX32">
        <v>4248.83</v>
      </c>
      <c r="BY32">
        <v>277.42</v>
      </c>
      <c r="BZ32">
        <v>81.125500000000002</v>
      </c>
      <c r="CA32">
        <v>-8301.26</v>
      </c>
      <c r="CB32">
        <v>505.55700000000002</v>
      </c>
      <c r="CC32">
        <v>1038.98</v>
      </c>
      <c r="CD32">
        <v>2025.88</v>
      </c>
      <c r="CE32">
        <v>119.621</v>
      </c>
      <c r="CF32">
        <v>-7.7302299999999996E-4</v>
      </c>
      <c r="CG32">
        <v>4611.22</v>
      </c>
      <c r="CH32">
        <v>5.6863299999999999</v>
      </c>
      <c r="CI32">
        <v>86.003200000000007</v>
      </c>
      <c r="CJ32">
        <v>43.1646</v>
      </c>
      <c r="CK32">
        <v>134.85400000000001</v>
      </c>
      <c r="CL32">
        <v>91.689499999999995</v>
      </c>
      <c r="CM32">
        <v>0.66</v>
      </c>
      <c r="CN32">
        <v>91.09</v>
      </c>
      <c r="CO32">
        <v>3.55</v>
      </c>
      <c r="CP32">
        <v>9.41</v>
      </c>
      <c r="CQ32">
        <v>-86.26</v>
      </c>
      <c r="CR32">
        <v>7.12</v>
      </c>
      <c r="CS32">
        <v>18.02</v>
      </c>
      <c r="CT32">
        <v>26.69</v>
      </c>
      <c r="CU32">
        <v>1.59</v>
      </c>
      <c r="CV32">
        <v>71.87</v>
      </c>
      <c r="CW32">
        <v>104.71</v>
      </c>
      <c r="DH32">
        <v>0</v>
      </c>
      <c r="DI32">
        <v>3.3698399999999999</v>
      </c>
      <c r="DJ32">
        <v>3.1678199999999997E-2</v>
      </c>
      <c r="DK32">
        <v>1.40705E-2</v>
      </c>
      <c r="DL32">
        <v>-6.03893E-2</v>
      </c>
      <c r="DM32">
        <v>0.134212</v>
      </c>
      <c r="DN32">
        <v>0.181141</v>
      </c>
      <c r="DO32">
        <v>0.30364400000000002</v>
      </c>
      <c r="DP32">
        <v>2.03874E-2</v>
      </c>
      <c r="DQ32">
        <v>3.99458</v>
      </c>
      <c r="DR32">
        <v>3.4155899999999999</v>
      </c>
      <c r="DS32" t="s">
        <v>1352</v>
      </c>
      <c r="DT32" t="s">
        <v>670</v>
      </c>
      <c r="DU32" t="s">
        <v>665</v>
      </c>
      <c r="DV32" t="s">
        <v>501</v>
      </c>
      <c r="DW32">
        <v>0</v>
      </c>
      <c r="DX32">
        <v>0</v>
      </c>
      <c r="DY32">
        <v>0</v>
      </c>
      <c r="DZ32">
        <v>0</v>
      </c>
      <c r="EC32">
        <v>3.85161</v>
      </c>
      <c r="ED32">
        <v>4248.83</v>
      </c>
      <c r="EE32">
        <v>277.42</v>
      </c>
      <c r="EF32">
        <v>81.125500000000002</v>
      </c>
      <c r="EG32">
        <v>0</v>
      </c>
      <c r="EH32">
        <v>-8301.26</v>
      </c>
      <c r="EI32">
        <v>0</v>
      </c>
      <c r="EJ32">
        <v>0</v>
      </c>
      <c r="EK32">
        <v>505.55700000000002</v>
      </c>
      <c r="EL32">
        <v>1038.98</v>
      </c>
      <c r="EM32">
        <v>2025.88</v>
      </c>
      <c r="EN32">
        <v>119.621</v>
      </c>
      <c r="EO32">
        <v>-7.7305199999999998E-4</v>
      </c>
      <c r="EP32">
        <v>5.6863299999999999</v>
      </c>
      <c r="EQ32">
        <v>86.003200000000007</v>
      </c>
      <c r="ER32">
        <v>0</v>
      </c>
      <c r="ES32">
        <v>43.1646</v>
      </c>
      <c r="ET32">
        <v>134.85400000000001</v>
      </c>
      <c r="EU32">
        <v>0.66</v>
      </c>
      <c r="EV32">
        <v>91.09</v>
      </c>
      <c r="EW32">
        <v>3.55</v>
      </c>
      <c r="EX32">
        <v>9.41</v>
      </c>
      <c r="EY32">
        <v>0</v>
      </c>
      <c r="EZ32">
        <v>-86.26</v>
      </c>
      <c r="FA32">
        <v>0</v>
      </c>
      <c r="FB32">
        <v>0</v>
      </c>
      <c r="FC32">
        <v>7.12</v>
      </c>
      <c r="FD32">
        <v>18.02</v>
      </c>
      <c r="FE32">
        <v>26.69</v>
      </c>
      <c r="FF32">
        <v>1.59</v>
      </c>
      <c r="FG32">
        <v>71.87</v>
      </c>
      <c r="FT32">
        <v>0</v>
      </c>
      <c r="FU32">
        <v>3.3698399999999999</v>
      </c>
      <c r="FV32">
        <v>3.1678199999999997E-2</v>
      </c>
      <c r="FW32">
        <v>1.40705E-2</v>
      </c>
      <c r="FX32">
        <v>0</v>
      </c>
      <c r="FY32">
        <v>-6.03893E-2</v>
      </c>
      <c r="FZ32">
        <v>0</v>
      </c>
      <c r="GA32">
        <v>0</v>
      </c>
      <c r="GB32">
        <v>0.134212</v>
      </c>
      <c r="GC32">
        <v>0.181141</v>
      </c>
      <c r="GD32">
        <v>0.30364400000000002</v>
      </c>
      <c r="GE32">
        <v>2.03874E-2</v>
      </c>
      <c r="GF32">
        <v>3.99458</v>
      </c>
      <c r="GG32">
        <v>45.206800000000001</v>
      </c>
      <c r="GH32">
        <v>9972.2000000000007</v>
      </c>
      <c r="GI32">
        <v>277.42</v>
      </c>
      <c r="GJ32">
        <v>0</v>
      </c>
      <c r="GK32">
        <v>2135</v>
      </c>
      <c r="GL32">
        <v>930.00099999999998</v>
      </c>
      <c r="GM32">
        <v>2637.81</v>
      </c>
      <c r="GN32">
        <v>297.5</v>
      </c>
      <c r="GO32">
        <v>16295.1</v>
      </c>
      <c r="GP32">
        <v>37.639099999999999</v>
      </c>
      <c r="GQ32">
        <v>135.51400000000001</v>
      </c>
      <c r="GR32">
        <v>65.400000000000006</v>
      </c>
      <c r="GS32">
        <v>238.553</v>
      </c>
      <c r="GT32">
        <v>4.6108099999999999</v>
      </c>
      <c r="GU32">
        <v>182.6</v>
      </c>
      <c r="GV32">
        <v>3.55</v>
      </c>
      <c r="GW32">
        <v>24.444400000000002</v>
      </c>
      <c r="GX32">
        <v>30.71</v>
      </c>
      <c r="GY32">
        <v>22.6952</v>
      </c>
      <c r="GZ32">
        <v>35.299999999999997</v>
      </c>
      <c r="HA32">
        <v>4</v>
      </c>
      <c r="HB32">
        <v>307.91000000000003</v>
      </c>
      <c r="HC32">
        <v>4.57</v>
      </c>
      <c r="HD32">
        <v>182.6</v>
      </c>
      <c r="HE32">
        <v>3.55</v>
      </c>
      <c r="HF32">
        <v>13.2</v>
      </c>
      <c r="HG32">
        <v>30.71</v>
      </c>
      <c r="HH32">
        <v>18.22</v>
      </c>
      <c r="HI32">
        <v>35.299999999999997</v>
      </c>
      <c r="HJ32">
        <v>4</v>
      </c>
      <c r="HK32">
        <v>292.14999999999998</v>
      </c>
      <c r="ID32">
        <v>0</v>
      </c>
      <c r="IE32">
        <v>4.9330400000000001</v>
      </c>
      <c r="IF32">
        <v>3.1678199999999997E-2</v>
      </c>
      <c r="IG32">
        <v>0</v>
      </c>
      <c r="IH32">
        <v>0.62342900000000001</v>
      </c>
      <c r="II32">
        <v>0.118043</v>
      </c>
      <c r="IJ32">
        <v>0.43196400000000001</v>
      </c>
      <c r="IK32">
        <v>6.2929700000000005E-2</v>
      </c>
      <c r="IL32">
        <v>6.2010899999999998</v>
      </c>
      <c r="IM32">
        <v>51.4</v>
      </c>
      <c r="IN32">
        <v>28.1</v>
      </c>
      <c r="IO32">
        <v>23.3</v>
      </c>
      <c r="IP32">
        <v>51.4</v>
      </c>
      <c r="IQ32">
        <v>28.1</v>
      </c>
      <c r="IR32">
        <v>23.3</v>
      </c>
      <c r="IU32">
        <v>95.77</v>
      </c>
      <c r="IV32">
        <v>8.94</v>
      </c>
      <c r="IW32">
        <v>95.77</v>
      </c>
      <c r="IX32">
        <v>8.94</v>
      </c>
      <c r="IY32">
        <v>95.77</v>
      </c>
      <c r="IZ32">
        <v>8.94</v>
      </c>
      <c r="JA32">
        <v>186.68</v>
      </c>
      <c r="JB32">
        <v>28.525300000000001</v>
      </c>
      <c r="JK32">
        <v>1</v>
      </c>
      <c r="JL32">
        <v>5.0501500000000004</v>
      </c>
      <c r="JM32">
        <v>5.0501500000000004</v>
      </c>
      <c r="JP32">
        <v>8303.69</v>
      </c>
      <c r="JQ32">
        <v>5.0501500000000004</v>
      </c>
      <c r="JR32">
        <v>0.35</v>
      </c>
      <c r="JS32">
        <v>0.49</v>
      </c>
      <c r="JT32">
        <v>1.69</v>
      </c>
      <c r="JU32">
        <v>0.35</v>
      </c>
      <c r="JV32">
        <v>0.49</v>
      </c>
      <c r="JW32">
        <v>1.69</v>
      </c>
      <c r="JZ32">
        <v>1</v>
      </c>
      <c r="KA32">
        <v>1</v>
      </c>
      <c r="KB32">
        <v>30.351900000000001</v>
      </c>
      <c r="KC32">
        <v>39.507100000000001</v>
      </c>
      <c r="KD32">
        <v>30.351900000000001</v>
      </c>
      <c r="KE32">
        <v>39.507100000000001</v>
      </c>
      <c r="KF32">
        <v>46.847099999999998</v>
      </c>
      <c r="KG32">
        <v>80.116500000000002</v>
      </c>
      <c r="KJ32">
        <v>0.80000199999999999</v>
      </c>
      <c r="KK32">
        <v>1021.77</v>
      </c>
      <c r="KL32">
        <v>51.444499999999998</v>
      </c>
      <c r="KM32">
        <v>14.775</v>
      </c>
      <c r="KN32">
        <v>0</v>
      </c>
      <c r="KO32">
        <v>-839.86500000000001</v>
      </c>
      <c r="KP32">
        <v>0</v>
      </c>
      <c r="KQ32">
        <v>0</v>
      </c>
      <c r="KR32">
        <v>110.455</v>
      </c>
      <c r="KS32">
        <v>191.012</v>
      </c>
      <c r="KT32">
        <v>395.209</v>
      </c>
      <c r="KU32">
        <v>26.3203</v>
      </c>
      <c r="KV32">
        <v>971.91800000000001</v>
      </c>
      <c r="KW32">
        <v>30.177499999999998</v>
      </c>
      <c r="KX32">
        <v>456.42200000000003</v>
      </c>
      <c r="KY32">
        <v>0</v>
      </c>
      <c r="KZ32">
        <v>229.07599999999999</v>
      </c>
      <c r="LA32">
        <v>715.67499999999995</v>
      </c>
      <c r="LB32">
        <v>0.80000199999999999</v>
      </c>
      <c r="LC32">
        <v>1021.77</v>
      </c>
      <c r="LD32">
        <v>51.444499999999998</v>
      </c>
      <c r="LE32">
        <v>14.775</v>
      </c>
      <c r="LF32">
        <v>-839.86500000000001</v>
      </c>
      <c r="LG32">
        <v>110.455</v>
      </c>
      <c r="LH32">
        <v>191.012</v>
      </c>
      <c r="LI32">
        <v>395.209</v>
      </c>
      <c r="LJ32">
        <v>26.3203</v>
      </c>
      <c r="LK32">
        <v>971.91800000000001</v>
      </c>
      <c r="LL32">
        <v>30.177499999999998</v>
      </c>
      <c r="LM32">
        <v>456.42200000000003</v>
      </c>
      <c r="LN32">
        <v>229.07599999999999</v>
      </c>
      <c r="LO32">
        <v>715.67499999999995</v>
      </c>
      <c r="LP32">
        <v>9.1771200000000004</v>
      </c>
      <c r="LQ32">
        <v>2031.98</v>
      </c>
      <c r="LR32">
        <v>51.444499999999998</v>
      </c>
      <c r="LS32">
        <v>0</v>
      </c>
      <c r="LT32">
        <v>466.012</v>
      </c>
      <c r="LU32">
        <v>175.56200000000001</v>
      </c>
      <c r="LV32">
        <v>523.41</v>
      </c>
      <c r="LW32">
        <v>78.617400000000004</v>
      </c>
      <c r="LX32">
        <v>3336.21</v>
      </c>
      <c r="LY32">
        <v>199.75200000000001</v>
      </c>
      <c r="LZ32">
        <v>719.17700000000002</v>
      </c>
      <c r="MA32">
        <v>347.08</v>
      </c>
      <c r="MB32">
        <v>1266.01</v>
      </c>
    </row>
    <row r="33" spans="1:340" x14ac:dyDescent="0.25">
      <c r="A33" s="26">
        <v>44502.542754629627</v>
      </c>
      <c r="B33" t="s">
        <v>1381</v>
      </c>
      <c r="C33" t="s">
        <v>731</v>
      </c>
      <c r="D33">
        <v>15</v>
      </c>
      <c r="E33">
        <v>1</v>
      </c>
      <c r="F33">
        <v>2100</v>
      </c>
      <c r="G33" t="s">
        <v>87</v>
      </c>
      <c r="H33" t="s">
        <v>112</v>
      </c>
      <c r="I33">
        <v>-12.35</v>
      </c>
      <c r="J33">
        <v>-4</v>
      </c>
      <c r="K33">
        <v>-4</v>
      </c>
      <c r="L33">
        <v>27.3</v>
      </c>
      <c r="O33">
        <v>7.4978400000000001</v>
      </c>
      <c r="P33">
        <v>4783.78</v>
      </c>
      <c r="Q33">
        <v>277.42</v>
      </c>
      <c r="R33">
        <v>81.125500000000002</v>
      </c>
      <c r="S33">
        <v>0</v>
      </c>
      <c r="T33">
        <v>-8301.26</v>
      </c>
      <c r="U33">
        <v>0</v>
      </c>
      <c r="V33">
        <v>0</v>
      </c>
      <c r="W33">
        <v>505.55700000000002</v>
      </c>
      <c r="X33">
        <v>1038.6300000000001</v>
      </c>
      <c r="Y33">
        <v>2025.88</v>
      </c>
      <c r="Z33">
        <v>119.621</v>
      </c>
      <c r="AA33">
        <v>538.25400000000002</v>
      </c>
      <c r="AB33">
        <v>5149.83</v>
      </c>
      <c r="AC33">
        <v>11.0695</v>
      </c>
      <c r="AD33">
        <v>86.003200000000007</v>
      </c>
      <c r="AE33">
        <v>0</v>
      </c>
      <c r="AF33">
        <v>43.1646</v>
      </c>
      <c r="AG33">
        <v>140.23699999999999</v>
      </c>
      <c r="AH33">
        <v>97.072599999999994</v>
      </c>
      <c r="AI33">
        <v>1.28</v>
      </c>
      <c r="AJ33">
        <v>102.82</v>
      </c>
      <c r="AK33">
        <v>3.55</v>
      </c>
      <c r="AL33">
        <v>9.41</v>
      </c>
      <c r="AM33">
        <v>0</v>
      </c>
      <c r="AN33">
        <v>-86.41</v>
      </c>
      <c r="AO33">
        <v>0</v>
      </c>
      <c r="AP33">
        <v>0</v>
      </c>
      <c r="AQ33">
        <v>7.12</v>
      </c>
      <c r="AR33">
        <v>18.010000000000002</v>
      </c>
      <c r="AS33">
        <v>26.69</v>
      </c>
      <c r="AT33">
        <v>1.59</v>
      </c>
      <c r="AU33">
        <v>84.06</v>
      </c>
      <c r="AV33">
        <v>117.06</v>
      </c>
      <c r="BI33">
        <v>0</v>
      </c>
      <c r="BJ33">
        <v>3.7077399999999998</v>
      </c>
      <c r="BK33">
        <v>3.1678199999999997E-2</v>
      </c>
      <c r="BL33">
        <v>1.40705E-2</v>
      </c>
      <c r="BM33">
        <v>0</v>
      </c>
      <c r="BN33">
        <v>-6.03893E-2</v>
      </c>
      <c r="BO33">
        <v>0</v>
      </c>
      <c r="BP33">
        <v>0</v>
      </c>
      <c r="BQ33">
        <v>0.134212</v>
      </c>
      <c r="BR33">
        <v>0.18090500000000001</v>
      </c>
      <c r="BS33">
        <v>0.30364400000000002</v>
      </c>
      <c r="BT33">
        <v>2.03874E-2</v>
      </c>
      <c r="BU33">
        <v>4.3322500000000002</v>
      </c>
      <c r="BV33">
        <v>3.7534900000000002</v>
      </c>
      <c r="BW33">
        <v>3.85161</v>
      </c>
      <c r="BX33">
        <v>4248.83</v>
      </c>
      <c r="BY33">
        <v>277.42</v>
      </c>
      <c r="BZ33">
        <v>81.125500000000002</v>
      </c>
      <c r="CA33">
        <v>-8301.26</v>
      </c>
      <c r="CB33">
        <v>505.55700000000002</v>
      </c>
      <c r="CC33">
        <v>1038.98</v>
      </c>
      <c r="CD33">
        <v>2025.88</v>
      </c>
      <c r="CE33">
        <v>119.621</v>
      </c>
      <c r="CF33">
        <v>-7.7302299999999996E-4</v>
      </c>
      <c r="CG33">
        <v>4611.22</v>
      </c>
      <c r="CH33">
        <v>5.6863299999999999</v>
      </c>
      <c r="CI33">
        <v>86.003200000000007</v>
      </c>
      <c r="CJ33">
        <v>43.1646</v>
      </c>
      <c r="CK33">
        <v>134.85400000000001</v>
      </c>
      <c r="CL33">
        <v>91.689499999999995</v>
      </c>
      <c r="CM33">
        <v>0.66</v>
      </c>
      <c r="CN33">
        <v>91.09</v>
      </c>
      <c r="CO33">
        <v>3.55</v>
      </c>
      <c r="CP33">
        <v>9.41</v>
      </c>
      <c r="CQ33">
        <v>-86.26</v>
      </c>
      <c r="CR33">
        <v>7.12</v>
      </c>
      <c r="CS33">
        <v>18.02</v>
      </c>
      <c r="CT33">
        <v>26.69</v>
      </c>
      <c r="CU33">
        <v>1.59</v>
      </c>
      <c r="CV33">
        <v>71.87</v>
      </c>
      <c r="CW33">
        <v>104.71</v>
      </c>
      <c r="DH33">
        <v>0</v>
      </c>
      <c r="DI33">
        <v>3.3698399999999999</v>
      </c>
      <c r="DJ33">
        <v>3.1678199999999997E-2</v>
      </c>
      <c r="DK33">
        <v>1.40705E-2</v>
      </c>
      <c r="DL33">
        <v>-6.03893E-2</v>
      </c>
      <c r="DM33">
        <v>0.134212</v>
      </c>
      <c r="DN33">
        <v>0.181141</v>
      </c>
      <c r="DO33">
        <v>0.30364400000000002</v>
      </c>
      <c r="DP33">
        <v>2.03874E-2</v>
      </c>
      <c r="DQ33">
        <v>3.99458</v>
      </c>
      <c r="DR33">
        <v>3.4155899999999999</v>
      </c>
      <c r="DS33" t="s">
        <v>1352</v>
      </c>
      <c r="DT33" t="s">
        <v>670</v>
      </c>
      <c r="DU33" t="s">
        <v>665</v>
      </c>
      <c r="DV33" t="s">
        <v>501</v>
      </c>
      <c r="DW33">
        <v>-0.33766499999999999</v>
      </c>
      <c r="DX33">
        <v>-0.33790100000000001</v>
      </c>
      <c r="DY33">
        <v>-17</v>
      </c>
      <c r="DZ33">
        <v>-11.8</v>
      </c>
      <c r="EC33">
        <v>7.4978400000000001</v>
      </c>
      <c r="ED33">
        <v>4783.78</v>
      </c>
      <c r="EE33">
        <v>277.42</v>
      </c>
      <c r="EF33">
        <v>81.125500000000002</v>
      </c>
      <c r="EG33">
        <v>0</v>
      </c>
      <c r="EH33">
        <v>-8301.26</v>
      </c>
      <c r="EI33">
        <v>0</v>
      </c>
      <c r="EJ33">
        <v>0</v>
      </c>
      <c r="EK33">
        <v>505.55700000000002</v>
      </c>
      <c r="EL33">
        <v>1038.6300000000001</v>
      </c>
      <c r="EM33">
        <v>2025.88</v>
      </c>
      <c r="EN33">
        <v>119.621</v>
      </c>
      <c r="EO33">
        <v>538.25400000000002</v>
      </c>
      <c r="EP33">
        <v>11.0695</v>
      </c>
      <c r="EQ33">
        <v>86.003200000000007</v>
      </c>
      <c r="ER33">
        <v>0</v>
      </c>
      <c r="ES33">
        <v>43.1646</v>
      </c>
      <c r="ET33">
        <v>140.23699999999999</v>
      </c>
      <c r="EU33">
        <v>1.28</v>
      </c>
      <c r="EV33">
        <v>102.82</v>
      </c>
      <c r="EW33">
        <v>3.55</v>
      </c>
      <c r="EX33">
        <v>9.41</v>
      </c>
      <c r="EY33">
        <v>0</v>
      </c>
      <c r="EZ33">
        <v>-86.41</v>
      </c>
      <c r="FA33">
        <v>0</v>
      </c>
      <c r="FB33">
        <v>0</v>
      </c>
      <c r="FC33">
        <v>7.12</v>
      </c>
      <c r="FD33">
        <v>18.010000000000002</v>
      </c>
      <c r="FE33">
        <v>26.69</v>
      </c>
      <c r="FF33">
        <v>1.59</v>
      </c>
      <c r="FG33">
        <v>84.06</v>
      </c>
      <c r="FT33">
        <v>0</v>
      </c>
      <c r="FU33">
        <v>3.7077399999999998</v>
      </c>
      <c r="FV33">
        <v>3.1678199999999997E-2</v>
      </c>
      <c r="FW33">
        <v>1.40705E-2</v>
      </c>
      <c r="FX33">
        <v>0</v>
      </c>
      <c r="FY33">
        <v>-6.03893E-2</v>
      </c>
      <c r="FZ33">
        <v>0</v>
      </c>
      <c r="GA33">
        <v>0</v>
      </c>
      <c r="GB33">
        <v>0.134212</v>
      </c>
      <c r="GC33">
        <v>0.18090500000000001</v>
      </c>
      <c r="GD33">
        <v>0.30364400000000002</v>
      </c>
      <c r="GE33">
        <v>2.03874E-2</v>
      </c>
      <c r="GF33">
        <v>4.3322500000000002</v>
      </c>
      <c r="GG33">
        <v>45.205599999999997</v>
      </c>
      <c r="GH33">
        <v>9972.14</v>
      </c>
      <c r="GI33">
        <v>277.42</v>
      </c>
      <c r="GJ33">
        <v>0</v>
      </c>
      <c r="GK33">
        <v>2135</v>
      </c>
      <c r="GL33">
        <v>930.00099999999998</v>
      </c>
      <c r="GM33">
        <v>2637.81</v>
      </c>
      <c r="GN33">
        <v>297.5</v>
      </c>
      <c r="GO33">
        <v>16295.1</v>
      </c>
      <c r="GP33">
        <v>37.638100000000001</v>
      </c>
      <c r="GQ33">
        <v>135.51400000000001</v>
      </c>
      <c r="GR33">
        <v>65.400000000000006</v>
      </c>
      <c r="GS33">
        <v>238.55199999999999</v>
      </c>
      <c r="GT33">
        <v>4.6108099999999999</v>
      </c>
      <c r="GU33">
        <v>182.59</v>
      </c>
      <c r="GV33">
        <v>3.55</v>
      </c>
      <c r="GW33">
        <v>24.444400000000002</v>
      </c>
      <c r="GX33">
        <v>30.71</v>
      </c>
      <c r="GY33">
        <v>22.6952</v>
      </c>
      <c r="GZ33">
        <v>35.299999999999997</v>
      </c>
      <c r="HA33">
        <v>4</v>
      </c>
      <c r="HB33">
        <v>307.89999999999998</v>
      </c>
      <c r="HC33">
        <v>4.57</v>
      </c>
      <c r="HD33">
        <v>182.59</v>
      </c>
      <c r="HE33">
        <v>3.55</v>
      </c>
      <c r="HF33">
        <v>13.2</v>
      </c>
      <c r="HG33">
        <v>30.71</v>
      </c>
      <c r="HH33">
        <v>18.22</v>
      </c>
      <c r="HI33">
        <v>35.299999999999997</v>
      </c>
      <c r="HJ33">
        <v>4</v>
      </c>
      <c r="HK33">
        <v>292.14</v>
      </c>
      <c r="ID33">
        <v>0</v>
      </c>
      <c r="IE33">
        <v>4.9329999999999998</v>
      </c>
      <c r="IF33">
        <v>3.1678199999999997E-2</v>
      </c>
      <c r="IG33">
        <v>0</v>
      </c>
      <c r="IH33">
        <v>0.62342900000000001</v>
      </c>
      <c r="II33">
        <v>0.118043</v>
      </c>
      <c r="IJ33">
        <v>0.43196400000000001</v>
      </c>
      <c r="IK33">
        <v>6.2929700000000005E-2</v>
      </c>
      <c r="IL33">
        <v>6.2010500000000004</v>
      </c>
      <c r="IM33">
        <v>55.4</v>
      </c>
      <c r="IN33">
        <v>28.1</v>
      </c>
      <c r="IO33">
        <v>27.3</v>
      </c>
      <c r="IP33">
        <v>51.4</v>
      </c>
      <c r="IQ33">
        <v>28.1</v>
      </c>
      <c r="IR33">
        <v>23.3</v>
      </c>
      <c r="IU33">
        <v>107.54</v>
      </c>
      <c r="IV33">
        <v>9.52</v>
      </c>
      <c r="IW33">
        <v>95.77</v>
      </c>
      <c r="IX33">
        <v>8.94</v>
      </c>
      <c r="IY33">
        <v>107.54</v>
      </c>
      <c r="IZ33">
        <v>9.52</v>
      </c>
      <c r="JA33">
        <v>186.67</v>
      </c>
      <c r="JB33">
        <v>28.525300000000001</v>
      </c>
      <c r="JK33">
        <v>1</v>
      </c>
      <c r="JL33">
        <v>5.0501500000000004</v>
      </c>
      <c r="JM33">
        <v>5.0501500000000004</v>
      </c>
      <c r="JP33">
        <v>8303.69</v>
      </c>
      <c r="JQ33">
        <v>5.0501500000000004</v>
      </c>
      <c r="JR33">
        <v>0.36</v>
      </c>
      <c r="JS33">
        <v>0.48</v>
      </c>
      <c r="JT33">
        <v>1.83</v>
      </c>
      <c r="JU33">
        <v>0.35</v>
      </c>
      <c r="JV33">
        <v>0.49</v>
      </c>
      <c r="JW33">
        <v>1.69</v>
      </c>
      <c r="JZ33">
        <v>1</v>
      </c>
      <c r="KA33">
        <v>1</v>
      </c>
      <c r="KB33">
        <v>34.468699999999998</v>
      </c>
      <c r="KC33">
        <v>45.8489</v>
      </c>
      <c r="KD33">
        <v>30.351900000000001</v>
      </c>
      <c r="KE33">
        <v>39.507100000000001</v>
      </c>
      <c r="KF33">
        <v>46.846699999999998</v>
      </c>
      <c r="KG33">
        <v>80.116100000000003</v>
      </c>
      <c r="KJ33">
        <v>1.5239100000000001</v>
      </c>
      <c r="KK33">
        <v>1137.18</v>
      </c>
      <c r="KL33">
        <v>51.444499999999998</v>
      </c>
      <c r="KM33">
        <v>14.775</v>
      </c>
      <c r="KN33">
        <v>0</v>
      </c>
      <c r="KO33">
        <v>-839.86500000000001</v>
      </c>
      <c r="KP33">
        <v>0</v>
      </c>
      <c r="KQ33">
        <v>0</v>
      </c>
      <c r="KR33">
        <v>110.455</v>
      </c>
      <c r="KS33">
        <v>190.917</v>
      </c>
      <c r="KT33">
        <v>395.209</v>
      </c>
      <c r="KU33">
        <v>26.3203</v>
      </c>
      <c r="KV33">
        <v>1087.96</v>
      </c>
      <c r="KW33">
        <v>58.746000000000002</v>
      </c>
      <c r="KX33">
        <v>456.42200000000003</v>
      </c>
      <c r="KY33">
        <v>0</v>
      </c>
      <c r="KZ33">
        <v>229.07599999999999</v>
      </c>
      <c r="LA33">
        <v>744.24300000000005</v>
      </c>
      <c r="LB33">
        <v>0.80000199999999999</v>
      </c>
      <c r="LC33">
        <v>1021.77</v>
      </c>
      <c r="LD33">
        <v>51.444499999999998</v>
      </c>
      <c r="LE33">
        <v>14.775</v>
      </c>
      <c r="LF33">
        <v>-839.86500000000001</v>
      </c>
      <c r="LG33">
        <v>110.455</v>
      </c>
      <c r="LH33">
        <v>191.012</v>
      </c>
      <c r="LI33">
        <v>395.209</v>
      </c>
      <c r="LJ33">
        <v>26.3203</v>
      </c>
      <c r="LK33">
        <v>971.91800000000001</v>
      </c>
      <c r="LL33">
        <v>30.177499999999998</v>
      </c>
      <c r="LM33">
        <v>456.42200000000003</v>
      </c>
      <c r="LN33">
        <v>229.07599999999999</v>
      </c>
      <c r="LO33">
        <v>715.67499999999995</v>
      </c>
      <c r="LP33">
        <v>9.1768800000000006</v>
      </c>
      <c r="LQ33">
        <v>2031.97</v>
      </c>
      <c r="LR33">
        <v>51.444499999999998</v>
      </c>
      <c r="LS33">
        <v>0</v>
      </c>
      <c r="LT33">
        <v>466.012</v>
      </c>
      <c r="LU33">
        <v>175.56200000000001</v>
      </c>
      <c r="LV33">
        <v>523.41</v>
      </c>
      <c r="LW33">
        <v>78.617400000000004</v>
      </c>
      <c r="LX33">
        <v>3336.19</v>
      </c>
      <c r="LY33">
        <v>199.74700000000001</v>
      </c>
      <c r="LZ33">
        <v>719.17700000000002</v>
      </c>
      <c r="MA33">
        <v>347.08</v>
      </c>
      <c r="MB33">
        <v>1266</v>
      </c>
    </row>
    <row r="34" spans="1:340" x14ac:dyDescent="0.25">
      <c r="A34" s="26">
        <v>44502.543090277781</v>
      </c>
      <c r="B34" t="s">
        <v>1382</v>
      </c>
      <c r="C34" t="s">
        <v>733</v>
      </c>
      <c r="D34">
        <v>16</v>
      </c>
      <c r="E34">
        <v>1</v>
      </c>
      <c r="F34">
        <v>2100</v>
      </c>
      <c r="G34" t="s">
        <v>87</v>
      </c>
      <c r="H34" t="s">
        <v>393</v>
      </c>
      <c r="I34">
        <v>0</v>
      </c>
      <c r="J34">
        <v>0</v>
      </c>
      <c r="K34">
        <v>0</v>
      </c>
      <c r="L34">
        <v>31.3</v>
      </c>
      <c r="O34">
        <v>266.07799999999997</v>
      </c>
      <c r="P34">
        <v>74.953299999999999</v>
      </c>
      <c r="Q34">
        <v>277.75799999999998</v>
      </c>
      <c r="R34">
        <v>81.143199999999993</v>
      </c>
      <c r="S34">
        <v>0</v>
      </c>
      <c r="T34">
        <v>-4256.2299999999996</v>
      </c>
      <c r="U34">
        <v>0</v>
      </c>
      <c r="V34">
        <v>0</v>
      </c>
      <c r="W34">
        <v>505.55700000000002</v>
      </c>
      <c r="X34">
        <v>905.23299999999995</v>
      </c>
      <c r="Y34">
        <v>2025.88</v>
      </c>
      <c r="Z34">
        <v>119.621</v>
      </c>
      <c r="AA34">
        <v>-1.0389500000000001E-3</v>
      </c>
      <c r="AB34">
        <v>699.93299999999999</v>
      </c>
      <c r="AC34">
        <v>393.798</v>
      </c>
      <c r="AD34">
        <v>132.62299999999999</v>
      </c>
      <c r="AE34">
        <v>0</v>
      </c>
      <c r="AF34">
        <v>43.1646</v>
      </c>
      <c r="AG34">
        <v>569.58600000000001</v>
      </c>
      <c r="AH34">
        <v>526.42200000000003</v>
      </c>
      <c r="AI34">
        <v>44.32</v>
      </c>
      <c r="AJ34">
        <v>2.0299999999999998</v>
      </c>
      <c r="AK34">
        <v>3.68</v>
      </c>
      <c r="AL34">
        <v>13.85</v>
      </c>
      <c r="AM34">
        <v>0</v>
      </c>
      <c r="AN34">
        <v>-44.43</v>
      </c>
      <c r="AO34">
        <v>0</v>
      </c>
      <c r="AP34">
        <v>0</v>
      </c>
      <c r="AQ34">
        <v>7.82</v>
      </c>
      <c r="AR34">
        <v>16.57</v>
      </c>
      <c r="AS34">
        <v>28.02</v>
      </c>
      <c r="AT34">
        <v>1.73</v>
      </c>
      <c r="AU34">
        <v>73.59</v>
      </c>
      <c r="AV34">
        <v>63.88</v>
      </c>
      <c r="BI34">
        <v>0</v>
      </c>
      <c r="BJ34">
        <v>0.23231599999999999</v>
      </c>
      <c r="BK34">
        <v>3.1716899999999999E-2</v>
      </c>
      <c r="BL34">
        <v>1.40705E-2</v>
      </c>
      <c r="BM34">
        <v>0</v>
      </c>
      <c r="BN34">
        <v>-7.6897999999999994E-2</v>
      </c>
      <c r="BO34">
        <v>0</v>
      </c>
      <c r="BP34">
        <v>0</v>
      </c>
      <c r="BQ34">
        <v>0.134212</v>
      </c>
      <c r="BR34">
        <v>0.17135900000000001</v>
      </c>
      <c r="BS34">
        <v>0.30364400000000002</v>
      </c>
      <c r="BT34">
        <v>2.03874E-2</v>
      </c>
      <c r="BU34">
        <v>0.83080799999999999</v>
      </c>
      <c r="BV34">
        <v>0.27810400000000002</v>
      </c>
      <c r="BW34">
        <v>266.07799999999997</v>
      </c>
      <c r="BX34">
        <v>74.953299999999999</v>
      </c>
      <c r="BY34">
        <v>277.75799999999998</v>
      </c>
      <c r="BZ34">
        <v>81.143199999999993</v>
      </c>
      <c r="CA34">
        <v>-4256.2299999999996</v>
      </c>
      <c r="CB34">
        <v>505.55700000000002</v>
      </c>
      <c r="CC34">
        <v>905.23299999999995</v>
      </c>
      <c r="CD34">
        <v>2025.88</v>
      </c>
      <c r="CE34">
        <v>119.621</v>
      </c>
      <c r="CF34">
        <v>-1.0386499999999999E-3</v>
      </c>
      <c r="CG34">
        <v>699.93299999999999</v>
      </c>
      <c r="CH34">
        <v>393.798</v>
      </c>
      <c r="CI34">
        <v>132.62299999999999</v>
      </c>
      <c r="CJ34">
        <v>43.1646</v>
      </c>
      <c r="CK34">
        <v>569.58600000000001</v>
      </c>
      <c r="CL34">
        <v>526.42200000000003</v>
      </c>
      <c r="CM34">
        <v>44.32</v>
      </c>
      <c r="CN34">
        <v>2.0299999999999998</v>
      </c>
      <c r="CO34">
        <v>3.68</v>
      </c>
      <c r="CP34">
        <v>13.85</v>
      </c>
      <c r="CQ34">
        <v>-44.43</v>
      </c>
      <c r="CR34">
        <v>7.82</v>
      </c>
      <c r="CS34">
        <v>16.57</v>
      </c>
      <c r="CT34">
        <v>28.02</v>
      </c>
      <c r="CU34">
        <v>1.73</v>
      </c>
      <c r="CV34">
        <v>73.59</v>
      </c>
      <c r="CW34">
        <v>63.88</v>
      </c>
      <c r="DH34">
        <v>0</v>
      </c>
      <c r="DI34">
        <v>0.23231599999999999</v>
      </c>
      <c r="DJ34">
        <v>3.1716899999999999E-2</v>
      </c>
      <c r="DK34">
        <v>1.40705E-2</v>
      </c>
      <c r="DL34">
        <v>-7.6897999999999994E-2</v>
      </c>
      <c r="DM34">
        <v>0.134212</v>
      </c>
      <c r="DN34">
        <v>0.17135900000000001</v>
      </c>
      <c r="DO34">
        <v>0.30364400000000002</v>
      </c>
      <c r="DP34">
        <v>2.03874E-2</v>
      </c>
      <c r="DQ34">
        <v>0.83080799999999999</v>
      </c>
      <c r="DR34">
        <v>0.27810400000000002</v>
      </c>
      <c r="DS34" t="s">
        <v>1352</v>
      </c>
      <c r="DT34" t="s">
        <v>670</v>
      </c>
      <c r="DU34" t="s">
        <v>665</v>
      </c>
      <c r="DV34" t="s">
        <v>501</v>
      </c>
      <c r="DW34" s="27">
        <v>7.5249399999999999E-10</v>
      </c>
      <c r="DX34">
        <v>0</v>
      </c>
      <c r="DY34">
        <v>0</v>
      </c>
      <c r="DZ34">
        <v>0</v>
      </c>
      <c r="EC34">
        <v>266.07799999999997</v>
      </c>
      <c r="ED34">
        <v>74.953299999999999</v>
      </c>
      <c r="EE34">
        <v>277.75799999999998</v>
      </c>
      <c r="EF34">
        <v>81.143199999999993</v>
      </c>
      <c r="EG34">
        <v>0</v>
      </c>
      <c r="EH34">
        <v>-4256.2299999999996</v>
      </c>
      <c r="EI34">
        <v>0</v>
      </c>
      <c r="EJ34">
        <v>0</v>
      </c>
      <c r="EK34">
        <v>505.55700000000002</v>
      </c>
      <c r="EL34">
        <v>905.23299999999995</v>
      </c>
      <c r="EM34">
        <v>2025.88</v>
      </c>
      <c r="EN34">
        <v>119.621</v>
      </c>
      <c r="EO34">
        <v>-1.0389500000000001E-3</v>
      </c>
      <c r="EP34">
        <v>393.798</v>
      </c>
      <c r="EQ34">
        <v>132.62299999999999</v>
      </c>
      <c r="ER34">
        <v>0</v>
      </c>
      <c r="ES34">
        <v>43.1646</v>
      </c>
      <c r="ET34">
        <v>569.58600000000001</v>
      </c>
      <c r="EU34">
        <v>44.32</v>
      </c>
      <c r="EV34">
        <v>2.0299999999999998</v>
      </c>
      <c r="EW34">
        <v>3.68</v>
      </c>
      <c r="EX34">
        <v>13.85</v>
      </c>
      <c r="EY34">
        <v>0</v>
      </c>
      <c r="EZ34">
        <v>-44.43</v>
      </c>
      <c r="FA34">
        <v>0</v>
      </c>
      <c r="FB34">
        <v>0</v>
      </c>
      <c r="FC34">
        <v>7.82</v>
      </c>
      <c r="FD34">
        <v>16.57</v>
      </c>
      <c r="FE34">
        <v>28.02</v>
      </c>
      <c r="FF34">
        <v>1.73</v>
      </c>
      <c r="FG34">
        <v>73.59</v>
      </c>
      <c r="FT34">
        <v>0</v>
      </c>
      <c r="FU34">
        <v>0.23231599999999999</v>
      </c>
      <c r="FV34">
        <v>3.1716899999999999E-2</v>
      </c>
      <c r="FW34">
        <v>1.40705E-2</v>
      </c>
      <c r="FX34">
        <v>0</v>
      </c>
      <c r="FY34">
        <v>-7.6897999999999994E-2</v>
      </c>
      <c r="FZ34">
        <v>0</v>
      </c>
      <c r="GA34">
        <v>0</v>
      </c>
      <c r="GB34">
        <v>0.134212</v>
      </c>
      <c r="GC34">
        <v>0.17135900000000001</v>
      </c>
      <c r="GD34">
        <v>0.30364400000000002</v>
      </c>
      <c r="GE34">
        <v>2.03874E-2</v>
      </c>
      <c r="GF34">
        <v>0.83080799999999999</v>
      </c>
      <c r="GG34">
        <v>592.53099999999995</v>
      </c>
      <c r="GH34">
        <v>253.38800000000001</v>
      </c>
      <c r="GI34">
        <v>277.75799999999998</v>
      </c>
      <c r="GJ34">
        <v>0</v>
      </c>
      <c r="GK34">
        <v>2135</v>
      </c>
      <c r="GL34">
        <v>930.00099999999998</v>
      </c>
      <c r="GM34">
        <v>2637.81</v>
      </c>
      <c r="GN34">
        <v>297.5</v>
      </c>
      <c r="GO34">
        <v>7123.99</v>
      </c>
      <c r="GP34">
        <v>494.59100000000001</v>
      </c>
      <c r="GQ34">
        <v>188.04599999999999</v>
      </c>
      <c r="GR34">
        <v>65.400000000000006</v>
      </c>
      <c r="GS34">
        <v>748.03700000000003</v>
      </c>
      <c r="GT34">
        <v>81.002899999999997</v>
      </c>
      <c r="GU34">
        <v>5.81</v>
      </c>
      <c r="GV34">
        <v>3.68</v>
      </c>
      <c r="GW34">
        <v>46.410299999999999</v>
      </c>
      <c r="GX34">
        <v>33.06</v>
      </c>
      <c r="GY34">
        <v>23.342099999999999</v>
      </c>
      <c r="GZ34">
        <v>36.78</v>
      </c>
      <c r="HA34">
        <v>4.72</v>
      </c>
      <c r="HB34">
        <v>234.80500000000001</v>
      </c>
      <c r="HC34">
        <v>59.18</v>
      </c>
      <c r="HD34">
        <v>5.81</v>
      </c>
      <c r="HE34">
        <v>3.68</v>
      </c>
      <c r="HF34">
        <v>18.100000000000001</v>
      </c>
      <c r="HG34">
        <v>33.06</v>
      </c>
      <c r="HH34">
        <v>18.68</v>
      </c>
      <c r="HI34">
        <v>36.78</v>
      </c>
      <c r="HJ34">
        <v>4.72</v>
      </c>
      <c r="HK34">
        <v>180.01</v>
      </c>
      <c r="ID34">
        <v>0</v>
      </c>
      <c r="IE34">
        <v>0.56401800000000002</v>
      </c>
      <c r="IF34">
        <v>3.1716899999999999E-2</v>
      </c>
      <c r="IG34">
        <v>0</v>
      </c>
      <c r="IH34">
        <v>0.62342900000000001</v>
      </c>
      <c r="II34">
        <v>0.118043</v>
      </c>
      <c r="IJ34">
        <v>0.43196400000000001</v>
      </c>
      <c r="IK34">
        <v>6.2929700000000005E-2</v>
      </c>
      <c r="IL34">
        <v>1.8321000000000001</v>
      </c>
      <c r="IM34">
        <v>50.3</v>
      </c>
      <c r="IN34">
        <v>19</v>
      </c>
      <c r="IO34">
        <v>31.3</v>
      </c>
      <c r="IP34">
        <v>50.3</v>
      </c>
      <c r="IQ34">
        <v>19</v>
      </c>
      <c r="IR34">
        <v>31.3</v>
      </c>
      <c r="IU34">
        <v>10.65</v>
      </c>
      <c r="IV34">
        <v>53.23</v>
      </c>
      <c r="IW34">
        <v>10.65</v>
      </c>
      <c r="IX34">
        <v>53.23</v>
      </c>
      <c r="IY34">
        <v>10.65</v>
      </c>
      <c r="IZ34">
        <v>53.23</v>
      </c>
      <c r="JA34">
        <v>17.75</v>
      </c>
      <c r="JB34">
        <v>119.15300000000001</v>
      </c>
      <c r="JK34">
        <v>1</v>
      </c>
      <c r="JL34">
        <v>2.5899000000000001</v>
      </c>
      <c r="JM34">
        <v>2.5899000000000001</v>
      </c>
      <c r="JP34">
        <v>4257.47</v>
      </c>
      <c r="JQ34">
        <v>2.5899000000000001</v>
      </c>
      <c r="JR34">
        <v>0.19</v>
      </c>
      <c r="JS34">
        <v>0.25</v>
      </c>
      <c r="JT34">
        <v>3.42</v>
      </c>
      <c r="JU34">
        <v>0.19</v>
      </c>
      <c r="JV34">
        <v>0.25</v>
      </c>
      <c r="JW34">
        <v>3.42</v>
      </c>
      <c r="JZ34">
        <v>1</v>
      </c>
      <c r="KA34">
        <v>1</v>
      </c>
      <c r="KB34">
        <v>42.634399999999999</v>
      </c>
      <c r="KC34">
        <v>14.1577</v>
      </c>
      <c r="KD34">
        <v>42.634399999999999</v>
      </c>
      <c r="KE34">
        <v>14.1577</v>
      </c>
      <c r="KF34">
        <v>48.081600000000002</v>
      </c>
      <c r="KG34">
        <v>20.860099999999999</v>
      </c>
      <c r="KJ34">
        <v>50.444899999999997</v>
      </c>
      <c r="KK34">
        <v>20.208200000000001</v>
      </c>
      <c r="KL34">
        <v>51.507300000000001</v>
      </c>
      <c r="KM34">
        <v>14.7776</v>
      </c>
      <c r="KN34">
        <v>0</v>
      </c>
      <c r="KO34">
        <v>-442.67099999999999</v>
      </c>
      <c r="KP34">
        <v>0</v>
      </c>
      <c r="KQ34">
        <v>0</v>
      </c>
      <c r="KR34">
        <v>110.455</v>
      </c>
      <c r="KS34">
        <v>166.43299999999999</v>
      </c>
      <c r="KT34">
        <v>395.209</v>
      </c>
      <c r="KU34">
        <v>26.3203</v>
      </c>
      <c r="KV34">
        <v>392.68400000000003</v>
      </c>
      <c r="KW34">
        <v>2089.9</v>
      </c>
      <c r="KX34">
        <v>703.83600000000001</v>
      </c>
      <c r="KY34">
        <v>0</v>
      </c>
      <c r="KZ34">
        <v>229.07599999999999</v>
      </c>
      <c r="LA34">
        <v>3022.81</v>
      </c>
      <c r="LB34">
        <v>50.444899999999997</v>
      </c>
      <c r="LC34">
        <v>20.208200000000001</v>
      </c>
      <c r="LD34">
        <v>51.507300000000001</v>
      </c>
      <c r="LE34">
        <v>14.7776</v>
      </c>
      <c r="LF34">
        <v>-442.67099999999999</v>
      </c>
      <c r="LG34">
        <v>110.455</v>
      </c>
      <c r="LH34">
        <v>166.43299999999999</v>
      </c>
      <c r="LI34">
        <v>395.209</v>
      </c>
      <c r="LJ34">
        <v>26.3203</v>
      </c>
      <c r="LK34">
        <v>392.68400000000003</v>
      </c>
      <c r="LL34">
        <v>2089.9</v>
      </c>
      <c r="LM34">
        <v>703.83600000000001</v>
      </c>
      <c r="LN34">
        <v>229.07599999999999</v>
      </c>
      <c r="LO34">
        <v>3022.81</v>
      </c>
      <c r="LP34">
        <v>115.92100000000001</v>
      </c>
      <c r="LQ34">
        <v>63.0672</v>
      </c>
      <c r="LR34">
        <v>51.507300000000001</v>
      </c>
      <c r="LS34">
        <v>0</v>
      </c>
      <c r="LT34">
        <v>466.012</v>
      </c>
      <c r="LU34">
        <v>175.56200000000001</v>
      </c>
      <c r="LV34">
        <v>523.41</v>
      </c>
      <c r="LW34">
        <v>78.617400000000004</v>
      </c>
      <c r="LX34">
        <v>1474.1</v>
      </c>
      <c r="LY34">
        <v>2624.81</v>
      </c>
      <c r="LZ34">
        <v>997.96799999999996</v>
      </c>
      <c r="MA34">
        <v>347.08</v>
      </c>
      <c r="MB34">
        <v>3969.86</v>
      </c>
    </row>
    <row r="35" spans="1:340" x14ac:dyDescent="0.25">
      <c r="A35" s="26">
        <v>44502.543437499997</v>
      </c>
      <c r="B35" t="s">
        <v>1383</v>
      </c>
      <c r="C35" t="s">
        <v>735</v>
      </c>
      <c r="D35">
        <v>16</v>
      </c>
      <c r="E35">
        <v>1</v>
      </c>
      <c r="F35">
        <v>2100</v>
      </c>
      <c r="G35" t="s">
        <v>87</v>
      </c>
      <c r="H35" t="s">
        <v>112</v>
      </c>
      <c r="I35">
        <v>-8.75</v>
      </c>
      <c r="J35">
        <v>-3.7</v>
      </c>
      <c r="K35">
        <v>-3.8</v>
      </c>
      <c r="L35">
        <v>35.1</v>
      </c>
      <c r="O35">
        <v>315.54199999999997</v>
      </c>
      <c r="P35">
        <v>95.948300000000003</v>
      </c>
      <c r="Q35">
        <v>277.75799999999998</v>
      </c>
      <c r="R35">
        <v>81.143199999999993</v>
      </c>
      <c r="S35">
        <v>0</v>
      </c>
      <c r="T35">
        <v>-4256.2299999999996</v>
      </c>
      <c r="U35">
        <v>0</v>
      </c>
      <c r="V35">
        <v>0</v>
      </c>
      <c r="W35">
        <v>505.55700000000002</v>
      </c>
      <c r="X35">
        <v>905.53899999999999</v>
      </c>
      <c r="Y35">
        <v>2025.88</v>
      </c>
      <c r="Z35">
        <v>119.621</v>
      </c>
      <c r="AA35">
        <v>70.764300000000006</v>
      </c>
      <c r="AB35">
        <v>770.39200000000005</v>
      </c>
      <c r="AC35">
        <v>467.00599999999997</v>
      </c>
      <c r="AD35">
        <v>132.62299999999999</v>
      </c>
      <c r="AE35">
        <v>0</v>
      </c>
      <c r="AF35">
        <v>43.1646</v>
      </c>
      <c r="AG35">
        <v>642.79399999999998</v>
      </c>
      <c r="AH35">
        <v>599.62900000000002</v>
      </c>
      <c r="AI35">
        <v>52.51</v>
      </c>
      <c r="AJ35">
        <v>2.59</v>
      </c>
      <c r="AK35">
        <v>3.68</v>
      </c>
      <c r="AL35">
        <v>13.85</v>
      </c>
      <c r="AM35">
        <v>0</v>
      </c>
      <c r="AN35">
        <v>-44.45</v>
      </c>
      <c r="AO35">
        <v>0</v>
      </c>
      <c r="AP35">
        <v>0</v>
      </c>
      <c r="AQ35">
        <v>7.82</v>
      </c>
      <c r="AR35">
        <v>16.579999999999998</v>
      </c>
      <c r="AS35">
        <v>28.02</v>
      </c>
      <c r="AT35">
        <v>1.73</v>
      </c>
      <c r="AU35">
        <v>82.33</v>
      </c>
      <c r="AV35">
        <v>72.63</v>
      </c>
      <c r="BI35">
        <v>0</v>
      </c>
      <c r="BJ35">
        <v>0.29408499999999999</v>
      </c>
      <c r="BK35">
        <v>3.1716899999999999E-2</v>
      </c>
      <c r="BL35">
        <v>1.40705E-2</v>
      </c>
      <c r="BM35">
        <v>0</v>
      </c>
      <c r="BN35">
        <v>-7.6897999999999994E-2</v>
      </c>
      <c r="BO35">
        <v>0</v>
      </c>
      <c r="BP35">
        <v>0</v>
      </c>
      <c r="BQ35">
        <v>0.134212</v>
      </c>
      <c r="BR35">
        <v>0.17144400000000001</v>
      </c>
      <c r="BS35">
        <v>0.30364400000000002</v>
      </c>
      <c r="BT35">
        <v>2.03874E-2</v>
      </c>
      <c r="BU35">
        <v>0.89266199999999996</v>
      </c>
      <c r="BV35">
        <v>0.33987200000000001</v>
      </c>
      <c r="BW35">
        <v>266.07799999999997</v>
      </c>
      <c r="BX35">
        <v>74.953299999999999</v>
      </c>
      <c r="BY35">
        <v>277.75799999999998</v>
      </c>
      <c r="BZ35">
        <v>81.143199999999993</v>
      </c>
      <c r="CA35">
        <v>-4256.2299999999996</v>
      </c>
      <c r="CB35">
        <v>505.55700000000002</v>
      </c>
      <c r="CC35">
        <v>905.23299999999995</v>
      </c>
      <c r="CD35">
        <v>2025.88</v>
      </c>
      <c r="CE35">
        <v>119.621</v>
      </c>
      <c r="CF35">
        <v>-1.0386499999999999E-3</v>
      </c>
      <c r="CG35">
        <v>699.93299999999999</v>
      </c>
      <c r="CH35">
        <v>393.798</v>
      </c>
      <c r="CI35">
        <v>132.62299999999999</v>
      </c>
      <c r="CJ35">
        <v>43.1646</v>
      </c>
      <c r="CK35">
        <v>569.58600000000001</v>
      </c>
      <c r="CL35">
        <v>526.42200000000003</v>
      </c>
      <c r="CM35">
        <v>44.32</v>
      </c>
      <c r="CN35">
        <v>2.0299999999999998</v>
      </c>
      <c r="CO35">
        <v>3.68</v>
      </c>
      <c r="CP35">
        <v>13.85</v>
      </c>
      <c r="CQ35">
        <v>-44.43</v>
      </c>
      <c r="CR35">
        <v>7.82</v>
      </c>
      <c r="CS35">
        <v>16.57</v>
      </c>
      <c r="CT35">
        <v>28.02</v>
      </c>
      <c r="CU35">
        <v>1.73</v>
      </c>
      <c r="CV35">
        <v>73.59</v>
      </c>
      <c r="CW35">
        <v>63.88</v>
      </c>
      <c r="DH35">
        <v>0</v>
      </c>
      <c r="DI35">
        <v>0.23231599999999999</v>
      </c>
      <c r="DJ35">
        <v>3.1716899999999999E-2</v>
      </c>
      <c r="DK35">
        <v>1.40705E-2</v>
      </c>
      <c r="DL35">
        <v>-7.6897999999999994E-2</v>
      </c>
      <c r="DM35">
        <v>0.134212</v>
      </c>
      <c r="DN35">
        <v>0.17135900000000001</v>
      </c>
      <c r="DO35">
        <v>0.30364400000000002</v>
      </c>
      <c r="DP35">
        <v>2.03874E-2</v>
      </c>
      <c r="DQ35">
        <v>0.83080799999999999</v>
      </c>
      <c r="DR35">
        <v>0.27810400000000002</v>
      </c>
      <c r="DS35" t="s">
        <v>1352</v>
      </c>
      <c r="DT35" t="s">
        <v>670</v>
      </c>
      <c r="DU35" t="s">
        <v>665</v>
      </c>
      <c r="DV35" t="s">
        <v>501</v>
      </c>
      <c r="DW35">
        <v>-6.1853999999999999E-2</v>
      </c>
      <c r="DX35">
        <v>-6.1768700000000003E-2</v>
      </c>
      <c r="DY35">
        <v>-11.9</v>
      </c>
      <c r="DZ35">
        <v>-13.7</v>
      </c>
      <c r="EC35">
        <v>315.54199999999997</v>
      </c>
      <c r="ED35">
        <v>95.948300000000003</v>
      </c>
      <c r="EE35">
        <v>277.75799999999998</v>
      </c>
      <c r="EF35">
        <v>81.143199999999993</v>
      </c>
      <c r="EG35">
        <v>0</v>
      </c>
      <c r="EH35">
        <v>-4256.2299999999996</v>
      </c>
      <c r="EI35">
        <v>0</v>
      </c>
      <c r="EJ35">
        <v>0</v>
      </c>
      <c r="EK35">
        <v>505.55700000000002</v>
      </c>
      <c r="EL35">
        <v>905.53899999999999</v>
      </c>
      <c r="EM35">
        <v>2025.88</v>
      </c>
      <c r="EN35">
        <v>119.621</v>
      </c>
      <c r="EO35">
        <v>70.764300000000006</v>
      </c>
      <c r="EP35">
        <v>467.00599999999997</v>
      </c>
      <c r="EQ35">
        <v>132.62299999999999</v>
      </c>
      <c r="ER35">
        <v>0</v>
      </c>
      <c r="ES35">
        <v>43.1646</v>
      </c>
      <c r="ET35">
        <v>642.79399999999998</v>
      </c>
      <c r="EU35">
        <v>52.51</v>
      </c>
      <c r="EV35">
        <v>2.59</v>
      </c>
      <c r="EW35">
        <v>3.68</v>
      </c>
      <c r="EX35">
        <v>13.85</v>
      </c>
      <c r="EY35">
        <v>0</v>
      </c>
      <c r="EZ35">
        <v>-44.45</v>
      </c>
      <c r="FA35">
        <v>0</v>
      </c>
      <c r="FB35">
        <v>0</v>
      </c>
      <c r="FC35">
        <v>7.82</v>
      </c>
      <c r="FD35">
        <v>16.579999999999998</v>
      </c>
      <c r="FE35">
        <v>28.02</v>
      </c>
      <c r="FF35">
        <v>1.73</v>
      </c>
      <c r="FG35">
        <v>82.33</v>
      </c>
      <c r="FT35">
        <v>0</v>
      </c>
      <c r="FU35">
        <v>0.29408499999999999</v>
      </c>
      <c r="FV35">
        <v>3.1716899999999999E-2</v>
      </c>
      <c r="FW35">
        <v>1.40705E-2</v>
      </c>
      <c r="FX35">
        <v>0</v>
      </c>
      <c r="FY35">
        <v>-7.6897999999999994E-2</v>
      </c>
      <c r="FZ35">
        <v>0</v>
      </c>
      <c r="GA35">
        <v>0</v>
      </c>
      <c r="GB35">
        <v>0.134212</v>
      </c>
      <c r="GC35">
        <v>0.17144400000000001</v>
      </c>
      <c r="GD35">
        <v>0.30364400000000002</v>
      </c>
      <c r="GE35">
        <v>2.03874E-2</v>
      </c>
      <c r="GF35">
        <v>0.89266199999999996</v>
      </c>
      <c r="GG35">
        <v>592.53099999999995</v>
      </c>
      <c r="GH35">
        <v>253.38800000000001</v>
      </c>
      <c r="GI35">
        <v>277.75799999999998</v>
      </c>
      <c r="GJ35">
        <v>0</v>
      </c>
      <c r="GK35">
        <v>2135</v>
      </c>
      <c r="GL35">
        <v>930.00099999999998</v>
      </c>
      <c r="GM35">
        <v>2637.81</v>
      </c>
      <c r="GN35">
        <v>297.5</v>
      </c>
      <c r="GO35">
        <v>7123.99</v>
      </c>
      <c r="GP35">
        <v>494.59100000000001</v>
      </c>
      <c r="GQ35">
        <v>188.04599999999999</v>
      </c>
      <c r="GR35">
        <v>65.400000000000006</v>
      </c>
      <c r="GS35">
        <v>748.03700000000003</v>
      </c>
      <c r="GT35">
        <v>81.002899999999997</v>
      </c>
      <c r="GU35">
        <v>5.81</v>
      </c>
      <c r="GV35">
        <v>3.68</v>
      </c>
      <c r="GW35">
        <v>46.410299999999999</v>
      </c>
      <c r="GX35">
        <v>33.06</v>
      </c>
      <c r="GY35">
        <v>23.342099999999999</v>
      </c>
      <c r="GZ35">
        <v>36.78</v>
      </c>
      <c r="HA35">
        <v>4.72</v>
      </c>
      <c r="HB35">
        <v>234.80500000000001</v>
      </c>
      <c r="HC35">
        <v>59.18</v>
      </c>
      <c r="HD35">
        <v>5.81</v>
      </c>
      <c r="HE35">
        <v>3.68</v>
      </c>
      <c r="HF35">
        <v>18.100000000000001</v>
      </c>
      <c r="HG35">
        <v>33.06</v>
      </c>
      <c r="HH35">
        <v>18.68</v>
      </c>
      <c r="HI35">
        <v>36.78</v>
      </c>
      <c r="HJ35">
        <v>4.72</v>
      </c>
      <c r="HK35">
        <v>180.01</v>
      </c>
      <c r="ID35">
        <v>0</v>
      </c>
      <c r="IE35">
        <v>0.56401800000000002</v>
      </c>
      <c r="IF35">
        <v>3.1716899999999999E-2</v>
      </c>
      <c r="IG35">
        <v>0</v>
      </c>
      <c r="IH35">
        <v>0.62342900000000001</v>
      </c>
      <c r="II35">
        <v>0.118043</v>
      </c>
      <c r="IJ35">
        <v>0.43196400000000001</v>
      </c>
      <c r="IK35">
        <v>6.2929700000000005E-2</v>
      </c>
      <c r="IL35">
        <v>1.8321000000000001</v>
      </c>
      <c r="IM35">
        <v>54</v>
      </c>
      <c r="IN35">
        <v>18.899999999999999</v>
      </c>
      <c r="IO35">
        <v>35.1</v>
      </c>
      <c r="IP35">
        <v>50.3</v>
      </c>
      <c r="IQ35">
        <v>19</v>
      </c>
      <c r="IR35">
        <v>31.3</v>
      </c>
      <c r="IU35">
        <v>11.89</v>
      </c>
      <c r="IV35">
        <v>60.74</v>
      </c>
      <c r="IW35">
        <v>10.65</v>
      </c>
      <c r="IX35">
        <v>53.23</v>
      </c>
      <c r="IY35">
        <v>11.89</v>
      </c>
      <c r="IZ35">
        <v>60.74</v>
      </c>
      <c r="JA35">
        <v>17.75</v>
      </c>
      <c r="JB35">
        <v>119.15300000000001</v>
      </c>
      <c r="JK35">
        <v>1</v>
      </c>
      <c r="JL35">
        <v>2.5899000000000001</v>
      </c>
      <c r="JM35">
        <v>2.5899000000000001</v>
      </c>
      <c r="JP35">
        <v>4257.47</v>
      </c>
      <c r="JQ35">
        <v>2.5899000000000001</v>
      </c>
      <c r="JR35">
        <v>0.19</v>
      </c>
      <c r="JS35">
        <v>0.25</v>
      </c>
      <c r="JT35">
        <v>3.82</v>
      </c>
      <c r="JU35">
        <v>0.19</v>
      </c>
      <c r="JV35">
        <v>0.25</v>
      </c>
      <c r="JW35">
        <v>3.42</v>
      </c>
      <c r="JZ35">
        <v>1</v>
      </c>
      <c r="KA35">
        <v>1</v>
      </c>
      <c r="KB35">
        <v>48.290999999999997</v>
      </c>
      <c r="KC35">
        <v>16.1174</v>
      </c>
      <c r="KD35">
        <v>42.634399999999999</v>
      </c>
      <c r="KE35">
        <v>14.1577</v>
      </c>
      <c r="KF35">
        <v>48.081600000000002</v>
      </c>
      <c r="KG35">
        <v>20.860099999999999</v>
      </c>
      <c r="KJ35">
        <v>59.511699999999998</v>
      </c>
      <c r="KK35">
        <v>25.870200000000001</v>
      </c>
      <c r="KL35">
        <v>51.507300000000001</v>
      </c>
      <c r="KM35">
        <v>14.7776</v>
      </c>
      <c r="KN35">
        <v>0</v>
      </c>
      <c r="KO35">
        <v>-442.67099999999999</v>
      </c>
      <c r="KP35">
        <v>0</v>
      </c>
      <c r="KQ35">
        <v>0</v>
      </c>
      <c r="KR35">
        <v>110.455</v>
      </c>
      <c r="KS35">
        <v>166.48400000000001</v>
      </c>
      <c r="KT35">
        <v>395.209</v>
      </c>
      <c r="KU35">
        <v>26.3203</v>
      </c>
      <c r="KV35">
        <v>407.464</v>
      </c>
      <c r="KW35">
        <v>2478.42</v>
      </c>
      <c r="KX35">
        <v>703.83600000000001</v>
      </c>
      <c r="KY35">
        <v>0</v>
      </c>
      <c r="KZ35">
        <v>229.07599999999999</v>
      </c>
      <c r="LA35">
        <v>3411.33</v>
      </c>
      <c r="LB35">
        <v>50.444899999999997</v>
      </c>
      <c r="LC35">
        <v>20.208200000000001</v>
      </c>
      <c r="LD35">
        <v>51.507300000000001</v>
      </c>
      <c r="LE35">
        <v>14.7776</v>
      </c>
      <c r="LF35">
        <v>-442.67099999999999</v>
      </c>
      <c r="LG35">
        <v>110.455</v>
      </c>
      <c r="LH35">
        <v>166.43299999999999</v>
      </c>
      <c r="LI35">
        <v>395.209</v>
      </c>
      <c r="LJ35">
        <v>26.3203</v>
      </c>
      <c r="LK35">
        <v>392.68400000000003</v>
      </c>
      <c r="LL35">
        <v>2089.9</v>
      </c>
      <c r="LM35">
        <v>703.83600000000001</v>
      </c>
      <c r="LN35">
        <v>229.07599999999999</v>
      </c>
      <c r="LO35">
        <v>3022.81</v>
      </c>
      <c r="LP35">
        <v>115.92100000000001</v>
      </c>
      <c r="LQ35">
        <v>63.0672</v>
      </c>
      <c r="LR35">
        <v>51.507300000000001</v>
      </c>
      <c r="LS35">
        <v>0</v>
      </c>
      <c r="LT35">
        <v>466.012</v>
      </c>
      <c r="LU35">
        <v>175.56200000000001</v>
      </c>
      <c r="LV35">
        <v>523.41</v>
      </c>
      <c r="LW35">
        <v>78.617400000000004</v>
      </c>
      <c r="LX35">
        <v>1474.1</v>
      </c>
      <c r="LY35">
        <v>2624.81</v>
      </c>
      <c r="LZ35">
        <v>997.96799999999996</v>
      </c>
      <c r="MA35">
        <v>347.08</v>
      </c>
      <c r="MB35">
        <v>3969.86</v>
      </c>
    </row>
    <row r="36" spans="1:340" x14ac:dyDescent="0.25">
      <c r="A36" s="26">
        <v>44502.543796296297</v>
      </c>
      <c r="B36" t="s">
        <v>1384</v>
      </c>
      <c r="C36" t="s">
        <v>737</v>
      </c>
      <c r="D36">
        <v>1</v>
      </c>
      <c r="E36">
        <v>1</v>
      </c>
      <c r="F36">
        <v>2700</v>
      </c>
      <c r="G36" t="s">
        <v>87</v>
      </c>
      <c r="H36" t="s">
        <v>393</v>
      </c>
      <c r="I36">
        <v>0</v>
      </c>
      <c r="J36">
        <v>0</v>
      </c>
      <c r="K36">
        <v>0</v>
      </c>
      <c r="L36">
        <v>30.8</v>
      </c>
      <c r="O36">
        <v>258.63</v>
      </c>
      <c r="P36">
        <v>0</v>
      </c>
      <c r="Q36">
        <v>335.12599999999998</v>
      </c>
      <c r="R36">
        <v>86.45</v>
      </c>
      <c r="S36">
        <v>0</v>
      </c>
      <c r="T36">
        <v>-4797.72</v>
      </c>
      <c r="U36">
        <v>0</v>
      </c>
      <c r="V36">
        <v>0</v>
      </c>
      <c r="W36">
        <v>615.745</v>
      </c>
      <c r="X36">
        <v>978.952</v>
      </c>
      <c r="Y36">
        <v>2371.31</v>
      </c>
      <c r="Z36">
        <v>151.51499999999999</v>
      </c>
      <c r="AA36" s="27">
        <v>-6.8663800000000003E-6</v>
      </c>
      <c r="AB36">
        <v>680.20500000000004</v>
      </c>
      <c r="AC36">
        <v>381.78100000000001</v>
      </c>
      <c r="AD36">
        <v>149.64400000000001</v>
      </c>
      <c r="AE36">
        <v>0</v>
      </c>
      <c r="AF36">
        <v>46.9285</v>
      </c>
      <c r="AG36">
        <v>578.35299999999995</v>
      </c>
      <c r="AH36">
        <v>531.42499999999995</v>
      </c>
      <c r="AI36">
        <v>32.51</v>
      </c>
      <c r="AJ36">
        <v>0</v>
      </c>
      <c r="AK36">
        <v>3.47</v>
      </c>
      <c r="AL36">
        <v>11.91</v>
      </c>
      <c r="AM36">
        <v>0</v>
      </c>
      <c r="AN36">
        <v>-40.4</v>
      </c>
      <c r="AO36">
        <v>0</v>
      </c>
      <c r="AP36">
        <v>0</v>
      </c>
      <c r="AQ36">
        <v>7.54</v>
      </c>
      <c r="AR36">
        <v>13.82</v>
      </c>
      <c r="AS36">
        <v>25.72</v>
      </c>
      <c r="AT36">
        <v>1.71</v>
      </c>
      <c r="AU36">
        <v>56.28</v>
      </c>
      <c r="AV36">
        <v>47.89</v>
      </c>
      <c r="BI36" s="27">
        <v>5.4955499999999999E-15</v>
      </c>
      <c r="BJ36">
        <v>0</v>
      </c>
      <c r="BK36">
        <v>3.8267599999999999E-2</v>
      </c>
      <c r="BL36">
        <v>1.1732899999999999E-2</v>
      </c>
      <c r="BM36">
        <v>0</v>
      </c>
      <c r="BN36">
        <v>-0.14041999999999999</v>
      </c>
      <c r="BO36">
        <v>0</v>
      </c>
      <c r="BP36">
        <v>0</v>
      </c>
      <c r="BQ36">
        <v>0.163464</v>
      </c>
      <c r="BR36">
        <v>0.140511</v>
      </c>
      <c r="BS36">
        <v>0.35411700000000002</v>
      </c>
      <c r="BT36">
        <v>2.5823200000000001E-2</v>
      </c>
      <c r="BU36">
        <v>0.59349600000000002</v>
      </c>
      <c r="BV36">
        <v>5.0000500000000003E-2</v>
      </c>
      <c r="BW36">
        <v>258.63</v>
      </c>
      <c r="BX36">
        <v>0</v>
      </c>
      <c r="BY36">
        <v>335.12599999999998</v>
      </c>
      <c r="BZ36">
        <v>86.45</v>
      </c>
      <c r="CA36">
        <v>-4797.72</v>
      </c>
      <c r="CB36">
        <v>615.745</v>
      </c>
      <c r="CC36">
        <v>978.952</v>
      </c>
      <c r="CD36">
        <v>2371.31</v>
      </c>
      <c r="CE36">
        <v>151.51499999999999</v>
      </c>
      <c r="CF36">
        <v>1.25652E-4</v>
      </c>
      <c r="CG36">
        <v>680.20500000000004</v>
      </c>
      <c r="CH36">
        <v>381.78100000000001</v>
      </c>
      <c r="CI36">
        <v>149.64400000000001</v>
      </c>
      <c r="CJ36">
        <v>46.9285</v>
      </c>
      <c r="CK36">
        <v>578.35400000000004</v>
      </c>
      <c r="CL36">
        <v>531.42499999999995</v>
      </c>
      <c r="CM36">
        <v>32.51</v>
      </c>
      <c r="CN36">
        <v>0</v>
      </c>
      <c r="CO36">
        <v>3.47</v>
      </c>
      <c r="CP36">
        <v>11.91</v>
      </c>
      <c r="CQ36">
        <v>-40.4</v>
      </c>
      <c r="CR36">
        <v>7.54</v>
      </c>
      <c r="CS36">
        <v>13.82</v>
      </c>
      <c r="CT36">
        <v>25.72</v>
      </c>
      <c r="CU36">
        <v>1.71</v>
      </c>
      <c r="CV36">
        <v>56.28</v>
      </c>
      <c r="CW36">
        <v>47.89</v>
      </c>
      <c r="DH36" s="27">
        <v>5.4955499999999999E-15</v>
      </c>
      <c r="DI36">
        <v>0</v>
      </c>
      <c r="DJ36">
        <v>3.8267599999999999E-2</v>
      </c>
      <c r="DK36">
        <v>1.1732899999999999E-2</v>
      </c>
      <c r="DL36">
        <v>-0.14041999999999999</v>
      </c>
      <c r="DM36">
        <v>0.163464</v>
      </c>
      <c r="DN36">
        <v>0.140511</v>
      </c>
      <c r="DO36">
        <v>0.35411700000000002</v>
      </c>
      <c r="DP36">
        <v>2.5823200000000001E-2</v>
      </c>
      <c r="DQ36">
        <v>0.59349600000000002</v>
      </c>
      <c r="DR36">
        <v>5.0000500000000003E-2</v>
      </c>
      <c r="DS36" t="s">
        <v>1352</v>
      </c>
      <c r="DT36" t="s">
        <v>670</v>
      </c>
      <c r="DU36" t="s">
        <v>665</v>
      </c>
      <c r="DV36" t="s">
        <v>501</v>
      </c>
      <c r="DW36">
        <v>0</v>
      </c>
      <c r="DX36">
        <v>0</v>
      </c>
      <c r="DY36">
        <v>0</v>
      </c>
      <c r="DZ36">
        <v>0</v>
      </c>
      <c r="EC36">
        <v>258.63</v>
      </c>
      <c r="ED36">
        <v>0</v>
      </c>
      <c r="EE36">
        <v>335.12599999999998</v>
      </c>
      <c r="EF36">
        <v>86.45</v>
      </c>
      <c r="EG36">
        <v>0</v>
      </c>
      <c r="EH36">
        <v>-4797.72</v>
      </c>
      <c r="EI36">
        <v>0</v>
      </c>
      <c r="EJ36">
        <v>0</v>
      </c>
      <c r="EK36">
        <v>615.745</v>
      </c>
      <c r="EL36">
        <v>978.952</v>
      </c>
      <c r="EM36">
        <v>2371.31</v>
      </c>
      <c r="EN36">
        <v>151.51499999999999</v>
      </c>
      <c r="EO36" s="27">
        <v>-6.8663800000000003E-6</v>
      </c>
      <c r="EP36">
        <v>381.78100000000001</v>
      </c>
      <c r="EQ36">
        <v>149.64400000000001</v>
      </c>
      <c r="ER36">
        <v>0</v>
      </c>
      <c r="ES36">
        <v>46.9285</v>
      </c>
      <c r="ET36">
        <v>578.35299999999995</v>
      </c>
      <c r="EU36">
        <v>32.51</v>
      </c>
      <c r="EV36">
        <v>0</v>
      </c>
      <c r="EW36">
        <v>3.47</v>
      </c>
      <c r="EX36">
        <v>11.91</v>
      </c>
      <c r="EY36">
        <v>0</v>
      </c>
      <c r="EZ36">
        <v>-40.4</v>
      </c>
      <c r="FA36">
        <v>0</v>
      </c>
      <c r="FB36">
        <v>0</v>
      </c>
      <c r="FC36">
        <v>7.54</v>
      </c>
      <c r="FD36">
        <v>13.82</v>
      </c>
      <c r="FE36">
        <v>25.72</v>
      </c>
      <c r="FF36">
        <v>1.71</v>
      </c>
      <c r="FG36">
        <v>56.28</v>
      </c>
      <c r="FT36" s="27">
        <v>5.4955499999999999E-15</v>
      </c>
      <c r="FU36">
        <v>0</v>
      </c>
      <c r="FV36">
        <v>3.8267599999999999E-2</v>
      </c>
      <c r="FW36">
        <v>1.1732899999999999E-2</v>
      </c>
      <c r="FX36">
        <v>0</v>
      </c>
      <c r="FY36">
        <v>-0.14041999999999999</v>
      </c>
      <c r="FZ36">
        <v>0</v>
      </c>
      <c r="GA36">
        <v>0</v>
      </c>
      <c r="GB36">
        <v>0.163464</v>
      </c>
      <c r="GC36">
        <v>0.140511</v>
      </c>
      <c r="GD36">
        <v>0.35411700000000002</v>
      </c>
      <c r="GE36">
        <v>2.5823200000000001E-2</v>
      </c>
      <c r="GF36">
        <v>0.59349600000000002</v>
      </c>
      <c r="GG36">
        <v>556.98099999999999</v>
      </c>
      <c r="GH36">
        <v>0</v>
      </c>
      <c r="GI36">
        <v>335.12599999999998</v>
      </c>
      <c r="GJ36">
        <v>0</v>
      </c>
      <c r="GK36">
        <v>2615</v>
      </c>
      <c r="GL36">
        <v>989.00099999999998</v>
      </c>
      <c r="GM36">
        <v>3267.2</v>
      </c>
      <c r="GN36">
        <v>327.5</v>
      </c>
      <c r="GO36">
        <v>8090.8</v>
      </c>
      <c r="GP36">
        <v>463.68200000000002</v>
      </c>
      <c r="GQ36">
        <v>205.41900000000001</v>
      </c>
      <c r="GR36">
        <v>73.400000000000006</v>
      </c>
      <c r="GS36">
        <v>742.50099999999998</v>
      </c>
      <c r="GT36">
        <v>48.325899999999997</v>
      </c>
      <c r="GU36">
        <v>0</v>
      </c>
      <c r="GV36">
        <v>3.47</v>
      </c>
      <c r="GW36">
        <v>39.763199999999998</v>
      </c>
      <c r="GX36">
        <v>31.65</v>
      </c>
      <c r="GY36">
        <v>19.8111</v>
      </c>
      <c r="GZ36">
        <v>35.51</v>
      </c>
      <c r="HA36">
        <v>3.93</v>
      </c>
      <c r="HB36">
        <v>182.46</v>
      </c>
      <c r="HC36">
        <v>41.92</v>
      </c>
      <c r="HD36">
        <v>0</v>
      </c>
      <c r="HE36">
        <v>3.47</v>
      </c>
      <c r="HF36">
        <v>15.11</v>
      </c>
      <c r="HG36">
        <v>31.65</v>
      </c>
      <c r="HH36">
        <v>15.76</v>
      </c>
      <c r="HI36">
        <v>35.51</v>
      </c>
      <c r="HJ36">
        <v>3.93</v>
      </c>
      <c r="HK36">
        <v>147.35</v>
      </c>
      <c r="ID36" s="27">
        <v>4.5532399999999998E-15</v>
      </c>
      <c r="IE36">
        <v>0</v>
      </c>
      <c r="IF36">
        <v>3.8267599999999999E-2</v>
      </c>
      <c r="IG36">
        <v>0</v>
      </c>
      <c r="IH36">
        <v>0.76358999999999999</v>
      </c>
      <c r="II36">
        <v>0.12681200000000001</v>
      </c>
      <c r="IJ36">
        <v>0.53503100000000003</v>
      </c>
      <c r="IK36">
        <v>6.9275500000000004E-2</v>
      </c>
      <c r="IL36">
        <v>1.53298</v>
      </c>
      <c r="IM36">
        <v>53</v>
      </c>
      <c r="IN36">
        <v>22.2</v>
      </c>
      <c r="IO36">
        <v>30.8</v>
      </c>
      <c r="IP36">
        <v>53</v>
      </c>
      <c r="IQ36">
        <v>22.2</v>
      </c>
      <c r="IR36">
        <v>30.8</v>
      </c>
      <c r="IU36">
        <v>7.08</v>
      </c>
      <c r="IV36">
        <v>40.81</v>
      </c>
      <c r="IW36">
        <v>7.08</v>
      </c>
      <c r="IX36">
        <v>40.81</v>
      </c>
      <c r="IY36">
        <v>7.08</v>
      </c>
      <c r="IZ36">
        <v>40.81</v>
      </c>
      <c r="JA36">
        <v>9.09</v>
      </c>
      <c r="JB36">
        <v>82.468999999999994</v>
      </c>
      <c r="JK36">
        <v>1</v>
      </c>
      <c r="JL36">
        <v>3.7498399999999998</v>
      </c>
      <c r="JM36">
        <v>3.7498399999999998</v>
      </c>
      <c r="JP36">
        <v>4799.13</v>
      </c>
      <c r="JQ36">
        <v>3.7498399999999998</v>
      </c>
      <c r="JR36">
        <v>0.28999999999999998</v>
      </c>
      <c r="JS36">
        <v>0.45</v>
      </c>
      <c r="JT36">
        <v>3.31</v>
      </c>
      <c r="JU36">
        <v>0.28999999999999998</v>
      </c>
      <c r="JV36">
        <v>0.45</v>
      </c>
      <c r="JW36">
        <v>3.31</v>
      </c>
      <c r="JZ36">
        <v>1</v>
      </c>
      <c r="KA36">
        <v>1</v>
      </c>
      <c r="KB36">
        <v>48.331600000000002</v>
      </c>
      <c r="KC36">
        <v>1.1000000000000001</v>
      </c>
      <c r="KD36">
        <v>48.331600000000002</v>
      </c>
      <c r="KE36">
        <v>1.1000000000000001</v>
      </c>
      <c r="KF36">
        <v>55.6036</v>
      </c>
      <c r="KG36">
        <v>1.1000000000000001</v>
      </c>
      <c r="KJ36">
        <v>52.542400000000001</v>
      </c>
      <c r="KK36">
        <v>0</v>
      </c>
      <c r="KL36">
        <v>66.8673</v>
      </c>
      <c r="KM36">
        <v>16.871300000000002</v>
      </c>
      <c r="KN36">
        <v>0</v>
      </c>
      <c r="KO36">
        <v>-739.44100000000003</v>
      </c>
      <c r="KP36">
        <v>0</v>
      </c>
      <c r="KQ36">
        <v>0</v>
      </c>
      <c r="KR36">
        <v>133.613</v>
      </c>
      <c r="KS36">
        <v>191.501</v>
      </c>
      <c r="KT36">
        <v>484.43799999999999</v>
      </c>
      <c r="KU36">
        <v>33.183900000000001</v>
      </c>
      <c r="KV36">
        <v>239.57499999999999</v>
      </c>
      <c r="KW36">
        <v>2026.12</v>
      </c>
      <c r="KX36">
        <v>794.16700000000003</v>
      </c>
      <c r="KY36">
        <v>0</v>
      </c>
      <c r="KZ36">
        <v>249.05099999999999</v>
      </c>
      <c r="LA36">
        <v>3069.34</v>
      </c>
      <c r="LB36">
        <v>52.542400000000001</v>
      </c>
      <c r="LC36">
        <v>0</v>
      </c>
      <c r="LD36">
        <v>66.8673</v>
      </c>
      <c r="LE36">
        <v>16.871300000000002</v>
      </c>
      <c r="LF36">
        <v>-739.44100000000003</v>
      </c>
      <c r="LG36">
        <v>133.613</v>
      </c>
      <c r="LH36">
        <v>191.501</v>
      </c>
      <c r="LI36">
        <v>484.43799999999999</v>
      </c>
      <c r="LJ36">
        <v>33.183900000000001</v>
      </c>
      <c r="LK36">
        <v>239.57499999999999</v>
      </c>
      <c r="LL36">
        <v>2026.12</v>
      </c>
      <c r="LM36">
        <v>794.16700000000003</v>
      </c>
      <c r="LN36">
        <v>249.05099999999999</v>
      </c>
      <c r="LO36">
        <v>3069.34</v>
      </c>
      <c r="LP36">
        <v>116.179</v>
      </c>
      <c r="LQ36">
        <v>0</v>
      </c>
      <c r="LR36">
        <v>66.8673</v>
      </c>
      <c r="LS36">
        <v>0</v>
      </c>
      <c r="LT36">
        <v>567.19200000000001</v>
      </c>
      <c r="LU36">
        <v>199.28399999999999</v>
      </c>
      <c r="LV36">
        <v>674.65200000000004</v>
      </c>
      <c r="LW36">
        <v>78.678600000000003</v>
      </c>
      <c r="LX36">
        <v>1702.85</v>
      </c>
      <c r="LY36">
        <v>2460.7800000000002</v>
      </c>
      <c r="LZ36">
        <v>1090.17</v>
      </c>
      <c r="MA36">
        <v>389.536</v>
      </c>
      <c r="MB36">
        <v>3940.48</v>
      </c>
    </row>
    <row r="37" spans="1:340" x14ac:dyDescent="0.25">
      <c r="A37" s="26">
        <v>44502.54414351852</v>
      </c>
      <c r="B37" t="s">
        <v>1385</v>
      </c>
      <c r="C37" t="s">
        <v>739</v>
      </c>
      <c r="D37">
        <v>1</v>
      </c>
      <c r="E37">
        <v>1</v>
      </c>
      <c r="F37">
        <v>2700</v>
      </c>
      <c r="G37" t="s">
        <v>87</v>
      </c>
      <c r="H37" t="s">
        <v>112</v>
      </c>
      <c r="I37">
        <v>-7.02</v>
      </c>
      <c r="J37">
        <v>-3.8</v>
      </c>
      <c r="K37">
        <v>-3.9</v>
      </c>
      <c r="L37">
        <v>34.700000000000003</v>
      </c>
      <c r="O37">
        <v>315.90899999999999</v>
      </c>
      <c r="P37">
        <v>0</v>
      </c>
      <c r="Q37">
        <v>335.12599999999998</v>
      </c>
      <c r="R37">
        <v>86.45</v>
      </c>
      <c r="S37">
        <v>0</v>
      </c>
      <c r="T37">
        <v>-4797.72</v>
      </c>
      <c r="U37">
        <v>0</v>
      </c>
      <c r="V37">
        <v>0</v>
      </c>
      <c r="W37">
        <v>615.745</v>
      </c>
      <c r="X37">
        <v>978.346</v>
      </c>
      <c r="Y37">
        <v>2371.31</v>
      </c>
      <c r="Z37">
        <v>151.51499999999999</v>
      </c>
      <c r="AA37">
        <v>56.6738</v>
      </c>
      <c r="AB37">
        <v>737.48500000000001</v>
      </c>
      <c r="AC37">
        <v>466.33499999999998</v>
      </c>
      <c r="AD37">
        <v>149.64400000000001</v>
      </c>
      <c r="AE37">
        <v>0</v>
      </c>
      <c r="AF37">
        <v>46.9285</v>
      </c>
      <c r="AG37">
        <v>662.90700000000004</v>
      </c>
      <c r="AH37">
        <v>615.97900000000004</v>
      </c>
      <c r="AI37">
        <v>39.53</v>
      </c>
      <c r="AJ37">
        <v>0</v>
      </c>
      <c r="AK37">
        <v>3.47</v>
      </c>
      <c r="AL37">
        <v>11.91</v>
      </c>
      <c r="AM37">
        <v>0</v>
      </c>
      <c r="AN37">
        <v>-40.42</v>
      </c>
      <c r="AO37">
        <v>0</v>
      </c>
      <c r="AP37">
        <v>0</v>
      </c>
      <c r="AQ37">
        <v>7.54</v>
      </c>
      <c r="AR37">
        <v>13.82</v>
      </c>
      <c r="AS37">
        <v>25.72</v>
      </c>
      <c r="AT37">
        <v>1.71</v>
      </c>
      <c r="AU37">
        <v>63.28</v>
      </c>
      <c r="AV37">
        <v>54.91</v>
      </c>
      <c r="BI37" s="27">
        <v>3.2178900000000001E-13</v>
      </c>
      <c r="BJ37">
        <v>0</v>
      </c>
      <c r="BK37">
        <v>3.8267599999999999E-2</v>
      </c>
      <c r="BL37">
        <v>1.1732899999999999E-2</v>
      </c>
      <c r="BM37">
        <v>0</v>
      </c>
      <c r="BN37">
        <v>-0.14041999999999999</v>
      </c>
      <c r="BO37">
        <v>0</v>
      </c>
      <c r="BP37">
        <v>0</v>
      </c>
      <c r="BQ37">
        <v>0.163464</v>
      </c>
      <c r="BR37">
        <v>0.14021800000000001</v>
      </c>
      <c r="BS37">
        <v>0.35411700000000002</v>
      </c>
      <c r="BT37">
        <v>2.5823200000000001E-2</v>
      </c>
      <c r="BU37">
        <v>0.59320300000000004</v>
      </c>
      <c r="BV37">
        <v>5.0000500000000003E-2</v>
      </c>
      <c r="BW37">
        <v>258.63</v>
      </c>
      <c r="BX37">
        <v>0</v>
      </c>
      <c r="BY37">
        <v>335.12599999999998</v>
      </c>
      <c r="BZ37">
        <v>86.45</v>
      </c>
      <c r="CA37">
        <v>-4797.72</v>
      </c>
      <c r="CB37">
        <v>615.745</v>
      </c>
      <c r="CC37">
        <v>978.952</v>
      </c>
      <c r="CD37">
        <v>2371.31</v>
      </c>
      <c r="CE37">
        <v>151.51499999999999</v>
      </c>
      <c r="CF37">
        <v>1.25652E-4</v>
      </c>
      <c r="CG37">
        <v>680.20500000000004</v>
      </c>
      <c r="CH37">
        <v>381.78100000000001</v>
      </c>
      <c r="CI37">
        <v>149.64400000000001</v>
      </c>
      <c r="CJ37">
        <v>46.9285</v>
      </c>
      <c r="CK37">
        <v>578.35400000000004</v>
      </c>
      <c r="CL37">
        <v>531.42499999999995</v>
      </c>
      <c r="CM37">
        <v>32.51</v>
      </c>
      <c r="CN37">
        <v>0</v>
      </c>
      <c r="CO37">
        <v>3.47</v>
      </c>
      <c r="CP37">
        <v>11.91</v>
      </c>
      <c r="CQ37">
        <v>-40.4</v>
      </c>
      <c r="CR37">
        <v>7.54</v>
      </c>
      <c r="CS37">
        <v>13.82</v>
      </c>
      <c r="CT37">
        <v>25.72</v>
      </c>
      <c r="CU37">
        <v>1.71</v>
      </c>
      <c r="CV37">
        <v>56.28</v>
      </c>
      <c r="CW37">
        <v>47.89</v>
      </c>
      <c r="DH37" s="27">
        <v>5.4955499999999999E-15</v>
      </c>
      <c r="DI37">
        <v>0</v>
      </c>
      <c r="DJ37">
        <v>3.8267599999999999E-2</v>
      </c>
      <c r="DK37">
        <v>1.1732899999999999E-2</v>
      </c>
      <c r="DL37">
        <v>-0.14041999999999999</v>
      </c>
      <c r="DM37">
        <v>0.163464</v>
      </c>
      <c r="DN37">
        <v>0.140511</v>
      </c>
      <c r="DO37">
        <v>0.35411700000000002</v>
      </c>
      <c r="DP37">
        <v>2.5823200000000001E-2</v>
      </c>
      <c r="DQ37">
        <v>0.59349600000000002</v>
      </c>
      <c r="DR37">
        <v>5.0000500000000003E-2</v>
      </c>
      <c r="DS37" t="s">
        <v>1352</v>
      </c>
      <c r="DT37" t="s">
        <v>670</v>
      </c>
      <c r="DU37" t="s">
        <v>665</v>
      </c>
      <c r="DV37" t="s">
        <v>501</v>
      </c>
      <c r="DW37">
        <v>2.9304599999999999E-4</v>
      </c>
      <c r="DX37" s="27">
        <v>-3.1629599999999999E-13</v>
      </c>
      <c r="DY37">
        <v>-12.4</v>
      </c>
      <c r="DZ37">
        <v>-14.7</v>
      </c>
      <c r="EC37">
        <v>315.90899999999999</v>
      </c>
      <c r="ED37">
        <v>0</v>
      </c>
      <c r="EE37">
        <v>335.12599999999998</v>
      </c>
      <c r="EF37">
        <v>86.45</v>
      </c>
      <c r="EG37">
        <v>0</v>
      </c>
      <c r="EH37">
        <v>-4797.72</v>
      </c>
      <c r="EI37">
        <v>0</v>
      </c>
      <c r="EJ37">
        <v>0</v>
      </c>
      <c r="EK37">
        <v>615.745</v>
      </c>
      <c r="EL37">
        <v>978.346</v>
      </c>
      <c r="EM37">
        <v>2371.31</v>
      </c>
      <c r="EN37">
        <v>151.51499999999999</v>
      </c>
      <c r="EO37">
        <v>56.6738</v>
      </c>
      <c r="EP37">
        <v>466.33499999999998</v>
      </c>
      <c r="EQ37">
        <v>149.64400000000001</v>
      </c>
      <c r="ER37">
        <v>0</v>
      </c>
      <c r="ES37">
        <v>46.9285</v>
      </c>
      <c r="ET37">
        <v>662.90700000000004</v>
      </c>
      <c r="EU37">
        <v>39.53</v>
      </c>
      <c r="EV37">
        <v>0</v>
      </c>
      <c r="EW37">
        <v>3.47</v>
      </c>
      <c r="EX37">
        <v>11.91</v>
      </c>
      <c r="EY37">
        <v>0</v>
      </c>
      <c r="EZ37">
        <v>-40.42</v>
      </c>
      <c r="FA37">
        <v>0</v>
      </c>
      <c r="FB37">
        <v>0</v>
      </c>
      <c r="FC37">
        <v>7.54</v>
      </c>
      <c r="FD37">
        <v>13.82</v>
      </c>
      <c r="FE37">
        <v>25.72</v>
      </c>
      <c r="FF37">
        <v>1.71</v>
      </c>
      <c r="FG37">
        <v>63.28</v>
      </c>
      <c r="FT37" s="27">
        <v>3.2178900000000001E-13</v>
      </c>
      <c r="FU37">
        <v>0</v>
      </c>
      <c r="FV37">
        <v>3.8267599999999999E-2</v>
      </c>
      <c r="FW37">
        <v>1.1732899999999999E-2</v>
      </c>
      <c r="FX37">
        <v>0</v>
      </c>
      <c r="FY37">
        <v>-0.14041999999999999</v>
      </c>
      <c r="FZ37">
        <v>0</v>
      </c>
      <c r="GA37">
        <v>0</v>
      </c>
      <c r="GB37">
        <v>0.163464</v>
      </c>
      <c r="GC37">
        <v>0.14021800000000001</v>
      </c>
      <c r="GD37">
        <v>0.35411700000000002</v>
      </c>
      <c r="GE37">
        <v>2.5823200000000001E-2</v>
      </c>
      <c r="GF37">
        <v>0.59320300000000004</v>
      </c>
      <c r="GG37">
        <v>556.98099999999999</v>
      </c>
      <c r="GH37">
        <v>0</v>
      </c>
      <c r="GI37">
        <v>335.12599999999998</v>
      </c>
      <c r="GJ37">
        <v>0</v>
      </c>
      <c r="GK37">
        <v>2615</v>
      </c>
      <c r="GL37">
        <v>989.00099999999998</v>
      </c>
      <c r="GM37">
        <v>3267.2</v>
      </c>
      <c r="GN37">
        <v>327.5</v>
      </c>
      <c r="GO37">
        <v>8090.8</v>
      </c>
      <c r="GP37">
        <v>463.68200000000002</v>
      </c>
      <c r="GQ37">
        <v>205.41900000000001</v>
      </c>
      <c r="GR37">
        <v>73.400000000000006</v>
      </c>
      <c r="GS37">
        <v>742.50099999999998</v>
      </c>
      <c r="GT37">
        <v>48.325899999999997</v>
      </c>
      <c r="GU37">
        <v>0</v>
      </c>
      <c r="GV37">
        <v>3.47</v>
      </c>
      <c r="GW37">
        <v>39.763199999999998</v>
      </c>
      <c r="GX37">
        <v>31.65</v>
      </c>
      <c r="GY37">
        <v>19.8111</v>
      </c>
      <c r="GZ37">
        <v>35.51</v>
      </c>
      <c r="HA37">
        <v>3.93</v>
      </c>
      <c r="HB37">
        <v>182.46</v>
      </c>
      <c r="HC37">
        <v>41.92</v>
      </c>
      <c r="HD37">
        <v>0</v>
      </c>
      <c r="HE37">
        <v>3.47</v>
      </c>
      <c r="HF37">
        <v>15.11</v>
      </c>
      <c r="HG37">
        <v>31.65</v>
      </c>
      <c r="HH37">
        <v>15.76</v>
      </c>
      <c r="HI37">
        <v>35.51</v>
      </c>
      <c r="HJ37">
        <v>3.93</v>
      </c>
      <c r="HK37">
        <v>147.35</v>
      </c>
      <c r="ID37" s="27">
        <v>4.5532399999999998E-15</v>
      </c>
      <c r="IE37">
        <v>0</v>
      </c>
      <c r="IF37">
        <v>3.8267599999999999E-2</v>
      </c>
      <c r="IG37">
        <v>0</v>
      </c>
      <c r="IH37">
        <v>0.76358999999999999</v>
      </c>
      <c r="II37">
        <v>0.12681200000000001</v>
      </c>
      <c r="IJ37">
        <v>0.53503100000000003</v>
      </c>
      <c r="IK37">
        <v>6.9275500000000004E-2</v>
      </c>
      <c r="IL37">
        <v>1.53298</v>
      </c>
      <c r="IM37">
        <v>56.8</v>
      </c>
      <c r="IN37">
        <v>22.1</v>
      </c>
      <c r="IO37">
        <v>34.700000000000003</v>
      </c>
      <c r="IP37">
        <v>53</v>
      </c>
      <c r="IQ37">
        <v>22.2</v>
      </c>
      <c r="IR37">
        <v>30.8</v>
      </c>
      <c r="IU37">
        <v>7.67</v>
      </c>
      <c r="IV37">
        <v>47.24</v>
      </c>
      <c r="IW37">
        <v>7.08</v>
      </c>
      <c r="IX37">
        <v>40.81</v>
      </c>
      <c r="IY37">
        <v>7.67</v>
      </c>
      <c r="IZ37">
        <v>47.24</v>
      </c>
      <c r="JA37">
        <v>9.09</v>
      </c>
      <c r="JB37">
        <v>82.468999999999994</v>
      </c>
      <c r="JK37">
        <v>1</v>
      </c>
      <c r="JL37">
        <v>3.7498399999999998</v>
      </c>
      <c r="JM37">
        <v>3.7498399999999998</v>
      </c>
      <c r="JP37">
        <v>4799.13</v>
      </c>
      <c r="JQ37">
        <v>3.7498399999999998</v>
      </c>
      <c r="JR37">
        <v>0.28999999999999998</v>
      </c>
      <c r="JS37">
        <v>0.45</v>
      </c>
      <c r="JT37">
        <v>3.77</v>
      </c>
      <c r="JU37">
        <v>0.28999999999999998</v>
      </c>
      <c r="JV37">
        <v>0.45</v>
      </c>
      <c r="JW37">
        <v>3.31</v>
      </c>
      <c r="JZ37">
        <v>1</v>
      </c>
      <c r="KA37">
        <v>1</v>
      </c>
      <c r="KB37">
        <v>53.097499999999997</v>
      </c>
      <c r="KC37">
        <v>1.1000000000000001</v>
      </c>
      <c r="KD37">
        <v>48.331600000000002</v>
      </c>
      <c r="KE37">
        <v>1.1000000000000001</v>
      </c>
      <c r="KF37">
        <v>55.6036</v>
      </c>
      <c r="KG37">
        <v>1.1000000000000001</v>
      </c>
      <c r="KJ37">
        <v>64.052499999999995</v>
      </c>
      <c r="KK37">
        <v>0</v>
      </c>
      <c r="KL37">
        <v>66.8673</v>
      </c>
      <c r="KM37">
        <v>16.871300000000002</v>
      </c>
      <c r="KN37">
        <v>0</v>
      </c>
      <c r="KO37">
        <v>-739.44100000000003</v>
      </c>
      <c r="KP37">
        <v>0</v>
      </c>
      <c r="KQ37">
        <v>0</v>
      </c>
      <c r="KR37">
        <v>133.613</v>
      </c>
      <c r="KS37">
        <v>191.34800000000001</v>
      </c>
      <c r="KT37">
        <v>484.43799999999999</v>
      </c>
      <c r="KU37">
        <v>33.183900000000001</v>
      </c>
      <c r="KV37">
        <v>250.93299999999999</v>
      </c>
      <c r="KW37">
        <v>2474.85</v>
      </c>
      <c r="KX37">
        <v>794.16700000000003</v>
      </c>
      <c r="KY37">
        <v>0</v>
      </c>
      <c r="KZ37">
        <v>249.05099999999999</v>
      </c>
      <c r="LA37">
        <v>3518.07</v>
      </c>
      <c r="LB37">
        <v>52.542400000000001</v>
      </c>
      <c r="LC37">
        <v>0</v>
      </c>
      <c r="LD37">
        <v>66.8673</v>
      </c>
      <c r="LE37">
        <v>16.871300000000002</v>
      </c>
      <c r="LF37">
        <v>-739.44100000000003</v>
      </c>
      <c r="LG37">
        <v>133.613</v>
      </c>
      <c r="LH37">
        <v>191.501</v>
      </c>
      <c r="LI37">
        <v>484.43799999999999</v>
      </c>
      <c r="LJ37">
        <v>33.183900000000001</v>
      </c>
      <c r="LK37">
        <v>239.57499999999999</v>
      </c>
      <c r="LL37">
        <v>2026.12</v>
      </c>
      <c r="LM37">
        <v>794.16700000000003</v>
      </c>
      <c r="LN37">
        <v>249.05099999999999</v>
      </c>
      <c r="LO37">
        <v>3069.34</v>
      </c>
      <c r="LP37">
        <v>116.179</v>
      </c>
      <c r="LQ37">
        <v>0</v>
      </c>
      <c r="LR37">
        <v>66.8673</v>
      </c>
      <c r="LS37">
        <v>0</v>
      </c>
      <c r="LT37">
        <v>567.19200000000001</v>
      </c>
      <c r="LU37">
        <v>199.28399999999999</v>
      </c>
      <c r="LV37">
        <v>674.65200000000004</v>
      </c>
      <c r="LW37">
        <v>78.678600000000003</v>
      </c>
      <c r="LX37">
        <v>1702.85</v>
      </c>
      <c r="LY37">
        <v>2460.7800000000002</v>
      </c>
      <c r="LZ37">
        <v>1090.17</v>
      </c>
      <c r="MA37">
        <v>389.536</v>
      </c>
      <c r="MB37">
        <v>3940.48</v>
      </c>
    </row>
    <row r="38" spans="1:340" x14ac:dyDescent="0.25">
      <c r="A38" s="26">
        <v>44502.544502314813</v>
      </c>
      <c r="B38" t="s">
        <v>1386</v>
      </c>
      <c r="C38" t="s">
        <v>741</v>
      </c>
      <c r="D38">
        <v>2</v>
      </c>
      <c r="E38">
        <v>1</v>
      </c>
      <c r="F38">
        <v>2700</v>
      </c>
      <c r="G38" t="s">
        <v>87</v>
      </c>
      <c r="H38" t="s">
        <v>393</v>
      </c>
      <c r="I38">
        <v>0</v>
      </c>
      <c r="J38">
        <v>0</v>
      </c>
      <c r="K38">
        <v>0</v>
      </c>
      <c r="L38">
        <v>24.1</v>
      </c>
      <c r="O38">
        <v>170.14400000000001</v>
      </c>
      <c r="P38">
        <v>28.723400000000002</v>
      </c>
      <c r="Q38">
        <v>343.46199999999999</v>
      </c>
      <c r="R38">
        <v>86.436899999999994</v>
      </c>
      <c r="S38">
        <v>0</v>
      </c>
      <c r="T38">
        <v>-4792.59</v>
      </c>
      <c r="U38">
        <v>0</v>
      </c>
      <c r="V38">
        <v>0</v>
      </c>
      <c r="W38">
        <v>615.745</v>
      </c>
      <c r="X38">
        <v>1025.26</v>
      </c>
      <c r="Y38">
        <v>2371.31</v>
      </c>
      <c r="Z38">
        <v>151.51499999999999</v>
      </c>
      <c r="AA38">
        <v>-3.5220800000000001E-4</v>
      </c>
      <c r="AB38">
        <v>628.76599999999996</v>
      </c>
      <c r="AC38">
        <v>251.15199999999999</v>
      </c>
      <c r="AD38">
        <v>136.34800000000001</v>
      </c>
      <c r="AE38">
        <v>0</v>
      </c>
      <c r="AF38">
        <v>46.9285</v>
      </c>
      <c r="AG38">
        <v>434.42899999999997</v>
      </c>
      <c r="AH38">
        <v>387.5</v>
      </c>
      <c r="AI38">
        <v>21.96</v>
      </c>
      <c r="AJ38">
        <v>3.19</v>
      </c>
      <c r="AK38">
        <v>3.53</v>
      </c>
      <c r="AL38">
        <v>10.96</v>
      </c>
      <c r="AM38">
        <v>0</v>
      </c>
      <c r="AN38">
        <v>-40.85</v>
      </c>
      <c r="AO38">
        <v>0</v>
      </c>
      <c r="AP38">
        <v>0</v>
      </c>
      <c r="AQ38">
        <v>7.14</v>
      </c>
      <c r="AR38">
        <v>14.3</v>
      </c>
      <c r="AS38">
        <v>25.15</v>
      </c>
      <c r="AT38">
        <v>1.64</v>
      </c>
      <c r="AU38">
        <v>47.02</v>
      </c>
      <c r="AV38">
        <v>39.64</v>
      </c>
      <c r="BI38">
        <v>0</v>
      </c>
      <c r="BJ38">
        <v>0.17924899999999999</v>
      </c>
      <c r="BK38">
        <v>3.9219499999999997E-2</v>
      </c>
      <c r="BL38">
        <v>1.1732899999999999E-2</v>
      </c>
      <c r="BM38">
        <v>0</v>
      </c>
      <c r="BN38">
        <v>-9.7961900000000005E-2</v>
      </c>
      <c r="BO38">
        <v>0</v>
      </c>
      <c r="BP38">
        <v>0</v>
      </c>
      <c r="BQ38">
        <v>0.163464</v>
      </c>
      <c r="BR38">
        <v>0.15486900000000001</v>
      </c>
      <c r="BS38">
        <v>0.35411700000000002</v>
      </c>
      <c r="BT38">
        <v>2.5823200000000001E-2</v>
      </c>
      <c r="BU38">
        <v>0.83051200000000003</v>
      </c>
      <c r="BV38">
        <v>0.23020099999999999</v>
      </c>
      <c r="BW38">
        <v>170.14400000000001</v>
      </c>
      <c r="BX38">
        <v>28.723400000000002</v>
      </c>
      <c r="BY38">
        <v>343.46199999999999</v>
      </c>
      <c r="BZ38">
        <v>86.436899999999994</v>
      </c>
      <c r="CA38">
        <v>-4792.59</v>
      </c>
      <c r="CB38">
        <v>615.745</v>
      </c>
      <c r="CC38">
        <v>1025.26</v>
      </c>
      <c r="CD38">
        <v>2371.31</v>
      </c>
      <c r="CE38">
        <v>151.51499999999999</v>
      </c>
      <c r="CF38">
        <v>-3.4280299999999998E-4</v>
      </c>
      <c r="CG38">
        <v>628.76599999999996</v>
      </c>
      <c r="CH38">
        <v>251.15199999999999</v>
      </c>
      <c r="CI38">
        <v>136.34800000000001</v>
      </c>
      <c r="CJ38">
        <v>46.9285</v>
      </c>
      <c r="CK38">
        <v>434.42899999999997</v>
      </c>
      <c r="CL38">
        <v>387.5</v>
      </c>
      <c r="CM38">
        <v>21.96</v>
      </c>
      <c r="CN38">
        <v>3.19</v>
      </c>
      <c r="CO38">
        <v>3.53</v>
      </c>
      <c r="CP38">
        <v>10.96</v>
      </c>
      <c r="CQ38">
        <v>-40.85</v>
      </c>
      <c r="CR38">
        <v>7.14</v>
      </c>
      <c r="CS38">
        <v>14.3</v>
      </c>
      <c r="CT38">
        <v>25.15</v>
      </c>
      <c r="CU38">
        <v>1.64</v>
      </c>
      <c r="CV38">
        <v>47.02</v>
      </c>
      <c r="CW38">
        <v>39.64</v>
      </c>
      <c r="DH38">
        <v>0</v>
      </c>
      <c r="DI38">
        <v>0.17924899999999999</v>
      </c>
      <c r="DJ38">
        <v>3.9219499999999997E-2</v>
      </c>
      <c r="DK38">
        <v>1.1732899999999999E-2</v>
      </c>
      <c r="DL38">
        <v>-9.7961900000000005E-2</v>
      </c>
      <c r="DM38">
        <v>0.163464</v>
      </c>
      <c r="DN38">
        <v>0.15486900000000001</v>
      </c>
      <c r="DO38">
        <v>0.35411700000000002</v>
      </c>
      <c r="DP38">
        <v>2.5823200000000001E-2</v>
      </c>
      <c r="DQ38">
        <v>0.83051200000000003</v>
      </c>
      <c r="DR38">
        <v>0.23020099999999999</v>
      </c>
      <c r="DS38" t="s">
        <v>1352</v>
      </c>
      <c r="DT38" t="s">
        <v>670</v>
      </c>
      <c r="DU38" t="s">
        <v>665</v>
      </c>
      <c r="DV38" t="s">
        <v>501</v>
      </c>
      <c r="DW38" s="27">
        <v>1.0519600000000001E-8</v>
      </c>
      <c r="DX38" s="27">
        <v>1.0519600000000001E-8</v>
      </c>
      <c r="DY38">
        <v>0</v>
      </c>
      <c r="DZ38">
        <v>0</v>
      </c>
      <c r="EC38">
        <v>170.14400000000001</v>
      </c>
      <c r="ED38">
        <v>28.723400000000002</v>
      </c>
      <c r="EE38">
        <v>343.46199999999999</v>
      </c>
      <c r="EF38">
        <v>86.436899999999994</v>
      </c>
      <c r="EG38">
        <v>0</v>
      </c>
      <c r="EH38">
        <v>-4792.59</v>
      </c>
      <c r="EI38">
        <v>0</v>
      </c>
      <c r="EJ38">
        <v>0</v>
      </c>
      <c r="EK38">
        <v>615.745</v>
      </c>
      <c r="EL38">
        <v>1025.26</v>
      </c>
      <c r="EM38">
        <v>2371.31</v>
      </c>
      <c r="EN38">
        <v>151.51499999999999</v>
      </c>
      <c r="EO38">
        <v>-3.5220800000000001E-4</v>
      </c>
      <c r="EP38">
        <v>251.15199999999999</v>
      </c>
      <c r="EQ38">
        <v>136.34800000000001</v>
      </c>
      <c r="ER38">
        <v>0</v>
      </c>
      <c r="ES38">
        <v>46.9285</v>
      </c>
      <c r="ET38">
        <v>434.42899999999997</v>
      </c>
      <c r="EU38">
        <v>21.96</v>
      </c>
      <c r="EV38">
        <v>3.19</v>
      </c>
      <c r="EW38">
        <v>3.53</v>
      </c>
      <c r="EX38">
        <v>10.96</v>
      </c>
      <c r="EY38">
        <v>0</v>
      </c>
      <c r="EZ38">
        <v>-40.85</v>
      </c>
      <c r="FA38">
        <v>0</v>
      </c>
      <c r="FB38">
        <v>0</v>
      </c>
      <c r="FC38">
        <v>7.14</v>
      </c>
      <c r="FD38">
        <v>14.3</v>
      </c>
      <c r="FE38">
        <v>25.15</v>
      </c>
      <c r="FF38">
        <v>1.64</v>
      </c>
      <c r="FG38">
        <v>47.02</v>
      </c>
      <c r="FT38">
        <v>0</v>
      </c>
      <c r="FU38">
        <v>0.17924899999999999</v>
      </c>
      <c r="FV38">
        <v>3.9219499999999997E-2</v>
      </c>
      <c r="FW38">
        <v>1.1732899999999999E-2</v>
      </c>
      <c r="FX38">
        <v>0</v>
      </c>
      <c r="FY38">
        <v>-9.7961900000000005E-2</v>
      </c>
      <c r="FZ38">
        <v>0</v>
      </c>
      <c r="GA38">
        <v>0</v>
      </c>
      <c r="GB38">
        <v>0.163464</v>
      </c>
      <c r="GC38">
        <v>0.15486900000000001</v>
      </c>
      <c r="GD38">
        <v>0.35411700000000002</v>
      </c>
      <c r="GE38">
        <v>2.5823200000000001E-2</v>
      </c>
      <c r="GF38">
        <v>0.83051200000000003</v>
      </c>
      <c r="GG38">
        <v>629.245</v>
      </c>
      <c r="GH38">
        <v>213.249</v>
      </c>
      <c r="GI38">
        <v>343.46199999999999</v>
      </c>
      <c r="GJ38">
        <v>0</v>
      </c>
      <c r="GK38">
        <v>2615</v>
      </c>
      <c r="GL38">
        <v>989.00099999999998</v>
      </c>
      <c r="GM38">
        <v>3267.2</v>
      </c>
      <c r="GN38">
        <v>327.5</v>
      </c>
      <c r="GO38">
        <v>8384.65</v>
      </c>
      <c r="GP38">
        <v>523.822</v>
      </c>
      <c r="GQ38">
        <v>191.18</v>
      </c>
      <c r="GR38">
        <v>73.400000000000006</v>
      </c>
      <c r="GS38">
        <v>788.40200000000004</v>
      </c>
      <c r="GT38">
        <v>52.307600000000001</v>
      </c>
      <c r="GU38">
        <v>15</v>
      </c>
      <c r="GV38">
        <v>3.53</v>
      </c>
      <c r="GW38">
        <v>34.439</v>
      </c>
      <c r="GX38">
        <v>30.97</v>
      </c>
      <c r="GY38">
        <v>19.7211</v>
      </c>
      <c r="GZ38">
        <v>35.15</v>
      </c>
      <c r="HA38">
        <v>3.77</v>
      </c>
      <c r="HB38">
        <v>194.88800000000001</v>
      </c>
      <c r="HC38">
        <v>48.13</v>
      </c>
      <c r="HD38">
        <v>15</v>
      </c>
      <c r="HE38">
        <v>3.53</v>
      </c>
      <c r="HF38">
        <v>14.12</v>
      </c>
      <c r="HG38">
        <v>30.97</v>
      </c>
      <c r="HH38">
        <v>15.67</v>
      </c>
      <c r="HI38">
        <v>35.15</v>
      </c>
      <c r="HJ38">
        <v>3.77</v>
      </c>
      <c r="HK38">
        <v>166.34</v>
      </c>
      <c r="ID38">
        <v>0</v>
      </c>
      <c r="IE38">
        <v>0.77473599999999998</v>
      </c>
      <c r="IF38">
        <v>3.9219499999999997E-2</v>
      </c>
      <c r="IG38">
        <v>0</v>
      </c>
      <c r="IH38">
        <v>0.76358999999999999</v>
      </c>
      <c r="II38">
        <v>0.12681200000000001</v>
      </c>
      <c r="IJ38">
        <v>0.53503100000000003</v>
      </c>
      <c r="IK38">
        <v>6.9275500000000004E-2</v>
      </c>
      <c r="IL38">
        <v>2.3086600000000002</v>
      </c>
      <c r="IM38">
        <v>45.1</v>
      </c>
      <c r="IN38">
        <v>21</v>
      </c>
      <c r="IO38">
        <v>24.1</v>
      </c>
      <c r="IP38">
        <v>45.1</v>
      </c>
      <c r="IQ38">
        <v>21</v>
      </c>
      <c r="IR38">
        <v>24.1</v>
      </c>
      <c r="IU38">
        <v>9.2200000000000006</v>
      </c>
      <c r="IV38">
        <v>30.42</v>
      </c>
      <c r="IW38">
        <v>9.2200000000000006</v>
      </c>
      <c r="IX38">
        <v>30.42</v>
      </c>
      <c r="IY38">
        <v>9.2200000000000006</v>
      </c>
      <c r="IZ38">
        <v>30.42</v>
      </c>
      <c r="JA38">
        <v>24.42</v>
      </c>
      <c r="JB38">
        <v>80.8566</v>
      </c>
      <c r="JK38">
        <v>1</v>
      </c>
      <c r="JL38">
        <v>3.1526900000000002</v>
      </c>
      <c r="JM38">
        <v>3.1526900000000002</v>
      </c>
      <c r="JP38">
        <v>4794</v>
      </c>
      <c r="JQ38">
        <v>3.1526900000000002</v>
      </c>
      <c r="JR38">
        <v>0.28000000000000003</v>
      </c>
      <c r="JS38">
        <v>0.45</v>
      </c>
      <c r="JT38">
        <v>2.5499999999999998</v>
      </c>
      <c r="JU38">
        <v>0.28000000000000003</v>
      </c>
      <c r="JV38">
        <v>0.45</v>
      </c>
      <c r="JW38">
        <v>2.5499999999999998</v>
      </c>
      <c r="JZ38">
        <v>1</v>
      </c>
      <c r="KA38">
        <v>1</v>
      </c>
      <c r="KB38">
        <v>51.488700000000001</v>
      </c>
      <c r="KC38">
        <v>32.288400000000003</v>
      </c>
      <c r="KD38">
        <v>51.488700000000001</v>
      </c>
      <c r="KE38">
        <v>32.288400000000003</v>
      </c>
      <c r="KF38">
        <v>83.023399999999995</v>
      </c>
      <c r="KG38">
        <v>58.777500000000003</v>
      </c>
      <c r="KJ38">
        <v>34.4953</v>
      </c>
      <c r="KK38">
        <v>7.4300100000000002</v>
      </c>
      <c r="KL38">
        <v>68.530699999999996</v>
      </c>
      <c r="KM38">
        <v>16.869700000000002</v>
      </c>
      <c r="KN38">
        <v>0</v>
      </c>
      <c r="KO38">
        <v>-735.59500000000003</v>
      </c>
      <c r="KP38">
        <v>0</v>
      </c>
      <c r="KQ38">
        <v>0</v>
      </c>
      <c r="KR38">
        <v>133.613</v>
      </c>
      <c r="KS38">
        <v>201.16200000000001</v>
      </c>
      <c r="KT38">
        <v>484.43799999999999</v>
      </c>
      <c r="KU38">
        <v>33.183900000000001</v>
      </c>
      <c r="KV38">
        <v>244.12700000000001</v>
      </c>
      <c r="KW38">
        <v>1332.87</v>
      </c>
      <c r="KX38">
        <v>723.60500000000002</v>
      </c>
      <c r="KY38">
        <v>0</v>
      </c>
      <c r="KZ38">
        <v>249.05099999999999</v>
      </c>
      <c r="LA38">
        <v>2305.5300000000002</v>
      </c>
      <c r="LB38">
        <v>34.4953</v>
      </c>
      <c r="LC38">
        <v>7.4300100000000002</v>
      </c>
      <c r="LD38">
        <v>68.530699999999996</v>
      </c>
      <c r="LE38">
        <v>16.869700000000002</v>
      </c>
      <c r="LF38">
        <v>-735.59500000000003</v>
      </c>
      <c r="LG38">
        <v>133.613</v>
      </c>
      <c r="LH38">
        <v>201.16200000000001</v>
      </c>
      <c r="LI38">
        <v>484.43799999999999</v>
      </c>
      <c r="LJ38">
        <v>33.183900000000001</v>
      </c>
      <c r="LK38">
        <v>244.12700000000001</v>
      </c>
      <c r="LL38">
        <v>1332.87</v>
      </c>
      <c r="LM38">
        <v>723.60500000000002</v>
      </c>
      <c r="LN38">
        <v>249.05099999999999</v>
      </c>
      <c r="LO38">
        <v>2305.5300000000002</v>
      </c>
      <c r="LP38">
        <v>130.82599999999999</v>
      </c>
      <c r="LQ38">
        <v>53.163499999999999</v>
      </c>
      <c r="LR38">
        <v>68.530699999999996</v>
      </c>
      <c r="LS38">
        <v>0</v>
      </c>
      <c r="LT38">
        <v>567.19200000000001</v>
      </c>
      <c r="LU38">
        <v>199.28399999999999</v>
      </c>
      <c r="LV38">
        <v>674.65200000000004</v>
      </c>
      <c r="LW38">
        <v>78.678600000000003</v>
      </c>
      <c r="LX38">
        <v>1772.33</v>
      </c>
      <c r="LY38">
        <v>2779.94</v>
      </c>
      <c r="LZ38">
        <v>1014.6</v>
      </c>
      <c r="MA38">
        <v>389.536</v>
      </c>
      <c r="MB38">
        <v>4184.07</v>
      </c>
    </row>
    <row r="39" spans="1:340" x14ac:dyDescent="0.25">
      <c r="A39" s="26">
        <v>44502.544872685183</v>
      </c>
      <c r="B39" t="s">
        <v>1387</v>
      </c>
      <c r="C39" t="s">
        <v>743</v>
      </c>
      <c r="D39">
        <v>2</v>
      </c>
      <c r="E39">
        <v>1</v>
      </c>
      <c r="F39">
        <v>2700</v>
      </c>
      <c r="G39" t="s">
        <v>87</v>
      </c>
      <c r="H39" t="s">
        <v>112</v>
      </c>
      <c r="I39">
        <v>-4.8899999999999997</v>
      </c>
      <c r="J39">
        <v>-2.5</v>
      </c>
      <c r="K39">
        <v>-2.5</v>
      </c>
      <c r="L39">
        <v>26.6</v>
      </c>
      <c r="O39">
        <v>195.517</v>
      </c>
      <c r="P39">
        <v>47.303100000000001</v>
      </c>
      <c r="Q39">
        <v>343.46199999999999</v>
      </c>
      <c r="R39">
        <v>86.436899999999994</v>
      </c>
      <c r="S39">
        <v>0</v>
      </c>
      <c r="T39">
        <v>-4792.59</v>
      </c>
      <c r="U39">
        <v>0</v>
      </c>
      <c r="V39">
        <v>0</v>
      </c>
      <c r="W39">
        <v>615.745</v>
      </c>
      <c r="X39">
        <v>1026.4100000000001</v>
      </c>
      <c r="Y39">
        <v>2371.31</v>
      </c>
      <c r="Z39">
        <v>151.51499999999999</v>
      </c>
      <c r="AA39">
        <v>45.107300000000002</v>
      </c>
      <c r="AB39">
        <v>672.71900000000005</v>
      </c>
      <c r="AC39">
        <v>288.60599999999999</v>
      </c>
      <c r="AD39">
        <v>136.34800000000001</v>
      </c>
      <c r="AE39">
        <v>0</v>
      </c>
      <c r="AF39">
        <v>46.9285</v>
      </c>
      <c r="AG39">
        <v>471.88200000000001</v>
      </c>
      <c r="AH39">
        <v>424.95400000000001</v>
      </c>
      <c r="AI39">
        <v>25.22</v>
      </c>
      <c r="AJ39">
        <v>4.82</v>
      </c>
      <c r="AK39">
        <v>3.53</v>
      </c>
      <c r="AL39">
        <v>10.96</v>
      </c>
      <c r="AM39">
        <v>0</v>
      </c>
      <c r="AN39">
        <v>-40.86</v>
      </c>
      <c r="AO39">
        <v>0</v>
      </c>
      <c r="AP39">
        <v>0</v>
      </c>
      <c r="AQ39">
        <v>7.14</v>
      </c>
      <c r="AR39">
        <v>14.32</v>
      </c>
      <c r="AS39">
        <v>25.15</v>
      </c>
      <c r="AT39">
        <v>1.64</v>
      </c>
      <c r="AU39">
        <v>51.92</v>
      </c>
      <c r="AV39">
        <v>44.53</v>
      </c>
      <c r="BI39">
        <v>0</v>
      </c>
      <c r="BJ39">
        <v>0.24759900000000001</v>
      </c>
      <c r="BK39">
        <v>3.9219499999999997E-2</v>
      </c>
      <c r="BL39">
        <v>1.1732899999999999E-2</v>
      </c>
      <c r="BM39">
        <v>0</v>
      </c>
      <c r="BN39">
        <v>-9.7961900000000005E-2</v>
      </c>
      <c r="BO39">
        <v>0</v>
      </c>
      <c r="BP39">
        <v>0</v>
      </c>
      <c r="BQ39">
        <v>0.163464</v>
      </c>
      <c r="BR39">
        <v>0.15520700000000001</v>
      </c>
      <c r="BS39">
        <v>0.35411700000000002</v>
      </c>
      <c r="BT39">
        <v>2.5823200000000001E-2</v>
      </c>
      <c r="BU39">
        <v>0.89920100000000003</v>
      </c>
      <c r="BV39">
        <v>0.29855100000000001</v>
      </c>
      <c r="BW39">
        <v>170.14400000000001</v>
      </c>
      <c r="BX39">
        <v>28.723400000000002</v>
      </c>
      <c r="BY39">
        <v>343.46199999999999</v>
      </c>
      <c r="BZ39">
        <v>86.436899999999994</v>
      </c>
      <c r="CA39">
        <v>-4792.59</v>
      </c>
      <c r="CB39">
        <v>615.745</v>
      </c>
      <c r="CC39">
        <v>1025.26</v>
      </c>
      <c r="CD39">
        <v>2371.31</v>
      </c>
      <c r="CE39">
        <v>151.51499999999999</v>
      </c>
      <c r="CF39">
        <v>-3.4280299999999998E-4</v>
      </c>
      <c r="CG39">
        <v>628.76599999999996</v>
      </c>
      <c r="CH39">
        <v>251.15199999999999</v>
      </c>
      <c r="CI39">
        <v>136.34800000000001</v>
      </c>
      <c r="CJ39">
        <v>46.9285</v>
      </c>
      <c r="CK39">
        <v>434.42899999999997</v>
      </c>
      <c r="CL39">
        <v>387.5</v>
      </c>
      <c r="CM39">
        <v>21.96</v>
      </c>
      <c r="CN39">
        <v>3.19</v>
      </c>
      <c r="CO39">
        <v>3.53</v>
      </c>
      <c r="CP39">
        <v>10.96</v>
      </c>
      <c r="CQ39">
        <v>-40.85</v>
      </c>
      <c r="CR39">
        <v>7.14</v>
      </c>
      <c r="CS39">
        <v>14.3</v>
      </c>
      <c r="CT39">
        <v>25.15</v>
      </c>
      <c r="CU39">
        <v>1.64</v>
      </c>
      <c r="CV39">
        <v>47.02</v>
      </c>
      <c r="CW39">
        <v>39.64</v>
      </c>
      <c r="DH39">
        <v>0</v>
      </c>
      <c r="DI39">
        <v>0.17924899999999999</v>
      </c>
      <c r="DJ39">
        <v>3.9219499999999997E-2</v>
      </c>
      <c r="DK39">
        <v>1.1732899999999999E-2</v>
      </c>
      <c r="DL39">
        <v>-9.7961900000000005E-2</v>
      </c>
      <c r="DM39">
        <v>0.163464</v>
      </c>
      <c r="DN39">
        <v>0.15486900000000001</v>
      </c>
      <c r="DO39">
        <v>0.35411700000000002</v>
      </c>
      <c r="DP39">
        <v>2.5823200000000001E-2</v>
      </c>
      <c r="DQ39">
        <v>0.83051200000000003</v>
      </c>
      <c r="DR39">
        <v>0.23020099999999999</v>
      </c>
      <c r="DS39" t="s">
        <v>1352</v>
      </c>
      <c r="DT39" t="s">
        <v>670</v>
      </c>
      <c r="DU39" t="s">
        <v>665</v>
      </c>
      <c r="DV39" t="s">
        <v>501</v>
      </c>
      <c r="DW39">
        <v>-6.8688600000000002E-2</v>
      </c>
      <c r="DX39">
        <v>-6.83502E-2</v>
      </c>
      <c r="DY39">
        <v>-10.4</v>
      </c>
      <c r="DZ39">
        <v>-12.3</v>
      </c>
      <c r="EC39">
        <v>195.517</v>
      </c>
      <c r="ED39">
        <v>47.303100000000001</v>
      </c>
      <c r="EE39">
        <v>343.46199999999999</v>
      </c>
      <c r="EF39">
        <v>86.436899999999994</v>
      </c>
      <c r="EG39">
        <v>0</v>
      </c>
      <c r="EH39">
        <v>-4792.59</v>
      </c>
      <c r="EI39">
        <v>0</v>
      </c>
      <c r="EJ39">
        <v>0</v>
      </c>
      <c r="EK39">
        <v>615.745</v>
      </c>
      <c r="EL39">
        <v>1026.4100000000001</v>
      </c>
      <c r="EM39">
        <v>2371.31</v>
      </c>
      <c r="EN39">
        <v>151.51499999999999</v>
      </c>
      <c r="EO39">
        <v>45.107300000000002</v>
      </c>
      <c r="EP39">
        <v>288.60599999999999</v>
      </c>
      <c r="EQ39">
        <v>136.34800000000001</v>
      </c>
      <c r="ER39">
        <v>0</v>
      </c>
      <c r="ES39">
        <v>46.9285</v>
      </c>
      <c r="ET39">
        <v>471.88200000000001</v>
      </c>
      <c r="EU39">
        <v>25.22</v>
      </c>
      <c r="EV39">
        <v>4.82</v>
      </c>
      <c r="EW39">
        <v>3.53</v>
      </c>
      <c r="EX39">
        <v>10.96</v>
      </c>
      <c r="EY39">
        <v>0</v>
      </c>
      <c r="EZ39">
        <v>-40.86</v>
      </c>
      <c r="FA39">
        <v>0</v>
      </c>
      <c r="FB39">
        <v>0</v>
      </c>
      <c r="FC39">
        <v>7.14</v>
      </c>
      <c r="FD39">
        <v>14.32</v>
      </c>
      <c r="FE39">
        <v>25.15</v>
      </c>
      <c r="FF39">
        <v>1.64</v>
      </c>
      <c r="FG39">
        <v>51.92</v>
      </c>
      <c r="FT39">
        <v>0</v>
      </c>
      <c r="FU39">
        <v>0.24759900000000001</v>
      </c>
      <c r="FV39">
        <v>3.9219499999999997E-2</v>
      </c>
      <c r="FW39">
        <v>1.1732899999999999E-2</v>
      </c>
      <c r="FX39">
        <v>0</v>
      </c>
      <c r="FY39">
        <v>-9.7961900000000005E-2</v>
      </c>
      <c r="FZ39">
        <v>0</v>
      </c>
      <c r="GA39">
        <v>0</v>
      </c>
      <c r="GB39">
        <v>0.163464</v>
      </c>
      <c r="GC39">
        <v>0.15520700000000001</v>
      </c>
      <c r="GD39">
        <v>0.35411700000000002</v>
      </c>
      <c r="GE39">
        <v>2.5823200000000001E-2</v>
      </c>
      <c r="GF39">
        <v>0.89920100000000003</v>
      </c>
      <c r="GG39">
        <v>629.245</v>
      </c>
      <c r="GH39">
        <v>213.249</v>
      </c>
      <c r="GI39">
        <v>343.46199999999999</v>
      </c>
      <c r="GJ39">
        <v>0</v>
      </c>
      <c r="GK39">
        <v>2615</v>
      </c>
      <c r="GL39">
        <v>989.00099999999998</v>
      </c>
      <c r="GM39">
        <v>3267.2</v>
      </c>
      <c r="GN39">
        <v>327.5</v>
      </c>
      <c r="GO39">
        <v>8384.65</v>
      </c>
      <c r="GP39">
        <v>523.822</v>
      </c>
      <c r="GQ39">
        <v>191.18</v>
      </c>
      <c r="GR39">
        <v>73.400000000000006</v>
      </c>
      <c r="GS39">
        <v>788.40200000000004</v>
      </c>
      <c r="GT39">
        <v>52.307600000000001</v>
      </c>
      <c r="GU39">
        <v>15</v>
      </c>
      <c r="GV39">
        <v>3.53</v>
      </c>
      <c r="GW39">
        <v>34.439</v>
      </c>
      <c r="GX39">
        <v>30.97</v>
      </c>
      <c r="GY39">
        <v>19.7211</v>
      </c>
      <c r="GZ39">
        <v>35.15</v>
      </c>
      <c r="HA39">
        <v>3.77</v>
      </c>
      <c r="HB39">
        <v>194.88800000000001</v>
      </c>
      <c r="HC39">
        <v>48.13</v>
      </c>
      <c r="HD39">
        <v>15</v>
      </c>
      <c r="HE39">
        <v>3.53</v>
      </c>
      <c r="HF39">
        <v>14.12</v>
      </c>
      <c r="HG39">
        <v>30.97</v>
      </c>
      <c r="HH39">
        <v>15.67</v>
      </c>
      <c r="HI39">
        <v>35.15</v>
      </c>
      <c r="HJ39">
        <v>3.77</v>
      </c>
      <c r="HK39">
        <v>166.34</v>
      </c>
      <c r="ID39">
        <v>0</v>
      </c>
      <c r="IE39">
        <v>0.77473599999999998</v>
      </c>
      <c r="IF39">
        <v>3.9219499999999997E-2</v>
      </c>
      <c r="IG39">
        <v>0</v>
      </c>
      <c r="IH39">
        <v>0.76358999999999999</v>
      </c>
      <c r="II39">
        <v>0.12681200000000001</v>
      </c>
      <c r="IJ39">
        <v>0.53503100000000003</v>
      </c>
      <c r="IK39">
        <v>6.9275500000000004E-2</v>
      </c>
      <c r="IL39">
        <v>2.3086600000000002</v>
      </c>
      <c r="IM39">
        <v>47.6</v>
      </c>
      <c r="IN39">
        <v>21</v>
      </c>
      <c r="IO39">
        <v>26.6</v>
      </c>
      <c r="IP39">
        <v>45.1</v>
      </c>
      <c r="IQ39">
        <v>21</v>
      </c>
      <c r="IR39">
        <v>24.1</v>
      </c>
      <c r="IU39">
        <v>11.09</v>
      </c>
      <c r="IV39">
        <v>33.44</v>
      </c>
      <c r="IW39">
        <v>9.2200000000000006</v>
      </c>
      <c r="IX39">
        <v>30.42</v>
      </c>
      <c r="IY39">
        <v>11.09</v>
      </c>
      <c r="IZ39">
        <v>33.44</v>
      </c>
      <c r="JA39">
        <v>24.42</v>
      </c>
      <c r="JB39">
        <v>80.8566</v>
      </c>
      <c r="JK39">
        <v>1</v>
      </c>
      <c r="JL39">
        <v>3.1526900000000002</v>
      </c>
      <c r="JM39">
        <v>3.1526900000000002</v>
      </c>
      <c r="JP39">
        <v>4794</v>
      </c>
      <c r="JQ39">
        <v>3.1526900000000002</v>
      </c>
      <c r="JR39">
        <v>0.28000000000000003</v>
      </c>
      <c r="JS39">
        <v>0.45</v>
      </c>
      <c r="JT39">
        <v>2.76</v>
      </c>
      <c r="JU39">
        <v>0.28000000000000003</v>
      </c>
      <c r="JV39">
        <v>0.45</v>
      </c>
      <c r="JW39">
        <v>2.5499999999999998</v>
      </c>
      <c r="JZ39">
        <v>1</v>
      </c>
      <c r="KA39">
        <v>1</v>
      </c>
      <c r="KB39">
        <v>56.632300000000001</v>
      </c>
      <c r="KC39">
        <v>35.083399999999997</v>
      </c>
      <c r="KD39">
        <v>51.488700000000001</v>
      </c>
      <c r="KE39">
        <v>32.288400000000003</v>
      </c>
      <c r="KF39">
        <v>83.023399999999995</v>
      </c>
      <c r="KG39">
        <v>58.777500000000003</v>
      </c>
      <c r="KJ39">
        <v>39.819800000000001</v>
      </c>
      <c r="KK39">
        <v>12.0844</v>
      </c>
      <c r="KL39">
        <v>68.530699999999996</v>
      </c>
      <c r="KM39">
        <v>16.869700000000002</v>
      </c>
      <c r="KN39">
        <v>0</v>
      </c>
      <c r="KO39">
        <v>-735.59500000000003</v>
      </c>
      <c r="KP39">
        <v>0</v>
      </c>
      <c r="KQ39">
        <v>0</v>
      </c>
      <c r="KR39">
        <v>133.613</v>
      </c>
      <c r="KS39">
        <v>201.405</v>
      </c>
      <c r="KT39">
        <v>484.43799999999999</v>
      </c>
      <c r="KU39">
        <v>33.183900000000001</v>
      </c>
      <c r="KV39">
        <v>254.35</v>
      </c>
      <c r="KW39">
        <v>1531.64</v>
      </c>
      <c r="KX39">
        <v>723.60500000000002</v>
      </c>
      <c r="KY39">
        <v>0</v>
      </c>
      <c r="KZ39">
        <v>249.05099999999999</v>
      </c>
      <c r="LA39">
        <v>2504.3000000000002</v>
      </c>
      <c r="LB39">
        <v>34.4953</v>
      </c>
      <c r="LC39">
        <v>7.4300100000000002</v>
      </c>
      <c r="LD39">
        <v>68.530699999999996</v>
      </c>
      <c r="LE39">
        <v>16.869700000000002</v>
      </c>
      <c r="LF39">
        <v>-735.59500000000003</v>
      </c>
      <c r="LG39">
        <v>133.613</v>
      </c>
      <c r="LH39">
        <v>201.16200000000001</v>
      </c>
      <c r="LI39">
        <v>484.43799999999999</v>
      </c>
      <c r="LJ39">
        <v>33.183900000000001</v>
      </c>
      <c r="LK39">
        <v>244.12700000000001</v>
      </c>
      <c r="LL39">
        <v>1332.87</v>
      </c>
      <c r="LM39">
        <v>723.60500000000002</v>
      </c>
      <c r="LN39">
        <v>249.05099999999999</v>
      </c>
      <c r="LO39">
        <v>2305.5300000000002</v>
      </c>
      <c r="LP39">
        <v>130.82599999999999</v>
      </c>
      <c r="LQ39">
        <v>53.163499999999999</v>
      </c>
      <c r="LR39">
        <v>68.530699999999996</v>
      </c>
      <c r="LS39">
        <v>0</v>
      </c>
      <c r="LT39">
        <v>567.19200000000001</v>
      </c>
      <c r="LU39">
        <v>199.28399999999999</v>
      </c>
      <c r="LV39">
        <v>674.65200000000004</v>
      </c>
      <c r="LW39">
        <v>78.678600000000003</v>
      </c>
      <c r="LX39">
        <v>1772.33</v>
      </c>
      <c r="LY39">
        <v>2779.94</v>
      </c>
      <c r="LZ39">
        <v>1014.6</v>
      </c>
      <c r="MA39">
        <v>389.536</v>
      </c>
      <c r="MB39">
        <v>4184.07</v>
      </c>
    </row>
    <row r="40" spans="1:340" x14ac:dyDescent="0.25">
      <c r="A40" s="26">
        <v>44502.545231481483</v>
      </c>
      <c r="B40" t="s">
        <v>1388</v>
      </c>
      <c r="C40" t="s">
        <v>745</v>
      </c>
      <c r="D40">
        <v>3</v>
      </c>
      <c r="E40">
        <v>1</v>
      </c>
      <c r="F40">
        <v>2700</v>
      </c>
      <c r="G40" t="s">
        <v>87</v>
      </c>
      <c r="H40" t="s">
        <v>393</v>
      </c>
      <c r="I40">
        <v>0</v>
      </c>
      <c r="J40">
        <v>0</v>
      </c>
      <c r="K40">
        <v>0</v>
      </c>
      <c r="L40">
        <v>22.8</v>
      </c>
      <c r="O40">
        <v>114.407</v>
      </c>
      <c r="P40">
        <v>0</v>
      </c>
      <c r="Q40">
        <v>343.46199999999999</v>
      </c>
      <c r="R40">
        <v>86.436899999999994</v>
      </c>
      <c r="S40">
        <v>0</v>
      </c>
      <c r="T40">
        <v>-4696.3599999999997</v>
      </c>
      <c r="U40">
        <v>0</v>
      </c>
      <c r="V40">
        <v>0</v>
      </c>
      <c r="W40">
        <v>615.745</v>
      </c>
      <c r="X40">
        <v>1013.49</v>
      </c>
      <c r="Y40">
        <v>2371.31</v>
      </c>
      <c r="Z40">
        <v>151.51499999999999</v>
      </c>
      <c r="AA40">
        <v>-1.7002599999999999E-4</v>
      </c>
      <c r="AB40">
        <v>544.30600000000004</v>
      </c>
      <c r="AC40">
        <v>168.869</v>
      </c>
      <c r="AD40">
        <v>136.785</v>
      </c>
      <c r="AE40">
        <v>0</v>
      </c>
      <c r="AF40">
        <v>46.9285</v>
      </c>
      <c r="AG40">
        <v>352.58199999999999</v>
      </c>
      <c r="AH40">
        <v>305.654</v>
      </c>
      <c r="AI40">
        <v>14.92</v>
      </c>
      <c r="AJ40">
        <v>0</v>
      </c>
      <c r="AK40">
        <v>3.55</v>
      </c>
      <c r="AL40">
        <v>10.98</v>
      </c>
      <c r="AM40">
        <v>0</v>
      </c>
      <c r="AN40">
        <v>-39.4</v>
      </c>
      <c r="AO40">
        <v>0</v>
      </c>
      <c r="AP40">
        <v>0</v>
      </c>
      <c r="AQ40">
        <v>7.34</v>
      </c>
      <c r="AR40">
        <v>14.22</v>
      </c>
      <c r="AS40">
        <v>25.46</v>
      </c>
      <c r="AT40">
        <v>1.7</v>
      </c>
      <c r="AU40">
        <v>38.770000000000003</v>
      </c>
      <c r="AV40">
        <v>29.45</v>
      </c>
      <c r="BI40">
        <v>0</v>
      </c>
      <c r="BJ40">
        <v>0</v>
      </c>
      <c r="BK40">
        <v>3.9219499999999997E-2</v>
      </c>
      <c r="BL40">
        <v>1.1732899999999999E-2</v>
      </c>
      <c r="BM40">
        <v>0</v>
      </c>
      <c r="BN40">
        <v>-9.6736600000000006E-2</v>
      </c>
      <c r="BO40">
        <v>0</v>
      </c>
      <c r="BP40">
        <v>0</v>
      </c>
      <c r="BQ40">
        <v>0.163464</v>
      </c>
      <c r="BR40">
        <v>0.14769199999999999</v>
      </c>
      <c r="BS40">
        <v>0.35411700000000002</v>
      </c>
      <c r="BT40">
        <v>2.5823200000000001E-2</v>
      </c>
      <c r="BU40">
        <v>0.645312</v>
      </c>
      <c r="BV40">
        <v>5.0952400000000002E-2</v>
      </c>
      <c r="BW40">
        <v>114.407</v>
      </c>
      <c r="BX40">
        <v>0</v>
      </c>
      <c r="BY40">
        <v>343.46199999999999</v>
      </c>
      <c r="BZ40">
        <v>86.436899999999994</v>
      </c>
      <c r="CA40">
        <v>-4696.3599999999997</v>
      </c>
      <c r="CB40">
        <v>615.745</v>
      </c>
      <c r="CC40">
        <v>1013.49</v>
      </c>
      <c r="CD40">
        <v>2371.31</v>
      </c>
      <c r="CE40">
        <v>151.51499999999999</v>
      </c>
      <c r="CF40">
        <v>-1.6943700000000001E-4</v>
      </c>
      <c r="CG40">
        <v>544.30600000000004</v>
      </c>
      <c r="CH40">
        <v>168.869</v>
      </c>
      <c r="CI40">
        <v>136.785</v>
      </c>
      <c r="CJ40">
        <v>46.9285</v>
      </c>
      <c r="CK40">
        <v>352.58199999999999</v>
      </c>
      <c r="CL40">
        <v>305.654</v>
      </c>
      <c r="CM40">
        <v>14.92</v>
      </c>
      <c r="CN40">
        <v>0</v>
      </c>
      <c r="CO40">
        <v>3.55</v>
      </c>
      <c r="CP40">
        <v>10.98</v>
      </c>
      <c r="CQ40">
        <v>-39.4</v>
      </c>
      <c r="CR40">
        <v>7.34</v>
      </c>
      <c r="CS40">
        <v>14.22</v>
      </c>
      <c r="CT40">
        <v>25.46</v>
      </c>
      <c r="CU40">
        <v>1.7</v>
      </c>
      <c r="CV40">
        <v>38.770000000000003</v>
      </c>
      <c r="CW40">
        <v>29.45</v>
      </c>
      <c r="DH40">
        <v>0</v>
      </c>
      <c r="DI40">
        <v>0</v>
      </c>
      <c r="DJ40">
        <v>3.9219499999999997E-2</v>
      </c>
      <c r="DK40">
        <v>1.1732899999999999E-2</v>
      </c>
      <c r="DL40">
        <v>-9.6736600000000006E-2</v>
      </c>
      <c r="DM40">
        <v>0.163464</v>
      </c>
      <c r="DN40">
        <v>0.14769199999999999</v>
      </c>
      <c r="DO40">
        <v>0.35411700000000002</v>
      </c>
      <c r="DP40">
        <v>2.5823200000000001E-2</v>
      </c>
      <c r="DQ40">
        <v>0.645312</v>
      </c>
      <c r="DR40">
        <v>5.0952400000000002E-2</v>
      </c>
      <c r="DS40" t="s">
        <v>1352</v>
      </c>
      <c r="DT40" t="s">
        <v>670</v>
      </c>
      <c r="DU40" t="s">
        <v>665</v>
      </c>
      <c r="DV40" t="s">
        <v>501</v>
      </c>
      <c r="DW40">
        <v>0</v>
      </c>
      <c r="DX40">
        <v>0</v>
      </c>
      <c r="DY40">
        <v>0</v>
      </c>
      <c r="DZ40">
        <v>0</v>
      </c>
      <c r="EC40">
        <v>114.407</v>
      </c>
      <c r="ED40">
        <v>0</v>
      </c>
      <c r="EE40">
        <v>343.46199999999999</v>
      </c>
      <c r="EF40">
        <v>86.436899999999994</v>
      </c>
      <c r="EG40">
        <v>0</v>
      </c>
      <c r="EH40">
        <v>-4696.3599999999997</v>
      </c>
      <c r="EI40">
        <v>0</v>
      </c>
      <c r="EJ40">
        <v>0</v>
      </c>
      <c r="EK40">
        <v>615.745</v>
      </c>
      <c r="EL40">
        <v>1013.49</v>
      </c>
      <c r="EM40">
        <v>2371.31</v>
      </c>
      <c r="EN40">
        <v>151.51499999999999</v>
      </c>
      <c r="EO40">
        <v>-1.7002599999999999E-4</v>
      </c>
      <c r="EP40">
        <v>168.869</v>
      </c>
      <c r="EQ40">
        <v>136.785</v>
      </c>
      <c r="ER40">
        <v>0</v>
      </c>
      <c r="ES40">
        <v>46.9285</v>
      </c>
      <c r="ET40">
        <v>352.58199999999999</v>
      </c>
      <c r="EU40">
        <v>14.92</v>
      </c>
      <c r="EV40">
        <v>0</v>
      </c>
      <c r="EW40">
        <v>3.55</v>
      </c>
      <c r="EX40">
        <v>10.98</v>
      </c>
      <c r="EY40">
        <v>0</v>
      </c>
      <c r="EZ40">
        <v>-39.4</v>
      </c>
      <c r="FA40">
        <v>0</v>
      </c>
      <c r="FB40">
        <v>0</v>
      </c>
      <c r="FC40">
        <v>7.34</v>
      </c>
      <c r="FD40">
        <v>14.22</v>
      </c>
      <c r="FE40">
        <v>25.46</v>
      </c>
      <c r="FF40">
        <v>1.7</v>
      </c>
      <c r="FG40">
        <v>38.770000000000003</v>
      </c>
      <c r="FT40">
        <v>0</v>
      </c>
      <c r="FU40">
        <v>0</v>
      </c>
      <c r="FV40">
        <v>3.9219499999999997E-2</v>
      </c>
      <c r="FW40">
        <v>1.1732899999999999E-2</v>
      </c>
      <c r="FX40">
        <v>0</v>
      </c>
      <c r="FY40">
        <v>-9.6736600000000006E-2</v>
      </c>
      <c r="FZ40">
        <v>0</v>
      </c>
      <c r="GA40">
        <v>0</v>
      </c>
      <c r="GB40">
        <v>0.163464</v>
      </c>
      <c r="GC40">
        <v>0.14769199999999999</v>
      </c>
      <c r="GD40">
        <v>0.35411700000000002</v>
      </c>
      <c r="GE40">
        <v>2.5823200000000001E-2</v>
      </c>
      <c r="GF40">
        <v>0.645312</v>
      </c>
      <c r="GG40">
        <v>527.48299999999995</v>
      </c>
      <c r="GH40">
        <v>0</v>
      </c>
      <c r="GI40">
        <v>343.46199999999999</v>
      </c>
      <c r="GJ40">
        <v>0</v>
      </c>
      <c r="GK40">
        <v>2615</v>
      </c>
      <c r="GL40">
        <v>989.00099999999998</v>
      </c>
      <c r="GM40">
        <v>3267.2</v>
      </c>
      <c r="GN40">
        <v>327.5</v>
      </c>
      <c r="GO40">
        <v>8069.64</v>
      </c>
      <c r="GP40">
        <v>439.08499999999998</v>
      </c>
      <c r="GQ40">
        <v>191.65100000000001</v>
      </c>
      <c r="GR40">
        <v>73.400000000000006</v>
      </c>
      <c r="GS40">
        <v>704.13599999999997</v>
      </c>
      <c r="GT40">
        <v>40.46</v>
      </c>
      <c r="GU40">
        <v>0</v>
      </c>
      <c r="GV40">
        <v>3.55</v>
      </c>
      <c r="GW40">
        <v>35.299999999999997</v>
      </c>
      <c r="GX40">
        <v>31.45</v>
      </c>
      <c r="GY40">
        <v>19.781099999999999</v>
      </c>
      <c r="GZ40">
        <v>35.409999999999997</v>
      </c>
      <c r="HA40">
        <v>4.12</v>
      </c>
      <c r="HB40">
        <v>170.071</v>
      </c>
      <c r="HC40">
        <v>40.46</v>
      </c>
      <c r="HD40">
        <v>0</v>
      </c>
      <c r="HE40">
        <v>3.55</v>
      </c>
      <c r="HF40">
        <v>14.12</v>
      </c>
      <c r="HG40">
        <v>31.45</v>
      </c>
      <c r="HH40">
        <v>15.73</v>
      </c>
      <c r="HI40">
        <v>35.409999999999997</v>
      </c>
      <c r="HJ40">
        <v>4.12</v>
      </c>
      <c r="HK40">
        <v>144.84</v>
      </c>
      <c r="ID40">
        <v>0</v>
      </c>
      <c r="IE40">
        <v>0</v>
      </c>
      <c r="IF40">
        <v>3.9219499999999997E-2</v>
      </c>
      <c r="IG40">
        <v>0</v>
      </c>
      <c r="IH40">
        <v>0.76358999999999999</v>
      </c>
      <c r="II40">
        <v>0.12681200000000001</v>
      </c>
      <c r="IJ40">
        <v>0.53503100000000003</v>
      </c>
      <c r="IK40">
        <v>6.9275500000000004E-2</v>
      </c>
      <c r="IL40">
        <v>1.53393</v>
      </c>
      <c r="IM40">
        <v>46</v>
      </c>
      <c r="IN40">
        <v>23.2</v>
      </c>
      <c r="IO40">
        <v>22.8</v>
      </c>
      <c r="IP40">
        <v>46</v>
      </c>
      <c r="IQ40">
        <v>23.2</v>
      </c>
      <c r="IR40">
        <v>22.8</v>
      </c>
      <c r="IU40">
        <v>5.6</v>
      </c>
      <c r="IV40">
        <v>23.85</v>
      </c>
      <c r="IW40">
        <v>5.6</v>
      </c>
      <c r="IX40">
        <v>23.85</v>
      </c>
      <c r="IY40">
        <v>5.6</v>
      </c>
      <c r="IZ40">
        <v>23.85</v>
      </c>
      <c r="JA40">
        <v>8.68</v>
      </c>
      <c r="JB40">
        <v>70.63</v>
      </c>
      <c r="JK40">
        <v>1</v>
      </c>
      <c r="JL40">
        <v>3.0918800000000002</v>
      </c>
      <c r="JM40">
        <v>3.0918800000000002</v>
      </c>
      <c r="JP40">
        <v>4697.74</v>
      </c>
      <c r="JQ40">
        <v>3.0918800000000002</v>
      </c>
      <c r="JR40">
        <v>0.28000000000000003</v>
      </c>
      <c r="JS40">
        <v>0.44</v>
      </c>
      <c r="JT40">
        <v>2.11</v>
      </c>
      <c r="JU40">
        <v>0.28000000000000003</v>
      </c>
      <c r="JV40">
        <v>0.44</v>
      </c>
      <c r="JW40">
        <v>2.11</v>
      </c>
      <c r="JZ40">
        <v>1</v>
      </c>
      <c r="KA40">
        <v>1</v>
      </c>
      <c r="KB40">
        <v>43.9602</v>
      </c>
      <c r="KC40">
        <v>12.503399999999999</v>
      </c>
      <c r="KD40">
        <v>43.9602</v>
      </c>
      <c r="KE40">
        <v>12.503399999999999</v>
      </c>
      <c r="KF40">
        <v>67.352000000000004</v>
      </c>
      <c r="KG40">
        <v>1.1000000000000001</v>
      </c>
      <c r="KJ40">
        <v>24.0154</v>
      </c>
      <c r="KK40">
        <v>0</v>
      </c>
      <c r="KL40">
        <v>68.530699999999996</v>
      </c>
      <c r="KM40">
        <v>16.869700000000002</v>
      </c>
      <c r="KN40">
        <v>0</v>
      </c>
      <c r="KO40">
        <v>-716.02599999999995</v>
      </c>
      <c r="KP40">
        <v>0</v>
      </c>
      <c r="KQ40">
        <v>0</v>
      </c>
      <c r="KR40">
        <v>133.613</v>
      </c>
      <c r="KS40">
        <v>198.40299999999999</v>
      </c>
      <c r="KT40">
        <v>484.43799999999999</v>
      </c>
      <c r="KU40">
        <v>33.183900000000001</v>
      </c>
      <c r="KV40">
        <v>243.029</v>
      </c>
      <c r="KW40">
        <v>896.19200000000001</v>
      </c>
      <c r="KX40">
        <v>725.923</v>
      </c>
      <c r="KY40">
        <v>0</v>
      </c>
      <c r="KZ40">
        <v>249.05099999999999</v>
      </c>
      <c r="LA40">
        <v>1871.17</v>
      </c>
      <c r="LB40">
        <v>24.0154</v>
      </c>
      <c r="LC40">
        <v>0</v>
      </c>
      <c r="LD40">
        <v>68.530699999999996</v>
      </c>
      <c r="LE40">
        <v>16.869700000000002</v>
      </c>
      <c r="LF40">
        <v>-716.02599999999995</v>
      </c>
      <c r="LG40">
        <v>133.613</v>
      </c>
      <c r="LH40">
        <v>198.40299999999999</v>
      </c>
      <c r="LI40">
        <v>484.43799999999999</v>
      </c>
      <c r="LJ40">
        <v>33.183900000000001</v>
      </c>
      <c r="LK40">
        <v>243.029</v>
      </c>
      <c r="LL40">
        <v>896.19200000000001</v>
      </c>
      <c r="LM40">
        <v>725.923</v>
      </c>
      <c r="LN40">
        <v>249.05099999999999</v>
      </c>
      <c r="LO40">
        <v>1871.17</v>
      </c>
      <c r="LP40">
        <v>111.02800000000001</v>
      </c>
      <c r="LQ40">
        <v>0</v>
      </c>
      <c r="LR40">
        <v>68.530699999999996</v>
      </c>
      <c r="LS40">
        <v>0</v>
      </c>
      <c r="LT40">
        <v>567.19200000000001</v>
      </c>
      <c r="LU40">
        <v>199.28399999999999</v>
      </c>
      <c r="LV40">
        <v>674.65200000000004</v>
      </c>
      <c r="LW40">
        <v>78.678600000000003</v>
      </c>
      <c r="LX40">
        <v>1699.37</v>
      </c>
      <c r="LY40">
        <v>2330.2399999999998</v>
      </c>
      <c r="LZ40">
        <v>1017.1</v>
      </c>
      <c r="MA40">
        <v>389.536</v>
      </c>
      <c r="MB40">
        <v>3736.87</v>
      </c>
    </row>
    <row r="41" spans="1:340" x14ac:dyDescent="0.25">
      <c r="A41" s="26">
        <v>44502.545590277776</v>
      </c>
      <c r="B41" t="s">
        <v>1389</v>
      </c>
      <c r="C41" t="s">
        <v>747</v>
      </c>
      <c r="D41">
        <v>3</v>
      </c>
      <c r="E41">
        <v>1</v>
      </c>
      <c r="F41">
        <v>2700</v>
      </c>
      <c r="G41" t="s">
        <v>87</v>
      </c>
      <c r="H41" t="s">
        <v>112</v>
      </c>
      <c r="I41">
        <v>-3.8</v>
      </c>
      <c r="J41">
        <v>-2.2000000000000002</v>
      </c>
      <c r="K41">
        <v>-2.2000000000000002</v>
      </c>
      <c r="L41">
        <v>25</v>
      </c>
      <c r="O41">
        <v>144.11600000000001</v>
      </c>
      <c r="P41">
        <v>0</v>
      </c>
      <c r="Q41">
        <v>343.46199999999999</v>
      </c>
      <c r="R41">
        <v>86.436899999999994</v>
      </c>
      <c r="S41">
        <v>0</v>
      </c>
      <c r="T41">
        <v>-4696.3599999999997</v>
      </c>
      <c r="U41">
        <v>0</v>
      </c>
      <c r="V41">
        <v>0</v>
      </c>
      <c r="W41">
        <v>615.745</v>
      </c>
      <c r="X41">
        <v>1012.47</v>
      </c>
      <c r="Y41">
        <v>2371.31</v>
      </c>
      <c r="Z41">
        <v>151.51499999999999</v>
      </c>
      <c r="AA41">
        <v>28.691099999999999</v>
      </c>
      <c r="AB41">
        <v>574.01499999999999</v>
      </c>
      <c r="AC41">
        <v>212.72</v>
      </c>
      <c r="AD41">
        <v>136.785</v>
      </c>
      <c r="AE41">
        <v>0</v>
      </c>
      <c r="AF41">
        <v>46.9285</v>
      </c>
      <c r="AG41">
        <v>396.43299999999999</v>
      </c>
      <c r="AH41">
        <v>349.505</v>
      </c>
      <c r="AI41">
        <v>18.72</v>
      </c>
      <c r="AJ41">
        <v>0</v>
      </c>
      <c r="AK41">
        <v>3.55</v>
      </c>
      <c r="AL41">
        <v>10.98</v>
      </c>
      <c r="AM41">
        <v>0</v>
      </c>
      <c r="AN41">
        <v>-39.409999999999997</v>
      </c>
      <c r="AO41">
        <v>0</v>
      </c>
      <c r="AP41">
        <v>0</v>
      </c>
      <c r="AQ41">
        <v>7.34</v>
      </c>
      <c r="AR41">
        <v>14.21</v>
      </c>
      <c r="AS41">
        <v>25.46</v>
      </c>
      <c r="AT41">
        <v>1.7</v>
      </c>
      <c r="AU41">
        <v>42.55</v>
      </c>
      <c r="AV41">
        <v>33.25</v>
      </c>
      <c r="BI41">
        <v>0</v>
      </c>
      <c r="BJ41">
        <v>0</v>
      </c>
      <c r="BK41">
        <v>3.9219499999999997E-2</v>
      </c>
      <c r="BL41">
        <v>1.1732899999999999E-2</v>
      </c>
      <c r="BM41">
        <v>0</v>
      </c>
      <c r="BN41">
        <v>-9.6736600000000006E-2</v>
      </c>
      <c r="BO41">
        <v>0</v>
      </c>
      <c r="BP41">
        <v>0</v>
      </c>
      <c r="BQ41">
        <v>0.163464</v>
      </c>
      <c r="BR41">
        <v>0.14769199999999999</v>
      </c>
      <c r="BS41">
        <v>0.35411700000000002</v>
      </c>
      <c r="BT41">
        <v>2.5823200000000001E-2</v>
      </c>
      <c r="BU41">
        <v>0.645312</v>
      </c>
      <c r="BV41">
        <v>5.0952400000000002E-2</v>
      </c>
      <c r="BW41">
        <v>114.407</v>
      </c>
      <c r="BX41">
        <v>0</v>
      </c>
      <c r="BY41">
        <v>343.46199999999999</v>
      </c>
      <c r="BZ41">
        <v>86.436899999999994</v>
      </c>
      <c r="CA41">
        <v>-4696.3599999999997</v>
      </c>
      <c r="CB41">
        <v>615.745</v>
      </c>
      <c r="CC41">
        <v>1013.49</v>
      </c>
      <c r="CD41">
        <v>2371.31</v>
      </c>
      <c r="CE41">
        <v>151.51499999999999</v>
      </c>
      <c r="CF41">
        <v>-1.6943700000000001E-4</v>
      </c>
      <c r="CG41">
        <v>544.30600000000004</v>
      </c>
      <c r="CH41">
        <v>168.869</v>
      </c>
      <c r="CI41">
        <v>136.785</v>
      </c>
      <c r="CJ41">
        <v>46.9285</v>
      </c>
      <c r="CK41">
        <v>352.58199999999999</v>
      </c>
      <c r="CL41">
        <v>305.654</v>
      </c>
      <c r="CM41">
        <v>14.92</v>
      </c>
      <c r="CN41">
        <v>0</v>
      </c>
      <c r="CO41">
        <v>3.55</v>
      </c>
      <c r="CP41">
        <v>10.98</v>
      </c>
      <c r="CQ41">
        <v>-39.4</v>
      </c>
      <c r="CR41">
        <v>7.34</v>
      </c>
      <c r="CS41">
        <v>14.22</v>
      </c>
      <c r="CT41">
        <v>25.46</v>
      </c>
      <c r="CU41">
        <v>1.7</v>
      </c>
      <c r="CV41">
        <v>38.770000000000003</v>
      </c>
      <c r="CW41">
        <v>29.45</v>
      </c>
      <c r="DH41">
        <v>0</v>
      </c>
      <c r="DI41">
        <v>0</v>
      </c>
      <c r="DJ41">
        <v>3.9219499999999997E-2</v>
      </c>
      <c r="DK41">
        <v>1.1732899999999999E-2</v>
      </c>
      <c r="DL41">
        <v>-9.6736600000000006E-2</v>
      </c>
      <c r="DM41">
        <v>0.163464</v>
      </c>
      <c r="DN41">
        <v>0.14769199999999999</v>
      </c>
      <c r="DO41">
        <v>0.35411700000000002</v>
      </c>
      <c r="DP41">
        <v>2.5823200000000001E-2</v>
      </c>
      <c r="DQ41">
        <v>0.645312</v>
      </c>
      <c r="DR41">
        <v>5.0952400000000002E-2</v>
      </c>
      <c r="DS41" t="s">
        <v>1352</v>
      </c>
      <c r="DT41" t="s">
        <v>670</v>
      </c>
      <c r="DU41" t="s">
        <v>665</v>
      </c>
      <c r="DV41" t="s">
        <v>501</v>
      </c>
      <c r="DW41" s="27">
        <v>7.2565500000000002E-7</v>
      </c>
      <c r="DX41">
        <v>0</v>
      </c>
      <c r="DY41">
        <v>-9.6999999999999993</v>
      </c>
      <c r="DZ41">
        <v>-12.9</v>
      </c>
      <c r="EC41">
        <v>144.11600000000001</v>
      </c>
      <c r="ED41">
        <v>0</v>
      </c>
      <c r="EE41">
        <v>343.46199999999999</v>
      </c>
      <c r="EF41">
        <v>86.436899999999994</v>
      </c>
      <c r="EG41">
        <v>0</v>
      </c>
      <c r="EH41">
        <v>-4696.3599999999997</v>
      </c>
      <c r="EI41">
        <v>0</v>
      </c>
      <c r="EJ41">
        <v>0</v>
      </c>
      <c r="EK41">
        <v>615.745</v>
      </c>
      <c r="EL41">
        <v>1012.47</v>
      </c>
      <c r="EM41">
        <v>2371.31</v>
      </c>
      <c r="EN41">
        <v>151.51499999999999</v>
      </c>
      <c r="EO41">
        <v>28.691099999999999</v>
      </c>
      <c r="EP41">
        <v>212.72</v>
      </c>
      <c r="EQ41">
        <v>136.785</v>
      </c>
      <c r="ER41">
        <v>0</v>
      </c>
      <c r="ES41">
        <v>46.9285</v>
      </c>
      <c r="ET41">
        <v>396.43299999999999</v>
      </c>
      <c r="EU41">
        <v>18.72</v>
      </c>
      <c r="EV41">
        <v>0</v>
      </c>
      <c r="EW41">
        <v>3.55</v>
      </c>
      <c r="EX41">
        <v>10.98</v>
      </c>
      <c r="EY41">
        <v>0</v>
      </c>
      <c r="EZ41">
        <v>-39.409999999999997</v>
      </c>
      <c r="FA41">
        <v>0</v>
      </c>
      <c r="FB41">
        <v>0</v>
      </c>
      <c r="FC41">
        <v>7.34</v>
      </c>
      <c r="FD41">
        <v>14.21</v>
      </c>
      <c r="FE41">
        <v>25.46</v>
      </c>
      <c r="FF41">
        <v>1.7</v>
      </c>
      <c r="FG41">
        <v>42.55</v>
      </c>
      <c r="FT41">
        <v>0</v>
      </c>
      <c r="FU41">
        <v>0</v>
      </c>
      <c r="FV41">
        <v>3.9219499999999997E-2</v>
      </c>
      <c r="FW41">
        <v>1.1732899999999999E-2</v>
      </c>
      <c r="FX41">
        <v>0</v>
      </c>
      <c r="FY41">
        <v>-9.6736600000000006E-2</v>
      </c>
      <c r="FZ41">
        <v>0</v>
      </c>
      <c r="GA41">
        <v>0</v>
      </c>
      <c r="GB41">
        <v>0.163464</v>
      </c>
      <c r="GC41">
        <v>0.14769199999999999</v>
      </c>
      <c r="GD41">
        <v>0.35411700000000002</v>
      </c>
      <c r="GE41">
        <v>2.5823200000000001E-2</v>
      </c>
      <c r="GF41">
        <v>0.645312</v>
      </c>
      <c r="GG41">
        <v>527.48299999999995</v>
      </c>
      <c r="GH41">
        <v>0</v>
      </c>
      <c r="GI41">
        <v>343.46199999999999</v>
      </c>
      <c r="GJ41">
        <v>0</v>
      </c>
      <c r="GK41">
        <v>2615</v>
      </c>
      <c r="GL41">
        <v>989.00099999999998</v>
      </c>
      <c r="GM41">
        <v>3267.2</v>
      </c>
      <c r="GN41">
        <v>327.5</v>
      </c>
      <c r="GO41">
        <v>8069.64</v>
      </c>
      <c r="GP41">
        <v>439.08499999999998</v>
      </c>
      <c r="GQ41">
        <v>191.65100000000001</v>
      </c>
      <c r="GR41">
        <v>73.400000000000006</v>
      </c>
      <c r="GS41">
        <v>704.13599999999997</v>
      </c>
      <c r="GT41">
        <v>40.46</v>
      </c>
      <c r="GU41">
        <v>0</v>
      </c>
      <c r="GV41">
        <v>3.55</v>
      </c>
      <c r="GW41">
        <v>35.299999999999997</v>
      </c>
      <c r="GX41">
        <v>31.45</v>
      </c>
      <c r="GY41">
        <v>19.781099999999999</v>
      </c>
      <c r="GZ41">
        <v>35.409999999999997</v>
      </c>
      <c r="HA41">
        <v>4.12</v>
      </c>
      <c r="HB41">
        <v>170.071</v>
      </c>
      <c r="HC41">
        <v>40.46</v>
      </c>
      <c r="HD41">
        <v>0</v>
      </c>
      <c r="HE41">
        <v>3.55</v>
      </c>
      <c r="HF41">
        <v>14.12</v>
      </c>
      <c r="HG41">
        <v>31.45</v>
      </c>
      <c r="HH41">
        <v>15.73</v>
      </c>
      <c r="HI41">
        <v>35.409999999999997</v>
      </c>
      <c r="HJ41">
        <v>4.12</v>
      </c>
      <c r="HK41">
        <v>144.84</v>
      </c>
      <c r="ID41">
        <v>0</v>
      </c>
      <c r="IE41">
        <v>0</v>
      </c>
      <c r="IF41">
        <v>3.9219499999999997E-2</v>
      </c>
      <c r="IG41">
        <v>0</v>
      </c>
      <c r="IH41">
        <v>0.76358999999999999</v>
      </c>
      <c r="II41">
        <v>0.12681200000000001</v>
      </c>
      <c r="IJ41">
        <v>0.53503100000000003</v>
      </c>
      <c r="IK41">
        <v>6.9275500000000004E-2</v>
      </c>
      <c r="IL41">
        <v>1.53393</v>
      </c>
      <c r="IM41">
        <v>48.2</v>
      </c>
      <c r="IN41">
        <v>23.2</v>
      </c>
      <c r="IO41">
        <v>25</v>
      </c>
      <c r="IP41">
        <v>46</v>
      </c>
      <c r="IQ41">
        <v>23.2</v>
      </c>
      <c r="IR41">
        <v>22.8</v>
      </c>
      <c r="IU41">
        <v>5.89</v>
      </c>
      <c r="IV41">
        <v>27.36</v>
      </c>
      <c r="IW41">
        <v>5.6</v>
      </c>
      <c r="IX41">
        <v>23.85</v>
      </c>
      <c r="IY41">
        <v>5.89</v>
      </c>
      <c r="IZ41">
        <v>27.36</v>
      </c>
      <c r="JA41">
        <v>8.68</v>
      </c>
      <c r="JB41">
        <v>70.63</v>
      </c>
      <c r="JK41">
        <v>1</v>
      </c>
      <c r="JL41">
        <v>3.0918800000000002</v>
      </c>
      <c r="JM41">
        <v>3.0918800000000002</v>
      </c>
      <c r="JP41">
        <v>4697.74</v>
      </c>
      <c r="JQ41">
        <v>3.0918800000000002</v>
      </c>
      <c r="JR41">
        <v>0.28000000000000003</v>
      </c>
      <c r="JS41">
        <v>0.44</v>
      </c>
      <c r="JT41">
        <v>2.35</v>
      </c>
      <c r="JU41">
        <v>0.28000000000000003</v>
      </c>
      <c r="JV41">
        <v>0.44</v>
      </c>
      <c r="JW41">
        <v>2.11</v>
      </c>
      <c r="JZ41">
        <v>1</v>
      </c>
      <c r="KA41">
        <v>1</v>
      </c>
      <c r="KB41">
        <v>48.444800000000001</v>
      </c>
      <c r="KC41">
        <v>10.1084</v>
      </c>
      <c r="KD41">
        <v>43.9602</v>
      </c>
      <c r="KE41">
        <v>12.503399999999999</v>
      </c>
      <c r="KF41">
        <v>67.352000000000004</v>
      </c>
      <c r="KG41">
        <v>1.1000000000000001</v>
      </c>
      <c r="KJ41">
        <v>30.1953</v>
      </c>
      <c r="KK41">
        <v>0</v>
      </c>
      <c r="KL41">
        <v>68.530699999999996</v>
      </c>
      <c r="KM41">
        <v>16.869700000000002</v>
      </c>
      <c r="KN41">
        <v>0</v>
      </c>
      <c r="KO41">
        <v>-716.02599999999995</v>
      </c>
      <c r="KP41">
        <v>0</v>
      </c>
      <c r="KQ41">
        <v>0</v>
      </c>
      <c r="KR41">
        <v>133.613</v>
      </c>
      <c r="KS41">
        <v>198.20500000000001</v>
      </c>
      <c r="KT41">
        <v>484.43799999999999</v>
      </c>
      <c r="KU41">
        <v>33.183900000000001</v>
      </c>
      <c r="KV41">
        <v>249.01</v>
      </c>
      <c r="KW41">
        <v>1128.9100000000001</v>
      </c>
      <c r="KX41">
        <v>725.923</v>
      </c>
      <c r="KY41">
        <v>0</v>
      </c>
      <c r="KZ41">
        <v>249.05099999999999</v>
      </c>
      <c r="LA41">
        <v>2103.88</v>
      </c>
      <c r="LB41">
        <v>24.0154</v>
      </c>
      <c r="LC41">
        <v>0</v>
      </c>
      <c r="LD41">
        <v>68.530699999999996</v>
      </c>
      <c r="LE41">
        <v>16.869700000000002</v>
      </c>
      <c r="LF41">
        <v>-716.02599999999995</v>
      </c>
      <c r="LG41">
        <v>133.613</v>
      </c>
      <c r="LH41">
        <v>198.40299999999999</v>
      </c>
      <c r="LI41">
        <v>484.43799999999999</v>
      </c>
      <c r="LJ41">
        <v>33.183900000000001</v>
      </c>
      <c r="LK41">
        <v>243.029</v>
      </c>
      <c r="LL41">
        <v>896.19200000000001</v>
      </c>
      <c r="LM41">
        <v>725.923</v>
      </c>
      <c r="LN41">
        <v>249.05099999999999</v>
      </c>
      <c r="LO41">
        <v>1871.17</v>
      </c>
      <c r="LP41">
        <v>111.02800000000001</v>
      </c>
      <c r="LQ41">
        <v>0</v>
      </c>
      <c r="LR41">
        <v>68.530699999999996</v>
      </c>
      <c r="LS41">
        <v>0</v>
      </c>
      <c r="LT41">
        <v>567.19200000000001</v>
      </c>
      <c r="LU41">
        <v>199.28399999999999</v>
      </c>
      <c r="LV41">
        <v>674.65200000000004</v>
      </c>
      <c r="LW41">
        <v>78.678600000000003</v>
      </c>
      <c r="LX41">
        <v>1699.37</v>
      </c>
      <c r="LY41">
        <v>2330.2399999999998</v>
      </c>
      <c r="LZ41">
        <v>1017.1</v>
      </c>
      <c r="MA41">
        <v>389.536</v>
      </c>
      <c r="MB41">
        <v>3736.87</v>
      </c>
    </row>
    <row r="42" spans="1:340" x14ac:dyDescent="0.25">
      <c r="A42" s="26">
        <v>44502.545949074076</v>
      </c>
      <c r="B42" t="s">
        <v>1390</v>
      </c>
      <c r="C42" t="s">
        <v>749</v>
      </c>
      <c r="D42">
        <v>4</v>
      </c>
      <c r="E42">
        <v>1</v>
      </c>
      <c r="F42">
        <v>2700</v>
      </c>
      <c r="G42" t="s">
        <v>87</v>
      </c>
      <c r="H42" t="s">
        <v>393</v>
      </c>
      <c r="I42">
        <v>0</v>
      </c>
      <c r="J42">
        <v>0</v>
      </c>
      <c r="K42">
        <v>0</v>
      </c>
      <c r="L42">
        <v>22.8</v>
      </c>
      <c r="O42">
        <v>124.17100000000001</v>
      </c>
      <c r="P42">
        <v>38.703000000000003</v>
      </c>
      <c r="Q42">
        <v>345.11500000000001</v>
      </c>
      <c r="R42">
        <v>86.436899999999994</v>
      </c>
      <c r="S42">
        <v>0</v>
      </c>
      <c r="T42">
        <v>-4772.03</v>
      </c>
      <c r="U42">
        <v>0</v>
      </c>
      <c r="V42">
        <v>0</v>
      </c>
      <c r="W42">
        <v>615.745</v>
      </c>
      <c r="X42">
        <v>1039.04</v>
      </c>
      <c r="Y42">
        <v>2371.31</v>
      </c>
      <c r="Z42">
        <v>151.51499999999999</v>
      </c>
      <c r="AA42">
        <v>-3.48134E-4</v>
      </c>
      <c r="AB42">
        <v>594.42600000000004</v>
      </c>
      <c r="AC42">
        <v>183.292</v>
      </c>
      <c r="AD42">
        <v>131.245</v>
      </c>
      <c r="AE42">
        <v>0</v>
      </c>
      <c r="AF42">
        <v>46.9285</v>
      </c>
      <c r="AG42">
        <v>361.46499999999997</v>
      </c>
      <c r="AH42">
        <v>314.53699999999998</v>
      </c>
      <c r="AI42">
        <v>16.05</v>
      </c>
      <c r="AJ42">
        <v>4.9800000000000004</v>
      </c>
      <c r="AK42">
        <v>3.55</v>
      </c>
      <c r="AL42">
        <v>10.59</v>
      </c>
      <c r="AM42">
        <v>0</v>
      </c>
      <c r="AN42">
        <v>-40.67</v>
      </c>
      <c r="AO42">
        <v>0</v>
      </c>
      <c r="AP42">
        <v>0</v>
      </c>
      <c r="AQ42">
        <v>7.14</v>
      </c>
      <c r="AR42">
        <v>14.46</v>
      </c>
      <c r="AS42">
        <v>25.21</v>
      </c>
      <c r="AT42">
        <v>1.64</v>
      </c>
      <c r="AU42">
        <v>42.95</v>
      </c>
      <c r="AV42">
        <v>35.17</v>
      </c>
      <c r="BI42">
        <v>0</v>
      </c>
      <c r="BJ42">
        <v>0.29705100000000001</v>
      </c>
      <c r="BK42">
        <v>3.94083E-2</v>
      </c>
      <c r="BL42">
        <v>1.1732899999999999E-2</v>
      </c>
      <c r="BM42">
        <v>0</v>
      </c>
      <c r="BN42">
        <v>-9.0647099999999994E-2</v>
      </c>
      <c r="BO42">
        <v>0</v>
      </c>
      <c r="BP42">
        <v>0</v>
      </c>
      <c r="BQ42">
        <v>0.163464</v>
      </c>
      <c r="BR42">
        <v>0.15692500000000001</v>
      </c>
      <c r="BS42">
        <v>0.35411700000000002</v>
      </c>
      <c r="BT42">
        <v>2.5823200000000001E-2</v>
      </c>
      <c r="BU42">
        <v>0.95787500000000003</v>
      </c>
      <c r="BV42">
        <v>0.348192</v>
      </c>
      <c r="BW42">
        <v>124.17100000000001</v>
      </c>
      <c r="BX42">
        <v>38.703000000000003</v>
      </c>
      <c r="BY42">
        <v>345.11500000000001</v>
      </c>
      <c r="BZ42">
        <v>86.436899999999994</v>
      </c>
      <c r="CA42">
        <v>-4772.03</v>
      </c>
      <c r="CB42">
        <v>615.745</v>
      </c>
      <c r="CC42">
        <v>1039.04</v>
      </c>
      <c r="CD42">
        <v>2371.31</v>
      </c>
      <c r="CE42">
        <v>151.51499999999999</v>
      </c>
      <c r="CF42">
        <v>-3.4784099999999999E-4</v>
      </c>
      <c r="CG42">
        <v>594.42600000000004</v>
      </c>
      <c r="CH42">
        <v>183.292</v>
      </c>
      <c r="CI42">
        <v>131.245</v>
      </c>
      <c r="CJ42">
        <v>46.9285</v>
      </c>
      <c r="CK42">
        <v>361.46499999999997</v>
      </c>
      <c r="CL42">
        <v>314.53699999999998</v>
      </c>
      <c r="CM42">
        <v>16.05</v>
      </c>
      <c r="CN42">
        <v>4.9800000000000004</v>
      </c>
      <c r="CO42">
        <v>3.55</v>
      </c>
      <c r="CP42">
        <v>10.59</v>
      </c>
      <c r="CQ42">
        <v>-40.67</v>
      </c>
      <c r="CR42">
        <v>7.14</v>
      </c>
      <c r="CS42">
        <v>14.46</v>
      </c>
      <c r="CT42">
        <v>25.21</v>
      </c>
      <c r="CU42">
        <v>1.64</v>
      </c>
      <c r="CV42">
        <v>42.95</v>
      </c>
      <c r="CW42">
        <v>35.17</v>
      </c>
      <c r="DH42">
        <v>0</v>
      </c>
      <c r="DI42">
        <v>0.29705100000000001</v>
      </c>
      <c r="DJ42">
        <v>3.94083E-2</v>
      </c>
      <c r="DK42">
        <v>1.1732899999999999E-2</v>
      </c>
      <c r="DL42">
        <v>-9.0647099999999994E-2</v>
      </c>
      <c r="DM42">
        <v>0.163464</v>
      </c>
      <c r="DN42">
        <v>0.15692500000000001</v>
      </c>
      <c r="DO42">
        <v>0.35411700000000002</v>
      </c>
      <c r="DP42">
        <v>2.5823200000000001E-2</v>
      </c>
      <c r="DQ42">
        <v>0.95787500000000003</v>
      </c>
      <c r="DR42">
        <v>0.348192</v>
      </c>
      <c r="DS42" t="s">
        <v>1352</v>
      </c>
      <c r="DT42" t="s">
        <v>670</v>
      </c>
      <c r="DU42" t="s">
        <v>665</v>
      </c>
      <c r="DV42" t="s">
        <v>501</v>
      </c>
      <c r="DW42">
        <v>0</v>
      </c>
      <c r="DX42">
        <v>0</v>
      </c>
      <c r="DY42">
        <v>0</v>
      </c>
      <c r="DZ42">
        <v>0</v>
      </c>
      <c r="EC42">
        <v>124.17100000000001</v>
      </c>
      <c r="ED42">
        <v>38.703000000000003</v>
      </c>
      <c r="EE42">
        <v>345.11500000000001</v>
      </c>
      <c r="EF42">
        <v>86.436899999999994</v>
      </c>
      <c r="EG42">
        <v>0</v>
      </c>
      <c r="EH42">
        <v>-4772.03</v>
      </c>
      <c r="EI42">
        <v>0</v>
      </c>
      <c r="EJ42">
        <v>0</v>
      </c>
      <c r="EK42">
        <v>615.745</v>
      </c>
      <c r="EL42">
        <v>1039.04</v>
      </c>
      <c r="EM42">
        <v>2371.31</v>
      </c>
      <c r="EN42">
        <v>151.51499999999999</v>
      </c>
      <c r="EO42">
        <v>-3.48134E-4</v>
      </c>
      <c r="EP42">
        <v>183.292</v>
      </c>
      <c r="EQ42">
        <v>131.245</v>
      </c>
      <c r="ER42">
        <v>0</v>
      </c>
      <c r="ES42">
        <v>46.9285</v>
      </c>
      <c r="ET42">
        <v>361.46499999999997</v>
      </c>
      <c r="EU42">
        <v>16.05</v>
      </c>
      <c r="EV42">
        <v>4.9800000000000004</v>
      </c>
      <c r="EW42">
        <v>3.55</v>
      </c>
      <c r="EX42">
        <v>10.59</v>
      </c>
      <c r="EY42">
        <v>0</v>
      </c>
      <c r="EZ42">
        <v>-40.67</v>
      </c>
      <c r="FA42">
        <v>0</v>
      </c>
      <c r="FB42">
        <v>0</v>
      </c>
      <c r="FC42">
        <v>7.14</v>
      </c>
      <c r="FD42">
        <v>14.46</v>
      </c>
      <c r="FE42">
        <v>25.21</v>
      </c>
      <c r="FF42">
        <v>1.64</v>
      </c>
      <c r="FG42">
        <v>42.95</v>
      </c>
      <c r="FT42">
        <v>0</v>
      </c>
      <c r="FU42">
        <v>0.29705100000000001</v>
      </c>
      <c r="FV42">
        <v>3.94083E-2</v>
      </c>
      <c r="FW42">
        <v>1.1732899999999999E-2</v>
      </c>
      <c r="FX42">
        <v>0</v>
      </c>
      <c r="FY42">
        <v>-9.0647099999999994E-2</v>
      </c>
      <c r="FZ42">
        <v>0</v>
      </c>
      <c r="GA42">
        <v>0</v>
      </c>
      <c r="GB42">
        <v>0.163464</v>
      </c>
      <c r="GC42">
        <v>0.15692500000000001</v>
      </c>
      <c r="GD42">
        <v>0.35411700000000002</v>
      </c>
      <c r="GE42">
        <v>2.5823200000000001E-2</v>
      </c>
      <c r="GF42">
        <v>0.95787500000000003</v>
      </c>
      <c r="GG42">
        <v>497.07400000000001</v>
      </c>
      <c r="GH42">
        <v>344.07799999999997</v>
      </c>
      <c r="GI42">
        <v>345.11500000000001</v>
      </c>
      <c r="GJ42">
        <v>0</v>
      </c>
      <c r="GK42">
        <v>2615</v>
      </c>
      <c r="GL42">
        <v>989.00099999999998</v>
      </c>
      <c r="GM42">
        <v>3267.2</v>
      </c>
      <c r="GN42">
        <v>327.5</v>
      </c>
      <c r="GO42">
        <v>8384.9699999999993</v>
      </c>
      <c r="GP42">
        <v>413.79700000000003</v>
      </c>
      <c r="GQ42">
        <v>185.64400000000001</v>
      </c>
      <c r="GR42">
        <v>73.400000000000006</v>
      </c>
      <c r="GS42">
        <v>672.84100000000001</v>
      </c>
      <c r="GT42">
        <v>41.14</v>
      </c>
      <c r="GU42">
        <v>22.34</v>
      </c>
      <c r="GV42">
        <v>3.55</v>
      </c>
      <c r="GW42">
        <v>31.907</v>
      </c>
      <c r="GX42">
        <v>30.77</v>
      </c>
      <c r="GY42">
        <v>19.7211</v>
      </c>
      <c r="GZ42">
        <v>35.14</v>
      </c>
      <c r="HA42">
        <v>3.58</v>
      </c>
      <c r="HB42">
        <v>188.148</v>
      </c>
      <c r="HC42">
        <v>38.22</v>
      </c>
      <c r="HD42">
        <v>22.34</v>
      </c>
      <c r="HE42">
        <v>3.55</v>
      </c>
      <c r="HF42">
        <v>13.72</v>
      </c>
      <c r="HG42">
        <v>30.77</v>
      </c>
      <c r="HH42">
        <v>15.67</v>
      </c>
      <c r="HI42">
        <v>35.14</v>
      </c>
      <c r="HJ42">
        <v>3.58</v>
      </c>
      <c r="HK42">
        <v>162.99</v>
      </c>
      <c r="ID42">
        <v>0</v>
      </c>
      <c r="IE42">
        <v>1.5530900000000001</v>
      </c>
      <c r="IF42">
        <v>3.94083E-2</v>
      </c>
      <c r="IG42">
        <v>0</v>
      </c>
      <c r="IH42">
        <v>0.76358999999999999</v>
      </c>
      <c r="II42">
        <v>0.12681200000000001</v>
      </c>
      <c r="IJ42">
        <v>0.53503100000000003</v>
      </c>
      <c r="IK42">
        <v>6.9275500000000004E-2</v>
      </c>
      <c r="IL42">
        <v>3.0872099999999998</v>
      </c>
      <c r="IM42">
        <v>44.4</v>
      </c>
      <c r="IN42">
        <v>21.6</v>
      </c>
      <c r="IO42">
        <v>22.8</v>
      </c>
      <c r="IP42">
        <v>44.4</v>
      </c>
      <c r="IQ42">
        <v>21.6</v>
      </c>
      <c r="IR42">
        <v>22.8</v>
      </c>
      <c r="IU42">
        <v>10.59</v>
      </c>
      <c r="IV42">
        <v>24.58</v>
      </c>
      <c r="IW42">
        <v>10.59</v>
      </c>
      <c r="IX42">
        <v>24.58</v>
      </c>
      <c r="IY42">
        <v>10.59</v>
      </c>
      <c r="IZ42">
        <v>24.58</v>
      </c>
      <c r="JA42">
        <v>30.53</v>
      </c>
      <c r="JB42">
        <v>68.406999999999996</v>
      </c>
      <c r="JK42">
        <v>1</v>
      </c>
      <c r="JL42">
        <v>3.0516999999999999</v>
      </c>
      <c r="JM42">
        <v>3.0516999999999999</v>
      </c>
      <c r="JP42">
        <v>4773.43</v>
      </c>
      <c r="JQ42">
        <v>3.0516999999999999</v>
      </c>
      <c r="JR42">
        <v>0.28000000000000003</v>
      </c>
      <c r="JS42">
        <v>0.45</v>
      </c>
      <c r="JT42">
        <v>2.16</v>
      </c>
      <c r="JU42">
        <v>0.28000000000000003</v>
      </c>
      <c r="JV42">
        <v>0.45</v>
      </c>
      <c r="JW42">
        <v>2.16</v>
      </c>
      <c r="JZ42">
        <v>1</v>
      </c>
      <c r="KA42">
        <v>1</v>
      </c>
      <c r="KB42">
        <v>39.983600000000003</v>
      </c>
      <c r="KC42">
        <v>13.936199999999999</v>
      </c>
      <c r="KD42">
        <v>39.983600000000003</v>
      </c>
      <c r="KE42">
        <v>13.936199999999999</v>
      </c>
      <c r="KF42">
        <v>68.514600000000002</v>
      </c>
      <c r="KG42">
        <v>27.9406</v>
      </c>
      <c r="KJ42">
        <v>25.547599999999999</v>
      </c>
      <c r="KK42">
        <v>10.401899999999999</v>
      </c>
      <c r="KL42">
        <v>68.860500000000002</v>
      </c>
      <c r="KM42">
        <v>16.869700000000002</v>
      </c>
      <c r="KN42">
        <v>0</v>
      </c>
      <c r="KO42">
        <v>-730.995</v>
      </c>
      <c r="KP42">
        <v>0</v>
      </c>
      <c r="KQ42">
        <v>0</v>
      </c>
      <c r="KR42">
        <v>133.613</v>
      </c>
      <c r="KS42">
        <v>203.93</v>
      </c>
      <c r="KT42">
        <v>484.43799999999999</v>
      </c>
      <c r="KU42">
        <v>33.183900000000001</v>
      </c>
      <c r="KV42">
        <v>245.85</v>
      </c>
      <c r="KW42">
        <v>972.73599999999999</v>
      </c>
      <c r="KX42">
        <v>696.52099999999996</v>
      </c>
      <c r="KY42">
        <v>0</v>
      </c>
      <c r="KZ42">
        <v>249.05099999999999</v>
      </c>
      <c r="LA42">
        <v>1918.31</v>
      </c>
      <c r="LB42">
        <v>25.547599999999999</v>
      </c>
      <c r="LC42">
        <v>10.401899999999999</v>
      </c>
      <c r="LD42">
        <v>68.860500000000002</v>
      </c>
      <c r="LE42">
        <v>16.869700000000002</v>
      </c>
      <c r="LF42">
        <v>-730.995</v>
      </c>
      <c r="LG42">
        <v>133.613</v>
      </c>
      <c r="LH42">
        <v>203.93</v>
      </c>
      <c r="LI42">
        <v>484.43799999999999</v>
      </c>
      <c r="LJ42">
        <v>33.183900000000001</v>
      </c>
      <c r="LK42">
        <v>245.85</v>
      </c>
      <c r="LL42">
        <v>972.73599999999999</v>
      </c>
      <c r="LM42">
        <v>696.52099999999996</v>
      </c>
      <c r="LN42">
        <v>249.05099999999999</v>
      </c>
      <c r="LO42">
        <v>1918.31</v>
      </c>
      <c r="LP42">
        <v>104.65</v>
      </c>
      <c r="LQ42">
        <v>86.347899999999996</v>
      </c>
      <c r="LR42">
        <v>68.860500000000002</v>
      </c>
      <c r="LS42">
        <v>0</v>
      </c>
      <c r="LT42">
        <v>567.19200000000001</v>
      </c>
      <c r="LU42">
        <v>199.28399999999999</v>
      </c>
      <c r="LV42">
        <v>674.65200000000004</v>
      </c>
      <c r="LW42">
        <v>78.678600000000003</v>
      </c>
      <c r="LX42">
        <v>1779.67</v>
      </c>
      <c r="LY42">
        <v>2196.04</v>
      </c>
      <c r="LZ42">
        <v>985.21799999999996</v>
      </c>
      <c r="MA42">
        <v>389.536</v>
      </c>
      <c r="MB42">
        <v>3570.79</v>
      </c>
    </row>
    <row r="43" spans="1:340" x14ac:dyDescent="0.25">
      <c r="A43" s="26">
        <v>44502.546307870369</v>
      </c>
      <c r="B43" t="s">
        <v>1391</v>
      </c>
      <c r="C43" t="s">
        <v>751</v>
      </c>
      <c r="D43">
        <v>4</v>
      </c>
      <c r="E43">
        <v>1</v>
      </c>
      <c r="F43">
        <v>2700</v>
      </c>
      <c r="G43" t="s">
        <v>87</v>
      </c>
      <c r="H43" t="s">
        <v>112</v>
      </c>
      <c r="I43">
        <v>-5.34</v>
      </c>
      <c r="J43">
        <v>-2.9</v>
      </c>
      <c r="K43">
        <v>-2.9</v>
      </c>
      <c r="L43">
        <v>25.7</v>
      </c>
      <c r="O43">
        <v>144.559</v>
      </c>
      <c r="P43">
        <v>68.247600000000006</v>
      </c>
      <c r="Q43">
        <v>345.11500000000001</v>
      </c>
      <c r="R43">
        <v>86.436899999999994</v>
      </c>
      <c r="S43">
        <v>0</v>
      </c>
      <c r="T43">
        <v>-4772.03</v>
      </c>
      <c r="U43">
        <v>0</v>
      </c>
      <c r="V43">
        <v>0</v>
      </c>
      <c r="W43">
        <v>615.745</v>
      </c>
      <c r="X43">
        <v>1040.8800000000001</v>
      </c>
      <c r="Y43">
        <v>2371.31</v>
      </c>
      <c r="Z43">
        <v>151.51499999999999</v>
      </c>
      <c r="AA43">
        <v>51.773000000000003</v>
      </c>
      <c r="AB43">
        <v>644.35900000000004</v>
      </c>
      <c r="AC43">
        <v>213.387</v>
      </c>
      <c r="AD43">
        <v>131.245</v>
      </c>
      <c r="AE43">
        <v>0</v>
      </c>
      <c r="AF43">
        <v>46.9285</v>
      </c>
      <c r="AG43">
        <v>391.56</v>
      </c>
      <c r="AH43">
        <v>344.63099999999997</v>
      </c>
      <c r="AI43">
        <v>18.7</v>
      </c>
      <c r="AJ43">
        <v>7.67</v>
      </c>
      <c r="AK43">
        <v>3.55</v>
      </c>
      <c r="AL43">
        <v>10.59</v>
      </c>
      <c r="AM43">
        <v>0</v>
      </c>
      <c r="AN43">
        <v>-40.67</v>
      </c>
      <c r="AO43">
        <v>0</v>
      </c>
      <c r="AP43">
        <v>0</v>
      </c>
      <c r="AQ43">
        <v>7.14</v>
      </c>
      <c r="AR43">
        <v>14.48</v>
      </c>
      <c r="AS43">
        <v>25.21</v>
      </c>
      <c r="AT43">
        <v>1.64</v>
      </c>
      <c r="AU43">
        <v>48.31</v>
      </c>
      <c r="AV43">
        <v>40.51</v>
      </c>
      <c r="BI43">
        <v>0</v>
      </c>
      <c r="BJ43">
        <v>0.45488299999999998</v>
      </c>
      <c r="BK43">
        <v>3.94083E-2</v>
      </c>
      <c r="BL43">
        <v>1.1732899999999999E-2</v>
      </c>
      <c r="BM43">
        <v>0</v>
      </c>
      <c r="BN43">
        <v>-9.0647099999999994E-2</v>
      </c>
      <c r="BO43">
        <v>0</v>
      </c>
      <c r="BP43">
        <v>0</v>
      </c>
      <c r="BQ43">
        <v>0.163464</v>
      </c>
      <c r="BR43">
        <v>0.157392</v>
      </c>
      <c r="BS43">
        <v>0.35411700000000002</v>
      </c>
      <c r="BT43">
        <v>2.5823200000000001E-2</v>
      </c>
      <c r="BU43">
        <v>1.1161700000000001</v>
      </c>
      <c r="BV43">
        <v>0.50602400000000003</v>
      </c>
      <c r="BW43">
        <v>124.17100000000001</v>
      </c>
      <c r="BX43">
        <v>38.703000000000003</v>
      </c>
      <c r="BY43">
        <v>345.11500000000001</v>
      </c>
      <c r="BZ43">
        <v>86.436899999999994</v>
      </c>
      <c r="CA43">
        <v>-4772.03</v>
      </c>
      <c r="CB43">
        <v>615.745</v>
      </c>
      <c r="CC43">
        <v>1039.04</v>
      </c>
      <c r="CD43">
        <v>2371.31</v>
      </c>
      <c r="CE43">
        <v>151.51499999999999</v>
      </c>
      <c r="CF43">
        <v>-3.4784099999999999E-4</v>
      </c>
      <c r="CG43">
        <v>594.42600000000004</v>
      </c>
      <c r="CH43">
        <v>183.292</v>
      </c>
      <c r="CI43">
        <v>131.245</v>
      </c>
      <c r="CJ43">
        <v>46.9285</v>
      </c>
      <c r="CK43">
        <v>361.46499999999997</v>
      </c>
      <c r="CL43">
        <v>314.53699999999998</v>
      </c>
      <c r="CM43">
        <v>16.05</v>
      </c>
      <c r="CN43">
        <v>4.9800000000000004</v>
      </c>
      <c r="CO43">
        <v>3.55</v>
      </c>
      <c r="CP43">
        <v>10.59</v>
      </c>
      <c r="CQ43">
        <v>-40.67</v>
      </c>
      <c r="CR43">
        <v>7.14</v>
      </c>
      <c r="CS43">
        <v>14.46</v>
      </c>
      <c r="CT43">
        <v>25.21</v>
      </c>
      <c r="CU43">
        <v>1.64</v>
      </c>
      <c r="CV43">
        <v>42.95</v>
      </c>
      <c r="CW43">
        <v>35.17</v>
      </c>
      <c r="DH43">
        <v>0</v>
      </c>
      <c r="DI43">
        <v>0.29705100000000001</v>
      </c>
      <c r="DJ43">
        <v>3.94083E-2</v>
      </c>
      <c r="DK43">
        <v>1.1732899999999999E-2</v>
      </c>
      <c r="DL43">
        <v>-9.0647099999999994E-2</v>
      </c>
      <c r="DM43">
        <v>0.163464</v>
      </c>
      <c r="DN43">
        <v>0.15692500000000001</v>
      </c>
      <c r="DO43">
        <v>0.35411700000000002</v>
      </c>
      <c r="DP43">
        <v>2.5823200000000001E-2</v>
      </c>
      <c r="DQ43">
        <v>0.95787500000000003</v>
      </c>
      <c r="DR43">
        <v>0.348192</v>
      </c>
      <c r="DS43" t="s">
        <v>1352</v>
      </c>
      <c r="DT43" t="s">
        <v>670</v>
      </c>
      <c r="DU43" t="s">
        <v>665</v>
      </c>
      <c r="DV43" t="s">
        <v>501</v>
      </c>
      <c r="DW43">
        <v>-0.15829799999999999</v>
      </c>
      <c r="DX43">
        <v>-0.157832</v>
      </c>
      <c r="DY43">
        <v>-12.5</v>
      </c>
      <c r="DZ43">
        <v>-15.2</v>
      </c>
      <c r="EC43">
        <v>144.559</v>
      </c>
      <c r="ED43">
        <v>68.247600000000006</v>
      </c>
      <c r="EE43">
        <v>345.11500000000001</v>
      </c>
      <c r="EF43">
        <v>86.436899999999994</v>
      </c>
      <c r="EG43">
        <v>0</v>
      </c>
      <c r="EH43">
        <v>-4772.03</v>
      </c>
      <c r="EI43">
        <v>0</v>
      </c>
      <c r="EJ43">
        <v>0</v>
      </c>
      <c r="EK43">
        <v>615.745</v>
      </c>
      <c r="EL43">
        <v>1040.8800000000001</v>
      </c>
      <c r="EM43">
        <v>2371.31</v>
      </c>
      <c r="EN43">
        <v>151.51499999999999</v>
      </c>
      <c r="EO43">
        <v>51.773000000000003</v>
      </c>
      <c r="EP43">
        <v>213.387</v>
      </c>
      <c r="EQ43">
        <v>131.245</v>
      </c>
      <c r="ER43">
        <v>0</v>
      </c>
      <c r="ES43">
        <v>46.9285</v>
      </c>
      <c r="ET43">
        <v>391.56</v>
      </c>
      <c r="EU43">
        <v>18.7</v>
      </c>
      <c r="EV43">
        <v>7.67</v>
      </c>
      <c r="EW43">
        <v>3.55</v>
      </c>
      <c r="EX43">
        <v>10.59</v>
      </c>
      <c r="EY43">
        <v>0</v>
      </c>
      <c r="EZ43">
        <v>-40.67</v>
      </c>
      <c r="FA43">
        <v>0</v>
      </c>
      <c r="FB43">
        <v>0</v>
      </c>
      <c r="FC43">
        <v>7.14</v>
      </c>
      <c r="FD43">
        <v>14.48</v>
      </c>
      <c r="FE43">
        <v>25.21</v>
      </c>
      <c r="FF43">
        <v>1.64</v>
      </c>
      <c r="FG43">
        <v>48.31</v>
      </c>
      <c r="FT43">
        <v>0</v>
      </c>
      <c r="FU43">
        <v>0.45488299999999998</v>
      </c>
      <c r="FV43">
        <v>3.94083E-2</v>
      </c>
      <c r="FW43">
        <v>1.1732899999999999E-2</v>
      </c>
      <c r="FX43">
        <v>0</v>
      </c>
      <c r="FY43">
        <v>-9.0647099999999994E-2</v>
      </c>
      <c r="FZ43">
        <v>0</v>
      </c>
      <c r="GA43">
        <v>0</v>
      </c>
      <c r="GB43">
        <v>0.163464</v>
      </c>
      <c r="GC43">
        <v>0.157392</v>
      </c>
      <c r="GD43">
        <v>0.35411700000000002</v>
      </c>
      <c r="GE43">
        <v>2.5823200000000001E-2</v>
      </c>
      <c r="GF43">
        <v>1.1161700000000001</v>
      </c>
      <c r="GG43">
        <v>497.065</v>
      </c>
      <c r="GH43">
        <v>344.07400000000001</v>
      </c>
      <c r="GI43">
        <v>345.11500000000001</v>
      </c>
      <c r="GJ43">
        <v>0</v>
      </c>
      <c r="GK43">
        <v>2615</v>
      </c>
      <c r="GL43">
        <v>989.00099999999998</v>
      </c>
      <c r="GM43">
        <v>3267.2</v>
      </c>
      <c r="GN43">
        <v>327.5</v>
      </c>
      <c r="GO43">
        <v>8384.9500000000007</v>
      </c>
      <c r="GP43">
        <v>413.79</v>
      </c>
      <c r="GQ43">
        <v>185.64400000000001</v>
      </c>
      <c r="GR43">
        <v>73.400000000000006</v>
      </c>
      <c r="GS43">
        <v>672.83299999999997</v>
      </c>
      <c r="GT43">
        <v>41.14</v>
      </c>
      <c r="GU43">
        <v>22.34</v>
      </c>
      <c r="GV43">
        <v>3.55</v>
      </c>
      <c r="GW43">
        <v>31.907</v>
      </c>
      <c r="GX43">
        <v>30.77</v>
      </c>
      <c r="GY43">
        <v>19.7211</v>
      </c>
      <c r="GZ43">
        <v>35.14</v>
      </c>
      <c r="HA43">
        <v>3.58</v>
      </c>
      <c r="HB43">
        <v>188.148</v>
      </c>
      <c r="HC43">
        <v>38.22</v>
      </c>
      <c r="HD43">
        <v>22.34</v>
      </c>
      <c r="HE43">
        <v>3.55</v>
      </c>
      <c r="HF43">
        <v>13.72</v>
      </c>
      <c r="HG43">
        <v>30.77</v>
      </c>
      <c r="HH43">
        <v>15.67</v>
      </c>
      <c r="HI43">
        <v>35.14</v>
      </c>
      <c r="HJ43">
        <v>3.58</v>
      </c>
      <c r="HK43">
        <v>162.99</v>
      </c>
      <c r="ID43">
        <v>0</v>
      </c>
      <c r="IE43">
        <v>1.55307</v>
      </c>
      <c r="IF43">
        <v>3.94083E-2</v>
      </c>
      <c r="IG43">
        <v>0</v>
      </c>
      <c r="IH43">
        <v>0.76358999999999999</v>
      </c>
      <c r="II43">
        <v>0.12681200000000001</v>
      </c>
      <c r="IJ43">
        <v>0.53503100000000003</v>
      </c>
      <c r="IK43">
        <v>6.9275500000000004E-2</v>
      </c>
      <c r="IL43">
        <v>3.0871900000000001</v>
      </c>
      <c r="IM43">
        <v>47.3</v>
      </c>
      <c r="IN43">
        <v>21.6</v>
      </c>
      <c r="IO43">
        <v>25.7</v>
      </c>
      <c r="IP43">
        <v>44.4</v>
      </c>
      <c r="IQ43">
        <v>21.6</v>
      </c>
      <c r="IR43">
        <v>22.8</v>
      </c>
      <c r="IU43">
        <v>13.48</v>
      </c>
      <c r="IV43">
        <v>27.03</v>
      </c>
      <c r="IW43">
        <v>10.59</v>
      </c>
      <c r="IX43">
        <v>24.58</v>
      </c>
      <c r="IY43">
        <v>13.48</v>
      </c>
      <c r="IZ43">
        <v>27.03</v>
      </c>
      <c r="JA43">
        <v>30.53</v>
      </c>
      <c r="JB43">
        <v>68.406999999999996</v>
      </c>
      <c r="JK43">
        <v>1</v>
      </c>
      <c r="JL43">
        <v>3.0516999999999999</v>
      </c>
      <c r="JM43">
        <v>3.0516999999999999</v>
      </c>
      <c r="JP43">
        <v>4773.43</v>
      </c>
      <c r="JQ43">
        <v>3.0516999999999999</v>
      </c>
      <c r="JR43">
        <v>0.28000000000000003</v>
      </c>
      <c r="JS43">
        <v>0.45</v>
      </c>
      <c r="JT43">
        <v>2.34</v>
      </c>
      <c r="JU43">
        <v>0.28000000000000003</v>
      </c>
      <c r="JV43">
        <v>0.45</v>
      </c>
      <c r="JW43">
        <v>2.16</v>
      </c>
      <c r="JZ43">
        <v>1</v>
      </c>
      <c r="KA43">
        <v>1</v>
      </c>
      <c r="KB43">
        <v>44.461300000000001</v>
      </c>
      <c r="KC43">
        <v>16.9741</v>
      </c>
      <c r="KD43">
        <v>39.983600000000003</v>
      </c>
      <c r="KE43">
        <v>13.936199999999999</v>
      </c>
      <c r="KF43">
        <v>68.513800000000003</v>
      </c>
      <c r="KG43">
        <v>27.9407</v>
      </c>
      <c r="KJ43">
        <v>29.8553</v>
      </c>
      <c r="KK43">
        <v>18.118200000000002</v>
      </c>
      <c r="KL43">
        <v>68.860500000000002</v>
      </c>
      <c r="KM43">
        <v>16.869700000000002</v>
      </c>
      <c r="KN43">
        <v>0</v>
      </c>
      <c r="KO43">
        <v>-730.995</v>
      </c>
      <c r="KP43">
        <v>0</v>
      </c>
      <c r="KQ43">
        <v>0</v>
      </c>
      <c r="KR43">
        <v>133.613</v>
      </c>
      <c r="KS43">
        <v>204.31200000000001</v>
      </c>
      <c r="KT43">
        <v>484.43799999999999</v>
      </c>
      <c r="KU43">
        <v>33.183900000000001</v>
      </c>
      <c r="KV43">
        <v>258.25700000000001</v>
      </c>
      <c r="KW43">
        <v>1132.45</v>
      </c>
      <c r="KX43">
        <v>696.52099999999996</v>
      </c>
      <c r="KY43">
        <v>0</v>
      </c>
      <c r="KZ43">
        <v>249.05099999999999</v>
      </c>
      <c r="LA43">
        <v>2078.02</v>
      </c>
      <c r="LB43">
        <v>25.547599999999999</v>
      </c>
      <c r="LC43">
        <v>10.401899999999999</v>
      </c>
      <c r="LD43">
        <v>68.860500000000002</v>
      </c>
      <c r="LE43">
        <v>16.869700000000002</v>
      </c>
      <c r="LF43">
        <v>-730.995</v>
      </c>
      <c r="LG43">
        <v>133.613</v>
      </c>
      <c r="LH43">
        <v>203.93</v>
      </c>
      <c r="LI43">
        <v>484.43799999999999</v>
      </c>
      <c r="LJ43">
        <v>33.183900000000001</v>
      </c>
      <c r="LK43">
        <v>245.85</v>
      </c>
      <c r="LL43">
        <v>972.73599999999999</v>
      </c>
      <c r="LM43">
        <v>696.52099999999996</v>
      </c>
      <c r="LN43">
        <v>249.05099999999999</v>
      </c>
      <c r="LO43">
        <v>1918.31</v>
      </c>
      <c r="LP43">
        <v>104.648</v>
      </c>
      <c r="LQ43">
        <v>86.346900000000005</v>
      </c>
      <c r="LR43">
        <v>68.860500000000002</v>
      </c>
      <c r="LS43">
        <v>0</v>
      </c>
      <c r="LT43">
        <v>567.19200000000001</v>
      </c>
      <c r="LU43">
        <v>199.28399999999999</v>
      </c>
      <c r="LV43">
        <v>674.65200000000004</v>
      </c>
      <c r="LW43">
        <v>78.678600000000003</v>
      </c>
      <c r="LX43">
        <v>1779.66</v>
      </c>
      <c r="LY43">
        <v>2195.9899999999998</v>
      </c>
      <c r="LZ43">
        <v>985.21799999999996</v>
      </c>
      <c r="MA43">
        <v>389.536</v>
      </c>
      <c r="MB43">
        <v>3570.75</v>
      </c>
    </row>
    <row r="44" spans="1:340" x14ac:dyDescent="0.25">
      <c r="A44" s="26">
        <v>44502.546666666669</v>
      </c>
      <c r="B44" t="s">
        <v>1392</v>
      </c>
      <c r="C44" t="s">
        <v>753</v>
      </c>
      <c r="D44">
        <v>5</v>
      </c>
      <c r="E44">
        <v>1</v>
      </c>
      <c r="F44">
        <v>2700</v>
      </c>
      <c r="G44" t="s">
        <v>87</v>
      </c>
      <c r="H44" t="s">
        <v>393</v>
      </c>
      <c r="I44">
        <v>0</v>
      </c>
      <c r="J44">
        <v>0</v>
      </c>
      <c r="K44">
        <v>0</v>
      </c>
      <c r="L44">
        <v>20.9</v>
      </c>
      <c r="O44">
        <v>98.226699999999994</v>
      </c>
      <c r="P44">
        <v>0</v>
      </c>
      <c r="Q44">
        <v>339.93599999999998</v>
      </c>
      <c r="R44">
        <v>86.442899999999995</v>
      </c>
      <c r="S44">
        <v>0</v>
      </c>
      <c r="T44">
        <v>-4675.9799999999996</v>
      </c>
      <c r="U44">
        <v>0</v>
      </c>
      <c r="V44">
        <v>0</v>
      </c>
      <c r="W44">
        <v>615.745</v>
      </c>
      <c r="X44">
        <v>1012.81</v>
      </c>
      <c r="Y44">
        <v>2371.31</v>
      </c>
      <c r="Z44">
        <v>151.51499999999999</v>
      </c>
      <c r="AA44">
        <v>2.2215200000000001E-4</v>
      </c>
      <c r="AB44">
        <v>524.60500000000002</v>
      </c>
      <c r="AC44">
        <v>145.00200000000001</v>
      </c>
      <c r="AD44">
        <v>139.54499999999999</v>
      </c>
      <c r="AE44">
        <v>0</v>
      </c>
      <c r="AF44">
        <v>46.9285</v>
      </c>
      <c r="AG44">
        <v>331.47500000000002</v>
      </c>
      <c r="AH44">
        <v>284.54700000000003</v>
      </c>
      <c r="AI44">
        <v>12.59</v>
      </c>
      <c r="AJ44">
        <v>0</v>
      </c>
      <c r="AK44">
        <v>3.51</v>
      </c>
      <c r="AL44">
        <v>11.18</v>
      </c>
      <c r="AM44">
        <v>0</v>
      </c>
      <c r="AN44">
        <v>-39.32</v>
      </c>
      <c r="AO44">
        <v>0</v>
      </c>
      <c r="AP44">
        <v>0</v>
      </c>
      <c r="AQ44">
        <v>7.34</v>
      </c>
      <c r="AR44">
        <v>14.16</v>
      </c>
      <c r="AS44">
        <v>25.48</v>
      </c>
      <c r="AT44">
        <v>1.68</v>
      </c>
      <c r="AU44">
        <v>36.619999999999997</v>
      </c>
      <c r="AV44">
        <v>27.28</v>
      </c>
      <c r="BI44">
        <v>0</v>
      </c>
      <c r="BJ44">
        <v>0</v>
      </c>
      <c r="BK44">
        <v>3.8816799999999999E-2</v>
      </c>
      <c r="BL44">
        <v>1.1732899999999999E-2</v>
      </c>
      <c r="BM44">
        <v>0</v>
      </c>
      <c r="BN44">
        <v>-6.4918900000000002E-2</v>
      </c>
      <c r="BO44">
        <v>0</v>
      </c>
      <c r="BP44">
        <v>0</v>
      </c>
      <c r="BQ44">
        <v>0.163464</v>
      </c>
      <c r="BR44">
        <v>0.14718200000000001</v>
      </c>
      <c r="BS44">
        <v>0.35411700000000002</v>
      </c>
      <c r="BT44">
        <v>2.5823200000000001E-2</v>
      </c>
      <c r="BU44">
        <v>0.67621699999999996</v>
      </c>
      <c r="BV44">
        <v>5.0549700000000003E-2</v>
      </c>
      <c r="BW44">
        <v>98.226699999999994</v>
      </c>
      <c r="BX44">
        <v>0</v>
      </c>
      <c r="BY44">
        <v>339.93599999999998</v>
      </c>
      <c r="BZ44">
        <v>86.442899999999995</v>
      </c>
      <c r="CA44">
        <v>-4675.9799999999996</v>
      </c>
      <c r="CB44">
        <v>615.745</v>
      </c>
      <c r="CC44">
        <v>1012.81</v>
      </c>
      <c r="CD44">
        <v>2371.31</v>
      </c>
      <c r="CE44">
        <v>151.51499999999999</v>
      </c>
      <c r="CF44">
        <v>2.22721E-4</v>
      </c>
      <c r="CG44">
        <v>524.60500000000002</v>
      </c>
      <c r="CH44">
        <v>145.00200000000001</v>
      </c>
      <c r="CI44">
        <v>139.54499999999999</v>
      </c>
      <c r="CJ44">
        <v>46.9285</v>
      </c>
      <c r="CK44">
        <v>331.47500000000002</v>
      </c>
      <c r="CL44">
        <v>284.54700000000003</v>
      </c>
      <c r="CM44">
        <v>12.59</v>
      </c>
      <c r="CN44">
        <v>0</v>
      </c>
      <c r="CO44">
        <v>3.51</v>
      </c>
      <c r="CP44">
        <v>11.18</v>
      </c>
      <c r="CQ44">
        <v>-39.32</v>
      </c>
      <c r="CR44">
        <v>7.34</v>
      </c>
      <c r="CS44">
        <v>14.16</v>
      </c>
      <c r="CT44">
        <v>25.48</v>
      </c>
      <c r="CU44">
        <v>1.68</v>
      </c>
      <c r="CV44">
        <v>36.619999999999997</v>
      </c>
      <c r="CW44">
        <v>27.28</v>
      </c>
      <c r="DH44">
        <v>0</v>
      </c>
      <c r="DI44">
        <v>0</v>
      </c>
      <c r="DJ44">
        <v>3.8816799999999999E-2</v>
      </c>
      <c r="DK44">
        <v>1.1732899999999999E-2</v>
      </c>
      <c r="DL44">
        <v>-6.4918900000000002E-2</v>
      </c>
      <c r="DM44">
        <v>0.163464</v>
      </c>
      <c r="DN44">
        <v>0.14718200000000001</v>
      </c>
      <c r="DO44">
        <v>0.35411700000000002</v>
      </c>
      <c r="DP44">
        <v>2.5823200000000001E-2</v>
      </c>
      <c r="DQ44">
        <v>0.67621699999999996</v>
      </c>
      <c r="DR44">
        <v>5.0549700000000003E-2</v>
      </c>
      <c r="DS44" t="s">
        <v>1352</v>
      </c>
      <c r="DT44" t="s">
        <v>670</v>
      </c>
      <c r="DU44" t="s">
        <v>665</v>
      </c>
      <c r="DV44" t="s">
        <v>501</v>
      </c>
      <c r="DW44">
        <v>0</v>
      </c>
      <c r="DX44">
        <v>0</v>
      </c>
      <c r="DY44">
        <v>0</v>
      </c>
      <c r="DZ44">
        <v>0</v>
      </c>
      <c r="EC44">
        <v>98.226699999999994</v>
      </c>
      <c r="ED44">
        <v>0</v>
      </c>
      <c r="EE44">
        <v>339.93599999999998</v>
      </c>
      <c r="EF44">
        <v>86.442899999999995</v>
      </c>
      <c r="EG44">
        <v>0</v>
      </c>
      <c r="EH44">
        <v>-4675.9799999999996</v>
      </c>
      <c r="EI44">
        <v>0</v>
      </c>
      <c r="EJ44">
        <v>0</v>
      </c>
      <c r="EK44">
        <v>615.745</v>
      </c>
      <c r="EL44">
        <v>1012.81</v>
      </c>
      <c r="EM44">
        <v>2371.31</v>
      </c>
      <c r="EN44">
        <v>151.51499999999999</v>
      </c>
      <c r="EO44">
        <v>2.2215200000000001E-4</v>
      </c>
      <c r="EP44">
        <v>145.00200000000001</v>
      </c>
      <c r="EQ44">
        <v>139.54499999999999</v>
      </c>
      <c r="ER44">
        <v>0</v>
      </c>
      <c r="ES44">
        <v>46.9285</v>
      </c>
      <c r="ET44">
        <v>331.47500000000002</v>
      </c>
      <c r="EU44">
        <v>12.59</v>
      </c>
      <c r="EV44">
        <v>0</v>
      </c>
      <c r="EW44">
        <v>3.51</v>
      </c>
      <c r="EX44">
        <v>11.18</v>
      </c>
      <c r="EY44">
        <v>0</v>
      </c>
      <c r="EZ44">
        <v>-39.32</v>
      </c>
      <c r="FA44">
        <v>0</v>
      </c>
      <c r="FB44">
        <v>0</v>
      </c>
      <c r="FC44">
        <v>7.34</v>
      </c>
      <c r="FD44">
        <v>14.16</v>
      </c>
      <c r="FE44">
        <v>25.48</v>
      </c>
      <c r="FF44">
        <v>1.68</v>
      </c>
      <c r="FG44">
        <v>36.619999999999997</v>
      </c>
      <c r="FT44">
        <v>0</v>
      </c>
      <c r="FU44">
        <v>0</v>
      </c>
      <c r="FV44">
        <v>3.8816799999999999E-2</v>
      </c>
      <c r="FW44">
        <v>1.1732899999999999E-2</v>
      </c>
      <c r="FX44">
        <v>0</v>
      </c>
      <c r="FY44">
        <v>-6.4918900000000002E-2</v>
      </c>
      <c r="FZ44">
        <v>0</v>
      </c>
      <c r="GA44">
        <v>0</v>
      </c>
      <c r="GB44">
        <v>0.163464</v>
      </c>
      <c r="GC44">
        <v>0.14718200000000001</v>
      </c>
      <c r="GD44">
        <v>0.35411700000000002</v>
      </c>
      <c r="GE44">
        <v>2.5823200000000001E-2</v>
      </c>
      <c r="GF44">
        <v>0.67621699999999996</v>
      </c>
      <c r="GG44">
        <v>545.40499999999997</v>
      </c>
      <c r="GH44">
        <v>0</v>
      </c>
      <c r="GI44">
        <v>339.93599999999998</v>
      </c>
      <c r="GJ44">
        <v>0</v>
      </c>
      <c r="GK44">
        <v>2615</v>
      </c>
      <c r="GL44">
        <v>989.00099999999998</v>
      </c>
      <c r="GM44">
        <v>3267.2</v>
      </c>
      <c r="GN44">
        <v>327.5</v>
      </c>
      <c r="GO44">
        <v>8084.04</v>
      </c>
      <c r="GP44">
        <v>454.05599999999998</v>
      </c>
      <c r="GQ44">
        <v>194.626</v>
      </c>
      <c r="GR44">
        <v>73.400000000000006</v>
      </c>
      <c r="GS44">
        <v>722.08199999999999</v>
      </c>
      <c r="GT44">
        <v>44.679600000000001</v>
      </c>
      <c r="GU44">
        <v>0</v>
      </c>
      <c r="GV44">
        <v>3.51</v>
      </c>
      <c r="GW44">
        <v>36.743600000000001</v>
      </c>
      <c r="GX44">
        <v>31.31</v>
      </c>
      <c r="GY44">
        <v>19.781099999999999</v>
      </c>
      <c r="GZ44">
        <v>35.369999999999997</v>
      </c>
      <c r="HA44">
        <v>3.88</v>
      </c>
      <c r="HB44">
        <v>175.274</v>
      </c>
      <c r="HC44">
        <v>41.13</v>
      </c>
      <c r="HD44">
        <v>0</v>
      </c>
      <c r="HE44">
        <v>3.51</v>
      </c>
      <c r="HF44">
        <v>14.33</v>
      </c>
      <c r="HG44">
        <v>31.31</v>
      </c>
      <c r="HH44">
        <v>15.73</v>
      </c>
      <c r="HI44">
        <v>35.369999999999997</v>
      </c>
      <c r="HJ44">
        <v>3.88</v>
      </c>
      <c r="HK44">
        <v>145.26</v>
      </c>
      <c r="ID44" s="27">
        <v>5.7321700000000002E-16</v>
      </c>
      <c r="IE44">
        <v>0</v>
      </c>
      <c r="IF44">
        <v>3.8816799999999999E-2</v>
      </c>
      <c r="IG44">
        <v>0</v>
      </c>
      <c r="IH44">
        <v>0.76358999999999999</v>
      </c>
      <c r="II44">
        <v>0.12681200000000001</v>
      </c>
      <c r="IJ44">
        <v>0.53503100000000003</v>
      </c>
      <c r="IK44">
        <v>6.9275500000000004E-2</v>
      </c>
      <c r="IL44">
        <v>1.5335300000000001</v>
      </c>
      <c r="IM44">
        <v>43.3</v>
      </c>
      <c r="IN44">
        <v>22.4</v>
      </c>
      <c r="IO44">
        <v>20.9</v>
      </c>
      <c r="IP44">
        <v>43.3</v>
      </c>
      <c r="IQ44">
        <v>22.4</v>
      </c>
      <c r="IR44">
        <v>20.9</v>
      </c>
      <c r="IU44">
        <v>5.38</v>
      </c>
      <c r="IV44">
        <v>21.9</v>
      </c>
      <c r="IW44">
        <v>5.38</v>
      </c>
      <c r="IX44">
        <v>21.9</v>
      </c>
      <c r="IY44">
        <v>5.38</v>
      </c>
      <c r="IZ44">
        <v>21.9</v>
      </c>
      <c r="JA44">
        <v>8.75</v>
      </c>
      <c r="JB44">
        <v>76.183199999999999</v>
      </c>
      <c r="JK44">
        <v>1</v>
      </c>
      <c r="JL44">
        <v>2.8714</v>
      </c>
      <c r="JM44">
        <v>2.8714</v>
      </c>
      <c r="JP44">
        <v>4677.3599999999997</v>
      </c>
      <c r="JQ44">
        <v>2.8714</v>
      </c>
      <c r="JR44">
        <v>0.28000000000000003</v>
      </c>
      <c r="JS44">
        <v>0.44</v>
      </c>
      <c r="JT44">
        <v>2</v>
      </c>
      <c r="JU44">
        <v>0.28000000000000003</v>
      </c>
      <c r="JV44">
        <v>0.44</v>
      </c>
      <c r="JW44">
        <v>2</v>
      </c>
      <c r="JZ44">
        <v>1</v>
      </c>
      <c r="KA44">
        <v>1</v>
      </c>
      <c r="KB44">
        <v>48.433300000000003</v>
      </c>
      <c r="KC44">
        <v>8.5452200000000005</v>
      </c>
      <c r="KD44">
        <v>48.433300000000003</v>
      </c>
      <c r="KE44">
        <v>8.5452200000000005</v>
      </c>
      <c r="KF44">
        <v>74.916700000000006</v>
      </c>
      <c r="KG44">
        <v>1.1000000000000001</v>
      </c>
      <c r="KJ44">
        <v>20.888000000000002</v>
      </c>
      <c r="KK44">
        <v>0</v>
      </c>
      <c r="KL44">
        <v>67.826999999999998</v>
      </c>
      <c r="KM44">
        <v>16.870200000000001</v>
      </c>
      <c r="KN44">
        <v>0</v>
      </c>
      <c r="KO44">
        <v>-715.322</v>
      </c>
      <c r="KP44">
        <v>0</v>
      </c>
      <c r="KQ44">
        <v>0</v>
      </c>
      <c r="KR44">
        <v>133.613</v>
      </c>
      <c r="KS44">
        <v>198.23699999999999</v>
      </c>
      <c r="KT44">
        <v>484.43799999999999</v>
      </c>
      <c r="KU44">
        <v>33.183900000000001</v>
      </c>
      <c r="KV44">
        <v>239.73500000000001</v>
      </c>
      <c r="KW44">
        <v>769.53200000000004</v>
      </c>
      <c r="KX44">
        <v>740.56799999999998</v>
      </c>
      <c r="KY44">
        <v>0</v>
      </c>
      <c r="KZ44">
        <v>249.05099999999999</v>
      </c>
      <c r="LA44">
        <v>1759.15</v>
      </c>
      <c r="LB44">
        <v>20.888000000000002</v>
      </c>
      <c r="LC44">
        <v>0</v>
      </c>
      <c r="LD44">
        <v>67.826999999999998</v>
      </c>
      <c r="LE44">
        <v>16.870200000000001</v>
      </c>
      <c r="LF44">
        <v>-715.322</v>
      </c>
      <c r="LG44">
        <v>133.613</v>
      </c>
      <c r="LH44">
        <v>198.23699999999999</v>
      </c>
      <c r="LI44">
        <v>484.43799999999999</v>
      </c>
      <c r="LJ44">
        <v>33.183900000000001</v>
      </c>
      <c r="LK44">
        <v>239.73500000000001</v>
      </c>
      <c r="LL44">
        <v>769.53200000000004</v>
      </c>
      <c r="LM44">
        <v>740.56799999999998</v>
      </c>
      <c r="LN44">
        <v>249.05099999999999</v>
      </c>
      <c r="LO44">
        <v>1759.15</v>
      </c>
      <c r="LP44">
        <v>115.626</v>
      </c>
      <c r="LQ44">
        <v>0</v>
      </c>
      <c r="LR44">
        <v>67.826999999999998</v>
      </c>
      <c r="LS44">
        <v>0</v>
      </c>
      <c r="LT44">
        <v>567.19200000000001</v>
      </c>
      <c r="LU44">
        <v>199.28399999999999</v>
      </c>
      <c r="LV44">
        <v>674.65200000000004</v>
      </c>
      <c r="LW44">
        <v>78.678600000000003</v>
      </c>
      <c r="LX44">
        <v>1703.26</v>
      </c>
      <c r="LY44">
        <v>2409.69</v>
      </c>
      <c r="LZ44">
        <v>1032.8900000000001</v>
      </c>
      <c r="MA44">
        <v>389.536</v>
      </c>
      <c r="MB44">
        <v>3832.11</v>
      </c>
    </row>
    <row r="45" spans="1:340" x14ac:dyDescent="0.25">
      <c r="A45" s="26">
        <v>44502.547013888892</v>
      </c>
      <c r="B45" t="s">
        <v>1393</v>
      </c>
      <c r="C45" t="s">
        <v>755</v>
      </c>
      <c r="D45">
        <v>5</v>
      </c>
      <c r="E45">
        <v>1</v>
      </c>
      <c r="F45">
        <v>2700</v>
      </c>
      <c r="G45" t="s">
        <v>87</v>
      </c>
      <c r="H45" t="s">
        <v>112</v>
      </c>
      <c r="I45">
        <v>-3.97</v>
      </c>
      <c r="J45">
        <v>-2.2999999999999998</v>
      </c>
      <c r="K45">
        <v>-2.2000000000000002</v>
      </c>
      <c r="L45">
        <v>23.1</v>
      </c>
      <c r="O45">
        <v>129.596</v>
      </c>
      <c r="P45">
        <v>0</v>
      </c>
      <c r="Q45">
        <v>339.93599999999998</v>
      </c>
      <c r="R45">
        <v>86.442899999999995</v>
      </c>
      <c r="S45">
        <v>0</v>
      </c>
      <c r="T45">
        <v>-4675.9799999999996</v>
      </c>
      <c r="U45">
        <v>0</v>
      </c>
      <c r="V45">
        <v>0</v>
      </c>
      <c r="W45">
        <v>615.745</v>
      </c>
      <c r="X45">
        <v>1010.96</v>
      </c>
      <c r="Y45">
        <v>2371.31</v>
      </c>
      <c r="Z45">
        <v>151.51499999999999</v>
      </c>
      <c r="AA45">
        <v>29.5214</v>
      </c>
      <c r="AB45">
        <v>555.97500000000002</v>
      </c>
      <c r="AC45">
        <v>191.31</v>
      </c>
      <c r="AD45">
        <v>139.54499999999999</v>
      </c>
      <c r="AE45">
        <v>0</v>
      </c>
      <c r="AF45">
        <v>46.9285</v>
      </c>
      <c r="AG45">
        <v>377.78300000000002</v>
      </c>
      <c r="AH45">
        <v>330.85500000000002</v>
      </c>
      <c r="AI45">
        <v>16.559999999999999</v>
      </c>
      <c r="AJ45">
        <v>0</v>
      </c>
      <c r="AK45">
        <v>3.51</v>
      </c>
      <c r="AL45">
        <v>11.18</v>
      </c>
      <c r="AM45">
        <v>0</v>
      </c>
      <c r="AN45">
        <v>-39.33</v>
      </c>
      <c r="AO45">
        <v>0</v>
      </c>
      <c r="AP45">
        <v>0</v>
      </c>
      <c r="AQ45">
        <v>7.34</v>
      </c>
      <c r="AR45">
        <v>14.14</v>
      </c>
      <c r="AS45">
        <v>25.48</v>
      </c>
      <c r="AT45">
        <v>1.68</v>
      </c>
      <c r="AU45">
        <v>40.56</v>
      </c>
      <c r="AV45">
        <v>31.25</v>
      </c>
      <c r="BI45">
        <v>0</v>
      </c>
      <c r="BJ45">
        <v>0</v>
      </c>
      <c r="BK45">
        <v>3.8816799999999999E-2</v>
      </c>
      <c r="BL45">
        <v>1.1732899999999999E-2</v>
      </c>
      <c r="BM45">
        <v>0</v>
      </c>
      <c r="BN45">
        <v>-6.4918900000000002E-2</v>
      </c>
      <c r="BO45">
        <v>0</v>
      </c>
      <c r="BP45">
        <v>0</v>
      </c>
      <c r="BQ45">
        <v>0.163464</v>
      </c>
      <c r="BR45">
        <v>0.14685100000000001</v>
      </c>
      <c r="BS45">
        <v>0.35411700000000002</v>
      </c>
      <c r="BT45">
        <v>2.5823200000000001E-2</v>
      </c>
      <c r="BU45">
        <v>0.67588599999999999</v>
      </c>
      <c r="BV45">
        <v>5.0549700000000003E-2</v>
      </c>
      <c r="BW45">
        <v>98.226699999999994</v>
      </c>
      <c r="BX45">
        <v>0</v>
      </c>
      <c r="BY45">
        <v>339.93599999999998</v>
      </c>
      <c r="BZ45">
        <v>86.442899999999995</v>
      </c>
      <c r="CA45">
        <v>-4675.9799999999996</v>
      </c>
      <c r="CB45">
        <v>615.745</v>
      </c>
      <c r="CC45">
        <v>1012.81</v>
      </c>
      <c r="CD45">
        <v>2371.31</v>
      </c>
      <c r="CE45">
        <v>151.51499999999999</v>
      </c>
      <c r="CF45">
        <v>2.22721E-4</v>
      </c>
      <c r="CG45">
        <v>524.60500000000002</v>
      </c>
      <c r="CH45">
        <v>145.00200000000001</v>
      </c>
      <c r="CI45">
        <v>139.54499999999999</v>
      </c>
      <c r="CJ45">
        <v>46.9285</v>
      </c>
      <c r="CK45">
        <v>331.47500000000002</v>
      </c>
      <c r="CL45">
        <v>284.54700000000003</v>
      </c>
      <c r="CM45">
        <v>12.59</v>
      </c>
      <c r="CN45">
        <v>0</v>
      </c>
      <c r="CO45">
        <v>3.51</v>
      </c>
      <c r="CP45">
        <v>11.18</v>
      </c>
      <c r="CQ45">
        <v>-39.32</v>
      </c>
      <c r="CR45">
        <v>7.34</v>
      </c>
      <c r="CS45">
        <v>14.16</v>
      </c>
      <c r="CT45">
        <v>25.48</v>
      </c>
      <c r="CU45">
        <v>1.68</v>
      </c>
      <c r="CV45">
        <v>36.619999999999997</v>
      </c>
      <c r="CW45">
        <v>27.28</v>
      </c>
      <c r="DH45">
        <v>0</v>
      </c>
      <c r="DI45">
        <v>0</v>
      </c>
      <c r="DJ45">
        <v>3.8816799999999999E-2</v>
      </c>
      <c r="DK45">
        <v>1.1732899999999999E-2</v>
      </c>
      <c r="DL45">
        <v>-6.4918900000000002E-2</v>
      </c>
      <c r="DM45">
        <v>0.163464</v>
      </c>
      <c r="DN45">
        <v>0.14718200000000001</v>
      </c>
      <c r="DO45">
        <v>0.35411700000000002</v>
      </c>
      <c r="DP45">
        <v>2.5823200000000001E-2</v>
      </c>
      <c r="DQ45">
        <v>0.67621699999999996</v>
      </c>
      <c r="DR45">
        <v>5.0549700000000003E-2</v>
      </c>
      <c r="DS45" t="s">
        <v>1352</v>
      </c>
      <c r="DT45" t="s">
        <v>670</v>
      </c>
      <c r="DU45" t="s">
        <v>665</v>
      </c>
      <c r="DV45" t="s">
        <v>501</v>
      </c>
      <c r="DW45">
        <v>3.3058499999999999E-4</v>
      </c>
      <c r="DX45">
        <v>0</v>
      </c>
      <c r="DY45">
        <v>-10.8</v>
      </c>
      <c r="DZ45">
        <v>-14.6</v>
      </c>
      <c r="EC45">
        <v>129.596</v>
      </c>
      <c r="ED45">
        <v>0</v>
      </c>
      <c r="EE45">
        <v>339.93599999999998</v>
      </c>
      <c r="EF45">
        <v>86.442899999999995</v>
      </c>
      <c r="EG45">
        <v>0</v>
      </c>
      <c r="EH45">
        <v>-4675.9799999999996</v>
      </c>
      <c r="EI45">
        <v>0</v>
      </c>
      <c r="EJ45">
        <v>0</v>
      </c>
      <c r="EK45">
        <v>615.745</v>
      </c>
      <c r="EL45">
        <v>1010.96</v>
      </c>
      <c r="EM45">
        <v>2371.31</v>
      </c>
      <c r="EN45">
        <v>151.51499999999999</v>
      </c>
      <c r="EO45">
        <v>29.5214</v>
      </c>
      <c r="EP45">
        <v>191.31</v>
      </c>
      <c r="EQ45">
        <v>139.54499999999999</v>
      </c>
      <c r="ER45">
        <v>0</v>
      </c>
      <c r="ES45">
        <v>46.9285</v>
      </c>
      <c r="ET45">
        <v>377.78300000000002</v>
      </c>
      <c r="EU45">
        <v>16.559999999999999</v>
      </c>
      <c r="EV45">
        <v>0</v>
      </c>
      <c r="EW45">
        <v>3.51</v>
      </c>
      <c r="EX45">
        <v>11.18</v>
      </c>
      <c r="EY45">
        <v>0</v>
      </c>
      <c r="EZ45">
        <v>-39.33</v>
      </c>
      <c r="FA45">
        <v>0</v>
      </c>
      <c r="FB45">
        <v>0</v>
      </c>
      <c r="FC45">
        <v>7.34</v>
      </c>
      <c r="FD45">
        <v>14.14</v>
      </c>
      <c r="FE45">
        <v>25.48</v>
      </c>
      <c r="FF45">
        <v>1.68</v>
      </c>
      <c r="FG45">
        <v>40.56</v>
      </c>
      <c r="FT45">
        <v>0</v>
      </c>
      <c r="FU45">
        <v>0</v>
      </c>
      <c r="FV45">
        <v>3.8816799999999999E-2</v>
      </c>
      <c r="FW45">
        <v>1.1732899999999999E-2</v>
      </c>
      <c r="FX45">
        <v>0</v>
      </c>
      <c r="FY45">
        <v>-6.4918900000000002E-2</v>
      </c>
      <c r="FZ45">
        <v>0</v>
      </c>
      <c r="GA45">
        <v>0</v>
      </c>
      <c r="GB45">
        <v>0.163464</v>
      </c>
      <c r="GC45">
        <v>0.14685100000000001</v>
      </c>
      <c r="GD45">
        <v>0.35411700000000002</v>
      </c>
      <c r="GE45">
        <v>2.5823200000000001E-2</v>
      </c>
      <c r="GF45">
        <v>0.67588599999999999</v>
      </c>
      <c r="GG45">
        <v>545.40499999999997</v>
      </c>
      <c r="GH45">
        <v>0</v>
      </c>
      <c r="GI45">
        <v>339.93599999999998</v>
      </c>
      <c r="GJ45">
        <v>0</v>
      </c>
      <c r="GK45">
        <v>2615</v>
      </c>
      <c r="GL45">
        <v>989.00099999999998</v>
      </c>
      <c r="GM45">
        <v>3267.2</v>
      </c>
      <c r="GN45">
        <v>327.5</v>
      </c>
      <c r="GO45">
        <v>8084.04</v>
      </c>
      <c r="GP45">
        <v>454.05599999999998</v>
      </c>
      <c r="GQ45">
        <v>194.626</v>
      </c>
      <c r="GR45">
        <v>73.400000000000006</v>
      </c>
      <c r="GS45">
        <v>722.08199999999999</v>
      </c>
      <c r="GT45">
        <v>44.679600000000001</v>
      </c>
      <c r="GU45">
        <v>0</v>
      </c>
      <c r="GV45">
        <v>3.51</v>
      </c>
      <c r="GW45">
        <v>36.743600000000001</v>
      </c>
      <c r="GX45">
        <v>31.31</v>
      </c>
      <c r="GY45">
        <v>19.781099999999999</v>
      </c>
      <c r="GZ45">
        <v>35.369999999999997</v>
      </c>
      <c r="HA45">
        <v>3.88</v>
      </c>
      <c r="HB45">
        <v>175.274</v>
      </c>
      <c r="HC45">
        <v>41.13</v>
      </c>
      <c r="HD45">
        <v>0</v>
      </c>
      <c r="HE45">
        <v>3.51</v>
      </c>
      <c r="HF45">
        <v>14.33</v>
      </c>
      <c r="HG45">
        <v>31.31</v>
      </c>
      <c r="HH45">
        <v>15.73</v>
      </c>
      <c r="HI45">
        <v>35.369999999999997</v>
      </c>
      <c r="HJ45">
        <v>3.88</v>
      </c>
      <c r="HK45">
        <v>145.26</v>
      </c>
      <c r="ID45" s="27">
        <v>5.7321700000000002E-16</v>
      </c>
      <c r="IE45">
        <v>0</v>
      </c>
      <c r="IF45">
        <v>3.8816799999999999E-2</v>
      </c>
      <c r="IG45">
        <v>0</v>
      </c>
      <c r="IH45">
        <v>0.76358999999999999</v>
      </c>
      <c r="II45">
        <v>0.12681200000000001</v>
      </c>
      <c r="IJ45">
        <v>0.53503100000000003</v>
      </c>
      <c r="IK45">
        <v>6.9275500000000004E-2</v>
      </c>
      <c r="IL45">
        <v>1.5335300000000001</v>
      </c>
      <c r="IM45">
        <v>45.6</v>
      </c>
      <c r="IN45">
        <v>22.5</v>
      </c>
      <c r="IO45">
        <v>23.1</v>
      </c>
      <c r="IP45">
        <v>43.3</v>
      </c>
      <c r="IQ45">
        <v>22.4</v>
      </c>
      <c r="IR45">
        <v>20.9</v>
      </c>
      <c r="IU45">
        <v>5.69</v>
      </c>
      <c r="IV45">
        <v>25.56</v>
      </c>
      <c r="IW45">
        <v>5.38</v>
      </c>
      <c r="IX45">
        <v>21.9</v>
      </c>
      <c r="IY45">
        <v>5.69</v>
      </c>
      <c r="IZ45">
        <v>25.56</v>
      </c>
      <c r="JA45">
        <v>8.75</v>
      </c>
      <c r="JB45">
        <v>76.183199999999999</v>
      </c>
      <c r="JK45">
        <v>1</v>
      </c>
      <c r="JL45">
        <v>2.8714</v>
      </c>
      <c r="JM45">
        <v>2.8714</v>
      </c>
      <c r="JP45">
        <v>4677.3599999999997</v>
      </c>
      <c r="JQ45">
        <v>2.8714</v>
      </c>
      <c r="JR45">
        <v>0.28000000000000003</v>
      </c>
      <c r="JS45">
        <v>0.43</v>
      </c>
      <c r="JT45">
        <v>2.25</v>
      </c>
      <c r="JU45">
        <v>0.28000000000000003</v>
      </c>
      <c r="JV45">
        <v>0.44</v>
      </c>
      <c r="JW45">
        <v>2</v>
      </c>
      <c r="JZ45">
        <v>1</v>
      </c>
      <c r="KA45">
        <v>1</v>
      </c>
      <c r="KB45">
        <v>53.010100000000001</v>
      </c>
      <c r="KC45">
        <v>1.1000000000000001</v>
      </c>
      <c r="KD45">
        <v>48.433300000000003</v>
      </c>
      <c r="KE45">
        <v>8.5452200000000005</v>
      </c>
      <c r="KF45">
        <v>74.916700000000006</v>
      </c>
      <c r="KG45">
        <v>1.1000000000000001</v>
      </c>
      <c r="KJ45">
        <v>27.462199999999999</v>
      </c>
      <c r="KK45">
        <v>0</v>
      </c>
      <c r="KL45">
        <v>67.826999999999998</v>
      </c>
      <c r="KM45">
        <v>16.870200000000001</v>
      </c>
      <c r="KN45">
        <v>0</v>
      </c>
      <c r="KO45">
        <v>-715.322</v>
      </c>
      <c r="KP45">
        <v>0</v>
      </c>
      <c r="KQ45">
        <v>0</v>
      </c>
      <c r="KR45">
        <v>133.613</v>
      </c>
      <c r="KS45">
        <v>197.85499999999999</v>
      </c>
      <c r="KT45">
        <v>484.43799999999999</v>
      </c>
      <c r="KU45">
        <v>33.183900000000001</v>
      </c>
      <c r="KV45">
        <v>245.92699999999999</v>
      </c>
      <c r="KW45">
        <v>1015.29</v>
      </c>
      <c r="KX45">
        <v>740.56799999999998</v>
      </c>
      <c r="KY45">
        <v>0</v>
      </c>
      <c r="KZ45">
        <v>249.05099999999999</v>
      </c>
      <c r="LA45">
        <v>2004.91</v>
      </c>
      <c r="LB45">
        <v>20.888000000000002</v>
      </c>
      <c r="LC45">
        <v>0</v>
      </c>
      <c r="LD45">
        <v>67.826999999999998</v>
      </c>
      <c r="LE45">
        <v>16.870200000000001</v>
      </c>
      <c r="LF45">
        <v>-715.322</v>
      </c>
      <c r="LG45">
        <v>133.613</v>
      </c>
      <c r="LH45">
        <v>198.23699999999999</v>
      </c>
      <c r="LI45">
        <v>484.43799999999999</v>
      </c>
      <c r="LJ45">
        <v>33.183900000000001</v>
      </c>
      <c r="LK45">
        <v>239.73500000000001</v>
      </c>
      <c r="LL45">
        <v>769.53200000000004</v>
      </c>
      <c r="LM45">
        <v>740.56799999999998</v>
      </c>
      <c r="LN45">
        <v>249.05099999999999</v>
      </c>
      <c r="LO45">
        <v>1759.15</v>
      </c>
      <c r="LP45">
        <v>115.626</v>
      </c>
      <c r="LQ45">
        <v>0</v>
      </c>
      <c r="LR45">
        <v>67.826999999999998</v>
      </c>
      <c r="LS45">
        <v>0</v>
      </c>
      <c r="LT45">
        <v>567.19200000000001</v>
      </c>
      <c r="LU45">
        <v>199.28399999999999</v>
      </c>
      <c r="LV45">
        <v>674.65200000000004</v>
      </c>
      <c r="LW45">
        <v>78.678600000000003</v>
      </c>
      <c r="LX45">
        <v>1703.26</v>
      </c>
      <c r="LY45">
        <v>2409.69</v>
      </c>
      <c r="LZ45">
        <v>1032.8900000000001</v>
      </c>
      <c r="MA45">
        <v>389.536</v>
      </c>
      <c r="MB45">
        <v>3832.11</v>
      </c>
    </row>
    <row r="46" spans="1:340" x14ac:dyDescent="0.25">
      <c r="A46" s="26">
        <v>44502.547372685185</v>
      </c>
      <c r="B46" t="s">
        <v>1394</v>
      </c>
      <c r="C46" t="s">
        <v>757</v>
      </c>
      <c r="D46">
        <v>6</v>
      </c>
      <c r="E46">
        <v>1</v>
      </c>
      <c r="F46">
        <v>2700</v>
      </c>
      <c r="G46" t="s">
        <v>87</v>
      </c>
      <c r="H46" t="s">
        <v>393</v>
      </c>
      <c r="I46">
        <v>0</v>
      </c>
      <c r="J46">
        <v>0</v>
      </c>
      <c r="K46">
        <v>0</v>
      </c>
      <c r="L46">
        <v>22.9</v>
      </c>
      <c r="O46">
        <v>59.087200000000003</v>
      </c>
      <c r="P46">
        <v>48.598799999999997</v>
      </c>
      <c r="Q46">
        <v>351.67</v>
      </c>
      <c r="R46">
        <v>86.436899999999994</v>
      </c>
      <c r="S46">
        <v>0</v>
      </c>
      <c r="T46">
        <v>-4740.84</v>
      </c>
      <c r="U46">
        <v>0</v>
      </c>
      <c r="V46">
        <v>0</v>
      </c>
      <c r="W46">
        <v>615.745</v>
      </c>
      <c r="X46">
        <v>1056.48</v>
      </c>
      <c r="Y46">
        <v>2371.31</v>
      </c>
      <c r="Z46">
        <v>151.51499999999999</v>
      </c>
      <c r="AA46">
        <v>4.6932899999999999E-4</v>
      </c>
      <c r="AB46">
        <v>545.79300000000001</v>
      </c>
      <c r="AC46">
        <v>87.218100000000007</v>
      </c>
      <c r="AD46">
        <v>126.19199999999999</v>
      </c>
      <c r="AE46">
        <v>0</v>
      </c>
      <c r="AF46">
        <v>46.9285</v>
      </c>
      <c r="AG46">
        <v>260.339</v>
      </c>
      <c r="AH46">
        <v>213.41</v>
      </c>
      <c r="AI46">
        <v>7.73</v>
      </c>
      <c r="AJ46">
        <v>3.77</v>
      </c>
      <c r="AK46">
        <v>3.52</v>
      </c>
      <c r="AL46">
        <v>10.220000000000001</v>
      </c>
      <c r="AM46">
        <v>0</v>
      </c>
      <c r="AN46">
        <v>-39.14</v>
      </c>
      <c r="AO46">
        <v>0</v>
      </c>
      <c r="AP46">
        <v>0</v>
      </c>
      <c r="AQ46">
        <v>6.92</v>
      </c>
      <c r="AR46">
        <v>14.26</v>
      </c>
      <c r="AS46">
        <v>24.6</v>
      </c>
      <c r="AT46">
        <v>1.61</v>
      </c>
      <c r="AU46">
        <v>33.49</v>
      </c>
      <c r="AV46">
        <v>25.24</v>
      </c>
      <c r="BI46">
        <v>0</v>
      </c>
      <c r="BJ46">
        <v>0.30149100000000001</v>
      </c>
      <c r="BK46">
        <v>4.0156799999999999E-2</v>
      </c>
      <c r="BL46">
        <v>1.1732899999999999E-2</v>
      </c>
      <c r="BM46">
        <v>0</v>
      </c>
      <c r="BN46">
        <v>-5.65125E-2</v>
      </c>
      <c r="BO46">
        <v>0</v>
      </c>
      <c r="BP46">
        <v>0</v>
      </c>
      <c r="BQ46">
        <v>0.163464</v>
      </c>
      <c r="BR46">
        <v>0.15387400000000001</v>
      </c>
      <c r="BS46">
        <v>0.35411700000000002</v>
      </c>
      <c r="BT46">
        <v>2.5823200000000001E-2</v>
      </c>
      <c r="BU46">
        <v>0.99414599999999997</v>
      </c>
      <c r="BV46">
        <v>0.35338000000000003</v>
      </c>
      <c r="BW46">
        <v>59.0871</v>
      </c>
      <c r="BX46">
        <v>48.598799999999997</v>
      </c>
      <c r="BY46">
        <v>351.67</v>
      </c>
      <c r="BZ46">
        <v>86.436899999999994</v>
      </c>
      <c r="CA46">
        <v>-4740.84</v>
      </c>
      <c r="CB46">
        <v>615.745</v>
      </c>
      <c r="CC46">
        <v>1056.48</v>
      </c>
      <c r="CD46">
        <v>2371.31</v>
      </c>
      <c r="CE46">
        <v>151.51499999999999</v>
      </c>
      <c r="CF46">
        <v>3.98219E-4</v>
      </c>
      <c r="CG46">
        <v>545.79300000000001</v>
      </c>
      <c r="CH46">
        <v>87.218000000000004</v>
      </c>
      <c r="CI46">
        <v>126.19199999999999</v>
      </c>
      <c r="CJ46">
        <v>46.9285</v>
      </c>
      <c r="CK46">
        <v>260.339</v>
      </c>
      <c r="CL46">
        <v>213.41</v>
      </c>
      <c r="CM46">
        <v>7.73</v>
      </c>
      <c r="CN46">
        <v>3.77</v>
      </c>
      <c r="CO46">
        <v>3.52</v>
      </c>
      <c r="CP46">
        <v>10.220000000000001</v>
      </c>
      <c r="CQ46">
        <v>-39.14</v>
      </c>
      <c r="CR46">
        <v>6.92</v>
      </c>
      <c r="CS46">
        <v>14.26</v>
      </c>
      <c r="CT46">
        <v>24.6</v>
      </c>
      <c r="CU46">
        <v>1.61</v>
      </c>
      <c r="CV46">
        <v>33.49</v>
      </c>
      <c r="CW46">
        <v>25.24</v>
      </c>
      <c r="DH46">
        <v>0</v>
      </c>
      <c r="DI46">
        <v>0.30149100000000001</v>
      </c>
      <c r="DJ46">
        <v>4.0156799999999999E-2</v>
      </c>
      <c r="DK46">
        <v>1.1732899999999999E-2</v>
      </c>
      <c r="DL46">
        <v>-5.65125E-2</v>
      </c>
      <c r="DM46">
        <v>0.163464</v>
      </c>
      <c r="DN46">
        <v>0.15387400000000001</v>
      </c>
      <c r="DO46">
        <v>0.35411700000000002</v>
      </c>
      <c r="DP46">
        <v>2.5823200000000001E-2</v>
      </c>
      <c r="DQ46">
        <v>0.99414599999999997</v>
      </c>
      <c r="DR46">
        <v>0.35338000000000003</v>
      </c>
      <c r="DS46" t="s">
        <v>1352</v>
      </c>
      <c r="DT46" t="s">
        <v>670</v>
      </c>
      <c r="DU46" t="s">
        <v>665</v>
      </c>
      <c r="DV46" t="s">
        <v>501</v>
      </c>
      <c r="DW46">
        <v>0</v>
      </c>
      <c r="DX46">
        <v>0</v>
      </c>
      <c r="DY46">
        <v>0</v>
      </c>
      <c r="DZ46">
        <v>0</v>
      </c>
      <c r="EC46">
        <v>59.087200000000003</v>
      </c>
      <c r="ED46">
        <v>48.598799999999997</v>
      </c>
      <c r="EE46">
        <v>351.67</v>
      </c>
      <c r="EF46">
        <v>86.436899999999994</v>
      </c>
      <c r="EG46">
        <v>0</v>
      </c>
      <c r="EH46">
        <v>-4740.84</v>
      </c>
      <c r="EI46">
        <v>0</v>
      </c>
      <c r="EJ46">
        <v>0</v>
      </c>
      <c r="EK46">
        <v>615.745</v>
      </c>
      <c r="EL46">
        <v>1056.48</v>
      </c>
      <c r="EM46">
        <v>2371.31</v>
      </c>
      <c r="EN46">
        <v>151.51499999999999</v>
      </c>
      <c r="EO46">
        <v>4.6932899999999999E-4</v>
      </c>
      <c r="EP46">
        <v>87.218100000000007</v>
      </c>
      <c r="EQ46">
        <v>126.19199999999999</v>
      </c>
      <c r="ER46">
        <v>0</v>
      </c>
      <c r="ES46">
        <v>46.9285</v>
      </c>
      <c r="ET46">
        <v>260.339</v>
      </c>
      <c r="EU46">
        <v>7.73</v>
      </c>
      <c r="EV46">
        <v>3.77</v>
      </c>
      <c r="EW46">
        <v>3.52</v>
      </c>
      <c r="EX46">
        <v>10.220000000000001</v>
      </c>
      <c r="EY46">
        <v>0</v>
      </c>
      <c r="EZ46">
        <v>-39.14</v>
      </c>
      <c r="FA46">
        <v>0</v>
      </c>
      <c r="FB46">
        <v>0</v>
      </c>
      <c r="FC46">
        <v>6.92</v>
      </c>
      <c r="FD46">
        <v>14.26</v>
      </c>
      <c r="FE46">
        <v>24.6</v>
      </c>
      <c r="FF46">
        <v>1.61</v>
      </c>
      <c r="FG46">
        <v>33.49</v>
      </c>
      <c r="FT46">
        <v>0</v>
      </c>
      <c r="FU46">
        <v>0.30149100000000001</v>
      </c>
      <c r="FV46">
        <v>4.0156799999999999E-2</v>
      </c>
      <c r="FW46">
        <v>1.1732899999999999E-2</v>
      </c>
      <c r="FX46">
        <v>0</v>
      </c>
      <c r="FY46">
        <v>-5.65125E-2</v>
      </c>
      <c r="FZ46">
        <v>0</v>
      </c>
      <c r="GA46">
        <v>0</v>
      </c>
      <c r="GB46">
        <v>0.163464</v>
      </c>
      <c r="GC46">
        <v>0.15387400000000001</v>
      </c>
      <c r="GD46">
        <v>0.35411700000000002</v>
      </c>
      <c r="GE46">
        <v>2.5823200000000001E-2</v>
      </c>
      <c r="GF46">
        <v>0.99414599999999997</v>
      </c>
      <c r="GG46">
        <v>226.89699999999999</v>
      </c>
      <c r="GH46">
        <v>177.41800000000001</v>
      </c>
      <c r="GI46">
        <v>351.67</v>
      </c>
      <c r="GJ46">
        <v>0</v>
      </c>
      <c r="GK46">
        <v>2615</v>
      </c>
      <c r="GL46">
        <v>989.00099999999998</v>
      </c>
      <c r="GM46">
        <v>3267.2</v>
      </c>
      <c r="GN46">
        <v>327.5</v>
      </c>
      <c r="GO46">
        <v>7954.68</v>
      </c>
      <c r="GP46">
        <v>188.88</v>
      </c>
      <c r="GQ46">
        <v>180.12299999999999</v>
      </c>
      <c r="GR46">
        <v>73.400000000000006</v>
      </c>
      <c r="GS46">
        <v>442.40199999999999</v>
      </c>
      <c r="GT46">
        <v>17.275700000000001</v>
      </c>
      <c r="GU46">
        <v>8.89</v>
      </c>
      <c r="GV46">
        <v>3.52</v>
      </c>
      <c r="GW46">
        <v>29.6889</v>
      </c>
      <c r="GX46">
        <v>29.72</v>
      </c>
      <c r="GY46">
        <v>19.333100000000002</v>
      </c>
      <c r="GZ46">
        <v>34.22</v>
      </c>
      <c r="HA46">
        <v>3.7</v>
      </c>
      <c r="HB46">
        <v>146.34800000000001</v>
      </c>
      <c r="HC46">
        <v>17.579999999999998</v>
      </c>
      <c r="HD46">
        <v>8.89</v>
      </c>
      <c r="HE46">
        <v>3.52</v>
      </c>
      <c r="HF46">
        <v>13.36</v>
      </c>
      <c r="HG46">
        <v>29.72</v>
      </c>
      <c r="HH46">
        <v>15.43</v>
      </c>
      <c r="HI46">
        <v>34.22</v>
      </c>
      <c r="HJ46">
        <v>3.7</v>
      </c>
      <c r="HK46">
        <v>126.42</v>
      </c>
      <c r="ID46">
        <v>0</v>
      </c>
      <c r="IE46">
        <v>0.50280100000000005</v>
      </c>
      <c r="IF46">
        <v>4.0156799999999999E-2</v>
      </c>
      <c r="IG46">
        <v>0</v>
      </c>
      <c r="IH46">
        <v>0.76358999999999999</v>
      </c>
      <c r="II46">
        <v>0.12681200000000001</v>
      </c>
      <c r="IJ46">
        <v>0.53503100000000003</v>
      </c>
      <c r="IK46">
        <v>6.9275500000000004E-2</v>
      </c>
      <c r="IL46">
        <v>2.0376699999999999</v>
      </c>
      <c r="IM46">
        <v>49.6</v>
      </c>
      <c r="IN46">
        <v>26.7</v>
      </c>
      <c r="IO46">
        <v>22.9</v>
      </c>
      <c r="IP46">
        <v>49.6</v>
      </c>
      <c r="IQ46">
        <v>26.7</v>
      </c>
      <c r="IR46">
        <v>22.9</v>
      </c>
      <c r="IU46">
        <v>8.6999999999999993</v>
      </c>
      <c r="IV46">
        <v>16.54</v>
      </c>
      <c r="IW46">
        <v>8.6999999999999993</v>
      </c>
      <c r="IX46">
        <v>16.54</v>
      </c>
      <c r="IY46">
        <v>8.6999999999999993</v>
      </c>
      <c r="IZ46">
        <v>16.54</v>
      </c>
      <c r="JA46">
        <v>14.47</v>
      </c>
      <c r="JB46">
        <v>44.904600000000002</v>
      </c>
      <c r="JK46">
        <v>1</v>
      </c>
      <c r="JL46">
        <v>3.1061999999999999</v>
      </c>
      <c r="JM46">
        <v>3.1061999999999999</v>
      </c>
      <c r="JP46">
        <v>4742.2299999999996</v>
      </c>
      <c r="JQ46">
        <v>3.1061999999999999</v>
      </c>
      <c r="JR46">
        <v>0.22</v>
      </c>
      <c r="JS46">
        <v>0.27</v>
      </c>
      <c r="JT46">
        <v>1.82</v>
      </c>
      <c r="JU46">
        <v>0.22</v>
      </c>
      <c r="JV46">
        <v>0.27</v>
      </c>
      <c r="JW46">
        <v>1.82</v>
      </c>
      <c r="JZ46">
        <v>1</v>
      </c>
      <c r="KA46">
        <v>1</v>
      </c>
      <c r="KB46">
        <v>43.407499999999999</v>
      </c>
      <c r="KC46">
        <v>25.417400000000001</v>
      </c>
      <c r="KD46">
        <v>43.407499999999999</v>
      </c>
      <c r="KE46">
        <v>25.417400000000001</v>
      </c>
      <c r="KF46">
        <v>62.005899999999997</v>
      </c>
      <c r="KG46">
        <v>34.9559</v>
      </c>
      <c r="KJ46">
        <v>11.820600000000001</v>
      </c>
      <c r="KK46">
        <v>13.574299999999999</v>
      </c>
      <c r="KL46">
        <v>65.213499999999996</v>
      </c>
      <c r="KM46">
        <v>15.600099999999999</v>
      </c>
      <c r="KN46">
        <v>0</v>
      </c>
      <c r="KO46">
        <v>-489.99799999999999</v>
      </c>
      <c r="KP46">
        <v>0</v>
      </c>
      <c r="KQ46">
        <v>0</v>
      </c>
      <c r="KR46">
        <v>134.529</v>
      </c>
      <c r="KS46">
        <v>191.88499999999999</v>
      </c>
      <c r="KT46">
        <v>462.36</v>
      </c>
      <c r="KU46">
        <v>33.337899999999998</v>
      </c>
      <c r="KV46">
        <v>438.322</v>
      </c>
      <c r="KW46">
        <v>462.86900000000003</v>
      </c>
      <c r="KX46">
        <v>669.70699999999999</v>
      </c>
      <c r="KY46">
        <v>0</v>
      </c>
      <c r="KZ46">
        <v>249.05099999999999</v>
      </c>
      <c r="LA46">
        <v>1381.63</v>
      </c>
      <c r="LB46">
        <v>11.820600000000001</v>
      </c>
      <c r="LC46">
        <v>13.574299999999999</v>
      </c>
      <c r="LD46">
        <v>65.213499999999996</v>
      </c>
      <c r="LE46">
        <v>15.600099999999999</v>
      </c>
      <c r="LF46">
        <v>-489.99799999999999</v>
      </c>
      <c r="LG46">
        <v>134.529</v>
      </c>
      <c r="LH46">
        <v>191.88499999999999</v>
      </c>
      <c r="LI46">
        <v>462.36</v>
      </c>
      <c r="LJ46">
        <v>33.337899999999998</v>
      </c>
      <c r="LK46">
        <v>438.322</v>
      </c>
      <c r="LL46">
        <v>462.86900000000003</v>
      </c>
      <c r="LM46">
        <v>669.70699999999999</v>
      </c>
      <c r="LN46">
        <v>249.05099999999999</v>
      </c>
      <c r="LO46">
        <v>1381.63</v>
      </c>
      <c r="LP46">
        <v>46.824599999999997</v>
      </c>
      <c r="LQ46">
        <v>45.142800000000001</v>
      </c>
      <c r="LR46">
        <v>65.213499999999996</v>
      </c>
      <c r="LS46">
        <v>0</v>
      </c>
      <c r="LT46">
        <v>570.78300000000002</v>
      </c>
      <c r="LU46">
        <v>187.036</v>
      </c>
      <c r="LV46">
        <v>648.29600000000005</v>
      </c>
      <c r="LW46">
        <v>86.545199999999994</v>
      </c>
      <c r="LX46">
        <v>1649.84</v>
      </c>
      <c r="LY46">
        <v>1002.39</v>
      </c>
      <c r="LZ46">
        <v>955.91700000000003</v>
      </c>
      <c r="MA46">
        <v>389.536</v>
      </c>
      <c r="MB46">
        <v>2347.84</v>
      </c>
    </row>
    <row r="47" spans="1:340" x14ac:dyDescent="0.25">
      <c r="A47" s="26">
        <v>44502.547731481478</v>
      </c>
      <c r="B47" t="s">
        <v>1395</v>
      </c>
      <c r="C47" t="s">
        <v>759</v>
      </c>
      <c r="D47">
        <v>6</v>
      </c>
      <c r="E47">
        <v>1</v>
      </c>
      <c r="F47">
        <v>2700</v>
      </c>
      <c r="G47" t="s">
        <v>87</v>
      </c>
      <c r="H47" t="s">
        <v>112</v>
      </c>
      <c r="I47">
        <v>-2.23</v>
      </c>
      <c r="J47">
        <v>-1.6</v>
      </c>
      <c r="K47">
        <v>-1.5</v>
      </c>
      <c r="L47">
        <v>24.4</v>
      </c>
      <c r="O47">
        <v>69.237499999999997</v>
      </c>
      <c r="P47">
        <v>63.658000000000001</v>
      </c>
      <c r="Q47">
        <v>351.67</v>
      </c>
      <c r="R47">
        <v>86.436899999999994</v>
      </c>
      <c r="S47">
        <v>0</v>
      </c>
      <c r="T47">
        <v>-4740.84</v>
      </c>
      <c r="U47">
        <v>0</v>
      </c>
      <c r="V47">
        <v>0</v>
      </c>
      <c r="W47">
        <v>615.745</v>
      </c>
      <c r="X47">
        <v>1057.17</v>
      </c>
      <c r="Y47">
        <v>2371.31</v>
      </c>
      <c r="Z47">
        <v>151.51499999999999</v>
      </c>
      <c r="AA47">
        <v>25.9039</v>
      </c>
      <c r="AB47">
        <v>571.00300000000004</v>
      </c>
      <c r="AC47">
        <v>102.20099999999999</v>
      </c>
      <c r="AD47">
        <v>126.19199999999999</v>
      </c>
      <c r="AE47">
        <v>0</v>
      </c>
      <c r="AF47">
        <v>46.9285</v>
      </c>
      <c r="AG47">
        <v>275.322</v>
      </c>
      <c r="AH47">
        <v>228.393</v>
      </c>
      <c r="AI47">
        <v>9.0500000000000007</v>
      </c>
      <c r="AJ47">
        <v>4.68</v>
      </c>
      <c r="AK47">
        <v>3.52</v>
      </c>
      <c r="AL47">
        <v>10.220000000000001</v>
      </c>
      <c r="AM47">
        <v>0</v>
      </c>
      <c r="AN47">
        <v>-39.15</v>
      </c>
      <c r="AO47">
        <v>0</v>
      </c>
      <c r="AP47">
        <v>0</v>
      </c>
      <c r="AQ47">
        <v>6.92</v>
      </c>
      <c r="AR47">
        <v>14.27</v>
      </c>
      <c r="AS47">
        <v>24.6</v>
      </c>
      <c r="AT47">
        <v>1.61</v>
      </c>
      <c r="AU47">
        <v>35.72</v>
      </c>
      <c r="AV47">
        <v>27.47</v>
      </c>
      <c r="BI47">
        <v>0</v>
      </c>
      <c r="BJ47">
        <v>0.34700500000000001</v>
      </c>
      <c r="BK47">
        <v>4.0156799999999999E-2</v>
      </c>
      <c r="BL47">
        <v>1.1732899999999999E-2</v>
      </c>
      <c r="BM47">
        <v>0</v>
      </c>
      <c r="BN47">
        <v>-5.65125E-2</v>
      </c>
      <c r="BO47">
        <v>0</v>
      </c>
      <c r="BP47">
        <v>0</v>
      </c>
      <c r="BQ47">
        <v>0.163464</v>
      </c>
      <c r="BR47">
        <v>0.15407799999999999</v>
      </c>
      <c r="BS47">
        <v>0.35411700000000002</v>
      </c>
      <c r="BT47">
        <v>2.5823200000000001E-2</v>
      </c>
      <c r="BU47">
        <v>1.03986</v>
      </c>
      <c r="BV47">
        <v>0.39889400000000003</v>
      </c>
      <c r="BW47">
        <v>59.0871</v>
      </c>
      <c r="BX47">
        <v>48.598799999999997</v>
      </c>
      <c r="BY47">
        <v>351.67</v>
      </c>
      <c r="BZ47">
        <v>86.436899999999994</v>
      </c>
      <c r="CA47">
        <v>-4740.84</v>
      </c>
      <c r="CB47">
        <v>615.745</v>
      </c>
      <c r="CC47">
        <v>1056.48</v>
      </c>
      <c r="CD47">
        <v>2371.31</v>
      </c>
      <c r="CE47">
        <v>151.51499999999999</v>
      </c>
      <c r="CF47">
        <v>3.98219E-4</v>
      </c>
      <c r="CG47">
        <v>545.79300000000001</v>
      </c>
      <c r="CH47">
        <v>87.218000000000004</v>
      </c>
      <c r="CI47">
        <v>126.19199999999999</v>
      </c>
      <c r="CJ47">
        <v>46.9285</v>
      </c>
      <c r="CK47">
        <v>260.339</v>
      </c>
      <c r="CL47">
        <v>213.41</v>
      </c>
      <c r="CM47">
        <v>7.73</v>
      </c>
      <c r="CN47">
        <v>3.77</v>
      </c>
      <c r="CO47">
        <v>3.52</v>
      </c>
      <c r="CP47">
        <v>10.220000000000001</v>
      </c>
      <c r="CQ47">
        <v>-39.14</v>
      </c>
      <c r="CR47">
        <v>6.92</v>
      </c>
      <c r="CS47">
        <v>14.26</v>
      </c>
      <c r="CT47">
        <v>24.6</v>
      </c>
      <c r="CU47">
        <v>1.61</v>
      </c>
      <c r="CV47">
        <v>33.49</v>
      </c>
      <c r="CW47">
        <v>25.24</v>
      </c>
      <c r="DH47">
        <v>0</v>
      </c>
      <c r="DI47">
        <v>0.30149100000000001</v>
      </c>
      <c r="DJ47">
        <v>4.0156799999999999E-2</v>
      </c>
      <c r="DK47">
        <v>1.1732899999999999E-2</v>
      </c>
      <c r="DL47">
        <v>-5.65125E-2</v>
      </c>
      <c r="DM47">
        <v>0.163464</v>
      </c>
      <c r="DN47">
        <v>0.15387400000000001</v>
      </c>
      <c r="DO47">
        <v>0.35411700000000002</v>
      </c>
      <c r="DP47">
        <v>2.5823200000000001E-2</v>
      </c>
      <c r="DQ47">
        <v>0.99414599999999997</v>
      </c>
      <c r="DR47">
        <v>0.35338000000000003</v>
      </c>
      <c r="DS47" t="s">
        <v>1352</v>
      </c>
      <c r="DT47" t="s">
        <v>670</v>
      </c>
      <c r="DU47" t="s">
        <v>665</v>
      </c>
      <c r="DV47" t="s">
        <v>501</v>
      </c>
      <c r="DW47">
        <v>-4.57177E-2</v>
      </c>
      <c r="DX47">
        <v>-4.5513900000000003E-2</v>
      </c>
      <c r="DY47">
        <v>-6.7</v>
      </c>
      <c r="DZ47">
        <v>-8.8000000000000007</v>
      </c>
      <c r="EC47">
        <v>69.237499999999997</v>
      </c>
      <c r="ED47">
        <v>63.658000000000001</v>
      </c>
      <c r="EE47">
        <v>351.67</v>
      </c>
      <c r="EF47">
        <v>86.436899999999994</v>
      </c>
      <c r="EG47">
        <v>0</v>
      </c>
      <c r="EH47">
        <v>-4740.84</v>
      </c>
      <c r="EI47">
        <v>0</v>
      </c>
      <c r="EJ47">
        <v>0</v>
      </c>
      <c r="EK47">
        <v>615.745</v>
      </c>
      <c r="EL47">
        <v>1057.17</v>
      </c>
      <c r="EM47">
        <v>2371.31</v>
      </c>
      <c r="EN47">
        <v>151.51499999999999</v>
      </c>
      <c r="EO47">
        <v>25.9039</v>
      </c>
      <c r="EP47">
        <v>102.20099999999999</v>
      </c>
      <c r="EQ47">
        <v>126.19199999999999</v>
      </c>
      <c r="ER47">
        <v>0</v>
      </c>
      <c r="ES47">
        <v>46.9285</v>
      </c>
      <c r="ET47">
        <v>275.322</v>
      </c>
      <c r="EU47">
        <v>9.0500000000000007</v>
      </c>
      <c r="EV47">
        <v>4.68</v>
      </c>
      <c r="EW47">
        <v>3.52</v>
      </c>
      <c r="EX47">
        <v>10.220000000000001</v>
      </c>
      <c r="EY47">
        <v>0</v>
      </c>
      <c r="EZ47">
        <v>-39.15</v>
      </c>
      <c r="FA47">
        <v>0</v>
      </c>
      <c r="FB47">
        <v>0</v>
      </c>
      <c r="FC47">
        <v>6.92</v>
      </c>
      <c r="FD47">
        <v>14.27</v>
      </c>
      <c r="FE47">
        <v>24.6</v>
      </c>
      <c r="FF47">
        <v>1.61</v>
      </c>
      <c r="FG47">
        <v>35.72</v>
      </c>
      <c r="FT47">
        <v>0</v>
      </c>
      <c r="FU47">
        <v>0.34700500000000001</v>
      </c>
      <c r="FV47">
        <v>4.0156799999999999E-2</v>
      </c>
      <c r="FW47">
        <v>1.1732899999999999E-2</v>
      </c>
      <c r="FX47">
        <v>0</v>
      </c>
      <c r="FY47">
        <v>-5.65125E-2</v>
      </c>
      <c r="FZ47">
        <v>0</v>
      </c>
      <c r="GA47">
        <v>0</v>
      </c>
      <c r="GB47">
        <v>0.163464</v>
      </c>
      <c r="GC47">
        <v>0.15407799999999999</v>
      </c>
      <c r="GD47">
        <v>0.35411700000000002</v>
      </c>
      <c r="GE47">
        <v>2.5823200000000001E-2</v>
      </c>
      <c r="GF47">
        <v>1.03986</v>
      </c>
      <c r="GG47">
        <v>226.89699999999999</v>
      </c>
      <c r="GH47">
        <v>177.41800000000001</v>
      </c>
      <c r="GI47">
        <v>351.67</v>
      </c>
      <c r="GJ47">
        <v>0</v>
      </c>
      <c r="GK47">
        <v>2615</v>
      </c>
      <c r="GL47">
        <v>989.00099999999998</v>
      </c>
      <c r="GM47">
        <v>3267.2</v>
      </c>
      <c r="GN47">
        <v>327.5</v>
      </c>
      <c r="GO47">
        <v>7954.68</v>
      </c>
      <c r="GP47">
        <v>188.88</v>
      </c>
      <c r="GQ47">
        <v>180.12299999999999</v>
      </c>
      <c r="GR47">
        <v>73.400000000000006</v>
      </c>
      <c r="GS47">
        <v>442.40199999999999</v>
      </c>
      <c r="GT47">
        <v>17.275700000000001</v>
      </c>
      <c r="GU47">
        <v>8.89</v>
      </c>
      <c r="GV47">
        <v>3.52</v>
      </c>
      <c r="GW47">
        <v>29.6889</v>
      </c>
      <c r="GX47">
        <v>29.72</v>
      </c>
      <c r="GY47">
        <v>19.333100000000002</v>
      </c>
      <c r="GZ47">
        <v>34.22</v>
      </c>
      <c r="HA47">
        <v>3.7</v>
      </c>
      <c r="HB47">
        <v>146.34800000000001</v>
      </c>
      <c r="HC47">
        <v>17.579999999999998</v>
      </c>
      <c r="HD47">
        <v>8.89</v>
      </c>
      <c r="HE47">
        <v>3.52</v>
      </c>
      <c r="HF47">
        <v>13.36</v>
      </c>
      <c r="HG47">
        <v>29.72</v>
      </c>
      <c r="HH47">
        <v>15.43</v>
      </c>
      <c r="HI47">
        <v>34.22</v>
      </c>
      <c r="HJ47">
        <v>3.7</v>
      </c>
      <c r="HK47">
        <v>126.42</v>
      </c>
      <c r="ID47">
        <v>0</v>
      </c>
      <c r="IE47">
        <v>0.50280100000000005</v>
      </c>
      <c r="IF47">
        <v>4.0156799999999999E-2</v>
      </c>
      <c r="IG47">
        <v>0</v>
      </c>
      <c r="IH47">
        <v>0.76358999999999999</v>
      </c>
      <c r="II47">
        <v>0.12681200000000001</v>
      </c>
      <c r="IJ47">
        <v>0.53503100000000003</v>
      </c>
      <c r="IK47">
        <v>6.9275500000000004E-2</v>
      </c>
      <c r="IL47">
        <v>2.0376699999999999</v>
      </c>
      <c r="IM47">
        <v>51.2</v>
      </c>
      <c r="IN47">
        <v>26.8</v>
      </c>
      <c r="IO47">
        <v>24.4</v>
      </c>
      <c r="IP47">
        <v>49.6</v>
      </c>
      <c r="IQ47">
        <v>26.7</v>
      </c>
      <c r="IR47">
        <v>22.9</v>
      </c>
      <c r="IU47">
        <v>9.6999999999999993</v>
      </c>
      <c r="IV47">
        <v>17.77</v>
      </c>
      <c r="IW47">
        <v>8.6999999999999993</v>
      </c>
      <c r="IX47">
        <v>16.54</v>
      </c>
      <c r="IY47">
        <v>9.6999999999999993</v>
      </c>
      <c r="IZ47">
        <v>17.77</v>
      </c>
      <c r="JA47">
        <v>14.47</v>
      </c>
      <c r="JB47">
        <v>44.904600000000002</v>
      </c>
      <c r="JK47">
        <v>1</v>
      </c>
      <c r="JL47">
        <v>3.1061999999999999</v>
      </c>
      <c r="JM47">
        <v>3.1061999999999999</v>
      </c>
      <c r="JP47">
        <v>4742.2299999999996</v>
      </c>
      <c r="JQ47">
        <v>3.1061999999999999</v>
      </c>
      <c r="JR47">
        <v>0.22</v>
      </c>
      <c r="JS47">
        <v>0.27</v>
      </c>
      <c r="JT47">
        <v>1.91</v>
      </c>
      <c r="JU47">
        <v>0.22</v>
      </c>
      <c r="JV47">
        <v>0.27</v>
      </c>
      <c r="JW47">
        <v>1.82</v>
      </c>
      <c r="JZ47">
        <v>1</v>
      </c>
      <c r="KA47">
        <v>1</v>
      </c>
      <c r="KB47">
        <v>47.166800000000002</v>
      </c>
      <c r="KC47">
        <v>26.869800000000001</v>
      </c>
      <c r="KD47">
        <v>43.407499999999999</v>
      </c>
      <c r="KE47">
        <v>25.417400000000001</v>
      </c>
      <c r="KF47">
        <v>62.005899999999997</v>
      </c>
      <c r="KG47">
        <v>34.9559</v>
      </c>
      <c r="KJ47">
        <v>13.9716</v>
      </c>
      <c r="KK47">
        <v>17.610600000000002</v>
      </c>
      <c r="KL47">
        <v>65.213499999999996</v>
      </c>
      <c r="KM47">
        <v>15.600099999999999</v>
      </c>
      <c r="KN47">
        <v>0</v>
      </c>
      <c r="KO47">
        <v>-489.99799999999999</v>
      </c>
      <c r="KP47">
        <v>0</v>
      </c>
      <c r="KQ47">
        <v>0</v>
      </c>
      <c r="KR47">
        <v>134.529</v>
      </c>
      <c r="KS47">
        <v>192.02600000000001</v>
      </c>
      <c r="KT47">
        <v>462.36</v>
      </c>
      <c r="KU47">
        <v>33.337899999999998</v>
      </c>
      <c r="KV47">
        <v>444.65</v>
      </c>
      <c r="KW47">
        <v>542.38400000000001</v>
      </c>
      <c r="KX47">
        <v>669.70699999999999</v>
      </c>
      <c r="KY47">
        <v>0</v>
      </c>
      <c r="KZ47">
        <v>249.05099999999999</v>
      </c>
      <c r="LA47">
        <v>1461.14</v>
      </c>
      <c r="LB47">
        <v>11.820600000000001</v>
      </c>
      <c r="LC47">
        <v>13.574299999999999</v>
      </c>
      <c r="LD47">
        <v>65.213499999999996</v>
      </c>
      <c r="LE47">
        <v>15.600099999999999</v>
      </c>
      <c r="LF47">
        <v>-489.99799999999999</v>
      </c>
      <c r="LG47">
        <v>134.529</v>
      </c>
      <c r="LH47">
        <v>191.88499999999999</v>
      </c>
      <c r="LI47">
        <v>462.36</v>
      </c>
      <c r="LJ47">
        <v>33.337899999999998</v>
      </c>
      <c r="LK47">
        <v>438.322</v>
      </c>
      <c r="LL47">
        <v>462.86900000000003</v>
      </c>
      <c r="LM47">
        <v>669.70699999999999</v>
      </c>
      <c r="LN47">
        <v>249.05099999999999</v>
      </c>
      <c r="LO47">
        <v>1381.63</v>
      </c>
      <c r="LP47">
        <v>46.824599999999997</v>
      </c>
      <c r="LQ47">
        <v>45.142800000000001</v>
      </c>
      <c r="LR47">
        <v>65.213499999999996</v>
      </c>
      <c r="LS47">
        <v>0</v>
      </c>
      <c r="LT47">
        <v>570.78300000000002</v>
      </c>
      <c r="LU47">
        <v>187.036</v>
      </c>
      <c r="LV47">
        <v>648.29600000000005</v>
      </c>
      <c r="LW47">
        <v>86.545199999999994</v>
      </c>
      <c r="LX47">
        <v>1649.84</v>
      </c>
      <c r="LY47">
        <v>1002.39</v>
      </c>
      <c r="LZ47">
        <v>955.91700000000003</v>
      </c>
      <c r="MA47">
        <v>389.536</v>
      </c>
      <c r="MB47">
        <v>2347.84</v>
      </c>
    </row>
    <row r="48" spans="1:340" x14ac:dyDescent="0.25">
      <c r="A48" s="26">
        <v>44502.548090277778</v>
      </c>
      <c r="B48" t="s">
        <v>1396</v>
      </c>
      <c r="C48" t="s">
        <v>761</v>
      </c>
      <c r="D48">
        <v>7</v>
      </c>
      <c r="E48">
        <v>1</v>
      </c>
      <c r="F48">
        <v>2700</v>
      </c>
      <c r="G48" t="s">
        <v>87</v>
      </c>
      <c r="H48" t="s">
        <v>393</v>
      </c>
      <c r="I48">
        <v>0</v>
      </c>
      <c r="J48">
        <v>0</v>
      </c>
      <c r="K48">
        <v>0</v>
      </c>
      <c r="L48">
        <v>19.7</v>
      </c>
      <c r="O48">
        <v>22.116599999999998</v>
      </c>
      <c r="P48">
        <v>3.9975499999999999</v>
      </c>
      <c r="Q48">
        <v>350.33800000000002</v>
      </c>
      <c r="R48">
        <v>86.433400000000006</v>
      </c>
      <c r="S48">
        <v>0</v>
      </c>
      <c r="T48">
        <v>-4659.32</v>
      </c>
      <c r="U48">
        <v>0</v>
      </c>
      <c r="V48">
        <v>0</v>
      </c>
      <c r="W48">
        <v>615.745</v>
      </c>
      <c r="X48">
        <v>1057.8599999999999</v>
      </c>
      <c r="Y48">
        <v>2371.31</v>
      </c>
      <c r="Z48">
        <v>151.51499999999999</v>
      </c>
      <c r="AA48">
        <v>-2.6757400000000002E-4</v>
      </c>
      <c r="AB48">
        <v>462.88600000000002</v>
      </c>
      <c r="AC48">
        <v>32.645000000000003</v>
      </c>
      <c r="AD48">
        <v>124.452</v>
      </c>
      <c r="AE48">
        <v>0</v>
      </c>
      <c r="AF48">
        <v>46.9285</v>
      </c>
      <c r="AG48">
        <v>204.02500000000001</v>
      </c>
      <c r="AH48">
        <v>157.09700000000001</v>
      </c>
      <c r="AI48">
        <v>2.8</v>
      </c>
      <c r="AJ48">
        <v>0.54</v>
      </c>
      <c r="AK48">
        <v>3.57</v>
      </c>
      <c r="AL48">
        <v>9.9600000000000009</v>
      </c>
      <c r="AM48">
        <v>0</v>
      </c>
      <c r="AN48">
        <v>-38.799999999999997</v>
      </c>
      <c r="AO48">
        <v>0</v>
      </c>
      <c r="AP48">
        <v>0</v>
      </c>
      <c r="AQ48">
        <v>7.06</v>
      </c>
      <c r="AR48">
        <v>14.4</v>
      </c>
      <c r="AS48">
        <v>25.06</v>
      </c>
      <c r="AT48">
        <v>1.64</v>
      </c>
      <c r="AU48">
        <v>26.23</v>
      </c>
      <c r="AV48">
        <v>16.87</v>
      </c>
      <c r="BI48">
        <v>0</v>
      </c>
      <c r="BJ48">
        <v>5.7479599999999999E-2</v>
      </c>
      <c r="BK48">
        <v>4.0004699999999997E-2</v>
      </c>
      <c r="BL48">
        <v>1.1732899999999999E-2</v>
      </c>
      <c r="BM48">
        <v>0</v>
      </c>
      <c r="BN48">
        <v>-3.9301999999999997E-2</v>
      </c>
      <c r="BO48">
        <v>0</v>
      </c>
      <c r="BP48">
        <v>0</v>
      </c>
      <c r="BQ48">
        <v>0.163464</v>
      </c>
      <c r="BR48">
        <v>0.15293000000000001</v>
      </c>
      <c r="BS48">
        <v>0.35411700000000002</v>
      </c>
      <c r="BT48">
        <v>2.5823200000000001E-2</v>
      </c>
      <c r="BU48">
        <v>0.76624899999999996</v>
      </c>
      <c r="BV48">
        <v>0.10921699999999999</v>
      </c>
      <c r="BW48">
        <v>22.116599999999998</v>
      </c>
      <c r="BX48">
        <v>3.9975499999999999</v>
      </c>
      <c r="BY48">
        <v>350.33800000000002</v>
      </c>
      <c r="BZ48">
        <v>86.433400000000006</v>
      </c>
      <c r="CA48">
        <v>-4659.32</v>
      </c>
      <c r="CB48">
        <v>615.745</v>
      </c>
      <c r="CC48">
        <v>1057.8599999999999</v>
      </c>
      <c r="CD48">
        <v>2371.31</v>
      </c>
      <c r="CE48">
        <v>151.51499999999999</v>
      </c>
      <c r="CF48">
        <v>-2.6757400000000002E-4</v>
      </c>
      <c r="CG48">
        <v>462.88600000000002</v>
      </c>
      <c r="CH48">
        <v>32.645000000000003</v>
      </c>
      <c r="CI48">
        <v>124.452</v>
      </c>
      <c r="CJ48">
        <v>46.9285</v>
      </c>
      <c r="CK48">
        <v>204.02500000000001</v>
      </c>
      <c r="CL48">
        <v>157.09700000000001</v>
      </c>
      <c r="CM48">
        <v>2.8</v>
      </c>
      <c r="CN48">
        <v>0.54</v>
      </c>
      <c r="CO48">
        <v>3.57</v>
      </c>
      <c r="CP48">
        <v>9.9600000000000009</v>
      </c>
      <c r="CQ48">
        <v>-38.799999999999997</v>
      </c>
      <c r="CR48">
        <v>7.06</v>
      </c>
      <c r="CS48">
        <v>14.4</v>
      </c>
      <c r="CT48">
        <v>25.06</v>
      </c>
      <c r="CU48">
        <v>1.64</v>
      </c>
      <c r="CV48">
        <v>26.23</v>
      </c>
      <c r="CW48">
        <v>16.87</v>
      </c>
      <c r="DH48">
        <v>0</v>
      </c>
      <c r="DI48">
        <v>5.7479599999999999E-2</v>
      </c>
      <c r="DJ48">
        <v>4.0004699999999997E-2</v>
      </c>
      <c r="DK48">
        <v>1.1732899999999999E-2</v>
      </c>
      <c r="DL48">
        <v>-3.9301999999999997E-2</v>
      </c>
      <c r="DM48">
        <v>0.163464</v>
      </c>
      <c r="DN48">
        <v>0.15293000000000001</v>
      </c>
      <c r="DO48">
        <v>0.35411700000000002</v>
      </c>
      <c r="DP48">
        <v>2.5823200000000001E-2</v>
      </c>
      <c r="DQ48">
        <v>0.76624899999999996</v>
      </c>
      <c r="DR48">
        <v>0.10921699999999999</v>
      </c>
      <c r="DS48" t="s">
        <v>1352</v>
      </c>
      <c r="DT48" t="s">
        <v>670</v>
      </c>
      <c r="DU48" t="s">
        <v>665</v>
      </c>
      <c r="DV48" t="s">
        <v>501</v>
      </c>
      <c r="DW48">
        <v>0</v>
      </c>
      <c r="DX48">
        <v>0</v>
      </c>
      <c r="DY48">
        <v>0</v>
      </c>
      <c r="DZ48">
        <v>0</v>
      </c>
      <c r="EC48">
        <v>22.116599999999998</v>
      </c>
      <c r="ED48">
        <v>3.9975499999999999</v>
      </c>
      <c r="EE48">
        <v>350.33800000000002</v>
      </c>
      <c r="EF48">
        <v>86.433400000000006</v>
      </c>
      <c r="EG48">
        <v>0</v>
      </c>
      <c r="EH48">
        <v>-4659.32</v>
      </c>
      <c r="EI48">
        <v>0</v>
      </c>
      <c r="EJ48">
        <v>0</v>
      </c>
      <c r="EK48">
        <v>615.745</v>
      </c>
      <c r="EL48">
        <v>1057.8599999999999</v>
      </c>
      <c r="EM48">
        <v>2371.31</v>
      </c>
      <c r="EN48">
        <v>151.51499999999999</v>
      </c>
      <c r="EO48">
        <v>-2.6757400000000002E-4</v>
      </c>
      <c r="EP48">
        <v>32.645000000000003</v>
      </c>
      <c r="EQ48">
        <v>124.452</v>
      </c>
      <c r="ER48">
        <v>0</v>
      </c>
      <c r="ES48">
        <v>46.9285</v>
      </c>
      <c r="ET48">
        <v>204.02500000000001</v>
      </c>
      <c r="EU48">
        <v>2.8</v>
      </c>
      <c r="EV48">
        <v>0.54</v>
      </c>
      <c r="EW48">
        <v>3.57</v>
      </c>
      <c r="EX48">
        <v>9.9600000000000009</v>
      </c>
      <c r="EY48">
        <v>0</v>
      </c>
      <c r="EZ48">
        <v>-38.799999999999997</v>
      </c>
      <c r="FA48">
        <v>0</v>
      </c>
      <c r="FB48">
        <v>0</v>
      </c>
      <c r="FC48">
        <v>7.06</v>
      </c>
      <c r="FD48">
        <v>14.4</v>
      </c>
      <c r="FE48">
        <v>25.06</v>
      </c>
      <c r="FF48">
        <v>1.64</v>
      </c>
      <c r="FG48">
        <v>26.23</v>
      </c>
      <c r="FT48">
        <v>0</v>
      </c>
      <c r="FU48">
        <v>5.7479599999999999E-2</v>
      </c>
      <c r="FV48">
        <v>4.0004699999999997E-2</v>
      </c>
      <c r="FW48">
        <v>1.1732899999999999E-2</v>
      </c>
      <c r="FX48">
        <v>0</v>
      </c>
      <c r="FY48">
        <v>-3.9301999999999997E-2</v>
      </c>
      <c r="FZ48">
        <v>0</v>
      </c>
      <c r="GA48">
        <v>0</v>
      </c>
      <c r="GB48">
        <v>0.163464</v>
      </c>
      <c r="GC48">
        <v>0.15293000000000001</v>
      </c>
      <c r="GD48">
        <v>0.35411700000000002</v>
      </c>
      <c r="GE48">
        <v>2.5823200000000001E-2</v>
      </c>
      <c r="GF48">
        <v>0.76624899999999996</v>
      </c>
      <c r="GG48">
        <v>100.265</v>
      </c>
      <c r="GH48">
        <v>73.875500000000002</v>
      </c>
      <c r="GI48">
        <v>350.33800000000002</v>
      </c>
      <c r="GJ48">
        <v>0</v>
      </c>
      <c r="GK48">
        <v>2615</v>
      </c>
      <c r="GL48">
        <v>989.00099999999998</v>
      </c>
      <c r="GM48">
        <v>3267.2</v>
      </c>
      <c r="GN48">
        <v>327.5</v>
      </c>
      <c r="GO48">
        <v>7723.18</v>
      </c>
      <c r="GP48">
        <v>83.462100000000007</v>
      </c>
      <c r="GQ48">
        <v>178.21100000000001</v>
      </c>
      <c r="GR48">
        <v>73.400000000000006</v>
      </c>
      <c r="GS48">
        <v>335.07299999999998</v>
      </c>
      <c r="GT48">
        <v>7.0033899999999996</v>
      </c>
      <c r="GU48">
        <v>4.5999999999999996</v>
      </c>
      <c r="GV48">
        <v>3.57</v>
      </c>
      <c r="GW48">
        <v>29.5227</v>
      </c>
      <c r="GX48">
        <v>30.29</v>
      </c>
      <c r="GY48">
        <v>19.5533</v>
      </c>
      <c r="GZ48">
        <v>34.86</v>
      </c>
      <c r="HA48">
        <v>3.79</v>
      </c>
      <c r="HB48">
        <v>133.18899999999999</v>
      </c>
      <c r="HC48">
        <v>7.55</v>
      </c>
      <c r="HD48">
        <v>4.5999999999999996</v>
      </c>
      <c r="HE48">
        <v>3.57</v>
      </c>
      <c r="HF48">
        <v>12.99</v>
      </c>
      <c r="HG48">
        <v>30.29</v>
      </c>
      <c r="HH48">
        <v>15.54</v>
      </c>
      <c r="HI48">
        <v>34.86</v>
      </c>
      <c r="HJ48">
        <v>3.79</v>
      </c>
      <c r="HK48">
        <v>113.19</v>
      </c>
      <c r="ID48">
        <v>0</v>
      </c>
      <c r="IE48">
        <v>0.29766900000000002</v>
      </c>
      <c r="IF48">
        <v>4.0004699999999997E-2</v>
      </c>
      <c r="IG48">
        <v>0</v>
      </c>
      <c r="IH48">
        <v>0.76358999999999999</v>
      </c>
      <c r="II48">
        <v>0.12681200000000001</v>
      </c>
      <c r="IJ48">
        <v>0.53503100000000003</v>
      </c>
      <c r="IK48">
        <v>6.9275500000000004E-2</v>
      </c>
      <c r="IL48">
        <v>1.8323799999999999</v>
      </c>
      <c r="IM48">
        <v>48.8</v>
      </c>
      <c r="IN48">
        <v>29.1</v>
      </c>
      <c r="IO48">
        <v>19.7</v>
      </c>
      <c r="IP48">
        <v>48.8</v>
      </c>
      <c r="IQ48">
        <v>29.1</v>
      </c>
      <c r="IR48">
        <v>19.7</v>
      </c>
      <c r="IU48">
        <v>5.21</v>
      </c>
      <c r="IV48">
        <v>11.66</v>
      </c>
      <c r="IW48">
        <v>5.21</v>
      </c>
      <c r="IX48">
        <v>11.66</v>
      </c>
      <c r="IY48">
        <v>5.21</v>
      </c>
      <c r="IZ48">
        <v>11.66</v>
      </c>
      <c r="JA48">
        <v>9.1</v>
      </c>
      <c r="JB48">
        <v>35.5961</v>
      </c>
      <c r="JK48">
        <v>1</v>
      </c>
      <c r="JL48">
        <v>2.9359500000000001</v>
      </c>
      <c r="JM48">
        <v>2.9359500000000001</v>
      </c>
      <c r="JP48">
        <v>4660.68</v>
      </c>
      <c r="JQ48">
        <v>2.9359500000000001</v>
      </c>
      <c r="JR48">
        <v>0.21</v>
      </c>
      <c r="JS48">
        <v>0.27</v>
      </c>
      <c r="JT48">
        <v>1.51</v>
      </c>
      <c r="JU48">
        <v>0.21</v>
      </c>
      <c r="JV48">
        <v>0.27</v>
      </c>
      <c r="JW48">
        <v>1.51</v>
      </c>
      <c r="JZ48">
        <v>1</v>
      </c>
      <c r="KA48">
        <v>1</v>
      </c>
      <c r="KB48">
        <v>37.5747</v>
      </c>
      <c r="KC48">
        <v>21.019100000000002</v>
      </c>
      <c r="KD48">
        <v>37.5747</v>
      </c>
      <c r="KE48">
        <v>21.019100000000002</v>
      </c>
      <c r="KF48">
        <v>51.909199999999998</v>
      </c>
      <c r="KG48">
        <v>28.428599999999999</v>
      </c>
      <c r="KJ48">
        <v>4.4249900000000002</v>
      </c>
      <c r="KK48">
        <v>1.19536</v>
      </c>
      <c r="KL48">
        <v>64.966499999999996</v>
      </c>
      <c r="KM48">
        <v>15.599500000000001</v>
      </c>
      <c r="KN48">
        <v>0</v>
      </c>
      <c r="KO48">
        <v>-478.96499999999997</v>
      </c>
      <c r="KP48">
        <v>0</v>
      </c>
      <c r="KQ48">
        <v>0</v>
      </c>
      <c r="KR48">
        <v>134.529</v>
      </c>
      <c r="KS48">
        <v>192.154</v>
      </c>
      <c r="KT48">
        <v>462.36</v>
      </c>
      <c r="KU48">
        <v>33.337899999999998</v>
      </c>
      <c r="KV48">
        <v>429.60199999999998</v>
      </c>
      <c r="KW48">
        <v>173.24799999999999</v>
      </c>
      <c r="KX48">
        <v>660.47</v>
      </c>
      <c r="KY48">
        <v>0</v>
      </c>
      <c r="KZ48">
        <v>249.05099999999999</v>
      </c>
      <c r="LA48">
        <v>1082.77</v>
      </c>
      <c r="LB48">
        <v>4.4249900000000002</v>
      </c>
      <c r="LC48">
        <v>1.19536</v>
      </c>
      <c r="LD48">
        <v>64.966499999999996</v>
      </c>
      <c r="LE48">
        <v>15.599500000000001</v>
      </c>
      <c r="LF48">
        <v>-478.96499999999997</v>
      </c>
      <c r="LG48">
        <v>134.529</v>
      </c>
      <c r="LH48">
        <v>192.154</v>
      </c>
      <c r="LI48">
        <v>462.36</v>
      </c>
      <c r="LJ48">
        <v>33.337899999999998</v>
      </c>
      <c r="LK48">
        <v>429.60199999999998</v>
      </c>
      <c r="LL48">
        <v>173.24799999999999</v>
      </c>
      <c r="LM48">
        <v>660.47</v>
      </c>
      <c r="LN48">
        <v>249.05099999999999</v>
      </c>
      <c r="LO48">
        <v>1082.77</v>
      </c>
      <c r="LP48">
        <v>20.4969</v>
      </c>
      <c r="LQ48">
        <v>19.503799999999998</v>
      </c>
      <c r="LR48">
        <v>64.966499999999996</v>
      </c>
      <c r="LS48">
        <v>0</v>
      </c>
      <c r="LT48">
        <v>570.78300000000002</v>
      </c>
      <c r="LU48">
        <v>187.036</v>
      </c>
      <c r="LV48">
        <v>648.29600000000005</v>
      </c>
      <c r="LW48">
        <v>86.545199999999994</v>
      </c>
      <c r="LX48">
        <v>1597.63</v>
      </c>
      <c r="LY48">
        <v>442.93599999999998</v>
      </c>
      <c r="LZ48">
        <v>945.77099999999996</v>
      </c>
      <c r="MA48">
        <v>389.536</v>
      </c>
      <c r="MB48">
        <v>1778.24</v>
      </c>
    </row>
    <row r="49" spans="1:340" x14ac:dyDescent="0.25">
      <c r="A49" s="26">
        <v>44502.548449074071</v>
      </c>
      <c r="B49" t="s">
        <v>1397</v>
      </c>
      <c r="C49" t="s">
        <v>763</v>
      </c>
      <c r="D49">
        <v>7</v>
      </c>
      <c r="E49">
        <v>1</v>
      </c>
      <c r="F49">
        <v>2700</v>
      </c>
      <c r="G49" t="s">
        <v>87</v>
      </c>
      <c r="H49" t="s">
        <v>112</v>
      </c>
      <c r="I49">
        <v>-1.1299999999999999</v>
      </c>
      <c r="J49">
        <v>-0.9</v>
      </c>
      <c r="K49">
        <v>-0.8</v>
      </c>
      <c r="L49">
        <v>20.5</v>
      </c>
      <c r="O49">
        <v>27.827999999999999</v>
      </c>
      <c r="P49">
        <v>9.1177600000000005</v>
      </c>
      <c r="Q49">
        <v>350.33800000000002</v>
      </c>
      <c r="R49">
        <v>86.433400000000006</v>
      </c>
      <c r="S49">
        <v>0</v>
      </c>
      <c r="T49">
        <v>-4659.32</v>
      </c>
      <c r="U49">
        <v>0</v>
      </c>
      <c r="V49">
        <v>0</v>
      </c>
      <c r="W49">
        <v>615.745</v>
      </c>
      <c r="X49">
        <v>1058.54</v>
      </c>
      <c r="Y49">
        <v>2371.31</v>
      </c>
      <c r="Z49">
        <v>151.51499999999999</v>
      </c>
      <c r="AA49">
        <v>11.506399999999999</v>
      </c>
      <c r="AB49">
        <v>473.71800000000002</v>
      </c>
      <c r="AC49">
        <v>41.075299999999999</v>
      </c>
      <c r="AD49">
        <v>124.452</v>
      </c>
      <c r="AE49">
        <v>0</v>
      </c>
      <c r="AF49">
        <v>46.9285</v>
      </c>
      <c r="AG49">
        <v>212.45599999999999</v>
      </c>
      <c r="AH49">
        <v>165.52699999999999</v>
      </c>
      <c r="AI49">
        <v>3.52</v>
      </c>
      <c r="AJ49">
        <v>0.95</v>
      </c>
      <c r="AK49">
        <v>3.57</v>
      </c>
      <c r="AL49">
        <v>9.9600000000000009</v>
      </c>
      <c r="AM49">
        <v>0</v>
      </c>
      <c r="AN49">
        <v>-38.799999999999997</v>
      </c>
      <c r="AO49">
        <v>0</v>
      </c>
      <c r="AP49">
        <v>0</v>
      </c>
      <c r="AQ49">
        <v>7.06</v>
      </c>
      <c r="AR49">
        <v>14.4</v>
      </c>
      <c r="AS49">
        <v>25.06</v>
      </c>
      <c r="AT49">
        <v>1.64</v>
      </c>
      <c r="AU49">
        <v>27.36</v>
      </c>
      <c r="AV49">
        <v>18</v>
      </c>
      <c r="BI49">
        <v>0</v>
      </c>
      <c r="BJ49">
        <v>9.0616799999999997E-2</v>
      </c>
      <c r="BK49">
        <v>4.0004699999999997E-2</v>
      </c>
      <c r="BL49">
        <v>1.1732899999999999E-2</v>
      </c>
      <c r="BM49">
        <v>0</v>
      </c>
      <c r="BN49">
        <v>-3.9301999999999997E-2</v>
      </c>
      <c r="BO49">
        <v>0</v>
      </c>
      <c r="BP49">
        <v>0</v>
      </c>
      <c r="BQ49">
        <v>0.163464</v>
      </c>
      <c r="BR49">
        <v>0.153201</v>
      </c>
      <c r="BS49">
        <v>0.35411700000000002</v>
      </c>
      <c r="BT49">
        <v>2.5823200000000001E-2</v>
      </c>
      <c r="BU49">
        <v>0.79965699999999995</v>
      </c>
      <c r="BV49">
        <v>0.14235400000000001</v>
      </c>
      <c r="BW49">
        <v>22.116599999999998</v>
      </c>
      <c r="BX49">
        <v>3.9975499999999999</v>
      </c>
      <c r="BY49">
        <v>350.33800000000002</v>
      </c>
      <c r="BZ49">
        <v>86.433400000000006</v>
      </c>
      <c r="CA49">
        <v>-4659.32</v>
      </c>
      <c r="CB49">
        <v>615.745</v>
      </c>
      <c r="CC49">
        <v>1057.8599999999999</v>
      </c>
      <c r="CD49">
        <v>2371.31</v>
      </c>
      <c r="CE49">
        <v>151.51499999999999</v>
      </c>
      <c r="CF49">
        <v>-2.6757400000000002E-4</v>
      </c>
      <c r="CG49">
        <v>462.88600000000002</v>
      </c>
      <c r="CH49">
        <v>32.645000000000003</v>
      </c>
      <c r="CI49">
        <v>124.452</v>
      </c>
      <c r="CJ49">
        <v>46.9285</v>
      </c>
      <c r="CK49">
        <v>204.02500000000001</v>
      </c>
      <c r="CL49">
        <v>157.09700000000001</v>
      </c>
      <c r="CM49">
        <v>2.8</v>
      </c>
      <c r="CN49">
        <v>0.54</v>
      </c>
      <c r="CO49">
        <v>3.57</v>
      </c>
      <c r="CP49">
        <v>9.9600000000000009</v>
      </c>
      <c r="CQ49">
        <v>-38.799999999999997</v>
      </c>
      <c r="CR49">
        <v>7.06</v>
      </c>
      <c r="CS49">
        <v>14.4</v>
      </c>
      <c r="CT49">
        <v>25.06</v>
      </c>
      <c r="CU49">
        <v>1.64</v>
      </c>
      <c r="CV49">
        <v>26.23</v>
      </c>
      <c r="CW49">
        <v>16.87</v>
      </c>
      <c r="DH49">
        <v>0</v>
      </c>
      <c r="DI49">
        <v>5.7479599999999999E-2</v>
      </c>
      <c r="DJ49">
        <v>4.0004699999999997E-2</v>
      </c>
      <c r="DK49">
        <v>1.1732899999999999E-2</v>
      </c>
      <c r="DL49">
        <v>-3.9301999999999997E-2</v>
      </c>
      <c r="DM49">
        <v>0.163464</v>
      </c>
      <c r="DN49">
        <v>0.15293000000000001</v>
      </c>
      <c r="DO49">
        <v>0.35411700000000002</v>
      </c>
      <c r="DP49">
        <v>2.5823200000000001E-2</v>
      </c>
      <c r="DQ49">
        <v>0.76624899999999996</v>
      </c>
      <c r="DR49">
        <v>0.10921699999999999</v>
      </c>
      <c r="DS49" t="s">
        <v>1352</v>
      </c>
      <c r="DT49" t="s">
        <v>670</v>
      </c>
      <c r="DU49" t="s">
        <v>665</v>
      </c>
      <c r="DV49" t="s">
        <v>501</v>
      </c>
      <c r="DW49">
        <v>-3.3408E-2</v>
      </c>
      <c r="DX49">
        <v>-3.3137199999999999E-2</v>
      </c>
      <c r="DY49">
        <v>-4.3</v>
      </c>
      <c r="DZ49">
        <v>-6.7</v>
      </c>
      <c r="EC49">
        <v>27.827999999999999</v>
      </c>
      <c r="ED49">
        <v>9.1177600000000005</v>
      </c>
      <c r="EE49">
        <v>350.33800000000002</v>
      </c>
      <c r="EF49">
        <v>86.433400000000006</v>
      </c>
      <c r="EG49">
        <v>0</v>
      </c>
      <c r="EH49">
        <v>-4659.32</v>
      </c>
      <c r="EI49">
        <v>0</v>
      </c>
      <c r="EJ49">
        <v>0</v>
      </c>
      <c r="EK49">
        <v>615.745</v>
      </c>
      <c r="EL49">
        <v>1058.54</v>
      </c>
      <c r="EM49">
        <v>2371.31</v>
      </c>
      <c r="EN49">
        <v>151.51499999999999</v>
      </c>
      <c r="EO49">
        <v>11.506399999999999</v>
      </c>
      <c r="EP49">
        <v>41.075299999999999</v>
      </c>
      <c r="EQ49">
        <v>124.452</v>
      </c>
      <c r="ER49">
        <v>0</v>
      </c>
      <c r="ES49">
        <v>46.9285</v>
      </c>
      <c r="ET49">
        <v>212.45599999999999</v>
      </c>
      <c r="EU49">
        <v>3.52</v>
      </c>
      <c r="EV49">
        <v>0.95</v>
      </c>
      <c r="EW49">
        <v>3.57</v>
      </c>
      <c r="EX49">
        <v>9.9600000000000009</v>
      </c>
      <c r="EY49">
        <v>0</v>
      </c>
      <c r="EZ49">
        <v>-38.799999999999997</v>
      </c>
      <c r="FA49">
        <v>0</v>
      </c>
      <c r="FB49">
        <v>0</v>
      </c>
      <c r="FC49">
        <v>7.06</v>
      </c>
      <c r="FD49">
        <v>14.4</v>
      </c>
      <c r="FE49">
        <v>25.06</v>
      </c>
      <c r="FF49">
        <v>1.64</v>
      </c>
      <c r="FG49">
        <v>27.36</v>
      </c>
      <c r="FT49">
        <v>0</v>
      </c>
      <c r="FU49">
        <v>9.0616799999999997E-2</v>
      </c>
      <c r="FV49">
        <v>4.0004699999999997E-2</v>
      </c>
      <c r="FW49">
        <v>1.1732899999999999E-2</v>
      </c>
      <c r="FX49">
        <v>0</v>
      </c>
      <c r="FY49">
        <v>-3.9301999999999997E-2</v>
      </c>
      <c r="FZ49">
        <v>0</v>
      </c>
      <c r="GA49">
        <v>0</v>
      </c>
      <c r="GB49">
        <v>0.163464</v>
      </c>
      <c r="GC49">
        <v>0.153201</v>
      </c>
      <c r="GD49">
        <v>0.35411700000000002</v>
      </c>
      <c r="GE49">
        <v>2.5823200000000001E-2</v>
      </c>
      <c r="GF49">
        <v>0.79965699999999995</v>
      </c>
      <c r="GG49">
        <v>100.265</v>
      </c>
      <c r="GH49">
        <v>73.875500000000002</v>
      </c>
      <c r="GI49">
        <v>350.33800000000002</v>
      </c>
      <c r="GJ49">
        <v>0</v>
      </c>
      <c r="GK49">
        <v>2615</v>
      </c>
      <c r="GL49">
        <v>989.00099999999998</v>
      </c>
      <c r="GM49">
        <v>3267.2</v>
      </c>
      <c r="GN49">
        <v>327.5</v>
      </c>
      <c r="GO49">
        <v>7723.18</v>
      </c>
      <c r="GP49">
        <v>83.462100000000007</v>
      </c>
      <c r="GQ49">
        <v>178.21100000000001</v>
      </c>
      <c r="GR49">
        <v>73.400000000000006</v>
      </c>
      <c r="GS49">
        <v>335.07299999999998</v>
      </c>
      <c r="GT49">
        <v>7.0033899999999996</v>
      </c>
      <c r="GU49">
        <v>4.5999999999999996</v>
      </c>
      <c r="GV49">
        <v>3.57</v>
      </c>
      <c r="GW49">
        <v>29.5227</v>
      </c>
      <c r="GX49">
        <v>30.29</v>
      </c>
      <c r="GY49">
        <v>19.5533</v>
      </c>
      <c r="GZ49">
        <v>34.86</v>
      </c>
      <c r="HA49">
        <v>3.79</v>
      </c>
      <c r="HB49">
        <v>133.18899999999999</v>
      </c>
      <c r="HC49">
        <v>7.55</v>
      </c>
      <c r="HD49">
        <v>4.5999999999999996</v>
      </c>
      <c r="HE49">
        <v>3.57</v>
      </c>
      <c r="HF49">
        <v>12.99</v>
      </c>
      <c r="HG49">
        <v>30.29</v>
      </c>
      <c r="HH49">
        <v>15.54</v>
      </c>
      <c r="HI49">
        <v>34.86</v>
      </c>
      <c r="HJ49">
        <v>3.79</v>
      </c>
      <c r="HK49">
        <v>113.19</v>
      </c>
      <c r="ID49">
        <v>0</v>
      </c>
      <c r="IE49">
        <v>0.29766900000000002</v>
      </c>
      <c r="IF49">
        <v>4.0004699999999997E-2</v>
      </c>
      <c r="IG49">
        <v>0</v>
      </c>
      <c r="IH49">
        <v>0.76358999999999999</v>
      </c>
      <c r="II49">
        <v>0.12681200000000001</v>
      </c>
      <c r="IJ49">
        <v>0.53503100000000003</v>
      </c>
      <c r="IK49">
        <v>6.9275500000000004E-2</v>
      </c>
      <c r="IL49">
        <v>1.8323799999999999</v>
      </c>
      <c r="IM49">
        <v>49.7</v>
      </c>
      <c r="IN49">
        <v>29.2</v>
      </c>
      <c r="IO49">
        <v>20.5</v>
      </c>
      <c r="IP49">
        <v>48.8</v>
      </c>
      <c r="IQ49">
        <v>29.1</v>
      </c>
      <c r="IR49">
        <v>19.7</v>
      </c>
      <c r="IU49">
        <v>5.67</v>
      </c>
      <c r="IV49">
        <v>12.33</v>
      </c>
      <c r="IW49">
        <v>5.21</v>
      </c>
      <c r="IX49">
        <v>11.66</v>
      </c>
      <c r="IY49">
        <v>5.67</v>
      </c>
      <c r="IZ49">
        <v>12.33</v>
      </c>
      <c r="JA49">
        <v>9.1</v>
      </c>
      <c r="JB49">
        <v>35.5961</v>
      </c>
      <c r="JK49">
        <v>1</v>
      </c>
      <c r="JL49">
        <v>2.9359500000000001</v>
      </c>
      <c r="JM49">
        <v>2.9359500000000001</v>
      </c>
      <c r="JP49">
        <v>4660.68</v>
      </c>
      <c r="JQ49">
        <v>2.9359500000000001</v>
      </c>
      <c r="JR49">
        <v>0.21</v>
      </c>
      <c r="JS49">
        <v>0.27</v>
      </c>
      <c r="JT49">
        <v>1.56</v>
      </c>
      <c r="JU49">
        <v>0.21</v>
      </c>
      <c r="JV49">
        <v>0.27</v>
      </c>
      <c r="JW49">
        <v>1.51</v>
      </c>
      <c r="JZ49">
        <v>1</v>
      </c>
      <c r="KA49">
        <v>1</v>
      </c>
      <c r="KB49">
        <v>40.671399999999998</v>
      </c>
      <c r="KC49">
        <v>22.0945</v>
      </c>
      <c r="KD49">
        <v>37.5747</v>
      </c>
      <c r="KE49">
        <v>21.019100000000002</v>
      </c>
      <c r="KF49">
        <v>51.909199999999998</v>
      </c>
      <c r="KG49">
        <v>28.428599999999999</v>
      </c>
      <c r="KJ49">
        <v>5.6086499999999999</v>
      </c>
      <c r="KK49">
        <v>2.6329799999999999</v>
      </c>
      <c r="KL49">
        <v>64.966499999999996</v>
      </c>
      <c r="KM49">
        <v>15.599500000000001</v>
      </c>
      <c r="KN49">
        <v>0</v>
      </c>
      <c r="KO49">
        <v>-478.96499999999997</v>
      </c>
      <c r="KP49">
        <v>0</v>
      </c>
      <c r="KQ49">
        <v>0</v>
      </c>
      <c r="KR49">
        <v>134.529</v>
      </c>
      <c r="KS49">
        <v>192.29599999999999</v>
      </c>
      <c r="KT49">
        <v>462.36</v>
      </c>
      <c r="KU49">
        <v>33.337899999999998</v>
      </c>
      <c r="KV49">
        <v>432.36599999999999</v>
      </c>
      <c r="KW49">
        <v>217.988</v>
      </c>
      <c r="KX49">
        <v>660.47</v>
      </c>
      <c r="KY49">
        <v>0</v>
      </c>
      <c r="KZ49">
        <v>249.05099999999999</v>
      </c>
      <c r="LA49">
        <v>1127.51</v>
      </c>
      <c r="LB49">
        <v>4.4249900000000002</v>
      </c>
      <c r="LC49">
        <v>1.19536</v>
      </c>
      <c r="LD49">
        <v>64.966499999999996</v>
      </c>
      <c r="LE49">
        <v>15.599500000000001</v>
      </c>
      <c r="LF49">
        <v>-478.96499999999997</v>
      </c>
      <c r="LG49">
        <v>134.529</v>
      </c>
      <c r="LH49">
        <v>192.154</v>
      </c>
      <c r="LI49">
        <v>462.36</v>
      </c>
      <c r="LJ49">
        <v>33.337899999999998</v>
      </c>
      <c r="LK49">
        <v>429.60199999999998</v>
      </c>
      <c r="LL49">
        <v>173.24799999999999</v>
      </c>
      <c r="LM49">
        <v>660.47</v>
      </c>
      <c r="LN49">
        <v>249.05099999999999</v>
      </c>
      <c r="LO49">
        <v>1082.77</v>
      </c>
      <c r="LP49">
        <v>20.4969</v>
      </c>
      <c r="LQ49">
        <v>19.503799999999998</v>
      </c>
      <c r="LR49">
        <v>64.966499999999996</v>
      </c>
      <c r="LS49">
        <v>0</v>
      </c>
      <c r="LT49">
        <v>570.78300000000002</v>
      </c>
      <c r="LU49">
        <v>187.036</v>
      </c>
      <c r="LV49">
        <v>648.29600000000005</v>
      </c>
      <c r="LW49">
        <v>86.545199999999994</v>
      </c>
      <c r="LX49">
        <v>1597.63</v>
      </c>
      <c r="LY49">
        <v>442.93599999999998</v>
      </c>
      <c r="LZ49">
        <v>945.77099999999996</v>
      </c>
      <c r="MA49">
        <v>389.536</v>
      </c>
      <c r="MB49">
        <v>1778.24</v>
      </c>
    </row>
    <row r="50" spans="1:340" x14ac:dyDescent="0.25">
      <c r="A50" s="26">
        <v>44502.548819444448</v>
      </c>
      <c r="B50" t="s">
        <v>1398</v>
      </c>
      <c r="C50" t="s">
        <v>765</v>
      </c>
      <c r="D50">
        <v>8</v>
      </c>
      <c r="E50">
        <v>1</v>
      </c>
      <c r="F50">
        <v>2700</v>
      </c>
      <c r="G50" t="s">
        <v>87</v>
      </c>
      <c r="H50" t="s">
        <v>393</v>
      </c>
      <c r="I50">
        <v>0</v>
      </c>
      <c r="J50">
        <v>0</v>
      </c>
      <c r="K50">
        <v>0</v>
      </c>
      <c r="L50">
        <v>20.9</v>
      </c>
      <c r="O50">
        <v>33.183300000000003</v>
      </c>
      <c r="P50">
        <v>269.25900000000001</v>
      </c>
      <c r="Q50">
        <v>352.928</v>
      </c>
      <c r="R50">
        <v>86.433400000000006</v>
      </c>
      <c r="S50">
        <v>0</v>
      </c>
      <c r="T50">
        <v>-4957.05</v>
      </c>
      <c r="U50">
        <v>0</v>
      </c>
      <c r="V50">
        <v>0</v>
      </c>
      <c r="W50">
        <v>615.745</v>
      </c>
      <c r="X50">
        <v>1076.68</v>
      </c>
      <c r="Y50">
        <v>2371.31</v>
      </c>
      <c r="Z50">
        <v>151.51499999999999</v>
      </c>
      <c r="AA50">
        <v>3.9051999999999999E-4</v>
      </c>
      <c r="AB50">
        <v>741.80399999999997</v>
      </c>
      <c r="AC50">
        <v>48.9818</v>
      </c>
      <c r="AD50">
        <v>121.751</v>
      </c>
      <c r="AE50">
        <v>0</v>
      </c>
      <c r="AF50">
        <v>46.9285</v>
      </c>
      <c r="AG50">
        <v>217.66200000000001</v>
      </c>
      <c r="AH50">
        <v>170.733</v>
      </c>
      <c r="AI50">
        <v>4.34</v>
      </c>
      <c r="AJ50">
        <v>11.28</v>
      </c>
      <c r="AK50">
        <v>3.49</v>
      </c>
      <c r="AL50">
        <v>9.8800000000000008</v>
      </c>
      <c r="AM50">
        <v>0</v>
      </c>
      <c r="AN50">
        <v>-41.72</v>
      </c>
      <c r="AO50">
        <v>0</v>
      </c>
      <c r="AP50">
        <v>0</v>
      </c>
      <c r="AQ50">
        <v>6.67</v>
      </c>
      <c r="AR50">
        <v>14.34</v>
      </c>
      <c r="AS50">
        <v>24.21</v>
      </c>
      <c r="AT50">
        <v>1.55</v>
      </c>
      <c r="AU50">
        <v>34.04</v>
      </c>
      <c r="AV50">
        <v>28.99</v>
      </c>
      <c r="BI50">
        <v>0</v>
      </c>
      <c r="BJ50">
        <v>0.755077</v>
      </c>
      <c r="BK50">
        <v>4.03004E-2</v>
      </c>
      <c r="BL50">
        <v>1.1732899999999999E-2</v>
      </c>
      <c r="BM50">
        <v>0</v>
      </c>
      <c r="BN50">
        <v>-4.2818099999999998E-2</v>
      </c>
      <c r="BO50">
        <v>0</v>
      </c>
      <c r="BP50">
        <v>0</v>
      </c>
      <c r="BQ50">
        <v>0.163464</v>
      </c>
      <c r="BR50">
        <v>0.15860399999999999</v>
      </c>
      <c r="BS50">
        <v>0.35411700000000002</v>
      </c>
      <c r="BT50">
        <v>2.5823200000000001E-2</v>
      </c>
      <c r="BU50">
        <v>1.4662999999999999</v>
      </c>
      <c r="BV50">
        <v>0.80710999999999999</v>
      </c>
      <c r="BW50">
        <v>33.183300000000003</v>
      </c>
      <c r="BX50">
        <v>269.25900000000001</v>
      </c>
      <c r="BY50">
        <v>352.928</v>
      </c>
      <c r="BZ50">
        <v>86.433400000000006</v>
      </c>
      <c r="CA50">
        <v>-4957.05</v>
      </c>
      <c r="CB50">
        <v>615.745</v>
      </c>
      <c r="CC50">
        <v>1076.68</v>
      </c>
      <c r="CD50">
        <v>2371.31</v>
      </c>
      <c r="CE50">
        <v>151.51499999999999</v>
      </c>
      <c r="CF50">
        <v>3.9177999999999999E-4</v>
      </c>
      <c r="CG50">
        <v>741.80399999999997</v>
      </c>
      <c r="CH50">
        <v>48.9818</v>
      </c>
      <c r="CI50">
        <v>121.751</v>
      </c>
      <c r="CJ50">
        <v>46.9285</v>
      </c>
      <c r="CK50">
        <v>217.66200000000001</v>
      </c>
      <c r="CL50">
        <v>170.733</v>
      </c>
      <c r="CM50">
        <v>4.34</v>
      </c>
      <c r="CN50">
        <v>11.28</v>
      </c>
      <c r="CO50">
        <v>3.49</v>
      </c>
      <c r="CP50">
        <v>9.8800000000000008</v>
      </c>
      <c r="CQ50">
        <v>-41.72</v>
      </c>
      <c r="CR50">
        <v>6.67</v>
      </c>
      <c r="CS50">
        <v>14.34</v>
      </c>
      <c r="CT50">
        <v>24.21</v>
      </c>
      <c r="CU50">
        <v>1.55</v>
      </c>
      <c r="CV50">
        <v>34.04</v>
      </c>
      <c r="CW50">
        <v>28.99</v>
      </c>
      <c r="DH50">
        <v>0</v>
      </c>
      <c r="DI50">
        <v>0.755077</v>
      </c>
      <c r="DJ50">
        <v>4.03004E-2</v>
      </c>
      <c r="DK50">
        <v>1.1732899999999999E-2</v>
      </c>
      <c r="DL50">
        <v>-4.2818099999999998E-2</v>
      </c>
      <c r="DM50">
        <v>0.163464</v>
      </c>
      <c r="DN50">
        <v>0.15860399999999999</v>
      </c>
      <c r="DO50">
        <v>0.35411700000000002</v>
      </c>
      <c r="DP50">
        <v>2.5823200000000001E-2</v>
      </c>
      <c r="DQ50">
        <v>1.4662999999999999</v>
      </c>
      <c r="DR50">
        <v>0.80710999999999999</v>
      </c>
      <c r="DS50" t="s">
        <v>1352</v>
      </c>
      <c r="DT50" t="s">
        <v>670</v>
      </c>
      <c r="DU50" t="s">
        <v>665</v>
      </c>
      <c r="DV50" t="s">
        <v>501</v>
      </c>
      <c r="DW50" s="27">
        <v>6.5047599999999998E-9</v>
      </c>
      <c r="DX50" s="27">
        <v>6.5047599999999998E-9</v>
      </c>
      <c r="DY50">
        <v>0</v>
      </c>
      <c r="DZ50">
        <v>0</v>
      </c>
      <c r="EC50">
        <v>33.183300000000003</v>
      </c>
      <c r="ED50">
        <v>269.25900000000001</v>
      </c>
      <c r="EE50">
        <v>352.928</v>
      </c>
      <c r="EF50">
        <v>86.433400000000006</v>
      </c>
      <c r="EG50">
        <v>0</v>
      </c>
      <c r="EH50">
        <v>-4957.05</v>
      </c>
      <c r="EI50">
        <v>0</v>
      </c>
      <c r="EJ50">
        <v>0</v>
      </c>
      <c r="EK50">
        <v>615.745</v>
      </c>
      <c r="EL50">
        <v>1076.68</v>
      </c>
      <c r="EM50">
        <v>2371.31</v>
      </c>
      <c r="EN50">
        <v>151.51499999999999</v>
      </c>
      <c r="EO50">
        <v>3.9051999999999999E-4</v>
      </c>
      <c r="EP50">
        <v>48.9818</v>
      </c>
      <c r="EQ50">
        <v>121.751</v>
      </c>
      <c r="ER50">
        <v>0</v>
      </c>
      <c r="ES50">
        <v>46.9285</v>
      </c>
      <c r="ET50">
        <v>217.66200000000001</v>
      </c>
      <c r="EU50">
        <v>4.34</v>
      </c>
      <c r="EV50">
        <v>11.28</v>
      </c>
      <c r="EW50">
        <v>3.49</v>
      </c>
      <c r="EX50">
        <v>9.8800000000000008</v>
      </c>
      <c r="EY50">
        <v>0</v>
      </c>
      <c r="EZ50">
        <v>-41.72</v>
      </c>
      <c r="FA50">
        <v>0</v>
      </c>
      <c r="FB50">
        <v>0</v>
      </c>
      <c r="FC50">
        <v>6.67</v>
      </c>
      <c r="FD50">
        <v>14.34</v>
      </c>
      <c r="FE50">
        <v>24.21</v>
      </c>
      <c r="FF50">
        <v>1.55</v>
      </c>
      <c r="FG50">
        <v>34.04</v>
      </c>
      <c r="FT50">
        <v>0</v>
      </c>
      <c r="FU50">
        <v>0.755077</v>
      </c>
      <c r="FV50">
        <v>4.03004E-2</v>
      </c>
      <c r="FW50">
        <v>1.1732899999999999E-2</v>
      </c>
      <c r="FX50">
        <v>0</v>
      </c>
      <c r="FY50">
        <v>-4.2818099999999998E-2</v>
      </c>
      <c r="FZ50">
        <v>0</v>
      </c>
      <c r="GA50">
        <v>0</v>
      </c>
      <c r="GB50">
        <v>0.163464</v>
      </c>
      <c r="GC50">
        <v>0.15860399999999999</v>
      </c>
      <c r="GD50">
        <v>0.35411700000000002</v>
      </c>
      <c r="GE50">
        <v>2.5823200000000001E-2</v>
      </c>
      <c r="GF50">
        <v>1.4662999999999999</v>
      </c>
      <c r="GG50">
        <v>173.40700000000001</v>
      </c>
      <c r="GH50">
        <v>999.90300000000002</v>
      </c>
      <c r="GI50">
        <v>352.928</v>
      </c>
      <c r="GJ50">
        <v>0</v>
      </c>
      <c r="GK50">
        <v>2615</v>
      </c>
      <c r="GL50">
        <v>989.00099999999998</v>
      </c>
      <c r="GM50">
        <v>3267.2</v>
      </c>
      <c r="GN50">
        <v>327.5</v>
      </c>
      <c r="GO50">
        <v>8724.94</v>
      </c>
      <c r="GP50">
        <v>144.35300000000001</v>
      </c>
      <c r="GQ50">
        <v>175.23500000000001</v>
      </c>
      <c r="GR50">
        <v>73.400000000000006</v>
      </c>
      <c r="GS50">
        <v>392.98700000000002</v>
      </c>
      <c r="GT50">
        <v>12.7864</v>
      </c>
      <c r="GU50">
        <v>34.31</v>
      </c>
      <c r="GV50">
        <v>3.49</v>
      </c>
      <c r="GW50">
        <v>27.659600000000001</v>
      </c>
      <c r="GX50">
        <v>28.61</v>
      </c>
      <c r="GY50">
        <v>19.203099999999999</v>
      </c>
      <c r="GZ50">
        <v>33.65</v>
      </c>
      <c r="HA50">
        <v>3.43</v>
      </c>
      <c r="HB50">
        <v>163.13900000000001</v>
      </c>
      <c r="HC50">
        <v>13.46</v>
      </c>
      <c r="HD50">
        <v>34.31</v>
      </c>
      <c r="HE50">
        <v>3.49</v>
      </c>
      <c r="HF50">
        <v>13</v>
      </c>
      <c r="HG50">
        <v>28.61</v>
      </c>
      <c r="HH50">
        <v>15.3</v>
      </c>
      <c r="HI50">
        <v>33.65</v>
      </c>
      <c r="HJ50">
        <v>3.43</v>
      </c>
      <c r="HK50">
        <v>145.25</v>
      </c>
      <c r="ID50">
        <v>0</v>
      </c>
      <c r="IE50">
        <v>1.73017</v>
      </c>
      <c r="IF50">
        <v>4.03004E-2</v>
      </c>
      <c r="IG50">
        <v>0</v>
      </c>
      <c r="IH50">
        <v>0.76358999999999999</v>
      </c>
      <c r="II50">
        <v>0.12681200000000001</v>
      </c>
      <c r="IJ50">
        <v>0.53503100000000003</v>
      </c>
      <c r="IK50">
        <v>6.9275500000000004E-2</v>
      </c>
      <c r="IL50">
        <v>3.26518</v>
      </c>
      <c r="IM50">
        <v>46.4</v>
      </c>
      <c r="IN50">
        <v>25.5</v>
      </c>
      <c r="IO50">
        <v>20.9</v>
      </c>
      <c r="IP50">
        <v>46.4</v>
      </c>
      <c r="IQ50">
        <v>25.5</v>
      </c>
      <c r="IR50">
        <v>20.9</v>
      </c>
      <c r="IU50">
        <v>15.92</v>
      </c>
      <c r="IV50">
        <v>13.07</v>
      </c>
      <c r="IW50">
        <v>15.92</v>
      </c>
      <c r="IX50">
        <v>13.07</v>
      </c>
      <c r="IY50">
        <v>15.92</v>
      </c>
      <c r="IZ50">
        <v>13.07</v>
      </c>
      <c r="JA50">
        <v>39.36</v>
      </c>
      <c r="JB50">
        <v>38.886000000000003</v>
      </c>
      <c r="JK50">
        <v>1</v>
      </c>
      <c r="JL50">
        <v>3.21991</v>
      </c>
      <c r="JM50">
        <v>3.21991</v>
      </c>
      <c r="JP50">
        <v>4958.5</v>
      </c>
      <c r="JQ50">
        <v>3.21991</v>
      </c>
      <c r="JR50">
        <v>0.22</v>
      </c>
      <c r="JS50">
        <v>0.28999999999999998</v>
      </c>
      <c r="JT50">
        <v>1.62</v>
      </c>
      <c r="JU50">
        <v>0.22</v>
      </c>
      <c r="JV50">
        <v>0.28999999999999998</v>
      </c>
      <c r="JW50">
        <v>1.62</v>
      </c>
      <c r="JZ50">
        <v>1</v>
      </c>
      <c r="KA50">
        <v>1</v>
      </c>
      <c r="KB50">
        <v>37.990299999999998</v>
      </c>
      <c r="KC50">
        <v>20.617599999999999</v>
      </c>
      <c r="KD50">
        <v>37.990299999999998</v>
      </c>
      <c r="KE50">
        <v>20.617599999999999</v>
      </c>
      <c r="KF50">
        <v>65.453199999999995</v>
      </c>
      <c r="KG50">
        <v>46.929299999999998</v>
      </c>
      <c r="KJ50">
        <v>6.5436300000000003</v>
      </c>
      <c r="KK50">
        <v>65.781899999999993</v>
      </c>
      <c r="KL50">
        <v>65.446700000000007</v>
      </c>
      <c r="KM50">
        <v>15.599500000000001</v>
      </c>
      <c r="KN50">
        <v>0</v>
      </c>
      <c r="KO50">
        <v>-510.62400000000002</v>
      </c>
      <c r="KP50">
        <v>0</v>
      </c>
      <c r="KQ50">
        <v>0</v>
      </c>
      <c r="KR50">
        <v>134.529</v>
      </c>
      <c r="KS50">
        <v>196.02199999999999</v>
      </c>
      <c r="KT50">
        <v>462.36</v>
      </c>
      <c r="KU50">
        <v>33.337899999999998</v>
      </c>
      <c r="KV50">
        <v>468.99599999999998</v>
      </c>
      <c r="KW50">
        <v>259.94799999999998</v>
      </c>
      <c r="KX50">
        <v>646.13800000000003</v>
      </c>
      <c r="KY50">
        <v>0</v>
      </c>
      <c r="KZ50">
        <v>249.05099999999999</v>
      </c>
      <c r="LA50">
        <v>1155.1400000000001</v>
      </c>
      <c r="LB50">
        <v>6.5436300000000003</v>
      </c>
      <c r="LC50">
        <v>65.781899999999993</v>
      </c>
      <c r="LD50">
        <v>65.446700000000007</v>
      </c>
      <c r="LE50">
        <v>15.599500000000001</v>
      </c>
      <c r="LF50">
        <v>-510.62400000000002</v>
      </c>
      <c r="LG50">
        <v>134.529</v>
      </c>
      <c r="LH50">
        <v>196.02199999999999</v>
      </c>
      <c r="LI50">
        <v>462.36</v>
      </c>
      <c r="LJ50">
        <v>33.337899999999998</v>
      </c>
      <c r="LK50">
        <v>468.99599999999998</v>
      </c>
      <c r="LL50">
        <v>259.94799999999998</v>
      </c>
      <c r="LM50">
        <v>646.13800000000003</v>
      </c>
      <c r="LN50">
        <v>249.05099999999999</v>
      </c>
      <c r="LO50">
        <v>1155.1400000000001</v>
      </c>
      <c r="LP50">
        <v>35.111699999999999</v>
      </c>
      <c r="LQ50">
        <v>255.36600000000001</v>
      </c>
      <c r="LR50">
        <v>65.446700000000007</v>
      </c>
      <c r="LS50">
        <v>0</v>
      </c>
      <c r="LT50">
        <v>570.78300000000002</v>
      </c>
      <c r="LU50">
        <v>187.036</v>
      </c>
      <c r="LV50">
        <v>648.29600000000005</v>
      </c>
      <c r="LW50">
        <v>86.545199999999994</v>
      </c>
      <c r="LX50">
        <v>1848.58</v>
      </c>
      <c r="LY50">
        <v>766.08399999999995</v>
      </c>
      <c r="LZ50">
        <v>929.976</v>
      </c>
      <c r="MA50">
        <v>389.536</v>
      </c>
      <c r="MB50">
        <v>2085.6</v>
      </c>
    </row>
    <row r="51" spans="1:340" x14ac:dyDescent="0.25">
      <c r="A51" s="26">
        <v>44502.549189814818</v>
      </c>
      <c r="B51" t="s">
        <v>1399</v>
      </c>
      <c r="C51" t="s">
        <v>767</v>
      </c>
      <c r="D51">
        <v>8</v>
      </c>
      <c r="E51">
        <v>1</v>
      </c>
      <c r="F51">
        <v>2700</v>
      </c>
      <c r="G51" t="s">
        <v>87</v>
      </c>
      <c r="H51" t="s">
        <v>112</v>
      </c>
      <c r="I51">
        <v>-4.79</v>
      </c>
      <c r="J51">
        <v>-3</v>
      </c>
      <c r="K51">
        <v>-2.9</v>
      </c>
      <c r="L51">
        <v>23.8</v>
      </c>
      <c r="O51">
        <v>41.615000000000002</v>
      </c>
      <c r="P51">
        <v>352.65699999999998</v>
      </c>
      <c r="Q51">
        <v>352.928</v>
      </c>
      <c r="R51">
        <v>86.433400000000006</v>
      </c>
      <c r="S51">
        <v>0</v>
      </c>
      <c r="T51">
        <v>-4957.05</v>
      </c>
      <c r="U51">
        <v>0</v>
      </c>
      <c r="V51">
        <v>0</v>
      </c>
      <c r="W51">
        <v>615.745</v>
      </c>
      <c r="X51">
        <v>1078.06</v>
      </c>
      <c r="Y51">
        <v>2371.31</v>
      </c>
      <c r="Z51">
        <v>151.51499999999999</v>
      </c>
      <c r="AA51">
        <v>93.213200000000001</v>
      </c>
      <c r="AB51">
        <v>833.63400000000001</v>
      </c>
      <c r="AC51">
        <v>61.427700000000002</v>
      </c>
      <c r="AD51">
        <v>121.751</v>
      </c>
      <c r="AE51">
        <v>0</v>
      </c>
      <c r="AF51">
        <v>46.9285</v>
      </c>
      <c r="AG51">
        <v>230.108</v>
      </c>
      <c r="AH51">
        <v>183.179</v>
      </c>
      <c r="AI51">
        <v>5.45</v>
      </c>
      <c r="AJ51">
        <v>14.96</v>
      </c>
      <c r="AK51">
        <v>3.49</v>
      </c>
      <c r="AL51">
        <v>9.8800000000000008</v>
      </c>
      <c r="AM51">
        <v>0</v>
      </c>
      <c r="AN51">
        <v>-41.74</v>
      </c>
      <c r="AO51">
        <v>0</v>
      </c>
      <c r="AP51">
        <v>0</v>
      </c>
      <c r="AQ51">
        <v>6.67</v>
      </c>
      <c r="AR51">
        <v>14.36</v>
      </c>
      <c r="AS51">
        <v>24.21</v>
      </c>
      <c r="AT51">
        <v>1.55</v>
      </c>
      <c r="AU51">
        <v>38.83</v>
      </c>
      <c r="AV51">
        <v>33.78</v>
      </c>
      <c r="BI51">
        <v>0</v>
      </c>
      <c r="BJ51">
        <v>0.95564000000000004</v>
      </c>
      <c r="BK51">
        <v>4.03004E-2</v>
      </c>
      <c r="BL51">
        <v>1.1732899999999999E-2</v>
      </c>
      <c r="BM51">
        <v>0</v>
      </c>
      <c r="BN51">
        <v>-4.2818099999999998E-2</v>
      </c>
      <c r="BO51">
        <v>0</v>
      </c>
      <c r="BP51">
        <v>0</v>
      </c>
      <c r="BQ51">
        <v>0.163464</v>
      </c>
      <c r="BR51">
        <v>0.15868599999999999</v>
      </c>
      <c r="BS51">
        <v>0.35411700000000002</v>
      </c>
      <c r="BT51">
        <v>2.5823200000000001E-2</v>
      </c>
      <c r="BU51">
        <v>1.6669400000000001</v>
      </c>
      <c r="BV51">
        <v>1.0076700000000001</v>
      </c>
      <c r="BW51">
        <v>33.183300000000003</v>
      </c>
      <c r="BX51">
        <v>269.25900000000001</v>
      </c>
      <c r="BY51">
        <v>352.928</v>
      </c>
      <c r="BZ51">
        <v>86.433400000000006</v>
      </c>
      <c r="CA51">
        <v>-4957.05</v>
      </c>
      <c r="CB51">
        <v>615.745</v>
      </c>
      <c r="CC51">
        <v>1076.68</v>
      </c>
      <c r="CD51">
        <v>2371.31</v>
      </c>
      <c r="CE51">
        <v>151.51499999999999</v>
      </c>
      <c r="CF51">
        <v>3.9177999999999999E-4</v>
      </c>
      <c r="CG51">
        <v>741.80399999999997</v>
      </c>
      <c r="CH51">
        <v>48.9818</v>
      </c>
      <c r="CI51">
        <v>121.751</v>
      </c>
      <c r="CJ51">
        <v>46.9285</v>
      </c>
      <c r="CK51">
        <v>217.66200000000001</v>
      </c>
      <c r="CL51">
        <v>170.733</v>
      </c>
      <c r="CM51">
        <v>4.34</v>
      </c>
      <c r="CN51">
        <v>11.28</v>
      </c>
      <c r="CO51">
        <v>3.49</v>
      </c>
      <c r="CP51">
        <v>9.8800000000000008</v>
      </c>
      <c r="CQ51">
        <v>-41.72</v>
      </c>
      <c r="CR51">
        <v>6.67</v>
      </c>
      <c r="CS51">
        <v>14.34</v>
      </c>
      <c r="CT51">
        <v>24.21</v>
      </c>
      <c r="CU51">
        <v>1.55</v>
      </c>
      <c r="CV51">
        <v>34.04</v>
      </c>
      <c r="CW51">
        <v>28.99</v>
      </c>
      <c r="DH51">
        <v>0</v>
      </c>
      <c r="DI51">
        <v>0.755077</v>
      </c>
      <c r="DJ51">
        <v>4.03004E-2</v>
      </c>
      <c r="DK51">
        <v>1.1732899999999999E-2</v>
      </c>
      <c r="DL51">
        <v>-4.2818099999999998E-2</v>
      </c>
      <c r="DM51">
        <v>0.163464</v>
      </c>
      <c r="DN51">
        <v>0.15860399999999999</v>
      </c>
      <c r="DO51">
        <v>0.35411700000000002</v>
      </c>
      <c r="DP51">
        <v>2.5823200000000001E-2</v>
      </c>
      <c r="DQ51">
        <v>1.4662999999999999</v>
      </c>
      <c r="DR51">
        <v>0.80710999999999999</v>
      </c>
      <c r="DS51" t="s">
        <v>1352</v>
      </c>
      <c r="DT51" t="s">
        <v>670</v>
      </c>
      <c r="DU51" t="s">
        <v>665</v>
      </c>
      <c r="DV51" t="s">
        <v>501</v>
      </c>
      <c r="DW51">
        <v>-0.20064399999999999</v>
      </c>
      <c r="DX51">
        <v>-0.20056199999999999</v>
      </c>
      <c r="DY51">
        <v>-14.1</v>
      </c>
      <c r="DZ51">
        <v>-16.5</v>
      </c>
      <c r="EC51">
        <v>41.615000000000002</v>
      </c>
      <c r="ED51">
        <v>352.65699999999998</v>
      </c>
      <c r="EE51">
        <v>352.928</v>
      </c>
      <c r="EF51">
        <v>86.433400000000006</v>
      </c>
      <c r="EG51">
        <v>0</v>
      </c>
      <c r="EH51">
        <v>-4957.05</v>
      </c>
      <c r="EI51">
        <v>0</v>
      </c>
      <c r="EJ51">
        <v>0</v>
      </c>
      <c r="EK51">
        <v>615.745</v>
      </c>
      <c r="EL51">
        <v>1078.06</v>
      </c>
      <c r="EM51">
        <v>2371.31</v>
      </c>
      <c r="EN51">
        <v>151.51499999999999</v>
      </c>
      <c r="EO51">
        <v>93.213200000000001</v>
      </c>
      <c r="EP51">
        <v>61.427700000000002</v>
      </c>
      <c r="EQ51">
        <v>121.751</v>
      </c>
      <c r="ER51">
        <v>0</v>
      </c>
      <c r="ES51">
        <v>46.9285</v>
      </c>
      <c r="ET51">
        <v>230.108</v>
      </c>
      <c r="EU51">
        <v>5.45</v>
      </c>
      <c r="EV51">
        <v>14.96</v>
      </c>
      <c r="EW51">
        <v>3.49</v>
      </c>
      <c r="EX51">
        <v>9.8800000000000008</v>
      </c>
      <c r="EY51">
        <v>0</v>
      </c>
      <c r="EZ51">
        <v>-41.74</v>
      </c>
      <c r="FA51">
        <v>0</v>
      </c>
      <c r="FB51">
        <v>0</v>
      </c>
      <c r="FC51">
        <v>6.67</v>
      </c>
      <c r="FD51">
        <v>14.36</v>
      </c>
      <c r="FE51">
        <v>24.21</v>
      </c>
      <c r="FF51">
        <v>1.55</v>
      </c>
      <c r="FG51">
        <v>38.83</v>
      </c>
      <c r="FT51">
        <v>0</v>
      </c>
      <c r="FU51">
        <v>0.95564000000000004</v>
      </c>
      <c r="FV51">
        <v>4.03004E-2</v>
      </c>
      <c r="FW51">
        <v>1.1732899999999999E-2</v>
      </c>
      <c r="FX51">
        <v>0</v>
      </c>
      <c r="FY51">
        <v>-4.2818099999999998E-2</v>
      </c>
      <c r="FZ51">
        <v>0</v>
      </c>
      <c r="GA51">
        <v>0</v>
      </c>
      <c r="GB51">
        <v>0.163464</v>
      </c>
      <c r="GC51">
        <v>0.15868599999999999</v>
      </c>
      <c r="GD51">
        <v>0.35411700000000002</v>
      </c>
      <c r="GE51">
        <v>2.5823200000000001E-2</v>
      </c>
      <c r="GF51">
        <v>1.6669400000000001</v>
      </c>
      <c r="GG51">
        <v>173.40299999999999</v>
      </c>
      <c r="GH51">
        <v>999.89400000000001</v>
      </c>
      <c r="GI51">
        <v>352.928</v>
      </c>
      <c r="GJ51">
        <v>0</v>
      </c>
      <c r="GK51">
        <v>2615</v>
      </c>
      <c r="GL51">
        <v>989.00099999999998</v>
      </c>
      <c r="GM51">
        <v>3267.2</v>
      </c>
      <c r="GN51">
        <v>327.5</v>
      </c>
      <c r="GO51">
        <v>8724.92</v>
      </c>
      <c r="GP51">
        <v>144.34899999999999</v>
      </c>
      <c r="GQ51">
        <v>175.23500000000001</v>
      </c>
      <c r="GR51">
        <v>73.400000000000006</v>
      </c>
      <c r="GS51">
        <v>392.98399999999998</v>
      </c>
      <c r="GT51">
        <v>12.7864</v>
      </c>
      <c r="GU51">
        <v>34.31</v>
      </c>
      <c r="GV51">
        <v>3.49</v>
      </c>
      <c r="GW51">
        <v>27.659600000000001</v>
      </c>
      <c r="GX51">
        <v>28.61</v>
      </c>
      <c r="GY51">
        <v>19.203099999999999</v>
      </c>
      <c r="GZ51">
        <v>33.65</v>
      </c>
      <c r="HA51">
        <v>3.43</v>
      </c>
      <c r="HB51">
        <v>163.13900000000001</v>
      </c>
      <c r="HC51">
        <v>13.46</v>
      </c>
      <c r="HD51">
        <v>34.31</v>
      </c>
      <c r="HE51">
        <v>3.49</v>
      </c>
      <c r="HF51">
        <v>13</v>
      </c>
      <c r="HG51">
        <v>28.61</v>
      </c>
      <c r="HH51">
        <v>15.3</v>
      </c>
      <c r="HI51">
        <v>33.65</v>
      </c>
      <c r="HJ51">
        <v>3.43</v>
      </c>
      <c r="HK51">
        <v>145.25</v>
      </c>
      <c r="ID51">
        <v>0</v>
      </c>
      <c r="IE51">
        <v>1.73011</v>
      </c>
      <c r="IF51">
        <v>4.03004E-2</v>
      </c>
      <c r="IG51">
        <v>0</v>
      </c>
      <c r="IH51">
        <v>0.76358999999999999</v>
      </c>
      <c r="II51">
        <v>0.12681200000000001</v>
      </c>
      <c r="IJ51">
        <v>0.53503100000000003</v>
      </c>
      <c r="IK51">
        <v>6.9275500000000004E-2</v>
      </c>
      <c r="IL51">
        <v>3.26512</v>
      </c>
      <c r="IM51">
        <v>49.4</v>
      </c>
      <c r="IN51">
        <v>25.6</v>
      </c>
      <c r="IO51">
        <v>23.8</v>
      </c>
      <c r="IP51">
        <v>46.4</v>
      </c>
      <c r="IQ51">
        <v>25.5</v>
      </c>
      <c r="IR51">
        <v>20.9</v>
      </c>
      <c r="IU51">
        <v>19.68</v>
      </c>
      <c r="IV51">
        <v>14.1</v>
      </c>
      <c r="IW51">
        <v>15.92</v>
      </c>
      <c r="IX51">
        <v>13.07</v>
      </c>
      <c r="IY51">
        <v>19.68</v>
      </c>
      <c r="IZ51">
        <v>14.1</v>
      </c>
      <c r="JA51">
        <v>39.36</v>
      </c>
      <c r="JB51">
        <v>38.886000000000003</v>
      </c>
      <c r="JK51">
        <v>1</v>
      </c>
      <c r="JL51">
        <v>3.21991</v>
      </c>
      <c r="JM51">
        <v>3.21991</v>
      </c>
      <c r="JP51">
        <v>4958.5</v>
      </c>
      <c r="JQ51">
        <v>3.21991</v>
      </c>
      <c r="JR51">
        <v>0.22</v>
      </c>
      <c r="JS51">
        <v>0.28999999999999998</v>
      </c>
      <c r="JT51">
        <v>1.71</v>
      </c>
      <c r="JU51">
        <v>0.22</v>
      </c>
      <c r="JV51">
        <v>0.28999999999999998</v>
      </c>
      <c r="JW51">
        <v>1.62</v>
      </c>
      <c r="JZ51">
        <v>1</v>
      </c>
      <c r="KA51">
        <v>1</v>
      </c>
      <c r="KB51">
        <v>42.334299999999999</v>
      </c>
      <c r="KC51">
        <v>24.5686</v>
      </c>
      <c r="KD51">
        <v>37.990299999999998</v>
      </c>
      <c r="KE51">
        <v>20.617599999999999</v>
      </c>
      <c r="KF51">
        <v>65.452399999999997</v>
      </c>
      <c r="KG51">
        <v>46.928699999999999</v>
      </c>
      <c r="KJ51">
        <v>8.2491299999999992</v>
      </c>
      <c r="KK51">
        <v>88.179299999999998</v>
      </c>
      <c r="KL51">
        <v>65.446700000000007</v>
      </c>
      <c r="KM51">
        <v>15.599500000000001</v>
      </c>
      <c r="KN51">
        <v>0</v>
      </c>
      <c r="KO51">
        <v>-510.62400000000002</v>
      </c>
      <c r="KP51">
        <v>0</v>
      </c>
      <c r="KQ51">
        <v>0</v>
      </c>
      <c r="KR51">
        <v>134.529</v>
      </c>
      <c r="KS51">
        <v>196.28899999999999</v>
      </c>
      <c r="KT51">
        <v>462.36</v>
      </c>
      <c r="KU51">
        <v>33.337899999999998</v>
      </c>
      <c r="KV51">
        <v>493.36599999999999</v>
      </c>
      <c r="KW51">
        <v>325.99900000000002</v>
      </c>
      <c r="KX51">
        <v>646.13800000000003</v>
      </c>
      <c r="KY51">
        <v>0</v>
      </c>
      <c r="KZ51">
        <v>249.05099999999999</v>
      </c>
      <c r="LA51">
        <v>1221.19</v>
      </c>
      <c r="LB51">
        <v>6.5436300000000003</v>
      </c>
      <c r="LC51">
        <v>65.781899999999993</v>
      </c>
      <c r="LD51">
        <v>65.446700000000007</v>
      </c>
      <c r="LE51">
        <v>15.599500000000001</v>
      </c>
      <c r="LF51">
        <v>-510.62400000000002</v>
      </c>
      <c r="LG51">
        <v>134.529</v>
      </c>
      <c r="LH51">
        <v>196.02199999999999</v>
      </c>
      <c r="LI51">
        <v>462.36</v>
      </c>
      <c r="LJ51">
        <v>33.337899999999998</v>
      </c>
      <c r="LK51">
        <v>468.99599999999998</v>
      </c>
      <c r="LL51">
        <v>259.94799999999998</v>
      </c>
      <c r="LM51">
        <v>646.13800000000003</v>
      </c>
      <c r="LN51">
        <v>249.05099999999999</v>
      </c>
      <c r="LO51">
        <v>1155.1400000000001</v>
      </c>
      <c r="LP51">
        <v>35.110900000000001</v>
      </c>
      <c r="LQ51">
        <v>255.364</v>
      </c>
      <c r="LR51">
        <v>65.446700000000007</v>
      </c>
      <c r="LS51">
        <v>0</v>
      </c>
      <c r="LT51">
        <v>570.78300000000002</v>
      </c>
      <c r="LU51">
        <v>187.036</v>
      </c>
      <c r="LV51">
        <v>648.29600000000005</v>
      </c>
      <c r="LW51">
        <v>86.545199999999994</v>
      </c>
      <c r="LX51">
        <v>1848.58</v>
      </c>
      <c r="LY51">
        <v>766.06600000000003</v>
      </c>
      <c r="LZ51">
        <v>929.976</v>
      </c>
      <c r="MA51">
        <v>389.536</v>
      </c>
      <c r="MB51">
        <v>2085.58</v>
      </c>
    </row>
    <row r="52" spans="1:340" x14ac:dyDescent="0.25">
      <c r="A52" s="26">
        <v>44502.549560185187</v>
      </c>
      <c r="B52" t="s">
        <v>1400</v>
      </c>
      <c r="C52" t="s">
        <v>769</v>
      </c>
      <c r="D52">
        <v>9</v>
      </c>
      <c r="E52">
        <v>1</v>
      </c>
      <c r="F52">
        <v>2700</v>
      </c>
      <c r="G52" t="s">
        <v>87</v>
      </c>
      <c r="H52" t="s">
        <v>393</v>
      </c>
      <c r="I52">
        <v>0</v>
      </c>
      <c r="J52">
        <v>0</v>
      </c>
      <c r="K52">
        <v>0</v>
      </c>
      <c r="L52">
        <v>24.3</v>
      </c>
      <c r="O52">
        <v>50.099899999999998</v>
      </c>
      <c r="P52">
        <v>548.60900000000004</v>
      </c>
      <c r="Q52">
        <v>349.64499999999998</v>
      </c>
      <c r="R52">
        <v>86.433400000000006</v>
      </c>
      <c r="S52">
        <v>0</v>
      </c>
      <c r="T52">
        <v>-5250.22</v>
      </c>
      <c r="U52">
        <v>0</v>
      </c>
      <c r="V52">
        <v>0</v>
      </c>
      <c r="W52">
        <v>615.745</v>
      </c>
      <c r="X52">
        <v>1076.8599999999999</v>
      </c>
      <c r="Y52">
        <v>2371.31</v>
      </c>
      <c r="Z52">
        <v>151.51499999999999</v>
      </c>
      <c r="AA52">
        <v>-7.9450400000000002E-4</v>
      </c>
      <c r="AB52">
        <v>1034.79</v>
      </c>
      <c r="AC52">
        <v>73.974400000000003</v>
      </c>
      <c r="AD52">
        <v>121.602</v>
      </c>
      <c r="AE52">
        <v>0</v>
      </c>
      <c r="AF52">
        <v>46.9285</v>
      </c>
      <c r="AG52">
        <v>242.505</v>
      </c>
      <c r="AH52">
        <v>195.57599999999999</v>
      </c>
      <c r="AI52">
        <v>6.51</v>
      </c>
      <c r="AJ52">
        <v>22.86</v>
      </c>
      <c r="AK52">
        <v>3.45</v>
      </c>
      <c r="AL52">
        <v>9.8800000000000008</v>
      </c>
      <c r="AM52">
        <v>0</v>
      </c>
      <c r="AN52">
        <v>-43.51</v>
      </c>
      <c r="AO52">
        <v>0</v>
      </c>
      <c r="AP52">
        <v>0</v>
      </c>
      <c r="AQ52">
        <v>6.68</v>
      </c>
      <c r="AR52">
        <v>14.31</v>
      </c>
      <c r="AS52">
        <v>24.13</v>
      </c>
      <c r="AT52">
        <v>1.55</v>
      </c>
      <c r="AU52">
        <v>45.86</v>
      </c>
      <c r="AV52">
        <v>42.7</v>
      </c>
      <c r="BI52">
        <v>0</v>
      </c>
      <c r="BJ52">
        <v>1.60283</v>
      </c>
      <c r="BK52">
        <v>3.9925599999999999E-2</v>
      </c>
      <c r="BL52">
        <v>1.1732899999999999E-2</v>
      </c>
      <c r="BM52">
        <v>0</v>
      </c>
      <c r="BN52">
        <v>-5.68414E-2</v>
      </c>
      <c r="BO52">
        <v>0</v>
      </c>
      <c r="BP52">
        <v>0</v>
      </c>
      <c r="BQ52">
        <v>0.163464</v>
      </c>
      <c r="BR52">
        <v>0.161385</v>
      </c>
      <c r="BS52">
        <v>0.35411700000000002</v>
      </c>
      <c r="BT52">
        <v>2.5823200000000001E-2</v>
      </c>
      <c r="BU52">
        <v>2.3024399999999998</v>
      </c>
      <c r="BV52">
        <v>1.65449</v>
      </c>
      <c r="BW52">
        <v>50.099899999999998</v>
      </c>
      <c r="BX52">
        <v>548.60900000000004</v>
      </c>
      <c r="BY52">
        <v>349.64499999999998</v>
      </c>
      <c r="BZ52">
        <v>86.433400000000006</v>
      </c>
      <c r="CA52">
        <v>-5250.22</v>
      </c>
      <c r="CB52">
        <v>615.745</v>
      </c>
      <c r="CC52">
        <v>1076.8599999999999</v>
      </c>
      <c r="CD52">
        <v>2371.31</v>
      </c>
      <c r="CE52">
        <v>151.51499999999999</v>
      </c>
      <c r="CF52">
        <v>-7.9479699999999997E-4</v>
      </c>
      <c r="CG52">
        <v>1034.79</v>
      </c>
      <c r="CH52">
        <v>73.974400000000003</v>
      </c>
      <c r="CI52">
        <v>121.602</v>
      </c>
      <c r="CJ52">
        <v>46.9285</v>
      </c>
      <c r="CK52">
        <v>242.505</v>
      </c>
      <c r="CL52">
        <v>195.57599999999999</v>
      </c>
      <c r="CM52">
        <v>6.51</v>
      </c>
      <c r="CN52">
        <v>22.86</v>
      </c>
      <c r="CO52">
        <v>3.45</v>
      </c>
      <c r="CP52">
        <v>9.8800000000000008</v>
      </c>
      <c r="CQ52">
        <v>-43.51</v>
      </c>
      <c r="CR52">
        <v>6.68</v>
      </c>
      <c r="CS52">
        <v>14.31</v>
      </c>
      <c r="CT52">
        <v>24.13</v>
      </c>
      <c r="CU52">
        <v>1.55</v>
      </c>
      <c r="CV52">
        <v>45.86</v>
      </c>
      <c r="CW52">
        <v>42.7</v>
      </c>
      <c r="DH52">
        <v>0</v>
      </c>
      <c r="DI52">
        <v>1.60283</v>
      </c>
      <c r="DJ52">
        <v>3.9925599999999999E-2</v>
      </c>
      <c r="DK52">
        <v>1.1732899999999999E-2</v>
      </c>
      <c r="DL52">
        <v>-5.68414E-2</v>
      </c>
      <c r="DM52">
        <v>0.163464</v>
      </c>
      <c r="DN52">
        <v>0.161385</v>
      </c>
      <c r="DO52">
        <v>0.35411700000000002</v>
      </c>
      <c r="DP52">
        <v>2.5823200000000001E-2</v>
      </c>
      <c r="DQ52">
        <v>2.3024399999999998</v>
      </c>
      <c r="DR52">
        <v>1.65449</v>
      </c>
      <c r="DS52" t="s">
        <v>1352</v>
      </c>
      <c r="DT52" t="s">
        <v>670</v>
      </c>
      <c r="DU52" t="s">
        <v>665</v>
      </c>
      <c r="DV52" t="s">
        <v>501</v>
      </c>
      <c r="DW52">
        <v>0</v>
      </c>
      <c r="DX52">
        <v>0</v>
      </c>
      <c r="DY52">
        <v>0</v>
      </c>
      <c r="DZ52">
        <v>0</v>
      </c>
      <c r="EC52">
        <v>50.099899999999998</v>
      </c>
      <c r="ED52">
        <v>548.60900000000004</v>
      </c>
      <c r="EE52">
        <v>349.64499999999998</v>
      </c>
      <c r="EF52">
        <v>86.433400000000006</v>
      </c>
      <c r="EG52">
        <v>0</v>
      </c>
      <c r="EH52">
        <v>-5250.22</v>
      </c>
      <c r="EI52">
        <v>0</v>
      </c>
      <c r="EJ52">
        <v>0</v>
      </c>
      <c r="EK52">
        <v>615.745</v>
      </c>
      <c r="EL52">
        <v>1076.8599999999999</v>
      </c>
      <c r="EM52">
        <v>2371.31</v>
      </c>
      <c r="EN52">
        <v>151.51499999999999</v>
      </c>
      <c r="EO52">
        <v>-7.9450400000000002E-4</v>
      </c>
      <c r="EP52">
        <v>73.974400000000003</v>
      </c>
      <c r="EQ52">
        <v>121.602</v>
      </c>
      <c r="ER52">
        <v>0</v>
      </c>
      <c r="ES52">
        <v>46.9285</v>
      </c>
      <c r="ET52">
        <v>242.505</v>
      </c>
      <c r="EU52">
        <v>6.51</v>
      </c>
      <c r="EV52">
        <v>22.86</v>
      </c>
      <c r="EW52">
        <v>3.45</v>
      </c>
      <c r="EX52">
        <v>9.8800000000000008</v>
      </c>
      <c r="EY52">
        <v>0</v>
      </c>
      <c r="EZ52">
        <v>-43.51</v>
      </c>
      <c r="FA52">
        <v>0</v>
      </c>
      <c r="FB52">
        <v>0</v>
      </c>
      <c r="FC52">
        <v>6.68</v>
      </c>
      <c r="FD52">
        <v>14.31</v>
      </c>
      <c r="FE52">
        <v>24.13</v>
      </c>
      <c r="FF52">
        <v>1.55</v>
      </c>
      <c r="FG52">
        <v>45.86</v>
      </c>
      <c r="FT52">
        <v>0</v>
      </c>
      <c r="FU52">
        <v>1.60283</v>
      </c>
      <c r="FV52">
        <v>3.9925599999999999E-2</v>
      </c>
      <c r="FW52">
        <v>1.1732899999999999E-2</v>
      </c>
      <c r="FX52">
        <v>0</v>
      </c>
      <c r="FY52">
        <v>-5.68414E-2</v>
      </c>
      <c r="FZ52">
        <v>0</v>
      </c>
      <c r="GA52">
        <v>0</v>
      </c>
      <c r="GB52">
        <v>0.163464</v>
      </c>
      <c r="GC52">
        <v>0.161385</v>
      </c>
      <c r="GD52">
        <v>0.35411700000000002</v>
      </c>
      <c r="GE52">
        <v>2.5823200000000001E-2</v>
      </c>
      <c r="GF52">
        <v>2.3024399999999998</v>
      </c>
      <c r="GG52">
        <v>238.61699999999999</v>
      </c>
      <c r="GH52">
        <v>1848.43</v>
      </c>
      <c r="GI52">
        <v>349.64499999999998</v>
      </c>
      <c r="GJ52">
        <v>0</v>
      </c>
      <c r="GK52">
        <v>2615</v>
      </c>
      <c r="GL52">
        <v>989.00099999999998</v>
      </c>
      <c r="GM52">
        <v>3267.2</v>
      </c>
      <c r="GN52">
        <v>327.5</v>
      </c>
      <c r="GO52">
        <v>9635.39</v>
      </c>
      <c r="GP52">
        <v>198.697</v>
      </c>
      <c r="GQ52">
        <v>175.06899999999999</v>
      </c>
      <c r="GR52">
        <v>73.400000000000006</v>
      </c>
      <c r="GS52">
        <v>447.166</v>
      </c>
      <c r="GT52">
        <v>17.9358</v>
      </c>
      <c r="GU52">
        <v>55.05</v>
      </c>
      <c r="GV52">
        <v>3.45</v>
      </c>
      <c r="GW52">
        <v>27.680900000000001</v>
      </c>
      <c r="GX52">
        <v>28.67</v>
      </c>
      <c r="GY52">
        <v>19.1631</v>
      </c>
      <c r="GZ52">
        <v>33.58</v>
      </c>
      <c r="HA52">
        <v>3.41</v>
      </c>
      <c r="HB52">
        <v>188.94</v>
      </c>
      <c r="HC52">
        <v>18.41</v>
      </c>
      <c r="HD52">
        <v>55.05</v>
      </c>
      <c r="HE52">
        <v>3.45</v>
      </c>
      <c r="HF52">
        <v>13.01</v>
      </c>
      <c r="HG52">
        <v>28.67</v>
      </c>
      <c r="HH52">
        <v>15.26</v>
      </c>
      <c r="HI52">
        <v>33.58</v>
      </c>
      <c r="HJ52">
        <v>3.41</v>
      </c>
      <c r="HK52">
        <v>170.84</v>
      </c>
      <c r="ID52">
        <v>0</v>
      </c>
      <c r="IE52">
        <v>2.9938500000000001</v>
      </c>
      <c r="IF52">
        <v>3.9925599999999999E-2</v>
      </c>
      <c r="IG52">
        <v>0</v>
      </c>
      <c r="IH52">
        <v>0.76358999999999999</v>
      </c>
      <c r="II52">
        <v>0.12681200000000001</v>
      </c>
      <c r="IJ52">
        <v>0.53503100000000003</v>
      </c>
      <c r="IK52">
        <v>6.9275500000000004E-2</v>
      </c>
      <c r="IL52">
        <v>4.5284899999999997</v>
      </c>
      <c r="IM52">
        <v>47.3</v>
      </c>
      <c r="IN52">
        <v>23</v>
      </c>
      <c r="IO52">
        <v>24.3</v>
      </c>
      <c r="IP52">
        <v>47.3</v>
      </c>
      <c r="IQ52">
        <v>23</v>
      </c>
      <c r="IR52">
        <v>24.3</v>
      </c>
      <c r="IU52">
        <v>27.61</v>
      </c>
      <c r="IV52">
        <v>15.09</v>
      </c>
      <c r="IW52">
        <v>27.61</v>
      </c>
      <c r="IX52">
        <v>15.09</v>
      </c>
      <c r="IY52">
        <v>27.61</v>
      </c>
      <c r="IZ52">
        <v>15.09</v>
      </c>
      <c r="JA52">
        <v>60.63</v>
      </c>
      <c r="JB52">
        <v>43.486699999999999</v>
      </c>
      <c r="JK52">
        <v>1</v>
      </c>
      <c r="JL52">
        <v>3.29799</v>
      </c>
      <c r="JM52">
        <v>3.29799</v>
      </c>
      <c r="JP52">
        <v>5251.76</v>
      </c>
      <c r="JQ52">
        <v>3.29799</v>
      </c>
      <c r="JR52">
        <v>0.24</v>
      </c>
      <c r="JS52">
        <v>0.31</v>
      </c>
      <c r="JT52">
        <v>1.8</v>
      </c>
      <c r="JU52">
        <v>0.24</v>
      </c>
      <c r="JV52">
        <v>0.31</v>
      </c>
      <c r="JW52">
        <v>1.8</v>
      </c>
      <c r="JZ52">
        <v>1</v>
      </c>
      <c r="KA52">
        <v>1</v>
      </c>
      <c r="KB52">
        <v>38.629100000000001</v>
      </c>
      <c r="KC52">
        <v>27.2563</v>
      </c>
      <c r="KD52">
        <v>38.629100000000001</v>
      </c>
      <c r="KE52">
        <v>27.2563</v>
      </c>
      <c r="KF52">
        <v>66.929299999999998</v>
      </c>
      <c r="KG52">
        <v>57.186599999999999</v>
      </c>
      <c r="KJ52">
        <v>9.6377400000000009</v>
      </c>
      <c r="KK52">
        <v>140.887</v>
      </c>
      <c r="KL52">
        <v>64.837999999999994</v>
      </c>
      <c r="KM52">
        <v>15.599500000000001</v>
      </c>
      <c r="KN52">
        <v>0</v>
      </c>
      <c r="KO52">
        <v>-544.88400000000001</v>
      </c>
      <c r="KP52">
        <v>0</v>
      </c>
      <c r="KQ52">
        <v>0</v>
      </c>
      <c r="KR52">
        <v>134.529</v>
      </c>
      <c r="KS52">
        <v>196.26900000000001</v>
      </c>
      <c r="KT52">
        <v>462.36</v>
      </c>
      <c r="KU52">
        <v>33.337899999999998</v>
      </c>
      <c r="KV52">
        <v>512.57299999999998</v>
      </c>
      <c r="KW52">
        <v>392.584</v>
      </c>
      <c r="KX52">
        <v>645.34400000000005</v>
      </c>
      <c r="KY52">
        <v>0</v>
      </c>
      <c r="KZ52">
        <v>249.05099999999999</v>
      </c>
      <c r="LA52">
        <v>1286.98</v>
      </c>
      <c r="LB52">
        <v>9.6377400000000009</v>
      </c>
      <c r="LC52">
        <v>140.887</v>
      </c>
      <c r="LD52">
        <v>64.837999999999994</v>
      </c>
      <c r="LE52">
        <v>15.599500000000001</v>
      </c>
      <c r="LF52">
        <v>-544.88400000000001</v>
      </c>
      <c r="LG52">
        <v>134.529</v>
      </c>
      <c r="LH52">
        <v>196.26900000000001</v>
      </c>
      <c r="LI52">
        <v>462.36</v>
      </c>
      <c r="LJ52">
        <v>33.337899999999998</v>
      </c>
      <c r="LK52">
        <v>512.57299999999998</v>
      </c>
      <c r="LL52">
        <v>392.584</v>
      </c>
      <c r="LM52">
        <v>645.34400000000005</v>
      </c>
      <c r="LN52">
        <v>249.05099999999999</v>
      </c>
      <c r="LO52">
        <v>1286.98</v>
      </c>
      <c r="LP52">
        <v>47.831400000000002</v>
      </c>
      <c r="LQ52">
        <v>463.85199999999998</v>
      </c>
      <c r="LR52">
        <v>64.837999999999994</v>
      </c>
      <c r="LS52">
        <v>0</v>
      </c>
      <c r="LT52">
        <v>570.78300000000002</v>
      </c>
      <c r="LU52">
        <v>187.036</v>
      </c>
      <c r="LV52">
        <v>648.29600000000005</v>
      </c>
      <c r="LW52">
        <v>86.545199999999994</v>
      </c>
      <c r="LX52">
        <v>2069.1799999999998</v>
      </c>
      <c r="LY52">
        <v>1054.49</v>
      </c>
      <c r="LZ52">
        <v>929.09799999999996</v>
      </c>
      <c r="MA52">
        <v>389.536</v>
      </c>
      <c r="MB52">
        <v>2373.13</v>
      </c>
    </row>
    <row r="53" spans="1:340" x14ac:dyDescent="0.25">
      <c r="A53" s="26">
        <v>44502.549907407411</v>
      </c>
      <c r="B53" t="s">
        <v>1401</v>
      </c>
      <c r="C53" t="s">
        <v>771</v>
      </c>
      <c r="D53">
        <v>9</v>
      </c>
      <c r="E53">
        <v>1</v>
      </c>
      <c r="F53">
        <v>2700</v>
      </c>
      <c r="G53" t="s">
        <v>87</v>
      </c>
      <c r="H53" t="s">
        <v>112</v>
      </c>
      <c r="I53">
        <v>-5.65</v>
      </c>
      <c r="J53">
        <v>-3</v>
      </c>
      <c r="K53">
        <v>-3</v>
      </c>
      <c r="L53">
        <v>27.3</v>
      </c>
      <c r="O53">
        <v>61.140799999999999</v>
      </c>
      <c r="P53">
        <v>686.58100000000002</v>
      </c>
      <c r="Q53">
        <v>349.64499999999998</v>
      </c>
      <c r="R53">
        <v>86.433400000000006</v>
      </c>
      <c r="S53">
        <v>0</v>
      </c>
      <c r="T53">
        <v>-5250.22</v>
      </c>
      <c r="U53">
        <v>0</v>
      </c>
      <c r="V53">
        <v>0</v>
      </c>
      <c r="W53">
        <v>615.745</v>
      </c>
      <c r="X53">
        <v>1078.0899999999999</v>
      </c>
      <c r="Y53">
        <v>2371.31</v>
      </c>
      <c r="Z53">
        <v>151.51499999999999</v>
      </c>
      <c r="AA53">
        <v>150.238</v>
      </c>
      <c r="AB53">
        <v>1183.8</v>
      </c>
      <c r="AC53">
        <v>90.276600000000002</v>
      </c>
      <c r="AD53">
        <v>121.602</v>
      </c>
      <c r="AE53">
        <v>0</v>
      </c>
      <c r="AF53">
        <v>46.9285</v>
      </c>
      <c r="AG53">
        <v>258.80700000000002</v>
      </c>
      <c r="AH53">
        <v>211.87799999999999</v>
      </c>
      <c r="AI53">
        <v>7.95</v>
      </c>
      <c r="AJ53">
        <v>27.07</v>
      </c>
      <c r="AK53">
        <v>3.45</v>
      </c>
      <c r="AL53">
        <v>9.8800000000000008</v>
      </c>
      <c r="AM53">
        <v>0</v>
      </c>
      <c r="AN53">
        <v>-43.53</v>
      </c>
      <c r="AO53">
        <v>0</v>
      </c>
      <c r="AP53">
        <v>0</v>
      </c>
      <c r="AQ53">
        <v>6.68</v>
      </c>
      <c r="AR53">
        <v>14.32</v>
      </c>
      <c r="AS53">
        <v>24.13</v>
      </c>
      <c r="AT53">
        <v>1.55</v>
      </c>
      <c r="AU53">
        <v>51.5</v>
      </c>
      <c r="AV53">
        <v>48.35</v>
      </c>
      <c r="BI53">
        <v>0</v>
      </c>
      <c r="BJ53">
        <v>1.86676</v>
      </c>
      <c r="BK53">
        <v>3.9925599999999999E-2</v>
      </c>
      <c r="BL53">
        <v>1.1732899999999999E-2</v>
      </c>
      <c r="BM53">
        <v>0</v>
      </c>
      <c r="BN53">
        <v>-5.68414E-2</v>
      </c>
      <c r="BO53">
        <v>0</v>
      </c>
      <c r="BP53">
        <v>0</v>
      </c>
      <c r="BQ53">
        <v>0.163464</v>
      </c>
      <c r="BR53">
        <v>0.16142999999999999</v>
      </c>
      <c r="BS53">
        <v>0.35411700000000002</v>
      </c>
      <c r="BT53">
        <v>2.5823200000000001E-2</v>
      </c>
      <c r="BU53">
        <v>2.5664099999999999</v>
      </c>
      <c r="BV53">
        <v>1.91842</v>
      </c>
      <c r="BW53">
        <v>50.099899999999998</v>
      </c>
      <c r="BX53">
        <v>548.60900000000004</v>
      </c>
      <c r="BY53">
        <v>349.64499999999998</v>
      </c>
      <c r="BZ53">
        <v>86.433400000000006</v>
      </c>
      <c r="CA53">
        <v>-5250.22</v>
      </c>
      <c r="CB53">
        <v>615.745</v>
      </c>
      <c r="CC53">
        <v>1076.8599999999999</v>
      </c>
      <c r="CD53">
        <v>2371.31</v>
      </c>
      <c r="CE53">
        <v>151.51499999999999</v>
      </c>
      <c r="CF53">
        <v>-7.9479699999999997E-4</v>
      </c>
      <c r="CG53">
        <v>1034.79</v>
      </c>
      <c r="CH53">
        <v>73.974400000000003</v>
      </c>
      <c r="CI53">
        <v>121.602</v>
      </c>
      <c r="CJ53">
        <v>46.9285</v>
      </c>
      <c r="CK53">
        <v>242.505</v>
      </c>
      <c r="CL53">
        <v>195.57599999999999</v>
      </c>
      <c r="CM53">
        <v>6.51</v>
      </c>
      <c r="CN53">
        <v>22.86</v>
      </c>
      <c r="CO53">
        <v>3.45</v>
      </c>
      <c r="CP53">
        <v>9.8800000000000008</v>
      </c>
      <c r="CQ53">
        <v>-43.51</v>
      </c>
      <c r="CR53">
        <v>6.68</v>
      </c>
      <c r="CS53">
        <v>14.31</v>
      </c>
      <c r="CT53">
        <v>24.13</v>
      </c>
      <c r="CU53">
        <v>1.55</v>
      </c>
      <c r="CV53">
        <v>45.86</v>
      </c>
      <c r="CW53">
        <v>42.7</v>
      </c>
      <c r="DH53">
        <v>0</v>
      </c>
      <c r="DI53">
        <v>1.60283</v>
      </c>
      <c r="DJ53">
        <v>3.9925599999999999E-2</v>
      </c>
      <c r="DK53">
        <v>1.1732899999999999E-2</v>
      </c>
      <c r="DL53">
        <v>-5.68414E-2</v>
      </c>
      <c r="DM53">
        <v>0.163464</v>
      </c>
      <c r="DN53">
        <v>0.161385</v>
      </c>
      <c r="DO53">
        <v>0.35411700000000002</v>
      </c>
      <c r="DP53">
        <v>2.5823200000000001E-2</v>
      </c>
      <c r="DQ53">
        <v>2.3024399999999998</v>
      </c>
      <c r="DR53">
        <v>1.65449</v>
      </c>
      <c r="DS53" t="s">
        <v>1352</v>
      </c>
      <c r="DT53" t="s">
        <v>670</v>
      </c>
      <c r="DU53" t="s">
        <v>665</v>
      </c>
      <c r="DV53" t="s">
        <v>501</v>
      </c>
      <c r="DW53">
        <v>-0.26397300000000001</v>
      </c>
      <c r="DX53">
        <v>-0.26392900000000002</v>
      </c>
      <c r="DY53">
        <v>-12.3</v>
      </c>
      <c r="DZ53">
        <v>-13.2</v>
      </c>
      <c r="EC53">
        <v>61.140799999999999</v>
      </c>
      <c r="ED53">
        <v>686.58100000000002</v>
      </c>
      <c r="EE53">
        <v>349.64499999999998</v>
      </c>
      <c r="EF53">
        <v>86.433400000000006</v>
      </c>
      <c r="EG53">
        <v>0</v>
      </c>
      <c r="EH53">
        <v>-5250.22</v>
      </c>
      <c r="EI53">
        <v>0</v>
      </c>
      <c r="EJ53">
        <v>0</v>
      </c>
      <c r="EK53">
        <v>615.745</v>
      </c>
      <c r="EL53">
        <v>1078.0899999999999</v>
      </c>
      <c r="EM53">
        <v>2371.31</v>
      </c>
      <c r="EN53">
        <v>151.51499999999999</v>
      </c>
      <c r="EO53">
        <v>150.238</v>
      </c>
      <c r="EP53">
        <v>90.276600000000002</v>
      </c>
      <c r="EQ53">
        <v>121.602</v>
      </c>
      <c r="ER53">
        <v>0</v>
      </c>
      <c r="ES53">
        <v>46.9285</v>
      </c>
      <c r="ET53">
        <v>258.80700000000002</v>
      </c>
      <c r="EU53">
        <v>7.95</v>
      </c>
      <c r="EV53">
        <v>27.07</v>
      </c>
      <c r="EW53">
        <v>3.45</v>
      </c>
      <c r="EX53">
        <v>9.8800000000000008</v>
      </c>
      <c r="EY53">
        <v>0</v>
      </c>
      <c r="EZ53">
        <v>-43.53</v>
      </c>
      <c r="FA53">
        <v>0</v>
      </c>
      <c r="FB53">
        <v>0</v>
      </c>
      <c r="FC53">
        <v>6.68</v>
      </c>
      <c r="FD53">
        <v>14.32</v>
      </c>
      <c r="FE53">
        <v>24.13</v>
      </c>
      <c r="FF53">
        <v>1.55</v>
      </c>
      <c r="FG53">
        <v>51.5</v>
      </c>
      <c r="FT53">
        <v>0</v>
      </c>
      <c r="FU53">
        <v>1.86676</v>
      </c>
      <c r="FV53">
        <v>3.9925599999999999E-2</v>
      </c>
      <c r="FW53">
        <v>1.1732899999999999E-2</v>
      </c>
      <c r="FX53">
        <v>0</v>
      </c>
      <c r="FY53">
        <v>-5.68414E-2</v>
      </c>
      <c r="FZ53">
        <v>0</v>
      </c>
      <c r="GA53">
        <v>0</v>
      </c>
      <c r="GB53">
        <v>0.163464</v>
      </c>
      <c r="GC53">
        <v>0.16142999999999999</v>
      </c>
      <c r="GD53">
        <v>0.35411700000000002</v>
      </c>
      <c r="GE53">
        <v>2.5823200000000001E-2</v>
      </c>
      <c r="GF53">
        <v>2.5664099999999999</v>
      </c>
      <c r="GG53">
        <v>238.61099999999999</v>
      </c>
      <c r="GH53">
        <v>1848.42</v>
      </c>
      <c r="GI53">
        <v>349.64499999999998</v>
      </c>
      <c r="GJ53">
        <v>0</v>
      </c>
      <c r="GK53">
        <v>2615</v>
      </c>
      <c r="GL53">
        <v>989.00099999999998</v>
      </c>
      <c r="GM53">
        <v>3267.2</v>
      </c>
      <c r="GN53">
        <v>327.5</v>
      </c>
      <c r="GO53">
        <v>9635.3700000000008</v>
      </c>
      <c r="GP53">
        <v>198.69200000000001</v>
      </c>
      <c r="GQ53">
        <v>175.06899999999999</v>
      </c>
      <c r="GR53">
        <v>73.400000000000006</v>
      </c>
      <c r="GS53">
        <v>447.161</v>
      </c>
      <c r="GT53">
        <v>17.9358</v>
      </c>
      <c r="GU53">
        <v>55.05</v>
      </c>
      <c r="GV53">
        <v>3.45</v>
      </c>
      <c r="GW53">
        <v>27.680900000000001</v>
      </c>
      <c r="GX53">
        <v>28.67</v>
      </c>
      <c r="GY53">
        <v>19.1631</v>
      </c>
      <c r="GZ53">
        <v>33.58</v>
      </c>
      <c r="HA53">
        <v>3.41</v>
      </c>
      <c r="HB53">
        <v>188.94</v>
      </c>
      <c r="HC53">
        <v>18.41</v>
      </c>
      <c r="HD53">
        <v>55.05</v>
      </c>
      <c r="HE53">
        <v>3.45</v>
      </c>
      <c r="HF53">
        <v>13.01</v>
      </c>
      <c r="HG53">
        <v>28.67</v>
      </c>
      <c r="HH53">
        <v>15.26</v>
      </c>
      <c r="HI53">
        <v>33.58</v>
      </c>
      <c r="HJ53">
        <v>3.41</v>
      </c>
      <c r="HK53">
        <v>170.84</v>
      </c>
      <c r="ID53">
        <v>0</v>
      </c>
      <c r="IE53">
        <v>2.99383</v>
      </c>
      <c r="IF53">
        <v>3.9925599999999999E-2</v>
      </c>
      <c r="IG53">
        <v>0</v>
      </c>
      <c r="IH53">
        <v>0.76358999999999999</v>
      </c>
      <c r="II53">
        <v>0.12681200000000001</v>
      </c>
      <c r="IJ53">
        <v>0.53503100000000003</v>
      </c>
      <c r="IK53">
        <v>6.9275500000000004E-2</v>
      </c>
      <c r="IL53">
        <v>4.5284599999999999</v>
      </c>
      <c r="IM53">
        <v>50.3</v>
      </c>
      <c r="IN53">
        <v>23</v>
      </c>
      <c r="IO53">
        <v>27.3</v>
      </c>
      <c r="IP53">
        <v>47.3</v>
      </c>
      <c r="IQ53">
        <v>23</v>
      </c>
      <c r="IR53">
        <v>24.3</v>
      </c>
      <c r="IU53">
        <v>31.92</v>
      </c>
      <c r="IV53">
        <v>16.43</v>
      </c>
      <c r="IW53">
        <v>27.61</v>
      </c>
      <c r="IX53">
        <v>15.09</v>
      </c>
      <c r="IY53">
        <v>31.92</v>
      </c>
      <c r="IZ53">
        <v>16.43</v>
      </c>
      <c r="JA53">
        <v>60.63</v>
      </c>
      <c r="JB53">
        <v>43.486699999999999</v>
      </c>
      <c r="JK53">
        <v>1</v>
      </c>
      <c r="JL53">
        <v>3.29799</v>
      </c>
      <c r="JM53">
        <v>3.29799</v>
      </c>
      <c r="JP53">
        <v>5251.76</v>
      </c>
      <c r="JQ53">
        <v>3.29799</v>
      </c>
      <c r="JR53">
        <v>0.24</v>
      </c>
      <c r="JS53">
        <v>0.31</v>
      </c>
      <c r="JT53">
        <v>1.93</v>
      </c>
      <c r="JU53">
        <v>0.24</v>
      </c>
      <c r="JV53">
        <v>0.31</v>
      </c>
      <c r="JW53">
        <v>1.8</v>
      </c>
      <c r="JZ53">
        <v>1</v>
      </c>
      <c r="KA53">
        <v>1</v>
      </c>
      <c r="KB53">
        <v>43.162799999999997</v>
      </c>
      <c r="KC53">
        <v>31.3582</v>
      </c>
      <c r="KD53">
        <v>38.629100000000001</v>
      </c>
      <c r="KE53">
        <v>27.2563</v>
      </c>
      <c r="KF53">
        <v>66.9285</v>
      </c>
      <c r="KG53">
        <v>57.186</v>
      </c>
      <c r="KJ53">
        <v>11.848100000000001</v>
      </c>
      <c r="KK53">
        <v>177.494</v>
      </c>
      <c r="KL53">
        <v>64.837999999999994</v>
      </c>
      <c r="KM53">
        <v>15.599500000000001</v>
      </c>
      <c r="KN53">
        <v>0</v>
      </c>
      <c r="KO53">
        <v>-544.88400000000001</v>
      </c>
      <c r="KP53">
        <v>0</v>
      </c>
      <c r="KQ53">
        <v>0</v>
      </c>
      <c r="KR53">
        <v>134.529</v>
      </c>
      <c r="KS53">
        <v>196.50299999999999</v>
      </c>
      <c r="KT53">
        <v>462.36</v>
      </c>
      <c r="KU53">
        <v>33.337899999999998</v>
      </c>
      <c r="KV53">
        <v>551.625</v>
      </c>
      <c r="KW53">
        <v>479.101</v>
      </c>
      <c r="KX53">
        <v>645.34400000000005</v>
      </c>
      <c r="KY53">
        <v>0</v>
      </c>
      <c r="KZ53">
        <v>249.05099999999999</v>
      </c>
      <c r="LA53">
        <v>1373.5</v>
      </c>
      <c r="LB53">
        <v>9.6377400000000009</v>
      </c>
      <c r="LC53">
        <v>140.887</v>
      </c>
      <c r="LD53">
        <v>64.837999999999994</v>
      </c>
      <c r="LE53">
        <v>15.599500000000001</v>
      </c>
      <c r="LF53">
        <v>-544.88400000000001</v>
      </c>
      <c r="LG53">
        <v>134.529</v>
      </c>
      <c r="LH53">
        <v>196.26900000000001</v>
      </c>
      <c r="LI53">
        <v>462.36</v>
      </c>
      <c r="LJ53">
        <v>33.337899999999998</v>
      </c>
      <c r="LK53">
        <v>512.57299999999998</v>
      </c>
      <c r="LL53">
        <v>392.584</v>
      </c>
      <c r="LM53">
        <v>645.34400000000005</v>
      </c>
      <c r="LN53">
        <v>249.05099999999999</v>
      </c>
      <c r="LO53">
        <v>1286.98</v>
      </c>
      <c r="LP53">
        <v>47.830100000000002</v>
      </c>
      <c r="LQ53">
        <v>463.84699999999998</v>
      </c>
      <c r="LR53">
        <v>64.837999999999994</v>
      </c>
      <c r="LS53">
        <v>0</v>
      </c>
      <c r="LT53">
        <v>570.78300000000002</v>
      </c>
      <c r="LU53">
        <v>187.036</v>
      </c>
      <c r="LV53">
        <v>648.29600000000005</v>
      </c>
      <c r="LW53">
        <v>86.545199999999994</v>
      </c>
      <c r="LX53">
        <v>2069.1799999999998</v>
      </c>
      <c r="LY53">
        <v>1054.47</v>
      </c>
      <c r="LZ53">
        <v>929.09799999999996</v>
      </c>
      <c r="MA53">
        <v>389.536</v>
      </c>
      <c r="MB53">
        <v>2373.1</v>
      </c>
    </row>
    <row r="54" spans="1:340" x14ac:dyDescent="0.25">
      <c r="A54" s="26">
        <v>44502.55027777778</v>
      </c>
      <c r="B54" t="s">
        <v>1402</v>
      </c>
      <c r="C54" t="s">
        <v>773</v>
      </c>
      <c r="D54">
        <v>10</v>
      </c>
      <c r="E54">
        <v>1</v>
      </c>
      <c r="F54">
        <v>2700</v>
      </c>
      <c r="G54" t="s">
        <v>87</v>
      </c>
      <c r="H54" t="s">
        <v>393</v>
      </c>
      <c r="I54">
        <v>0</v>
      </c>
      <c r="J54">
        <v>0</v>
      </c>
      <c r="K54">
        <v>0</v>
      </c>
      <c r="L54">
        <v>23.8</v>
      </c>
      <c r="O54">
        <v>57.722299999999997</v>
      </c>
      <c r="P54">
        <v>719.72900000000004</v>
      </c>
      <c r="Q54">
        <v>347.46100000000001</v>
      </c>
      <c r="R54">
        <v>86.4358</v>
      </c>
      <c r="S54">
        <v>0</v>
      </c>
      <c r="T54">
        <v>-5430.09</v>
      </c>
      <c r="U54">
        <v>0</v>
      </c>
      <c r="V54">
        <v>0</v>
      </c>
      <c r="W54">
        <v>615.745</v>
      </c>
      <c r="X54">
        <v>1080.18</v>
      </c>
      <c r="Y54">
        <v>2371.31</v>
      </c>
      <c r="Z54">
        <v>151.51499999999999</v>
      </c>
      <c r="AA54">
        <v>7.8902300000000002E-4</v>
      </c>
      <c r="AB54">
        <v>1211.3499999999999</v>
      </c>
      <c r="AC54">
        <v>85.233000000000004</v>
      </c>
      <c r="AD54">
        <v>120.863</v>
      </c>
      <c r="AE54">
        <v>0</v>
      </c>
      <c r="AF54">
        <v>46.9285</v>
      </c>
      <c r="AG54">
        <v>253.024</v>
      </c>
      <c r="AH54">
        <v>206.096</v>
      </c>
      <c r="AI54">
        <v>7.49</v>
      </c>
      <c r="AJ54">
        <v>23.07</v>
      </c>
      <c r="AK54">
        <v>3.43</v>
      </c>
      <c r="AL54">
        <v>9.83</v>
      </c>
      <c r="AM54">
        <v>0</v>
      </c>
      <c r="AN54">
        <v>-43.42</v>
      </c>
      <c r="AO54">
        <v>0</v>
      </c>
      <c r="AP54">
        <v>0</v>
      </c>
      <c r="AQ54">
        <v>6.78</v>
      </c>
      <c r="AR54">
        <v>14.38</v>
      </c>
      <c r="AS54">
        <v>24.22</v>
      </c>
      <c r="AT54">
        <v>1.56</v>
      </c>
      <c r="AU54">
        <v>47.34</v>
      </c>
      <c r="AV54">
        <v>43.82</v>
      </c>
      <c r="BI54">
        <v>0</v>
      </c>
      <c r="BJ54">
        <v>1.6745099999999999</v>
      </c>
      <c r="BK54">
        <v>3.9676099999999999E-2</v>
      </c>
      <c r="BL54">
        <v>1.1732899999999999E-2</v>
      </c>
      <c r="BM54">
        <v>0</v>
      </c>
      <c r="BN54">
        <v>-4.39914E-2</v>
      </c>
      <c r="BO54">
        <v>0</v>
      </c>
      <c r="BP54">
        <v>0</v>
      </c>
      <c r="BQ54">
        <v>0.163464</v>
      </c>
      <c r="BR54">
        <v>0.16234999999999999</v>
      </c>
      <c r="BS54">
        <v>0.35411700000000002</v>
      </c>
      <c r="BT54">
        <v>2.5823200000000001E-2</v>
      </c>
      <c r="BU54">
        <v>2.38768</v>
      </c>
      <c r="BV54">
        <v>1.7259199999999999</v>
      </c>
      <c r="BW54">
        <v>57.722299999999997</v>
      </c>
      <c r="BX54">
        <v>719.72900000000004</v>
      </c>
      <c r="BY54">
        <v>347.46100000000001</v>
      </c>
      <c r="BZ54">
        <v>86.4358</v>
      </c>
      <c r="CA54">
        <v>-5430.09</v>
      </c>
      <c r="CB54">
        <v>615.745</v>
      </c>
      <c r="CC54">
        <v>1080.18</v>
      </c>
      <c r="CD54">
        <v>2371.31</v>
      </c>
      <c r="CE54">
        <v>151.51499999999999</v>
      </c>
      <c r="CF54">
        <v>7.8974100000000005E-4</v>
      </c>
      <c r="CG54">
        <v>1211.3499999999999</v>
      </c>
      <c r="CH54">
        <v>85.233000000000004</v>
      </c>
      <c r="CI54">
        <v>120.863</v>
      </c>
      <c r="CJ54">
        <v>46.9285</v>
      </c>
      <c r="CK54">
        <v>253.024</v>
      </c>
      <c r="CL54">
        <v>206.096</v>
      </c>
      <c r="CM54">
        <v>7.49</v>
      </c>
      <c r="CN54">
        <v>23.07</v>
      </c>
      <c r="CO54">
        <v>3.43</v>
      </c>
      <c r="CP54">
        <v>9.83</v>
      </c>
      <c r="CQ54">
        <v>-43.42</v>
      </c>
      <c r="CR54">
        <v>6.78</v>
      </c>
      <c r="CS54">
        <v>14.38</v>
      </c>
      <c r="CT54">
        <v>24.22</v>
      </c>
      <c r="CU54">
        <v>1.56</v>
      </c>
      <c r="CV54">
        <v>47.34</v>
      </c>
      <c r="CW54">
        <v>43.82</v>
      </c>
      <c r="DH54">
        <v>0</v>
      </c>
      <c r="DI54">
        <v>1.6745099999999999</v>
      </c>
      <c r="DJ54">
        <v>3.9676099999999999E-2</v>
      </c>
      <c r="DK54">
        <v>1.1732899999999999E-2</v>
      </c>
      <c r="DL54">
        <v>-4.39914E-2</v>
      </c>
      <c r="DM54">
        <v>0.163464</v>
      </c>
      <c r="DN54">
        <v>0.16234999999999999</v>
      </c>
      <c r="DO54">
        <v>0.35411700000000002</v>
      </c>
      <c r="DP54">
        <v>2.5823200000000001E-2</v>
      </c>
      <c r="DQ54">
        <v>2.38768</v>
      </c>
      <c r="DR54">
        <v>1.7259199999999999</v>
      </c>
      <c r="DS54" t="s">
        <v>1352</v>
      </c>
      <c r="DT54" t="s">
        <v>670</v>
      </c>
      <c r="DU54" t="s">
        <v>665</v>
      </c>
      <c r="DV54" t="s">
        <v>501</v>
      </c>
      <c r="DW54">
        <v>0</v>
      </c>
      <c r="DX54">
        <v>0</v>
      </c>
      <c r="DY54">
        <v>0</v>
      </c>
      <c r="DZ54">
        <v>0</v>
      </c>
      <c r="EC54">
        <v>57.722299999999997</v>
      </c>
      <c r="ED54">
        <v>719.72900000000004</v>
      </c>
      <c r="EE54">
        <v>347.46100000000001</v>
      </c>
      <c r="EF54">
        <v>86.4358</v>
      </c>
      <c r="EG54">
        <v>0</v>
      </c>
      <c r="EH54">
        <v>-5430.09</v>
      </c>
      <c r="EI54">
        <v>0</v>
      </c>
      <c r="EJ54">
        <v>0</v>
      </c>
      <c r="EK54">
        <v>615.745</v>
      </c>
      <c r="EL54">
        <v>1080.18</v>
      </c>
      <c r="EM54">
        <v>2371.31</v>
      </c>
      <c r="EN54">
        <v>151.51499999999999</v>
      </c>
      <c r="EO54">
        <v>7.8902300000000002E-4</v>
      </c>
      <c r="EP54">
        <v>85.233000000000004</v>
      </c>
      <c r="EQ54">
        <v>120.863</v>
      </c>
      <c r="ER54">
        <v>0</v>
      </c>
      <c r="ES54">
        <v>46.9285</v>
      </c>
      <c r="ET54">
        <v>253.024</v>
      </c>
      <c r="EU54">
        <v>7.49</v>
      </c>
      <c r="EV54">
        <v>23.07</v>
      </c>
      <c r="EW54">
        <v>3.43</v>
      </c>
      <c r="EX54">
        <v>9.83</v>
      </c>
      <c r="EY54">
        <v>0</v>
      </c>
      <c r="EZ54">
        <v>-43.42</v>
      </c>
      <c r="FA54">
        <v>0</v>
      </c>
      <c r="FB54">
        <v>0</v>
      </c>
      <c r="FC54">
        <v>6.78</v>
      </c>
      <c r="FD54">
        <v>14.38</v>
      </c>
      <c r="FE54">
        <v>24.22</v>
      </c>
      <c r="FF54">
        <v>1.56</v>
      </c>
      <c r="FG54">
        <v>47.34</v>
      </c>
      <c r="FT54">
        <v>0</v>
      </c>
      <c r="FU54">
        <v>1.6745099999999999</v>
      </c>
      <c r="FV54">
        <v>3.9676099999999999E-2</v>
      </c>
      <c r="FW54">
        <v>1.1732899999999999E-2</v>
      </c>
      <c r="FX54">
        <v>0</v>
      </c>
      <c r="FY54">
        <v>-4.39914E-2</v>
      </c>
      <c r="FZ54">
        <v>0</v>
      </c>
      <c r="GA54">
        <v>0</v>
      </c>
      <c r="GB54">
        <v>0.163464</v>
      </c>
      <c r="GC54">
        <v>0.16234999999999999</v>
      </c>
      <c r="GD54">
        <v>0.35411700000000002</v>
      </c>
      <c r="GE54">
        <v>2.5823200000000001E-2</v>
      </c>
      <c r="GF54">
        <v>2.38768</v>
      </c>
      <c r="GG54">
        <v>268.33699999999999</v>
      </c>
      <c r="GH54">
        <v>2520.39</v>
      </c>
      <c r="GI54">
        <v>347.46100000000001</v>
      </c>
      <c r="GJ54">
        <v>0</v>
      </c>
      <c r="GK54">
        <v>2615</v>
      </c>
      <c r="GL54">
        <v>989.00099999999998</v>
      </c>
      <c r="GM54">
        <v>3267.2</v>
      </c>
      <c r="GN54">
        <v>327.5</v>
      </c>
      <c r="GO54">
        <v>10334.9</v>
      </c>
      <c r="GP54">
        <v>223.45599999999999</v>
      </c>
      <c r="GQ54">
        <v>174.25200000000001</v>
      </c>
      <c r="GR54">
        <v>73.400000000000006</v>
      </c>
      <c r="GS54">
        <v>471.10899999999998</v>
      </c>
      <c r="GT54">
        <v>21.043099999999999</v>
      </c>
      <c r="GU54">
        <v>61.23</v>
      </c>
      <c r="GV54">
        <v>3.43</v>
      </c>
      <c r="GW54">
        <v>27.595700000000001</v>
      </c>
      <c r="GX54">
        <v>29.1</v>
      </c>
      <c r="GY54">
        <v>19.1831</v>
      </c>
      <c r="GZ54">
        <v>33.74</v>
      </c>
      <c r="HA54">
        <v>3.44</v>
      </c>
      <c r="HB54">
        <v>198.762</v>
      </c>
      <c r="HC54">
        <v>20.67</v>
      </c>
      <c r="HD54">
        <v>61.23</v>
      </c>
      <c r="HE54">
        <v>3.43</v>
      </c>
      <c r="HF54">
        <v>12.97</v>
      </c>
      <c r="HG54">
        <v>29.1</v>
      </c>
      <c r="HH54">
        <v>15.28</v>
      </c>
      <c r="HI54">
        <v>33.74</v>
      </c>
      <c r="HJ54">
        <v>3.44</v>
      </c>
      <c r="HK54">
        <v>179.86</v>
      </c>
      <c r="ID54">
        <v>0</v>
      </c>
      <c r="IE54">
        <v>3.3103699999999998</v>
      </c>
      <c r="IF54">
        <v>3.9676099999999999E-2</v>
      </c>
      <c r="IG54">
        <v>0</v>
      </c>
      <c r="IH54">
        <v>0.76358999999999999</v>
      </c>
      <c r="II54">
        <v>0.12681200000000001</v>
      </c>
      <c r="IJ54">
        <v>0.53503100000000003</v>
      </c>
      <c r="IK54">
        <v>6.9275500000000004E-2</v>
      </c>
      <c r="IL54">
        <v>4.8447500000000003</v>
      </c>
      <c r="IM54">
        <v>45.7</v>
      </c>
      <c r="IN54">
        <v>21.9</v>
      </c>
      <c r="IO54">
        <v>23.8</v>
      </c>
      <c r="IP54">
        <v>45.7</v>
      </c>
      <c r="IQ54">
        <v>21.9</v>
      </c>
      <c r="IR54">
        <v>23.8</v>
      </c>
      <c r="IU54">
        <v>27.87</v>
      </c>
      <c r="IV54">
        <v>15.95</v>
      </c>
      <c r="IW54">
        <v>27.87</v>
      </c>
      <c r="IX54">
        <v>15.95</v>
      </c>
      <c r="IY54">
        <v>27.87</v>
      </c>
      <c r="IZ54">
        <v>15.95</v>
      </c>
      <c r="JA54">
        <v>67.05</v>
      </c>
      <c r="JB54">
        <v>46.248800000000003</v>
      </c>
      <c r="JK54">
        <v>1</v>
      </c>
      <c r="JL54">
        <v>3.4144399999999999</v>
      </c>
      <c r="JM54">
        <v>3.4144399999999999</v>
      </c>
      <c r="JP54">
        <v>5431.69</v>
      </c>
      <c r="JQ54">
        <v>3.4144399999999999</v>
      </c>
      <c r="JR54">
        <v>0.24</v>
      </c>
      <c r="JS54">
        <v>0.32</v>
      </c>
      <c r="JT54">
        <v>1.89</v>
      </c>
      <c r="JU54">
        <v>0.24</v>
      </c>
      <c r="JV54">
        <v>0.32</v>
      </c>
      <c r="JW54">
        <v>1.89</v>
      </c>
      <c r="JZ54">
        <v>1</v>
      </c>
      <c r="KA54">
        <v>1</v>
      </c>
      <c r="KB54">
        <v>39.718299999999999</v>
      </c>
      <c r="KC54">
        <v>22.810300000000002</v>
      </c>
      <c r="KD54">
        <v>39.718299999999999</v>
      </c>
      <c r="KE54">
        <v>22.810300000000002</v>
      </c>
      <c r="KF54">
        <v>68.482799999999997</v>
      </c>
      <c r="KG54">
        <v>53.076700000000002</v>
      </c>
      <c r="KJ54">
        <v>11.2369</v>
      </c>
      <c r="KK54">
        <v>189.089</v>
      </c>
      <c r="KL54">
        <v>64.432900000000004</v>
      </c>
      <c r="KM54">
        <v>15.5999</v>
      </c>
      <c r="KN54">
        <v>0</v>
      </c>
      <c r="KO54">
        <v>-556.49</v>
      </c>
      <c r="KP54">
        <v>0</v>
      </c>
      <c r="KQ54">
        <v>0</v>
      </c>
      <c r="KR54">
        <v>134.529</v>
      </c>
      <c r="KS54">
        <v>196.989</v>
      </c>
      <c r="KT54">
        <v>462.36</v>
      </c>
      <c r="KU54">
        <v>33.337899999999998</v>
      </c>
      <c r="KV54">
        <v>551.08399999999995</v>
      </c>
      <c r="KW54">
        <v>452.33499999999998</v>
      </c>
      <c r="KX54">
        <v>641.42100000000005</v>
      </c>
      <c r="KY54">
        <v>0</v>
      </c>
      <c r="KZ54">
        <v>249.05099999999999</v>
      </c>
      <c r="LA54">
        <v>1342.81</v>
      </c>
      <c r="LB54">
        <v>11.2369</v>
      </c>
      <c r="LC54">
        <v>189.089</v>
      </c>
      <c r="LD54">
        <v>64.432900000000004</v>
      </c>
      <c r="LE54">
        <v>15.5999</v>
      </c>
      <c r="LF54">
        <v>-556.49</v>
      </c>
      <c r="LG54">
        <v>134.529</v>
      </c>
      <c r="LH54">
        <v>196.989</v>
      </c>
      <c r="LI54">
        <v>462.36</v>
      </c>
      <c r="LJ54">
        <v>33.337899999999998</v>
      </c>
      <c r="LK54">
        <v>551.08399999999995</v>
      </c>
      <c r="LL54">
        <v>452.33499999999998</v>
      </c>
      <c r="LM54">
        <v>641.42100000000005</v>
      </c>
      <c r="LN54">
        <v>249.05099999999999</v>
      </c>
      <c r="LO54">
        <v>1342.81</v>
      </c>
      <c r="LP54">
        <v>54.088700000000003</v>
      </c>
      <c r="LQ54">
        <v>623.14599999999996</v>
      </c>
      <c r="LR54">
        <v>64.432900000000004</v>
      </c>
      <c r="LS54">
        <v>0</v>
      </c>
      <c r="LT54">
        <v>570.78300000000002</v>
      </c>
      <c r="LU54">
        <v>187.036</v>
      </c>
      <c r="LV54">
        <v>648.29600000000005</v>
      </c>
      <c r="LW54">
        <v>86.545199999999994</v>
      </c>
      <c r="LX54">
        <v>2234.33</v>
      </c>
      <c r="LY54">
        <v>1185.8900000000001</v>
      </c>
      <c r="LZ54">
        <v>924.76300000000003</v>
      </c>
      <c r="MA54">
        <v>389.536</v>
      </c>
      <c r="MB54">
        <v>2500.19</v>
      </c>
    </row>
    <row r="55" spans="1:340" x14ac:dyDescent="0.25">
      <c r="A55" s="26">
        <v>44502.55064814815</v>
      </c>
      <c r="B55" t="s">
        <v>1403</v>
      </c>
      <c r="C55" t="s">
        <v>775</v>
      </c>
      <c r="D55">
        <v>10</v>
      </c>
      <c r="E55">
        <v>1</v>
      </c>
      <c r="F55">
        <v>2700</v>
      </c>
      <c r="G55" t="s">
        <v>87</v>
      </c>
      <c r="H55" t="s">
        <v>112</v>
      </c>
      <c r="I55">
        <v>-5.8</v>
      </c>
      <c r="J55">
        <v>-2.9</v>
      </c>
      <c r="K55">
        <v>-2.9</v>
      </c>
      <c r="L55">
        <v>26.7</v>
      </c>
      <c r="O55">
        <v>70.649299999999997</v>
      </c>
      <c r="P55">
        <v>881.61500000000001</v>
      </c>
      <c r="Q55">
        <v>347.46100000000001</v>
      </c>
      <c r="R55">
        <v>86.4358</v>
      </c>
      <c r="S55">
        <v>0</v>
      </c>
      <c r="T55">
        <v>-5430.09</v>
      </c>
      <c r="U55">
        <v>0</v>
      </c>
      <c r="V55">
        <v>0</v>
      </c>
      <c r="W55">
        <v>615.745</v>
      </c>
      <c r="X55">
        <v>1081.04</v>
      </c>
      <c r="Y55">
        <v>2371.31</v>
      </c>
      <c r="Z55">
        <v>151.51499999999999</v>
      </c>
      <c r="AA55">
        <v>175.67599999999999</v>
      </c>
      <c r="AB55">
        <v>1386.16</v>
      </c>
      <c r="AC55">
        <v>104.321</v>
      </c>
      <c r="AD55">
        <v>120.863</v>
      </c>
      <c r="AE55">
        <v>0</v>
      </c>
      <c r="AF55">
        <v>46.9285</v>
      </c>
      <c r="AG55">
        <v>272.11200000000002</v>
      </c>
      <c r="AH55">
        <v>225.184</v>
      </c>
      <c r="AI55">
        <v>9.17</v>
      </c>
      <c r="AJ55">
        <v>27.19</v>
      </c>
      <c r="AK55">
        <v>3.43</v>
      </c>
      <c r="AL55">
        <v>9.83</v>
      </c>
      <c r="AM55">
        <v>0</v>
      </c>
      <c r="AN55">
        <v>-43.44</v>
      </c>
      <c r="AO55">
        <v>0</v>
      </c>
      <c r="AP55">
        <v>0</v>
      </c>
      <c r="AQ55">
        <v>6.78</v>
      </c>
      <c r="AR55">
        <v>14.39</v>
      </c>
      <c r="AS55">
        <v>24.22</v>
      </c>
      <c r="AT55">
        <v>1.56</v>
      </c>
      <c r="AU55">
        <v>53.13</v>
      </c>
      <c r="AV55">
        <v>49.62</v>
      </c>
      <c r="BI55">
        <v>0</v>
      </c>
      <c r="BJ55">
        <v>1.93953</v>
      </c>
      <c r="BK55">
        <v>3.9676099999999999E-2</v>
      </c>
      <c r="BL55">
        <v>1.1732899999999999E-2</v>
      </c>
      <c r="BM55">
        <v>0</v>
      </c>
      <c r="BN55">
        <v>-4.39914E-2</v>
      </c>
      <c r="BO55">
        <v>0</v>
      </c>
      <c r="BP55">
        <v>0</v>
      </c>
      <c r="BQ55">
        <v>0.163464</v>
      </c>
      <c r="BR55">
        <v>0.16239200000000001</v>
      </c>
      <c r="BS55">
        <v>0.35411700000000002</v>
      </c>
      <c r="BT55">
        <v>2.5823200000000001E-2</v>
      </c>
      <c r="BU55">
        <v>2.6527400000000001</v>
      </c>
      <c r="BV55">
        <v>1.9909399999999999</v>
      </c>
      <c r="BW55">
        <v>57.722299999999997</v>
      </c>
      <c r="BX55">
        <v>719.72900000000004</v>
      </c>
      <c r="BY55">
        <v>347.46100000000001</v>
      </c>
      <c r="BZ55">
        <v>86.4358</v>
      </c>
      <c r="CA55">
        <v>-5430.09</v>
      </c>
      <c r="CB55">
        <v>615.745</v>
      </c>
      <c r="CC55">
        <v>1080.18</v>
      </c>
      <c r="CD55">
        <v>2371.31</v>
      </c>
      <c r="CE55">
        <v>151.51499999999999</v>
      </c>
      <c r="CF55">
        <v>7.8974100000000005E-4</v>
      </c>
      <c r="CG55">
        <v>1211.3499999999999</v>
      </c>
      <c r="CH55">
        <v>85.233000000000004</v>
      </c>
      <c r="CI55">
        <v>120.863</v>
      </c>
      <c r="CJ55">
        <v>46.9285</v>
      </c>
      <c r="CK55">
        <v>253.024</v>
      </c>
      <c r="CL55">
        <v>206.096</v>
      </c>
      <c r="CM55">
        <v>7.49</v>
      </c>
      <c r="CN55">
        <v>23.07</v>
      </c>
      <c r="CO55">
        <v>3.43</v>
      </c>
      <c r="CP55">
        <v>9.83</v>
      </c>
      <c r="CQ55">
        <v>-43.42</v>
      </c>
      <c r="CR55">
        <v>6.78</v>
      </c>
      <c r="CS55">
        <v>14.38</v>
      </c>
      <c r="CT55">
        <v>24.22</v>
      </c>
      <c r="CU55">
        <v>1.56</v>
      </c>
      <c r="CV55">
        <v>47.34</v>
      </c>
      <c r="CW55">
        <v>43.82</v>
      </c>
      <c r="DH55">
        <v>0</v>
      </c>
      <c r="DI55">
        <v>1.6745099999999999</v>
      </c>
      <c r="DJ55">
        <v>3.9676099999999999E-2</v>
      </c>
      <c r="DK55">
        <v>1.1732899999999999E-2</v>
      </c>
      <c r="DL55">
        <v>-4.39914E-2</v>
      </c>
      <c r="DM55">
        <v>0.163464</v>
      </c>
      <c r="DN55">
        <v>0.16234999999999999</v>
      </c>
      <c r="DO55">
        <v>0.35411700000000002</v>
      </c>
      <c r="DP55">
        <v>2.5823200000000001E-2</v>
      </c>
      <c r="DQ55">
        <v>2.38768</v>
      </c>
      <c r="DR55">
        <v>1.7259199999999999</v>
      </c>
      <c r="DS55" t="s">
        <v>1352</v>
      </c>
      <c r="DT55" t="s">
        <v>670</v>
      </c>
      <c r="DU55" t="s">
        <v>665</v>
      </c>
      <c r="DV55" t="s">
        <v>501</v>
      </c>
      <c r="DW55">
        <v>-0.26506000000000002</v>
      </c>
      <c r="DX55">
        <v>-0.265017</v>
      </c>
      <c r="DY55">
        <v>-12.2</v>
      </c>
      <c r="DZ55">
        <v>-13.2</v>
      </c>
      <c r="EC55">
        <v>70.649299999999997</v>
      </c>
      <c r="ED55">
        <v>881.61500000000001</v>
      </c>
      <c r="EE55">
        <v>347.46100000000001</v>
      </c>
      <c r="EF55">
        <v>86.4358</v>
      </c>
      <c r="EG55">
        <v>0</v>
      </c>
      <c r="EH55">
        <v>-5430.09</v>
      </c>
      <c r="EI55">
        <v>0</v>
      </c>
      <c r="EJ55">
        <v>0</v>
      </c>
      <c r="EK55">
        <v>615.745</v>
      </c>
      <c r="EL55">
        <v>1081.04</v>
      </c>
      <c r="EM55">
        <v>2371.31</v>
      </c>
      <c r="EN55">
        <v>151.51499999999999</v>
      </c>
      <c r="EO55">
        <v>175.67599999999999</v>
      </c>
      <c r="EP55">
        <v>104.321</v>
      </c>
      <c r="EQ55">
        <v>120.863</v>
      </c>
      <c r="ER55">
        <v>0</v>
      </c>
      <c r="ES55">
        <v>46.9285</v>
      </c>
      <c r="ET55">
        <v>272.11200000000002</v>
      </c>
      <c r="EU55">
        <v>9.17</v>
      </c>
      <c r="EV55">
        <v>27.19</v>
      </c>
      <c r="EW55">
        <v>3.43</v>
      </c>
      <c r="EX55">
        <v>9.83</v>
      </c>
      <c r="EY55">
        <v>0</v>
      </c>
      <c r="EZ55">
        <v>-43.44</v>
      </c>
      <c r="FA55">
        <v>0</v>
      </c>
      <c r="FB55">
        <v>0</v>
      </c>
      <c r="FC55">
        <v>6.78</v>
      </c>
      <c r="FD55">
        <v>14.39</v>
      </c>
      <c r="FE55">
        <v>24.22</v>
      </c>
      <c r="FF55">
        <v>1.56</v>
      </c>
      <c r="FG55">
        <v>53.13</v>
      </c>
      <c r="FT55">
        <v>0</v>
      </c>
      <c r="FU55">
        <v>1.93953</v>
      </c>
      <c r="FV55">
        <v>3.9676099999999999E-2</v>
      </c>
      <c r="FW55">
        <v>1.1732899999999999E-2</v>
      </c>
      <c r="FX55">
        <v>0</v>
      </c>
      <c r="FY55">
        <v>-4.39914E-2</v>
      </c>
      <c r="FZ55">
        <v>0</v>
      </c>
      <c r="GA55">
        <v>0</v>
      </c>
      <c r="GB55">
        <v>0.163464</v>
      </c>
      <c r="GC55">
        <v>0.16239200000000001</v>
      </c>
      <c r="GD55">
        <v>0.35411700000000002</v>
      </c>
      <c r="GE55">
        <v>2.5823200000000001E-2</v>
      </c>
      <c r="GF55">
        <v>2.6527400000000001</v>
      </c>
      <c r="GG55">
        <v>268.33</v>
      </c>
      <c r="GH55">
        <v>2520.37</v>
      </c>
      <c r="GI55">
        <v>347.46100000000001</v>
      </c>
      <c r="GJ55">
        <v>0</v>
      </c>
      <c r="GK55">
        <v>2615</v>
      </c>
      <c r="GL55">
        <v>989.00099999999998</v>
      </c>
      <c r="GM55">
        <v>3267.2</v>
      </c>
      <c r="GN55">
        <v>327.5</v>
      </c>
      <c r="GO55">
        <v>10334.9</v>
      </c>
      <c r="GP55">
        <v>223.45</v>
      </c>
      <c r="GQ55">
        <v>174.25200000000001</v>
      </c>
      <c r="GR55">
        <v>73.400000000000006</v>
      </c>
      <c r="GS55">
        <v>471.10300000000001</v>
      </c>
      <c r="GT55">
        <v>21.043099999999999</v>
      </c>
      <c r="GU55">
        <v>61.23</v>
      </c>
      <c r="GV55">
        <v>3.43</v>
      </c>
      <c r="GW55">
        <v>27.595700000000001</v>
      </c>
      <c r="GX55">
        <v>29.1</v>
      </c>
      <c r="GY55">
        <v>19.1831</v>
      </c>
      <c r="GZ55">
        <v>33.74</v>
      </c>
      <c r="HA55">
        <v>3.44</v>
      </c>
      <c r="HB55">
        <v>198.762</v>
      </c>
      <c r="HC55">
        <v>20.67</v>
      </c>
      <c r="HD55">
        <v>61.23</v>
      </c>
      <c r="HE55">
        <v>3.43</v>
      </c>
      <c r="HF55">
        <v>12.97</v>
      </c>
      <c r="HG55">
        <v>29.1</v>
      </c>
      <c r="HH55">
        <v>15.28</v>
      </c>
      <c r="HI55">
        <v>33.74</v>
      </c>
      <c r="HJ55">
        <v>3.44</v>
      </c>
      <c r="HK55">
        <v>179.86</v>
      </c>
      <c r="ID55">
        <v>0</v>
      </c>
      <c r="IE55">
        <v>3.3103400000000001</v>
      </c>
      <c r="IF55">
        <v>3.9676099999999999E-2</v>
      </c>
      <c r="IG55">
        <v>0</v>
      </c>
      <c r="IH55">
        <v>0.76358999999999999</v>
      </c>
      <c r="II55">
        <v>0.12681200000000001</v>
      </c>
      <c r="IJ55">
        <v>0.53503100000000003</v>
      </c>
      <c r="IK55">
        <v>6.9275500000000004E-2</v>
      </c>
      <c r="IL55">
        <v>4.8447300000000002</v>
      </c>
      <c r="IM55">
        <v>48.6</v>
      </c>
      <c r="IN55">
        <v>21.9</v>
      </c>
      <c r="IO55">
        <v>26.7</v>
      </c>
      <c r="IP55">
        <v>45.7</v>
      </c>
      <c r="IQ55">
        <v>21.9</v>
      </c>
      <c r="IR55">
        <v>23.8</v>
      </c>
      <c r="IU55">
        <v>32.1</v>
      </c>
      <c r="IV55">
        <v>17.52</v>
      </c>
      <c r="IW55">
        <v>27.87</v>
      </c>
      <c r="IX55">
        <v>15.95</v>
      </c>
      <c r="IY55">
        <v>32.1</v>
      </c>
      <c r="IZ55">
        <v>17.52</v>
      </c>
      <c r="JA55">
        <v>67.05</v>
      </c>
      <c r="JB55">
        <v>46.248800000000003</v>
      </c>
      <c r="JK55">
        <v>1</v>
      </c>
      <c r="JL55">
        <v>3.4144399999999999</v>
      </c>
      <c r="JM55">
        <v>3.4144399999999999</v>
      </c>
      <c r="JP55">
        <v>5431.69</v>
      </c>
      <c r="JQ55">
        <v>3.4144399999999999</v>
      </c>
      <c r="JR55">
        <v>0.24</v>
      </c>
      <c r="JS55">
        <v>0.31</v>
      </c>
      <c r="JT55">
        <v>2.04</v>
      </c>
      <c r="JU55">
        <v>0.24</v>
      </c>
      <c r="JV55">
        <v>0.32</v>
      </c>
      <c r="JW55">
        <v>1.89</v>
      </c>
      <c r="JZ55">
        <v>1</v>
      </c>
      <c r="KA55">
        <v>1</v>
      </c>
      <c r="KB55">
        <v>44.286900000000003</v>
      </c>
      <c r="KC55">
        <v>26.327300000000001</v>
      </c>
      <c r="KD55">
        <v>39.718299999999999</v>
      </c>
      <c r="KE55">
        <v>22.810300000000002</v>
      </c>
      <c r="KF55">
        <v>68.481999999999999</v>
      </c>
      <c r="KG55">
        <v>53.0762</v>
      </c>
      <c r="KJ55">
        <v>13.8355</v>
      </c>
      <c r="KK55">
        <v>231.84100000000001</v>
      </c>
      <c r="KL55">
        <v>64.432900000000004</v>
      </c>
      <c r="KM55">
        <v>15.5999</v>
      </c>
      <c r="KN55">
        <v>0</v>
      </c>
      <c r="KO55">
        <v>-556.49</v>
      </c>
      <c r="KP55">
        <v>0</v>
      </c>
      <c r="KQ55">
        <v>0</v>
      </c>
      <c r="KR55">
        <v>134.529</v>
      </c>
      <c r="KS55">
        <v>197.15199999999999</v>
      </c>
      <c r="KT55">
        <v>462.36</v>
      </c>
      <c r="KU55">
        <v>33.337899999999998</v>
      </c>
      <c r="KV55">
        <v>596.59699999999998</v>
      </c>
      <c r="KW55">
        <v>553.63499999999999</v>
      </c>
      <c r="KX55">
        <v>641.42100000000005</v>
      </c>
      <c r="KY55">
        <v>0</v>
      </c>
      <c r="KZ55">
        <v>249.05099999999999</v>
      </c>
      <c r="LA55">
        <v>1444.11</v>
      </c>
      <c r="LB55">
        <v>11.2369</v>
      </c>
      <c r="LC55">
        <v>189.089</v>
      </c>
      <c r="LD55">
        <v>64.432900000000004</v>
      </c>
      <c r="LE55">
        <v>15.5999</v>
      </c>
      <c r="LF55">
        <v>-556.49</v>
      </c>
      <c r="LG55">
        <v>134.529</v>
      </c>
      <c r="LH55">
        <v>196.989</v>
      </c>
      <c r="LI55">
        <v>462.36</v>
      </c>
      <c r="LJ55">
        <v>33.337899999999998</v>
      </c>
      <c r="LK55">
        <v>551.08399999999995</v>
      </c>
      <c r="LL55">
        <v>452.33499999999998</v>
      </c>
      <c r="LM55">
        <v>641.42100000000005</v>
      </c>
      <c r="LN55">
        <v>249.05099999999999</v>
      </c>
      <c r="LO55">
        <v>1342.81</v>
      </c>
      <c r="LP55">
        <v>54.0871</v>
      </c>
      <c r="LQ55">
        <v>623.14</v>
      </c>
      <c r="LR55">
        <v>64.432900000000004</v>
      </c>
      <c r="LS55">
        <v>0</v>
      </c>
      <c r="LT55">
        <v>570.78300000000002</v>
      </c>
      <c r="LU55">
        <v>187.036</v>
      </c>
      <c r="LV55">
        <v>648.29600000000005</v>
      </c>
      <c r="LW55">
        <v>86.545199999999994</v>
      </c>
      <c r="LX55">
        <v>2234.3200000000002</v>
      </c>
      <c r="LY55">
        <v>1185.8599999999999</v>
      </c>
      <c r="LZ55">
        <v>924.76300000000003</v>
      </c>
      <c r="MA55">
        <v>389.536</v>
      </c>
      <c r="MB55">
        <v>2500.16</v>
      </c>
    </row>
    <row r="56" spans="1:340" x14ac:dyDescent="0.25">
      <c r="A56" s="26">
        <v>44502.551018518519</v>
      </c>
      <c r="B56" t="s">
        <v>1404</v>
      </c>
      <c r="C56" t="s">
        <v>777</v>
      </c>
      <c r="D56">
        <v>11</v>
      </c>
      <c r="E56">
        <v>1</v>
      </c>
      <c r="F56">
        <v>2700</v>
      </c>
      <c r="G56" t="s">
        <v>87</v>
      </c>
      <c r="H56" t="s">
        <v>393</v>
      </c>
      <c r="I56">
        <v>0</v>
      </c>
      <c r="J56">
        <v>0</v>
      </c>
      <c r="K56">
        <v>0</v>
      </c>
      <c r="L56">
        <v>23.5</v>
      </c>
      <c r="O56">
        <v>156.732</v>
      </c>
      <c r="P56">
        <v>1530.71</v>
      </c>
      <c r="Q56">
        <v>345.11500000000001</v>
      </c>
      <c r="R56">
        <v>86.436899999999994</v>
      </c>
      <c r="S56">
        <v>0</v>
      </c>
      <c r="T56">
        <v>-6330.37</v>
      </c>
      <c r="U56">
        <v>0</v>
      </c>
      <c r="V56">
        <v>0</v>
      </c>
      <c r="W56">
        <v>615.745</v>
      </c>
      <c r="X56">
        <v>1072.81</v>
      </c>
      <c r="Y56">
        <v>2371.31</v>
      </c>
      <c r="Z56">
        <v>151.51499999999999</v>
      </c>
      <c r="AA56">
        <v>-3.3555299999999999E-4</v>
      </c>
      <c r="AB56">
        <v>2118.9899999999998</v>
      </c>
      <c r="AC56">
        <v>231.37799999999999</v>
      </c>
      <c r="AD56">
        <v>123.04300000000001</v>
      </c>
      <c r="AE56">
        <v>0</v>
      </c>
      <c r="AF56">
        <v>46.9285</v>
      </c>
      <c r="AG56">
        <v>401.34899999999999</v>
      </c>
      <c r="AH56">
        <v>354.42099999999999</v>
      </c>
      <c r="AI56">
        <v>20.309999999999999</v>
      </c>
      <c r="AJ56">
        <v>36.9</v>
      </c>
      <c r="AK56">
        <v>3.54</v>
      </c>
      <c r="AL56">
        <v>10.050000000000001</v>
      </c>
      <c r="AM56">
        <v>0</v>
      </c>
      <c r="AN56">
        <v>-55.32</v>
      </c>
      <c r="AO56">
        <v>0</v>
      </c>
      <c r="AP56">
        <v>0</v>
      </c>
      <c r="AQ56">
        <v>6.96</v>
      </c>
      <c r="AR56">
        <v>14.86</v>
      </c>
      <c r="AS56">
        <v>25</v>
      </c>
      <c r="AT56">
        <v>1.6</v>
      </c>
      <c r="AU56">
        <v>63.9</v>
      </c>
      <c r="AV56">
        <v>70.8</v>
      </c>
      <c r="BI56">
        <v>0</v>
      </c>
      <c r="BJ56">
        <v>2.1143200000000002</v>
      </c>
      <c r="BK56">
        <v>3.94083E-2</v>
      </c>
      <c r="BL56">
        <v>1.1732899999999999E-2</v>
      </c>
      <c r="BM56">
        <v>0</v>
      </c>
      <c r="BN56">
        <v>-0.118976</v>
      </c>
      <c r="BO56">
        <v>0</v>
      </c>
      <c r="BP56">
        <v>0</v>
      </c>
      <c r="BQ56">
        <v>0.163464</v>
      </c>
      <c r="BR56">
        <v>0.16373599999999999</v>
      </c>
      <c r="BS56">
        <v>0.35411700000000002</v>
      </c>
      <c r="BT56">
        <v>2.5823200000000001E-2</v>
      </c>
      <c r="BU56">
        <v>2.7536299999999998</v>
      </c>
      <c r="BV56">
        <v>2.16547</v>
      </c>
      <c r="BW56">
        <v>156.732</v>
      </c>
      <c r="BX56">
        <v>1530.71</v>
      </c>
      <c r="BY56">
        <v>345.11500000000001</v>
      </c>
      <c r="BZ56">
        <v>86.436899999999994</v>
      </c>
      <c r="CA56">
        <v>-6330.37</v>
      </c>
      <c r="CB56">
        <v>615.745</v>
      </c>
      <c r="CC56">
        <v>1072.81</v>
      </c>
      <c r="CD56">
        <v>2371.31</v>
      </c>
      <c r="CE56">
        <v>151.51499999999999</v>
      </c>
      <c r="CF56">
        <v>-3.3555299999999999E-4</v>
      </c>
      <c r="CG56">
        <v>2118.9899999999998</v>
      </c>
      <c r="CH56">
        <v>231.37799999999999</v>
      </c>
      <c r="CI56">
        <v>123.04300000000001</v>
      </c>
      <c r="CJ56">
        <v>46.9285</v>
      </c>
      <c r="CK56">
        <v>401.34899999999999</v>
      </c>
      <c r="CL56">
        <v>354.42099999999999</v>
      </c>
      <c r="CM56">
        <v>20.309999999999999</v>
      </c>
      <c r="CN56">
        <v>36.9</v>
      </c>
      <c r="CO56">
        <v>3.54</v>
      </c>
      <c r="CP56">
        <v>10.050000000000001</v>
      </c>
      <c r="CQ56">
        <v>-55.32</v>
      </c>
      <c r="CR56">
        <v>6.96</v>
      </c>
      <c r="CS56">
        <v>14.86</v>
      </c>
      <c r="CT56">
        <v>25</v>
      </c>
      <c r="CU56">
        <v>1.6</v>
      </c>
      <c r="CV56">
        <v>63.9</v>
      </c>
      <c r="CW56">
        <v>70.8</v>
      </c>
      <c r="DH56">
        <v>0</v>
      </c>
      <c r="DI56">
        <v>2.1143200000000002</v>
      </c>
      <c r="DJ56">
        <v>3.94083E-2</v>
      </c>
      <c r="DK56">
        <v>1.1732899999999999E-2</v>
      </c>
      <c r="DL56">
        <v>-0.118976</v>
      </c>
      <c r="DM56">
        <v>0.163464</v>
      </c>
      <c r="DN56">
        <v>0.16373599999999999</v>
      </c>
      <c r="DO56">
        <v>0.35411700000000002</v>
      </c>
      <c r="DP56">
        <v>2.5823200000000001E-2</v>
      </c>
      <c r="DQ56">
        <v>2.7536299999999998</v>
      </c>
      <c r="DR56">
        <v>2.16547</v>
      </c>
      <c r="DS56" t="s">
        <v>1352</v>
      </c>
      <c r="DT56" t="s">
        <v>670</v>
      </c>
      <c r="DU56" t="s">
        <v>665</v>
      </c>
      <c r="DV56" t="s">
        <v>501</v>
      </c>
      <c r="DW56">
        <v>0</v>
      </c>
      <c r="DX56">
        <v>0</v>
      </c>
      <c r="DY56">
        <v>0</v>
      </c>
      <c r="DZ56">
        <v>0</v>
      </c>
      <c r="EC56">
        <v>156.732</v>
      </c>
      <c r="ED56">
        <v>1530.71</v>
      </c>
      <c r="EE56">
        <v>345.11500000000001</v>
      </c>
      <c r="EF56">
        <v>86.436899999999994</v>
      </c>
      <c r="EG56">
        <v>0</v>
      </c>
      <c r="EH56">
        <v>-6330.37</v>
      </c>
      <c r="EI56">
        <v>0</v>
      </c>
      <c r="EJ56">
        <v>0</v>
      </c>
      <c r="EK56">
        <v>615.745</v>
      </c>
      <c r="EL56">
        <v>1072.81</v>
      </c>
      <c r="EM56">
        <v>2371.31</v>
      </c>
      <c r="EN56">
        <v>151.51499999999999</v>
      </c>
      <c r="EO56">
        <v>-3.3555299999999999E-4</v>
      </c>
      <c r="EP56">
        <v>231.37799999999999</v>
      </c>
      <c r="EQ56">
        <v>123.04300000000001</v>
      </c>
      <c r="ER56">
        <v>0</v>
      </c>
      <c r="ES56">
        <v>46.9285</v>
      </c>
      <c r="ET56">
        <v>401.34899999999999</v>
      </c>
      <c r="EU56">
        <v>20.309999999999999</v>
      </c>
      <c r="EV56">
        <v>36.9</v>
      </c>
      <c r="EW56">
        <v>3.54</v>
      </c>
      <c r="EX56">
        <v>10.050000000000001</v>
      </c>
      <c r="EY56">
        <v>0</v>
      </c>
      <c r="EZ56">
        <v>-55.32</v>
      </c>
      <c r="FA56">
        <v>0</v>
      </c>
      <c r="FB56">
        <v>0</v>
      </c>
      <c r="FC56">
        <v>6.96</v>
      </c>
      <c r="FD56">
        <v>14.86</v>
      </c>
      <c r="FE56">
        <v>25</v>
      </c>
      <c r="FF56">
        <v>1.6</v>
      </c>
      <c r="FG56">
        <v>63.9</v>
      </c>
      <c r="FT56">
        <v>0</v>
      </c>
      <c r="FU56">
        <v>2.1143200000000002</v>
      </c>
      <c r="FV56">
        <v>3.94083E-2</v>
      </c>
      <c r="FW56">
        <v>1.1732899999999999E-2</v>
      </c>
      <c r="FX56">
        <v>0</v>
      </c>
      <c r="FY56">
        <v>-0.118976</v>
      </c>
      <c r="FZ56">
        <v>0</v>
      </c>
      <c r="GA56">
        <v>0</v>
      </c>
      <c r="GB56">
        <v>0.163464</v>
      </c>
      <c r="GC56">
        <v>0.16373599999999999</v>
      </c>
      <c r="GD56">
        <v>0.35411700000000002</v>
      </c>
      <c r="GE56">
        <v>2.5823200000000001E-2</v>
      </c>
      <c r="GF56">
        <v>2.7536299999999998</v>
      </c>
      <c r="GG56">
        <v>608.36599999999999</v>
      </c>
      <c r="GH56">
        <v>4518.7</v>
      </c>
      <c r="GI56">
        <v>345.11500000000001</v>
      </c>
      <c r="GJ56">
        <v>0</v>
      </c>
      <c r="GK56">
        <v>2615</v>
      </c>
      <c r="GL56">
        <v>989.00099999999998</v>
      </c>
      <c r="GM56">
        <v>3267.2</v>
      </c>
      <c r="GN56">
        <v>327.5</v>
      </c>
      <c r="GO56">
        <v>12670.9</v>
      </c>
      <c r="GP56">
        <v>506.49400000000003</v>
      </c>
      <c r="GQ56">
        <v>176.66</v>
      </c>
      <c r="GR56">
        <v>73.400000000000006</v>
      </c>
      <c r="GS56">
        <v>756.55399999999997</v>
      </c>
      <c r="GT56">
        <v>51.939700000000002</v>
      </c>
      <c r="GU56">
        <v>97.43</v>
      </c>
      <c r="GV56">
        <v>3.54</v>
      </c>
      <c r="GW56">
        <v>30.604700000000001</v>
      </c>
      <c r="GX56">
        <v>30.3</v>
      </c>
      <c r="GY56">
        <v>19.691099999999999</v>
      </c>
      <c r="GZ56">
        <v>35.020000000000003</v>
      </c>
      <c r="HA56">
        <v>3.45</v>
      </c>
      <c r="HB56">
        <v>271.97500000000002</v>
      </c>
      <c r="HC56">
        <v>46.85</v>
      </c>
      <c r="HD56">
        <v>97.43</v>
      </c>
      <c r="HE56">
        <v>3.54</v>
      </c>
      <c r="HF56">
        <v>13.16</v>
      </c>
      <c r="HG56">
        <v>30.3</v>
      </c>
      <c r="HH56">
        <v>15.64</v>
      </c>
      <c r="HI56">
        <v>35.020000000000003</v>
      </c>
      <c r="HJ56">
        <v>3.45</v>
      </c>
      <c r="HK56">
        <v>245.39</v>
      </c>
      <c r="ID56">
        <v>0</v>
      </c>
      <c r="IE56">
        <v>4.4372400000000001</v>
      </c>
      <c r="IF56">
        <v>3.94083E-2</v>
      </c>
      <c r="IG56">
        <v>0</v>
      </c>
      <c r="IH56">
        <v>0.76358999999999999</v>
      </c>
      <c r="II56">
        <v>0.12681200000000001</v>
      </c>
      <c r="IJ56">
        <v>0.53503100000000003</v>
      </c>
      <c r="IK56">
        <v>6.9275500000000004E-2</v>
      </c>
      <c r="IL56">
        <v>5.9713500000000002</v>
      </c>
      <c r="IM56">
        <v>43.8</v>
      </c>
      <c r="IN56">
        <v>20.3</v>
      </c>
      <c r="IO56">
        <v>23.5</v>
      </c>
      <c r="IP56">
        <v>43.8</v>
      </c>
      <c r="IQ56">
        <v>20.3</v>
      </c>
      <c r="IR56">
        <v>23.5</v>
      </c>
      <c r="IU56">
        <v>42.82</v>
      </c>
      <c r="IV56">
        <v>27.98</v>
      </c>
      <c r="IW56">
        <v>42.82</v>
      </c>
      <c r="IX56">
        <v>27.98</v>
      </c>
      <c r="IY56">
        <v>42.82</v>
      </c>
      <c r="IZ56">
        <v>27.98</v>
      </c>
      <c r="JA56">
        <v>106.64</v>
      </c>
      <c r="JB56">
        <v>76.874300000000005</v>
      </c>
      <c r="JK56">
        <v>1</v>
      </c>
      <c r="JL56">
        <v>4.0855899999999998</v>
      </c>
      <c r="JM56">
        <v>4.0855899999999998</v>
      </c>
      <c r="JP56">
        <v>6332.23</v>
      </c>
      <c r="JQ56">
        <v>4.0855899999999998</v>
      </c>
      <c r="JR56">
        <v>0.36</v>
      </c>
      <c r="JS56">
        <v>0.61</v>
      </c>
      <c r="JT56">
        <v>2.5099999999999998</v>
      </c>
      <c r="JU56">
        <v>0.36</v>
      </c>
      <c r="JV56">
        <v>0.61</v>
      </c>
      <c r="JW56">
        <v>2.5099999999999998</v>
      </c>
      <c r="JZ56">
        <v>1</v>
      </c>
      <c r="KA56">
        <v>1</v>
      </c>
      <c r="KB56">
        <v>56.445700000000002</v>
      </c>
      <c r="KC56">
        <v>29.854399999999998</v>
      </c>
      <c r="KD56">
        <v>56.445700000000002</v>
      </c>
      <c r="KE56">
        <v>29.854399999999998</v>
      </c>
      <c r="KF56">
        <v>98.223399999999998</v>
      </c>
      <c r="KG56">
        <v>73.573499999999996</v>
      </c>
      <c r="KJ56">
        <v>31.908999999999999</v>
      </c>
      <c r="KK56">
        <v>367.03100000000001</v>
      </c>
      <c r="KL56">
        <v>68.860500000000002</v>
      </c>
      <c r="KM56">
        <v>16.869700000000002</v>
      </c>
      <c r="KN56">
        <v>0</v>
      </c>
      <c r="KO56">
        <v>-970.303</v>
      </c>
      <c r="KP56">
        <v>0</v>
      </c>
      <c r="KQ56">
        <v>0</v>
      </c>
      <c r="KR56">
        <v>133.613</v>
      </c>
      <c r="KS56">
        <v>211.208</v>
      </c>
      <c r="KT56">
        <v>484.43799999999999</v>
      </c>
      <c r="KU56">
        <v>33.183900000000001</v>
      </c>
      <c r="KV56">
        <v>376.81099999999998</v>
      </c>
      <c r="KW56">
        <v>1227.93</v>
      </c>
      <c r="KX56">
        <v>652.99199999999996</v>
      </c>
      <c r="KY56">
        <v>0</v>
      </c>
      <c r="KZ56">
        <v>249.05099999999999</v>
      </c>
      <c r="LA56">
        <v>2129.9699999999998</v>
      </c>
      <c r="LB56">
        <v>31.908999999999999</v>
      </c>
      <c r="LC56">
        <v>367.03100000000001</v>
      </c>
      <c r="LD56">
        <v>68.860500000000002</v>
      </c>
      <c r="LE56">
        <v>16.869700000000002</v>
      </c>
      <c r="LF56">
        <v>-970.303</v>
      </c>
      <c r="LG56">
        <v>133.613</v>
      </c>
      <c r="LH56">
        <v>211.208</v>
      </c>
      <c r="LI56">
        <v>484.43799999999999</v>
      </c>
      <c r="LJ56">
        <v>33.183900000000001</v>
      </c>
      <c r="LK56">
        <v>376.81099999999998</v>
      </c>
      <c r="LL56">
        <v>1227.93</v>
      </c>
      <c r="LM56">
        <v>652.99199999999996</v>
      </c>
      <c r="LN56">
        <v>249.05099999999999</v>
      </c>
      <c r="LO56">
        <v>2129.9699999999998</v>
      </c>
      <c r="LP56">
        <v>126.96</v>
      </c>
      <c r="LQ56">
        <v>1043.9000000000001</v>
      </c>
      <c r="LR56">
        <v>68.860500000000002</v>
      </c>
      <c r="LS56">
        <v>0</v>
      </c>
      <c r="LT56">
        <v>567.19200000000001</v>
      </c>
      <c r="LU56">
        <v>199.28399999999999</v>
      </c>
      <c r="LV56">
        <v>674.65200000000004</v>
      </c>
      <c r="LW56">
        <v>78.678600000000003</v>
      </c>
      <c r="LX56">
        <v>2759.53</v>
      </c>
      <c r="LY56">
        <v>2687.98</v>
      </c>
      <c r="LZ56">
        <v>937.53899999999999</v>
      </c>
      <c r="MA56">
        <v>389.536</v>
      </c>
      <c r="MB56">
        <v>4015.06</v>
      </c>
    </row>
    <row r="57" spans="1:340" x14ac:dyDescent="0.25">
      <c r="A57" s="26">
        <v>44502.551388888889</v>
      </c>
      <c r="B57" t="s">
        <v>1405</v>
      </c>
      <c r="C57" t="s">
        <v>779</v>
      </c>
      <c r="D57">
        <v>11</v>
      </c>
      <c r="E57">
        <v>1</v>
      </c>
      <c r="F57">
        <v>2700</v>
      </c>
      <c r="G57" t="s">
        <v>87</v>
      </c>
      <c r="H57" t="s">
        <v>112</v>
      </c>
      <c r="I57">
        <v>-9.65</v>
      </c>
      <c r="J57">
        <v>-3.6</v>
      </c>
      <c r="K57">
        <v>-3.5</v>
      </c>
      <c r="L57">
        <v>27</v>
      </c>
      <c r="O57">
        <v>182.76900000000001</v>
      </c>
      <c r="P57">
        <v>1804.13</v>
      </c>
      <c r="Q57">
        <v>345.11500000000001</v>
      </c>
      <c r="R57">
        <v>86.436899999999994</v>
      </c>
      <c r="S57">
        <v>0</v>
      </c>
      <c r="T57">
        <v>-6330.37</v>
      </c>
      <c r="U57">
        <v>0</v>
      </c>
      <c r="V57">
        <v>0</v>
      </c>
      <c r="W57">
        <v>615.745</v>
      </c>
      <c r="X57">
        <v>1073.53</v>
      </c>
      <c r="Y57">
        <v>2371.31</v>
      </c>
      <c r="Z57">
        <v>151.51499999999999</v>
      </c>
      <c r="AA57">
        <v>300.17599999999999</v>
      </c>
      <c r="AB57">
        <v>2418.4499999999998</v>
      </c>
      <c r="AC57">
        <v>269.81599999999997</v>
      </c>
      <c r="AD57">
        <v>123.04300000000001</v>
      </c>
      <c r="AE57">
        <v>0</v>
      </c>
      <c r="AF57">
        <v>46.9285</v>
      </c>
      <c r="AG57">
        <v>439.78699999999998</v>
      </c>
      <c r="AH57">
        <v>392.85899999999998</v>
      </c>
      <c r="AI57">
        <v>23.68</v>
      </c>
      <c r="AJ57">
        <v>43.18</v>
      </c>
      <c r="AK57">
        <v>3.54</v>
      </c>
      <c r="AL57">
        <v>10.050000000000001</v>
      </c>
      <c r="AM57">
        <v>0</v>
      </c>
      <c r="AN57">
        <v>-55.37</v>
      </c>
      <c r="AO57">
        <v>0</v>
      </c>
      <c r="AP57">
        <v>0</v>
      </c>
      <c r="AQ57">
        <v>6.96</v>
      </c>
      <c r="AR57">
        <v>14.86</v>
      </c>
      <c r="AS57">
        <v>25</v>
      </c>
      <c r="AT57">
        <v>1.6</v>
      </c>
      <c r="AU57">
        <v>73.5</v>
      </c>
      <c r="AV57">
        <v>80.45</v>
      </c>
      <c r="BI57">
        <v>0</v>
      </c>
      <c r="BJ57">
        <v>2.4447100000000002</v>
      </c>
      <c r="BK57">
        <v>3.94083E-2</v>
      </c>
      <c r="BL57">
        <v>1.1732899999999999E-2</v>
      </c>
      <c r="BM57">
        <v>0</v>
      </c>
      <c r="BN57">
        <v>-0.118976</v>
      </c>
      <c r="BO57">
        <v>0</v>
      </c>
      <c r="BP57">
        <v>0</v>
      </c>
      <c r="BQ57">
        <v>0.163464</v>
      </c>
      <c r="BR57">
        <v>0.16367200000000001</v>
      </c>
      <c r="BS57">
        <v>0.35411700000000002</v>
      </c>
      <c r="BT57">
        <v>2.5823200000000001E-2</v>
      </c>
      <c r="BU57">
        <v>3.0839599999999998</v>
      </c>
      <c r="BV57">
        <v>2.49586</v>
      </c>
      <c r="BW57">
        <v>156.732</v>
      </c>
      <c r="BX57">
        <v>1530.71</v>
      </c>
      <c r="BY57">
        <v>345.11500000000001</v>
      </c>
      <c r="BZ57">
        <v>86.436899999999994</v>
      </c>
      <c r="CA57">
        <v>-6330.37</v>
      </c>
      <c r="CB57">
        <v>615.745</v>
      </c>
      <c r="CC57">
        <v>1072.81</v>
      </c>
      <c r="CD57">
        <v>2371.31</v>
      </c>
      <c r="CE57">
        <v>151.51499999999999</v>
      </c>
      <c r="CF57">
        <v>-3.3555299999999999E-4</v>
      </c>
      <c r="CG57">
        <v>2118.9899999999998</v>
      </c>
      <c r="CH57">
        <v>231.37799999999999</v>
      </c>
      <c r="CI57">
        <v>123.04300000000001</v>
      </c>
      <c r="CJ57">
        <v>46.9285</v>
      </c>
      <c r="CK57">
        <v>401.34899999999999</v>
      </c>
      <c r="CL57">
        <v>354.42099999999999</v>
      </c>
      <c r="CM57">
        <v>20.309999999999999</v>
      </c>
      <c r="CN57">
        <v>36.9</v>
      </c>
      <c r="CO57">
        <v>3.54</v>
      </c>
      <c r="CP57">
        <v>10.050000000000001</v>
      </c>
      <c r="CQ57">
        <v>-55.32</v>
      </c>
      <c r="CR57">
        <v>6.96</v>
      </c>
      <c r="CS57">
        <v>14.86</v>
      </c>
      <c r="CT57">
        <v>25</v>
      </c>
      <c r="CU57">
        <v>1.6</v>
      </c>
      <c r="CV57">
        <v>63.9</v>
      </c>
      <c r="CW57">
        <v>70.8</v>
      </c>
      <c r="DH57">
        <v>0</v>
      </c>
      <c r="DI57">
        <v>2.1143200000000002</v>
      </c>
      <c r="DJ57">
        <v>3.94083E-2</v>
      </c>
      <c r="DK57">
        <v>1.1732899999999999E-2</v>
      </c>
      <c r="DL57">
        <v>-0.118976</v>
      </c>
      <c r="DM57">
        <v>0.163464</v>
      </c>
      <c r="DN57">
        <v>0.16373599999999999</v>
      </c>
      <c r="DO57">
        <v>0.35411700000000002</v>
      </c>
      <c r="DP57">
        <v>2.5823200000000001E-2</v>
      </c>
      <c r="DQ57">
        <v>2.7536299999999998</v>
      </c>
      <c r="DR57">
        <v>2.16547</v>
      </c>
      <c r="DS57" t="s">
        <v>1352</v>
      </c>
      <c r="DT57" t="s">
        <v>670</v>
      </c>
      <c r="DU57" t="s">
        <v>665</v>
      </c>
      <c r="DV57" t="s">
        <v>501</v>
      </c>
      <c r="DW57">
        <v>-0.33032600000000001</v>
      </c>
      <c r="DX57">
        <v>-0.33039099999999999</v>
      </c>
      <c r="DY57">
        <v>-15</v>
      </c>
      <c r="DZ57">
        <v>-13.6</v>
      </c>
      <c r="EC57">
        <v>182.76900000000001</v>
      </c>
      <c r="ED57">
        <v>1804.13</v>
      </c>
      <c r="EE57">
        <v>345.11500000000001</v>
      </c>
      <c r="EF57">
        <v>86.436899999999994</v>
      </c>
      <c r="EG57">
        <v>0</v>
      </c>
      <c r="EH57">
        <v>-6330.37</v>
      </c>
      <c r="EI57">
        <v>0</v>
      </c>
      <c r="EJ57">
        <v>0</v>
      </c>
      <c r="EK57">
        <v>615.745</v>
      </c>
      <c r="EL57">
        <v>1073.53</v>
      </c>
      <c r="EM57">
        <v>2371.31</v>
      </c>
      <c r="EN57">
        <v>151.51499999999999</v>
      </c>
      <c r="EO57">
        <v>300.17599999999999</v>
      </c>
      <c r="EP57">
        <v>269.81599999999997</v>
      </c>
      <c r="EQ57">
        <v>123.04300000000001</v>
      </c>
      <c r="ER57">
        <v>0</v>
      </c>
      <c r="ES57">
        <v>46.9285</v>
      </c>
      <c r="ET57">
        <v>439.78699999999998</v>
      </c>
      <c r="EU57">
        <v>23.68</v>
      </c>
      <c r="EV57">
        <v>43.18</v>
      </c>
      <c r="EW57">
        <v>3.54</v>
      </c>
      <c r="EX57">
        <v>10.050000000000001</v>
      </c>
      <c r="EY57">
        <v>0</v>
      </c>
      <c r="EZ57">
        <v>-55.37</v>
      </c>
      <c r="FA57">
        <v>0</v>
      </c>
      <c r="FB57">
        <v>0</v>
      </c>
      <c r="FC57">
        <v>6.96</v>
      </c>
      <c r="FD57">
        <v>14.86</v>
      </c>
      <c r="FE57">
        <v>25</v>
      </c>
      <c r="FF57">
        <v>1.6</v>
      </c>
      <c r="FG57">
        <v>73.5</v>
      </c>
      <c r="FT57">
        <v>0</v>
      </c>
      <c r="FU57">
        <v>2.4447100000000002</v>
      </c>
      <c r="FV57">
        <v>3.94083E-2</v>
      </c>
      <c r="FW57">
        <v>1.1732899999999999E-2</v>
      </c>
      <c r="FX57">
        <v>0</v>
      </c>
      <c r="FY57">
        <v>-0.118976</v>
      </c>
      <c r="FZ57">
        <v>0</v>
      </c>
      <c r="GA57">
        <v>0</v>
      </c>
      <c r="GB57">
        <v>0.163464</v>
      </c>
      <c r="GC57">
        <v>0.16367200000000001</v>
      </c>
      <c r="GD57">
        <v>0.35411700000000002</v>
      </c>
      <c r="GE57">
        <v>2.5823200000000001E-2</v>
      </c>
      <c r="GF57">
        <v>3.0839599999999998</v>
      </c>
      <c r="GG57">
        <v>608.35400000000004</v>
      </c>
      <c r="GH57">
        <v>4518.66</v>
      </c>
      <c r="GI57">
        <v>345.11500000000001</v>
      </c>
      <c r="GJ57">
        <v>0</v>
      </c>
      <c r="GK57">
        <v>2615</v>
      </c>
      <c r="GL57">
        <v>989.00099999999998</v>
      </c>
      <c r="GM57">
        <v>3267.2</v>
      </c>
      <c r="GN57">
        <v>327.5</v>
      </c>
      <c r="GO57">
        <v>12670.8</v>
      </c>
      <c r="GP57">
        <v>506.48399999999998</v>
      </c>
      <c r="GQ57">
        <v>176.66</v>
      </c>
      <c r="GR57">
        <v>73.400000000000006</v>
      </c>
      <c r="GS57">
        <v>756.54399999999998</v>
      </c>
      <c r="GT57">
        <v>51.939700000000002</v>
      </c>
      <c r="GU57">
        <v>97.42</v>
      </c>
      <c r="GV57">
        <v>3.54</v>
      </c>
      <c r="GW57">
        <v>30.604700000000001</v>
      </c>
      <c r="GX57">
        <v>30.3</v>
      </c>
      <c r="GY57">
        <v>19.691099999999999</v>
      </c>
      <c r="GZ57">
        <v>35.020000000000003</v>
      </c>
      <c r="HA57">
        <v>3.45</v>
      </c>
      <c r="HB57">
        <v>271.96499999999997</v>
      </c>
      <c r="HC57">
        <v>46.85</v>
      </c>
      <c r="HD57">
        <v>97.42</v>
      </c>
      <c r="HE57">
        <v>3.54</v>
      </c>
      <c r="HF57">
        <v>13.16</v>
      </c>
      <c r="HG57">
        <v>30.3</v>
      </c>
      <c r="HH57">
        <v>15.64</v>
      </c>
      <c r="HI57">
        <v>35.020000000000003</v>
      </c>
      <c r="HJ57">
        <v>3.45</v>
      </c>
      <c r="HK57">
        <v>245.38</v>
      </c>
      <c r="ID57">
        <v>0</v>
      </c>
      <c r="IE57">
        <v>4.4371999999999998</v>
      </c>
      <c r="IF57">
        <v>3.94083E-2</v>
      </c>
      <c r="IG57">
        <v>0</v>
      </c>
      <c r="IH57">
        <v>0.76358999999999999</v>
      </c>
      <c r="II57">
        <v>0.12681200000000001</v>
      </c>
      <c r="IJ57">
        <v>0.53503100000000003</v>
      </c>
      <c r="IK57">
        <v>6.9275500000000004E-2</v>
      </c>
      <c r="IL57">
        <v>5.9713099999999999</v>
      </c>
      <c r="IM57">
        <v>47.4</v>
      </c>
      <c r="IN57">
        <v>20.399999999999999</v>
      </c>
      <c r="IO57">
        <v>27</v>
      </c>
      <c r="IP57">
        <v>43.8</v>
      </c>
      <c r="IQ57">
        <v>20.3</v>
      </c>
      <c r="IR57">
        <v>23.5</v>
      </c>
      <c r="IU57">
        <v>49.34</v>
      </c>
      <c r="IV57">
        <v>31.11</v>
      </c>
      <c r="IW57">
        <v>42.82</v>
      </c>
      <c r="IX57">
        <v>27.98</v>
      </c>
      <c r="IY57">
        <v>49.34</v>
      </c>
      <c r="IZ57">
        <v>31.11</v>
      </c>
      <c r="JA57">
        <v>106.63</v>
      </c>
      <c r="JB57">
        <v>76.874300000000005</v>
      </c>
      <c r="JK57">
        <v>1</v>
      </c>
      <c r="JL57">
        <v>4.0855899999999998</v>
      </c>
      <c r="JM57">
        <v>4.0855899999999998</v>
      </c>
      <c r="JP57">
        <v>6332.23</v>
      </c>
      <c r="JQ57">
        <v>4.0855899999999998</v>
      </c>
      <c r="JR57">
        <v>0.36</v>
      </c>
      <c r="JS57">
        <v>0.61</v>
      </c>
      <c r="JT57">
        <v>2.78</v>
      </c>
      <c r="JU57">
        <v>0.36</v>
      </c>
      <c r="JV57">
        <v>0.61</v>
      </c>
      <c r="JW57">
        <v>2.5099999999999998</v>
      </c>
      <c r="JZ57">
        <v>1</v>
      </c>
      <c r="KA57">
        <v>1</v>
      </c>
      <c r="KB57">
        <v>62.550899999999999</v>
      </c>
      <c r="KC57">
        <v>34.8934</v>
      </c>
      <c r="KD57">
        <v>56.445700000000002</v>
      </c>
      <c r="KE57">
        <v>29.854399999999998</v>
      </c>
      <c r="KF57">
        <v>98.222200000000001</v>
      </c>
      <c r="KG57">
        <v>73.573800000000006</v>
      </c>
      <c r="KJ57">
        <v>37.326900000000002</v>
      </c>
      <c r="KK57">
        <v>431.68</v>
      </c>
      <c r="KL57">
        <v>68.860500000000002</v>
      </c>
      <c r="KM57">
        <v>16.869700000000002</v>
      </c>
      <c r="KN57">
        <v>0</v>
      </c>
      <c r="KO57">
        <v>-970.303</v>
      </c>
      <c r="KP57">
        <v>0</v>
      </c>
      <c r="KQ57">
        <v>0</v>
      </c>
      <c r="KR57">
        <v>133.613</v>
      </c>
      <c r="KS57">
        <v>211.33600000000001</v>
      </c>
      <c r="KT57">
        <v>484.43799999999999</v>
      </c>
      <c r="KU57">
        <v>33.183900000000001</v>
      </c>
      <c r="KV57">
        <v>447.00599999999997</v>
      </c>
      <c r="KW57">
        <v>1431.92</v>
      </c>
      <c r="KX57">
        <v>652.99199999999996</v>
      </c>
      <c r="KY57">
        <v>0</v>
      </c>
      <c r="KZ57">
        <v>249.05099999999999</v>
      </c>
      <c r="LA57">
        <v>2333.9699999999998</v>
      </c>
      <c r="LB57">
        <v>31.908999999999999</v>
      </c>
      <c r="LC57">
        <v>367.03100000000001</v>
      </c>
      <c r="LD57">
        <v>68.860500000000002</v>
      </c>
      <c r="LE57">
        <v>16.869700000000002</v>
      </c>
      <c r="LF57">
        <v>-970.303</v>
      </c>
      <c r="LG57">
        <v>133.613</v>
      </c>
      <c r="LH57">
        <v>211.208</v>
      </c>
      <c r="LI57">
        <v>484.43799999999999</v>
      </c>
      <c r="LJ57">
        <v>33.183900000000001</v>
      </c>
      <c r="LK57">
        <v>376.81099999999998</v>
      </c>
      <c r="LL57">
        <v>1227.93</v>
      </c>
      <c r="LM57">
        <v>652.99199999999996</v>
      </c>
      <c r="LN57">
        <v>249.05099999999999</v>
      </c>
      <c r="LO57">
        <v>2129.9699999999998</v>
      </c>
      <c r="LP57">
        <v>126.958</v>
      </c>
      <c r="LQ57">
        <v>1043.9000000000001</v>
      </c>
      <c r="LR57">
        <v>68.860500000000002</v>
      </c>
      <c r="LS57">
        <v>0</v>
      </c>
      <c r="LT57">
        <v>567.19200000000001</v>
      </c>
      <c r="LU57">
        <v>199.28399999999999</v>
      </c>
      <c r="LV57">
        <v>674.65200000000004</v>
      </c>
      <c r="LW57">
        <v>78.678600000000003</v>
      </c>
      <c r="LX57">
        <v>2759.52</v>
      </c>
      <c r="LY57">
        <v>2687.93</v>
      </c>
      <c r="LZ57">
        <v>937.53899999999999</v>
      </c>
      <c r="MA57">
        <v>389.536</v>
      </c>
      <c r="MB57">
        <v>4015</v>
      </c>
    </row>
    <row r="58" spans="1:340" x14ac:dyDescent="0.25">
      <c r="A58" s="26">
        <v>44502.551747685182</v>
      </c>
      <c r="B58" t="s">
        <v>1406</v>
      </c>
      <c r="C58" t="s">
        <v>781</v>
      </c>
      <c r="D58">
        <v>12</v>
      </c>
      <c r="E58">
        <v>1</v>
      </c>
      <c r="F58">
        <v>2700</v>
      </c>
      <c r="G58" t="s">
        <v>87</v>
      </c>
      <c r="H58" t="s">
        <v>393</v>
      </c>
      <c r="I58">
        <v>0</v>
      </c>
      <c r="J58">
        <v>0</v>
      </c>
      <c r="K58">
        <v>0</v>
      </c>
      <c r="L58">
        <v>24.8</v>
      </c>
      <c r="O58">
        <v>159.31299999999999</v>
      </c>
      <c r="P58">
        <v>382.40600000000001</v>
      </c>
      <c r="Q58">
        <v>344.29599999999999</v>
      </c>
      <c r="R58">
        <v>86.436899999999994</v>
      </c>
      <c r="S58">
        <v>0</v>
      </c>
      <c r="T58">
        <v>-5163.47</v>
      </c>
      <c r="U58">
        <v>0</v>
      </c>
      <c r="V58">
        <v>0</v>
      </c>
      <c r="W58">
        <v>615.745</v>
      </c>
      <c r="X58">
        <v>1052.45</v>
      </c>
      <c r="Y58">
        <v>2371.31</v>
      </c>
      <c r="Z58">
        <v>151.51499999999999</v>
      </c>
      <c r="AA58">
        <v>-6.1619699999999997E-4</v>
      </c>
      <c r="AB58">
        <v>972.452</v>
      </c>
      <c r="AC58">
        <v>235.15299999999999</v>
      </c>
      <c r="AD58">
        <v>128.21600000000001</v>
      </c>
      <c r="AE58">
        <v>0</v>
      </c>
      <c r="AF58">
        <v>46.9285</v>
      </c>
      <c r="AG58">
        <v>410.29700000000003</v>
      </c>
      <c r="AH58">
        <v>363.36799999999999</v>
      </c>
      <c r="AI58">
        <v>20.7</v>
      </c>
      <c r="AJ58">
        <v>20.69</v>
      </c>
      <c r="AK58">
        <v>3.53</v>
      </c>
      <c r="AL58">
        <v>10.38</v>
      </c>
      <c r="AM58">
        <v>0</v>
      </c>
      <c r="AN58">
        <v>-45.13</v>
      </c>
      <c r="AO58">
        <v>0</v>
      </c>
      <c r="AP58">
        <v>0</v>
      </c>
      <c r="AQ58">
        <v>6.98</v>
      </c>
      <c r="AR58">
        <v>14.54</v>
      </c>
      <c r="AS58">
        <v>25.03</v>
      </c>
      <c r="AT58">
        <v>1.61</v>
      </c>
      <c r="AU58">
        <v>58.33</v>
      </c>
      <c r="AV58">
        <v>55.3</v>
      </c>
      <c r="BI58">
        <v>0</v>
      </c>
      <c r="BJ58">
        <v>1.26312</v>
      </c>
      <c r="BK58">
        <v>3.9314799999999997E-2</v>
      </c>
      <c r="BL58">
        <v>1.1732899999999999E-2</v>
      </c>
      <c r="BM58">
        <v>0</v>
      </c>
      <c r="BN58">
        <v>-9.6685999999999994E-2</v>
      </c>
      <c r="BO58">
        <v>0</v>
      </c>
      <c r="BP58">
        <v>0</v>
      </c>
      <c r="BQ58">
        <v>0.163464</v>
      </c>
      <c r="BR58">
        <v>0.16116800000000001</v>
      </c>
      <c r="BS58">
        <v>0.35411700000000002</v>
      </c>
      <c r="BT58">
        <v>2.5823200000000001E-2</v>
      </c>
      <c r="BU58">
        <v>1.9220600000000001</v>
      </c>
      <c r="BV58">
        <v>1.3141700000000001</v>
      </c>
      <c r="BW58">
        <v>159.31399999999999</v>
      </c>
      <c r="BX58">
        <v>382.40600000000001</v>
      </c>
      <c r="BY58">
        <v>344.29599999999999</v>
      </c>
      <c r="BZ58">
        <v>86.436899999999994</v>
      </c>
      <c r="CA58">
        <v>-5163.47</v>
      </c>
      <c r="CB58">
        <v>615.745</v>
      </c>
      <c r="CC58">
        <v>1052.45</v>
      </c>
      <c r="CD58">
        <v>2371.31</v>
      </c>
      <c r="CE58">
        <v>151.51499999999999</v>
      </c>
      <c r="CF58">
        <v>-1.7571000000000001E-4</v>
      </c>
      <c r="CG58">
        <v>972.45299999999997</v>
      </c>
      <c r="CH58">
        <v>235.154</v>
      </c>
      <c r="CI58">
        <v>128.21600000000001</v>
      </c>
      <c r="CJ58">
        <v>46.9285</v>
      </c>
      <c r="CK58">
        <v>410.298</v>
      </c>
      <c r="CL58">
        <v>363.36900000000003</v>
      </c>
      <c r="CM58">
        <v>20.7</v>
      </c>
      <c r="CN58">
        <v>20.69</v>
      </c>
      <c r="CO58">
        <v>3.53</v>
      </c>
      <c r="CP58">
        <v>10.38</v>
      </c>
      <c r="CQ58">
        <v>-45.13</v>
      </c>
      <c r="CR58">
        <v>6.98</v>
      </c>
      <c r="CS58">
        <v>14.54</v>
      </c>
      <c r="CT58">
        <v>25.03</v>
      </c>
      <c r="CU58">
        <v>1.61</v>
      </c>
      <c r="CV58">
        <v>58.33</v>
      </c>
      <c r="CW58">
        <v>55.3</v>
      </c>
      <c r="DH58">
        <v>0</v>
      </c>
      <c r="DI58">
        <v>1.26312</v>
      </c>
      <c r="DJ58">
        <v>3.9314799999999997E-2</v>
      </c>
      <c r="DK58">
        <v>1.1732899999999999E-2</v>
      </c>
      <c r="DL58">
        <v>-9.6685999999999994E-2</v>
      </c>
      <c r="DM58">
        <v>0.163464</v>
      </c>
      <c r="DN58">
        <v>0.16116800000000001</v>
      </c>
      <c r="DO58">
        <v>0.35411700000000002</v>
      </c>
      <c r="DP58">
        <v>2.5823200000000001E-2</v>
      </c>
      <c r="DQ58">
        <v>1.9220600000000001</v>
      </c>
      <c r="DR58">
        <v>1.3141700000000001</v>
      </c>
      <c r="DS58" t="s">
        <v>1352</v>
      </c>
      <c r="DT58" t="s">
        <v>670</v>
      </c>
      <c r="DU58" t="s">
        <v>665</v>
      </c>
      <c r="DV58" t="s">
        <v>501</v>
      </c>
      <c r="DW58">
        <v>0</v>
      </c>
      <c r="DX58">
        <v>0</v>
      </c>
      <c r="DY58">
        <v>0</v>
      </c>
      <c r="DZ58">
        <v>0</v>
      </c>
      <c r="EC58">
        <v>159.31299999999999</v>
      </c>
      <c r="ED58">
        <v>382.40600000000001</v>
      </c>
      <c r="EE58">
        <v>344.29599999999999</v>
      </c>
      <c r="EF58">
        <v>86.436899999999994</v>
      </c>
      <c r="EG58">
        <v>0</v>
      </c>
      <c r="EH58">
        <v>-5163.47</v>
      </c>
      <c r="EI58">
        <v>0</v>
      </c>
      <c r="EJ58">
        <v>0</v>
      </c>
      <c r="EK58">
        <v>615.745</v>
      </c>
      <c r="EL58">
        <v>1052.45</v>
      </c>
      <c r="EM58">
        <v>2371.31</v>
      </c>
      <c r="EN58">
        <v>151.51499999999999</v>
      </c>
      <c r="EO58">
        <v>-6.1619699999999997E-4</v>
      </c>
      <c r="EP58">
        <v>235.15299999999999</v>
      </c>
      <c r="EQ58">
        <v>128.21600000000001</v>
      </c>
      <c r="ER58">
        <v>0</v>
      </c>
      <c r="ES58">
        <v>46.9285</v>
      </c>
      <c r="ET58">
        <v>410.29700000000003</v>
      </c>
      <c r="EU58">
        <v>20.7</v>
      </c>
      <c r="EV58">
        <v>20.69</v>
      </c>
      <c r="EW58">
        <v>3.53</v>
      </c>
      <c r="EX58">
        <v>10.38</v>
      </c>
      <c r="EY58">
        <v>0</v>
      </c>
      <c r="EZ58">
        <v>-45.13</v>
      </c>
      <c r="FA58">
        <v>0</v>
      </c>
      <c r="FB58">
        <v>0</v>
      </c>
      <c r="FC58">
        <v>6.98</v>
      </c>
      <c r="FD58">
        <v>14.54</v>
      </c>
      <c r="FE58">
        <v>25.03</v>
      </c>
      <c r="FF58">
        <v>1.61</v>
      </c>
      <c r="FG58">
        <v>58.33</v>
      </c>
      <c r="FT58">
        <v>0</v>
      </c>
      <c r="FU58">
        <v>1.26312</v>
      </c>
      <c r="FV58">
        <v>3.9314799999999997E-2</v>
      </c>
      <c r="FW58">
        <v>1.1732899999999999E-2</v>
      </c>
      <c r="FX58">
        <v>0</v>
      </c>
      <c r="FY58">
        <v>-9.6685999999999994E-2</v>
      </c>
      <c r="FZ58">
        <v>0</v>
      </c>
      <c r="GA58">
        <v>0</v>
      </c>
      <c r="GB58">
        <v>0.163464</v>
      </c>
      <c r="GC58">
        <v>0.16116800000000001</v>
      </c>
      <c r="GD58">
        <v>0.35411700000000002</v>
      </c>
      <c r="GE58">
        <v>2.5823200000000001E-2</v>
      </c>
      <c r="GF58">
        <v>1.9220600000000001</v>
      </c>
      <c r="GG58">
        <v>601.65300000000002</v>
      </c>
      <c r="GH58">
        <v>1765.64</v>
      </c>
      <c r="GI58">
        <v>344.29599999999999</v>
      </c>
      <c r="GJ58">
        <v>0</v>
      </c>
      <c r="GK58">
        <v>2615</v>
      </c>
      <c r="GL58">
        <v>989.00099999999998</v>
      </c>
      <c r="GM58">
        <v>3267.2</v>
      </c>
      <c r="GN58">
        <v>327.5</v>
      </c>
      <c r="GO58">
        <v>9910.2900000000009</v>
      </c>
      <c r="GP58">
        <v>500.82799999999997</v>
      </c>
      <c r="GQ58">
        <v>182.339</v>
      </c>
      <c r="GR58">
        <v>73.400000000000006</v>
      </c>
      <c r="GS58">
        <v>756.56700000000001</v>
      </c>
      <c r="GT58">
        <v>49.066800000000001</v>
      </c>
      <c r="GU58">
        <v>61.08</v>
      </c>
      <c r="GV58">
        <v>3.53</v>
      </c>
      <c r="GW58">
        <v>32.9756</v>
      </c>
      <c r="GX58">
        <v>30.42</v>
      </c>
      <c r="GY58">
        <v>19.7011</v>
      </c>
      <c r="GZ58">
        <v>35.06</v>
      </c>
      <c r="HA58">
        <v>3.54</v>
      </c>
      <c r="HB58">
        <v>235.37299999999999</v>
      </c>
      <c r="HC58">
        <v>46.46</v>
      </c>
      <c r="HD58">
        <v>61.08</v>
      </c>
      <c r="HE58">
        <v>3.53</v>
      </c>
      <c r="HF58">
        <v>13.52</v>
      </c>
      <c r="HG58">
        <v>30.42</v>
      </c>
      <c r="HH58">
        <v>15.65</v>
      </c>
      <c r="HI58">
        <v>35.06</v>
      </c>
      <c r="HJ58">
        <v>3.54</v>
      </c>
      <c r="HK58">
        <v>209.26</v>
      </c>
      <c r="ID58">
        <v>0</v>
      </c>
      <c r="IE58">
        <v>3.5456699999999999</v>
      </c>
      <c r="IF58">
        <v>3.9314799999999997E-2</v>
      </c>
      <c r="IG58">
        <v>0</v>
      </c>
      <c r="IH58">
        <v>0.76358999999999999</v>
      </c>
      <c r="II58">
        <v>0.12681200000000001</v>
      </c>
      <c r="IJ58">
        <v>0.53503100000000003</v>
      </c>
      <c r="IK58">
        <v>6.9275500000000004E-2</v>
      </c>
      <c r="IL58">
        <v>5.0796900000000003</v>
      </c>
      <c r="IM58">
        <v>44</v>
      </c>
      <c r="IN58">
        <v>19.2</v>
      </c>
      <c r="IO58">
        <v>24.8</v>
      </c>
      <c r="IP58">
        <v>44</v>
      </c>
      <c r="IQ58">
        <v>19.2</v>
      </c>
      <c r="IR58">
        <v>24.8</v>
      </c>
      <c r="IU58">
        <v>26.6</v>
      </c>
      <c r="IV58">
        <v>28.7</v>
      </c>
      <c r="IW58">
        <v>26.6</v>
      </c>
      <c r="IX58">
        <v>28.7</v>
      </c>
      <c r="IY58">
        <v>26.6</v>
      </c>
      <c r="IZ58">
        <v>28.7</v>
      </c>
      <c r="JA58">
        <v>70.23</v>
      </c>
      <c r="JB58">
        <v>76.422399999999996</v>
      </c>
      <c r="JK58">
        <v>1</v>
      </c>
      <c r="JL58">
        <v>3.3883999999999999</v>
      </c>
      <c r="JM58">
        <v>3.3883999999999999</v>
      </c>
      <c r="JP58">
        <v>5164.9799999999996</v>
      </c>
      <c r="JQ58">
        <v>3.3883999999999999</v>
      </c>
      <c r="JR58">
        <v>0.3</v>
      </c>
      <c r="JS58">
        <v>0.49</v>
      </c>
      <c r="JT58">
        <v>2.4500000000000002</v>
      </c>
      <c r="JU58">
        <v>0.3</v>
      </c>
      <c r="JV58">
        <v>0.49</v>
      </c>
      <c r="JW58">
        <v>2.4500000000000002</v>
      </c>
      <c r="JZ58">
        <v>1</v>
      </c>
      <c r="KA58">
        <v>1</v>
      </c>
      <c r="KB58">
        <v>39.2273</v>
      </c>
      <c r="KC58">
        <v>26.301600000000001</v>
      </c>
      <c r="KD58">
        <v>39.2273</v>
      </c>
      <c r="KE58">
        <v>26.301600000000001</v>
      </c>
      <c r="KF58">
        <v>66.932199999999995</v>
      </c>
      <c r="KG58">
        <v>64.025400000000005</v>
      </c>
      <c r="KJ58">
        <v>32.489600000000003</v>
      </c>
      <c r="KK58">
        <v>92.015299999999996</v>
      </c>
      <c r="KL58">
        <v>68.697100000000006</v>
      </c>
      <c r="KM58">
        <v>16.869700000000002</v>
      </c>
      <c r="KN58">
        <v>0</v>
      </c>
      <c r="KO58">
        <v>-790.76499999999999</v>
      </c>
      <c r="KP58">
        <v>0</v>
      </c>
      <c r="KQ58">
        <v>0</v>
      </c>
      <c r="KR58">
        <v>133.613</v>
      </c>
      <c r="KS58">
        <v>206.88900000000001</v>
      </c>
      <c r="KT58">
        <v>484.43799999999999</v>
      </c>
      <c r="KU58">
        <v>33.183900000000001</v>
      </c>
      <c r="KV58">
        <v>277.43099999999998</v>
      </c>
      <c r="KW58">
        <v>1247.96</v>
      </c>
      <c r="KX58">
        <v>680.44399999999996</v>
      </c>
      <c r="KY58">
        <v>0</v>
      </c>
      <c r="KZ58">
        <v>249.05099999999999</v>
      </c>
      <c r="LA58">
        <v>2177.46</v>
      </c>
      <c r="LB58">
        <v>32.489699999999999</v>
      </c>
      <c r="LC58">
        <v>92.015299999999996</v>
      </c>
      <c r="LD58">
        <v>68.697100000000006</v>
      </c>
      <c r="LE58">
        <v>16.869700000000002</v>
      </c>
      <c r="LF58">
        <v>-790.76499999999999</v>
      </c>
      <c r="LG58">
        <v>133.613</v>
      </c>
      <c r="LH58">
        <v>206.88900000000001</v>
      </c>
      <c r="LI58">
        <v>484.43799999999999</v>
      </c>
      <c r="LJ58">
        <v>33.183900000000001</v>
      </c>
      <c r="LK58">
        <v>277.43099999999998</v>
      </c>
      <c r="LL58">
        <v>1247.97</v>
      </c>
      <c r="LM58">
        <v>680.44399999999996</v>
      </c>
      <c r="LN58">
        <v>249.05099999999999</v>
      </c>
      <c r="LO58">
        <v>2177.46</v>
      </c>
      <c r="LP58">
        <v>125.96599999999999</v>
      </c>
      <c r="LQ58">
        <v>423.35500000000002</v>
      </c>
      <c r="LR58">
        <v>68.697100000000006</v>
      </c>
      <c r="LS58">
        <v>0</v>
      </c>
      <c r="LT58">
        <v>567.19200000000001</v>
      </c>
      <c r="LU58">
        <v>199.28399999999999</v>
      </c>
      <c r="LV58">
        <v>674.65200000000004</v>
      </c>
      <c r="LW58">
        <v>78.678600000000003</v>
      </c>
      <c r="LX58">
        <v>2137.83</v>
      </c>
      <c r="LY58">
        <v>2657.91</v>
      </c>
      <c r="LZ58">
        <v>967.67700000000002</v>
      </c>
      <c r="MA58">
        <v>389.536</v>
      </c>
      <c r="MB58">
        <v>4015.12</v>
      </c>
    </row>
    <row r="59" spans="1:340" x14ac:dyDescent="0.25">
      <c r="A59" s="26">
        <v>44502.552118055559</v>
      </c>
      <c r="B59" t="s">
        <v>1407</v>
      </c>
      <c r="C59" t="s">
        <v>783</v>
      </c>
      <c r="D59">
        <v>12</v>
      </c>
      <c r="E59">
        <v>1</v>
      </c>
      <c r="F59">
        <v>2700</v>
      </c>
      <c r="G59" t="s">
        <v>87</v>
      </c>
      <c r="H59" t="s">
        <v>112</v>
      </c>
      <c r="I59">
        <v>-7.96</v>
      </c>
      <c r="J59">
        <v>-3.3</v>
      </c>
      <c r="K59">
        <v>-3.4</v>
      </c>
      <c r="L59">
        <v>28.2</v>
      </c>
      <c r="O59">
        <v>185.14500000000001</v>
      </c>
      <c r="P59">
        <v>516.11900000000003</v>
      </c>
      <c r="Q59">
        <v>344.29599999999999</v>
      </c>
      <c r="R59">
        <v>86.436899999999994</v>
      </c>
      <c r="S59">
        <v>0</v>
      </c>
      <c r="T59">
        <v>-5163.47</v>
      </c>
      <c r="U59">
        <v>0</v>
      </c>
      <c r="V59">
        <v>0</v>
      </c>
      <c r="W59">
        <v>615.745</v>
      </c>
      <c r="X59">
        <v>1054.02</v>
      </c>
      <c r="Y59">
        <v>2371.31</v>
      </c>
      <c r="Z59">
        <v>151.51499999999999</v>
      </c>
      <c r="AA59">
        <v>161.11799999999999</v>
      </c>
      <c r="AB59">
        <v>1132</v>
      </c>
      <c r="AC59">
        <v>273.28100000000001</v>
      </c>
      <c r="AD59">
        <v>128.21600000000001</v>
      </c>
      <c r="AE59">
        <v>0</v>
      </c>
      <c r="AF59">
        <v>46.9285</v>
      </c>
      <c r="AG59">
        <v>448.42500000000001</v>
      </c>
      <c r="AH59">
        <v>401.49700000000001</v>
      </c>
      <c r="AI59">
        <v>24.05</v>
      </c>
      <c r="AJ59">
        <v>25.3</v>
      </c>
      <c r="AK59">
        <v>3.53</v>
      </c>
      <c r="AL59">
        <v>10.38</v>
      </c>
      <c r="AM59">
        <v>0</v>
      </c>
      <c r="AN59">
        <v>-45.15</v>
      </c>
      <c r="AO59">
        <v>0</v>
      </c>
      <c r="AP59">
        <v>0</v>
      </c>
      <c r="AQ59">
        <v>6.98</v>
      </c>
      <c r="AR59">
        <v>14.56</v>
      </c>
      <c r="AS59">
        <v>25.03</v>
      </c>
      <c r="AT59">
        <v>1.61</v>
      </c>
      <c r="AU59">
        <v>66.290000000000006</v>
      </c>
      <c r="AV59">
        <v>63.26</v>
      </c>
      <c r="BI59">
        <v>0</v>
      </c>
      <c r="BJ59">
        <v>1.5934299999999999</v>
      </c>
      <c r="BK59">
        <v>3.9314799999999997E-2</v>
      </c>
      <c r="BL59">
        <v>1.1732899999999999E-2</v>
      </c>
      <c r="BM59">
        <v>0</v>
      </c>
      <c r="BN59">
        <v>-9.6685999999999994E-2</v>
      </c>
      <c r="BO59">
        <v>0</v>
      </c>
      <c r="BP59">
        <v>0</v>
      </c>
      <c r="BQ59">
        <v>0.163464</v>
      </c>
      <c r="BR59">
        <v>0.16122500000000001</v>
      </c>
      <c r="BS59">
        <v>0.35411700000000002</v>
      </c>
      <c r="BT59">
        <v>2.5823200000000001E-2</v>
      </c>
      <c r="BU59">
        <v>2.2524199999999999</v>
      </c>
      <c r="BV59">
        <v>1.6444799999999999</v>
      </c>
      <c r="BW59">
        <v>159.31399999999999</v>
      </c>
      <c r="BX59">
        <v>382.40600000000001</v>
      </c>
      <c r="BY59">
        <v>344.29599999999999</v>
      </c>
      <c r="BZ59">
        <v>86.436899999999994</v>
      </c>
      <c r="CA59">
        <v>-5163.47</v>
      </c>
      <c r="CB59">
        <v>615.745</v>
      </c>
      <c r="CC59">
        <v>1052.45</v>
      </c>
      <c r="CD59">
        <v>2371.31</v>
      </c>
      <c r="CE59">
        <v>151.51499999999999</v>
      </c>
      <c r="CF59">
        <v>-1.7571000000000001E-4</v>
      </c>
      <c r="CG59">
        <v>972.45299999999997</v>
      </c>
      <c r="CH59">
        <v>235.154</v>
      </c>
      <c r="CI59">
        <v>128.21600000000001</v>
      </c>
      <c r="CJ59">
        <v>46.9285</v>
      </c>
      <c r="CK59">
        <v>410.298</v>
      </c>
      <c r="CL59">
        <v>363.36900000000003</v>
      </c>
      <c r="CM59">
        <v>20.7</v>
      </c>
      <c r="CN59">
        <v>20.69</v>
      </c>
      <c r="CO59">
        <v>3.53</v>
      </c>
      <c r="CP59">
        <v>10.38</v>
      </c>
      <c r="CQ59">
        <v>-45.13</v>
      </c>
      <c r="CR59">
        <v>6.98</v>
      </c>
      <c r="CS59">
        <v>14.54</v>
      </c>
      <c r="CT59">
        <v>25.03</v>
      </c>
      <c r="CU59">
        <v>1.61</v>
      </c>
      <c r="CV59">
        <v>58.33</v>
      </c>
      <c r="CW59">
        <v>55.3</v>
      </c>
      <c r="DH59">
        <v>0</v>
      </c>
      <c r="DI59">
        <v>1.26312</v>
      </c>
      <c r="DJ59">
        <v>3.9314799999999997E-2</v>
      </c>
      <c r="DK59">
        <v>1.1732899999999999E-2</v>
      </c>
      <c r="DL59">
        <v>-9.6685999999999994E-2</v>
      </c>
      <c r="DM59">
        <v>0.163464</v>
      </c>
      <c r="DN59">
        <v>0.16116800000000001</v>
      </c>
      <c r="DO59">
        <v>0.35411700000000002</v>
      </c>
      <c r="DP59">
        <v>2.5823200000000001E-2</v>
      </c>
      <c r="DQ59">
        <v>1.9220600000000001</v>
      </c>
      <c r="DR59">
        <v>1.3141700000000001</v>
      </c>
      <c r="DS59" t="s">
        <v>1352</v>
      </c>
      <c r="DT59" t="s">
        <v>670</v>
      </c>
      <c r="DU59" t="s">
        <v>665</v>
      </c>
      <c r="DV59" t="s">
        <v>501</v>
      </c>
      <c r="DW59">
        <v>-0.33036700000000002</v>
      </c>
      <c r="DX59">
        <v>-0.33030999999999999</v>
      </c>
      <c r="DY59">
        <v>-13.6</v>
      </c>
      <c r="DZ59">
        <v>-14.4</v>
      </c>
      <c r="EC59">
        <v>185.14500000000001</v>
      </c>
      <c r="ED59">
        <v>516.11900000000003</v>
      </c>
      <c r="EE59">
        <v>344.29599999999999</v>
      </c>
      <c r="EF59">
        <v>86.436899999999994</v>
      </c>
      <c r="EG59">
        <v>0</v>
      </c>
      <c r="EH59">
        <v>-5163.47</v>
      </c>
      <c r="EI59">
        <v>0</v>
      </c>
      <c r="EJ59">
        <v>0</v>
      </c>
      <c r="EK59">
        <v>615.745</v>
      </c>
      <c r="EL59">
        <v>1054.02</v>
      </c>
      <c r="EM59">
        <v>2371.31</v>
      </c>
      <c r="EN59">
        <v>151.51499999999999</v>
      </c>
      <c r="EO59">
        <v>161.11799999999999</v>
      </c>
      <c r="EP59">
        <v>273.28100000000001</v>
      </c>
      <c r="EQ59">
        <v>128.21600000000001</v>
      </c>
      <c r="ER59">
        <v>0</v>
      </c>
      <c r="ES59">
        <v>46.9285</v>
      </c>
      <c r="ET59">
        <v>448.42500000000001</v>
      </c>
      <c r="EU59">
        <v>24.05</v>
      </c>
      <c r="EV59">
        <v>25.3</v>
      </c>
      <c r="EW59">
        <v>3.53</v>
      </c>
      <c r="EX59">
        <v>10.38</v>
      </c>
      <c r="EY59">
        <v>0</v>
      </c>
      <c r="EZ59">
        <v>-45.15</v>
      </c>
      <c r="FA59">
        <v>0</v>
      </c>
      <c r="FB59">
        <v>0</v>
      </c>
      <c r="FC59">
        <v>6.98</v>
      </c>
      <c r="FD59">
        <v>14.56</v>
      </c>
      <c r="FE59">
        <v>25.03</v>
      </c>
      <c r="FF59">
        <v>1.61</v>
      </c>
      <c r="FG59">
        <v>66.290000000000006</v>
      </c>
      <c r="FT59">
        <v>0</v>
      </c>
      <c r="FU59">
        <v>1.5934299999999999</v>
      </c>
      <c r="FV59">
        <v>3.9314799999999997E-2</v>
      </c>
      <c r="FW59">
        <v>1.1732899999999999E-2</v>
      </c>
      <c r="FX59">
        <v>0</v>
      </c>
      <c r="FY59">
        <v>-9.6685999999999994E-2</v>
      </c>
      <c r="FZ59">
        <v>0</v>
      </c>
      <c r="GA59">
        <v>0</v>
      </c>
      <c r="GB59">
        <v>0.163464</v>
      </c>
      <c r="GC59">
        <v>0.16122500000000001</v>
      </c>
      <c r="GD59">
        <v>0.35411700000000002</v>
      </c>
      <c r="GE59">
        <v>2.5823200000000001E-2</v>
      </c>
      <c r="GF59">
        <v>2.2524199999999999</v>
      </c>
      <c r="GG59">
        <v>601.64200000000005</v>
      </c>
      <c r="GH59">
        <v>1765.62</v>
      </c>
      <c r="GI59">
        <v>344.29599999999999</v>
      </c>
      <c r="GJ59">
        <v>0</v>
      </c>
      <c r="GK59">
        <v>2615</v>
      </c>
      <c r="GL59">
        <v>989.00099999999998</v>
      </c>
      <c r="GM59">
        <v>3267.2</v>
      </c>
      <c r="GN59">
        <v>327.5</v>
      </c>
      <c r="GO59">
        <v>9910.26</v>
      </c>
      <c r="GP59">
        <v>500.81900000000002</v>
      </c>
      <c r="GQ59">
        <v>182.339</v>
      </c>
      <c r="GR59">
        <v>73.400000000000006</v>
      </c>
      <c r="GS59">
        <v>756.55700000000002</v>
      </c>
      <c r="GT59">
        <v>49.066800000000001</v>
      </c>
      <c r="GU59">
        <v>61.08</v>
      </c>
      <c r="GV59">
        <v>3.53</v>
      </c>
      <c r="GW59">
        <v>32.9756</v>
      </c>
      <c r="GX59">
        <v>30.42</v>
      </c>
      <c r="GY59">
        <v>19.7011</v>
      </c>
      <c r="GZ59">
        <v>35.06</v>
      </c>
      <c r="HA59">
        <v>3.54</v>
      </c>
      <c r="HB59">
        <v>235.37299999999999</v>
      </c>
      <c r="HC59">
        <v>46.46</v>
      </c>
      <c r="HD59">
        <v>61.08</v>
      </c>
      <c r="HE59">
        <v>3.53</v>
      </c>
      <c r="HF59">
        <v>13.52</v>
      </c>
      <c r="HG59">
        <v>30.42</v>
      </c>
      <c r="HH59">
        <v>15.65</v>
      </c>
      <c r="HI59">
        <v>35.06</v>
      </c>
      <c r="HJ59">
        <v>3.54</v>
      </c>
      <c r="HK59">
        <v>209.26</v>
      </c>
      <c r="ID59">
        <v>0</v>
      </c>
      <c r="IE59">
        <v>3.5456300000000001</v>
      </c>
      <c r="IF59">
        <v>3.9314799999999997E-2</v>
      </c>
      <c r="IG59">
        <v>0</v>
      </c>
      <c r="IH59">
        <v>0.76358999999999999</v>
      </c>
      <c r="II59">
        <v>0.12681200000000001</v>
      </c>
      <c r="IJ59">
        <v>0.53503100000000003</v>
      </c>
      <c r="IK59">
        <v>6.9275500000000004E-2</v>
      </c>
      <c r="IL59">
        <v>5.07965</v>
      </c>
      <c r="IM59">
        <v>47.3</v>
      </c>
      <c r="IN59">
        <v>19.100000000000001</v>
      </c>
      <c r="IO59">
        <v>28.2</v>
      </c>
      <c r="IP59">
        <v>44</v>
      </c>
      <c r="IQ59">
        <v>19.2</v>
      </c>
      <c r="IR59">
        <v>24.8</v>
      </c>
      <c r="IU59">
        <v>31.45</v>
      </c>
      <c r="IV59">
        <v>31.81</v>
      </c>
      <c r="IW59">
        <v>26.6</v>
      </c>
      <c r="IX59">
        <v>28.7</v>
      </c>
      <c r="IY59">
        <v>31.45</v>
      </c>
      <c r="IZ59">
        <v>31.81</v>
      </c>
      <c r="JA59">
        <v>70.23</v>
      </c>
      <c r="JB59">
        <v>76.422399999999996</v>
      </c>
      <c r="JK59">
        <v>1</v>
      </c>
      <c r="JL59">
        <v>3.3883999999999999</v>
      </c>
      <c r="JM59">
        <v>3.3883999999999999</v>
      </c>
      <c r="JP59">
        <v>5164.9799999999996</v>
      </c>
      <c r="JQ59">
        <v>3.3883999999999999</v>
      </c>
      <c r="JR59">
        <v>0.31</v>
      </c>
      <c r="JS59">
        <v>0.48</v>
      </c>
      <c r="JT59">
        <v>2.7</v>
      </c>
      <c r="JU59">
        <v>0.3</v>
      </c>
      <c r="JV59">
        <v>0.49</v>
      </c>
      <c r="JW59">
        <v>2.4500000000000002</v>
      </c>
      <c r="JZ59">
        <v>1</v>
      </c>
      <c r="KA59">
        <v>1</v>
      </c>
      <c r="KB59">
        <v>43.448</v>
      </c>
      <c r="KC59">
        <v>30.751999999999999</v>
      </c>
      <c r="KD59">
        <v>39.2273</v>
      </c>
      <c r="KE59">
        <v>26.301600000000001</v>
      </c>
      <c r="KF59">
        <v>66.931299999999993</v>
      </c>
      <c r="KG59">
        <v>64.026399999999995</v>
      </c>
      <c r="KJ59">
        <v>37.893999999999998</v>
      </c>
      <c r="KK59">
        <v>124.809</v>
      </c>
      <c r="KL59">
        <v>68.697100000000006</v>
      </c>
      <c r="KM59">
        <v>16.869700000000002</v>
      </c>
      <c r="KN59">
        <v>0</v>
      </c>
      <c r="KO59">
        <v>-790.76499999999999</v>
      </c>
      <c r="KP59">
        <v>0</v>
      </c>
      <c r="KQ59">
        <v>0</v>
      </c>
      <c r="KR59">
        <v>133.613</v>
      </c>
      <c r="KS59">
        <v>207.208</v>
      </c>
      <c r="KT59">
        <v>484.43799999999999</v>
      </c>
      <c r="KU59">
        <v>33.183900000000001</v>
      </c>
      <c r="KV59">
        <v>315.94799999999998</v>
      </c>
      <c r="KW59">
        <v>1450.31</v>
      </c>
      <c r="KX59">
        <v>680.44399999999996</v>
      </c>
      <c r="KY59">
        <v>0</v>
      </c>
      <c r="KZ59">
        <v>249.05099999999999</v>
      </c>
      <c r="LA59">
        <v>2379.81</v>
      </c>
      <c r="LB59">
        <v>32.489699999999999</v>
      </c>
      <c r="LC59">
        <v>92.015299999999996</v>
      </c>
      <c r="LD59">
        <v>68.697100000000006</v>
      </c>
      <c r="LE59">
        <v>16.869700000000002</v>
      </c>
      <c r="LF59">
        <v>-790.76499999999999</v>
      </c>
      <c r="LG59">
        <v>133.613</v>
      </c>
      <c r="LH59">
        <v>206.88900000000001</v>
      </c>
      <c r="LI59">
        <v>484.43799999999999</v>
      </c>
      <c r="LJ59">
        <v>33.183900000000001</v>
      </c>
      <c r="LK59">
        <v>277.43099999999998</v>
      </c>
      <c r="LL59">
        <v>1247.97</v>
      </c>
      <c r="LM59">
        <v>680.44399999999996</v>
      </c>
      <c r="LN59">
        <v>249.05099999999999</v>
      </c>
      <c r="LO59">
        <v>2177.46</v>
      </c>
      <c r="LP59">
        <v>125.964</v>
      </c>
      <c r="LQ59">
        <v>423.351</v>
      </c>
      <c r="LR59">
        <v>68.697100000000006</v>
      </c>
      <c r="LS59">
        <v>0</v>
      </c>
      <c r="LT59">
        <v>567.19200000000001</v>
      </c>
      <c r="LU59">
        <v>199.28399999999999</v>
      </c>
      <c r="LV59">
        <v>674.65200000000004</v>
      </c>
      <c r="LW59">
        <v>78.678600000000003</v>
      </c>
      <c r="LX59">
        <v>2137.8200000000002</v>
      </c>
      <c r="LY59">
        <v>2657.86</v>
      </c>
      <c r="LZ59">
        <v>967.67700000000002</v>
      </c>
      <c r="MA59">
        <v>389.536</v>
      </c>
      <c r="MB59">
        <v>4015.07</v>
      </c>
    </row>
    <row r="60" spans="1:340" x14ac:dyDescent="0.25">
      <c r="A60" s="26">
        <v>44502.552476851852</v>
      </c>
      <c r="B60" t="s">
        <v>1408</v>
      </c>
      <c r="C60" t="s">
        <v>785</v>
      </c>
      <c r="D60">
        <v>13</v>
      </c>
      <c r="E60">
        <v>1</v>
      </c>
      <c r="F60">
        <v>2700</v>
      </c>
      <c r="G60" t="s">
        <v>87</v>
      </c>
      <c r="H60" t="s">
        <v>393</v>
      </c>
      <c r="I60">
        <v>0</v>
      </c>
      <c r="J60">
        <v>0</v>
      </c>
      <c r="K60">
        <v>0</v>
      </c>
      <c r="L60">
        <v>24.8</v>
      </c>
      <c r="O60">
        <v>140.38399999999999</v>
      </c>
      <c r="P60">
        <v>1696.03</v>
      </c>
      <c r="Q60">
        <v>347.46100000000001</v>
      </c>
      <c r="R60">
        <v>86.436899999999994</v>
      </c>
      <c r="S60">
        <v>0</v>
      </c>
      <c r="T60">
        <v>-6492.26</v>
      </c>
      <c r="U60">
        <v>0</v>
      </c>
      <c r="V60">
        <v>0</v>
      </c>
      <c r="W60">
        <v>615.745</v>
      </c>
      <c r="X60">
        <v>1083.3800000000001</v>
      </c>
      <c r="Y60">
        <v>2371.31</v>
      </c>
      <c r="Z60">
        <v>151.51499999999999</v>
      </c>
      <c r="AA60">
        <v>-1.0391E-4</v>
      </c>
      <c r="AB60">
        <v>2270.31</v>
      </c>
      <c r="AC60">
        <v>207.24299999999999</v>
      </c>
      <c r="AD60">
        <v>121.036</v>
      </c>
      <c r="AE60">
        <v>0</v>
      </c>
      <c r="AF60">
        <v>46.9285</v>
      </c>
      <c r="AG60">
        <v>375.20800000000003</v>
      </c>
      <c r="AH60">
        <v>328.279</v>
      </c>
      <c r="AI60">
        <v>18.329999999999998</v>
      </c>
      <c r="AJ60">
        <v>40.14</v>
      </c>
      <c r="AK60">
        <v>3.59</v>
      </c>
      <c r="AL60">
        <v>9.89</v>
      </c>
      <c r="AM60">
        <v>0</v>
      </c>
      <c r="AN60">
        <v>-54.99</v>
      </c>
      <c r="AO60">
        <v>0</v>
      </c>
      <c r="AP60">
        <v>0</v>
      </c>
      <c r="AQ60">
        <v>7.13</v>
      </c>
      <c r="AR60">
        <v>15.2</v>
      </c>
      <c r="AS60">
        <v>25.18</v>
      </c>
      <c r="AT60">
        <v>1.63</v>
      </c>
      <c r="AU60">
        <v>66.099999999999994</v>
      </c>
      <c r="AV60">
        <v>71.95</v>
      </c>
      <c r="BI60">
        <v>0</v>
      </c>
      <c r="BJ60">
        <v>2.42889</v>
      </c>
      <c r="BK60">
        <v>3.9676099999999999E-2</v>
      </c>
      <c r="BL60">
        <v>1.1732899999999999E-2</v>
      </c>
      <c r="BM60">
        <v>0</v>
      </c>
      <c r="BN60">
        <v>-9.6832600000000005E-2</v>
      </c>
      <c r="BO60">
        <v>0</v>
      </c>
      <c r="BP60">
        <v>0</v>
      </c>
      <c r="BQ60">
        <v>0.163464</v>
      </c>
      <c r="BR60">
        <v>0.16451399999999999</v>
      </c>
      <c r="BS60">
        <v>0.35411700000000002</v>
      </c>
      <c r="BT60">
        <v>2.5823200000000001E-2</v>
      </c>
      <c r="BU60">
        <v>3.09138</v>
      </c>
      <c r="BV60">
        <v>2.4803000000000002</v>
      </c>
      <c r="BW60">
        <v>140.38399999999999</v>
      </c>
      <c r="BX60">
        <v>1696.03</v>
      </c>
      <c r="BY60">
        <v>347.46100000000001</v>
      </c>
      <c r="BZ60">
        <v>86.436899999999994</v>
      </c>
      <c r="CA60">
        <v>-6492.26</v>
      </c>
      <c r="CB60">
        <v>615.745</v>
      </c>
      <c r="CC60">
        <v>1083.3800000000001</v>
      </c>
      <c r="CD60">
        <v>2371.31</v>
      </c>
      <c r="CE60">
        <v>151.51499999999999</v>
      </c>
      <c r="CF60">
        <v>-2.04281E-4</v>
      </c>
      <c r="CG60">
        <v>2270.31</v>
      </c>
      <c r="CH60">
        <v>207.24299999999999</v>
      </c>
      <c r="CI60">
        <v>121.036</v>
      </c>
      <c r="CJ60">
        <v>46.9285</v>
      </c>
      <c r="CK60">
        <v>375.20800000000003</v>
      </c>
      <c r="CL60">
        <v>328.279</v>
      </c>
      <c r="CM60">
        <v>18.329999999999998</v>
      </c>
      <c r="CN60">
        <v>40.14</v>
      </c>
      <c r="CO60">
        <v>3.59</v>
      </c>
      <c r="CP60">
        <v>9.89</v>
      </c>
      <c r="CQ60">
        <v>-54.99</v>
      </c>
      <c r="CR60">
        <v>7.13</v>
      </c>
      <c r="CS60">
        <v>15.2</v>
      </c>
      <c r="CT60">
        <v>25.18</v>
      </c>
      <c r="CU60">
        <v>1.63</v>
      </c>
      <c r="CV60">
        <v>66.099999999999994</v>
      </c>
      <c r="CW60">
        <v>71.95</v>
      </c>
      <c r="DH60">
        <v>0</v>
      </c>
      <c r="DI60">
        <v>2.42889</v>
      </c>
      <c r="DJ60">
        <v>3.9676099999999999E-2</v>
      </c>
      <c r="DK60">
        <v>1.1732899999999999E-2</v>
      </c>
      <c r="DL60">
        <v>-9.6832600000000005E-2</v>
      </c>
      <c r="DM60">
        <v>0.163464</v>
      </c>
      <c r="DN60">
        <v>0.16451399999999999</v>
      </c>
      <c r="DO60">
        <v>0.35411700000000002</v>
      </c>
      <c r="DP60">
        <v>2.5823200000000001E-2</v>
      </c>
      <c r="DQ60">
        <v>3.09138</v>
      </c>
      <c r="DR60">
        <v>2.4803000000000002</v>
      </c>
      <c r="DS60" t="s">
        <v>1352</v>
      </c>
      <c r="DT60" t="s">
        <v>670</v>
      </c>
      <c r="DU60" t="s">
        <v>665</v>
      </c>
      <c r="DV60" t="s">
        <v>501</v>
      </c>
      <c r="DW60">
        <v>0</v>
      </c>
      <c r="DX60">
        <v>0</v>
      </c>
      <c r="DY60">
        <v>0</v>
      </c>
      <c r="DZ60">
        <v>0</v>
      </c>
      <c r="EC60">
        <v>140.38399999999999</v>
      </c>
      <c r="ED60">
        <v>1696.03</v>
      </c>
      <c r="EE60">
        <v>347.46100000000001</v>
      </c>
      <c r="EF60">
        <v>86.436899999999994</v>
      </c>
      <c r="EG60">
        <v>0</v>
      </c>
      <c r="EH60">
        <v>-6492.26</v>
      </c>
      <c r="EI60">
        <v>0</v>
      </c>
      <c r="EJ60">
        <v>0</v>
      </c>
      <c r="EK60">
        <v>615.745</v>
      </c>
      <c r="EL60">
        <v>1083.3800000000001</v>
      </c>
      <c r="EM60">
        <v>2371.31</v>
      </c>
      <c r="EN60">
        <v>151.51499999999999</v>
      </c>
      <c r="EO60">
        <v>-1.0391E-4</v>
      </c>
      <c r="EP60">
        <v>207.24299999999999</v>
      </c>
      <c r="EQ60">
        <v>121.036</v>
      </c>
      <c r="ER60">
        <v>0</v>
      </c>
      <c r="ES60">
        <v>46.9285</v>
      </c>
      <c r="ET60">
        <v>375.20800000000003</v>
      </c>
      <c r="EU60">
        <v>18.329999999999998</v>
      </c>
      <c r="EV60">
        <v>40.14</v>
      </c>
      <c r="EW60">
        <v>3.59</v>
      </c>
      <c r="EX60">
        <v>9.89</v>
      </c>
      <c r="EY60">
        <v>0</v>
      </c>
      <c r="EZ60">
        <v>-54.99</v>
      </c>
      <c r="FA60">
        <v>0</v>
      </c>
      <c r="FB60">
        <v>0</v>
      </c>
      <c r="FC60">
        <v>7.13</v>
      </c>
      <c r="FD60">
        <v>15.2</v>
      </c>
      <c r="FE60">
        <v>25.18</v>
      </c>
      <c r="FF60">
        <v>1.63</v>
      </c>
      <c r="FG60">
        <v>66.099999999999994</v>
      </c>
      <c r="FT60">
        <v>0</v>
      </c>
      <c r="FU60">
        <v>2.42889</v>
      </c>
      <c r="FV60">
        <v>3.9676099999999999E-2</v>
      </c>
      <c r="FW60">
        <v>1.1732899999999999E-2</v>
      </c>
      <c r="FX60">
        <v>0</v>
      </c>
      <c r="FY60">
        <v>-9.6832600000000005E-2</v>
      </c>
      <c r="FZ60">
        <v>0</v>
      </c>
      <c r="GA60">
        <v>0</v>
      </c>
      <c r="GB60">
        <v>0.163464</v>
      </c>
      <c r="GC60">
        <v>0.16451399999999999</v>
      </c>
      <c r="GD60">
        <v>0.35411700000000002</v>
      </c>
      <c r="GE60">
        <v>2.5823200000000001E-2</v>
      </c>
      <c r="GF60">
        <v>3.09138</v>
      </c>
      <c r="GG60">
        <v>546.80600000000004</v>
      </c>
      <c r="GH60">
        <v>4932.08</v>
      </c>
      <c r="GI60">
        <v>347.46100000000001</v>
      </c>
      <c r="GJ60">
        <v>0</v>
      </c>
      <c r="GK60">
        <v>2615</v>
      </c>
      <c r="GL60">
        <v>989.00099999999998</v>
      </c>
      <c r="GM60">
        <v>3267.2</v>
      </c>
      <c r="GN60">
        <v>327.5</v>
      </c>
      <c r="GO60">
        <v>13025</v>
      </c>
      <c r="GP60">
        <v>455.24</v>
      </c>
      <c r="GQ60">
        <v>174.44399999999999</v>
      </c>
      <c r="GR60">
        <v>73.400000000000006</v>
      </c>
      <c r="GS60">
        <v>703.08399999999995</v>
      </c>
      <c r="GT60">
        <v>45.672600000000003</v>
      </c>
      <c r="GU60">
        <v>98.02</v>
      </c>
      <c r="GV60">
        <v>3.59</v>
      </c>
      <c r="GW60">
        <v>28.8889</v>
      </c>
      <c r="GX60">
        <v>31.18</v>
      </c>
      <c r="GY60">
        <v>19.761099999999999</v>
      </c>
      <c r="GZ60">
        <v>35.299999999999997</v>
      </c>
      <c r="HA60">
        <v>3.61</v>
      </c>
      <c r="HB60">
        <v>266.02300000000002</v>
      </c>
      <c r="HC60">
        <v>42.43</v>
      </c>
      <c r="HD60">
        <v>98.02</v>
      </c>
      <c r="HE60">
        <v>3.59</v>
      </c>
      <c r="HF60">
        <v>13</v>
      </c>
      <c r="HG60">
        <v>31.18</v>
      </c>
      <c r="HH60">
        <v>15.71</v>
      </c>
      <c r="HI60">
        <v>35.299999999999997</v>
      </c>
      <c r="HJ60">
        <v>3.61</v>
      </c>
      <c r="HK60">
        <v>242.84</v>
      </c>
      <c r="ID60">
        <v>0</v>
      </c>
      <c r="IE60">
        <v>4.5486000000000004</v>
      </c>
      <c r="IF60">
        <v>3.9676099999999999E-2</v>
      </c>
      <c r="IG60">
        <v>0</v>
      </c>
      <c r="IH60">
        <v>0.76358999999999999</v>
      </c>
      <c r="II60">
        <v>0.12681200000000001</v>
      </c>
      <c r="IJ60">
        <v>0.53503100000000003</v>
      </c>
      <c r="IK60">
        <v>6.9275500000000004E-2</v>
      </c>
      <c r="IL60">
        <v>6.0829800000000001</v>
      </c>
      <c r="IM60">
        <v>45.5</v>
      </c>
      <c r="IN60">
        <v>20.7</v>
      </c>
      <c r="IO60">
        <v>24.8</v>
      </c>
      <c r="IP60">
        <v>45.5</v>
      </c>
      <c r="IQ60">
        <v>20.7</v>
      </c>
      <c r="IR60">
        <v>24.8</v>
      </c>
      <c r="IU60">
        <v>45.95</v>
      </c>
      <c r="IV60">
        <v>26</v>
      </c>
      <c r="IW60">
        <v>45.95</v>
      </c>
      <c r="IX60">
        <v>26</v>
      </c>
      <c r="IY60">
        <v>45.95</v>
      </c>
      <c r="IZ60">
        <v>26</v>
      </c>
      <c r="JA60">
        <v>106.75</v>
      </c>
      <c r="JB60">
        <v>69.421499999999995</v>
      </c>
      <c r="JK60">
        <v>1</v>
      </c>
      <c r="JL60">
        <v>4.3067299999999999</v>
      </c>
      <c r="JM60">
        <v>4.3067299999999999</v>
      </c>
      <c r="JP60">
        <v>6494.17</v>
      </c>
      <c r="JQ60">
        <v>4.3067299999999999</v>
      </c>
      <c r="JR60">
        <v>0.36</v>
      </c>
      <c r="JS60">
        <v>0.65</v>
      </c>
      <c r="JT60">
        <v>2.37</v>
      </c>
      <c r="JU60">
        <v>0.36</v>
      </c>
      <c r="JV60">
        <v>0.65</v>
      </c>
      <c r="JW60">
        <v>2.37</v>
      </c>
      <c r="JZ60">
        <v>1</v>
      </c>
      <c r="KA60">
        <v>1</v>
      </c>
      <c r="KB60">
        <v>46.294699999999999</v>
      </c>
      <c r="KC60">
        <v>31.104700000000001</v>
      </c>
      <c r="KD60">
        <v>46.294699999999999</v>
      </c>
      <c r="KE60">
        <v>31.104700000000001</v>
      </c>
      <c r="KF60">
        <v>79.778800000000004</v>
      </c>
      <c r="KG60">
        <v>74.040099999999995</v>
      </c>
      <c r="KJ60">
        <v>28.627400000000002</v>
      </c>
      <c r="KK60">
        <v>405.25299999999999</v>
      </c>
      <c r="KL60">
        <v>69.328599999999994</v>
      </c>
      <c r="KM60">
        <v>16.869700000000002</v>
      </c>
      <c r="KN60">
        <v>0</v>
      </c>
      <c r="KO60">
        <v>-1002.98</v>
      </c>
      <c r="KP60">
        <v>0</v>
      </c>
      <c r="KQ60">
        <v>0</v>
      </c>
      <c r="KR60">
        <v>133.613</v>
      </c>
      <c r="KS60">
        <v>213.19800000000001</v>
      </c>
      <c r="KT60">
        <v>484.43799999999999</v>
      </c>
      <c r="KU60">
        <v>33.183900000000001</v>
      </c>
      <c r="KV60">
        <v>381.53399999999999</v>
      </c>
      <c r="KW60">
        <v>1099.8499999999999</v>
      </c>
      <c r="KX60">
        <v>642.34199999999998</v>
      </c>
      <c r="KY60">
        <v>0</v>
      </c>
      <c r="KZ60">
        <v>249.05099999999999</v>
      </c>
      <c r="LA60">
        <v>1991.24</v>
      </c>
      <c r="LB60">
        <v>28.627400000000002</v>
      </c>
      <c r="LC60">
        <v>405.25299999999999</v>
      </c>
      <c r="LD60">
        <v>69.328599999999994</v>
      </c>
      <c r="LE60">
        <v>16.869700000000002</v>
      </c>
      <c r="LF60">
        <v>-1002.98</v>
      </c>
      <c r="LG60">
        <v>133.613</v>
      </c>
      <c r="LH60">
        <v>213.19800000000001</v>
      </c>
      <c r="LI60">
        <v>484.43799999999999</v>
      </c>
      <c r="LJ60">
        <v>33.183900000000001</v>
      </c>
      <c r="LK60">
        <v>381.53399999999999</v>
      </c>
      <c r="LL60">
        <v>1099.8499999999999</v>
      </c>
      <c r="LM60">
        <v>642.34199999999998</v>
      </c>
      <c r="LN60">
        <v>249.05099999999999</v>
      </c>
      <c r="LO60">
        <v>1991.24</v>
      </c>
      <c r="LP60">
        <v>114.35299999999999</v>
      </c>
      <c r="LQ60">
        <v>1125.3399999999999</v>
      </c>
      <c r="LR60">
        <v>69.328599999999994</v>
      </c>
      <c r="LS60">
        <v>0</v>
      </c>
      <c r="LT60">
        <v>567.19200000000001</v>
      </c>
      <c r="LU60">
        <v>199.28399999999999</v>
      </c>
      <c r="LV60">
        <v>674.65200000000004</v>
      </c>
      <c r="LW60">
        <v>78.678600000000003</v>
      </c>
      <c r="LX60">
        <v>2828.83</v>
      </c>
      <c r="LY60">
        <v>2415.9699999999998</v>
      </c>
      <c r="LZ60">
        <v>925.78099999999995</v>
      </c>
      <c r="MA60">
        <v>389.536</v>
      </c>
      <c r="MB60">
        <v>3731.29</v>
      </c>
    </row>
    <row r="61" spans="1:340" x14ac:dyDescent="0.25">
      <c r="A61" s="26">
        <v>44502.552847222221</v>
      </c>
      <c r="B61" t="s">
        <v>1409</v>
      </c>
      <c r="C61" t="s">
        <v>787</v>
      </c>
      <c r="D61">
        <v>13</v>
      </c>
      <c r="E61">
        <v>1</v>
      </c>
      <c r="F61">
        <v>2700</v>
      </c>
      <c r="G61" t="s">
        <v>87</v>
      </c>
      <c r="H61" t="s">
        <v>112</v>
      </c>
      <c r="I61">
        <v>-9.43</v>
      </c>
      <c r="J61">
        <v>-3.6</v>
      </c>
      <c r="K61">
        <v>-3.6</v>
      </c>
      <c r="L61">
        <v>28.4</v>
      </c>
      <c r="O61">
        <v>163.62899999999999</v>
      </c>
      <c r="P61">
        <v>1997.41</v>
      </c>
      <c r="Q61">
        <v>347.46100000000001</v>
      </c>
      <c r="R61">
        <v>86.436899999999994</v>
      </c>
      <c r="S61">
        <v>0</v>
      </c>
      <c r="T61">
        <v>-6492.26</v>
      </c>
      <c r="U61">
        <v>0</v>
      </c>
      <c r="V61">
        <v>0</v>
      </c>
      <c r="W61">
        <v>615.745</v>
      </c>
      <c r="X61">
        <v>1084.29</v>
      </c>
      <c r="Y61">
        <v>2371.31</v>
      </c>
      <c r="Z61">
        <v>151.51499999999999</v>
      </c>
      <c r="AA61">
        <v>325.524</v>
      </c>
      <c r="AB61">
        <v>2594.9299999999998</v>
      </c>
      <c r="AC61">
        <v>241.55799999999999</v>
      </c>
      <c r="AD61">
        <v>121.036</v>
      </c>
      <c r="AE61">
        <v>0</v>
      </c>
      <c r="AF61">
        <v>46.9285</v>
      </c>
      <c r="AG61">
        <v>409.52300000000002</v>
      </c>
      <c r="AH61">
        <v>362.59399999999999</v>
      </c>
      <c r="AI61">
        <v>21.35</v>
      </c>
      <c r="AJ61">
        <v>46.55</v>
      </c>
      <c r="AK61">
        <v>3.59</v>
      </c>
      <c r="AL61">
        <v>9.89</v>
      </c>
      <c r="AM61">
        <v>0</v>
      </c>
      <c r="AN61">
        <v>-55.05</v>
      </c>
      <c r="AO61">
        <v>0</v>
      </c>
      <c r="AP61">
        <v>0</v>
      </c>
      <c r="AQ61">
        <v>7.13</v>
      </c>
      <c r="AR61">
        <v>15.2</v>
      </c>
      <c r="AS61">
        <v>25.18</v>
      </c>
      <c r="AT61">
        <v>1.63</v>
      </c>
      <c r="AU61">
        <v>75.47</v>
      </c>
      <c r="AV61">
        <v>81.38</v>
      </c>
      <c r="BI61">
        <v>0</v>
      </c>
      <c r="BJ61">
        <v>2.78085</v>
      </c>
      <c r="BK61">
        <v>3.9676099999999999E-2</v>
      </c>
      <c r="BL61">
        <v>1.1732899999999999E-2</v>
      </c>
      <c r="BM61">
        <v>0</v>
      </c>
      <c r="BN61">
        <v>-9.6832600000000005E-2</v>
      </c>
      <c r="BO61">
        <v>0</v>
      </c>
      <c r="BP61">
        <v>0</v>
      </c>
      <c r="BQ61">
        <v>0.163464</v>
      </c>
      <c r="BR61">
        <v>0.16447899999999999</v>
      </c>
      <c r="BS61">
        <v>0.35411700000000002</v>
      </c>
      <c r="BT61">
        <v>2.5823200000000001E-2</v>
      </c>
      <c r="BU61">
        <v>3.4433099999999999</v>
      </c>
      <c r="BV61">
        <v>2.8322600000000002</v>
      </c>
      <c r="BW61">
        <v>140.38399999999999</v>
      </c>
      <c r="BX61">
        <v>1696.03</v>
      </c>
      <c r="BY61">
        <v>347.46100000000001</v>
      </c>
      <c r="BZ61">
        <v>86.436899999999994</v>
      </c>
      <c r="CA61">
        <v>-6492.26</v>
      </c>
      <c r="CB61">
        <v>615.745</v>
      </c>
      <c r="CC61">
        <v>1083.3800000000001</v>
      </c>
      <c r="CD61">
        <v>2371.31</v>
      </c>
      <c r="CE61">
        <v>151.51499999999999</v>
      </c>
      <c r="CF61">
        <v>-2.04281E-4</v>
      </c>
      <c r="CG61">
        <v>2270.31</v>
      </c>
      <c r="CH61">
        <v>207.24299999999999</v>
      </c>
      <c r="CI61">
        <v>121.036</v>
      </c>
      <c r="CJ61">
        <v>46.9285</v>
      </c>
      <c r="CK61">
        <v>375.20800000000003</v>
      </c>
      <c r="CL61">
        <v>328.279</v>
      </c>
      <c r="CM61">
        <v>18.329999999999998</v>
      </c>
      <c r="CN61">
        <v>40.14</v>
      </c>
      <c r="CO61">
        <v>3.59</v>
      </c>
      <c r="CP61">
        <v>9.89</v>
      </c>
      <c r="CQ61">
        <v>-54.99</v>
      </c>
      <c r="CR61">
        <v>7.13</v>
      </c>
      <c r="CS61">
        <v>15.2</v>
      </c>
      <c r="CT61">
        <v>25.18</v>
      </c>
      <c r="CU61">
        <v>1.63</v>
      </c>
      <c r="CV61">
        <v>66.099999999999994</v>
      </c>
      <c r="CW61">
        <v>71.95</v>
      </c>
      <c r="DH61">
        <v>0</v>
      </c>
      <c r="DI61">
        <v>2.42889</v>
      </c>
      <c r="DJ61">
        <v>3.9676099999999999E-2</v>
      </c>
      <c r="DK61">
        <v>1.1732899999999999E-2</v>
      </c>
      <c r="DL61">
        <v>-9.6832600000000005E-2</v>
      </c>
      <c r="DM61">
        <v>0.163464</v>
      </c>
      <c r="DN61">
        <v>0.16451399999999999</v>
      </c>
      <c r="DO61">
        <v>0.35411700000000002</v>
      </c>
      <c r="DP61">
        <v>2.5823200000000001E-2</v>
      </c>
      <c r="DQ61">
        <v>3.09138</v>
      </c>
      <c r="DR61">
        <v>2.4803000000000002</v>
      </c>
      <c r="DS61" t="s">
        <v>1352</v>
      </c>
      <c r="DT61" t="s">
        <v>670</v>
      </c>
      <c r="DU61" t="s">
        <v>665</v>
      </c>
      <c r="DV61" t="s">
        <v>501</v>
      </c>
      <c r="DW61">
        <v>-0.35193200000000002</v>
      </c>
      <c r="DX61">
        <v>-0.35196699999999997</v>
      </c>
      <c r="DY61">
        <v>-14.2</v>
      </c>
      <c r="DZ61">
        <v>-13.1</v>
      </c>
      <c r="EC61">
        <v>163.62899999999999</v>
      </c>
      <c r="ED61">
        <v>1997.41</v>
      </c>
      <c r="EE61">
        <v>347.46100000000001</v>
      </c>
      <c r="EF61">
        <v>86.436899999999994</v>
      </c>
      <c r="EG61">
        <v>0</v>
      </c>
      <c r="EH61">
        <v>-6492.26</v>
      </c>
      <c r="EI61">
        <v>0</v>
      </c>
      <c r="EJ61">
        <v>0</v>
      </c>
      <c r="EK61">
        <v>615.745</v>
      </c>
      <c r="EL61">
        <v>1084.29</v>
      </c>
      <c r="EM61">
        <v>2371.31</v>
      </c>
      <c r="EN61">
        <v>151.51499999999999</v>
      </c>
      <c r="EO61">
        <v>325.524</v>
      </c>
      <c r="EP61">
        <v>241.55799999999999</v>
      </c>
      <c r="EQ61">
        <v>121.036</v>
      </c>
      <c r="ER61">
        <v>0</v>
      </c>
      <c r="ES61">
        <v>46.9285</v>
      </c>
      <c r="ET61">
        <v>409.52300000000002</v>
      </c>
      <c r="EU61">
        <v>21.35</v>
      </c>
      <c r="EV61">
        <v>46.55</v>
      </c>
      <c r="EW61">
        <v>3.59</v>
      </c>
      <c r="EX61">
        <v>9.89</v>
      </c>
      <c r="EY61">
        <v>0</v>
      </c>
      <c r="EZ61">
        <v>-55.05</v>
      </c>
      <c r="FA61">
        <v>0</v>
      </c>
      <c r="FB61">
        <v>0</v>
      </c>
      <c r="FC61">
        <v>7.13</v>
      </c>
      <c r="FD61">
        <v>15.2</v>
      </c>
      <c r="FE61">
        <v>25.18</v>
      </c>
      <c r="FF61">
        <v>1.63</v>
      </c>
      <c r="FG61">
        <v>75.47</v>
      </c>
      <c r="FT61">
        <v>0</v>
      </c>
      <c r="FU61">
        <v>2.78085</v>
      </c>
      <c r="FV61">
        <v>3.9676099999999999E-2</v>
      </c>
      <c r="FW61">
        <v>1.1732899999999999E-2</v>
      </c>
      <c r="FX61">
        <v>0</v>
      </c>
      <c r="FY61">
        <v>-9.6832600000000005E-2</v>
      </c>
      <c r="FZ61">
        <v>0</v>
      </c>
      <c r="GA61">
        <v>0</v>
      </c>
      <c r="GB61">
        <v>0.163464</v>
      </c>
      <c r="GC61">
        <v>0.16447899999999999</v>
      </c>
      <c r="GD61">
        <v>0.35411700000000002</v>
      </c>
      <c r="GE61">
        <v>2.5823200000000001E-2</v>
      </c>
      <c r="GF61">
        <v>3.4433099999999999</v>
      </c>
      <c r="GG61">
        <v>546.79499999999996</v>
      </c>
      <c r="GH61">
        <v>4932.04</v>
      </c>
      <c r="GI61">
        <v>347.46100000000001</v>
      </c>
      <c r="GJ61">
        <v>0</v>
      </c>
      <c r="GK61">
        <v>2615</v>
      </c>
      <c r="GL61">
        <v>989.00099999999998</v>
      </c>
      <c r="GM61">
        <v>3267.2</v>
      </c>
      <c r="GN61">
        <v>327.5</v>
      </c>
      <c r="GO61">
        <v>13025</v>
      </c>
      <c r="GP61">
        <v>455.23</v>
      </c>
      <c r="GQ61">
        <v>174.44399999999999</v>
      </c>
      <c r="GR61">
        <v>73.400000000000006</v>
      </c>
      <c r="GS61">
        <v>703.07500000000005</v>
      </c>
      <c r="GT61">
        <v>45.672600000000003</v>
      </c>
      <c r="GU61">
        <v>98.02</v>
      </c>
      <c r="GV61">
        <v>3.59</v>
      </c>
      <c r="GW61">
        <v>28.8889</v>
      </c>
      <c r="GX61">
        <v>31.18</v>
      </c>
      <c r="GY61">
        <v>19.761099999999999</v>
      </c>
      <c r="GZ61">
        <v>35.299999999999997</v>
      </c>
      <c r="HA61">
        <v>3.61</v>
      </c>
      <c r="HB61">
        <v>266.02300000000002</v>
      </c>
      <c r="HC61">
        <v>42.43</v>
      </c>
      <c r="HD61">
        <v>98.02</v>
      </c>
      <c r="HE61">
        <v>3.59</v>
      </c>
      <c r="HF61">
        <v>13</v>
      </c>
      <c r="HG61">
        <v>31.18</v>
      </c>
      <c r="HH61">
        <v>15.71</v>
      </c>
      <c r="HI61">
        <v>35.299999999999997</v>
      </c>
      <c r="HJ61">
        <v>3.61</v>
      </c>
      <c r="HK61">
        <v>242.84</v>
      </c>
      <c r="ID61">
        <v>0</v>
      </c>
      <c r="IE61">
        <v>4.5485600000000002</v>
      </c>
      <c r="IF61">
        <v>3.9676099999999999E-2</v>
      </c>
      <c r="IG61">
        <v>0</v>
      </c>
      <c r="IH61">
        <v>0.76358999999999999</v>
      </c>
      <c r="II61">
        <v>0.12681200000000001</v>
      </c>
      <c r="IJ61">
        <v>0.53503100000000003</v>
      </c>
      <c r="IK61">
        <v>6.9275500000000004E-2</v>
      </c>
      <c r="IL61">
        <v>6.0829399999999998</v>
      </c>
      <c r="IM61">
        <v>49.1</v>
      </c>
      <c r="IN61">
        <v>20.7</v>
      </c>
      <c r="IO61">
        <v>28.4</v>
      </c>
      <c r="IP61">
        <v>45.5</v>
      </c>
      <c r="IQ61">
        <v>20.7</v>
      </c>
      <c r="IR61">
        <v>24.8</v>
      </c>
      <c r="IU61">
        <v>52.57</v>
      </c>
      <c r="IV61">
        <v>28.81</v>
      </c>
      <c r="IW61">
        <v>45.95</v>
      </c>
      <c r="IX61">
        <v>26</v>
      </c>
      <c r="IY61">
        <v>52.57</v>
      </c>
      <c r="IZ61">
        <v>28.81</v>
      </c>
      <c r="JA61">
        <v>106.75</v>
      </c>
      <c r="JB61">
        <v>69.421499999999995</v>
      </c>
      <c r="JK61">
        <v>1</v>
      </c>
      <c r="JL61">
        <v>4.3067299999999999</v>
      </c>
      <c r="JM61">
        <v>4.3067299999999999</v>
      </c>
      <c r="JP61">
        <v>6494.17</v>
      </c>
      <c r="JQ61">
        <v>4.3067299999999999</v>
      </c>
      <c r="JR61">
        <v>0.37</v>
      </c>
      <c r="JS61">
        <v>0.64</v>
      </c>
      <c r="JT61">
        <v>2.63</v>
      </c>
      <c r="JU61">
        <v>0.36</v>
      </c>
      <c r="JV61">
        <v>0.65</v>
      </c>
      <c r="JW61">
        <v>2.37</v>
      </c>
      <c r="JZ61">
        <v>1</v>
      </c>
      <c r="KA61">
        <v>1</v>
      </c>
      <c r="KB61">
        <v>51.426299999999998</v>
      </c>
      <c r="KC61">
        <v>35.764000000000003</v>
      </c>
      <c r="KD61">
        <v>46.294699999999999</v>
      </c>
      <c r="KE61">
        <v>31.104700000000001</v>
      </c>
      <c r="KF61">
        <v>79.778400000000005</v>
      </c>
      <c r="KG61">
        <v>74.0364</v>
      </c>
      <c r="KJ61">
        <v>33.4955</v>
      </c>
      <c r="KK61">
        <v>475.52100000000002</v>
      </c>
      <c r="KL61">
        <v>69.328599999999994</v>
      </c>
      <c r="KM61">
        <v>16.869700000000002</v>
      </c>
      <c r="KN61">
        <v>0</v>
      </c>
      <c r="KO61">
        <v>-1002.98</v>
      </c>
      <c r="KP61">
        <v>0</v>
      </c>
      <c r="KQ61">
        <v>0</v>
      </c>
      <c r="KR61">
        <v>133.613</v>
      </c>
      <c r="KS61">
        <v>213.36600000000001</v>
      </c>
      <c r="KT61">
        <v>484.43799999999999</v>
      </c>
      <c r="KU61">
        <v>33.183900000000001</v>
      </c>
      <c r="KV61">
        <v>456.839</v>
      </c>
      <c r="KW61">
        <v>1281.96</v>
      </c>
      <c r="KX61">
        <v>642.34199999999998</v>
      </c>
      <c r="KY61">
        <v>0</v>
      </c>
      <c r="KZ61">
        <v>249.05099999999999</v>
      </c>
      <c r="LA61">
        <v>2173.35</v>
      </c>
      <c r="LB61">
        <v>28.627400000000002</v>
      </c>
      <c r="LC61">
        <v>405.25299999999999</v>
      </c>
      <c r="LD61">
        <v>69.328599999999994</v>
      </c>
      <c r="LE61">
        <v>16.869700000000002</v>
      </c>
      <c r="LF61">
        <v>-1002.98</v>
      </c>
      <c r="LG61">
        <v>133.613</v>
      </c>
      <c r="LH61">
        <v>213.19800000000001</v>
      </c>
      <c r="LI61">
        <v>484.43799999999999</v>
      </c>
      <c r="LJ61">
        <v>33.183900000000001</v>
      </c>
      <c r="LK61">
        <v>381.53399999999999</v>
      </c>
      <c r="LL61">
        <v>1099.8499999999999</v>
      </c>
      <c r="LM61">
        <v>642.34199999999998</v>
      </c>
      <c r="LN61">
        <v>249.05099999999999</v>
      </c>
      <c r="LO61">
        <v>1991.24</v>
      </c>
      <c r="LP61">
        <v>114.35</v>
      </c>
      <c r="LQ61">
        <v>1125.33</v>
      </c>
      <c r="LR61">
        <v>69.328599999999994</v>
      </c>
      <c r="LS61">
        <v>0</v>
      </c>
      <c r="LT61">
        <v>567.19200000000001</v>
      </c>
      <c r="LU61">
        <v>199.28399999999999</v>
      </c>
      <c r="LV61">
        <v>674.65200000000004</v>
      </c>
      <c r="LW61">
        <v>78.678600000000003</v>
      </c>
      <c r="LX61">
        <v>2828.82</v>
      </c>
      <c r="LY61">
        <v>2415.92</v>
      </c>
      <c r="LZ61">
        <v>925.78099999999995</v>
      </c>
      <c r="MA61">
        <v>389.536</v>
      </c>
      <c r="MB61">
        <v>3731.24</v>
      </c>
    </row>
    <row r="62" spans="1:340" x14ac:dyDescent="0.25">
      <c r="A62" s="26">
        <v>44502.553206018521</v>
      </c>
      <c r="B62" t="s">
        <v>1410</v>
      </c>
      <c r="C62" t="s">
        <v>789</v>
      </c>
      <c r="D62">
        <v>14</v>
      </c>
      <c r="E62">
        <v>1</v>
      </c>
      <c r="F62">
        <v>2700</v>
      </c>
      <c r="G62" t="s">
        <v>87</v>
      </c>
      <c r="H62" t="s">
        <v>393</v>
      </c>
      <c r="I62">
        <v>0</v>
      </c>
      <c r="J62">
        <v>0</v>
      </c>
      <c r="K62">
        <v>0</v>
      </c>
      <c r="L62">
        <v>24.6</v>
      </c>
      <c r="O62">
        <v>149.4</v>
      </c>
      <c r="P62">
        <v>1491.97</v>
      </c>
      <c r="Q62">
        <v>340.84399999999999</v>
      </c>
      <c r="R62">
        <v>86.436899999999994</v>
      </c>
      <c r="S62">
        <v>0</v>
      </c>
      <c r="T62">
        <v>-6277.73</v>
      </c>
      <c r="U62">
        <v>0</v>
      </c>
      <c r="V62">
        <v>0</v>
      </c>
      <c r="W62">
        <v>615.745</v>
      </c>
      <c r="X62">
        <v>1070.51</v>
      </c>
      <c r="Y62">
        <v>2371.31</v>
      </c>
      <c r="Z62">
        <v>151.51499999999999</v>
      </c>
      <c r="AA62">
        <v>-6.1543999999999998E-4</v>
      </c>
      <c r="AB62">
        <v>2068.66</v>
      </c>
      <c r="AC62">
        <v>220.786</v>
      </c>
      <c r="AD62">
        <v>124.301</v>
      </c>
      <c r="AE62">
        <v>0</v>
      </c>
      <c r="AF62">
        <v>46.9285</v>
      </c>
      <c r="AG62">
        <v>392.01499999999999</v>
      </c>
      <c r="AH62">
        <v>345.08600000000001</v>
      </c>
      <c r="AI62">
        <v>19.5</v>
      </c>
      <c r="AJ62">
        <v>34.75</v>
      </c>
      <c r="AK62">
        <v>3.38</v>
      </c>
      <c r="AL62">
        <v>10.17</v>
      </c>
      <c r="AM62">
        <v>0</v>
      </c>
      <c r="AN62">
        <v>-52.59</v>
      </c>
      <c r="AO62">
        <v>0</v>
      </c>
      <c r="AP62">
        <v>0</v>
      </c>
      <c r="AQ62">
        <v>6.66</v>
      </c>
      <c r="AR62">
        <v>14.51</v>
      </c>
      <c r="AS62">
        <v>24.17</v>
      </c>
      <c r="AT62">
        <v>1.55</v>
      </c>
      <c r="AU62">
        <v>62.1</v>
      </c>
      <c r="AV62">
        <v>67.8</v>
      </c>
      <c r="BI62">
        <v>0</v>
      </c>
      <c r="BJ62">
        <v>2.11381</v>
      </c>
      <c r="BK62">
        <v>3.89206E-2</v>
      </c>
      <c r="BL62">
        <v>1.1732899999999999E-2</v>
      </c>
      <c r="BM62">
        <v>0</v>
      </c>
      <c r="BN62">
        <v>-5.48815E-2</v>
      </c>
      <c r="BO62">
        <v>0</v>
      </c>
      <c r="BP62">
        <v>0</v>
      </c>
      <c r="BQ62">
        <v>0.163464</v>
      </c>
      <c r="BR62">
        <v>0.16351199999999999</v>
      </c>
      <c r="BS62">
        <v>0.35411700000000002</v>
      </c>
      <c r="BT62">
        <v>2.5823200000000001E-2</v>
      </c>
      <c r="BU62">
        <v>2.8165</v>
      </c>
      <c r="BV62">
        <v>2.1644600000000001</v>
      </c>
      <c r="BW62">
        <v>149.4</v>
      </c>
      <c r="BX62">
        <v>1491.97</v>
      </c>
      <c r="BY62">
        <v>340.84399999999999</v>
      </c>
      <c r="BZ62">
        <v>86.436899999999994</v>
      </c>
      <c r="CA62">
        <v>-6277.73</v>
      </c>
      <c r="CB62">
        <v>615.745</v>
      </c>
      <c r="CC62">
        <v>1070.51</v>
      </c>
      <c r="CD62">
        <v>2371.31</v>
      </c>
      <c r="CE62">
        <v>151.51499999999999</v>
      </c>
      <c r="CF62">
        <v>-6.1514700000000002E-4</v>
      </c>
      <c r="CG62">
        <v>2068.66</v>
      </c>
      <c r="CH62">
        <v>220.786</v>
      </c>
      <c r="CI62">
        <v>124.301</v>
      </c>
      <c r="CJ62">
        <v>46.9285</v>
      </c>
      <c r="CK62">
        <v>392.01499999999999</v>
      </c>
      <c r="CL62">
        <v>345.08600000000001</v>
      </c>
      <c r="CM62">
        <v>19.5</v>
      </c>
      <c r="CN62">
        <v>34.75</v>
      </c>
      <c r="CO62">
        <v>3.38</v>
      </c>
      <c r="CP62">
        <v>10.17</v>
      </c>
      <c r="CQ62">
        <v>-52.59</v>
      </c>
      <c r="CR62">
        <v>6.66</v>
      </c>
      <c r="CS62">
        <v>14.51</v>
      </c>
      <c r="CT62">
        <v>24.17</v>
      </c>
      <c r="CU62">
        <v>1.55</v>
      </c>
      <c r="CV62">
        <v>62.1</v>
      </c>
      <c r="CW62">
        <v>67.8</v>
      </c>
      <c r="DH62">
        <v>0</v>
      </c>
      <c r="DI62">
        <v>2.11381</v>
      </c>
      <c r="DJ62">
        <v>3.89206E-2</v>
      </c>
      <c r="DK62">
        <v>1.1732899999999999E-2</v>
      </c>
      <c r="DL62">
        <v>-5.48815E-2</v>
      </c>
      <c r="DM62">
        <v>0.163464</v>
      </c>
      <c r="DN62">
        <v>0.16351199999999999</v>
      </c>
      <c r="DO62">
        <v>0.35411700000000002</v>
      </c>
      <c r="DP62">
        <v>2.5823200000000001E-2</v>
      </c>
      <c r="DQ62">
        <v>2.8165</v>
      </c>
      <c r="DR62">
        <v>2.1644600000000001</v>
      </c>
      <c r="DS62" t="s">
        <v>1352</v>
      </c>
      <c r="DT62" t="s">
        <v>670</v>
      </c>
      <c r="DU62" t="s">
        <v>665</v>
      </c>
      <c r="DV62" t="s">
        <v>501</v>
      </c>
      <c r="DW62">
        <v>0</v>
      </c>
      <c r="DX62">
        <v>0</v>
      </c>
      <c r="DY62">
        <v>0</v>
      </c>
      <c r="DZ62">
        <v>0</v>
      </c>
      <c r="EC62">
        <v>149.4</v>
      </c>
      <c r="ED62">
        <v>1491.97</v>
      </c>
      <c r="EE62">
        <v>340.84399999999999</v>
      </c>
      <c r="EF62">
        <v>86.436899999999994</v>
      </c>
      <c r="EG62">
        <v>0</v>
      </c>
      <c r="EH62">
        <v>-6277.73</v>
      </c>
      <c r="EI62">
        <v>0</v>
      </c>
      <c r="EJ62">
        <v>0</v>
      </c>
      <c r="EK62">
        <v>615.745</v>
      </c>
      <c r="EL62">
        <v>1070.51</v>
      </c>
      <c r="EM62">
        <v>2371.31</v>
      </c>
      <c r="EN62">
        <v>151.51499999999999</v>
      </c>
      <c r="EO62">
        <v>-6.1543999999999998E-4</v>
      </c>
      <c r="EP62">
        <v>220.786</v>
      </c>
      <c r="EQ62">
        <v>124.301</v>
      </c>
      <c r="ER62">
        <v>0</v>
      </c>
      <c r="ES62">
        <v>46.9285</v>
      </c>
      <c r="ET62">
        <v>392.01499999999999</v>
      </c>
      <c r="EU62">
        <v>19.5</v>
      </c>
      <c r="EV62">
        <v>34.75</v>
      </c>
      <c r="EW62">
        <v>3.38</v>
      </c>
      <c r="EX62">
        <v>10.17</v>
      </c>
      <c r="EY62">
        <v>0</v>
      </c>
      <c r="EZ62">
        <v>-52.59</v>
      </c>
      <c r="FA62">
        <v>0</v>
      </c>
      <c r="FB62">
        <v>0</v>
      </c>
      <c r="FC62">
        <v>6.66</v>
      </c>
      <c r="FD62">
        <v>14.51</v>
      </c>
      <c r="FE62">
        <v>24.17</v>
      </c>
      <c r="FF62">
        <v>1.55</v>
      </c>
      <c r="FG62">
        <v>62.1</v>
      </c>
      <c r="FT62">
        <v>0</v>
      </c>
      <c r="FU62">
        <v>2.11381</v>
      </c>
      <c r="FV62">
        <v>3.89206E-2</v>
      </c>
      <c r="FW62">
        <v>1.1732899999999999E-2</v>
      </c>
      <c r="FX62">
        <v>0</v>
      </c>
      <c r="FY62">
        <v>-5.48815E-2</v>
      </c>
      <c r="FZ62">
        <v>0</v>
      </c>
      <c r="GA62">
        <v>0</v>
      </c>
      <c r="GB62">
        <v>0.163464</v>
      </c>
      <c r="GC62">
        <v>0.16351199999999999</v>
      </c>
      <c r="GD62">
        <v>0.35411700000000002</v>
      </c>
      <c r="GE62">
        <v>2.5823200000000001E-2</v>
      </c>
      <c r="GF62">
        <v>2.8165</v>
      </c>
      <c r="GG62">
        <v>603.399</v>
      </c>
      <c r="GH62">
        <v>4313.9799999999996</v>
      </c>
      <c r="GI62">
        <v>340.84399999999999</v>
      </c>
      <c r="GJ62">
        <v>0</v>
      </c>
      <c r="GK62">
        <v>2615</v>
      </c>
      <c r="GL62">
        <v>989.00099999999998</v>
      </c>
      <c r="GM62">
        <v>3267.2</v>
      </c>
      <c r="GN62">
        <v>327.5</v>
      </c>
      <c r="GO62">
        <v>12456.9</v>
      </c>
      <c r="GP62">
        <v>502.899</v>
      </c>
      <c r="GQ62">
        <v>178.04499999999999</v>
      </c>
      <c r="GR62">
        <v>73.400000000000006</v>
      </c>
      <c r="GS62">
        <v>754.34400000000005</v>
      </c>
      <c r="GT62">
        <v>52.922800000000002</v>
      </c>
      <c r="GU62">
        <v>82.63</v>
      </c>
      <c r="GV62">
        <v>3.38</v>
      </c>
      <c r="GW62">
        <v>28.404299999999999</v>
      </c>
      <c r="GX62">
        <v>28.81</v>
      </c>
      <c r="GY62">
        <v>19.223099999999999</v>
      </c>
      <c r="GZ62">
        <v>33.770000000000003</v>
      </c>
      <c r="HA62">
        <v>3.39</v>
      </c>
      <c r="HB62">
        <v>252.53</v>
      </c>
      <c r="HC62">
        <v>46.75</v>
      </c>
      <c r="HD62">
        <v>82.63</v>
      </c>
      <c r="HE62">
        <v>3.38</v>
      </c>
      <c r="HF62">
        <v>13.35</v>
      </c>
      <c r="HG62">
        <v>28.81</v>
      </c>
      <c r="HH62">
        <v>15.32</v>
      </c>
      <c r="HI62">
        <v>33.770000000000003</v>
      </c>
      <c r="HJ62">
        <v>3.39</v>
      </c>
      <c r="HK62">
        <v>227.4</v>
      </c>
      <c r="ID62">
        <v>0</v>
      </c>
      <c r="IE62">
        <v>3.7044800000000002</v>
      </c>
      <c r="IF62">
        <v>3.89206E-2</v>
      </c>
      <c r="IG62">
        <v>0</v>
      </c>
      <c r="IH62">
        <v>0.76358999999999999</v>
      </c>
      <c r="II62">
        <v>0.12681200000000001</v>
      </c>
      <c r="IJ62">
        <v>0.53503100000000003</v>
      </c>
      <c r="IK62">
        <v>6.9275500000000004E-2</v>
      </c>
      <c r="IL62">
        <v>5.2381099999999998</v>
      </c>
      <c r="IM62">
        <v>45.4</v>
      </c>
      <c r="IN62">
        <v>20.8</v>
      </c>
      <c r="IO62">
        <v>24.6</v>
      </c>
      <c r="IP62">
        <v>45.4</v>
      </c>
      <c r="IQ62">
        <v>20.8</v>
      </c>
      <c r="IR62">
        <v>24.6</v>
      </c>
      <c r="IU62">
        <v>40.36</v>
      </c>
      <c r="IV62">
        <v>27.44</v>
      </c>
      <c r="IW62">
        <v>40.36</v>
      </c>
      <c r="IX62">
        <v>27.44</v>
      </c>
      <c r="IY62">
        <v>40.36</v>
      </c>
      <c r="IZ62">
        <v>27.44</v>
      </c>
      <c r="JA62">
        <v>91.45</v>
      </c>
      <c r="JB62">
        <v>75.887</v>
      </c>
      <c r="JK62">
        <v>1</v>
      </c>
      <c r="JL62">
        <v>3.58039</v>
      </c>
      <c r="JM62">
        <v>3.58039</v>
      </c>
      <c r="JP62">
        <v>6279.57</v>
      </c>
      <c r="JQ62">
        <v>3.58039</v>
      </c>
      <c r="JR62">
        <v>0.28000000000000003</v>
      </c>
      <c r="JS62">
        <v>0.36</v>
      </c>
      <c r="JT62">
        <v>2.76</v>
      </c>
      <c r="JU62">
        <v>0.28000000000000003</v>
      </c>
      <c r="JV62">
        <v>0.36</v>
      </c>
      <c r="JW62">
        <v>2.76</v>
      </c>
      <c r="JZ62">
        <v>1</v>
      </c>
      <c r="KA62">
        <v>1</v>
      </c>
      <c r="KB62">
        <v>51.848399999999998</v>
      </c>
      <c r="KC62">
        <v>30.046700000000001</v>
      </c>
      <c r="KD62">
        <v>51.848399999999998</v>
      </c>
      <c r="KE62">
        <v>30.046700000000001</v>
      </c>
      <c r="KF62">
        <v>91.333299999999994</v>
      </c>
      <c r="KG62">
        <v>70.882199999999997</v>
      </c>
      <c r="KJ62">
        <v>29.4694</v>
      </c>
      <c r="KK62">
        <v>389.33600000000001</v>
      </c>
      <c r="KL62">
        <v>63.2059</v>
      </c>
      <c r="KM62">
        <v>15.600099999999999</v>
      </c>
      <c r="KN62">
        <v>0</v>
      </c>
      <c r="KO62">
        <v>-638.84699999999998</v>
      </c>
      <c r="KP62">
        <v>0</v>
      </c>
      <c r="KQ62">
        <v>0</v>
      </c>
      <c r="KR62">
        <v>134.529</v>
      </c>
      <c r="KS62">
        <v>195.04</v>
      </c>
      <c r="KT62">
        <v>462.36</v>
      </c>
      <c r="KU62">
        <v>33.337899999999998</v>
      </c>
      <c r="KV62">
        <v>684.03</v>
      </c>
      <c r="KW62">
        <v>1171.72</v>
      </c>
      <c r="KX62">
        <v>659.66800000000001</v>
      </c>
      <c r="KY62">
        <v>0</v>
      </c>
      <c r="KZ62">
        <v>249.05099999999999</v>
      </c>
      <c r="LA62">
        <v>2080.44</v>
      </c>
      <c r="LB62">
        <v>29.4694</v>
      </c>
      <c r="LC62">
        <v>389.33600000000001</v>
      </c>
      <c r="LD62">
        <v>63.2059</v>
      </c>
      <c r="LE62">
        <v>15.600099999999999</v>
      </c>
      <c r="LF62">
        <v>-638.84699999999998</v>
      </c>
      <c r="LG62">
        <v>134.529</v>
      </c>
      <c r="LH62">
        <v>195.04</v>
      </c>
      <c r="LI62">
        <v>462.36</v>
      </c>
      <c r="LJ62">
        <v>33.337899999999998</v>
      </c>
      <c r="LK62">
        <v>684.03</v>
      </c>
      <c r="LL62">
        <v>1171.72</v>
      </c>
      <c r="LM62">
        <v>659.66800000000001</v>
      </c>
      <c r="LN62">
        <v>249.05099999999999</v>
      </c>
      <c r="LO62">
        <v>2080.44</v>
      </c>
      <c r="LP62">
        <v>122.834</v>
      </c>
      <c r="LQ62">
        <v>967.42499999999995</v>
      </c>
      <c r="LR62">
        <v>63.2059</v>
      </c>
      <c r="LS62">
        <v>0</v>
      </c>
      <c r="LT62">
        <v>570.78300000000002</v>
      </c>
      <c r="LU62">
        <v>187.036</v>
      </c>
      <c r="LV62">
        <v>648.29600000000005</v>
      </c>
      <c r="LW62">
        <v>86.545199999999994</v>
      </c>
      <c r="LX62">
        <v>2646.12</v>
      </c>
      <c r="LY62">
        <v>2668.9</v>
      </c>
      <c r="LZ62">
        <v>944.88900000000001</v>
      </c>
      <c r="MA62">
        <v>389.536</v>
      </c>
      <c r="MB62">
        <v>4003.33</v>
      </c>
    </row>
    <row r="63" spans="1:340" x14ac:dyDescent="0.25">
      <c r="A63" s="26">
        <v>44502.553564814814</v>
      </c>
      <c r="B63" t="s">
        <v>1411</v>
      </c>
      <c r="C63" t="s">
        <v>791</v>
      </c>
      <c r="D63">
        <v>14</v>
      </c>
      <c r="E63">
        <v>1</v>
      </c>
      <c r="F63">
        <v>2700</v>
      </c>
      <c r="G63" t="s">
        <v>87</v>
      </c>
      <c r="H63" t="s">
        <v>112</v>
      </c>
      <c r="I63">
        <v>-8.76</v>
      </c>
      <c r="J63">
        <v>-3.5</v>
      </c>
      <c r="K63">
        <v>-3.4</v>
      </c>
      <c r="L63">
        <v>28</v>
      </c>
      <c r="O63">
        <v>174.32599999999999</v>
      </c>
      <c r="P63">
        <v>1740.05</v>
      </c>
      <c r="Q63">
        <v>340.84399999999999</v>
      </c>
      <c r="R63">
        <v>86.436899999999994</v>
      </c>
      <c r="S63">
        <v>0</v>
      </c>
      <c r="T63">
        <v>-6277.73</v>
      </c>
      <c r="U63">
        <v>0</v>
      </c>
      <c r="V63">
        <v>0</v>
      </c>
      <c r="W63">
        <v>615.745</v>
      </c>
      <c r="X63">
        <v>1071.3399999999999</v>
      </c>
      <c r="Y63">
        <v>2371.31</v>
      </c>
      <c r="Z63">
        <v>151.51499999999999</v>
      </c>
      <c r="AA63">
        <v>273.83</v>
      </c>
      <c r="AB63">
        <v>2341.66</v>
      </c>
      <c r="AC63">
        <v>257.62099999999998</v>
      </c>
      <c r="AD63">
        <v>124.301</v>
      </c>
      <c r="AE63">
        <v>0</v>
      </c>
      <c r="AF63">
        <v>46.9285</v>
      </c>
      <c r="AG63">
        <v>428.85</v>
      </c>
      <c r="AH63">
        <v>381.92200000000003</v>
      </c>
      <c r="AI63">
        <v>22.75</v>
      </c>
      <c r="AJ63">
        <v>40.26</v>
      </c>
      <c r="AK63">
        <v>3.38</v>
      </c>
      <c r="AL63">
        <v>10.17</v>
      </c>
      <c r="AM63">
        <v>0</v>
      </c>
      <c r="AN63">
        <v>-52.64</v>
      </c>
      <c r="AO63">
        <v>0</v>
      </c>
      <c r="AP63">
        <v>0</v>
      </c>
      <c r="AQ63">
        <v>6.66</v>
      </c>
      <c r="AR63">
        <v>14.52</v>
      </c>
      <c r="AS63">
        <v>24.17</v>
      </c>
      <c r="AT63">
        <v>1.55</v>
      </c>
      <c r="AU63">
        <v>70.819999999999993</v>
      </c>
      <c r="AV63">
        <v>76.56</v>
      </c>
      <c r="BI63">
        <v>0</v>
      </c>
      <c r="BJ63">
        <v>2.4212099999999999</v>
      </c>
      <c r="BK63">
        <v>3.89206E-2</v>
      </c>
      <c r="BL63">
        <v>1.1732899999999999E-2</v>
      </c>
      <c r="BM63">
        <v>0</v>
      </c>
      <c r="BN63">
        <v>-5.48815E-2</v>
      </c>
      <c r="BO63">
        <v>0</v>
      </c>
      <c r="BP63">
        <v>0</v>
      </c>
      <c r="BQ63">
        <v>0.163464</v>
      </c>
      <c r="BR63">
        <v>0.16345899999999999</v>
      </c>
      <c r="BS63">
        <v>0.35411700000000002</v>
      </c>
      <c r="BT63">
        <v>2.5823200000000001E-2</v>
      </c>
      <c r="BU63">
        <v>3.12385</v>
      </c>
      <c r="BV63">
        <v>2.47187</v>
      </c>
      <c r="BW63">
        <v>149.4</v>
      </c>
      <c r="BX63">
        <v>1491.97</v>
      </c>
      <c r="BY63">
        <v>340.84399999999999</v>
      </c>
      <c r="BZ63">
        <v>86.436899999999994</v>
      </c>
      <c r="CA63">
        <v>-6277.73</v>
      </c>
      <c r="CB63">
        <v>615.745</v>
      </c>
      <c r="CC63">
        <v>1070.51</v>
      </c>
      <c r="CD63">
        <v>2371.31</v>
      </c>
      <c r="CE63">
        <v>151.51499999999999</v>
      </c>
      <c r="CF63">
        <v>-6.1514700000000002E-4</v>
      </c>
      <c r="CG63">
        <v>2068.66</v>
      </c>
      <c r="CH63">
        <v>220.786</v>
      </c>
      <c r="CI63">
        <v>124.301</v>
      </c>
      <c r="CJ63">
        <v>46.9285</v>
      </c>
      <c r="CK63">
        <v>392.01499999999999</v>
      </c>
      <c r="CL63">
        <v>345.08600000000001</v>
      </c>
      <c r="CM63">
        <v>19.5</v>
      </c>
      <c r="CN63">
        <v>34.75</v>
      </c>
      <c r="CO63">
        <v>3.38</v>
      </c>
      <c r="CP63">
        <v>10.17</v>
      </c>
      <c r="CQ63">
        <v>-52.59</v>
      </c>
      <c r="CR63">
        <v>6.66</v>
      </c>
      <c r="CS63">
        <v>14.51</v>
      </c>
      <c r="CT63">
        <v>24.17</v>
      </c>
      <c r="CU63">
        <v>1.55</v>
      </c>
      <c r="CV63">
        <v>62.1</v>
      </c>
      <c r="CW63">
        <v>67.8</v>
      </c>
      <c r="DH63">
        <v>0</v>
      </c>
      <c r="DI63">
        <v>2.11381</v>
      </c>
      <c r="DJ63">
        <v>3.89206E-2</v>
      </c>
      <c r="DK63">
        <v>1.1732899999999999E-2</v>
      </c>
      <c r="DL63">
        <v>-5.48815E-2</v>
      </c>
      <c r="DM63">
        <v>0.163464</v>
      </c>
      <c r="DN63">
        <v>0.16351199999999999</v>
      </c>
      <c r="DO63">
        <v>0.35411700000000002</v>
      </c>
      <c r="DP63">
        <v>2.5823200000000001E-2</v>
      </c>
      <c r="DQ63">
        <v>2.8165</v>
      </c>
      <c r="DR63">
        <v>2.1644600000000001</v>
      </c>
      <c r="DS63" t="s">
        <v>1352</v>
      </c>
      <c r="DT63" t="s">
        <v>670</v>
      </c>
      <c r="DU63" t="s">
        <v>665</v>
      </c>
      <c r="DV63" t="s">
        <v>501</v>
      </c>
      <c r="DW63">
        <v>-0.30735000000000001</v>
      </c>
      <c r="DX63">
        <v>-0.30740299999999998</v>
      </c>
      <c r="DY63">
        <v>-14</v>
      </c>
      <c r="DZ63">
        <v>-12.9</v>
      </c>
      <c r="EC63">
        <v>174.32599999999999</v>
      </c>
      <c r="ED63">
        <v>1740.05</v>
      </c>
      <c r="EE63">
        <v>340.84399999999999</v>
      </c>
      <c r="EF63">
        <v>86.436899999999994</v>
      </c>
      <c r="EG63">
        <v>0</v>
      </c>
      <c r="EH63">
        <v>-6277.73</v>
      </c>
      <c r="EI63">
        <v>0</v>
      </c>
      <c r="EJ63">
        <v>0</v>
      </c>
      <c r="EK63">
        <v>615.745</v>
      </c>
      <c r="EL63">
        <v>1071.3399999999999</v>
      </c>
      <c r="EM63">
        <v>2371.31</v>
      </c>
      <c r="EN63">
        <v>151.51499999999999</v>
      </c>
      <c r="EO63">
        <v>273.83</v>
      </c>
      <c r="EP63">
        <v>257.62099999999998</v>
      </c>
      <c r="EQ63">
        <v>124.301</v>
      </c>
      <c r="ER63">
        <v>0</v>
      </c>
      <c r="ES63">
        <v>46.9285</v>
      </c>
      <c r="ET63">
        <v>428.85</v>
      </c>
      <c r="EU63">
        <v>22.75</v>
      </c>
      <c r="EV63">
        <v>40.26</v>
      </c>
      <c r="EW63">
        <v>3.38</v>
      </c>
      <c r="EX63">
        <v>10.17</v>
      </c>
      <c r="EY63">
        <v>0</v>
      </c>
      <c r="EZ63">
        <v>-52.64</v>
      </c>
      <c r="FA63">
        <v>0</v>
      </c>
      <c r="FB63">
        <v>0</v>
      </c>
      <c r="FC63">
        <v>6.66</v>
      </c>
      <c r="FD63">
        <v>14.52</v>
      </c>
      <c r="FE63">
        <v>24.17</v>
      </c>
      <c r="FF63">
        <v>1.55</v>
      </c>
      <c r="FG63">
        <v>70.819999999999993</v>
      </c>
      <c r="FT63">
        <v>0</v>
      </c>
      <c r="FU63">
        <v>2.4212099999999999</v>
      </c>
      <c r="FV63">
        <v>3.89206E-2</v>
      </c>
      <c r="FW63">
        <v>1.1732899999999999E-2</v>
      </c>
      <c r="FX63">
        <v>0</v>
      </c>
      <c r="FY63">
        <v>-5.48815E-2</v>
      </c>
      <c r="FZ63">
        <v>0</v>
      </c>
      <c r="GA63">
        <v>0</v>
      </c>
      <c r="GB63">
        <v>0.163464</v>
      </c>
      <c r="GC63">
        <v>0.16345899999999999</v>
      </c>
      <c r="GD63">
        <v>0.35411700000000002</v>
      </c>
      <c r="GE63">
        <v>2.5823200000000001E-2</v>
      </c>
      <c r="GF63">
        <v>3.12385</v>
      </c>
      <c r="GG63">
        <v>603.38800000000003</v>
      </c>
      <c r="GH63">
        <v>4313.9399999999996</v>
      </c>
      <c r="GI63">
        <v>340.84399999999999</v>
      </c>
      <c r="GJ63">
        <v>0</v>
      </c>
      <c r="GK63">
        <v>2615</v>
      </c>
      <c r="GL63">
        <v>989.00099999999998</v>
      </c>
      <c r="GM63">
        <v>3267.2</v>
      </c>
      <c r="GN63">
        <v>327.5</v>
      </c>
      <c r="GO63">
        <v>12456.9</v>
      </c>
      <c r="GP63">
        <v>502.89</v>
      </c>
      <c r="GQ63">
        <v>178.04499999999999</v>
      </c>
      <c r="GR63">
        <v>73.400000000000006</v>
      </c>
      <c r="GS63">
        <v>754.33399999999995</v>
      </c>
      <c r="GT63">
        <v>52.922800000000002</v>
      </c>
      <c r="GU63">
        <v>82.63</v>
      </c>
      <c r="GV63">
        <v>3.38</v>
      </c>
      <c r="GW63">
        <v>28.404299999999999</v>
      </c>
      <c r="GX63">
        <v>28.81</v>
      </c>
      <c r="GY63">
        <v>19.223099999999999</v>
      </c>
      <c r="GZ63">
        <v>33.770000000000003</v>
      </c>
      <c r="HA63">
        <v>3.39</v>
      </c>
      <c r="HB63">
        <v>252.53</v>
      </c>
      <c r="HC63">
        <v>46.75</v>
      </c>
      <c r="HD63">
        <v>82.63</v>
      </c>
      <c r="HE63">
        <v>3.38</v>
      </c>
      <c r="HF63">
        <v>13.35</v>
      </c>
      <c r="HG63">
        <v>28.81</v>
      </c>
      <c r="HH63">
        <v>15.32</v>
      </c>
      <c r="HI63">
        <v>33.770000000000003</v>
      </c>
      <c r="HJ63">
        <v>3.39</v>
      </c>
      <c r="HK63">
        <v>227.4</v>
      </c>
      <c r="ID63">
        <v>0</v>
      </c>
      <c r="IE63">
        <v>3.7042799999999998</v>
      </c>
      <c r="IF63">
        <v>3.89206E-2</v>
      </c>
      <c r="IG63">
        <v>0</v>
      </c>
      <c r="IH63">
        <v>0.76358999999999999</v>
      </c>
      <c r="II63">
        <v>0.12681200000000001</v>
      </c>
      <c r="IJ63">
        <v>0.53503100000000003</v>
      </c>
      <c r="IK63">
        <v>6.9275500000000004E-2</v>
      </c>
      <c r="IL63">
        <v>5.2379100000000003</v>
      </c>
      <c r="IM63">
        <v>48.9</v>
      </c>
      <c r="IN63">
        <v>20.9</v>
      </c>
      <c r="IO63">
        <v>28</v>
      </c>
      <c r="IP63">
        <v>45.4</v>
      </c>
      <c r="IQ63">
        <v>20.8</v>
      </c>
      <c r="IR63">
        <v>24.6</v>
      </c>
      <c r="IU63">
        <v>46.1</v>
      </c>
      <c r="IV63">
        <v>30.46</v>
      </c>
      <c r="IW63">
        <v>40.36</v>
      </c>
      <c r="IX63">
        <v>27.44</v>
      </c>
      <c r="IY63">
        <v>46.1</v>
      </c>
      <c r="IZ63">
        <v>30.46</v>
      </c>
      <c r="JA63">
        <v>91.45</v>
      </c>
      <c r="JB63">
        <v>75.887</v>
      </c>
      <c r="JK63">
        <v>1</v>
      </c>
      <c r="JL63">
        <v>3.58039</v>
      </c>
      <c r="JM63">
        <v>3.58039</v>
      </c>
      <c r="JP63">
        <v>6279.57</v>
      </c>
      <c r="JQ63">
        <v>3.58039</v>
      </c>
      <c r="JR63">
        <v>0.28999999999999998</v>
      </c>
      <c r="JS63">
        <v>0.35</v>
      </c>
      <c r="JT63">
        <v>3.03</v>
      </c>
      <c r="JU63">
        <v>0.28000000000000003</v>
      </c>
      <c r="JV63">
        <v>0.36</v>
      </c>
      <c r="JW63">
        <v>2.76</v>
      </c>
      <c r="JZ63">
        <v>1</v>
      </c>
      <c r="KA63">
        <v>1</v>
      </c>
      <c r="KB63">
        <v>57.640099999999997</v>
      </c>
      <c r="KC63">
        <v>34.521000000000001</v>
      </c>
      <c r="KD63">
        <v>51.848399999999998</v>
      </c>
      <c r="KE63">
        <v>30.046700000000001</v>
      </c>
      <c r="KF63">
        <v>91.3322</v>
      </c>
      <c r="KG63">
        <v>70.961200000000005</v>
      </c>
      <c r="KJ63">
        <v>34.561599999999999</v>
      </c>
      <c r="KK63">
        <v>450.99099999999999</v>
      </c>
      <c r="KL63">
        <v>63.2059</v>
      </c>
      <c r="KM63">
        <v>15.600099999999999</v>
      </c>
      <c r="KN63">
        <v>0</v>
      </c>
      <c r="KO63">
        <v>-638.84699999999998</v>
      </c>
      <c r="KP63">
        <v>0</v>
      </c>
      <c r="KQ63">
        <v>0</v>
      </c>
      <c r="KR63">
        <v>134.529</v>
      </c>
      <c r="KS63">
        <v>195.178</v>
      </c>
      <c r="KT63">
        <v>462.36</v>
      </c>
      <c r="KU63">
        <v>33.337899999999998</v>
      </c>
      <c r="KV63">
        <v>750.91600000000005</v>
      </c>
      <c r="KW63">
        <v>1367.2</v>
      </c>
      <c r="KX63">
        <v>659.66800000000001</v>
      </c>
      <c r="KY63">
        <v>0</v>
      </c>
      <c r="KZ63">
        <v>249.05099999999999</v>
      </c>
      <c r="LA63">
        <v>2275.92</v>
      </c>
      <c r="LB63">
        <v>29.4694</v>
      </c>
      <c r="LC63">
        <v>389.33600000000001</v>
      </c>
      <c r="LD63">
        <v>63.2059</v>
      </c>
      <c r="LE63">
        <v>15.600099999999999</v>
      </c>
      <c r="LF63">
        <v>-638.84699999999998</v>
      </c>
      <c r="LG63">
        <v>134.529</v>
      </c>
      <c r="LH63">
        <v>195.04</v>
      </c>
      <c r="LI63">
        <v>462.36</v>
      </c>
      <c r="LJ63">
        <v>33.337899999999998</v>
      </c>
      <c r="LK63">
        <v>684.03</v>
      </c>
      <c r="LL63">
        <v>1171.72</v>
      </c>
      <c r="LM63">
        <v>659.66800000000001</v>
      </c>
      <c r="LN63">
        <v>249.05099999999999</v>
      </c>
      <c r="LO63">
        <v>2080.44</v>
      </c>
      <c r="LP63">
        <v>122.83199999999999</v>
      </c>
      <c r="LQ63">
        <v>967.41700000000003</v>
      </c>
      <c r="LR63">
        <v>63.2059</v>
      </c>
      <c r="LS63">
        <v>0</v>
      </c>
      <c r="LT63">
        <v>570.78300000000002</v>
      </c>
      <c r="LU63">
        <v>187.036</v>
      </c>
      <c r="LV63">
        <v>648.29600000000005</v>
      </c>
      <c r="LW63">
        <v>86.545199999999994</v>
      </c>
      <c r="LX63">
        <v>2646.11</v>
      </c>
      <c r="LY63">
        <v>2668.85</v>
      </c>
      <c r="LZ63">
        <v>944.88900000000001</v>
      </c>
      <c r="MA63">
        <v>389.536</v>
      </c>
      <c r="MB63">
        <v>4003.28</v>
      </c>
    </row>
    <row r="64" spans="1:340" x14ac:dyDescent="0.25">
      <c r="A64" s="26">
        <v>44502.553935185184</v>
      </c>
      <c r="B64" t="s">
        <v>1412</v>
      </c>
      <c r="C64" t="s">
        <v>793</v>
      </c>
      <c r="D64">
        <v>15</v>
      </c>
      <c r="E64">
        <v>1</v>
      </c>
      <c r="F64">
        <v>2700</v>
      </c>
      <c r="G64" t="s">
        <v>87</v>
      </c>
      <c r="H64" t="s">
        <v>393</v>
      </c>
      <c r="I64">
        <v>0</v>
      </c>
      <c r="J64">
        <v>0</v>
      </c>
      <c r="K64">
        <v>0</v>
      </c>
      <c r="L64">
        <v>22.1</v>
      </c>
      <c r="O64">
        <v>12.1694</v>
      </c>
      <c r="P64">
        <v>5111.93</v>
      </c>
      <c r="Q64">
        <v>345.11500000000001</v>
      </c>
      <c r="R64">
        <v>86.4298</v>
      </c>
      <c r="S64">
        <v>0</v>
      </c>
      <c r="T64">
        <v>-9856.85</v>
      </c>
      <c r="U64">
        <v>0</v>
      </c>
      <c r="V64">
        <v>0</v>
      </c>
      <c r="W64">
        <v>615.745</v>
      </c>
      <c r="X64">
        <v>1162.6300000000001</v>
      </c>
      <c r="Y64">
        <v>2371.31</v>
      </c>
      <c r="Z64">
        <v>151.51499999999999</v>
      </c>
      <c r="AA64">
        <v>-9.9728199999999994E-4</v>
      </c>
      <c r="AB64">
        <v>5555.65</v>
      </c>
      <c r="AC64">
        <v>17.9663</v>
      </c>
      <c r="AD64">
        <v>95.406000000000006</v>
      </c>
      <c r="AE64">
        <v>0</v>
      </c>
      <c r="AF64">
        <v>46.9285</v>
      </c>
      <c r="AG64">
        <v>160.30099999999999</v>
      </c>
      <c r="AH64">
        <v>113.372</v>
      </c>
      <c r="AI64">
        <v>1.61</v>
      </c>
      <c r="AJ64">
        <v>85.36</v>
      </c>
      <c r="AK64">
        <v>3.43</v>
      </c>
      <c r="AL64">
        <v>8.0399999999999991</v>
      </c>
      <c r="AM64">
        <v>0</v>
      </c>
      <c r="AN64">
        <v>-79.62</v>
      </c>
      <c r="AO64">
        <v>0</v>
      </c>
      <c r="AP64">
        <v>0</v>
      </c>
      <c r="AQ64">
        <v>6.75</v>
      </c>
      <c r="AR64">
        <v>15.41</v>
      </c>
      <c r="AS64">
        <v>24.29</v>
      </c>
      <c r="AT64">
        <v>1.56</v>
      </c>
      <c r="AU64">
        <v>66.83</v>
      </c>
      <c r="AV64">
        <v>98.44</v>
      </c>
      <c r="BI64">
        <v>0</v>
      </c>
      <c r="BJ64">
        <v>4.0842599999999996</v>
      </c>
      <c r="BK64">
        <v>3.94083E-2</v>
      </c>
      <c r="BL64">
        <v>1.1732899999999999E-2</v>
      </c>
      <c r="BM64">
        <v>0</v>
      </c>
      <c r="BN64">
        <v>-7.1705699999999997E-2</v>
      </c>
      <c r="BO64">
        <v>0</v>
      </c>
      <c r="BP64">
        <v>0</v>
      </c>
      <c r="BQ64">
        <v>0.163464</v>
      </c>
      <c r="BR64">
        <v>0.16883899999999999</v>
      </c>
      <c r="BS64">
        <v>0.35411700000000002</v>
      </c>
      <c r="BT64">
        <v>2.5823200000000001E-2</v>
      </c>
      <c r="BU64">
        <v>4.7759400000000003</v>
      </c>
      <c r="BV64">
        <v>4.1354100000000003</v>
      </c>
      <c r="BW64">
        <v>12.1694</v>
      </c>
      <c r="BX64">
        <v>5111.93</v>
      </c>
      <c r="BY64">
        <v>345.11500000000001</v>
      </c>
      <c r="BZ64">
        <v>86.4298</v>
      </c>
      <c r="CA64">
        <v>-9856.85</v>
      </c>
      <c r="CB64">
        <v>615.745</v>
      </c>
      <c r="CC64">
        <v>1162.6300000000001</v>
      </c>
      <c r="CD64">
        <v>2371.31</v>
      </c>
      <c r="CE64">
        <v>151.51499999999999</v>
      </c>
      <c r="CF64">
        <v>-9.3097099999999995E-4</v>
      </c>
      <c r="CG64">
        <v>5555.65</v>
      </c>
      <c r="CH64">
        <v>17.9663</v>
      </c>
      <c r="CI64">
        <v>95.406000000000006</v>
      </c>
      <c r="CJ64">
        <v>46.9285</v>
      </c>
      <c r="CK64">
        <v>160.30099999999999</v>
      </c>
      <c r="CL64">
        <v>113.372</v>
      </c>
      <c r="CM64">
        <v>1.61</v>
      </c>
      <c r="CN64">
        <v>85.36</v>
      </c>
      <c r="CO64">
        <v>3.43</v>
      </c>
      <c r="CP64">
        <v>8.0399999999999991</v>
      </c>
      <c r="CQ64">
        <v>-79.62</v>
      </c>
      <c r="CR64">
        <v>6.75</v>
      </c>
      <c r="CS64">
        <v>15.41</v>
      </c>
      <c r="CT64">
        <v>24.29</v>
      </c>
      <c r="CU64">
        <v>1.56</v>
      </c>
      <c r="CV64">
        <v>66.83</v>
      </c>
      <c r="CW64">
        <v>98.44</v>
      </c>
      <c r="DH64">
        <v>0</v>
      </c>
      <c r="DI64">
        <v>4.0842599999999996</v>
      </c>
      <c r="DJ64">
        <v>3.94083E-2</v>
      </c>
      <c r="DK64">
        <v>1.1732899999999999E-2</v>
      </c>
      <c r="DL64">
        <v>-7.1705699999999997E-2</v>
      </c>
      <c r="DM64">
        <v>0.163464</v>
      </c>
      <c r="DN64">
        <v>0.16883899999999999</v>
      </c>
      <c r="DO64">
        <v>0.35411700000000002</v>
      </c>
      <c r="DP64">
        <v>2.5823200000000001E-2</v>
      </c>
      <c r="DQ64">
        <v>4.7759400000000003</v>
      </c>
      <c r="DR64">
        <v>4.1354100000000003</v>
      </c>
      <c r="DS64" t="s">
        <v>1352</v>
      </c>
      <c r="DT64" t="s">
        <v>670</v>
      </c>
      <c r="DU64" t="s">
        <v>665</v>
      </c>
      <c r="DV64" t="s">
        <v>501</v>
      </c>
      <c r="DW64">
        <v>0</v>
      </c>
      <c r="DX64">
        <v>0</v>
      </c>
      <c r="DY64">
        <v>0</v>
      </c>
      <c r="DZ64">
        <v>0</v>
      </c>
      <c r="EC64">
        <v>12.1694</v>
      </c>
      <c r="ED64">
        <v>5111.93</v>
      </c>
      <c r="EE64">
        <v>345.11500000000001</v>
      </c>
      <c r="EF64">
        <v>86.4298</v>
      </c>
      <c r="EG64">
        <v>0</v>
      </c>
      <c r="EH64">
        <v>-9856.85</v>
      </c>
      <c r="EI64">
        <v>0</v>
      </c>
      <c r="EJ64">
        <v>0</v>
      </c>
      <c r="EK64">
        <v>615.745</v>
      </c>
      <c r="EL64">
        <v>1162.6300000000001</v>
      </c>
      <c r="EM64">
        <v>2371.31</v>
      </c>
      <c r="EN64">
        <v>151.51499999999999</v>
      </c>
      <c r="EO64">
        <v>-9.9728199999999994E-4</v>
      </c>
      <c r="EP64">
        <v>17.9663</v>
      </c>
      <c r="EQ64">
        <v>95.406000000000006</v>
      </c>
      <c r="ER64">
        <v>0</v>
      </c>
      <c r="ES64">
        <v>46.9285</v>
      </c>
      <c r="ET64">
        <v>160.30099999999999</v>
      </c>
      <c r="EU64">
        <v>1.61</v>
      </c>
      <c r="EV64">
        <v>85.36</v>
      </c>
      <c r="EW64">
        <v>3.43</v>
      </c>
      <c r="EX64">
        <v>8.0399999999999991</v>
      </c>
      <c r="EY64">
        <v>0</v>
      </c>
      <c r="EZ64">
        <v>-79.62</v>
      </c>
      <c r="FA64">
        <v>0</v>
      </c>
      <c r="FB64">
        <v>0</v>
      </c>
      <c r="FC64">
        <v>6.75</v>
      </c>
      <c r="FD64">
        <v>15.41</v>
      </c>
      <c r="FE64">
        <v>24.29</v>
      </c>
      <c r="FF64">
        <v>1.56</v>
      </c>
      <c r="FG64">
        <v>66.83</v>
      </c>
      <c r="FT64">
        <v>0</v>
      </c>
      <c r="FU64">
        <v>4.0842599999999996</v>
      </c>
      <c r="FV64">
        <v>3.94083E-2</v>
      </c>
      <c r="FW64">
        <v>1.1732899999999999E-2</v>
      </c>
      <c r="FX64">
        <v>0</v>
      </c>
      <c r="FY64">
        <v>-7.1705699999999997E-2</v>
      </c>
      <c r="FZ64">
        <v>0</v>
      </c>
      <c r="GA64">
        <v>0</v>
      </c>
      <c r="GB64">
        <v>0.163464</v>
      </c>
      <c r="GC64">
        <v>0.16883899999999999</v>
      </c>
      <c r="GD64">
        <v>0.35411700000000002</v>
      </c>
      <c r="GE64">
        <v>2.5823200000000001E-2</v>
      </c>
      <c r="GF64">
        <v>4.7759400000000003</v>
      </c>
      <c r="GG64">
        <v>85.010800000000003</v>
      </c>
      <c r="GH64">
        <v>12937.4</v>
      </c>
      <c r="GI64">
        <v>345.11500000000001</v>
      </c>
      <c r="GJ64">
        <v>0</v>
      </c>
      <c r="GK64">
        <v>2615</v>
      </c>
      <c r="GL64">
        <v>989.00099999999998</v>
      </c>
      <c r="GM64">
        <v>3267.2</v>
      </c>
      <c r="GN64">
        <v>327.5</v>
      </c>
      <c r="GO64">
        <v>20566.2</v>
      </c>
      <c r="GP64">
        <v>70.779899999999998</v>
      </c>
      <c r="GQ64">
        <v>145.49299999999999</v>
      </c>
      <c r="GR64">
        <v>73.400000000000006</v>
      </c>
      <c r="GS64">
        <v>289.673</v>
      </c>
      <c r="GT64">
        <v>6.7295999999999996</v>
      </c>
      <c r="GU64">
        <v>185.42</v>
      </c>
      <c r="GV64">
        <v>3.43</v>
      </c>
      <c r="GW64">
        <v>20.314800000000002</v>
      </c>
      <c r="GX64">
        <v>29.26</v>
      </c>
      <c r="GY64">
        <v>19.263100000000001</v>
      </c>
      <c r="GZ64">
        <v>34.01</v>
      </c>
      <c r="HA64">
        <v>3.43</v>
      </c>
      <c r="HB64">
        <v>301.858</v>
      </c>
      <c r="HC64">
        <v>6.67</v>
      </c>
      <c r="HD64">
        <v>185.42</v>
      </c>
      <c r="HE64">
        <v>3.43</v>
      </c>
      <c r="HF64">
        <v>10.97</v>
      </c>
      <c r="HG64">
        <v>29.26</v>
      </c>
      <c r="HH64">
        <v>15.36</v>
      </c>
      <c r="HI64">
        <v>34.01</v>
      </c>
      <c r="HJ64">
        <v>3.43</v>
      </c>
      <c r="HK64">
        <v>288.55</v>
      </c>
      <c r="ID64">
        <v>0</v>
      </c>
      <c r="IE64">
        <v>6.4592900000000002</v>
      </c>
      <c r="IF64">
        <v>3.94083E-2</v>
      </c>
      <c r="IG64">
        <v>0</v>
      </c>
      <c r="IH64">
        <v>0.76358999999999999</v>
      </c>
      <c r="II64">
        <v>0.12681200000000001</v>
      </c>
      <c r="IJ64">
        <v>0.53503100000000003</v>
      </c>
      <c r="IK64">
        <v>6.9275500000000004E-2</v>
      </c>
      <c r="IL64">
        <v>7.9934000000000003</v>
      </c>
      <c r="IM64">
        <v>48.5</v>
      </c>
      <c r="IN64">
        <v>26.4</v>
      </c>
      <c r="IO64">
        <v>22.1</v>
      </c>
      <c r="IP64">
        <v>48.5</v>
      </c>
      <c r="IQ64">
        <v>26.4</v>
      </c>
      <c r="IR64">
        <v>22.1</v>
      </c>
      <c r="IU64">
        <v>89.78</v>
      </c>
      <c r="IV64">
        <v>8.66</v>
      </c>
      <c r="IW64">
        <v>89.78</v>
      </c>
      <c r="IX64">
        <v>8.66</v>
      </c>
      <c r="IY64">
        <v>89.78</v>
      </c>
      <c r="IZ64">
        <v>8.66</v>
      </c>
      <c r="JA64">
        <v>189.62</v>
      </c>
      <c r="JB64">
        <v>26.2744</v>
      </c>
      <c r="JK64">
        <v>1</v>
      </c>
      <c r="JL64">
        <v>5.9965000000000002</v>
      </c>
      <c r="JM64">
        <v>5.9965000000000002</v>
      </c>
      <c r="JP64">
        <v>9859.73</v>
      </c>
      <c r="JQ64">
        <v>5.9965000000000002</v>
      </c>
      <c r="JR64">
        <v>0.41</v>
      </c>
      <c r="JS64">
        <v>0.59</v>
      </c>
      <c r="JT64">
        <v>2.0099999999999998</v>
      </c>
      <c r="JU64">
        <v>0.41</v>
      </c>
      <c r="JV64">
        <v>0.59</v>
      </c>
      <c r="JW64">
        <v>2.0099999999999998</v>
      </c>
      <c r="JZ64">
        <v>1</v>
      </c>
      <c r="KA64">
        <v>1</v>
      </c>
      <c r="KB64">
        <v>38.558599999999998</v>
      </c>
      <c r="KC64">
        <v>47.370399999999997</v>
      </c>
      <c r="KD64">
        <v>38.558599999999998</v>
      </c>
      <c r="KE64">
        <v>47.370399999999997</v>
      </c>
      <c r="KF64">
        <v>68.301500000000004</v>
      </c>
      <c r="KG64">
        <v>105.45699999999999</v>
      </c>
      <c r="KJ64">
        <v>2.4458600000000001</v>
      </c>
      <c r="KK64">
        <v>1231.54</v>
      </c>
      <c r="KL64">
        <v>63.997900000000001</v>
      </c>
      <c r="KM64">
        <v>15.5992</v>
      </c>
      <c r="KN64">
        <v>0</v>
      </c>
      <c r="KO64">
        <v>-997.24900000000002</v>
      </c>
      <c r="KP64">
        <v>0</v>
      </c>
      <c r="KQ64">
        <v>0</v>
      </c>
      <c r="KR64">
        <v>134.529</v>
      </c>
      <c r="KS64">
        <v>211.679</v>
      </c>
      <c r="KT64">
        <v>462.36</v>
      </c>
      <c r="KU64">
        <v>33.337899999999998</v>
      </c>
      <c r="KV64">
        <v>1158.24</v>
      </c>
      <c r="KW64">
        <v>95.347999999999999</v>
      </c>
      <c r="KX64">
        <v>506.32299999999998</v>
      </c>
      <c r="KY64">
        <v>0</v>
      </c>
      <c r="KZ64">
        <v>249.05099999999999</v>
      </c>
      <c r="LA64">
        <v>850.721</v>
      </c>
      <c r="LB64">
        <v>2.4458600000000001</v>
      </c>
      <c r="LC64">
        <v>1231.54</v>
      </c>
      <c r="LD64">
        <v>63.997900000000001</v>
      </c>
      <c r="LE64">
        <v>15.5992</v>
      </c>
      <c r="LF64">
        <v>-997.24900000000002</v>
      </c>
      <c r="LG64">
        <v>134.529</v>
      </c>
      <c r="LH64">
        <v>211.679</v>
      </c>
      <c r="LI64">
        <v>462.36</v>
      </c>
      <c r="LJ64">
        <v>33.337899999999998</v>
      </c>
      <c r="LK64">
        <v>1158.24</v>
      </c>
      <c r="LL64">
        <v>95.347899999999996</v>
      </c>
      <c r="LM64">
        <v>506.32299999999998</v>
      </c>
      <c r="LN64">
        <v>249.05099999999999</v>
      </c>
      <c r="LO64">
        <v>850.721</v>
      </c>
      <c r="LP64">
        <v>17.4465</v>
      </c>
      <c r="LQ64">
        <v>2629.4</v>
      </c>
      <c r="LR64">
        <v>63.997900000000001</v>
      </c>
      <c r="LS64">
        <v>0</v>
      </c>
      <c r="LT64">
        <v>570.78300000000002</v>
      </c>
      <c r="LU64">
        <v>187.036</v>
      </c>
      <c r="LV64">
        <v>648.29600000000005</v>
      </c>
      <c r="LW64">
        <v>86.545199999999994</v>
      </c>
      <c r="LX64">
        <v>4203.51</v>
      </c>
      <c r="LY64">
        <v>375.63099999999997</v>
      </c>
      <c r="LZ64">
        <v>772.13400000000001</v>
      </c>
      <c r="MA64">
        <v>389.536</v>
      </c>
      <c r="MB64">
        <v>1537.3</v>
      </c>
    </row>
    <row r="65" spans="1:340" x14ac:dyDescent="0.25">
      <c r="A65" s="26">
        <v>44502.554293981484</v>
      </c>
      <c r="B65" t="s">
        <v>1413</v>
      </c>
      <c r="C65" t="s">
        <v>795</v>
      </c>
      <c r="D65">
        <v>15</v>
      </c>
      <c r="E65">
        <v>1</v>
      </c>
      <c r="F65">
        <v>2700</v>
      </c>
      <c r="G65" t="s">
        <v>87</v>
      </c>
      <c r="H65" t="s">
        <v>112</v>
      </c>
      <c r="I65">
        <v>-11.2</v>
      </c>
      <c r="J65">
        <v>-3.7</v>
      </c>
      <c r="K65">
        <v>-3.7</v>
      </c>
      <c r="L65">
        <v>25.8</v>
      </c>
      <c r="O65">
        <v>17.115100000000002</v>
      </c>
      <c r="P65">
        <v>5756.72</v>
      </c>
      <c r="Q65">
        <v>345.11500000000001</v>
      </c>
      <c r="R65">
        <v>86.4298</v>
      </c>
      <c r="S65">
        <v>0</v>
      </c>
      <c r="T65">
        <v>-9856.85</v>
      </c>
      <c r="U65">
        <v>0</v>
      </c>
      <c r="V65">
        <v>0</v>
      </c>
      <c r="W65">
        <v>615.745</v>
      </c>
      <c r="X65">
        <v>1162.3800000000001</v>
      </c>
      <c r="Y65">
        <v>2371.31</v>
      </c>
      <c r="Z65">
        <v>151.51499999999999</v>
      </c>
      <c r="AA65">
        <v>649.48299999999995</v>
      </c>
      <c r="AB65">
        <v>6205.38</v>
      </c>
      <c r="AC65">
        <v>25.267900000000001</v>
      </c>
      <c r="AD65">
        <v>95.406000000000006</v>
      </c>
      <c r="AE65">
        <v>0</v>
      </c>
      <c r="AF65">
        <v>46.9285</v>
      </c>
      <c r="AG65">
        <v>167.602</v>
      </c>
      <c r="AH65">
        <v>120.67400000000001</v>
      </c>
      <c r="AI65">
        <v>2.27</v>
      </c>
      <c r="AJ65">
        <v>95.9</v>
      </c>
      <c r="AK65">
        <v>3.43</v>
      </c>
      <c r="AL65">
        <v>8.0399999999999991</v>
      </c>
      <c r="AM65">
        <v>0</v>
      </c>
      <c r="AN65">
        <v>-79.760000000000005</v>
      </c>
      <c r="AO65">
        <v>0</v>
      </c>
      <c r="AP65">
        <v>0</v>
      </c>
      <c r="AQ65">
        <v>6.75</v>
      </c>
      <c r="AR65">
        <v>15.4</v>
      </c>
      <c r="AS65">
        <v>24.29</v>
      </c>
      <c r="AT65">
        <v>1.56</v>
      </c>
      <c r="AU65">
        <v>77.88</v>
      </c>
      <c r="AV65">
        <v>109.64</v>
      </c>
      <c r="BI65">
        <v>0</v>
      </c>
      <c r="BJ65">
        <v>4.5327599999999997</v>
      </c>
      <c r="BK65">
        <v>3.94083E-2</v>
      </c>
      <c r="BL65">
        <v>1.1732899999999999E-2</v>
      </c>
      <c r="BM65">
        <v>0</v>
      </c>
      <c r="BN65">
        <v>-7.1705699999999997E-2</v>
      </c>
      <c r="BO65">
        <v>0</v>
      </c>
      <c r="BP65">
        <v>0</v>
      </c>
      <c r="BQ65">
        <v>0.163464</v>
      </c>
      <c r="BR65">
        <v>0.168627</v>
      </c>
      <c r="BS65">
        <v>0.35411700000000002</v>
      </c>
      <c r="BT65">
        <v>2.5823200000000001E-2</v>
      </c>
      <c r="BU65">
        <v>5.2242199999999999</v>
      </c>
      <c r="BV65">
        <v>4.5838999999999999</v>
      </c>
      <c r="BW65">
        <v>12.1694</v>
      </c>
      <c r="BX65">
        <v>5111.93</v>
      </c>
      <c r="BY65">
        <v>345.11500000000001</v>
      </c>
      <c r="BZ65">
        <v>86.4298</v>
      </c>
      <c r="CA65">
        <v>-9856.85</v>
      </c>
      <c r="CB65">
        <v>615.745</v>
      </c>
      <c r="CC65">
        <v>1162.6300000000001</v>
      </c>
      <c r="CD65">
        <v>2371.31</v>
      </c>
      <c r="CE65">
        <v>151.51499999999999</v>
      </c>
      <c r="CF65">
        <v>-9.3097099999999995E-4</v>
      </c>
      <c r="CG65">
        <v>5555.65</v>
      </c>
      <c r="CH65">
        <v>17.9663</v>
      </c>
      <c r="CI65">
        <v>95.406000000000006</v>
      </c>
      <c r="CJ65">
        <v>46.9285</v>
      </c>
      <c r="CK65">
        <v>160.30099999999999</v>
      </c>
      <c r="CL65">
        <v>113.372</v>
      </c>
      <c r="CM65">
        <v>1.61</v>
      </c>
      <c r="CN65">
        <v>85.36</v>
      </c>
      <c r="CO65">
        <v>3.43</v>
      </c>
      <c r="CP65">
        <v>8.0399999999999991</v>
      </c>
      <c r="CQ65">
        <v>-79.62</v>
      </c>
      <c r="CR65">
        <v>6.75</v>
      </c>
      <c r="CS65">
        <v>15.41</v>
      </c>
      <c r="CT65">
        <v>24.29</v>
      </c>
      <c r="CU65">
        <v>1.56</v>
      </c>
      <c r="CV65">
        <v>66.83</v>
      </c>
      <c r="CW65">
        <v>98.44</v>
      </c>
      <c r="DH65">
        <v>0</v>
      </c>
      <c r="DI65">
        <v>4.0842599999999996</v>
      </c>
      <c r="DJ65">
        <v>3.94083E-2</v>
      </c>
      <c r="DK65">
        <v>1.1732899999999999E-2</v>
      </c>
      <c r="DL65">
        <v>-7.1705699999999997E-2</v>
      </c>
      <c r="DM65">
        <v>0.163464</v>
      </c>
      <c r="DN65">
        <v>0.16883899999999999</v>
      </c>
      <c r="DO65">
        <v>0.35411700000000002</v>
      </c>
      <c r="DP65">
        <v>2.5823200000000001E-2</v>
      </c>
      <c r="DQ65">
        <v>4.7759400000000003</v>
      </c>
      <c r="DR65">
        <v>4.1354100000000003</v>
      </c>
      <c r="DS65" t="s">
        <v>1352</v>
      </c>
      <c r="DT65" t="s">
        <v>670</v>
      </c>
      <c r="DU65" t="s">
        <v>665</v>
      </c>
      <c r="DV65" t="s">
        <v>501</v>
      </c>
      <c r="DW65">
        <v>-0.44828000000000001</v>
      </c>
      <c r="DX65">
        <v>-0.44849299999999998</v>
      </c>
      <c r="DY65">
        <v>-16.5</v>
      </c>
      <c r="DZ65">
        <v>-11.4</v>
      </c>
      <c r="EC65">
        <v>17.115100000000002</v>
      </c>
      <c r="ED65">
        <v>5756.72</v>
      </c>
      <c r="EE65">
        <v>345.11500000000001</v>
      </c>
      <c r="EF65">
        <v>86.4298</v>
      </c>
      <c r="EG65">
        <v>0</v>
      </c>
      <c r="EH65">
        <v>-9856.85</v>
      </c>
      <c r="EI65">
        <v>0</v>
      </c>
      <c r="EJ65">
        <v>0</v>
      </c>
      <c r="EK65">
        <v>615.745</v>
      </c>
      <c r="EL65">
        <v>1162.3800000000001</v>
      </c>
      <c r="EM65">
        <v>2371.31</v>
      </c>
      <c r="EN65">
        <v>151.51499999999999</v>
      </c>
      <c r="EO65">
        <v>649.48299999999995</v>
      </c>
      <c r="EP65">
        <v>25.267900000000001</v>
      </c>
      <c r="EQ65">
        <v>95.406000000000006</v>
      </c>
      <c r="ER65">
        <v>0</v>
      </c>
      <c r="ES65">
        <v>46.9285</v>
      </c>
      <c r="ET65">
        <v>167.602</v>
      </c>
      <c r="EU65">
        <v>2.27</v>
      </c>
      <c r="EV65">
        <v>95.9</v>
      </c>
      <c r="EW65">
        <v>3.43</v>
      </c>
      <c r="EX65">
        <v>8.0399999999999991</v>
      </c>
      <c r="EY65">
        <v>0</v>
      </c>
      <c r="EZ65">
        <v>-79.760000000000005</v>
      </c>
      <c r="FA65">
        <v>0</v>
      </c>
      <c r="FB65">
        <v>0</v>
      </c>
      <c r="FC65">
        <v>6.75</v>
      </c>
      <c r="FD65">
        <v>15.4</v>
      </c>
      <c r="FE65">
        <v>24.29</v>
      </c>
      <c r="FF65">
        <v>1.56</v>
      </c>
      <c r="FG65">
        <v>77.88</v>
      </c>
      <c r="FT65">
        <v>0</v>
      </c>
      <c r="FU65">
        <v>4.5327599999999997</v>
      </c>
      <c r="FV65">
        <v>3.94083E-2</v>
      </c>
      <c r="FW65">
        <v>1.1732899999999999E-2</v>
      </c>
      <c r="FX65">
        <v>0</v>
      </c>
      <c r="FY65">
        <v>-7.1705699999999997E-2</v>
      </c>
      <c r="FZ65">
        <v>0</v>
      </c>
      <c r="GA65">
        <v>0</v>
      </c>
      <c r="GB65">
        <v>0.163464</v>
      </c>
      <c r="GC65">
        <v>0.168627</v>
      </c>
      <c r="GD65">
        <v>0.35411700000000002</v>
      </c>
      <c r="GE65">
        <v>2.5823200000000001E-2</v>
      </c>
      <c r="GF65">
        <v>5.2242199999999999</v>
      </c>
      <c r="GG65">
        <v>85.007999999999996</v>
      </c>
      <c r="GH65">
        <v>12937.3</v>
      </c>
      <c r="GI65">
        <v>345.11500000000001</v>
      </c>
      <c r="GJ65">
        <v>0</v>
      </c>
      <c r="GK65">
        <v>2615</v>
      </c>
      <c r="GL65">
        <v>989.00099999999998</v>
      </c>
      <c r="GM65">
        <v>3267.2</v>
      </c>
      <c r="GN65">
        <v>327.5</v>
      </c>
      <c r="GO65">
        <v>20566.099999999999</v>
      </c>
      <c r="GP65">
        <v>70.777600000000007</v>
      </c>
      <c r="GQ65">
        <v>145.49299999999999</v>
      </c>
      <c r="GR65">
        <v>73.400000000000006</v>
      </c>
      <c r="GS65">
        <v>289.67</v>
      </c>
      <c r="GT65">
        <v>6.7295999999999996</v>
      </c>
      <c r="GU65">
        <v>185.42</v>
      </c>
      <c r="GV65">
        <v>3.43</v>
      </c>
      <c r="GW65">
        <v>20.314800000000002</v>
      </c>
      <c r="GX65">
        <v>29.26</v>
      </c>
      <c r="GY65">
        <v>19.263100000000001</v>
      </c>
      <c r="GZ65">
        <v>34.01</v>
      </c>
      <c r="HA65">
        <v>3.43</v>
      </c>
      <c r="HB65">
        <v>301.858</v>
      </c>
      <c r="HC65">
        <v>6.67</v>
      </c>
      <c r="HD65">
        <v>185.42</v>
      </c>
      <c r="HE65">
        <v>3.43</v>
      </c>
      <c r="HF65">
        <v>10.97</v>
      </c>
      <c r="HG65">
        <v>29.26</v>
      </c>
      <c r="HH65">
        <v>15.36</v>
      </c>
      <c r="HI65">
        <v>34.01</v>
      </c>
      <c r="HJ65">
        <v>3.43</v>
      </c>
      <c r="HK65">
        <v>288.55</v>
      </c>
      <c r="ID65">
        <v>0</v>
      </c>
      <c r="IE65">
        <v>6.4592200000000002</v>
      </c>
      <c r="IF65">
        <v>3.94083E-2</v>
      </c>
      <c r="IG65">
        <v>0</v>
      </c>
      <c r="IH65">
        <v>0.76358999999999999</v>
      </c>
      <c r="II65">
        <v>0.12681200000000001</v>
      </c>
      <c r="IJ65">
        <v>0.53503100000000003</v>
      </c>
      <c r="IK65">
        <v>6.9275500000000004E-2</v>
      </c>
      <c r="IL65">
        <v>7.9933399999999999</v>
      </c>
      <c r="IM65">
        <v>52.2</v>
      </c>
      <c r="IN65">
        <v>26.4</v>
      </c>
      <c r="IO65">
        <v>25.8</v>
      </c>
      <c r="IP65">
        <v>48.5</v>
      </c>
      <c r="IQ65">
        <v>26.4</v>
      </c>
      <c r="IR65">
        <v>22.1</v>
      </c>
      <c r="IU65">
        <v>100.37</v>
      </c>
      <c r="IV65">
        <v>9.27</v>
      </c>
      <c r="IW65">
        <v>89.78</v>
      </c>
      <c r="IX65">
        <v>8.66</v>
      </c>
      <c r="IY65">
        <v>100.37</v>
      </c>
      <c r="IZ65">
        <v>9.27</v>
      </c>
      <c r="JA65">
        <v>189.62</v>
      </c>
      <c r="JB65">
        <v>26.2744</v>
      </c>
      <c r="JK65">
        <v>1</v>
      </c>
      <c r="JL65">
        <v>5.9965000000000002</v>
      </c>
      <c r="JM65">
        <v>5.9965000000000002</v>
      </c>
      <c r="JP65">
        <v>9859.73</v>
      </c>
      <c r="JQ65">
        <v>5.9965000000000002</v>
      </c>
      <c r="JR65">
        <v>0.43</v>
      </c>
      <c r="JS65">
        <v>0.56999999999999995</v>
      </c>
      <c r="JT65">
        <v>2.19</v>
      </c>
      <c r="JU65">
        <v>0.41</v>
      </c>
      <c r="JV65">
        <v>0.59</v>
      </c>
      <c r="JW65">
        <v>2.0099999999999998</v>
      </c>
      <c r="JZ65">
        <v>1</v>
      </c>
      <c r="KA65">
        <v>1</v>
      </c>
      <c r="KB65">
        <v>43.262999999999998</v>
      </c>
      <c r="KC65">
        <v>53.588500000000003</v>
      </c>
      <c r="KD65">
        <v>38.558599999999998</v>
      </c>
      <c r="KE65">
        <v>47.370399999999997</v>
      </c>
      <c r="KF65">
        <v>68.300600000000003</v>
      </c>
      <c r="KG65">
        <v>105.456</v>
      </c>
      <c r="KJ65">
        <v>3.4575800000000001</v>
      </c>
      <c r="KK65">
        <v>1371.93</v>
      </c>
      <c r="KL65">
        <v>63.997900000000001</v>
      </c>
      <c r="KM65">
        <v>15.5992</v>
      </c>
      <c r="KN65">
        <v>0</v>
      </c>
      <c r="KO65">
        <v>-997.24900000000002</v>
      </c>
      <c r="KP65">
        <v>0</v>
      </c>
      <c r="KQ65">
        <v>0</v>
      </c>
      <c r="KR65">
        <v>134.529</v>
      </c>
      <c r="KS65">
        <v>211.602</v>
      </c>
      <c r="KT65">
        <v>462.36</v>
      </c>
      <c r="KU65">
        <v>33.337899999999998</v>
      </c>
      <c r="KV65">
        <v>1299.56</v>
      </c>
      <c r="KW65">
        <v>134.09800000000001</v>
      </c>
      <c r="KX65">
        <v>506.32299999999998</v>
      </c>
      <c r="KY65">
        <v>0</v>
      </c>
      <c r="KZ65">
        <v>249.05099999999999</v>
      </c>
      <c r="LA65">
        <v>889.471</v>
      </c>
      <c r="LB65">
        <v>2.4458600000000001</v>
      </c>
      <c r="LC65">
        <v>1231.54</v>
      </c>
      <c r="LD65">
        <v>63.997900000000001</v>
      </c>
      <c r="LE65">
        <v>15.5992</v>
      </c>
      <c r="LF65">
        <v>-997.24900000000002</v>
      </c>
      <c r="LG65">
        <v>134.529</v>
      </c>
      <c r="LH65">
        <v>211.679</v>
      </c>
      <c r="LI65">
        <v>462.36</v>
      </c>
      <c r="LJ65">
        <v>33.337899999999998</v>
      </c>
      <c r="LK65">
        <v>1158.24</v>
      </c>
      <c r="LL65">
        <v>95.347899999999996</v>
      </c>
      <c r="LM65">
        <v>506.32299999999998</v>
      </c>
      <c r="LN65">
        <v>249.05099999999999</v>
      </c>
      <c r="LO65">
        <v>850.721</v>
      </c>
      <c r="LP65">
        <v>17.446000000000002</v>
      </c>
      <c r="LQ65">
        <v>2629.38</v>
      </c>
      <c r="LR65">
        <v>63.997900000000001</v>
      </c>
      <c r="LS65">
        <v>0</v>
      </c>
      <c r="LT65">
        <v>570.78300000000002</v>
      </c>
      <c r="LU65">
        <v>187.036</v>
      </c>
      <c r="LV65">
        <v>648.29600000000005</v>
      </c>
      <c r="LW65">
        <v>86.545199999999994</v>
      </c>
      <c r="LX65">
        <v>4203.4799999999996</v>
      </c>
      <c r="LY65">
        <v>375.61900000000003</v>
      </c>
      <c r="LZ65">
        <v>772.13400000000001</v>
      </c>
      <c r="MA65">
        <v>389.536</v>
      </c>
      <c r="MB65">
        <v>1537.29</v>
      </c>
    </row>
    <row r="66" spans="1:340" x14ac:dyDescent="0.25">
      <c r="A66" s="26">
        <v>44502.5546412037</v>
      </c>
      <c r="B66" t="s">
        <v>1414</v>
      </c>
      <c r="C66" t="s">
        <v>797</v>
      </c>
      <c r="D66">
        <v>16</v>
      </c>
      <c r="E66">
        <v>1</v>
      </c>
      <c r="F66">
        <v>2700</v>
      </c>
      <c r="G66" t="s">
        <v>87</v>
      </c>
      <c r="H66" t="s">
        <v>393</v>
      </c>
      <c r="I66">
        <v>0</v>
      </c>
      <c r="J66">
        <v>0</v>
      </c>
      <c r="K66">
        <v>0</v>
      </c>
      <c r="L66">
        <v>29.5</v>
      </c>
      <c r="O66">
        <v>296.79700000000003</v>
      </c>
      <c r="P66">
        <v>208.24799999999999</v>
      </c>
      <c r="Q66">
        <v>345.916</v>
      </c>
      <c r="R66">
        <v>86.4452</v>
      </c>
      <c r="S66">
        <v>0</v>
      </c>
      <c r="T66">
        <v>-5082.46</v>
      </c>
      <c r="U66">
        <v>0</v>
      </c>
      <c r="V66">
        <v>0</v>
      </c>
      <c r="W66">
        <v>615.745</v>
      </c>
      <c r="X66">
        <v>1006.48</v>
      </c>
      <c r="Y66">
        <v>2371.31</v>
      </c>
      <c r="Z66">
        <v>151.51499999999999</v>
      </c>
      <c r="AA66">
        <v>1.9769699999999999E-4</v>
      </c>
      <c r="AB66">
        <v>937.40700000000004</v>
      </c>
      <c r="AC66">
        <v>439.26299999999998</v>
      </c>
      <c r="AD66">
        <v>148.857</v>
      </c>
      <c r="AE66">
        <v>0</v>
      </c>
      <c r="AF66">
        <v>46.9285</v>
      </c>
      <c r="AG66">
        <v>635.04899999999998</v>
      </c>
      <c r="AH66">
        <v>588.12099999999998</v>
      </c>
      <c r="AI66">
        <v>38.5</v>
      </c>
      <c r="AJ66">
        <v>4.3099999999999996</v>
      </c>
      <c r="AK66">
        <v>3.57</v>
      </c>
      <c r="AL66">
        <v>11.99</v>
      </c>
      <c r="AM66">
        <v>0</v>
      </c>
      <c r="AN66">
        <v>-41.24</v>
      </c>
      <c r="AO66">
        <v>0</v>
      </c>
      <c r="AP66">
        <v>0</v>
      </c>
      <c r="AQ66">
        <v>7.41</v>
      </c>
      <c r="AR66">
        <v>14.2</v>
      </c>
      <c r="AS66">
        <v>25.49</v>
      </c>
      <c r="AT66">
        <v>1.7</v>
      </c>
      <c r="AU66">
        <v>65.930000000000007</v>
      </c>
      <c r="AV66">
        <v>58.37</v>
      </c>
      <c r="BI66">
        <v>0</v>
      </c>
      <c r="BJ66">
        <v>0.61957200000000001</v>
      </c>
      <c r="BK66">
        <v>3.9499699999999999E-2</v>
      </c>
      <c r="BL66">
        <v>1.1732899999999999E-2</v>
      </c>
      <c r="BM66">
        <v>0</v>
      </c>
      <c r="BN66">
        <v>-9.1825599999999993E-2</v>
      </c>
      <c r="BO66">
        <v>0</v>
      </c>
      <c r="BP66">
        <v>0</v>
      </c>
      <c r="BQ66">
        <v>0.163464</v>
      </c>
      <c r="BR66">
        <v>0.15676899999999999</v>
      </c>
      <c r="BS66">
        <v>0.35411700000000002</v>
      </c>
      <c r="BT66">
        <v>2.5823200000000001E-2</v>
      </c>
      <c r="BU66">
        <v>1.27915</v>
      </c>
      <c r="BV66">
        <v>0.67080399999999996</v>
      </c>
      <c r="BW66">
        <v>296.79599999999999</v>
      </c>
      <c r="BX66">
        <v>208.24799999999999</v>
      </c>
      <c r="BY66">
        <v>345.916</v>
      </c>
      <c r="BZ66">
        <v>86.4452</v>
      </c>
      <c r="CA66">
        <v>-5082.46</v>
      </c>
      <c r="CB66">
        <v>615.745</v>
      </c>
      <c r="CC66">
        <v>1006.48</v>
      </c>
      <c r="CD66">
        <v>2371.31</v>
      </c>
      <c r="CE66">
        <v>151.51499999999999</v>
      </c>
      <c r="CF66">
        <v>-1.0844400000000001E-3</v>
      </c>
      <c r="CG66">
        <v>937.40499999999997</v>
      </c>
      <c r="CH66">
        <v>439.26100000000002</v>
      </c>
      <c r="CI66">
        <v>148.857</v>
      </c>
      <c r="CJ66">
        <v>46.9285</v>
      </c>
      <c r="CK66">
        <v>635.04700000000003</v>
      </c>
      <c r="CL66">
        <v>588.11900000000003</v>
      </c>
      <c r="CM66">
        <v>38.5</v>
      </c>
      <c r="CN66">
        <v>4.3099999999999996</v>
      </c>
      <c r="CO66">
        <v>3.57</v>
      </c>
      <c r="CP66">
        <v>11.99</v>
      </c>
      <c r="CQ66">
        <v>-41.24</v>
      </c>
      <c r="CR66">
        <v>7.41</v>
      </c>
      <c r="CS66">
        <v>14.2</v>
      </c>
      <c r="CT66">
        <v>25.49</v>
      </c>
      <c r="CU66">
        <v>1.7</v>
      </c>
      <c r="CV66">
        <v>65.930000000000007</v>
      </c>
      <c r="CW66">
        <v>58.37</v>
      </c>
      <c r="DH66">
        <v>0</v>
      </c>
      <c r="DI66">
        <v>0.61957200000000001</v>
      </c>
      <c r="DJ66">
        <v>3.9499699999999999E-2</v>
      </c>
      <c r="DK66">
        <v>1.1732899999999999E-2</v>
      </c>
      <c r="DL66">
        <v>-9.1825599999999993E-2</v>
      </c>
      <c r="DM66">
        <v>0.163464</v>
      </c>
      <c r="DN66">
        <v>0.15676899999999999</v>
      </c>
      <c r="DO66">
        <v>0.35411700000000002</v>
      </c>
      <c r="DP66">
        <v>2.5823200000000001E-2</v>
      </c>
      <c r="DQ66">
        <v>1.27915</v>
      </c>
      <c r="DR66">
        <v>0.67080399999999996</v>
      </c>
      <c r="DS66" t="s">
        <v>1352</v>
      </c>
      <c r="DT66" t="s">
        <v>670</v>
      </c>
      <c r="DU66" t="s">
        <v>665</v>
      </c>
      <c r="DV66" t="s">
        <v>501</v>
      </c>
      <c r="DW66">
        <v>0</v>
      </c>
      <c r="DX66">
        <v>0</v>
      </c>
      <c r="DY66">
        <v>0</v>
      </c>
      <c r="DZ66">
        <v>0</v>
      </c>
      <c r="EC66">
        <v>296.79700000000003</v>
      </c>
      <c r="ED66">
        <v>208.24799999999999</v>
      </c>
      <c r="EE66">
        <v>345.916</v>
      </c>
      <c r="EF66">
        <v>86.4452</v>
      </c>
      <c r="EG66">
        <v>0</v>
      </c>
      <c r="EH66">
        <v>-5082.46</v>
      </c>
      <c r="EI66">
        <v>0</v>
      </c>
      <c r="EJ66">
        <v>0</v>
      </c>
      <c r="EK66">
        <v>615.745</v>
      </c>
      <c r="EL66">
        <v>1006.48</v>
      </c>
      <c r="EM66">
        <v>2371.31</v>
      </c>
      <c r="EN66">
        <v>151.51499999999999</v>
      </c>
      <c r="EO66">
        <v>1.9769699999999999E-4</v>
      </c>
      <c r="EP66">
        <v>439.26299999999998</v>
      </c>
      <c r="EQ66">
        <v>148.857</v>
      </c>
      <c r="ER66">
        <v>0</v>
      </c>
      <c r="ES66">
        <v>46.9285</v>
      </c>
      <c r="ET66">
        <v>635.04899999999998</v>
      </c>
      <c r="EU66">
        <v>38.5</v>
      </c>
      <c r="EV66">
        <v>4.3099999999999996</v>
      </c>
      <c r="EW66">
        <v>3.57</v>
      </c>
      <c r="EX66">
        <v>11.99</v>
      </c>
      <c r="EY66">
        <v>0</v>
      </c>
      <c r="EZ66">
        <v>-41.24</v>
      </c>
      <c r="FA66">
        <v>0</v>
      </c>
      <c r="FB66">
        <v>0</v>
      </c>
      <c r="FC66">
        <v>7.41</v>
      </c>
      <c r="FD66">
        <v>14.2</v>
      </c>
      <c r="FE66">
        <v>25.49</v>
      </c>
      <c r="FF66">
        <v>1.7</v>
      </c>
      <c r="FG66">
        <v>65.930000000000007</v>
      </c>
      <c r="FT66">
        <v>0</v>
      </c>
      <c r="FU66">
        <v>0.61957200000000001</v>
      </c>
      <c r="FV66">
        <v>3.9499699999999999E-2</v>
      </c>
      <c r="FW66">
        <v>1.1732899999999999E-2</v>
      </c>
      <c r="FX66">
        <v>0</v>
      </c>
      <c r="FY66">
        <v>-9.1825599999999993E-2</v>
      </c>
      <c r="FZ66">
        <v>0</v>
      </c>
      <c r="GA66">
        <v>0</v>
      </c>
      <c r="GB66">
        <v>0.163464</v>
      </c>
      <c r="GC66">
        <v>0.15676899999999999</v>
      </c>
      <c r="GD66">
        <v>0.35411700000000002</v>
      </c>
      <c r="GE66">
        <v>2.5823200000000001E-2</v>
      </c>
      <c r="GF66">
        <v>1.27915</v>
      </c>
      <c r="GG66">
        <v>755.51599999999996</v>
      </c>
      <c r="GH66">
        <v>564.11400000000003</v>
      </c>
      <c r="GI66">
        <v>345.916</v>
      </c>
      <c r="GJ66">
        <v>0</v>
      </c>
      <c r="GK66">
        <v>2615</v>
      </c>
      <c r="GL66">
        <v>989.00099999999998</v>
      </c>
      <c r="GM66">
        <v>3267.2</v>
      </c>
      <c r="GN66">
        <v>327.5</v>
      </c>
      <c r="GO66">
        <v>8864.24</v>
      </c>
      <c r="GP66">
        <v>630.63599999999997</v>
      </c>
      <c r="GQ66">
        <v>204.583</v>
      </c>
      <c r="GR66">
        <v>73.400000000000006</v>
      </c>
      <c r="GS66">
        <v>908.61900000000003</v>
      </c>
      <c r="GT66">
        <v>80.365700000000004</v>
      </c>
      <c r="GU66">
        <v>9.3699999999999992</v>
      </c>
      <c r="GV66">
        <v>3.57</v>
      </c>
      <c r="GW66">
        <v>39.102600000000002</v>
      </c>
      <c r="GX66">
        <v>31.5</v>
      </c>
      <c r="GY66">
        <v>19.806100000000001</v>
      </c>
      <c r="GZ66">
        <v>35.43</v>
      </c>
      <c r="HA66">
        <v>4.04</v>
      </c>
      <c r="HB66">
        <v>223.184</v>
      </c>
      <c r="HC66">
        <v>58.74</v>
      </c>
      <c r="HD66">
        <v>9.3699999999999992</v>
      </c>
      <c r="HE66">
        <v>3.57</v>
      </c>
      <c r="HF66">
        <v>15.25</v>
      </c>
      <c r="HG66">
        <v>31.5</v>
      </c>
      <c r="HH66">
        <v>15.74</v>
      </c>
      <c r="HI66">
        <v>35.43</v>
      </c>
      <c r="HJ66">
        <v>4.04</v>
      </c>
      <c r="HK66">
        <v>173.64</v>
      </c>
      <c r="ID66">
        <v>0</v>
      </c>
      <c r="IE66">
        <v>1.0766</v>
      </c>
      <c r="IF66">
        <v>3.9499699999999999E-2</v>
      </c>
      <c r="IG66">
        <v>0</v>
      </c>
      <c r="IH66">
        <v>0.76358999999999999</v>
      </c>
      <c r="II66">
        <v>0.12681200000000001</v>
      </c>
      <c r="IJ66">
        <v>0.53503100000000003</v>
      </c>
      <c r="IK66">
        <v>6.9275500000000004E-2</v>
      </c>
      <c r="IL66">
        <v>2.6108099999999999</v>
      </c>
      <c r="IM66">
        <v>48</v>
      </c>
      <c r="IN66">
        <v>18.5</v>
      </c>
      <c r="IO66">
        <v>29.5</v>
      </c>
      <c r="IP66">
        <v>48</v>
      </c>
      <c r="IQ66">
        <v>18.5</v>
      </c>
      <c r="IR66">
        <v>29.5</v>
      </c>
      <c r="IU66">
        <v>12.14</v>
      </c>
      <c r="IV66">
        <v>46.23</v>
      </c>
      <c r="IW66">
        <v>12.14</v>
      </c>
      <c r="IX66">
        <v>46.23</v>
      </c>
      <c r="IY66">
        <v>12.14</v>
      </c>
      <c r="IZ66">
        <v>46.23</v>
      </c>
      <c r="JA66">
        <v>21.22</v>
      </c>
      <c r="JB66">
        <v>111.188</v>
      </c>
      <c r="JK66">
        <v>1</v>
      </c>
      <c r="JL66">
        <v>3.09266</v>
      </c>
      <c r="JM66">
        <v>3.09266</v>
      </c>
      <c r="JP66">
        <v>5083.9399999999996</v>
      </c>
      <c r="JQ66">
        <v>3.09266</v>
      </c>
      <c r="JR66">
        <v>0.23</v>
      </c>
      <c r="JS66">
        <v>0.3</v>
      </c>
      <c r="JT66">
        <v>3.85</v>
      </c>
      <c r="JU66">
        <v>0.23</v>
      </c>
      <c r="JV66">
        <v>0.3</v>
      </c>
      <c r="JW66">
        <v>3.85</v>
      </c>
      <c r="JZ66">
        <v>1</v>
      </c>
      <c r="KA66">
        <v>1</v>
      </c>
      <c r="KB66">
        <v>51.083799999999997</v>
      </c>
      <c r="KC66">
        <v>20.2925</v>
      </c>
      <c r="KD66">
        <v>51.083799999999997</v>
      </c>
      <c r="KE66">
        <v>20.2925</v>
      </c>
      <c r="KF66">
        <v>65.147499999999994</v>
      </c>
      <c r="KG66">
        <v>30.317799999999998</v>
      </c>
      <c r="KJ66">
        <v>56.613500000000002</v>
      </c>
      <c r="KK66">
        <v>56.393799999999999</v>
      </c>
      <c r="KL66">
        <v>64.1464</v>
      </c>
      <c r="KM66">
        <v>15.6012</v>
      </c>
      <c r="KN66">
        <v>0</v>
      </c>
      <c r="KO66">
        <v>-528.60299999999995</v>
      </c>
      <c r="KP66">
        <v>0</v>
      </c>
      <c r="KQ66">
        <v>0</v>
      </c>
      <c r="KR66">
        <v>134.529</v>
      </c>
      <c r="KS66">
        <v>182.92699999999999</v>
      </c>
      <c r="KT66">
        <v>462.36</v>
      </c>
      <c r="KU66">
        <v>33.337899999999998</v>
      </c>
      <c r="KV66">
        <v>477.30500000000001</v>
      </c>
      <c r="KW66">
        <v>2331.1799999999998</v>
      </c>
      <c r="KX66">
        <v>789.99</v>
      </c>
      <c r="KY66">
        <v>0</v>
      </c>
      <c r="KZ66">
        <v>249.05099999999999</v>
      </c>
      <c r="LA66">
        <v>3370.23</v>
      </c>
      <c r="LB66">
        <v>56.613300000000002</v>
      </c>
      <c r="LC66">
        <v>56.393799999999999</v>
      </c>
      <c r="LD66">
        <v>64.1464</v>
      </c>
      <c r="LE66">
        <v>15.6012</v>
      </c>
      <c r="LF66">
        <v>-528.60299999999995</v>
      </c>
      <c r="LG66">
        <v>134.529</v>
      </c>
      <c r="LH66">
        <v>182.92699999999999</v>
      </c>
      <c r="LI66">
        <v>462.36</v>
      </c>
      <c r="LJ66">
        <v>33.337899999999998</v>
      </c>
      <c r="LK66">
        <v>477.30500000000001</v>
      </c>
      <c r="LL66">
        <v>2331.17</v>
      </c>
      <c r="LM66">
        <v>789.99</v>
      </c>
      <c r="LN66">
        <v>249.05099999999999</v>
      </c>
      <c r="LO66">
        <v>3370.22</v>
      </c>
      <c r="LP66">
        <v>148.43199999999999</v>
      </c>
      <c r="LQ66">
        <v>135.143</v>
      </c>
      <c r="LR66">
        <v>64.1464</v>
      </c>
      <c r="LS66">
        <v>0</v>
      </c>
      <c r="LT66">
        <v>570.78300000000002</v>
      </c>
      <c r="LU66">
        <v>187.036</v>
      </c>
      <c r="LV66">
        <v>648.29600000000005</v>
      </c>
      <c r="LW66">
        <v>86.545199999999994</v>
      </c>
      <c r="LX66">
        <v>1840.38</v>
      </c>
      <c r="LY66">
        <v>3346.8</v>
      </c>
      <c r="LZ66">
        <v>1085.73</v>
      </c>
      <c r="MA66">
        <v>389.536</v>
      </c>
      <c r="MB66">
        <v>4822.07</v>
      </c>
    </row>
    <row r="67" spans="1:340" x14ac:dyDescent="0.25">
      <c r="A67" s="26">
        <v>44502.554988425924</v>
      </c>
      <c r="B67" t="s">
        <v>1415</v>
      </c>
      <c r="C67" t="s">
        <v>799</v>
      </c>
      <c r="D67">
        <v>16</v>
      </c>
      <c r="E67">
        <v>1</v>
      </c>
      <c r="F67">
        <v>2700</v>
      </c>
      <c r="G67" t="s">
        <v>87</v>
      </c>
      <c r="H67" t="s">
        <v>112</v>
      </c>
      <c r="I67">
        <v>-7.93</v>
      </c>
      <c r="J67">
        <v>-3.6</v>
      </c>
      <c r="K67">
        <v>-3.6</v>
      </c>
      <c r="L67">
        <v>33.1</v>
      </c>
      <c r="O67">
        <v>355.71899999999999</v>
      </c>
      <c r="P67">
        <v>226.96600000000001</v>
      </c>
      <c r="Q67">
        <v>345.916</v>
      </c>
      <c r="R67">
        <v>86.4452</v>
      </c>
      <c r="S67">
        <v>0</v>
      </c>
      <c r="T67">
        <v>-5082.46</v>
      </c>
      <c r="U67">
        <v>0</v>
      </c>
      <c r="V67">
        <v>0</v>
      </c>
      <c r="W67">
        <v>615.745</v>
      </c>
      <c r="X67">
        <v>1006.52</v>
      </c>
      <c r="Y67">
        <v>2371.31</v>
      </c>
      <c r="Z67">
        <v>151.51499999999999</v>
      </c>
      <c r="AA67">
        <v>77.677099999999996</v>
      </c>
      <c r="AB67">
        <v>1015.05</v>
      </c>
      <c r="AC67">
        <v>526.46699999999998</v>
      </c>
      <c r="AD67">
        <v>148.857</v>
      </c>
      <c r="AE67">
        <v>0</v>
      </c>
      <c r="AF67">
        <v>46.9285</v>
      </c>
      <c r="AG67">
        <v>722.25300000000004</v>
      </c>
      <c r="AH67">
        <v>675.32500000000005</v>
      </c>
      <c r="AI67">
        <v>46.07</v>
      </c>
      <c r="AJ67">
        <v>4.67</v>
      </c>
      <c r="AK67">
        <v>3.57</v>
      </c>
      <c r="AL67">
        <v>11.99</v>
      </c>
      <c r="AM67">
        <v>0</v>
      </c>
      <c r="AN67">
        <v>-41.25</v>
      </c>
      <c r="AO67">
        <v>0</v>
      </c>
      <c r="AP67">
        <v>0</v>
      </c>
      <c r="AQ67">
        <v>7.41</v>
      </c>
      <c r="AR67">
        <v>14.2</v>
      </c>
      <c r="AS67">
        <v>25.49</v>
      </c>
      <c r="AT67">
        <v>1.7</v>
      </c>
      <c r="AU67">
        <v>73.849999999999994</v>
      </c>
      <c r="AV67">
        <v>66.3</v>
      </c>
      <c r="BI67">
        <v>0</v>
      </c>
      <c r="BJ67">
        <v>0.66987699999999994</v>
      </c>
      <c r="BK67">
        <v>3.9499699999999999E-2</v>
      </c>
      <c r="BL67">
        <v>1.1732899999999999E-2</v>
      </c>
      <c r="BM67">
        <v>0</v>
      </c>
      <c r="BN67">
        <v>-9.1825599999999993E-2</v>
      </c>
      <c r="BO67">
        <v>0</v>
      </c>
      <c r="BP67">
        <v>0</v>
      </c>
      <c r="BQ67">
        <v>0.163464</v>
      </c>
      <c r="BR67">
        <v>0.15675900000000001</v>
      </c>
      <c r="BS67">
        <v>0.35411700000000002</v>
      </c>
      <c r="BT67">
        <v>2.5823200000000001E-2</v>
      </c>
      <c r="BU67">
        <v>1.32945</v>
      </c>
      <c r="BV67">
        <v>0.721109</v>
      </c>
      <c r="BW67">
        <v>296.79599999999999</v>
      </c>
      <c r="BX67">
        <v>208.24799999999999</v>
      </c>
      <c r="BY67">
        <v>345.916</v>
      </c>
      <c r="BZ67">
        <v>86.4452</v>
      </c>
      <c r="CA67">
        <v>-5082.46</v>
      </c>
      <c r="CB67">
        <v>615.745</v>
      </c>
      <c r="CC67">
        <v>1006.48</v>
      </c>
      <c r="CD67">
        <v>2371.31</v>
      </c>
      <c r="CE67">
        <v>151.51499999999999</v>
      </c>
      <c r="CF67">
        <v>-1.0844400000000001E-3</v>
      </c>
      <c r="CG67">
        <v>937.40499999999997</v>
      </c>
      <c r="CH67">
        <v>439.26100000000002</v>
      </c>
      <c r="CI67">
        <v>148.857</v>
      </c>
      <c r="CJ67">
        <v>46.9285</v>
      </c>
      <c r="CK67">
        <v>635.04700000000003</v>
      </c>
      <c r="CL67">
        <v>588.11900000000003</v>
      </c>
      <c r="CM67">
        <v>38.5</v>
      </c>
      <c r="CN67">
        <v>4.3099999999999996</v>
      </c>
      <c r="CO67">
        <v>3.57</v>
      </c>
      <c r="CP67">
        <v>11.99</v>
      </c>
      <c r="CQ67">
        <v>-41.24</v>
      </c>
      <c r="CR67">
        <v>7.41</v>
      </c>
      <c r="CS67">
        <v>14.2</v>
      </c>
      <c r="CT67">
        <v>25.49</v>
      </c>
      <c r="CU67">
        <v>1.7</v>
      </c>
      <c r="CV67">
        <v>65.930000000000007</v>
      </c>
      <c r="CW67">
        <v>58.37</v>
      </c>
      <c r="DH67">
        <v>0</v>
      </c>
      <c r="DI67">
        <v>0.61957200000000001</v>
      </c>
      <c r="DJ67">
        <v>3.9499699999999999E-2</v>
      </c>
      <c r="DK67">
        <v>1.1732899999999999E-2</v>
      </c>
      <c r="DL67">
        <v>-9.1825599999999993E-2</v>
      </c>
      <c r="DM67">
        <v>0.163464</v>
      </c>
      <c r="DN67">
        <v>0.15676899999999999</v>
      </c>
      <c r="DO67">
        <v>0.35411700000000002</v>
      </c>
      <c r="DP67">
        <v>2.5823200000000001E-2</v>
      </c>
      <c r="DQ67">
        <v>1.27915</v>
      </c>
      <c r="DR67">
        <v>0.67080399999999996</v>
      </c>
      <c r="DS67" t="s">
        <v>1352</v>
      </c>
      <c r="DT67" t="s">
        <v>670</v>
      </c>
      <c r="DU67" t="s">
        <v>665</v>
      </c>
      <c r="DV67" t="s">
        <v>501</v>
      </c>
      <c r="DW67">
        <v>-5.0295399999999997E-2</v>
      </c>
      <c r="DX67">
        <v>-5.0305200000000001E-2</v>
      </c>
      <c r="DY67">
        <v>-12</v>
      </c>
      <c r="DZ67">
        <v>-13.6</v>
      </c>
      <c r="EC67">
        <v>355.71899999999999</v>
      </c>
      <c r="ED67">
        <v>226.96600000000001</v>
      </c>
      <c r="EE67">
        <v>345.916</v>
      </c>
      <c r="EF67">
        <v>86.4452</v>
      </c>
      <c r="EG67">
        <v>0</v>
      </c>
      <c r="EH67">
        <v>-5082.46</v>
      </c>
      <c r="EI67">
        <v>0</v>
      </c>
      <c r="EJ67">
        <v>0</v>
      </c>
      <c r="EK67">
        <v>615.745</v>
      </c>
      <c r="EL67">
        <v>1006.52</v>
      </c>
      <c r="EM67">
        <v>2371.31</v>
      </c>
      <c r="EN67">
        <v>151.51499999999999</v>
      </c>
      <c r="EO67">
        <v>77.677099999999996</v>
      </c>
      <c r="EP67">
        <v>526.46699999999998</v>
      </c>
      <c r="EQ67">
        <v>148.857</v>
      </c>
      <c r="ER67">
        <v>0</v>
      </c>
      <c r="ES67">
        <v>46.9285</v>
      </c>
      <c r="ET67">
        <v>722.25300000000004</v>
      </c>
      <c r="EU67">
        <v>46.07</v>
      </c>
      <c r="EV67">
        <v>4.67</v>
      </c>
      <c r="EW67">
        <v>3.57</v>
      </c>
      <c r="EX67">
        <v>11.99</v>
      </c>
      <c r="EY67">
        <v>0</v>
      </c>
      <c r="EZ67">
        <v>-41.25</v>
      </c>
      <c r="FA67">
        <v>0</v>
      </c>
      <c r="FB67">
        <v>0</v>
      </c>
      <c r="FC67">
        <v>7.41</v>
      </c>
      <c r="FD67">
        <v>14.2</v>
      </c>
      <c r="FE67">
        <v>25.49</v>
      </c>
      <c r="FF67">
        <v>1.7</v>
      </c>
      <c r="FG67">
        <v>73.849999999999994</v>
      </c>
      <c r="FT67">
        <v>0</v>
      </c>
      <c r="FU67">
        <v>0.66987699999999994</v>
      </c>
      <c r="FV67">
        <v>3.9499699999999999E-2</v>
      </c>
      <c r="FW67">
        <v>1.1732899999999999E-2</v>
      </c>
      <c r="FX67">
        <v>0</v>
      </c>
      <c r="FY67">
        <v>-9.1825599999999993E-2</v>
      </c>
      <c r="FZ67">
        <v>0</v>
      </c>
      <c r="GA67">
        <v>0</v>
      </c>
      <c r="GB67">
        <v>0.163464</v>
      </c>
      <c r="GC67">
        <v>0.15675900000000001</v>
      </c>
      <c r="GD67">
        <v>0.35411700000000002</v>
      </c>
      <c r="GE67">
        <v>2.5823200000000001E-2</v>
      </c>
      <c r="GF67">
        <v>1.32945</v>
      </c>
      <c r="GG67">
        <v>755.51599999999996</v>
      </c>
      <c r="GH67">
        <v>564.11400000000003</v>
      </c>
      <c r="GI67">
        <v>345.916</v>
      </c>
      <c r="GJ67">
        <v>0</v>
      </c>
      <c r="GK67">
        <v>2615</v>
      </c>
      <c r="GL67">
        <v>989.00099999999998</v>
      </c>
      <c r="GM67">
        <v>3267.2</v>
      </c>
      <c r="GN67">
        <v>327.5</v>
      </c>
      <c r="GO67">
        <v>8864.24</v>
      </c>
      <c r="GP67">
        <v>630.63599999999997</v>
      </c>
      <c r="GQ67">
        <v>204.583</v>
      </c>
      <c r="GR67">
        <v>73.400000000000006</v>
      </c>
      <c r="GS67">
        <v>908.61900000000003</v>
      </c>
      <c r="GT67">
        <v>80.365700000000004</v>
      </c>
      <c r="GU67">
        <v>9.3699999999999992</v>
      </c>
      <c r="GV67">
        <v>3.57</v>
      </c>
      <c r="GW67">
        <v>39.102600000000002</v>
      </c>
      <c r="GX67">
        <v>31.5</v>
      </c>
      <c r="GY67">
        <v>19.806100000000001</v>
      </c>
      <c r="GZ67">
        <v>35.43</v>
      </c>
      <c r="HA67">
        <v>4.04</v>
      </c>
      <c r="HB67">
        <v>223.184</v>
      </c>
      <c r="HC67">
        <v>58.74</v>
      </c>
      <c r="HD67">
        <v>9.3699999999999992</v>
      </c>
      <c r="HE67">
        <v>3.57</v>
      </c>
      <c r="HF67">
        <v>15.25</v>
      </c>
      <c r="HG67">
        <v>31.5</v>
      </c>
      <c r="HH67">
        <v>15.74</v>
      </c>
      <c r="HI67">
        <v>35.43</v>
      </c>
      <c r="HJ67">
        <v>4.04</v>
      </c>
      <c r="HK67">
        <v>173.64</v>
      </c>
      <c r="ID67">
        <v>0</v>
      </c>
      <c r="IE67">
        <v>1.0766</v>
      </c>
      <c r="IF67">
        <v>3.9499699999999999E-2</v>
      </c>
      <c r="IG67">
        <v>0</v>
      </c>
      <c r="IH67">
        <v>0.76358999999999999</v>
      </c>
      <c r="II67">
        <v>0.12681200000000001</v>
      </c>
      <c r="IJ67">
        <v>0.53503100000000003</v>
      </c>
      <c r="IK67">
        <v>6.9275500000000004E-2</v>
      </c>
      <c r="IL67">
        <v>2.6108099999999999</v>
      </c>
      <c r="IM67">
        <v>51.6</v>
      </c>
      <c r="IN67">
        <v>18.5</v>
      </c>
      <c r="IO67">
        <v>33.1</v>
      </c>
      <c r="IP67">
        <v>48</v>
      </c>
      <c r="IQ67">
        <v>18.5</v>
      </c>
      <c r="IR67">
        <v>29.5</v>
      </c>
      <c r="IU67">
        <v>13.13</v>
      </c>
      <c r="IV67">
        <v>53.17</v>
      </c>
      <c r="IW67">
        <v>12.14</v>
      </c>
      <c r="IX67">
        <v>46.23</v>
      </c>
      <c r="IY67">
        <v>13.13</v>
      </c>
      <c r="IZ67">
        <v>53.17</v>
      </c>
      <c r="JA67">
        <v>21.22</v>
      </c>
      <c r="JB67">
        <v>111.188</v>
      </c>
      <c r="JK67">
        <v>1</v>
      </c>
      <c r="JL67">
        <v>3.09266</v>
      </c>
      <c r="JM67">
        <v>3.09266</v>
      </c>
      <c r="JP67">
        <v>5083.9399999999996</v>
      </c>
      <c r="JQ67">
        <v>3.09266</v>
      </c>
      <c r="JR67">
        <v>0.23</v>
      </c>
      <c r="JS67">
        <v>0.3</v>
      </c>
      <c r="JT67">
        <v>4.33</v>
      </c>
      <c r="JU67">
        <v>0.23</v>
      </c>
      <c r="JV67">
        <v>0.3</v>
      </c>
      <c r="JW67">
        <v>3.85</v>
      </c>
      <c r="JZ67">
        <v>1</v>
      </c>
      <c r="KA67">
        <v>1</v>
      </c>
      <c r="KB67">
        <v>56.912300000000002</v>
      </c>
      <c r="KC67">
        <v>22.543700000000001</v>
      </c>
      <c r="KD67">
        <v>51.083799999999997</v>
      </c>
      <c r="KE67">
        <v>20.2925</v>
      </c>
      <c r="KF67">
        <v>65.147499999999994</v>
      </c>
      <c r="KG67">
        <v>30.317799999999998</v>
      </c>
      <c r="KJ67">
        <v>67.754900000000006</v>
      </c>
      <c r="KK67">
        <v>61.188400000000001</v>
      </c>
      <c r="KL67">
        <v>64.1464</v>
      </c>
      <c r="KM67">
        <v>15.6012</v>
      </c>
      <c r="KN67">
        <v>0</v>
      </c>
      <c r="KO67">
        <v>-528.60299999999995</v>
      </c>
      <c r="KP67">
        <v>0</v>
      </c>
      <c r="KQ67">
        <v>0</v>
      </c>
      <c r="KR67">
        <v>134.529</v>
      </c>
      <c r="KS67">
        <v>182.92</v>
      </c>
      <c r="KT67">
        <v>462.36</v>
      </c>
      <c r="KU67">
        <v>33.337899999999998</v>
      </c>
      <c r="KV67">
        <v>493.23399999999998</v>
      </c>
      <c r="KW67">
        <v>2793.98</v>
      </c>
      <c r="KX67">
        <v>789.99</v>
      </c>
      <c r="KY67">
        <v>0</v>
      </c>
      <c r="KZ67">
        <v>249.05099999999999</v>
      </c>
      <c r="LA67">
        <v>3833.02</v>
      </c>
      <c r="LB67">
        <v>56.613300000000002</v>
      </c>
      <c r="LC67">
        <v>56.393799999999999</v>
      </c>
      <c r="LD67">
        <v>64.1464</v>
      </c>
      <c r="LE67">
        <v>15.6012</v>
      </c>
      <c r="LF67">
        <v>-528.60299999999995</v>
      </c>
      <c r="LG67">
        <v>134.529</v>
      </c>
      <c r="LH67">
        <v>182.92699999999999</v>
      </c>
      <c r="LI67">
        <v>462.36</v>
      </c>
      <c r="LJ67">
        <v>33.337899999999998</v>
      </c>
      <c r="LK67">
        <v>477.30500000000001</v>
      </c>
      <c r="LL67">
        <v>2331.17</v>
      </c>
      <c r="LM67">
        <v>789.99</v>
      </c>
      <c r="LN67">
        <v>249.05099999999999</v>
      </c>
      <c r="LO67">
        <v>3370.22</v>
      </c>
      <c r="LP67">
        <v>148.43199999999999</v>
      </c>
      <c r="LQ67">
        <v>135.143</v>
      </c>
      <c r="LR67">
        <v>64.1464</v>
      </c>
      <c r="LS67">
        <v>0</v>
      </c>
      <c r="LT67">
        <v>570.78300000000002</v>
      </c>
      <c r="LU67">
        <v>187.036</v>
      </c>
      <c r="LV67">
        <v>648.29600000000005</v>
      </c>
      <c r="LW67">
        <v>86.545199999999994</v>
      </c>
      <c r="LX67">
        <v>1840.38</v>
      </c>
      <c r="LY67">
        <v>3346.8</v>
      </c>
      <c r="LZ67">
        <v>1085.73</v>
      </c>
      <c r="MA67">
        <v>389.536</v>
      </c>
      <c r="MB67">
        <v>4822.07</v>
      </c>
    </row>
    <row r="68" spans="1:340" x14ac:dyDescent="0.25">
      <c r="A68" s="26">
        <v>44502.555428240739</v>
      </c>
      <c r="B68" t="s">
        <v>1416</v>
      </c>
      <c r="C68" t="s">
        <v>801</v>
      </c>
      <c r="D68">
        <v>1</v>
      </c>
      <c r="E68">
        <v>8</v>
      </c>
      <c r="F68">
        <v>6960</v>
      </c>
      <c r="G68" t="s">
        <v>87</v>
      </c>
      <c r="H68" t="s">
        <v>393</v>
      </c>
      <c r="I68">
        <v>0</v>
      </c>
      <c r="J68">
        <v>0</v>
      </c>
      <c r="K68">
        <v>0</v>
      </c>
      <c r="L68">
        <v>28.4</v>
      </c>
      <c r="O68">
        <v>299.22699999999998</v>
      </c>
      <c r="P68">
        <v>0</v>
      </c>
      <c r="Q68">
        <v>1100.08</v>
      </c>
      <c r="R68">
        <v>581.79600000000005</v>
      </c>
      <c r="S68">
        <v>0</v>
      </c>
      <c r="T68">
        <v>-21963.1</v>
      </c>
      <c r="U68">
        <v>0</v>
      </c>
      <c r="V68">
        <v>0</v>
      </c>
      <c r="W68">
        <v>2033.7</v>
      </c>
      <c r="X68">
        <v>5452.4</v>
      </c>
      <c r="Y68">
        <v>12062</v>
      </c>
      <c r="Z68">
        <v>433.91399999999999</v>
      </c>
      <c r="AA68">
        <v>-6.0125900000000004E-4</v>
      </c>
      <c r="AB68">
        <v>1981.1</v>
      </c>
      <c r="AC68">
        <v>441.709</v>
      </c>
      <c r="AD68">
        <v>826.22699999999998</v>
      </c>
      <c r="AE68">
        <v>0</v>
      </c>
      <c r="AF68">
        <v>299.60500000000002</v>
      </c>
      <c r="AG68">
        <v>1567.54</v>
      </c>
      <c r="AH68">
        <v>1267.94</v>
      </c>
      <c r="AI68">
        <v>14.7</v>
      </c>
      <c r="AJ68">
        <v>0</v>
      </c>
      <c r="AK68">
        <v>4.42</v>
      </c>
      <c r="AL68">
        <v>25.91</v>
      </c>
      <c r="AM68">
        <v>0</v>
      </c>
      <c r="AN68">
        <v>-71.87</v>
      </c>
      <c r="AO68">
        <v>0</v>
      </c>
      <c r="AP68">
        <v>0</v>
      </c>
      <c r="AQ68">
        <v>9.66</v>
      </c>
      <c r="AR68">
        <v>31.24</v>
      </c>
      <c r="AS68">
        <v>50.84</v>
      </c>
      <c r="AT68">
        <v>1.9</v>
      </c>
      <c r="AU68">
        <v>66.8</v>
      </c>
      <c r="AV68">
        <v>45.03</v>
      </c>
      <c r="BI68">
        <v>0</v>
      </c>
      <c r="BJ68">
        <v>0</v>
      </c>
      <c r="BK68">
        <v>0.12561700000000001</v>
      </c>
      <c r="BL68">
        <v>7.7370900000000006E-2</v>
      </c>
      <c r="BM68">
        <v>0</v>
      </c>
      <c r="BN68">
        <v>-0.64281600000000005</v>
      </c>
      <c r="BO68">
        <v>0</v>
      </c>
      <c r="BP68">
        <v>0</v>
      </c>
      <c r="BQ68">
        <v>0.53989299999999996</v>
      </c>
      <c r="BR68">
        <v>0.84755199999999997</v>
      </c>
      <c r="BS68">
        <v>1.82348</v>
      </c>
      <c r="BT68">
        <v>7.39533E-2</v>
      </c>
      <c r="BU68">
        <v>2.8450500000000001</v>
      </c>
      <c r="BV68">
        <v>0.202988</v>
      </c>
      <c r="BW68">
        <v>299.22699999999998</v>
      </c>
      <c r="BX68">
        <v>0</v>
      </c>
      <c r="BY68">
        <v>1100.08</v>
      </c>
      <c r="BZ68">
        <v>581.79600000000005</v>
      </c>
      <c r="CA68">
        <v>-21963.1</v>
      </c>
      <c r="CB68">
        <v>2033.7</v>
      </c>
      <c r="CC68">
        <v>5452.4</v>
      </c>
      <c r="CD68">
        <v>12062</v>
      </c>
      <c r="CE68">
        <v>433.91399999999999</v>
      </c>
      <c r="CF68">
        <v>-6.0125900000000004E-4</v>
      </c>
      <c r="CG68">
        <v>1981.1</v>
      </c>
      <c r="CH68">
        <v>441.709</v>
      </c>
      <c r="CI68">
        <v>826.22699999999998</v>
      </c>
      <c r="CJ68">
        <v>299.60500000000002</v>
      </c>
      <c r="CK68">
        <v>1567.54</v>
      </c>
      <c r="CL68">
        <v>1267.94</v>
      </c>
      <c r="CM68">
        <v>14.7</v>
      </c>
      <c r="CN68">
        <v>0</v>
      </c>
      <c r="CO68">
        <v>4.42</v>
      </c>
      <c r="CP68">
        <v>25.91</v>
      </c>
      <c r="CQ68">
        <v>-71.87</v>
      </c>
      <c r="CR68">
        <v>9.66</v>
      </c>
      <c r="CS68">
        <v>31.24</v>
      </c>
      <c r="CT68">
        <v>50.84</v>
      </c>
      <c r="CU68">
        <v>1.9</v>
      </c>
      <c r="CV68">
        <v>66.8</v>
      </c>
      <c r="CW68">
        <v>45.03</v>
      </c>
      <c r="DH68">
        <v>0</v>
      </c>
      <c r="DI68">
        <v>0</v>
      </c>
      <c r="DJ68">
        <v>0.12561700000000001</v>
      </c>
      <c r="DK68">
        <v>7.7370900000000006E-2</v>
      </c>
      <c r="DL68">
        <v>-0.64281600000000005</v>
      </c>
      <c r="DM68">
        <v>0.53989299999999996</v>
      </c>
      <c r="DN68">
        <v>0.84755199999999997</v>
      </c>
      <c r="DO68">
        <v>1.82348</v>
      </c>
      <c r="DP68">
        <v>7.39533E-2</v>
      </c>
      <c r="DQ68">
        <v>2.8450500000000001</v>
      </c>
      <c r="DR68">
        <v>0.202988</v>
      </c>
      <c r="DS68" t="s">
        <v>1352</v>
      </c>
      <c r="DT68" t="s">
        <v>670</v>
      </c>
      <c r="DU68" t="s">
        <v>665</v>
      </c>
      <c r="DV68" t="s">
        <v>501</v>
      </c>
      <c r="DW68">
        <v>0</v>
      </c>
      <c r="DX68">
        <v>0</v>
      </c>
      <c r="DY68">
        <v>0</v>
      </c>
      <c r="DZ68">
        <v>0</v>
      </c>
      <c r="EC68">
        <v>299.22699999999998</v>
      </c>
      <c r="ED68">
        <v>0</v>
      </c>
      <c r="EE68">
        <v>1100.08</v>
      </c>
      <c r="EF68">
        <v>581.79600000000005</v>
      </c>
      <c r="EG68">
        <v>0</v>
      </c>
      <c r="EH68">
        <v>-21963.1</v>
      </c>
      <c r="EI68">
        <v>0</v>
      </c>
      <c r="EJ68">
        <v>0</v>
      </c>
      <c r="EK68">
        <v>2033.7</v>
      </c>
      <c r="EL68">
        <v>5452.4</v>
      </c>
      <c r="EM68">
        <v>12062</v>
      </c>
      <c r="EN68">
        <v>433.91399999999999</v>
      </c>
      <c r="EO68">
        <v>-6.0125900000000004E-4</v>
      </c>
      <c r="EP68">
        <v>441.709</v>
      </c>
      <c r="EQ68">
        <v>826.22699999999998</v>
      </c>
      <c r="ER68">
        <v>0</v>
      </c>
      <c r="ES68">
        <v>299.60500000000002</v>
      </c>
      <c r="ET68">
        <v>1567.54</v>
      </c>
      <c r="EU68">
        <v>14.7</v>
      </c>
      <c r="EV68">
        <v>0</v>
      </c>
      <c r="EW68">
        <v>4.42</v>
      </c>
      <c r="EX68">
        <v>25.91</v>
      </c>
      <c r="EY68">
        <v>0</v>
      </c>
      <c r="EZ68">
        <v>-71.87</v>
      </c>
      <c r="FA68">
        <v>0</v>
      </c>
      <c r="FB68">
        <v>0</v>
      </c>
      <c r="FC68">
        <v>9.66</v>
      </c>
      <c r="FD68">
        <v>31.24</v>
      </c>
      <c r="FE68">
        <v>50.84</v>
      </c>
      <c r="FF68">
        <v>1.9</v>
      </c>
      <c r="FG68">
        <v>66.8</v>
      </c>
      <c r="FT68">
        <v>0</v>
      </c>
      <c r="FU68">
        <v>0</v>
      </c>
      <c r="FV68">
        <v>0.12561700000000001</v>
      </c>
      <c r="FW68">
        <v>7.7370900000000006E-2</v>
      </c>
      <c r="FX68">
        <v>0</v>
      </c>
      <c r="FY68">
        <v>-0.64281600000000005</v>
      </c>
      <c r="FZ68">
        <v>0</v>
      </c>
      <c r="GA68">
        <v>0</v>
      </c>
      <c r="GB68">
        <v>0.53989299999999996</v>
      </c>
      <c r="GC68">
        <v>0.84755199999999997</v>
      </c>
      <c r="GD68">
        <v>1.82348</v>
      </c>
      <c r="GE68">
        <v>7.39533E-2</v>
      </c>
      <c r="GF68">
        <v>2.8450500000000001</v>
      </c>
      <c r="GG68">
        <v>824.01</v>
      </c>
      <c r="GH68">
        <v>0.98659300000000005</v>
      </c>
      <c r="GI68">
        <v>1100.08</v>
      </c>
      <c r="GJ68">
        <v>0</v>
      </c>
      <c r="GK68">
        <v>5894.96</v>
      </c>
      <c r="GL68">
        <v>6547.69</v>
      </c>
      <c r="GM68">
        <v>10697.7</v>
      </c>
      <c r="GN68">
        <v>540.49900000000002</v>
      </c>
      <c r="GO68">
        <v>25606</v>
      </c>
      <c r="GP68">
        <v>685.98199999999997</v>
      </c>
      <c r="GQ68">
        <v>1250.5</v>
      </c>
      <c r="GR68">
        <v>291.12400000000002</v>
      </c>
      <c r="GS68">
        <v>2227.61</v>
      </c>
      <c r="GT68">
        <v>30.959499999999998</v>
      </c>
      <c r="GU68">
        <v>0</v>
      </c>
      <c r="GV68">
        <v>4.42</v>
      </c>
      <c r="GW68">
        <v>82.837199999999996</v>
      </c>
      <c r="GX68">
        <v>27.68</v>
      </c>
      <c r="GY68">
        <v>41.31</v>
      </c>
      <c r="GZ68">
        <v>45.1</v>
      </c>
      <c r="HA68">
        <v>2.52</v>
      </c>
      <c r="HB68">
        <v>234.827</v>
      </c>
      <c r="HC68">
        <v>24.29</v>
      </c>
      <c r="HD68">
        <v>0</v>
      </c>
      <c r="HE68">
        <v>4.42</v>
      </c>
      <c r="HF68">
        <v>35.619999999999997</v>
      </c>
      <c r="HG68">
        <v>27.68</v>
      </c>
      <c r="HH68">
        <v>34.82</v>
      </c>
      <c r="HI68">
        <v>45.1</v>
      </c>
      <c r="HJ68">
        <v>2.52</v>
      </c>
      <c r="HK68">
        <v>174.45</v>
      </c>
      <c r="ID68">
        <v>0</v>
      </c>
      <c r="IE68">
        <v>0</v>
      </c>
      <c r="IF68">
        <v>0.12561700000000001</v>
      </c>
      <c r="IG68">
        <v>0</v>
      </c>
      <c r="IH68">
        <v>1.7213499999999999</v>
      </c>
      <c r="II68">
        <v>0.80892399999999998</v>
      </c>
      <c r="IJ68">
        <v>1.7518499999999999</v>
      </c>
      <c r="IK68">
        <v>0.114331</v>
      </c>
      <c r="IL68">
        <v>4.5220700000000003</v>
      </c>
      <c r="IM68">
        <v>59.1</v>
      </c>
      <c r="IN68">
        <v>30.7</v>
      </c>
      <c r="IO68">
        <v>28.4</v>
      </c>
      <c r="IP68">
        <v>59.1</v>
      </c>
      <c r="IQ68">
        <v>30.7</v>
      </c>
      <c r="IR68">
        <v>28.4</v>
      </c>
      <c r="IU68">
        <v>7.98</v>
      </c>
      <c r="IV68">
        <v>37.049999999999997</v>
      </c>
      <c r="IW68">
        <v>7.98</v>
      </c>
      <c r="IX68">
        <v>37.049999999999997</v>
      </c>
      <c r="IY68">
        <v>7.98</v>
      </c>
      <c r="IZ68">
        <v>37.049999999999997</v>
      </c>
      <c r="JA68">
        <v>7.59</v>
      </c>
      <c r="JB68">
        <v>110.627</v>
      </c>
      <c r="JK68">
        <v>1</v>
      </c>
      <c r="JL68">
        <v>17.1661</v>
      </c>
      <c r="JM68">
        <v>17.1661</v>
      </c>
      <c r="JP68">
        <v>21969.5</v>
      </c>
      <c r="JQ68">
        <v>17.1661</v>
      </c>
      <c r="JR68">
        <v>1.35</v>
      </c>
      <c r="JS68">
        <v>2.0299999999999998</v>
      </c>
      <c r="JT68">
        <v>9.41</v>
      </c>
      <c r="JU68">
        <v>1.35</v>
      </c>
      <c r="JV68">
        <v>2.0299999999999998</v>
      </c>
      <c r="JW68">
        <v>9.41</v>
      </c>
      <c r="JZ68">
        <v>2</v>
      </c>
      <c r="KA68">
        <v>8</v>
      </c>
      <c r="KB68">
        <v>94.2239</v>
      </c>
      <c r="KC68">
        <v>13.733000000000001</v>
      </c>
      <c r="KD68">
        <v>94.2239</v>
      </c>
      <c r="KE68">
        <v>13.733000000000001</v>
      </c>
      <c r="KF68">
        <v>122.488</v>
      </c>
      <c r="KG68">
        <v>20.187000000000001</v>
      </c>
      <c r="KJ68">
        <v>59.736400000000003</v>
      </c>
      <c r="KK68">
        <v>0</v>
      </c>
      <c r="KL68">
        <v>219.49799999999999</v>
      </c>
      <c r="KM68">
        <v>114.498</v>
      </c>
      <c r="KN68">
        <v>0</v>
      </c>
      <c r="KO68">
        <v>-3385.02</v>
      </c>
      <c r="KP68">
        <v>0</v>
      </c>
      <c r="KQ68">
        <v>0</v>
      </c>
      <c r="KR68">
        <v>441.303</v>
      </c>
      <c r="KS68">
        <v>1081.3399999999999</v>
      </c>
      <c r="KT68">
        <v>2466.0500000000002</v>
      </c>
      <c r="KU68">
        <v>95.033199999999994</v>
      </c>
      <c r="KV68">
        <v>1092.44</v>
      </c>
      <c r="KW68">
        <v>2344.16</v>
      </c>
      <c r="KX68">
        <v>4384.82</v>
      </c>
      <c r="KY68">
        <v>0</v>
      </c>
      <c r="KZ68">
        <v>1590.01</v>
      </c>
      <c r="LA68">
        <v>8318.99</v>
      </c>
      <c r="LB68">
        <v>59.736400000000003</v>
      </c>
      <c r="LC68">
        <v>0</v>
      </c>
      <c r="LD68">
        <v>219.49799999999999</v>
      </c>
      <c r="LE68">
        <v>114.498</v>
      </c>
      <c r="LF68">
        <v>-3385.02</v>
      </c>
      <c r="LG68">
        <v>441.303</v>
      </c>
      <c r="LH68">
        <v>1081.3399999999999</v>
      </c>
      <c r="LI68">
        <v>2466.0500000000002</v>
      </c>
      <c r="LJ68">
        <v>95.033199999999994</v>
      </c>
      <c r="LK68">
        <v>1092.44</v>
      </c>
      <c r="LL68">
        <v>2344.16</v>
      </c>
      <c r="LM68">
        <v>4384.82</v>
      </c>
      <c r="LN68">
        <v>1590.01</v>
      </c>
      <c r="LO68">
        <v>8318.99</v>
      </c>
      <c r="LP68">
        <v>171.626</v>
      </c>
      <c r="LQ68">
        <v>0.27677499999999999</v>
      </c>
      <c r="LR68">
        <v>219.49799999999999</v>
      </c>
      <c r="LS68">
        <v>0</v>
      </c>
      <c r="LT68">
        <v>1278.6099999999999</v>
      </c>
      <c r="LU68">
        <v>1315.06</v>
      </c>
      <c r="LV68">
        <v>2209.0100000000002</v>
      </c>
      <c r="LW68">
        <v>129.84899999999999</v>
      </c>
      <c r="LX68">
        <v>5323.93</v>
      </c>
      <c r="LY68">
        <v>3640.53</v>
      </c>
      <c r="LZ68">
        <v>6636.46</v>
      </c>
      <c r="MA68">
        <v>1545</v>
      </c>
      <c r="MB68">
        <v>11822</v>
      </c>
    </row>
    <row r="69" spans="1:340" x14ac:dyDescent="0.25">
      <c r="A69" s="26">
        <v>44502.555868055555</v>
      </c>
      <c r="B69" t="s">
        <v>1417</v>
      </c>
      <c r="C69" t="s">
        <v>803</v>
      </c>
      <c r="D69">
        <v>1</v>
      </c>
      <c r="E69">
        <v>8</v>
      </c>
      <c r="F69">
        <v>6960</v>
      </c>
      <c r="G69" t="s">
        <v>87</v>
      </c>
      <c r="H69" t="s">
        <v>112</v>
      </c>
      <c r="I69">
        <v>-4.5999999999999996</v>
      </c>
      <c r="J69">
        <v>-1.9</v>
      </c>
      <c r="K69">
        <v>-2</v>
      </c>
      <c r="L69">
        <v>30.4</v>
      </c>
      <c r="O69">
        <v>394.28</v>
      </c>
      <c r="P69">
        <v>0</v>
      </c>
      <c r="Q69">
        <v>1100.08</v>
      </c>
      <c r="R69">
        <v>581.79600000000005</v>
      </c>
      <c r="S69">
        <v>0</v>
      </c>
      <c r="T69">
        <v>-21963.1</v>
      </c>
      <c r="U69">
        <v>0</v>
      </c>
      <c r="V69">
        <v>0</v>
      </c>
      <c r="W69">
        <v>2033.7</v>
      </c>
      <c r="X69">
        <v>5423.67</v>
      </c>
      <c r="Y69">
        <v>12062</v>
      </c>
      <c r="Z69">
        <v>433.91399999999999</v>
      </c>
      <c r="AA69">
        <v>66.327200000000005</v>
      </c>
      <c r="AB69">
        <v>2076.16</v>
      </c>
      <c r="AC69">
        <v>582.024</v>
      </c>
      <c r="AD69">
        <v>826.22699999999998</v>
      </c>
      <c r="AE69">
        <v>0</v>
      </c>
      <c r="AF69">
        <v>299.60500000000002</v>
      </c>
      <c r="AG69">
        <v>1707.86</v>
      </c>
      <c r="AH69">
        <v>1408.25</v>
      </c>
      <c r="AI69">
        <v>19.3</v>
      </c>
      <c r="AJ69">
        <v>0</v>
      </c>
      <c r="AK69">
        <v>4.42</v>
      </c>
      <c r="AL69">
        <v>25.91</v>
      </c>
      <c r="AM69">
        <v>0</v>
      </c>
      <c r="AN69">
        <v>-71.88</v>
      </c>
      <c r="AO69">
        <v>0</v>
      </c>
      <c r="AP69">
        <v>0</v>
      </c>
      <c r="AQ69">
        <v>9.66</v>
      </c>
      <c r="AR69">
        <v>31.12</v>
      </c>
      <c r="AS69">
        <v>50.84</v>
      </c>
      <c r="AT69">
        <v>1.9</v>
      </c>
      <c r="AU69">
        <v>71.27</v>
      </c>
      <c r="AV69">
        <v>49.63</v>
      </c>
      <c r="BI69">
        <v>0</v>
      </c>
      <c r="BJ69">
        <v>0</v>
      </c>
      <c r="BK69">
        <v>0.12561700000000001</v>
      </c>
      <c r="BL69">
        <v>7.7370900000000006E-2</v>
      </c>
      <c r="BM69">
        <v>0</v>
      </c>
      <c r="BN69">
        <v>-0.64281600000000005</v>
      </c>
      <c r="BO69">
        <v>0</v>
      </c>
      <c r="BP69">
        <v>0</v>
      </c>
      <c r="BQ69">
        <v>0.53989299999999996</v>
      </c>
      <c r="BR69">
        <v>0.84138999999999997</v>
      </c>
      <c r="BS69">
        <v>1.82348</v>
      </c>
      <c r="BT69">
        <v>7.39533E-2</v>
      </c>
      <c r="BU69">
        <v>2.8388900000000001</v>
      </c>
      <c r="BV69">
        <v>0.202988</v>
      </c>
      <c r="BW69">
        <v>299.22699999999998</v>
      </c>
      <c r="BX69">
        <v>0</v>
      </c>
      <c r="BY69">
        <v>1100.08</v>
      </c>
      <c r="BZ69">
        <v>581.79600000000005</v>
      </c>
      <c r="CA69">
        <v>-21963.1</v>
      </c>
      <c r="CB69">
        <v>2033.7</v>
      </c>
      <c r="CC69">
        <v>5452.4</v>
      </c>
      <c r="CD69">
        <v>12062</v>
      </c>
      <c r="CE69">
        <v>433.91399999999999</v>
      </c>
      <c r="CF69">
        <v>-6.0125900000000004E-4</v>
      </c>
      <c r="CG69">
        <v>1981.1</v>
      </c>
      <c r="CH69">
        <v>441.709</v>
      </c>
      <c r="CI69">
        <v>826.22699999999998</v>
      </c>
      <c r="CJ69">
        <v>299.60500000000002</v>
      </c>
      <c r="CK69">
        <v>1567.54</v>
      </c>
      <c r="CL69">
        <v>1267.94</v>
      </c>
      <c r="CM69">
        <v>14.7</v>
      </c>
      <c r="CN69">
        <v>0</v>
      </c>
      <c r="CO69">
        <v>4.42</v>
      </c>
      <c r="CP69">
        <v>25.91</v>
      </c>
      <c r="CQ69">
        <v>-71.87</v>
      </c>
      <c r="CR69">
        <v>9.66</v>
      </c>
      <c r="CS69">
        <v>31.24</v>
      </c>
      <c r="CT69">
        <v>50.84</v>
      </c>
      <c r="CU69">
        <v>1.9</v>
      </c>
      <c r="CV69">
        <v>66.8</v>
      </c>
      <c r="CW69">
        <v>45.03</v>
      </c>
      <c r="DH69">
        <v>0</v>
      </c>
      <c r="DI69">
        <v>0</v>
      </c>
      <c r="DJ69">
        <v>0.12561700000000001</v>
      </c>
      <c r="DK69">
        <v>7.7370900000000006E-2</v>
      </c>
      <c r="DL69">
        <v>-0.64281600000000005</v>
      </c>
      <c r="DM69">
        <v>0.53989299999999996</v>
      </c>
      <c r="DN69">
        <v>0.84755199999999997</v>
      </c>
      <c r="DO69">
        <v>1.82348</v>
      </c>
      <c r="DP69">
        <v>7.39533E-2</v>
      </c>
      <c r="DQ69">
        <v>2.8450500000000001</v>
      </c>
      <c r="DR69">
        <v>0.202988</v>
      </c>
      <c r="DS69" t="s">
        <v>1352</v>
      </c>
      <c r="DT69" t="s">
        <v>670</v>
      </c>
      <c r="DU69" t="s">
        <v>665</v>
      </c>
      <c r="DV69" t="s">
        <v>501</v>
      </c>
      <c r="DW69">
        <v>6.1616199999999996E-3</v>
      </c>
      <c r="DX69">
        <v>0</v>
      </c>
      <c r="DY69">
        <v>-6.7</v>
      </c>
      <c r="DZ69">
        <v>-10.199999999999999</v>
      </c>
      <c r="EC69">
        <v>394.28</v>
      </c>
      <c r="ED69">
        <v>0</v>
      </c>
      <c r="EE69">
        <v>1100.08</v>
      </c>
      <c r="EF69">
        <v>581.79600000000005</v>
      </c>
      <c r="EG69">
        <v>0</v>
      </c>
      <c r="EH69">
        <v>-21963.1</v>
      </c>
      <c r="EI69">
        <v>0</v>
      </c>
      <c r="EJ69">
        <v>0</v>
      </c>
      <c r="EK69">
        <v>2033.7</v>
      </c>
      <c r="EL69">
        <v>5423.67</v>
      </c>
      <c r="EM69">
        <v>12062</v>
      </c>
      <c r="EN69">
        <v>433.91399999999999</v>
      </c>
      <c r="EO69">
        <v>66.327200000000005</v>
      </c>
      <c r="EP69">
        <v>582.024</v>
      </c>
      <c r="EQ69">
        <v>826.22699999999998</v>
      </c>
      <c r="ER69">
        <v>0</v>
      </c>
      <c r="ES69">
        <v>299.60500000000002</v>
      </c>
      <c r="ET69">
        <v>1707.86</v>
      </c>
      <c r="EU69">
        <v>19.3</v>
      </c>
      <c r="EV69">
        <v>0</v>
      </c>
      <c r="EW69">
        <v>4.42</v>
      </c>
      <c r="EX69">
        <v>25.91</v>
      </c>
      <c r="EY69">
        <v>0</v>
      </c>
      <c r="EZ69">
        <v>-71.88</v>
      </c>
      <c r="FA69">
        <v>0</v>
      </c>
      <c r="FB69">
        <v>0</v>
      </c>
      <c r="FC69">
        <v>9.66</v>
      </c>
      <c r="FD69">
        <v>31.12</v>
      </c>
      <c r="FE69">
        <v>50.84</v>
      </c>
      <c r="FF69">
        <v>1.9</v>
      </c>
      <c r="FG69">
        <v>71.27</v>
      </c>
      <c r="FT69">
        <v>0</v>
      </c>
      <c r="FU69">
        <v>0</v>
      </c>
      <c r="FV69">
        <v>0.12561700000000001</v>
      </c>
      <c r="FW69">
        <v>7.7370900000000006E-2</v>
      </c>
      <c r="FX69">
        <v>0</v>
      </c>
      <c r="FY69">
        <v>-0.64281600000000005</v>
      </c>
      <c r="FZ69">
        <v>0</v>
      </c>
      <c r="GA69">
        <v>0</v>
      </c>
      <c r="GB69">
        <v>0.53989299999999996</v>
      </c>
      <c r="GC69">
        <v>0.84138999999999997</v>
      </c>
      <c r="GD69">
        <v>1.82348</v>
      </c>
      <c r="GE69">
        <v>7.39533E-2</v>
      </c>
      <c r="GF69">
        <v>2.8388900000000001</v>
      </c>
      <c r="GG69">
        <v>824.01</v>
      </c>
      <c r="GH69">
        <v>0.98659300000000005</v>
      </c>
      <c r="GI69">
        <v>1100.08</v>
      </c>
      <c r="GJ69">
        <v>0</v>
      </c>
      <c r="GK69">
        <v>5894.96</v>
      </c>
      <c r="GL69">
        <v>6547.69</v>
      </c>
      <c r="GM69">
        <v>10697.7</v>
      </c>
      <c r="GN69">
        <v>540.49900000000002</v>
      </c>
      <c r="GO69">
        <v>25606</v>
      </c>
      <c r="GP69">
        <v>685.98199999999997</v>
      </c>
      <c r="GQ69">
        <v>1250.5</v>
      </c>
      <c r="GR69">
        <v>291.12400000000002</v>
      </c>
      <c r="GS69">
        <v>2227.61</v>
      </c>
      <c r="GT69">
        <v>30.959499999999998</v>
      </c>
      <c r="GU69">
        <v>0</v>
      </c>
      <c r="GV69">
        <v>4.42</v>
      </c>
      <c r="GW69">
        <v>82.837199999999996</v>
      </c>
      <c r="GX69">
        <v>27.68</v>
      </c>
      <c r="GY69">
        <v>41.31</v>
      </c>
      <c r="GZ69">
        <v>45.1</v>
      </c>
      <c r="HA69">
        <v>2.52</v>
      </c>
      <c r="HB69">
        <v>234.827</v>
      </c>
      <c r="HC69">
        <v>24.29</v>
      </c>
      <c r="HD69">
        <v>0</v>
      </c>
      <c r="HE69">
        <v>4.42</v>
      </c>
      <c r="HF69">
        <v>35.619999999999997</v>
      </c>
      <c r="HG69">
        <v>27.68</v>
      </c>
      <c r="HH69">
        <v>34.82</v>
      </c>
      <c r="HI69">
        <v>45.1</v>
      </c>
      <c r="HJ69">
        <v>2.52</v>
      </c>
      <c r="HK69">
        <v>174.45</v>
      </c>
      <c r="ID69">
        <v>0</v>
      </c>
      <c r="IE69">
        <v>0</v>
      </c>
      <c r="IF69">
        <v>0.12561700000000001</v>
      </c>
      <c r="IG69">
        <v>0</v>
      </c>
      <c r="IH69">
        <v>1.7213499999999999</v>
      </c>
      <c r="II69">
        <v>0.80892399999999998</v>
      </c>
      <c r="IJ69">
        <v>1.7518499999999999</v>
      </c>
      <c r="IK69">
        <v>0.114331</v>
      </c>
      <c r="IL69">
        <v>4.5220700000000003</v>
      </c>
      <c r="IM69">
        <v>61</v>
      </c>
      <c r="IN69">
        <v>30.6</v>
      </c>
      <c r="IO69">
        <v>30.4</v>
      </c>
      <c r="IP69">
        <v>59.1</v>
      </c>
      <c r="IQ69">
        <v>30.7</v>
      </c>
      <c r="IR69">
        <v>28.4</v>
      </c>
      <c r="IU69">
        <v>8.35</v>
      </c>
      <c r="IV69">
        <v>41.28</v>
      </c>
      <c r="IW69">
        <v>7.98</v>
      </c>
      <c r="IX69">
        <v>37.049999999999997</v>
      </c>
      <c r="IY69">
        <v>8.35</v>
      </c>
      <c r="IZ69">
        <v>41.28</v>
      </c>
      <c r="JA69">
        <v>7.59</v>
      </c>
      <c r="JB69">
        <v>110.627</v>
      </c>
      <c r="JK69">
        <v>1</v>
      </c>
      <c r="JL69">
        <v>17.1661</v>
      </c>
      <c r="JM69">
        <v>17.1661</v>
      </c>
      <c r="JP69">
        <v>21969.5</v>
      </c>
      <c r="JQ69">
        <v>17.1661</v>
      </c>
      <c r="JR69">
        <v>1.35</v>
      </c>
      <c r="JS69">
        <v>2.0299999999999998</v>
      </c>
      <c r="JT69">
        <v>10.17</v>
      </c>
      <c r="JU69">
        <v>1.35</v>
      </c>
      <c r="JV69">
        <v>2.0299999999999998</v>
      </c>
      <c r="JW69">
        <v>9.41</v>
      </c>
      <c r="JZ69">
        <v>2</v>
      </c>
      <c r="KA69">
        <v>8</v>
      </c>
      <c r="KB69">
        <v>104.70099999999999</v>
      </c>
      <c r="KC69">
        <v>11.345800000000001</v>
      </c>
      <c r="KD69">
        <v>94.2239</v>
      </c>
      <c r="KE69">
        <v>13.733000000000001</v>
      </c>
      <c r="KF69">
        <v>122.488</v>
      </c>
      <c r="KG69">
        <v>20.187000000000001</v>
      </c>
      <c r="KJ69">
        <v>78.578199999999995</v>
      </c>
      <c r="KK69">
        <v>0</v>
      </c>
      <c r="KL69">
        <v>219.49799999999999</v>
      </c>
      <c r="KM69">
        <v>114.498</v>
      </c>
      <c r="KN69">
        <v>0</v>
      </c>
      <c r="KO69">
        <v>-3385.02</v>
      </c>
      <c r="KP69">
        <v>0</v>
      </c>
      <c r="KQ69">
        <v>0</v>
      </c>
      <c r="KR69">
        <v>441.303</v>
      </c>
      <c r="KS69">
        <v>1075.3</v>
      </c>
      <c r="KT69">
        <v>2466.0500000000002</v>
      </c>
      <c r="KU69">
        <v>95.033199999999994</v>
      </c>
      <c r="KV69">
        <v>1105.24</v>
      </c>
      <c r="KW69">
        <v>3088.82</v>
      </c>
      <c r="KX69">
        <v>4384.82</v>
      </c>
      <c r="KY69">
        <v>0</v>
      </c>
      <c r="KZ69">
        <v>1590.01</v>
      </c>
      <c r="LA69">
        <v>9063.65</v>
      </c>
      <c r="LB69">
        <v>59.736400000000003</v>
      </c>
      <c r="LC69">
        <v>0</v>
      </c>
      <c r="LD69">
        <v>219.49799999999999</v>
      </c>
      <c r="LE69">
        <v>114.498</v>
      </c>
      <c r="LF69">
        <v>-3385.02</v>
      </c>
      <c r="LG69">
        <v>441.303</v>
      </c>
      <c r="LH69">
        <v>1081.3399999999999</v>
      </c>
      <c r="LI69">
        <v>2466.0500000000002</v>
      </c>
      <c r="LJ69">
        <v>95.033199999999994</v>
      </c>
      <c r="LK69">
        <v>1092.44</v>
      </c>
      <c r="LL69">
        <v>2344.16</v>
      </c>
      <c r="LM69">
        <v>4384.82</v>
      </c>
      <c r="LN69">
        <v>1590.01</v>
      </c>
      <c r="LO69">
        <v>8318.99</v>
      </c>
      <c r="LP69">
        <v>171.626</v>
      </c>
      <c r="LQ69">
        <v>0.27677499999999999</v>
      </c>
      <c r="LR69">
        <v>219.49799999999999</v>
      </c>
      <c r="LS69">
        <v>0</v>
      </c>
      <c r="LT69">
        <v>1278.6099999999999</v>
      </c>
      <c r="LU69">
        <v>1315.06</v>
      </c>
      <c r="LV69">
        <v>2209.0100000000002</v>
      </c>
      <c r="LW69">
        <v>129.84899999999999</v>
      </c>
      <c r="LX69">
        <v>5323.93</v>
      </c>
      <c r="LY69">
        <v>3640.53</v>
      </c>
      <c r="LZ69">
        <v>6636.46</v>
      </c>
      <c r="MA69">
        <v>1545</v>
      </c>
      <c r="MB69">
        <v>11822</v>
      </c>
    </row>
    <row r="70" spans="1:340" x14ac:dyDescent="0.25">
      <c r="A70" s="26">
        <v>44502.556319444448</v>
      </c>
      <c r="B70" t="s">
        <v>1418</v>
      </c>
      <c r="C70" t="s">
        <v>805</v>
      </c>
      <c r="D70">
        <v>2</v>
      </c>
      <c r="E70">
        <v>8</v>
      </c>
      <c r="F70">
        <v>6960</v>
      </c>
      <c r="G70" t="s">
        <v>87</v>
      </c>
      <c r="H70" t="s">
        <v>393</v>
      </c>
      <c r="I70">
        <v>0</v>
      </c>
      <c r="J70">
        <v>0</v>
      </c>
      <c r="K70">
        <v>0</v>
      </c>
      <c r="L70">
        <v>26.9</v>
      </c>
      <c r="O70">
        <v>185.90100000000001</v>
      </c>
      <c r="P70">
        <v>532.92499999999995</v>
      </c>
      <c r="Q70">
        <v>1100.08</v>
      </c>
      <c r="R70">
        <v>581.74599999999998</v>
      </c>
      <c r="S70">
        <v>0</v>
      </c>
      <c r="T70">
        <v>-22493.4</v>
      </c>
      <c r="U70">
        <v>0</v>
      </c>
      <c r="V70">
        <v>0</v>
      </c>
      <c r="W70">
        <v>2033.7</v>
      </c>
      <c r="X70">
        <v>5563.2</v>
      </c>
      <c r="Y70">
        <v>12062</v>
      </c>
      <c r="Z70">
        <v>433.91399999999999</v>
      </c>
      <c r="AA70">
        <v>-6.66184E-4</v>
      </c>
      <c r="AB70">
        <v>2400.65</v>
      </c>
      <c r="AC70">
        <v>274.411</v>
      </c>
      <c r="AD70">
        <v>756.68899999999996</v>
      </c>
      <c r="AE70">
        <v>0</v>
      </c>
      <c r="AF70">
        <v>299.60500000000002</v>
      </c>
      <c r="AG70">
        <v>1330.7</v>
      </c>
      <c r="AH70">
        <v>1031.0999999999999</v>
      </c>
      <c r="AI70">
        <v>9.3699999999999992</v>
      </c>
      <c r="AJ70">
        <v>10.029999999999999</v>
      </c>
      <c r="AK70">
        <v>4.3899999999999997</v>
      </c>
      <c r="AL70">
        <v>23.99</v>
      </c>
      <c r="AM70">
        <v>0</v>
      </c>
      <c r="AN70">
        <v>-74.5</v>
      </c>
      <c r="AO70">
        <v>0</v>
      </c>
      <c r="AP70">
        <v>0</v>
      </c>
      <c r="AQ70">
        <v>9.15</v>
      </c>
      <c r="AR70">
        <v>31.57</v>
      </c>
      <c r="AS70">
        <v>49.71</v>
      </c>
      <c r="AT70">
        <v>1.83</v>
      </c>
      <c r="AU70">
        <v>65.540000000000006</v>
      </c>
      <c r="AV70">
        <v>47.78</v>
      </c>
      <c r="BI70">
        <v>0</v>
      </c>
      <c r="BJ70">
        <v>1.55721</v>
      </c>
      <c r="BK70">
        <v>0.12561700000000001</v>
      </c>
      <c r="BL70">
        <v>7.7370900000000006E-2</v>
      </c>
      <c r="BM70">
        <v>0</v>
      </c>
      <c r="BN70">
        <v>-0.45977200000000001</v>
      </c>
      <c r="BO70">
        <v>0</v>
      </c>
      <c r="BP70">
        <v>0</v>
      </c>
      <c r="BQ70">
        <v>0.53989299999999996</v>
      </c>
      <c r="BR70">
        <v>0.87331300000000001</v>
      </c>
      <c r="BS70">
        <v>1.82348</v>
      </c>
      <c r="BT70">
        <v>7.39533E-2</v>
      </c>
      <c r="BU70">
        <v>4.6110600000000002</v>
      </c>
      <c r="BV70">
        <v>1.7602</v>
      </c>
      <c r="BW70">
        <v>185.90100000000001</v>
      </c>
      <c r="BX70">
        <v>532.92499999999995</v>
      </c>
      <c r="BY70">
        <v>1100.08</v>
      </c>
      <c r="BZ70">
        <v>581.74599999999998</v>
      </c>
      <c r="CA70">
        <v>-22493.4</v>
      </c>
      <c r="CB70">
        <v>2033.7</v>
      </c>
      <c r="CC70">
        <v>5563.2</v>
      </c>
      <c r="CD70">
        <v>12062</v>
      </c>
      <c r="CE70">
        <v>433.91399999999999</v>
      </c>
      <c r="CF70">
        <v>-6.66184E-4</v>
      </c>
      <c r="CG70">
        <v>2400.65</v>
      </c>
      <c r="CH70">
        <v>274.411</v>
      </c>
      <c r="CI70">
        <v>756.68899999999996</v>
      </c>
      <c r="CJ70">
        <v>299.60500000000002</v>
      </c>
      <c r="CK70">
        <v>1330.7</v>
      </c>
      <c r="CL70">
        <v>1031.0999999999999</v>
      </c>
      <c r="CM70">
        <v>9.3699999999999992</v>
      </c>
      <c r="CN70">
        <v>10.029999999999999</v>
      </c>
      <c r="CO70">
        <v>4.3899999999999997</v>
      </c>
      <c r="CP70">
        <v>23.99</v>
      </c>
      <c r="CQ70">
        <v>-74.5</v>
      </c>
      <c r="CR70">
        <v>9.15</v>
      </c>
      <c r="CS70">
        <v>31.57</v>
      </c>
      <c r="CT70">
        <v>49.71</v>
      </c>
      <c r="CU70">
        <v>1.83</v>
      </c>
      <c r="CV70">
        <v>65.540000000000006</v>
      </c>
      <c r="CW70">
        <v>47.78</v>
      </c>
      <c r="DH70">
        <v>0</v>
      </c>
      <c r="DI70">
        <v>1.55721</v>
      </c>
      <c r="DJ70">
        <v>0.12561700000000001</v>
      </c>
      <c r="DK70">
        <v>7.7370900000000006E-2</v>
      </c>
      <c r="DL70">
        <v>-0.45977200000000001</v>
      </c>
      <c r="DM70">
        <v>0.53989299999999996</v>
      </c>
      <c r="DN70">
        <v>0.87331300000000001</v>
      </c>
      <c r="DO70">
        <v>1.82348</v>
      </c>
      <c r="DP70">
        <v>7.39533E-2</v>
      </c>
      <c r="DQ70">
        <v>4.6110600000000002</v>
      </c>
      <c r="DR70">
        <v>1.7602</v>
      </c>
      <c r="DS70" t="s">
        <v>1352</v>
      </c>
      <c r="DT70" t="s">
        <v>670</v>
      </c>
      <c r="DU70" t="s">
        <v>665</v>
      </c>
      <c r="DV70" t="s">
        <v>501</v>
      </c>
      <c r="DW70">
        <v>0</v>
      </c>
      <c r="DX70">
        <v>0</v>
      </c>
      <c r="DY70">
        <v>0</v>
      </c>
      <c r="DZ70">
        <v>0</v>
      </c>
      <c r="EC70">
        <v>185.90100000000001</v>
      </c>
      <c r="ED70">
        <v>532.92499999999995</v>
      </c>
      <c r="EE70">
        <v>1100.08</v>
      </c>
      <c r="EF70">
        <v>581.74599999999998</v>
      </c>
      <c r="EG70">
        <v>0</v>
      </c>
      <c r="EH70">
        <v>-22493.4</v>
      </c>
      <c r="EI70">
        <v>0</v>
      </c>
      <c r="EJ70">
        <v>0</v>
      </c>
      <c r="EK70">
        <v>2033.7</v>
      </c>
      <c r="EL70">
        <v>5563.2</v>
      </c>
      <c r="EM70">
        <v>12062</v>
      </c>
      <c r="EN70">
        <v>433.91399999999999</v>
      </c>
      <c r="EO70">
        <v>-6.66184E-4</v>
      </c>
      <c r="EP70">
        <v>274.411</v>
      </c>
      <c r="EQ70">
        <v>756.68899999999996</v>
      </c>
      <c r="ER70">
        <v>0</v>
      </c>
      <c r="ES70">
        <v>299.60500000000002</v>
      </c>
      <c r="ET70">
        <v>1330.7</v>
      </c>
      <c r="EU70">
        <v>9.3699999999999992</v>
      </c>
      <c r="EV70">
        <v>10.029999999999999</v>
      </c>
      <c r="EW70">
        <v>4.3899999999999997</v>
      </c>
      <c r="EX70">
        <v>23.99</v>
      </c>
      <c r="EY70">
        <v>0</v>
      </c>
      <c r="EZ70">
        <v>-74.5</v>
      </c>
      <c r="FA70">
        <v>0</v>
      </c>
      <c r="FB70">
        <v>0</v>
      </c>
      <c r="FC70">
        <v>9.15</v>
      </c>
      <c r="FD70">
        <v>31.57</v>
      </c>
      <c r="FE70">
        <v>49.71</v>
      </c>
      <c r="FF70">
        <v>1.83</v>
      </c>
      <c r="FG70">
        <v>65.540000000000006</v>
      </c>
      <c r="FT70">
        <v>0</v>
      </c>
      <c r="FU70">
        <v>1.55721</v>
      </c>
      <c r="FV70">
        <v>0.12561700000000001</v>
      </c>
      <c r="FW70">
        <v>7.7370900000000006E-2</v>
      </c>
      <c r="FX70">
        <v>0</v>
      </c>
      <c r="FY70">
        <v>-0.45977200000000001</v>
      </c>
      <c r="FZ70">
        <v>0</v>
      </c>
      <c r="GA70">
        <v>0</v>
      </c>
      <c r="GB70">
        <v>0.53989299999999996</v>
      </c>
      <c r="GC70">
        <v>0.87331300000000001</v>
      </c>
      <c r="GD70">
        <v>1.82348</v>
      </c>
      <c r="GE70">
        <v>7.39533E-2</v>
      </c>
      <c r="GF70">
        <v>4.6110600000000002</v>
      </c>
      <c r="GG70">
        <v>1020.02</v>
      </c>
      <c r="GH70">
        <v>1143.6600000000001</v>
      </c>
      <c r="GI70">
        <v>1100.08</v>
      </c>
      <c r="GJ70">
        <v>0</v>
      </c>
      <c r="GK70">
        <v>5894.96</v>
      </c>
      <c r="GL70">
        <v>6547.69</v>
      </c>
      <c r="GM70">
        <v>10697.7</v>
      </c>
      <c r="GN70">
        <v>540.49900000000002</v>
      </c>
      <c r="GO70">
        <v>26944.6</v>
      </c>
      <c r="GP70">
        <v>849.12400000000002</v>
      </c>
      <c r="GQ70">
        <v>1171.05</v>
      </c>
      <c r="GR70">
        <v>291.12400000000002</v>
      </c>
      <c r="GS70">
        <v>2311.3000000000002</v>
      </c>
      <c r="GT70">
        <v>33.722499999999997</v>
      </c>
      <c r="GU70">
        <v>20.09</v>
      </c>
      <c r="GV70">
        <v>4.3899999999999997</v>
      </c>
      <c r="GW70">
        <v>69.8125</v>
      </c>
      <c r="GX70">
        <v>27.08</v>
      </c>
      <c r="GY70">
        <v>41.08</v>
      </c>
      <c r="GZ70">
        <v>44.65</v>
      </c>
      <c r="HA70">
        <v>2.41</v>
      </c>
      <c r="HB70">
        <v>243.23500000000001</v>
      </c>
      <c r="HC70">
        <v>30.42</v>
      </c>
      <c r="HD70">
        <v>20.09</v>
      </c>
      <c r="HE70">
        <v>4.3899999999999997</v>
      </c>
      <c r="HF70">
        <v>33.51</v>
      </c>
      <c r="HG70">
        <v>27.08</v>
      </c>
      <c r="HH70">
        <v>34.590000000000003</v>
      </c>
      <c r="HI70">
        <v>44.65</v>
      </c>
      <c r="HJ70">
        <v>2.41</v>
      </c>
      <c r="HK70">
        <v>197.14</v>
      </c>
      <c r="ID70">
        <v>0</v>
      </c>
      <c r="IE70">
        <v>3.0703800000000001</v>
      </c>
      <c r="IF70">
        <v>0.12561700000000001</v>
      </c>
      <c r="IG70">
        <v>0</v>
      </c>
      <c r="IH70">
        <v>1.7213499999999999</v>
      </c>
      <c r="II70">
        <v>0.80892399999999998</v>
      </c>
      <c r="IJ70">
        <v>1.7518499999999999</v>
      </c>
      <c r="IK70">
        <v>0.114331</v>
      </c>
      <c r="IL70">
        <v>7.5924500000000004</v>
      </c>
      <c r="IM70">
        <v>57.6</v>
      </c>
      <c r="IN70">
        <v>30.7</v>
      </c>
      <c r="IO70">
        <v>26.9</v>
      </c>
      <c r="IP70">
        <v>57.6</v>
      </c>
      <c r="IQ70">
        <v>30.7</v>
      </c>
      <c r="IR70">
        <v>26.9</v>
      </c>
      <c r="IU70">
        <v>17.47</v>
      </c>
      <c r="IV70">
        <v>30.31</v>
      </c>
      <c r="IW70">
        <v>17.47</v>
      </c>
      <c r="IX70">
        <v>30.31</v>
      </c>
      <c r="IY70">
        <v>17.47</v>
      </c>
      <c r="IZ70">
        <v>30.31</v>
      </c>
      <c r="JA70">
        <v>28.18</v>
      </c>
      <c r="JB70">
        <v>99.834999999999994</v>
      </c>
      <c r="JK70">
        <v>1</v>
      </c>
      <c r="JL70">
        <v>14.796799999999999</v>
      </c>
      <c r="JM70">
        <v>14.796799999999999</v>
      </c>
      <c r="JP70">
        <v>22500</v>
      </c>
      <c r="JQ70">
        <v>14.796799999999999</v>
      </c>
      <c r="JR70">
        <v>1.38</v>
      </c>
      <c r="JS70">
        <v>2.0699999999999998</v>
      </c>
      <c r="JT70">
        <v>8.2200000000000006</v>
      </c>
      <c r="JU70">
        <v>1.38</v>
      </c>
      <c r="JV70">
        <v>2.0699999999999998</v>
      </c>
      <c r="JW70">
        <v>8.2200000000000006</v>
      </c>
      <c r="JZ70">
        <v>2</v>
      </c>
      <c r="KA70">
        <v>8</v>
      </c>
      <c r="KB70">
        <v>103.17100000000001</v>
      </c>
      <c r="KC70">
        <v>74.665400000000005</v>
      </c>
      <c r="KD70">
        <v>103.17100000000001</v>
      </c>
      <c r="KE70">
        <v>74.665400000000005</v>
      </c>
      <c r="KF70">
        <v>178.791</v>
      </c>
      <c r="KG70">
        <v>142.63900000000001</v>
      </c>
      <c r="KJ70">
        <v>36.822800000000001</v>
      </c>
      <c r="KK70">
        <v>132.04400000000001</v>
      </c>
      <c r="KL70">
        <v>219.49799999999999</v>
      </c>
      <c r="KM70">
        <v>114.49</v>
      </c>
      <c r="KN70">
        <v>0</v>
      </c>
      <c r="KO70">
        <v>-3452.42</v>
      </c>
      <c r="KP70">
        <v>0</v>
      </c>
      <c r="KQ70">
        <v>0</v>
      </c>
      <c r="KR70">
        <v>441.303</v>
      </c>
      <c r="KS70">
        <v>1103.96</v>
      </c>
      <c r="KT70">
        <v>2466.0500000000002</v>
      </c>
      <c r="KU70">
        <v>95.033199999999994</v>
      </c>
      <c r="KV70">
        <v>1156.77</v>
      </c>
      <c r="KW70">
        <v>1456.31</v>
      </c>
      <c r="KX70">
        <v>4015.77</v>
      </c>
      <c r="KY70">
        <v>0</v>
      </c>
      <c r="KZ70">
        <v>1590.01</v>
      </c>
      <c r="LA70">
        <v>7062.09</v>
      </c>
      <c r="LB70">
        <v>36.822800000000001</v>
      </c>
      <c r="LC70">
        <v>132.04400000000001</v>
      </c>
      <c r="LD70">
        <v>219.49799999999999</v>
      </c>
      <c r="LE70">
        <v>114.49</v>
      </c>
      <c r="LF70">
        <v>-3452.42</v>
      </c>
      <c r="LG70">
        <v>441.303</v>
      </c>
      <c r="LH70">
        <v>1103.96</v>
      </c>
      <c r="LI70">
        <v>2466.0500000000002</v>
      </c>
      <c r="LJ70">
        <v>95.033199999999994</v>
      </c>
      <c r="LK70">
        <v>1156.77</v>
      </c>
      <c r="LL70">
        <v>1456.31</v>
      </c>
      <c r="LM70">
        <v>4015.77</v>
      </c>
      <c r="LN70">
        <v>1590.01</v>
      </c>
      <c r="LO70">
        <v>7062.09</v>
      </c>
      <c r="LP70">
        <v>211.35300000000001</v>
      </c>
      <c r="LQ70">
        <v>278.738</v>
      </c>
      <c r="LR70">
        <v>219.49799999999999</v>
      </c>
      <c r="LS70">
        <v>0</v>
      </c>
      <c r="LT70">
        <v>1278.6099999999999</v>
      </c>
      <c r="LU70">
        <v>1315.06</v>
      </c>
      <c r="LV70">
        <v>2209.0100000000002</v>
      </c>
      <c r="LW70">
        <v>129.84899999999999</v>
      </c>
      <c r="LX70">
        <v>5642.12</v>
      </c>
      <c r="LY70">
        <v>4506.33</v>
      </c>
      <c r="LZ70">
        <v>6214.82</v>
      </c>
      <c r="MA70">
        <v>1545</v>
      </c>
      <c r="MB70">
        <v>12266.2</v>
      </c>
    </row>
    <row r="71" spans="1:340" x14ac:dyDescent="0.25">
      <c r="A71" s="26">
        <v>44502.556770833333</v>
      </c>
      <c r="B71" t="s">
        <v>1419</v>
      </c>
      <c r="C71" t="s">
        <v>807</v>
      </c>
      <c r="D71">
        <v>2</v>
      </c>
      <c r="E71">
        <v>8</v>
      </c>
      <c r="F71">
        <v>6960</v>
      </c>
      <c r="G71" t="s">
        <v>87</v>
      </c>
      <c r="H71" t="s">
        <v>112</v>
      </c>
      <c r="I71">
        <v>-3.15</v>
      </c>
      <c r="J71">
        <v>-1.3</v>
      </c>
      <c r="K71">
        <v>-1.3</v>
      </c>
      <c r="L71">
        <v>28.2</v>
      </c>
      <c r="O71">
        <v>231.947</v>
      </c>
      <c r="P71">
        <v>588.33900000000006</v>
      </c>
      <c r="Q71">
        <v>1100.08</v>
      </c>
      <c r="R71">
        <v>581.74599999999998</v>
      </c>
      <c r="S71">
        <v>0</v>
      </c>
      <c r="T71">
        <v>-22493.4</v>
      </c>
      <c r="U71">
        <v>0</v>
      </c>
      <c r="V71">
        <v>0</v>
      </c>
      <c r="W71">
        <v>2033.7</v>
      </c>
      <c r="X71">
        <v>5555.68</v>
      </c>
      <c r="Y71">
        <v>12062</v>
      </c>
      <c r="Z71">
        <v>433.91399999999999</v>
      </c>
      <c r="AA71">
        <v>93.943899999999999</v>
      </c>
      <c r="AB71">
        <v>2502.11</v>
      </c>
      <c r="AC71">
        <v>342.38</v>
      </c>
      <c r="AD71">
        <v>756.68899999999996</v>
      </c>
      <c r="AE71">
        <v>0</v>
      </c>
      <c r="AF71">
        <v>299.60500000000002</v>
      </c>
      <c r="AG71">
        <v>1398.67</v>
      </c>
      <c r="AH71">
        <v>1099.07</v>
      </c>
      <c r="AI71">
        <v>11.67</v>
      </c>
      <c r="AJ71">
        <v>10.88</v>
      </c>
      <c r="AK71">
        <v>4.3899999999999997</v>
      </c>
      <c r="AL71">
        <v>23.99</v>
      </c>
      <c r="AM71">
        <v>0</v>
      </c>
      <c r="AN71">
        <v>-74.510000000000005</v>
      </c>
      <c r="AO71">
        <v>0</v>
      </c>
      <c r="AP71">
        <v>0</v>
      </c>
      <c r="AQ71">
        <v>9.15</v>
      </c>
      <c r="AR71">
        <v>31.54</v>
      </c>
      <c r="AS71">
        <v>49.71</v>
      </c>
      <c r="AT71">
        <v>1.83</v>
      </c>
      <c r="AU71">
        <v>68.650000000000006</v>
      </c>
      <c r="AV71">
        <v>50.93</v>
      </c>
      <c r="BI71">
        <v>0</v>
      </c>
      <c r="BJ71">
        <v>1.6924600000000001</v>
      </c>
      <c r="BK71">
        <v>0.12561700000000001</v>
      </c>
      <c r="BL71">
        <v>7.7370900000000006E-2</v>
      </c>
      <c r="BM71">
        <v>0</v>
      </c>
      <c r="BN71">
        <v>-0.45977200000000001</v>
      </c>
      <c r="BO71">
        <v>0</v>
      </c>
      <c r="BP71">
        <v>0</v>
      </c>
      <c r="BQ71">
        <v>0.53989299999999996</v>
      </c>
      <c r="BR71">
        <v>0.87416000000000005</v>
      </c>
      <c r="BS71">
        <v>1.82348</v>
      </c>
      <c r="BT71">
        <v>7.39533E-2</v>
      </c>
      <c r="BU71">
        <v>4.74716</v>
      </c>
      <c r="BV71">
        <v>1.89544</v>
      </c>
      <c r="BW71">
        <v>185.90100000000001</v>
      </c>
      <c r="BX71">
        <v>532.92499999999995</v>
      </c>
      <c r="BY71">
        <v>1100.08</v>
      </c>
      <c r="BZ71">
        <v>581.74599999999998</v>
      </c>
      <c r="CA71">
        <v>-22493.4</v>
      </c>
      <c r="CB71">
        <v>2033.7</v>
      </c>
      <c r="CC71">
        <v>5563.2</v>
      </c>
      <c r="CD71">
        <v>12062</v>
      </c>
      <c r="CE71">
        <v>433.91399999999999</v>
      </c>
      <c r="CF71">
        <v>-6.66184E-4</v>
      </c>
      <c r="CG71">
        <v>2400.65</v>
      </c>
      <c r="CH71">
        <v>274.411</v>
      </c>
      <c r="CI71">
        <v>756.68899999999996</v>
      </c>
      <c r="CJ71">
        <v>299.60500000000002</v>
      </c>
      <c r="CK71">
        <v>1330.7</v>
      </c>
      <c r="CL71">
        <v>1031.0999999999999</v>
      </c>
      <c r="CM71">
        <v>9.3699999999999992</v>
      </c>
      <c r="CN71">
        <v>10.029999999999999</v>
      </c>
      <c r="CO71">
        <v>4.3899999999999997</v>
      </c>
      <c r="CP71">
        <v>23.99</v>
      </c>
      <c r="CQ71">
        <v>-74.5</v>
      </c>
      <c r="CR71">
        <v>9.15</v>
      </c>
      <c r="CS71">
        <v>31.57</v>
      </c>
      <c r="CT71">
        <v>49.71</v>
      </c>
      <c r="CU71">
        <v>1.83</v>
      </c>
      <c r="CV71">
        <v>65.540000000000006</v>
      </c>
      <c r="CW71">
        <v>47.78</v>
      </c>
      <c r="DH71">
        <v>0</v>
      </c>
      <c r="DI71">
        <v>1.55721</v>
      </c>
      <c r="DJ71">
        <v>0.12561700000000001</v>
      </c>
      <c r="DK71">
        <v>7.7370900000000006E-2</v>
      </c>
      <c r="DL71">
        <v>-0.45977200000000001</v>
      </c>
      <c r="DM71">
        <v>0.53989299999999996</v>
      </c>
      <c r="DN71">
        <v>0.87331300000000001</v>
      </c>
      <c r="DO71">
        <v>1.82348</v>
      </c>
      <c r="DP71">
        <v>7.39533E-2</v>
      </c>
      <c r="DQ71">
        <v>4.6110600000000002</v>
      </c>
      <c r="DR71">
        <v>1.7602</v>
      </c>
      <c r="DS71" t="s">
        <v>1352</v>
      </c>
      <c r="DT71" t="s">
        <v>670</v>
      </c>
      <c r="DU71" t="s">
        <v>665</v>
      </c>
      <c r="DV71" t="s">
        <v>501</v>
      </c>
      <c r="DW71">
        <v>-0.13609599999999999</v>
      </c>
      <c r="DX71">
        <v>-0.13525000000000001</v>
      </c>
      <c r="DY71">
        <v>-4.7</v>
      </c>
      <c r="DZ71">
        <v>-6.6</v>
      </c>
      <c r="EC71">
        <v>231.947</v>
      </c>
      <c r="ED71">
        <v>588.33900000000006</v>
      </c>
      <c r="EE71">
        <v>1100.08</v>
      </c>
      <c r="EF71">
        <v>581.74599999999998</v>
      </c>
      <c r="EG71">
        <v>0</v>
      </c>
      <c r="EH71">
        <v>-22493.4</v>
      </c>
      <c r="EI71">
        <v>0</v>
      </c>
      <c r="EJ71">
        <v>0</v>
      </c>
      <c r="EK71">
        <v>2033.7</v>
      </c>
      <c r="EL71">
        <v>5555.68</v>
      </c>
      <c r="EM71">
        <v>12062</v>
      </c>
      <c r="EN71">
        <v>433.91399999999999</v>
      </c>
      <c r="EO71">
        <v>93.943899999999999</v>
      </c>
      <c r="EP71">
        <v>342.38</v>
      </c>
      <c r="EQ71">
        <v>756.68899999999996</v>
      </c>
      <c r="ER71">
        <v>0</v>
      </c>
      <c r="ES71">
        <v>299.60500000000002</v>
      </c>
      <c r="ET71">
        <v>1398.67</v>
      </c>
      <c r="EU71">
        <v>11.67</v>
      </c>
      <c r="EV71">
        <v>10.88</v>
      </c>
      <c r="EW71">
        <v>4.3899999999999997</v>
      </c>
      <c r="EX71">
        <v>23.99</v>
      </c>
      <c r="EY71">
        <v>0</v>
      </c>
      <c r="EZ71">
        <v>-74.510000000000005</v>
      </c>
      <c r="FA71">
        <v>0</v>
      </c>
      <c r="FB71">
        <v>0</v>
      </c>
      <c r="FC71">
        <v>9.15</v>
      </c>
      <c r="FD71">
        <v>31.54</v>
      </c>
      <c r="FE71">
        <v>49.71</v>
      </c>
      <c r="FF71">
        <v>1.83</v>
      </c>
      <c r="FG71">
        <v>68.650000000000006</v>
      </c>
      <c r="FT71">
        <v>0</v>
      </c>
      <c r="FU71">
        <v>1.6924600000000001</v>
      </c>
      <c r="FV71">
        <v>0.12561700000000001</v>
      </c>
      <c r="FW71">
        <v>7.7370900000000006E-2</v>
      </c>
      <c r="FX71">
        <v>0</v>
      </c>
      <c r="FY71">
        <v>-0.45977200000000001</v>
      </c>
      <c r="FZ71">
        <v>0</v>
      </c>
      <c r="GA71">
        <v>0</v>
      </c>
      <c r="GB71">
        <v>0.53989299999999996</v>
      </c>
      <c r="GC71">
        <v>0.87416000000000005</v>
      </c>
      <c r="GD71">
        <v>1.82348</v>
      </c>
      <c r="GE71">
        <v>7.39533E-2</v>
      </c>
      <c r="GF71">
        <v>4.74716</v>
      </c>
      <c r="GG71">
        <v>1020.02</v>
      </c>
      <c r="GH71">
        <v>1143.6600000000001</v>
      </c>
      <c r="GI71">
        <v>1100.08</v>
      </c>
      <c r="GJ71">
        <v>0</v>
      </c>
      <c r="GK71">
        <v>5894.96</v>
      </c>
      <c r="GL71">
        <v>6547.69</v>
      </c>
      <c r="GM71">
        <v>10697.7</v>
      </c>
      <c r="GN71">
        <v>540.49900000000002</v>
      </c>
      <c r="GO71">
        <v>26944.6</v>
      </c>
      <c r="GP71">
        <v>849.12400000000002</v>
      </c>
      <c r="GQ71">
        <v>1171.05</v>
      </c>
      <c r="GR71">
        <v>291.12400000000002</v>
      </c>
      <c r="GS71">
        <v>2311.3000000000002</v>
      </c>
      <c r="GT71">
        <v>33.722499999999997</v>
      </c>
      <c r="GU71">
        <v>20.09</v>
      </c>
      <c r="GV71">
        <v>4.3899999999999997</v>
      </c>
      <c r="GW71">
        <v>69.8125</v>
      </c>
      <c r="GX71">
        <v>27.08</v>
      </c>
      <c r="GY71">
        <v>41.08</v>
      </c>
      <c r="GZ71">
        <v>44.65</v>
      </c>
      <c r="HA71">
        <v>2.41</v>
      </c>
      <c r="HB71">
        <v>243.23500000000001</v>
      </c>
      <c r="HC71">
        <v>30.42</v>
      </c>
      <c r="HD71">
        <v>20.09</v>
      </c>
      <c r="HE71">
        <v>4.3899999999999997</v>
      </c>
      <c r="HF71">
        <v>33.51</v>
      </c>
      <c r="HG71">
        <v>27.08</v>
      </c>
      <c r="HH71">
        <v>34.590000000000003</v>
      </c>
      <c r="HI71">
        <v>44.65</v>
      </c>
      <c r="HJ71">
        <v>2.41</v>
      </c>
      <c r="HK71">
        <v>197.14</v>
      </c>
      <c r="ID71">
        <v>0</v>
      </c>
      <c r="IE71">
        <v>3.0703800000000001</v>
      </c>
      <c r="IF71">
        <v>0.12561700000000001</v>
      </c>
      <c r="IG71">
        <v>0</v>
      </c>
      <c r="IH71">
        <v>1.7213499999999999</v>
      </c>
      <c r="II71">
        <v>0.80892399999999998</v>
      </c>
      <c r="IJ71">
        <v>1.7518499999999999</v>
      </c>
      <c r="IK71">
        <v>0.114331</v>
      </c>
      <c r="IL71">
        <v>7.5924500000000004</v>
      </c>
      <c r="IM71">
        <v>58.9</v>
      </c>
      <c r="IN71">
        <v>30.7</v>
      </c>
      <c r="IO71">
        <v>28.2</v>
      </c>
      <c r="IP71">
        <v>57.6</v>
      </c>
      <c r="IQ71">
        <v>30.7</v>
      </c>
      <c r="IR71">
        <v>26.9</v>
      </c>
      <c r="IU71">
        <v>18.48</v>
      </c>
      <c r="IV71">
        <v>32.450000000000003</v>
      </c>
      <c r="IW71">
        <v>17.47</v>
      </c>
      <c r="IX71">
        <v>30.31</v>
      </c>
      <c r="IY71">
        <v>18.48</v>
      </c>
      <c r="IZ71">
        <v>32.450000000000003</v>
      </c>
      <c r="JA71">
        <v>28.18</v>
      </c>
      <c r="JB71">
        <v>99.834999999999994</v>
      </c>
      <c r="JK71">
        <v>1</v>
      </c>
      <c r="JL71">
        <v>14.796799999999999</v>
      </c>
      <c r="JM71">
        <v>14.796799999999999</v>
      </c>
      <c r="JP71">
        <v>22500</v>
      </c>
      <c r="JQ71">
        <v>14.796799999999999</v>
      </c>
      <c r="JR71">
        <v>1.39</v>
      </c>
      <c r="JS71">
        <v>2.0699999999999998</v>
      </c>
      <c r="JT71">
        <v>8.6</v>
      </c>
      <c r="JU71">
        <v>1.38</v>
      </c>
      <c r="JV71">
        <v>2.0699999999999998</v>
      </c>
      <c r="JW71">
        <v>8.2200000000000006</v>
      </c>
      <c r="JZ71">
        <v>2</v>
      </c>
      <c r="KA71">
        <v>8</v>
      </c>
      <c r="KB71">
        <v>114.512</v>
      </c>
      <c r="KC71">
        <v>80.349400000000003</v>
      </c>
      <c r="KD71">
        <v>103.17100000000001</v>
      </c>
      <c r="KE71">
        <v>74.665400000000005</v>
      </c>
      <c r="KF71">
        <v>178.791</v>
      </c>
      <c r="KG71">
        <v>142.63900000000001</v>
      </c>
      <c r="KJ71">
        <v>46.227600000000002</v>
      </c>
      <c r="KK71">
        <v>145.37100000000001</v>
      </c>
      <c r="KL71">
        <v>219.49799999999999</v>
      </c>
      <c r="KM71">
        <v>114.49</v>
      </c>
      <c r="KN71">
        <v>0</v>
      </c>
      <c r="KO71">
        <v>-3452.42</v>
      </c>
      <c r="KP71">
        <v>0</v>
      </c>
      <c r="KQ71">
        <v>0</v>
      </c>
      <c r="KR71">
        <v>441.303</v>
      </c>
      <c r="KS71">
        <v>1102.5899999999999</v>
      </c>
      <c r="KT71">
        <v>2466.0500000000002</v>
      </c>
      <c r="KU71">
        <v>95.033199999999994</v>
      </c>
      <c r="KV71">
        <v>1178.1400000000001</v>
      </c>
      <c r="KW71">
        <v>1817.02</v>
      </c>
      <c r="KX71">
        <v>4015.77</v>
      </c>
      <c r="KY71">
        <v>0</v>
      </c>
      <c r="KZ71">
        <v>1590.01</v>
      </c>
      <c r="LA71">
        <v>7422.81</v>
      </c>
      <c r="LB71">
        <v>36.822800000000001</v>
      </c>
      <c r="LC71">
        <v>132.04400000000001</v>
      </c>
      <c r="LD71">
        <v>219.49799999999999</v>
      </c>
      <c r="LE71">
        <v>114.49</v>
      </c>
      <c r="LF71">
        <v>-3452.42</v>
      </c>
      <c r="LG71">
        <v>441.303</v>
      </c>
      <c r="LH71">
        <v>1103.96</v>
      </c>
      <c r="LI71">
        <v>2466.0500000000002</v>
      </c>
      <c r="LJ71">
        <v>95.033199999999994</v>
      </c>
      <c r="LK71">
        <v>1156.77</v>
      </c>
      <c r="LL71">
        <v>1456.31</v>
      </c>
      <c r="LM71">
        <v>4015.77</v>
      </c>
      <c r="LN71">
        <v>1590.01</v>
      </c>
      <c r="LO71">
        <v>7062.09</v>
      </c>
      <c r="LP71">
        <v>211.35300000000001</v>
      </c>
      <c r="LQ71">
        <v>278.738</v>
      </c>
      <c r="LR71">
        <v>219.49799999999999</v>
      </c>
      <c r="LS71">
        <v>0</v>
      </c>
      <c r="LT71">
        <v>1278.6099999999999</v>
      </c>
      <c r="LU71">
        <v>1315.06</v>
      </c>
      <c r="LV71">
        <v>2209.0100000000002</v>
      </c>
      <c r="LW71">
        <v>129.84899999999999</v>
      </c>
      <c r="LX71">
        <v>5642.12</v>
      </c>
      <c r="LY71">
        <v>4506.33</v>
      </c>
      <c r="LZ71">
        <v>6214.82</v>
      </c>
      <c r="MA71">
        <v>1545</v>
      </c>
      <c r="MB71">
        <v>12266.2</v>
      </c>
    </row>
    <row r="72" spans="1:340" x14ac:dyDescent="0.25">
      <c r="A72" s="26">
        <v>44502.557210648149</v>
      </c>
      <c r="B72" t="s">
        <v>1420</v>
      </c>
      <c r="C72" t="s">
        <v>809</v>
      </c>
      <c r="D72">
        <v>3</v>
      </c>
      <c r="E72">
        <v>8</v>
      </c>
      <c r="F72">
        <v>6960</v>
      </c>
      <c r="G72" t="s">
        <v>87</v>
      </c>
      <c r="H72" t="s">
        <v>393</v>
      </c>
      <c r="I72">
        <v>0</v>
      </c>
      <c r="J72">
        <v>0</v>
      </c>
      <c r="K72">
        <v>0</v>
      </c>
      <c r="L72">
        <v>25.3</v>
      </c>
      <c r="O72">
        <v>85.695400000000006</v>
      </c>
      <c r="P72">
        <v>86.445700000000002</v>
      </c>
      <c r="Q72">
        <v>1100.08</v>
      </c>
      <c r="R72">
        <v>581.75099999999998</v>
      </c>
      <c r="S72">
        <v>0</v>
      </c>
      <c r="T72">
        <v>-21907.7</v>
      </c>
      <c r="U72">
        <v>0</v>
      </c>
      <c r="V72">
        <v>0</v>
      </c>
      <c r="W72">
        <v>2033.7</v>
      </c>
      <c r="X72">
        <v>5524.13</v>
      </c>
      <c r="Y72">
        <v>12062</v>
      </c>
      <c r="Z72">
        <v>433.91399999999999</v>
      </c>
      <c r="AA72">
        <v>-5.6190099999999996E-4</v>
      </c>
      <c r="AB72">
        <v>1853.97</v>
      </c>
      <c r="AC72">
        <v>126.49</v>
      </c>
      <c r="AD72">
        <v>759.34299999999996</v>
      </c>
      <c r="AE72">
        <v>0</v>
      </c>
      <c r="AF72">
        <v>299.60500000000002</v>
      </c>
      <c r="AG72">
        <v>1185.44</v>
      </c>
      <c r="AH72">
        <v>885.83299999999997</v>
      </c>
      <c r="AI72">
        <v>4.3600000000000003</v>
      </c>
      <c r="AJ72">
        <v>1.77</v>
      </c>
      <c r="AK72">
        <v>4.41</v>
      </c>
      <c r="AL72">
        <v>24.03</v>
      </c>
      <c r="AM72">
        <v>0</v>
      </c>
      <c r="AN72">
        <v>-71.42</v>
      </c>
      <c r="AO72">
        <v>0</v>
      </c>
      <c r="AP72">
        <v>0</v>
      </c>
      <c r="AQ72">
        <v>9.4</v>
      </c>
      <c r="AR72">
        <v>31.43</v>
      </c>
      <c r="AS72">
        <v>50.34</v>
      </c>
      <c r="AT72">
        <v>1.88</v>
      </c>
      <c r="AU72">
        <v>56.2</v>
      </c>
      <c r="AV72">
        <v>34.57</v>
      </c>
      <c r="BI72">
        <v>0</v>
      </c>
      <c r="BJ72">
        <v>0.42584899999999998</v>
      </c>
      <c r="BK72">
        <v>0.12561700000000001</v>
      </c>
      <c r="BL72">
        <v>7.7370900000000006E-2</v>
      </c>
      <c r="BM72">
        <v>0</v>
      </c>
      <c r="BN72">
        <v>-0.45125799999999999</v>
      </c>
      <c r="BO72">
        <v>0</v>
      </c>
      <c r="BP72">
        <v>0</v>
      </c>
      <c r="BQ72">
        <v>0.53989299999999996</v>
      </c>
      <c r="BR72">
        <v>0.85532799999999998</v>
      </c>
      <c r="BS72">
        <v>1.82348</v>
      </c>
      <c r="BT72">
        <v>7.39533E-2</v>
      </c>
      <c r="BU72">
        <v>3.4702299999999999</v>
      </c>
      <c r="BV72">
        <v>0.62883699999999998</v>
      </c>
      <c r="BW72">
        <v>85.695400000000006</v>
      </c>
      <c r="BX72">
        <v>86.445700000000002</v>
      </c>
      <c r="BY72">
        <v>1100.08</v>
      </c>
      <c r="BZ72">
        <v>581.75099999999998</v>
      </c>
      <c r="CA72">
        <v>-21907.7</v>
      </c>
      <c r="CB72">
        <v>2033.7</v>
      </c>
      <c r="CC72">
        <v>5524.13</v>
      </c>
      <c r="CD72">
        <v>12062</v>
      </c>
      <c r="CE72">
        <v>433.91399999999999</v>
      </c>
      <c r="CF72">
        <v>-5.6190099999999996E-4</v>
      </c>
      <c r="CG72">
        <v>1853.97</v>
      </c>
      <c r="CH72">
        <v>126.49</v>
      </c>
      <c r="CI72">
        <v>759.34299999999996</v>
      </c>
      <c r="CJ72">
        <v>299.60500000000002</v>
      </c>
      <c r="CK72">
        <v>1185.44</v>
      </c>
      <c r="CL72">
        <v>885.83299999999997</v>
      </c>
      <c r="CM72">
        <v>4.3600000000000003</v>
      </c>
      <c r="CN72">
        <v>1.77</v>
      </c>
      <c r="CO72">
        <v>4.41</v>
      </c>
      <c r="CP72">
        <v>24.03</v>
      </c>
      <c r="CQ72">
        <v>-71.42</v>
      </c>
      <c r="CR72">
        <v>9.4</v>
      </c>
      <c r="CS72">
        <v>31.43</v>
      </c>
      <c r="CT72">
        <v>50.34</v>
      </c>
      <c r="CU72">
        <v>1.88</v>
      </c>
      <c r="CV72">
        <v>56.2</v>
      </c>
      <c r="CW72">
        <v>34.57</v>
      </c>
      <c r="DH72">
        <v>0</v>
      </c>
      <c r="DI72">
        <v>0.42584899999999998</v>
      </c>
      <c r="DJ72">
        <v>0.12561700000000001</v>
      </c>
      <c r="DK72">
        <v>7.7370900000000006E-2</v>
      </c>
      <c r="DL72">
        <v>-0.45125799999999999</v>
      </c>
      <c r="DM72">
        <v>0.53989299999999996</v>
      </c>
      <c r="DN72">
        <v>0.85532799999999998</v>
      </c>
      <c r="DO72">
        <v>1.82348</v>
      </c>
      <c r="DP72">
        <v>7.39533E-2</v>
      </c>
      <c r="DQ72">
        <v>3.4702299999999999</v>
      </c>
      <c r="DR72">
        <v>0.62883699999999998</v>
      </c>
      <c r="DS72" t="s">
        <v>1352</v>
      </c>
      <c r="DT72" t="s">
        <v>670</v>
      </c>
      <c r="DU72" t="s">
        <v>665</v>
      </c>
      <c r="DV72" t="s">
        <v>501</v>
      </c>
      <c r="DW72">
        <v>0</v>
      </c>
      <c r="DX72">
        <v>0</v>
      </c>
      <c r="DY72">
        <v>0</v>
      </c>
      <c r="DZ72">
        <v>0</v>
      </c>
      <c r="EC72">
        <v>85.695400000000006</v>
      </c>
      <c r="ED72">
        <v>86.445700000000002</v>
      </c>
      <c r="EE72">
        <v>1100.08</v>
      </c>
      <c r="EF72">
        <v>581.75099999999998</v>
      </c>
      <c r="EG72">
        <v>0</v>
      </c>
      <c r="EH72">
        <v>-21907.7</v>
      </c>
      <c r="EI72">
        <v>0</v>
      </c>
      <c r="EJ72">
        <v>0</v>
      </c>
      <c r="EK72">
        <v>2033.7</v>
      </c>
      <c r="EL72">
        <v>5524.13</v>
      </c>
      <c r="EM72">
        <v>12062</v>
      </c>
      <c r="EN72">
        <v>433.91399999999999</v>
      </c>
      <c r="EO72">
        <v>-5.6190099999999996E-4</v>
      </c>
      <c r="EP72">
        <v>126.49</v>
      </c>
      <c r="EQ72">
        <v>759.34299999999996</v>
      </c>
      <c r="ER72">
        <v>0</v>
      </c>
      <c r="ES72">
        <v>299.60500000000002</v>
      </c>
      <c r="ET72">
        <v>1185.44</v>
      </c>
      <c r="EU72">
        <v>4.3600000000000003</v>
      </c>
      <c r="EV72">
        <v>1.77</v>
      </c>
      <c r="EW72">
        <v>4.41</v>
      </c>
      <c r="EX72">
        <v>24.03</v>
      </c>
      <c r="EY72">
        <v>0</v>
      </c>
      <c r="EZ72">
        <v>-71.42</v>
      </c>
      <c r="FA72">
        <v>0</v>
      </c>
      <c r="FB72">
        <v>0</v>
      </c>
      <c r="FC72">
        <v>9.4</v>
      </c>
      <c r="FD72">
        <v>31.43</v>
      </c>
      <c r="FE72">
        <v>50.34</v>
      </c>
      <c r="FF72">
        <v>1.88</v>
      </c>
      <c r="FG72">
        <v>56.2</v>
      </c>
      <c r="FT72">
        <v>0</v>
      </c>
      <c r="FU72">
        <v>0.42584899999999998</v>
      </c>
      <c r="FV72">
        <v>0.12561700000000001</v>
      </c>
      <c r="FW72">
        <v>7.7370900000000006E-2</v>
      </c>
      <c r="FX72">
        <v>0</v>
      </c>
      <c r="FY72">
        <v>-0.45125799999999999</v>
      </c>
      <c r="FZ72">
        <v>0</v>
      </c>
      <c r="GA72">
        <v>0</v>
      </c>
      <c r="GB72">
        <v>0.53989299999999996</v>
      </c>
      <c r="GC72">
        <v>0.85532799999999998</v>
      </c>
      <c r="GD72">
        <v>1.82348</v>
      </c>
      <c r="GE72">
        <v>7.39533E-2</v>
      </c>
      <c r="GF72">
        <v>3.4702299999999999</v>
      </c>
      <c r="GG72">
        <v>795.91700000000003</v>
      </c>
      <c r="GH72">
        <v>78.096900000000005</v>
      </c>
      <c r="GI72">
        <v>1100.08</v>
      </c>
      <c r="GJ72">
        <v>0</v>
      </c>
      <c r="GK72">
        <v>5894.96</v>
      </c>
      <c r="GL72">
        <v>6547.69</v>
      </c>
      <c r="GM72">
        <v>10697.7</v>
      </c>
      <c r="GN72">
        <v>540.49900000000002</v>
      </c>
      <c r="GO72">
        <v>25655</v>
      </c>
      <c r="GP72">
        <v>662.53399999999999</v>
      </c>
      <c r="GQ72">
        <v>1174.1099999999999</v>
      </c>
      <c r="GR72">
        <v>291.12400000000002</v>
      </c>
      <c r="GS72">
        <v>2127.77</v>
      </c>
      <c r="GT72">
        <v>25.1815</v>
      </c>
      <c r="GU72">
        <v>2.04</v>
      </c>
      <c r="GV72">
        <v>4.41</v>
      </c>
      <c r="GW72">
        <v>74.466700000000003</v>
      </c>
      <c r="GX72">
        <v>27.51</v>
      </c>
      <c r="GY72">
        <v>41.25</v>
      </c>
      <c r="GZ72">
        <v>44.98</v>
      </c>
      <c r="HA72">
        <v>2.64</v>
      </c>
      <c r="HB72">
        <v>222.47800000000001</v>
      </c>
      <c r="HC72">
        <v>23.85</v>
      </c>
      <c r="HD72">
        <v>2.04</v>
      </c>
      <c r="HE72">
        <v>4.41</v>
      </c>
      <c r="HF72">
        <v>33.51</v>
      </c>
      <c r="HG72">
        <v>27.51</v>
      </c>
      <c r="HH72">
        <v>34.76</v>
      </c>
      <c r="HI72">
        <v>44.98</v>
      </c>
      <c r="HJ72">
        <v>2.64</v>
      </c>
      <c r="HK72">
        <v>173.7</v>
      </c>
      <c r="ID72">
        <v>0</v>
      </c>
      <c r="IE72">
        <v>0.50183800000000001</v>
      </c>
      <c r="IF72">
        <v>0.12561700000000001</v>
      </c>
      <c r="IG72">
        <v>0</v>
      </c>
      <c r="IH72">
        <v>1.7213499999999999</v>
      </c>
      <c r="II72">
        <v>0.80892399999999998</v>
      </c>
      <c r="IJ72">
        <v>1.7518499999999999</v>
      </c>
      <c r="IK72">
        <v>0.114331</v>
      </c>
      <c r="IL72">
        <v>5.0239099999999999</v>
      </c>
      <c r="IM72">
        <v>57.4</v>
      </c>
      <c r="IN72">
        <v>32.1</v>
      </c>
      <c r="IO72">
        <v>25.3</v>
      </c>
      <c r="IP72">
        <v>57.4</v>
      </c>
      <c r="IQ72">
        <v>32.1</v>
      </c>
      <c r="IR72">
        <v>25.3</v>
      </c>
      <c r="IU72">
        <v>8.8800000000000008</v>
      </c>
      <c r="IV72">
        <v>25.69</v>
      </c>
      <c r="IW72">
        <v>8.8800000000000008</v>
      </c>
      <c r="IX72">
        <v>25.69</v>
      </c>
      <c r="IY72">
        <v>8.8800000000000008</v>
      </c>
      <c r="IZ72">
        <v>25.69</v>
      </c>
      <c r="JA72">
        <v>9.44</v>
      </c>
      <c r="JB72">
        <v>96.658199999999994</v>
      </c>
      <c r="JK72">
        <v>1</v>
      </c>
      <c r="JL72">
        <v>14.423</v>
      </c>
      <c r="JM72">
        <v>14.423</v>
      </c>
      <c r="JP72">
        <v>21914.1</v>
      </c>
      <c r="JQ72">
        <v>14.423</v>
      </c>
      <c r="JR72">
        <v>1.33</v>
      </c>
      <c r="JS72">
        <v>2.0099999999999998</v>
      </c>
      <c r="JT72">
        <v>7.42</v>
      </c>
      <c r="JU72">
        <v>1.33</v>
      </c>
      <c r="JV72">
        <v>2.0099999999999998</v>
      </c>
      <c r="JW72">
        <v>7.42</v>
      </c>
      <c r="JZ72">
        <v>2</v>
      </c>
      <c r="KA72">
        <v>8</v>
      </c>
      <c r="KB72">
        <v>81.8322</v>
      </c>
      <c r="KC72">
        <v>37.866199999999999</v>
      </c>
      <c r="KD72">
        <v>81.8322</v>
      </c>
      <c r="KE72">
        <v>37.866199999999999</v>
      </c>
      <c r="KF72">
        <v>142.624</v>
      </c>
      <c r="KG72">
        <v>28.065300000000001</v>
      </c>
      <c r="KJ72">
        <v>17.412500000000001</v>
      </c>
      <c r="KK72">
        <v>21.590599999999998</v>
      </c>
      <c r="KL72">
        <v>219.49799999999999</v>
      </c>
      <c r="KM72">
        <v>114.49</v>
      </c>
      <c r="KN72">
        <v>0</v>
      </c>
      <c r="KO72">
        <v>-3340.13</v>
      </c>
      <c r="KP72">
        <v>0</v>
      </c>
      <c r="KQ72">
        <v>0</v>
      </c>
      <c r="KR72">
        <v>441.303</v>
      </c>
      <c r="KS72">
        <v>1094.74</v>
      </c>
      <c r="KT72">
        <v>2466.0500000000002</v>
      </c>
      <c r="KU72">
        <v>95.033199999999994</v>
      </c>
      <c r="KV72">
        <v>1129.99</v>
      </c>
      <c r="KW72">
        <v>671.28399999999999</v>
      </c>
      <c r="KX72">
        <v>4029.86</v>
      </c>
      <c r="KY72">
        <v>0</v>
      </c>
      <c r="KZ72">
        <v>1590.01</v>
      </c>
      <c r="LA72">
        <v>6291.16</v>
      </c>
      <c r="LB72">
        <v>17.412500000000001</v>
      </c>
      <c r="LC72">
        <v>21.590599999999998</v>
      </c>
      <c r="LD72">
        <v>219.49799999999999</v>
      </c>
      <c r="LE72">
        <v>114.49</v>
      </c>
      <c r="LF72">
        <v>-3340.13</v>
      </c>
      <c r="LG72">
        <v>441.303</v>
      </c>
      <c r="LH72">
        <v>1094.74</v>
      </c>
      <c r="LI72">
        <v>2466.0500000000002</v>
      </c>
      <c r="LJ72">
        <v>95.033199999999994</v>
      </c>
      <c r="LK72">
        <v>1129.99</v>
      </c>
      <c r="LL72">
        <v>671.28399999999999</v>
      </c>
      <c r="LM72">
        <v>4029.86</v>
      </c>
      <c r="LN72">
        <v>1590.01</v>
      </c>
      <c r="LO72">
        <v>6291.16</v>
      </c>
      <c r="LP72">
        <v>167.19200000000001</v>
      </c>
      <c r="LQ72">
        <v>20.066099999999999</v>
      </c>
      <c r="LR72">
        <v>219.49799999999999</v>
      </c>
      <c r="LS72">
        <v>0</v>
      </c>
      <c r="LT72">
        <v>1278.6099999999999</v>
      </c>
      <c r="LU72">
        <v>1315.06</v>
      </c>
      <c r="LV72">
        <v>2209.0100000000002</v>
      </c>
      <c r="LW72">
        <v>129.84899999999999</v>
      </c>
      <c r="LX72">
        <v>5339.28</v>
      </c>
      <c r="LY72">
        <v>3516.09</v>
      </c>
      <c r="LZ72">
        <v>6231.06</v>
      </c>
      <c r="MA72">
        <v>1545</v>
      </c>
      <c r="MB72">
        <v>11292.2</v>
      </c>
    </row>
    <row r="73" spans="1:340" x14ac:dyDescent="0.25">
      <c r="A73" s="26">
        <v>44502.557650462964</v>
      </c>
      <c r="B73" t="s">
        <v>1421</v>
      </c>
      <c r="C73" t="s">
        <v>811</v>
      </c>
      <c r="D73">
        <v>3</v>
      </c>
      <c r="E73">
        <v>8</v>
      </c>
      <c r="F73">
        <v>6960</v>
      </c>
      <c r="G73" t="s">
        <v>87</v>
      </c>
      <c r="H73" t="s">
        <v>112</v>
      </c>
      <c r="I73">
        <v>-2.0499999999999998</v>
      </c>
      <c r="J73">
        <v>-0.8</v>
      </c>
      <c r="K73">
        <v>-0.8</v>
      </c>
      <c r="L73">
        <v>26.1</v>
      </c>
      <c r="O73">
        <v>127.462</v>
      </c>
      <c r="P73">
        <v>75.121300000000005</v>
      </c>
      <c r="Q73">
        <v>1100.08</v>
      </c>
      <c r="R73">
        <v>581.75099999999998</v>
      </c>
      <c r="S73">
        <v>0</v>
      </c>
      <c r="T73">
        <v>-21907.7</v>
      </c>
      <c r="U73">
        <v>0</v>
      </c>
      <c r="V73">
        <v>0</v>
      </c>
      <c r="W73">
        <v>2033.7</v>
      </c>
      <c r="X73">
        <v>5497.39</v>
      </c>
      <c r="Y73">
        <v>12062</v>
      </c>
      <c r="Z73">
        <v>433.91399999999999</v>
      </c>
      <c r="AA73">
        <v>3.7007500000000002</v>
      </c>
      <c r="AB73">
        <v>1884.42</v>
      </c>
      <c r="AC73">
        <v>188.13800000000001</v>
      </c>
      <c r="AD73">
        <v>759.34299999999996</v>
      </c>
      <c r="AE73">
        <v>0</v>
      </c>
      <c r="AF73">
        <v>299.60500000000002</v>
      </c>
      <c r="AG73">
        <v>1247.0899999999999</v>
      </c>
      <c r="AH73">
        <v>947.48199999999997</v>
      </c>
      <c r="AI73">
        <v>6.47</v>
      </c>
      <c r="AJ73">
        <v>1.71</v>
      </c>
      <c r="AK73">
        <v>4.41</v>
      </c>
      <c r="AL73">
        <v>24.03</v>
      </c>
      <c r="AM73">
        <v>0</v>
      </c>
      <c r="AN73">
        <v>-71.42</v>
      </c>
      <c r="AO73">
        <v>0</v>
      </c>
      <c r="AP73">
        <v>0</v>
      </c>
      <c r="AQ73">
        <v>9.4</v>
      </c>
      <c r="AR73">
        <v>31.33</v>
      </c>
      <c r="AS73">
        <v>50.34</v>
      </c>
      <c r="AT73">
        <v>1.88</v>
      </c>
      <c r="AU73">
        <v>58.15</v>
      </c>
      <c r="AV73">
        <v>36.619999999999997</v>
      </c>
      <c r="BI73">
        <v>0</v>
      </c>
      <c r="BJ73">
        <v>0.42005599999999998</v>
      </c>
      <c r="BK73">
        <v>0.12561700000000001</v>
      </c>
      <c r="BL73">
        <v>7.7370900000000006E-2</v>
      </c>
      <c r="BM73">
        <v>0</v>
      </c>
      <c r="BN73">
        <v>-0.45125799999999999</v>
      </c>
      <c r="BO73">
        <v>0</v>
      </c>
      <c r="BP73">
        <v>0</v>
      </c>
      <c r="BQ73">
        <v>0.53989299999999996</v>
      </c>
      <c r="BR73">
        <v>0.854738</v>
      </c>
      <c r="BS73">
        <v>1.82348</v>
      </c>
      <c r="BT73">
        <v>7.39533E-2</v>
      </c>
      <c r="BU73">
        <v>3.4638499999999999</v>
      </c>
      <c r="BV73">
        <v>0.62304400000000004</v>
      </c>
      <c r="BW73">
        <v>85.695400000000006</v>
      </c>
      <c r="BX73">
        <v>86.445700000000002</v>
      </c>
      <c r="BY73">
        <v>1100.08</v>
      </c>
      <c r="BZ73">
        <v>581.75099999999998</v>
      </c>
      <c r="CA73">
        <v>-21907.7</v>
      </c>
      <c r="CB73">
        <v>2033.7</v>
      </c>
      <c r="CC73">
        <v>5524.13</v>
      </c>
      <c r="CD73">
        <v>12062</v>
      </c>
      <c r="CE73">
        <v>433.91399999999999</v>
      </c>
      <c r="CF73">
        <v>-5.6190099999999996E-4</v>
      </c>
      <c r="CG73">
        <v>1853.97</v>
      </c>
      <c r="CH73">
        <v>126.49</v>
      </c>
      <c r="CI73">
        <v>759.34299999999996</v>
      </c>
      <c r="CJ73">
        <v>299.60500000000002</v>
      </c>
      <c r="CK73">
        <v>1185.44</v>
      </c>
      <c r="CL73">
        <v>885.83299999999997</v>
      </c>
      <c r="CM73">
        <v>4.3600000000000003</v>
      </c>
      <c r="CN73">
        <v>1.77</v>
      </c>
      <c r="CO73">
        <v>4.41</v>
      </c>
      <c r="CP73">
        <v>24.03</v>
      </c>
      <c r="CQ73">
        <v>-71.42</v>
      </c>
      <c r="CR73">
        <v>9.4</v>
      </c>
      <c r="CS73">
        <v>31.43</v>
      </c>
      <c r="CT73">
        <v>50.34</v>
      </c>
      <c r="CU73">
        <v>1.88</v>
      </c>
      <c r="CV73">
        <v>56.2</v>
      </c>
      <c r="CW73">
        <v>34.57</v>
      </c>
      <c r="DH73">
        <v>0</v>
      </c>
      <c r="DI73">
        <v>0.42584899999999998</v>
      </c>
      <c r="DJ73">
        <v>0.12561700000000001</v>
      </c>
      <c r="DK73">
        <v>7.7370900000000006E-2</v>
      </c>
      <c r="DL73">
        <v>-0.45125799999999999</v>
      </c>
      <c r="DM73">
        <v>0.53989299999999996</v>
      </c>
      <c r="DN73">
        <v>0.85532799999999998</v>
      </c>
      <c r="DO73">
        <v>1.82348</v>
      </c>
      <c r="DP73">
        <v>7.39533E-2</v>
      </c>
      <c r="DQ73">
        <v>3.4702299999999999</v>
      </c>
      <c r="DR73">
        <v>0.62883699999999998</v>
      </c>
      <c r="DS73" t="s">
        <v>1352</v>
      </c>
      <c r="DT73" t="s">
        <v>670</v>
      </c>
      <c r="DU73" t="s">
        <v>665</v>
      </c>
      <c r="DV73" t="s">
        <v>501</v>
      </c>
      <c r="DW73">
        <v>6.38369E-3</v>
      </c>
      <c r="DX73">
        <v>5.7931700000000003E-3</v>
      </c>
      <c r="DY73">
        <v>-3.5</v>
      </c>
      <c r="DZ73">
        <v>-5.9</v>
      </c>
      <c r="EC73">
        <v>127.462</v>
      </c>
      <c r="ED73">
        <v>75.121300000000005</v>
      </c>
      <c r="EE73">
        <v>1100.08</v>
      </c>
      <c r="EF73">
        <v>581.75099999999998</v>
      </c>
      <c r="EG73">
        <v>0</v>
      </c>
      <c r="EH73">
        <v>-21907.7</v>
      </c>
      <c r="EI73">
        <v>0</v>
      </c>
      <c r="EJ73">
        <v>0</v>
      </c>
      <c r="EK73">
        <v>2033.7</v>
      </c>
      <c r="EL73">
        <v>5497.39</v>
      </c>
      <c r="EM73">
        <v>12062</v>
      </c>
      <c r="EN73">
        <v>433.91399999999999</v>
      </c>
      <c r="EO73">
        <v>3.7007500000000002</v>
      </c>
      <c r="EP73">
        <v>188.13800000000001</v>
      </c>
      <c r="EQ73">
        <v>759.34299999999996</v>
      </c>
      <c r="ER73">
        <v>0</v>
      </c>
      <c r="ES73">
        <v>299.60500000000002</v>
      </c>
      <c r="ET73">
        <v>1247.0899999999999</v>
      </c>
      <c r="EU73">
        <v>6.47</v>
      </c>
      <c r="EV73">
        <v>1.71</v>
      </c>
      <c r="EW73">
        <v>4.41</v>
      </c>
      <c r="EX73">
        <v>24.03</v>
      </c>
      <c r="EY73">
        <v>0</v>
      </c>
      <c r="EZ73">
        <v>-71.42</v>
      </c>
      <c r="FA73">
        <v>0</v>
      </c>
      <c r="FB73">
        <v>0</v>
      </c>
      <c r="FC73">
        <v>9.4</v>
      </c>
      <c r="FD73">
        <v>31.33</v>
      </c>
      <c r="FE73">
        <v>50.34</v>
      </c>
      <c r="FF73">
        <v>1.88</v>
      </c>
      <c r="FG73">
        <v>58.15</v>
      </c>
      <c r="FT73">
        <v>0</v>
      </c>
      <c r="FU73">
        <v>0.42005599999999998</v>
      </c>
      <c r="FV73">
        <v>0.12561700000000001</v>
      </c>
      <c r="FW73">
        <v>7.7370900000000006E-2</v>
      </c>
      <c r="FX73">
        <v>0</v>
      </c>
      <c r="FY73">
        <v>-0.45125799999999999</v>
      </c>
      <c r="FZ73">
        <v>0</v>
      </c>
      <c r="GA73">
        <v>0</v>
      </c>
      <c r="GB73">
        <v>0.53989299999999996</v>
      </c>
      <c r="GC73">
        <v>0.854738</v>
      </c>
      <c r="GD73">
        <v>1.82348</v>
      </c>
      <c r="GE73">
        <v>7.39533E-2</v>
      </c>
      <c r="GF73">
        <v>3.4638499999999999</v>
      </c>
      <c r="GG73">
        <v>795.91700000000003</v>
      </c>
      <c r="GH73">
        <v>78.096900000000005</v>
      </c>
      <c r="GI73">
        <v>1100.08</v>
      </c>
      <c r="GJ73">
        <v>0</v>
      </c>
      <c r="GK73">
        <v>5894.96</v>
      </c>
      <c r="GL73">
        <v>6547.69</v>
      </c>
      <c r="GM73">
        <v>10697.7</v>
      </c>
      <c r="GN73">
        <v>540.49900000000002</v>
      </c>
      <c r="GO73">
        <v>25655</v>
      </c>
      <c r="GP73">
        <v>662.53399999999999</v>
      </c>
      <c r="GQ73">
        <v>1174.1099999999999</v>
      </c>
      <c r="GR73">
        <v>291.12400000000002</v>
      </c>
      <c r="GS73">
        <v>2127.77</v>
      </c>
      <c r="GT73">
        <v>25.1815</v>
      </c>
      <c r="GU73">
        <v>2.04</v>
      </c>
      <c r="GV73">
        <v>4.41</v>
      </c>
      <c r="GW73">
        <v>74.466700000000003</v>
      </c>
      <c r="GX73">
        <v>27.51</v>
      </c>
      <c r="GY73">
        <v>41.25</v>
      </c>
      <c r="GZ73">
        <v>44.98</v>
      </c>
      <c r="HA73">
        <v>2.64</v>
      </c>
      <c r="HB73">
        <v>222.47800000000001</v>
      </c>
      <c r="HC73">
        <v>23.85</v>
      </c>
      <c r="HD73">
        <v>2.04</v>
      </c>
      <c r="HE73">
        <v>4.41</v>
      </c>
      <c r="HF73">
        <v>33.51</v>
      </c>
      <c r="HG73">
        <v>27.51</v>
      </c>
      <c r="HH73">
        <v>34.76</v>
      </c>
      <c r="HI73">
        <v>44.98</v>
      </c>
      <c r="HJ73">
        <v>2.64</v>
      </c>
      <c r="HK73">
        <v>173.7</v>
      </c>
      <c r="ID73">
        <v>0</v>
      </c>
      <c r="IE73">
        <v>0.50183800000000001</v>
      </c>
      <c r="IF73">
        <v>0.12561700000000001</v>
      </c>
      <c r="IG73">
        <v>0</v>
      </c>
      <c r="IH73">
        <v>1.7213499999999999</v>
      </c>
      <c r="II73">
        <v>0.80892399999999998</v>
      </c>
      <c r="IJ73">
        <v>1.7518499999999999</v>
      </c>
      <c r="IK73">
        <v>0.114331</v>
      </c>
      <c r="IL73">
        <v>5.0239099999999999</v>
      </c>
      <c r="IM73">
        <v>58.2</v>
      </c>
      <c r="IN73">
        <v>32.1</v>
      </c>
      <c r="IO73">
        <v>26.1</v>
      </c>
      <c r="IP73">
        <v>57.4</v>
      </c>
      <c r="IQ73">
        <v>32.1</v>
      </c>
      <c r="IR73">
        <v>25.3</v>
      </c>
      <c r="IU73">
        <v>8.98</v>
      </c>
      <c r="IV73">
        <v>27.64</v>
      </c>
      <c r="IW73">
        <v>8.8800000000000008</v>
      </c>
      <c r="IX73">
        <v>25.69</v>
      </c>
      <c r="IY73">
        <v>8.98</v>
      </c>
      <c r="IZ73">
        <v>27.64</v>
      </c>
      <c r="JA73">
        <v>9.44</v>
      </c>
      <c r="JB73">
        <v>96.658199999999994</v>
      </c>
      <c r="JK73">
        <v>1</v>
      </c>
      <c r="JL73">
        <v>14.423</v>
      </c>
      <c r="JM73">
        <v>14.423</v>
      </c>
      <c r="JP73">
        <v>21914.1</v>
      </c>
      <c r="JQ73">
        <v>14.423</v>
      </c>
      <c r="JR73">
        <v>1.33</v>
      </c>
      <c r="JS73">
        <v>2.0099999999999998</v>
      </c>
      <c r="JT73">
        <v>7.75</v>
      </c>
      <c r="JU73">
        <v>1.33</v>
      </c>
      <c r="JV73">
        <v>2.0099999999999998</v>
      </c>
      <c r="JW73">
        <v>7.42</v>
      </c>
      <c r="JZ73">
        <v>2</v>
      </c>
      <c r="KA73">
        <v>8</v>
      </c>
      <c r="KB73">
        <v>91.226799999999997</v>
      </c>
      <c r="KC73">
        <v>35.539700000000003</v>
      </c>
      <c r="KD73">
        <v>81.8322</v>
      </c>
      <c r="KE73">
        <v>37.866199999999999</v>
      </c>
      <c r="KF73">
        <v>142.624</v>
      </c>
      <c r="KG73">
        <v>28.065300000000001</v>
      </c>
      <c r="KJ73">
        <v>26.0457</v>
      </c>
      <c r="KK73">
        <v>18.9071</v>
      </c>
      <c r="KL73">
        <v>219.49799999999999</v>
      </c>
      <c r="KM73">
        <v>114.49</v>
      </c>
      <c r="KN73">
        <v>0</v>
      </c>
      <c r="KO73">
        <v>-3340.13</v>
      </c>
      <c r="KP73">
        <v>0</v>
      </c>
      <c r="KQ73">
        <v>0</v>
      </c>
      <c r="KR73">
        <v>441.303</v>
      </c>
      <c r="KS73">
        <v>1089.58</v>
      </c>
      <c r="KT73">
        <v>2466.0500000000002</v>
      </c>
      <c r="KU73">
        <v>95.033199999999994</v>
      </c>
      <c r="KV73">
        <v>1130.78</v>
      </c>
      <c r="KW73">
        <v>998.45500000000004</v>
      </c>
      <c r="KX73">
        <v>4029.86</v>
      </c>
      <c r="KY73">
        <v>0</v>
      </c>
      <c r="KZ73">
        <v>1590.01</v>
      </c>
      <c r="LA73">
        <v>6618.33</v>
      </c>
      <c r="LB73">
        <v>17.412500000000001</v>
      </c>
      <c r="LC73">
        <v>21.590599999999998</v>
      </c>
      <c r="LD73">
        <v>219.49799999999999</v>
      </c>
      <c r="LE73">
        <v>114.49</v>
      </c>
      <c r="LF73">
        <v>-3340.13</v>
      </c>
      <c r="LG73">
        <v>441.303</v>
      </c>
      <c r="LH73">
        <v>1094.74</v>
      </c>
      <c r="LI73">
        <v>2466.0500000000002</v>
      </c>
      <c r="LJ73">
        <v>95.033199999999994</v>
      </c>
      <c r="LK73">
        <v>1129.99</v>
      </c>
      <c r="LL73">
        <v>671.28399999999999</v>
      </c>
      <c r="LM73">
        <v>4029.86</v>
      </c>
      <c r="LN73">
        <v>1590.01</v>
      </c>
      <c r="LO73">
        <v>6291.16</v>
      </c>
      <c r="LP73">
        <v>167.19200000000001</v>
      </c>
      <c r="LQ73">
        <v>20.066099999999999</v>
      </c>
      <c r="LR73">
        <v>219.49799999999999</v>
      </c>
      <c r="LS73">
        <v>0</v>
      </c>
      <c r="LT73">
        <v>1278.6099999999999</v>
      </c>
      <c r="LU73">
        <v>1315.06</v>
      </c>
      <c r="LV73">
        <v>2209.0100000000002</v>
      </c>
      <c r="LW73">
        <v>129.84899999999999</v>
      </c>
      <c r="LX73">
        <v>5339.28</v>
      </c>
      <c r="LY73">
        <v>3516.09</v>
      </c>
      <c r="LZ73">
        <v>6231.06</v>
      </c>
      <c r="MA73">
        <v>1545</v>
      </c>
      <c r="MB73">
        <v>11292.2</v>
      </c>
    </row>
    <row r="74" spans="1:340" x14ac:dyDescent="0.25">
      <c r="A74" s="26">
        <v>44502.55810185185</v>
      </c>
      <c r="B74" t="s">
        <v>1422</v>
      </c>
      <c r="C74" t="s">
        <v>813</v>
      </c>
      <c r="D74">
        <v>4</v>
      </c>
      <c r="E74">
        <v>8</v>
      </c>
      <c r="F74">
        <v>6960</v>
      </c>
      <c r="G74" t="s">
        <v>87</v>
      </c>
      <c r="H74" t="s">
        <v>393</v>
      </c>
      <c r="I74">
        <v>0</v>
      </c>
      <c r="J74">
        <v>0</v>
      </c>
      <c r="K74">
        <v>0</v>
      </c>
      <c r="L74">
        <v>27.3</v>
      </c>
      <c r="O74">
        <v>115.34099999999999</v>
      </c>
      <c r="P74">
        <v>886.69600000000003</v>
      </c>
      <c r="Q74">
        <v>1100.08</v>
      </c>
      <c r="R74">
        <v>581.73099999999999</v>
      </c>
      <c r="S74">
        <v>0</v>
      </c>
      <c r="T74">
        <v>-22826.9</v>
      </c>
      <c r="U74">
        <v>0</v>
      </c>
      <c r="V74">
        <v>0</v>
      </c>
      <c r="W74">
        <v>2033.7</v>
      </c>
      <c r="X74">
        <v>5613.5</v>
      </c>
      <c r="Y74">
        <v>12062</v>
      </c>
      <c r="Z74">
        <v>433.91399999999999</v>
      </c>
      <c r="AA74">
        <v>6.3121599999999998E-4</v>
      </c>
      <c r="AB74">
        <v>2683.85</v>
      </c>
      <c r="AC74">
        <v>170.25700000000001</v>
      </c>
      <c r="AD74">
        <v>730.226</v>
      </c>
      <c r="AE74">
        <v>0</v>
      </c>
      <c r="AF74">
        <v>299.60500000000002</v>
      </c>
      <c r="AG74">
        <v>1200.0899999999999</v>
      </c>
      <c r="AH74">
        <v>900.48299999999995</v>
      </c>
      <c r="AI74">
        <v>5.83</v>
      </c>
      <c r="AJ74">
        <v>14.63</v>
      </c>
      <c r="AK74">
        <v>4.3899999999999997</v>
      </c>
      <c r="AL74">
        <v>23.23</v>
      </c>
      <c r="AM74">
        <v>0</v>
      </c>
      <c r="AN74">
        <v>-75.56</v>
      </c>
      <c r="AO74">
        <v>0</v>
      </c>
      <c r="AP74">
        <v>0</v>
      </c>
      <c r="AQ74">
        <v>9.15</v>
      </c>
      <c r="AR74">
        <v>31.75</v>
      </c>
      <c r="AS74">
        <v>49.82</v>
      </c>
      <c r="AT74">
        <v>1.82</v>
      </c>
      <c r="AU74">
        <v>65.06</v>
      </c>
      <c r="AV74">
        <v>48.08</v>
      </c>
      <c r="BI74">
        <v>0</v>
      </c>
      <c r="BJ74">
        <v>2.7679100000000001</v>
      </c>
      <c r="BK74">
        <v>0.12561700000000001</v>
      </c>
      <c r="BL74">
        <v>7.7370900000000006E-2</v>
      </c>
      <c r="BM74">
        <v>0</v>
      </c>
      <c r="BN74">
        <v>-0.43360799999999999</v>
      </c>
      <c r="BO74">
        <v>0</v>
      </c>
      <c r="BP74">
        <v>0</v>
      </c>
      <c r="BQ74">
        <v>0.53989299999999996</v>
      </c>
      <c r="BR74">
        <v>0.88372700000000004</v>
      </c>
      <c r="BS74">
        <v>1.82348</v>
      </c>
      <c r="BT74">
        <v>7.39533E-2</v>
      </c>
      <c r="BU74">
        <v>5.8583400000000001</v>
      </c>
      <c r="BV74">
        <v>2.9708899999999998</v>
      </c>
      <c r="BW74">
        <v>115.34099999999999</v>
      </c>
      <c r="BX74">
        <v>886.69600000000003</v>
      </c>
      <c r="BY74">
        <v>1100.08</v>
      </c>
      <c r="BZ74">
        <v>581.73099999999999</v>
      </c>
      <c r="CA74">
        <v>-22826.9</v>
      </c>
      <c r="CB74">
        <v>2033.7</v>
      </c>
      <c r="CC74">
        <v>5613.5</v>
      </c>
      <c r="CD74">
        <v>12062</v>
      </c>
      <c r="CE74">
        <v>433.91399999999999</v>
      </c>
      <c r="CF74">
        <v>6.3121599999999998E-4</v>
      </c>
      <c r="CG74">
        <v>2683.85</v>
      </c>
      <c r="CH74">
        <v>170.25700000000001</v>
      </c>
      <c r="CI74">
        <v>730.226</v>
      </c>
      <c r="CJ74">
        <v>299.60500000000002</v>
      </c>
      <c r="CK74">
        <v>1200.0899999999999</v>
      </c>
      <c r="CL74">
        <v>900.48299999999995</v>
      </c>
      <c r="CM74">
        <v>5.83</v>
      </c>
      <c r="CN74">
        <v>14.63</v>
      </c>
      <c r="CO74">
        <v>4.3899999999999997</v>
      </c>
      <c r="CP74">
        <v>23.23</v>
      </c>
      <c r="CQ74">
        <v>-75.56</v>
      </c>
      <c r="CR74">
        <v>9.15</v>
      </c>
      <c r="CS74">
        <v>31.75</v>
      </c>
      <c r="CT74">
        <v>49.82</v>
      </c>
      <c r="CU74">
        <v>1.82</v>
      </c>
      <c r="CV74">
        <v>65.06</v>
      </c>
      <c r="CW74">
        <v>48.08</v>
      </c>
      <c r="DH74">
        <v>0</v>
      </c>
      <c r="DI74">
        <v>2.7679100000000001</v>
      </c>
      <c r="DJ74">
        <v>0.12561700000000001</v>
      </c>
      <c r="DK74">
        <v>7.7370900000000006E-2</v>
      </c>
      <c r="DL74">
        <v>-0.43360799999999999</v>
      </c>
      <c r="DM74">
        <v>0.53989299999999996</v>
      </c>
      <c r="DN74">
        <v>0.88372700000000004</v>
      </c>
      <c r="DO74">
        <v>1.82348</v>
      </c>
      <c r="DP74">
        <v>7.39533E-2</v>
      </c>
      <c r="DQ74">
        <v>5.8583400000000001</v>
      </c>
      <c r="DR74">
        <v>2.9708899999999998</v>
      </c>
      <c r="DS74" t="s">
        <v>1352</v>
      </c>
      <c r="DT74" t="s">
        <v>670</v>
      </c>
      <c r="DU74" t="s">
        <v>665</v>
      </c>
      <c r="DV74" t="s">
        <v>501</v>
      </c>
      <c r="DW74">
        <v>0</v>
      </c>
      <c r="DX74">
        <v>0</v>
      </c>
      <c r="DY74">
        <v>0</v>
      </c>
      <c r="DZ74">
        <v>0</v>
      </c>
      <c r="EC74">
        <v>115.34099999999999</v>
      </c>
      <c r="ED74">
        <v>886.69600000000003</v>
      </c>
      <c r="EE74">
        <v>1100.08</v>
      </c>
      <c r="EF74">
        <v>581.73099999999999</v>
      </c>
      <c r="EG74">
        <v>0</v>
      </c>
      <c r="EH74">
        <v>-22826.9</v>
      </c>
      <c r="EI74">
        <v>0</v>
      </c>
      <c r="EJ74">
        <v>0</v>
      </c>
      <c r="EK74">
        <v>2033.7</v>
      </c>
      <c r="EL74">
        <v>5613.5</v>
      </c>
      <c r="EM74">
        <v>12062</v>
      </c>
      <c r="EN74">
        <v>433.91399999999999</v>
      </c>
      <c r="EO74">
        <v>6.3121599999999998E-4</v>
      </c>
      <c r="EP74">
        <v>170.25700000000001</v>
      </c>
      <c r="EQ74">
        <v>730.226</v>
      </c>
      <c r="ER74">
        <v>0</v>
      </c>
      <c r="ES74">
        <v>299.60500000000002</v>
      </c>
      <c r="ET74">
        <v>1200.0899999999999</v>
      </c>
      <c r="EU74">
        <v>5.83</v>
      </c>
      <c r="EV74">
        <v>14.63</v>
      </c>
      <c r="EW74">
        <v>4.3899999999999997</v>
      </c>
      <c r="EX74">
        <v>23.23</v>
      </c>
      <c r="EY74">
        <v>0</v>
      </c>
      <c r="EZ74">
        <v>-75.56</v>
      </c>
      <c r="FA74">
        <v>0</v>
      </c>
      <c r="FB74">
        <v>0</v>
      </c>
      <c r="FC74">
        <v>9.15</v>
      </c>
      <c r="FD74">
        <v>31.75</v>
      </c>
      <c r="FE74">
        <v>49.82</v>
      </c>
      <c r="FF74">
        <v>1.82</v>
      </c>
      <c r="FG74">
        <v>65.06</v>
      </c>
      <c r="FT74">
        <v>0</v>
      </c>
      <c r="FU74">
        <v>2.7679100000000001</v>
      </c>
      <c r="FV74">
        <v>0.12561700000000001</v>
      </c>
      <c r="FW74">
        <v>7.7370900000000006E-2</v>
      </c>
      <c r="FX74">
        <v>0</v>
      </c>
      <c r="FY74">
        <v>-0.43360799999999999</v>
      </c>
      <c r="FZ74">
        <v>0</v>
      </c>
      <c r="GA74">
        <v>0</v>
      </c>
      <c r="GB74">
        <v>0.53989299999999996</v>
      </c>
      <c r="GC74">
        <v>0.88372700000000004</v>
      </c>
      <c r="GD74">
        <v>1.82348</v>
      </c>
      <c r="GE74">
        <v>7.39533E-2</v>
      </c>
      <c r="GF74">
        <v>5.8583400000000001</v>
      </c>
      <c r="GG74">
        <v>764.79700000000003</v>
      </c>
      <c r="GH74">
        <v>1776.15</v>
      </c>
      <c r="GI74">
        <v>1100.08</v>
      </c>
      <c r="GJ74">
        <v>0</v>
      </c>
      <c r="GK74">
        <v>5894.96</v>
      </c>
      <c r="GL74">
        <v>6547.69</v>
      </c>
      <c r="GM74">
        <v>10697.7</v>
      </c>
      <c r="GN74">
        <v>540.49900000000002</v>
      </c>
      <c r="GO74">
        <v>27321.9</v>
      </c>
      <c r="GP74">
        <v>636.66700000000003</v>
      </c>
      <c r="GQ74">
        <v>1140.5</v>
      </c>
      <c r="GR74">
        <v>291.12400000000002</v>
      </c>
      <c r="GS74">
        <v>2068.29</v>
      </c>
      <c r="GT74">
        <v>25.136700000000001</v>
      </c>
      <c r="GU74">
        <v>28.91</v>
      </c>
      <c r="GV74">
        <v>4.3899999999999997</v>
      </c>
      <c r="GW74">
        <v>65.319999999999993</v>
      </c>
      <c r="GX74">
        <v>26.91</v>
      </c>
      <c r="GY74">
        <v>41.09</v>
      </c>
      <c r="GZ74">
        <v>44.64</v>
      </c>
      <c r="HA74">
        <v>2.29</v>
      </c>
      <c r="HB74">
        <v>238.68700000000001</v>
      </c>
      <c r="HC74">
        <v>22.9</v>
      </c>
      <c r="HD74">
        <v>28.91</v>
      </c>
      <c r="HE74">
        <v>4.3899999999999997</v>
      </c>
      <c r="HF74">
        <v>32.659999999999997</v>
      </c>
      <c r="HG74">
        <v>26.91</v>
      </c>
      <c r="HH74">
        <v>34.6</v>
      </c>
      <c r="HI74">
        <v>44.64</v>
      </c>
      <c r="HJ74">
        <v>2.29</v>
      </c>
      <c r="HK74">
        <v>197.3</v>
      </c>
      <c r="ID74">
        <v>0</v>
      </c>
      <c r="IE74">
        <v>5.0144500000000001</v>
      </c>
      <c r="IF74">
        <v>0.12561700000000001</v>
      </c>
      <c r="IG74">
        <v>0</v>
      </c>
      <c r="IH74">
        <v>1.7213499999999999</v>
      </c>
      <c r="II74">
        <v>0.80892399999999998</v>
      </c>
      <c r="IJ74">
        <v>1.7518499999999999</v>
      </c>
      <c r="IK74">
        <v>0.114331</v>
      </c>
      <c r="IL74">
        <v>9.5365199999999994</v>
      </c>
      <c r="IM74">
        <v>58.9</v>
      </c>
      <c r="IN74">
        <v>31.6</v>
      </c>
      <c r="IO74">
        <v>27.3</v>
      </c>
      <c r="IP74">
        <v>58.9</v>
      </c>
      <c r="IQ74">
        <v>31.6</v>
      </c>
      <c r="IR74">
        <v>27.3</v>
      </c>
      <c r="IU74">
        <v>21.8</v>
      </c>
      <c r="IV74">
        <v>26.28</v>
      </c>
      <c r="IW74">
        <v>21.8</v>
      </c>
      <c r="IX74">
        <v>26.28</v>
      </c>
      <c r="IY74">
        <v>21.8</v>
      </c>
      <c r="IZ74">
        <v>26.28</v>
      </c>
      <c r="JA74">
        <v>36.07</v>
      </c>
      <c r="JB74">
        <v>87.686700000000002</v>
      </c>
      <c r="JK74">
        <v>1</v>
      </c>
      <c r="JL74">
        <v>14.5977</v>
      </c>
      <c r="JM74">
        <v>14.5977</v>
      </c>
      <c r="JP74">
        <v>22833.599999999999</v>
      </c>
      <c r="JQ74">
        <v>14.5977</v>
      </c>
      <c r="JR74">
        <v>1.4</v>
      </c>
      <c r="JS74">
        <v>2.09</v>
      </c>
      <c r="JT74">
        <v>7.57</v>
      </c>
      <c r="JU74">
        <v>1.4</v>
      </c>
      <c r="JV74">
        <v>2.09</v>
      </c>
      <c r="JW74">
        <v>7.57</v>
      </c>
      <c r="JZ74">
        <v>2</v>
      </c>
      <c r="KA74">
        <v>8</v>
      </c>
      <c r="KB74">
        <v>83.284300000000002</v>
      </c>
      <c r="KC74">
        <v>46.238799999999998</v>
      </c>
      <c r="KD74">
        <v>83.284300000000002</v>
      </c>
      <c r="KE74">
        <v>46.238799999999998</v>
      </c>
      <c r="KF74">
        <v>145.636</v>
      </c>
      <c r="KG74">
        <v>83.183400000000006</v>
      </c>
      <c r="KJ74">
        <v>23.311299999999999</v>
      </c>
      <c r="KK74">
        <v>221.803</v>
      </c>
      <c r="KL74">
        <v>219.49799999999999</v>
      </c>
      <c r="KM74">
        <v>114.48699999999999</v>
      </c>
      <c r="KN74">
        <v>0</v>
      </c>
      <c r="KO74">
        <v>-3496.7</v>
      </c>
      <c r="KP74">
        <v>0</v>
      </c>
      <c r="KQ74">
        <v>0</v>
      </c>
      <c r="KR74">
        <v>441.303</v>
      </c>
      <c r="KS74">
        <v>1114.56</v>
      </c>
      <c r="KT74">
        <v>2466.0500000000002</v>
      </c>
      <c r="KU74">
        <v>95.033199999999994</v>
      </c>
      <c r="KV74">
        <v>1199.3399999999999</v>
      </c>
      <c r="KW74">
        <v>903.56200000000001</v>
      </c>
      <c r="KX74">
        <v>3875.33</v>
      </c>
      <c r="KY74">
        <v>0</v>
      </c>
      <c r="KZ74">
        <v>1590.01</v>
      </c>
      <c r="LA74">
        <v>6368.91</v>
      </c>
      <c r="LB74">
        <v>23.311299999999999</v>
      </c>
      <c r="LC74">
        <v>221.803</v>
      </c>
      <c r="LD74">
        <v>219.49799999999999</v>
      </c>
      <c r="LE74">
        <v>114.48699999999999</v>
      </c>
      <c r="LF74">
        <v>-3496.7</v>
      </c>
      <c r="LG74">
        <v>441.303</v>
      </c>
      <c r="LH74">
        <v>1114.56</v>
      </c>
      <c r="LI74">
        <v>2466.0500000000002</v>
      </c>
      <c r="LJ74">
        <v>95.033199999999994</v>
      </c>
      <c r="LK74">
        <v>1199.3399999999999</v>
      </c>
      <c r="LL74">
        <v>903.56200000000001</v>
      </c>
      <c r="LM74">
        <v>3875.33</v>
      </c>
      <c r="LN74">
        <v>1590.01</v>
      </c>
      <c r="LO74">
        <v>6368.91</v>
      </c>
      <c r="LP74">
        <v>160.86099999999999</v>
      </c>
      <c r="LQ74">
        <v>431.18099999999998</v>
      </c>
      <c r="LR74">
        <v>219.49799999999999</v>
      </c>
      <c r="LS74">
        <v>0</v>
      </c>
      <c r="LT74">
        <v>1278.6099999999999</v>
      </c>
      <c r="LU74">
        <v>1315.06</v>
      </c>
      <c r="LV74">
        <v>2209.0100000000002</v>
      </c>
      <c r="LW74">
        <v>129.84899999999999</v>
      </c>
      <c r="LX74">
        <v>5744.07</v>
      </c>
      <c r="LY74">
        <v>3378.81</v>
      </c>
      <c r="LZ74">
        <v>6052.65</v>
      </c>
      <c r="MA74">
        <v>1545</v>
      </c>
      <c r="MB74">
        <v>10976.5</v>
      </c>
    </row>
    <row r="75" spans="1:340" x14ac:dyDescent="0.25">
      <c r="A75" s="26">
        <v>44502.558553240742</v>
      </c>
      <c r="B75" t="s">
        <v>1423</v>
      </c>
      <c r="C75" t="s">
        <v>815</v>
      </c>
      <c r="D75">
        <v>4</v>
      </c>
      <c r="E75">
        <v>8</v>
      </c>
      <c r="F75">
        <v>6960</v>
      </c>
      <c r="G75" t="s">
        <v>87</v>
      </c>
      <c r="H75" t="s">
        <v>112</v>
      </c>
      <c r="I75">
        <v>-3.06</v>
      </c>
      <c r="J75">
        <v>-1.3</v>
      </c>
      <c r="K75">
        <v>-1.2</v>
      </c>
      <c r="L75">
        <v>28.5</v>
      </c>
      <c r="O75">
        <v>151.97</v>
      </c>
      <c r="P75">
        <v>960.65200000000004</v>
      </c>
      <c r="Q75">
        <v>1100.08</v>
      </c>
      <c r="R75">
        <v>581.73099999999999</v>
      </c>
      <c r="S75">
        <v>0</v>
      </c>
      <c r="T75">
        <v>-22826.9</v>
      </c>
      <c r="U75">
        <v>0</v>
      </c>
      <c r="V75">
        <v>0</v>
      </c>
      <c r="W75">
        <v>2033.7</v>
      </c>
      <c r="X75">
        <v>5605.06</v>
      </c>
      <c r="Y75">
        <v>12062</v>
      </c>
      <c r="Z75">
        <v>433.91399999999999</v>
      </c>
      <c r="AA75">
        <v>102.151</v>
      </c>
      <c r="AB75">
        <v>2794.43</v>
      </c>
      <c r="AC75">
        <v>224.32599999999999</v>
      </c>
      <c r="AD75">
        <v>730.226</v>
      </c>
      <c r="AE75">
        <v>0</v>
      </c>
      <c r="AF75">
        <v>299.60500000000002</v>
      </c>
      <c r="AG75">
        <v>1254.1600000000001</v>
      </c>
      <c r="AH75">
        <v>954.55200000000002</v>
      </c>
      <c r="AI75">
        <v>7.67</v>
      </c>
      <c r="AJ75">
        <v>15.85</v>
      </c>
      <c r="AK75">
        <v>4.3899999999999997</v>
      </c>
      <c r="AL75">
        <v>23.23</v>
      </c>
      <c r="AM75">
        <v>0</v>
      </c>
      <c r="AN75">
        <v>-75.569999999999993</v>
      </c>
      <c r="AO75">
        <v>0</v>
      </c>
      <c r="AP75">
        <v>0</v>
      </c>
      <c r="AQ75">
        <v>9.15</v>
      </c>
      <c r="AR75">
        <v>31.72</v>
      </c>
      <c r="AS75">
        <v>49.82</v>
      </c>
      <c r="AT75">
        <v>1.82</v>
      </c>
      <c r="AU75">
        <v>68.08</v>
      </c>
      <c r="AV75">
        <v>51.14</v>
      </c>
      <c r="BI75">
        <v>0</v>
      </c>
      <c r="BJ75">
        <v>3.0084</v>
      </c>
      <c r="BK75">
        <v>0.12561700000000001</v>
      </c>
      <c r="BL75">
        <v>7.7370900000000006E-2</v>
      </c>
      <c r="BM75">
        <v>0</v>
      </c>
      <c r="BN75">
        <v>-0.43360799999999999</v>
      </c>
      <c r="BO75">
        <v>0</v>
      </c>
      <c r="BP75">
        <v>0</v>
      </c>
      <c r="BQ75">
        <v>0.53989299999999996</v>
      </c>
      <c r="BR75">
        <v>0.88439500000000004</v>
      </c>
      <c r="BS75">
        <v>1.82348</v>
      </c>
      <c r="BT75">
        <v>7.39533E-2</v>
      </c>
      <c r="BU75">
        <v>6.0994999999999999</v>
      </c>
      <c r="BV75">
        <v>3.2113900000000002</v>
      </c>
      <c r="BW75">
        <v>115.34099999999999</v>
      </c>
      <c r="BX75">
        <v>886.69600000000003</v>
      </c>
      <c r="BY75">
        <v>1100.08</v>
      </c>
      <c r="BZ75">
        <v>581.73099999999999</v>
      </c>
      <c r="CA75">
        <v>-22826.9</v>
      </c>
      <c r="CB75">
        <v>2033.7</v>
      </c>
      <c r="CC75">
        <v>5613.5</v>
      </c>
      <c r="CD75">
        <v>12062</v>
      </c>
      <c r="CE75">
        <v>433.91399999999999</v>
      </c>
      <c r="CF75">
        <v>6.3121599999999998E-4</v>
      </c>
      <c r="CG75">
        <v>2683.85</v>
      </c>
      <c r="CH75">
        <v>170.25700000000001</v>
      </c>
      <c r="CI75">
        <v>730.226</v>
      </c>
      <c r="CJ75">
        <v>299.60500000000002</v>
      </c>
      <c r="CK75">
        <v>1200.0899999999999</v>
      </c>
      <c r="CL75">
        <v>900.48299999999995</v>
      </c>
      <c r="CM75">
        <v>5.83</v>
      </c>
      <c r="CN75">
        <v>14.63</v>
      </c>
      <c r="CO75">
        <v>4.3899999999999997</v>
      </c>
      <c r="CP75">
        <v>23.23</v>
      </c>
      <c r="CQ75">
        <v>-75.56</v>
      </c>
      <c r="CR75">
        <v>9.15</v>
      </c>
      <c r="CS75">
        <v>31.75</v>
      </c>
      <c r="CT75">
        <v>49.82</v>
      </c>
      <c r="CU75">
        <v>1.82</v>
      </c>
      <c r="CV75">
        <v>65.06</v>
      </c>
      <c r="CW75">
        <v>48.08</v>
      </c>
      <c r="DH75">
        <v>0</v>
      </c>
      <c r="DI75">
        <v>2.7679100000000001</v>
      </c>
      <c r="DJ75">
        <v>0.12561700000000001</v>
      </c>
      <c r="DK75">
        <v>7.7370900000000006E-2</v>
      </c>
      <c r="DL75">
        <v>-0.43360799999999999</v>
      </c>
      <c r="DM75">
        <v>0.53989299999999996</v>
      </c>
      <c r="DN75">
        <v>0.88372700000000004</v>
      </c>
      <c r="DO75">
        <v>1.82348</v>
      </c>
      <c r="DP75">
        <v>7.39533E-2</v>
      </c>
      <c r="DQ75">
        <v>5.8583400000000001</v>
      </c>
      <c r="DR75">
        <v>2.9708899999999998</v>
      </c>
      <c r="DS75" t="s">
        <v>1352</v>
      </c>
      <c r="DT75" t="s">
        <v>670</v>
      </c>
      <c r="DU75" t="s">
        <v>665</v>
      </c>
      <c r="DV75" t="s">
        <v>501</v>
      </c>
      <c r="DW75">
        <v>-0.24116099999999999</v>
      </c>
      <c r="DX75">
        <v>-0.24049300000000001</v>
      </c>
      <c r="DY75">
        <v>-4.5999999999999996</v>
      </c>
      <c r="DZ75">
        <v>-6.4</v>
      </c>
      <c r="EC75">
        <v>151.97</v>
      </c>
      <c r="ED75">
        <v>960.65200000000004</v>
      </c>
      <c r="EE75">
        <v>1100.08</v>
      </c>
      <c r="EF75">
        <v>581.73099999999999</v>
      </c>
      <c r="EG75">
        <v>0</v>
      </c>
      <c r="EH75">
        <v>-22826.9</v>
      </c>
      <c r="EI75">
        <v>0</v>
      </c>
      <c r="EJ75">
        <v>0</v>
      </c>
      <c r="EK75">
        <v>2033.7</v>
      </c>
      <c r="EL75">
        <v>5605.06</v>
      </c>
      <c r="EM75">
        <v>12062</v>
      </c>
      <c r="EN75">
        <v>433.91399999999999</v>
      </c>
      <c r="EO75">
        <v>102.151</v>
      </c>
      <c r="EP75">
        <v>224.32599999999999</v>
      </c>
      <c r="EQ75">
        <v>730.226</v>
      </c>
      <c r="ER75">
        <v>0</v>
      </c>
      <c r="ES75">
        <v>299.60500000000002</v>
      </c>
      <c r="ET75">
        <v>1254.1600000000001</v>
      </c>
      <c r="EU75">
        <v>7.67</v>
      </c>
      <c r="EV75">
        <v>15.85</v>
      </c>
      <c r="EW75">
        <v>4.3899999999999997</v>
      </c>
      <c r="EX75">
        <v>23.23</v>
      </c>
      <c r="EY75">
        <v>0</v>
      </c>
      <c r="EZ75">
        <v>-75.569999999999993</v>
      </c>
      <c r="FA75">
        <v>0</v>
      </c>
      <c r="FB75">
        <v>0</v>
      </c>
      <c r="FC75">
        <v>9.15</v>
      </c>
      <c r="FD75">
        <v>31.72</v>
      </c>
      <c r="FE75">
        <v>49.82</v>
      </c>
      <c r="FF75">
        <v>1.82</v>
      </c>
      <c r="FG75">
        <v>68.08</v>
      </c>
      <c r="FT75">
        <v>0</v>
      </c>
      <c r="FU75">
        <v>3.0084</v>
      </c>
      <c r="FV75">
        <v>0.12561700000000001</v>
      </c>
      <c r="FW75">
        <v>7.7370900000000006E-2</v>
      </c>
      <c r="FX75">
        <v>0</v>
      </c>
      <c r="FY75">
        <v>-0.43360799999999999</v>
      </c>
      <c r="FZ75">
        <v>0</v>
      </c>
      <c r="GA75">
        <v>0</v>
      </c>
      <c r="GB75">
        <v>0.53989299999999996</v>
      </c>
      <c r="GC75">
        <v>0.88439500000000004</v>
      </c>
      <c r="GD75">
        <v>1.82348</v>
      </c>
      <c r="GE75">
        <v>7.39533E-2</v>
      </c>
      <c r="GF75">
        <v>6.0994999999999999</v>
      </c>
      <c r="GG75">
        <v>764.79700000000003</v>
      </c>
      <c r="GH75">
        <v>1776.15</v>
      </c>
      <c r="GI75">
        <v>1100.08</v>
      </c>
      <c r="GJ75">
        <v>0</v>
      </c>
      <c r="GK75">
        <v>5894.96</v>
      </c>
      <c r="GL75">
        <v>6547.69</v>
      </c>
      <c r="GM75">
        <v>10697.7</v>
      </c>
      <c r="GN75">
        <v>540.49900000000002</v>
      </c>
      <c r="GO75">
        <v>27321.9</v>
      </c>
      <c r="GP75">
        <v>636.66700000000003</v>
      </c>
      <c r="GQ75">
        <v>1140.5</v>
      </c>
      <c r="GR75">
        <v>291.12400000000002</v>
      </c>
      <c r="GS75">
        <v>2068.29</v>
      </c>
      <c r="GT75">
        <v>25.136700000000001</v>
      </c>
      <c r="GU75">
        <v>28.91</v>
      </c>
      <c r="GV75">
        <v>4.3899999999999997</v>
      </c>
      <c r="GW75">
        <v>65.319999999999993</v>
      </c>
      <c r="GX75">
        <v>26.91</v>
      </c>
      <c r="GY75">
        <v>41.09</v>
      </c>
      <c r="GZ75">
        <v>44.64</v>
      </c>
      <c r="HA75">
        <v>2.29</v>
      </c>
      <c r="HB75">
        <v>238.68700000000001</v>
      </c>
      <c r="HC75">
        <v>22.9</v>
      </c>
      <c r="HD75">
        <v>28.91</v>
      </c>
      <c r="HE75">
        <v>4.3899999999999997</v>
      </c>
      <c r="HF75">
        <v>32.659999999999997</v>
      </c>
      <c r="HG75">
        <v>26.91</v>
      </c>
      <c r="HH75">
        <v>34.6</v>
      </c>
      <c r="HI75">
        <v>44.64</v>
      </c>
      <c r="HJ75">
        <v>2.29</v>
      </c>
      <c r="HK75">
        <v>197.3</v>
      </c>
      <c r="ID75">
        <v>0</v>
      </c>
      <c r="IE75">
        <v>5.0144500000000001</v>
      </c>
      <c r="IF75">
        <v>0.12561700000000001</v>
      </c>
      <c r="IG75">
        <v>0</v>
      </c>
      <c r="IH75">
        <v>1.7213499999999999</v>
      </c>
      <c r="II75">
        <v>0.80892399999999998</v>
      </c>
      <c r="IJ75">
        <v>1.7518499999999999</v>
      </c>
      <c r="IK75">
        <v>0.114331</v>
      </c>
      <c r="IL75">
        <v>9.5365199999999994</v>
      </c>
      <c r="IM75">
        <v>60.2</v>
      </c>
      <c r="IN75">
        <v>31.7</v>
      </c>
      <c r="IO75">
        <v>28.5</v>
      </c>
      <c r="IP75">
        <v>58.9</v>
      </c>
      <c r="IQ75">
        <v>31.6</v>
      </c>
      <c r="IR75">
        <v>27.3</v>
      </c>
      <c r="IU75">
        <v>23.15</v>
      </c>
      <c r="IV75">
        <v>27.99</v>
      </c>
      <c r="IW75">
        <v>21.8</v>
      </c>
      <c r="IX75">
        <v>26.28</v>
      </c>
      <c r="IY75">
        <v>23.15</v>
      </c>
      <c r="IZ75">
        <v>27.99</v>
      </c>
      <c r="JA75">
        <v>36.07</v>
      </c>
      <c r="JB75">
        <v>87.686700000000002</v>
      </c>
      <c r="JK75">
        <v>1</v>
      </c>
      <c r="JL75">
        <v>14.5977</v>
      </c>
      <c r="JM75">
        <v>14.5977</v>
      </c>
      <c r="JP75">
        <v>22833.599999999999</v>
      </c>
      <c r="JQ75">
        <v>14.5977</v>
      </c>
      <c r="JR75">
        <v>1.41</v>
      </c>
      <c r="JS75">
        <v>2.09</v>
      </c>
      <c r="JT75">
        <v>7.88</v>
      </c>
      <c r="JU75">
        <v>1.4</v>
      </c>
      <c r="JV75">
        <v>2.09</v>
      </c>
      <c r="JW75">
        <v>7.57</v>
      </c>
      <c r="JZ75">
        <v>2</v>
      </c>
      <c r="KA75">
        <v>8</v>
      </c>
      <c r="KB75">
        <v>92.864900000000006</v>
      </c>
      <c r="KC75">
        <v>49.4833</v>
      </c>
      <c r="KD75">
        <v>83.284300000000002</v>
      </c>
      <c r="KE75">
        <v>46.238799999999998</v>
      </c>
      <c r="KF75">
        <v>145.636</v>
      </c>
      <c r="KG75">
        <v>83.183400000000006</v>
      </c>
      <c r="KJ75">
        <v>30.888999999999999</v>
      </c>
      <c r="KK75">
        <v>239.97800000000001</v>
      </c>
      <c r="KL75">
        <v>219.49799999999999</v>
      </c>
      <c r="KM75">
        <v>114.48699999999999</v>
      </c>
      <c r="KN75">
        <v>0</v>
      </c>
      <c r="KO75">
        <v>-3496.7</v>
      </c>
      <c r="KP75">
        <v>0</v>
      </c>
      <c r="KQ75">
        <v>0</v>
      </c>
      <c r="KR75">
        <v>441.303</v>
      </c>
      <c r="KS75">
        <v>1112.97</v>
      </c>
      <c r="KT75">
        <v>2466.0500000000002</v>
      </c>
      <c r="KU75">
        <v>95.033199999999994</v>
      </c>
      <c r="KV75">
        <v>1223.51</v>
      </c>
      <c r="KW75">
        <v>1190.51</v>
      </c>
      <c r="KX75">
        <v>3875.33</v>
      </c>
      <c r="KY75">
        <v>0</v>
      </c>
      <c r="KZ75">
        <v>1590.01</v>
      </c>
      <c r="LA75">
        <v>6655.85</v>
      </c>
      <c r="LB75">
        <v>23.311299999999999</v>
      </c>
      <c r="LC75">
        <v>221.803</v>
      </c>
      <c r="LD75">
        <v>219.49799999999999</v>
      </c>
      <c r="LE75">
        <v>114.48699999999999</v>
      </c>
      <c r="LF75">
        <v>-3496.7</v>
      </c>
      <c r="LG75">
        <v>441.303</v>
      </c>
      <c r="LH75">
        <v>1114.56</v>
      </c>
      <c r="LI75">
        <v>2466.0500000000002</v>
      </c>
      <c r="LJ75">
        <v>95.033199999999994</v>
      </c>
      <c r="LK75">
        <v>1199.3399999999999</v>
      </c>
      <c r="LL75">
        <v>903.56200000000001</v>
      </c>
      <c r="LM75">
        <v>3875.33</v>
      </c>
      <c r="LN75">
        <v>1590.01</v>
      </c>
      <c r="LO75">
        <v>6368.91</v>
      </c>
      <c r="LP75">
        <v>160.86099999999999</v>
      </c>
      <c r="LQ75">
        <v>431.18099999999998</v>
      </c>
      <c r="LR75">
        <v>219.49799999999999</v>
      </c>
      <c r="LS75">
        <v>0</v>
      </c>
      <c r="LT75">
        <v>1278.6099999999999</v>
      </c>
      <c r="LU75">
        <v>1315.06</v>
      </c>
      <c r="LV75">
        <v>2209.0100000000002</v>
      </c>
      <c r="LW75">
        <v>129.84899999999999</v>
      </c>
      <c r="LX75">
        <v>5744.07</v>
      </c>
      <c r="LY75">
        <v>3378.81</v>
      </c>
      <c r="LZ75">
        <v>6052.65</v>
      </c>
      <c r="MA75">
        <v>1545</v>
      </c>
      <c r="MB75">
        <v>10976.5</v>
      </c>
    </row>
    <row r="76" spans="1:340" x14ac:dyDescent="0.25">
      <c r="A76" s="26">
        <v>44502.558993055558</v>
      </c>
      <c r="B76" t="s">
        <v>1424</v>
      </c>
      <c r="C76" t="s">
        <v>817</v>
      </c>
      <c r="D76">
        <v>5</v>
      </c>
      <c r="E76">
        <v>8</v>
      </c>
      <c r="F76">
        <v>6960</v>
      </c>
      <c r="G76" t="s">
        <v>87</v>
      </c>
      <c r="H76" t="s">
        <v>393</v>
      </c>
      <c r="I76">
        <v>0</v>
      </c>
      <c r="J76">
        <v>0</v>
      </c>
      <c r="K76">
        <v>0</v>
      </c>
      <c r="L76">
        <v>24.8</v>
      </c>
      <c r="O76">
        <v>68.598399999999998</v>
      </c>
      <c r="P76">
        <v>74.329300000000003</v>
      </c>
      <c r="Q76">
        <v>1100.08</v>
      </c>
      <c r="R76">
        <v>581.78200000000004</v>
      </c>
      <c r="S76">
        <v>0</v>
      </c>
      <c r="T76">
        <v>-21917.4</v>
      </c>
      <c r="U76">
        <v>0</v>
      </c>
      <c r="V76">
        <v>0</v>
      </c>
      <c r="W76">
        <v>2033.7</v>
      </c>
      <c r="X76">
        <v>5563.05</v>
      </c>
      <c r="Y76">
        <v>12062</v>
      </c>
      <c r="Z76">
        <v>433.91399999999999</v>
      </c>
      <c r="AA76">
        <v>-3.05166E-4</v>
      </c>
      <c r="AB76">
        <v>1824.79</v>
      </c>
      <c r="AC76">
        <v>101.265</v>
      </c>
      <c r="AD76">
        <v>773.87400000000002</v>
      </c>
      <c r="AE76">
        <v>0</v>
      </c>
      <c r="AF76">
        <v>299.60500000000002</v>
      </c>
      <c r="AG76">
        <v>1174.74</v>
      </c>
      <c r="AH76">
        <v>875.14</v>
      </c>
      <c r="AI76">
        <v>3.42</v>
      </c>
      <c r="AJ76">
        <v>1.63</v>
      </c>
      <c r="AK76">
        <v>4.41</v>
      </c>
      <c r="AL76">
        <v>24.42</v>
      </c>
      <c r="AM76">
        <v>0</v>
      </c>
      <c r="AN76">
        <v>-71.62</v>
      </c>
      <c r="AO76">
        <v>0</v>
      </c>
      <c r="AP76">
        <v>0</v>
      </c>
      <c r="AQ76">
        <v>9.41</v>
      </c>
      <c r="AR76">
        <v>31.6</v>
      </c>
      <c r="AS76">
        <v>50.37</v>
      </c>
      <c r="AT76">
        <v>1.87</v>
      </c>
      <c r="AU76">
        <v>55.51</v>
      </c>
      <c r="AV76">
        <v>33.880000000000003</v>
      </c>
      <c r="BI76">
        <v>0</v>
      </c>
      <c r="BJ76">
        <v>0.37361699999999998</v>
      </c>
      <c r="BK76">
        <v>0.12561700000000001</v>
      </c>
      <c r="BL76">
        <v>7.7370900000000006E-2</v>
      </c>
      <c r="BM76">
        <v>0</v>
      </c>
      <c r="BN76">
        <v>-0.30429</v>
      </c>
      <c r="BO76">
        <v>0</v>
      </c>
      <c r="BP76">
        <v>0</v>
      </c>
      <c r="BQ76">
        <v>0.53989299999999996</v>
      </c>
      <c r="BR76">
        <v>0.86385800000000001</v>
      </c>
      <c r="BS76">
        <v>1.82348</v>
      </c>
      <c r="BT76">
        <v>7.39533E-2</v>
      </c>
      <c r="BU76">
        <v>3.5735000000000001</v>
      </c>
      <c r="BV76">
        <v>0.57660500000000003</v>
      </c>
      <c r="BW76">
        <v>68.598399999999998</v>
      </c>
      <c r="BX76">
        <v>74.329300000000003</v>
      </c>
      <c r="BY76">
        <v>1100.08</v>
      </c>
      <c r="BZ76">
        <v>581.78200000000004</v>
      </c>
      <c r="CA76">
        <v>-21917.4</v>
      </c>
      <c r="CB76">
        <v>2033.7</v>
      </c>
      <c r="CC76">
        <v>5563.05</v>
      </c>
      <c r="CD76">
        <v>12062</v>
      </c>
      <c r="CE76">
        <v>433.91399999999999</v>
      </c>
      <c r="CF76">
        <v>-3.05166E-4</v>
      </c>
      <c r="CG76">
        <v>1824.79</v>
      </c>
      <c r="CH76">
        <v>101.265</v>
      </c>
      <c r="CI76">
        <v>773.87400000000002</v>
      </c>
      <c r="CJ76">
        <v>299.60500000000002</v>
      </c>
      <c r="CK76">
        <v>1174.74</v>
      </c>
      <c r="CL76">
        <v>875.14</v>
      </c>
      <c r="CM76">
        <v>3.42</v>
      </c>
      <c r="CN76">
        <v>1.63</v>
      </c>
      <c r="CO76">
        <v>4.41</v>
      </c>
      <c r="CP76">
        <v>24.42</v>
      </c>
      <c r="CQ76">
        <v>-71.62</v>
      </c>
      <c r="CR76">
        <v>9.41</v>
      </c>
      <c r="CS76">
        <v>31.6</v>
      </c>
      <c r="CT76">
        <v>50.37</v>
      </c>
      <c r="CU76">
        <v>1.87</v>
      </c>
      <c r="CV76">
        <v>55.51</v>
      </c>
      <c r="CW76">
        <v>33.880000000000003</v>
      </c>
      <c r="DH76">
        <v>0</v>
      </c>
      <c r="DI76">
        <v>0.37361699999999998</v>
      </c>
      <c r="DJ76">
        <v>0.12561700000000001</v>
      </c>
      <c r="DK76">
        <v>7.7370900000000006E-2</v>
      </c>
      <c r="DL76">
        <v>-0.30429</v>
      </c>
      <c r="DM76">
        <v>0.53989299999999996</v>
      </c>
      <c r="DN76">
        <v>0.86385800000000001</v>
      </c>
      <c r="DO76">
        <v>1.82348</v>
      </c>
      <c r="DP76">
        <v>7.39533E-2</v>
      </c>
      <c r="DQ76">
        <v>3.5735000000000001</v>
      </c>
      <c r="DR76">
        <v>0.57660500000000003</v>
      </c>
      <c r="DS76" t="s">
        <v>1352</v>
      </c>
      <c r="DT76" t="s">
        <v>670</v>
      </c>
      <c r="DU76" t="s">
        <v>665</v>
      </c>
      <c r="DV76" t="s">
        <v>501</v>
      </c>
      <c r="DW76">
        <v>0</v>
      </c>
      <c r="DX76">
        <v>0</v>
      </c>
      <c r="DY76">
        <v>0</v>
      </c>
      <c r="DZ76">
        <v>0</v>
      </c>
      <c r="EC76">
        <v>68.598399999999998</v>
      </c>
      <c r="ED76">
        <v>74.329300000000003</v>
      </c>
      <c r="EE76">
        <v>1100.08</v>
      </c>
      <c r="EF76">
        <v>581.78200000000004</v>
      </c>
      <c r="EG76">
        <v>0</v>
      </c>
      <c r="EH76">
        <v>-21917.4</v>
      </c>
      <c r="EI76">
        <v>0</v>
      </c>
      <c r="EJ76">
        <v>0</v>
      </c>
      <c r="EK76">
        <v>2033.7</v>
      </c>
      <c r="EL76">
        <v>5563.05</v>
      </c>
      <c r="EM76">
        <v>12062</v>
      </c>
      <c r="EN76">
        <v>433.91399999999999</v>
      </c>
      <c r="EO76">
        <v>-3.05166E-4</v>
      </c>
      <c r="EP76">
        <v>101.265</v>
      </c>
      <c r="EQ76">
        <v>773.87400000000002</v>
      </c>
      <c r="ER76">
        <v>0</v>
      </c>
      <c r="ES76">
        <v>299.60500000000002</v>
      </c>
      <c r="ET76">
        <v>1174.74</v>
      </c>
      <c r="EU76">
        <v>3.42</v>
      </c>
      <c r="EV76">
        <v>1.63</v>
      </c>
      <c r="EW76">
        <v>4.41</v>
      </c>
      <c r="EX76">
        <v>24.42</v>
      </c>
      <c r="EY76">
        <v>0</v>
      </c>
      <c r="EZ76">
        <v>-71.62</v>
      </c>
      <c r="FA76">
        <v>0</v>
      </c>
      <c r="FB76">
        <v>0</v>
      </c>
      <c r="FC76">
        <v>9.41</v>
      </c>
      <c r="FD76">
        <v>31.6</v>
      </c>
      <c r="FE76">
        <v>50.37</v>
      </c>
      <c r="FF76">
        <v>1.87</v>
      </c>
      <c r="FG76">
        <v>55.51</v>
      </c>
      <c r="FT76">
        <v>0</v>
      </c>
      <c r="FU76">
        <v>0.37361699999999998</v>
      </c>
      <c r="FV76">
        <v>0.12561700000000001</v>
      </c>
      <c r="FW76">
        <v>7.7370900000000006E-2</v>
      </c>
      <c r="FX76">
        <v>0</v>
      </c>
      <c r="FY76">
        <v>-0.30429</v>
      </c>
      <c r="FZ76">
        <v>0</v>
      </c>
      <c r="GA76">
        <v>0</v>
      </c>
      <c r="GB76">
        <v>0.53989299999999996</v>
      </c>
      <c r="GC76">
        <v>0.86385800000000001</v>
      </c>
      <c r="GD76">
        <v>1.82348</v>
      </c>
      <c r="GE76">
        <v>7.39533E-2</v>
      </c>
      <c r="GF76">
        <v>3.5735000000000001</v>
      </c>
      <c r="GG76">
        <v>794.49800000000005</v>
      </c>
      <c r="GH76">
        <v>8.1102699999999999</v>
      </c>
      <c r="GI76">
        <v>1100.08</v>
      </c>
      <c r="GJ76">
        <v>0</v>
      </c>
      <c r="GK76">
        <v>5894.96</v>
      </c>
      <c r="GL76">
        <v>6547.69</v>
      </c>
      <c r="GM76">
        <v>10697.7</v>
      </c>
      <c r="GN76">
        <v>540.49900000000002</v>
      </c>
      <c r="GO76">
        <v>25583.599999999999</v>
      </c>
      <c r="GP76">
        <v>661.428</v>
      </c>
      <c r="GQ76">
        <v>1190.81</v>
      </c>
      <c r="GR76">
        <v>291.12400000000002</v>
      </c>
      <c r="GS76">
        <v>2143.36</v>
      </c>
      <c r="GT76">
        <v>27.344799999999999</v>
      </c>
      <c r="GU76">
        <v>0.24</v>
      </c>
      <c r="GV76">
        <v>4.41</v>
      </c>
      <c r="GW76">
        <v>75.444400000000002</v>
      </c>
      <c r="GX76">
        <v>27.38</v>
      </c>
      <c r="GY76">
        <v>41.23</v>
      </c>
      <c r="GZ76">
        <v>44.93</v>
      </c>
      <c r="HA76">
        <v>2.4900000000000002</v>
      </c>
      <c r="HB76">
        <v>223.46899999999999</v>
      </c>
      <c r="HC76">
        <v>23.44</v>
      </c>
      <c r="HD76">
        <v>0.24</v>
      </c>
      <c r="HE76">
        <v>4.41</v>
      </c>
      <c r="HF76">
        <v>33.950000000000003</v>
      </c>
      <c r="HG76">
        <v>27.38</v>
      </c>
      <c r="HH76">
        <v>34.74</v>
      </c>
      <c r="HI76">
        <v>44.93</v>
      </c>
      <c r="HJ76">
        <v>2.4900000000000002</v>
      </c>
      <c r="HK76">
        <v>171.58</v>
      </c>
      <c r="ID76">
        <v>0</v>
      </c>
      <c r="IE76">
        <v>3.88919E-2</v>
      </c>
      <c r="IF76">
        <v>0.12561700000000001</v>
      </c>
      <c r="IG76">
        <v>0</v>
      </c>
      <c r="IH76">
        <v>1.7213499999999999</v>
      </c>
      <c r="II76">
        <v>0.80892399999999998</v>
      </c>
      <c r="IJ76">
        <v>1.7518499999999999</v>
      </c>
      <c r="IK76">
        <v>0.114331</v>
      </c>
      <c r="IL76">
        <v>4.5609599999999997</v>
      </c>
      <c r="IM76">
        <v>56.9</v>
      </c>
      <c r="IN76">
        <v>32.1</v>
      </c>
      <c r="IO76">
        <v>24.8</v>
      </c>
      <c r="IP76">
        <v>56.9</v>
      </c>
      <c r="IQ76">
        <v>32.1</v>
      </c>
      <c r="IR76">
        <v>24.8</v>
      </c>
      <c r="IU76">
        <v>8.66</v>
      </c>
      <c r="IV76">
        <v>25.22</v>
      </c>
      <c r="IW76">
        <v>8.66</v>
      </c>
      <c r="IX76">
        <v>25.22</v>
      </c>
      <c r="IY76">
        <v>8.66</v>
      </c>
      <c r="IZ76">
        <v>25.22</v>
      </c>
      <c r="JA76">
        <v>7.59</v>
      </c>
      <c r="JB76">
        <v>99.849199999999996</v>
      </c>
      <c r="JK76">
        <v>1</v>
      </c>
      <c r="JL76">
        <v>13.4589</v>
      </c>
      <c r="JM76">
        <v>13.4589</v>
      </c>
      <c r="JP76">
        <v>21923.8</v>
      </c>
      <c r="JQ76">
        <v>13.4589</v>
      </c>
      <c r="JR76">
        <v>1.36</v>
      </c>
      <c r="JS76">
        <v>1.99</v>
      </c>
      <c r="JT76">
        <v>7.35</v>
      </c>
      <c r="JU76">
        <v>1.36</v>
      </c>
      <c r="JV76">
        <v>1.99</v>
      </c>
      <c r="JW76">
        <v>7.35</v>
      </c>
      <c r="JZ76">
        <v>2</v>
      </c>
      <c r="KA76">
        <v>8</v>
      </c>
      <c r="KB76">
        <v>92.334400000000002</v>
      </c>
      <c r="KC76">
        <v>25.7667</v>
      </c>
      <c r="KD76">
        <v>92.334400000000002</v>
      </c>
      <c r="KE76">
        <v>25.7667</v>
      </c>
      <c r="KF76">
        <v>160.733</v>
      </c>
      <c r="KG76">
        <v>13.0482</v>
      </c>
      <c r="KJ76">
        <v>14.549899999999999</v>
      </c>
      <c r="KK76">
        <v>18.561499999999999</v>
      </c>
      <c r="KL76">
        <v>219.49799999999999</v>
      </c>
      <c r="KM76">
        <v>114.495</v>
      </c>
      <c r="KN76">
        <v>0</v>
      </c>
      <c r="KO76">
        <v>-3352.88</v>
      </c>
      <c r="KP76">
        <v>0</v>
      </c>
      <c r="KQ76">
        <v>0</v>
      </c>
      <c r="KR76">
        <v>441.303</v>
      </c>
      <c r="KS76">
        <v>1103.02</v>
      </c>
      <c r="KT76">
        <v>2466.0500000000002</v>
      </c>
      <c r="KU76">
        <v>95.033199999999994</v>
      </c>
      <c r="KV76">
        <v>1119.6400000000001</v>
      </c>
      <c r="KW76">
        <v>537.41700000000003</v>
      </c>
      <c r="KX76">
        <v>4106.9799999999996</v>
      </c>
      <c r="KY76">
        <v>0</v>
      </c>
      <c r="KZ76">
        <v>1590.01</v>
      </c>
      <c r="LA76">
        <v>6234.41</v>
      </c>
      <c r="LB76">
        <v>14.549899999999999</v>
      </c>
      <c r="LC76">
        <v>18.561499999999999</v>
      </c>
      <c r="LD76">
        <v>219.49799999999999</v>
      </c>
      <c r="LE76">
        <v>114.495</v>
      </c>
      <c r="LF76">
        <v>-3352.88</v>
      </c>
      <c r="LG76">
        <v>441.303</v>
      </c>
      <c r="LH76">
        <v>1103.02</v>
      </c>
      <c r="LI76">
        <v>2466.0500000000002</v>
      </c>
      <c r="LJ76">
        <v>95.033199999999994</v>
      </c>
      <c r="LK76">
        <v>1119.6400000000001</v>
      </c>
      <c r="LL76">
        <v>537.41700000000003</v>
      </c>
      <c r="LM76">
        <v>4106.9799999999996</v>
      </c>
      <c r="LN76">
        <v>1590.01</v>
      </c>
      <c r="LO76">
        <v>6234.41</v>
      </c>
      <c r="LP76">
        <v>168.791</v>
      </c>
      <c r="LQ76">
        <v>2.1892299999999998</v>
      </c>
      <c r="LR76">
        <v>219.49799999999999</v>
      </c>
      <c r="LS76">
        <v>0</v>
      </c>
      <c r="LT76">
        <v>1278.6099999999999</v>
      </c>
      <c r="LU76">
        <v>1315.06</v>
      </c>
      <c r="LV76">
        <v>2209.0100000000002</v>
      </c>
      <c r="LW76">
        <v>129.84899999999999</v>
      </c>
      <c r="LX76">
        <v>5323.01</v>
      </c>
      <c r="LY76">
        <v>3510.22</v>
      </c>
      <c r="LZ76">
        <v>6319.66</v>
      </c>
      <c r="MA76">
        <v>1545</v>
      </c>
      <c r="MB76">
        <v>11374.9</v>
      </c>
    </row>
    <row r="77" spans="1:340" x14ac:dyDescent="0.25">
      <c r="A77" s="26">
        <v>44502.559421296297</v>
      </c>
      <c r="B77" t="s">
        <v>1425</v>
      </c>
      <c r="C77" t="s">
        <v>819</v>
      </c>
      <c r="D77">
        <v>5</v>
      </c>
      <c r="E77">
        <v>8</v>
      </c>
      <c r="F77">
        <v>6960</v>
      </c>
      <c r="G77" t="s">
        <v>87</v>
      </c>
      <c r="H77" t="s">
        <v>112</v>
      </c>
      <c r="I77">
        <v>-1.55</v>
      </c>
      <c r="J77">
        <v>-0.6</v>
      </c>
      <c r="K77">
        <v>-0.7</v>
      </c>
      <c r="L77">
        <v>25.5</v>
      </c>
      <c r="O77">
        <v>108.53100000000001</v>
      </c>
      <c r="P77">
        <v>45.406500000000001</v>
      </c>
      <c r="Q77">
        <v>1100.08</v>
      </c>
      <c r="R77">
        <v>581.78200000000004</v>
      </c>
      <c r="S77">
        <v>0</v>
      </c>
      <c r="T77">
        <v>-21917.4</v>
      </c>
      <c r="U77">
        <v>0</v>
      </c>
      <c r="V77">
        <v>0</v>
      </c>
      <c r="W77">
        <v>2033.7</v>
      </c>
      <c r="X77">
        <v>5526.95</v>
      </c>
      <c r="Y77">
        <v>12062</v>
      </c>
      <c r="Z77">
        <v>433.91399999999999</v>
      </c>
      <c r="AA77">
        <v>-25.0929</v>
      </c>
      <c r="AB77">
        <v>1835.8</v>
      </c>
      <c r="AC77">
        <v>160.214</v>
      </c>
      <c r="AD77">
        <v>773.87400000000002</v>
      </c>
      <c r="AE77">
        <v>0</v>
      </c>
      <c r="AF77">
        <v>299.60500000000002</v>
      </c>
      <c r="AG77">
        <v>1233.69</v>
      </c>
      <c r="AH77">
        <v>934.08900000000006</v>
      </c>
      <c r="AI77">
        <v>5.41</v>
      </c>
      <c r="AJ77">
        <v>1.19</v>
      </c>
      <c r="AK77">
        <v>4.41</v>
      </c>
      <c r="AL77">
        <v>24.42</v>
      </c>
      <c r="AM77">
        <v>0</v>
      </c>
      <c r="AN77">
        <v>-71.62</v>
      </c>
      <c r="AO77">
        <v>0</v>
      </c>
      <c r="AP77">
        <v>0</v>
      </c>
      <c r="AQ77">
        <v>9.41</v>
      </c>
      <c r="AR77">
        <v>31.46</v>
      </c>
      <c r="AS77">
        <v>50.37</v>
      </c>
      <c r="AT77">
        <v>1.87</v>
      </c>
      <c r="AU77">
        <v>56.92</v>
      </c>
      <c r="AV77">
        <v>35.43</v>
      </c>
      <c r="BI77">
        <v>0</v>
      </c>
      <c r="BJ77">
        <v>0.27165299999999998</v>
      </c>
      <c r="BK77">
        <v>0.12561700000000001</v>
      </c>
      <c r="BL77">
        <v>7.7370900000000006E-2</v>
      </c>
      <c r="BM77">
        <v>0</v>
      </c>
      <c r="BN77">
        <v>-0.30429</v>
      </c>
      <c r="BO77">
        <v>0</v>
      </c>
      <c r="BP77">
        <v>0</v>
      </c>
      <c r="BQ77">
        <v>0.53989299999999996</v>
      </c>
      <c r="BR77">
        <v>0.86172199999999999</v>
      </c>
      <c r="BS77">
        <v>1.82348</v>
      </c>
      <c r="BT77">
        <v>7.39533E-2</v>
      </c>
      <c r="BU77">
        <v>3.4693999999999998</v>
      </c>
      <c r="BV77">
        <v>0.47464099999999998</v>
      </c>
      <c r="BW77">
        <v>68.598399999999998</v>
      </c>
      <c r="BX77">
        <v>74.329300000000003</v>
      </c>
      <c r="BY77">
        <v>1100.08</v>
      </c>
      <c r="BZ77">
        <v>581.78200000000004</v>
      </c>
      <c r="CA77">
        <v>-21917.4</v>
      </c>
      <c r="CB77">
        <v>2033.7</v>
      </c>
      <c r="CC77">
        <v>5563.05</v>
      </c>
      <c r="CD77">
        <v>12062</v>
      </c>
      <c r="CE77">
        <v>433.91399999999999</v>
      </c>
      <c r="CF77">
        <v>-3.05166E-4</v>
      </c>
      <c r="CG77">
        <v>1824.79</v>
      </c>
      <c r="CH77">
        <v>101.265</v>
      </c>
      <c r="CI77">
        <v>773.87400000000002</v>
      </c>
      <c r="CJ77">
        <v>299.60500000000002</v>
      </c>
      <c r="CK77">
        <v>1174.74</v>
      </c>
      <c r="CL77">
        <v>875.14</v>
      </c>
      <c r="CM77">
        <v>3.42</v>
      </c>
      <c r="CN77">
        <v>1.63</v>
      </c>
      <c r="CO77">
        <v>4.41</v>
      </c>
      <c r="CP77">
        <v>24.42</v>
      </c>
      <c r="CQ77">
        <v>-71.62</v>
      </c>
      <c r="CR77">
        <v>9.41</v>
      </c>
      <c r="CS77">
        <v>31.6</v>
      </c>
      <c r="CT77">
        <v>50.37</v>
      </c>
      <c r="CU77">
        <v>1.87</v>
      </c>
      <c r="CV77">
        <v>55.51</v>
      </c>
      <c r="CW77">
        <v>33.880000000000003</v>
      </c>
      <c r="DH77">
        <v>0</v>
      </c>
      <c r="DI77">
        <v>0.37361699999999998</v>
      </c>
      <c r="DJ77">
        <v>0.12561700000000001</v>
      </c>
      <c r="DK77">
        <v>7.7370900000000006E-2</v>
      </c>
      <c r="DL77">
        <v>-0.30429</v>
      </c>
      <c r="DM77">
        <v>0.53989299999999996</v>
      </c>
      <c r="DN77">
        <v>0.86385800000000001</v>
      </c>
      <c r="DO77">
        <v>1.82348</v>
      </c>
      <c r="DP77">
        <v>7.39533E-2</v>
      </c>
      <c r="DQ77">
        <v>3.5735000000000001</v>
      </c>
      <c r="DR77">
        <v>0.57660500000000003</v>
      </c>
      <c r="DS77" t="s">
        <v>1352</v>
      </c>
      <c r="DT77" t="s">
        <v>670</v>
      </c>
      <c r="DU77" t="s">
        <v>665</v>
      </c>
      <c r="DV77" t="s">
        <v>501</v>
      </c>
      <c r="DW77">
        <v>0.1041</v>
      </c>
      <c r="DX77">
        <v>0.101964</v>
      </c>
      <c r="DY77">
        <v>-2.5</v>
      </c>
      <c r="DZ77">
        <v>-4.5999999999999996</v>
      </c>
      <c r="EC77">
        <v>108.53100000000001</v>
      </c>
      <c r="ED77">
        <v>45.406500000000001</v>
      </c>
      <c r="EE77">
        <v>1100.08</v>
      </c>
      <c r="EF77">
        <v>581.78200000000004</v>
      </c>
      <c r="EG77">
        <v>0</v>
      </c>
      <c r="EH77">
        <v>-21917.4</v>
      </c>
      <c r="EI77">
        <v>0</v>
      </c>
      <c r="EJ77">
        <v>0</v>
      </c>
      <c r="EK77">
        <v>2033.7</v>
      </c>
      <c r="EL77">
        <v>5526.95</v>
      </c>
      <c r="EM77">
        <v>12062</v>
      </c>
      <c r="EN77">
        <v>433.91399999999999</v>
      </c>
      <c r="EO77">
        <v>-25.0929</v>
      </c>
      <c r="EP77">
        <v>160.214</v>
      </c>
      <c r="EQ77">
        <v>773.87400000000002</v>
      </c>
      <c r="ER77">
        <v>0</v>
      </c>
      <c r="ES77">
        <v>299.60500000000002</v>
      </c>
      <c r="ET77">
        <v>1233.69</v>
      </c>
      <c r="EU77">
        <v>5.41</v>
      </c>
      <c r="EV77">
        <v>1.19</v>
      </c>
      <c r="EW77">
        <v>4.41</v>
      </c>
      <c r="EX77">
        <v>24.42</v>
      </c>
      <c r="EY77">
        <v>0</v>
      </c>
      <c r="EZ77">
        <v>-71.62</v>
      </c>
      <c r="FA77">
        <v>0</v>
      </c>
      <c r="FB77">
        <v>0</v>
      </c>
      <c r="FC77">
        <v>9.41</v>
      </c>
      <c r="FD77">
        <v>31.46</v>
      </c>
      <c r="FE77">
        <v>50.37</v>
      </c>
      <c r="FF77">
        <v>1.87</v>
      </c>
      <c r="FG77">
        <v>56.92</v>
      </c>
      <c r="FT77">
        <v>0</v>
      </c>
      <c r="FU77">
        <v>0.27165299999999998</v>
      </c>
      <c r="FV77">
        <v>0.12561700000000001</v>
      </c>
      <c r="FW77">
        <v>7.7370900000000006E-2</v>
      </c>
      <c r="FX77">
        <v>0</v>
      </c>
      <c r="FY77">
        <v>-0.30429</v>
      </c>
      <c r="FZ77">
        <v>0</v>
      </c>
      <c r="GA77">
        <v>0</v>
      </c>
      <c r="GB77">
        <v>0.53989299999999996</v>
      </c>
      <c r="GC77">
        <v>0.86172199999999999</v>
      </c>
      <c r="GD77">
        <v>1.82348</v>
      </c>
      <c r="GE77">
        <v>7.39533E-2</v>
      </c>
      <c r="GF77">
        <v>3.4693999999999998</v>
      </c>
      <c r="GG77">
        <v>794.49800000000005</v>
      </c>
      <c r="GH77">
        <v>8.1102699999999999</v>
      </c>
      <c r="GI77">
        <v>1100.08</v>
      </c>
      <c r="GJ77">
        <v>0</v>
      </c>
      <c r="GK77">
        <v>5894.96</v>
      </c>
      <c r="GL77">
        <v>6547.69</v>
      </c>
      <c r="GM77">
        <v>10697.7</v>
      </c>
      <c r="GN77">
        <v>540.49900000000002</v>
      </c>
      <c r="GO77">
        <v>25583.599999999999</v>
      </c>
      <c r="GP77">
        <v>661.428</v>
      </c>
      <c r="GQ77">
        <v>1190.81</v>
      </c>
      <c r="GR77">
        <v>291.12400000000002</v>
      </c>
      <c r="GS77">
        <v>2143.36</v>
      </c>
      <c r="GT77">
        <v>27.344799999999999</v>
      </c>
      <c r="GU77">
        <v>0.24</v>
      </c>
      <c r="GV77">
        <v>4.41</v>
      </c>
      <c r="GW77">
        <v>75.444400000000002</v>
      </c>
      <c r="GX77">
        <v>27.38</v>
      </c>
      <c r="GY77">
        <v>41.23</v>
      </c>
      <c r="GZ77">
        <v>44.93</v>
      </c>
      <c r="HA77">
        <v>2.4900000000000002</v>
      </c>
      <c r="HB77">
        <v>223.46899999999999</v>
      </c>
      <c r="HC77">
        <v>23.44</v>
      </c>
      <c r="HD77">
        <v>0.24</v>
      </c>
      <c r="HE77">
        <v>4.41</v>
      </c>
      <c r="HF77">
        <v>33.950000000000003</v>
      </c>
      <c r="HG77">
        <v>27.38</v>
      </c>
      <c r="HH77">
        <v>34.74</v>
      </c>
      <c r="HI77">
        <v>44.93</v>
      </c>
      <c r="HJ77">
        <v>2.4900000000000002</v>
      </c>
      <c r="HK77">
        <v>171.58</v>
      </c>
      <c r="ID77">
        <v>0</v>
      </c>
      <c r="IE77">
        <v>3.88919E-2</v>
      </c>
      <c r="IF77">
        <v>0.12561700000000001</v>
      </c>
      <c r="IG77">
        <v>0</v>
      </c>
      <c r="IH77">
        <v>1.7213499999999999</v>
      </c>
      <c r="II77">
        <v>0.80892399999999998</v>
      </c>
      <c r="IJ77">
        <v>1.7518499999999999</v>
      </c>
      <c r="IK77">
        <v>0.114331</v>
      </c>
      <c r="IL77">
        <v>4.5609599999999997</v>
      </c>
      <c r="IM77">
        <v>57.5</v>
      </c>
      <c r="IN77">
        <v>32</v>
      </c>
      <c r="IO77">
        <v>25.5</v>
      </c>
      <c r="IP77">
        <v>56.9</v>
      </c>
      <c r="IQ77">
        <v>32.1</v>
      </c>
      <c r="IR77">
        <v>24.8</v>
      </c>
      <c r="IU77">
        <v>8.3699999999999992</v>
      </c>
      <c r="IV77">
        <v>27.06</v>
      </c>
      <c r="IW77">
        <v>8.66</v>
      </c>
      <c r="IX77">
        <v>25.22</v>
      </c>
      <c r="IY77">
        <v>8.3699999999999992</v>
      </c>
      <c r="IZ77">
        <v>27.06</v>
      </c>
      <c r="JA77">
        <v>7.59</v>
      </c>
      <c r="JB77">
        <v>99.849199999999996</v>
      </c>
      <c r="JK77">
        <v>1</v>
      </c>
      <c r="JL77">
        <v>13.4589</v>
      </c>
      <c r="JM77">
        <v>13.4589</v>
      </c>
      <c r="JP77">
        <v>21923.8</v>
      </c>
      <c r="JQ77">
        <v>13.4589</v>
      </c>
      <c r="JR77">
        <v>1.36</v>
      </c>
      <c r="JS77">
        <v>1.99</v>
      </c>
      <c r="JT77">
        <v>7.66</v>
      </c>
      <c r="JU77">
        <v>1.36</v>
      </c>
      <c r="JV77">
        <v>1.99</v>
      </c>
      <c r="JW77">
        <v>7.35</v>
      </c>
      <c r="JZ77">
        <v>2</v>
      </c>
      <c r="KA77">
        <v>8</v>
      </c>
      <c r="KB77">
        <v>103.011</v>
      </c>
      <c r="KC77">
        <v>23.565799999999999</v>
      </c>
      <c r="KD77">
        <v>92.334400000000002</v>
      </c>
      <c r="KE77">
        <v>25.7667</v>
      </c>
      <c r="KF77">
        <v>160.733</v>
      </c>
      <c r="KG77">
        <v>13.0482</v>
      </c>
      <c r="KJ77">
        <v>22.9087</v>
      </c>
      <c r="KK77">
        <v>11.581200000000001</v>
      </c>
      <c r="KL77">
        <v>219.49799999999999</v>
      </c>
      <c r="KM77">
        <v>114.495</v>
      </c>
      <c r="KN77">
        <v>0</v>
      </c>
      <c r="KO77">
        <v>-3352.88</v>
      </c>
      <c r="KP77">
        <v>0</v>
      </c>
      <c r="KQ77">
        <v>0</v>
      </c>
      <c r="KR77">
        <v>441.303</v>
      </c>
      <c r="KS77">
        <v>1095.92</v>
      </c>
      <c r="KT77">
        <v>2466.0500000000002</v>
      </c>
      <c r="KU77">
        <v>95.033199999999994</v>
      </c>
      <c r="KV77">
        <v>1113.9100000000001</v>
      </c>
      <c r="KW77">
        <v>850.26300000000003</v>
      </c>
      <c r="KX77">
        <v>4106.9799999999996</v>
      </c>
      <c r="KY77">
        <v>0</v>
      </c>
      <c r="KZ77">
        <v>1590.01</v>
      </c>
      <c r="LA77">
        <v>6547.25</v>
      </c>
      <c r="LB77">
        <v>14.549899999999999</v>
      </c>
      <c r="LC77">
        <v>18.561499999999999</v>
      </c>
      <c r="LD77">
        <v>219.49799999999999</v>
      </c>
      <c r="LE77">
        <v>114.495</v>
      </c>
      <c r="LF77">
        <v>-3352.88</v>
      </c>
      <c r="LG77">
        <v>441.303</v>
      </c>
      <c r="LH77">
        <v>1103.02</v>
      </c>
      <c r="LI77">
        <v>2466.0500000000002</v>
      </c>
      <c r="LJ77">
        <v>95.033199999999994</v>
      </c>
      <c r="LK77">
        <v>1119.6400000000001</v>
      </c>
      <c r="LL77">
        <v>537.41700000000003</v>
      </c>
      <c r="LM77">
        <v>4106.9799999999996</v>
      </c>
      <c r="LN77">
        <v>1590.01</v>
      </c>
      <c r="LO77">
        <v>6234.41</v>
      </c>
      <c r="LP77">
        <v>168.791</v>
      </c>
      <c r="LQ77">
        <v>2.1892299999999998</v>
      </c>
      <c r="LR77">
        <v>219.49799999999999</v>
      </c>
      <c r="LS77">
        <v>0</v>
      </c>
      <c r="LT77">
        <v>1278.6099999999999</v>
      </c>
      <c r="LU77">
        <v>1315.06</v>
      </c>
      <c r="LV77">
        <v>2209.0100000000002</v>
      </c>
      <c r="LW77">
        <v>129.84899999999999</v>
      </c>
      <c r="LX77">
        <v>5323.01</v>
      </c>
      <c r="LY77">
        <v>3510.22</v>
      </c>
      <c r="LZ77">
        <v>6319.66</v>
      </c>
      <c r="MA77">
        <v>1545</v>
      </c>
      <c r="MB77">
        <v>11374.9</v>
      </c>
    </row>
    <row r="78" spans="1:340" x14ac:dyDescent="0.25">
      <c r="A78" s="26">
        <v>44502.559861111113</v>
      </c>
      <c r="B78" t="s">
        <v>1426</v>
      </c>
      <c r="C78" t="s">
        <v>821</v>
      </c>
      <c r="D78">
        <v>6</v>
      </c>
      <c r="E78">
        <v>8</v>
      </c>
      <c r="F78">
        <v>6960</v>
      </c>
      <c r="G78" t="s">
        <v>87</v>
      </c>
      <c r="H78" t="s">
        <v>393</v>
      </c>
      <c r="I78">
        <v>0</v>
      </c>
      <c r="J78">
        <v>0</v>
      </c>
      <c r="K78">
        <v>0</v>
      </c>
      <c r="L78">
        <v>27.7</v>
      </c>
      <c r="O78">
        <v>17.006499999999999</v>
      </c>
      <c r="P78">
        <v>639.11099999999999</v>
      </c>
      <c r="Q78">
        <v>1100.08</v>
      </c>
      <c r="R78">
        <v>581.71400000000006</v>
      </c>
      <c r="S78">
        <v>0</v>
      </c>
      <c r="T78">
        <v>-22557.3</v>
      </c>
      <c r="U78">
        <v>0</v>
      </c>
      <c r="V78">
        <v>0</v>
      </c>
      <c r="W78">
        <v>2033.7</v>
      </c>
      <c r="X78">
        <v>5689.86</v>
      </c>
      <c r="Y78">
        <v>12062</v>
      </c>
      <c r="Z78">
        <v>433.91399999999999</v>
      </c>
      <c r="AA78">
        <v>9.5081699999999996E-4</v>
      </c>
      <c r="AB78">
        <v>2337.91</v>
      </c>
      <c r="AC78">
        <v>25.103200000000001</v>
      </c>
      <c r="AD78">
        <v>703.84699999999998</v>
      </c>
      <c r="AE78">
        <v>0</v>
      </c>
      <c r="AF78">
        <v>299.60500000000002</v>
      </c>
      <c r="AG78">
        <v>1028.56</v>
      </c>
      <c r="AH78">
        <v>728.95</v>
      </c>
      <c r="AI78">
        <v>0.87</v>
      </c>
      <c r="AJ78">
        <v>9.91</v>
      </c>
      <c r="AK78">
        <v>4.28</v>
      </c>
      <c r="AL78">
        <v>22.47</v>
      </c>
      <c r="AM78">
        <v>0</v>
      </c>
      <c r="AN78">
        <v>-72.33</v>
      </c>
      <c r="AO78">
        <v>0</v>
      </c>
      <c r="AP78">
        <v>0</v>
      </c>
      <c r="AQ78">
        <v>8.8699999999999992</v>
      </c>
      <c r="AR78">
        <v>31.27</v>
      </c>
      <c r="AS78">
        <v>48.62</v>
      </c>
      <c r="AT78">
        <v>1.79</v>
      </c>
      <c r="AU78">
        <v>55.75</v>
      </c>
      <c r="AV78">
        <v>37.53</v>
      </c>
      <c r="BI78">
        <v>0</v>
      </c>
      <c r="BJ78">
        <v>1.7473799999999999</v>
      </c>
      <c r="BK78">
        <v>0.12561700000000001</v>
      </c>
      <c r="BL78">
        <v>7.7370900000000006E-2</v>
      </c>
      <c r="BM78">
        <v>0</v>
      </c>
      <c r="BN78">
        <v>-0.26889200000000002</v>
      </c>
      <c r="BO78">
        <v>0</v>
      </c>
      <c r="BP78">
        <v>0</v>
      </c>
      <c r="BQ78">
        <v>0.53989299999999996</v>
      </c>
      <c r="BR78">
        <v>0.88038099999999997</v>
      </c>
      <c r="BS78">
        <v>1.82348</v>
      </c>
      <c r="BT78">
        <v>7.39533E-2</v>
      </c>
      <c r="BU78">
        <v>4.99918</v>
      </c>
      <c r="BV78">
        <v>1.9503600000000001</v>
      </c>
      <c r="BW78">
        <v>17.006499999999999</v>
      </c>
      <c r="BX78">
        <v>639.11099999999999</v>
      </c>
      <c r="BY78">
        <v>1100.08</v>
      </c>
      <c r="BZ78">
        <v>581.71400000000006</v>
      </c>
      <c r="CA78">
        <v>-22557.3</v>
      </c>
      <c r="CB78">
        <v>2033.7</v>
      </c>
      <c r="CC78">
        <v>5689.86</v>
      </c>
      <c r="CD78">
        <v>12062</v>
      </c>
      <c r="CE78">
        <v>433.91399999999999</v>
      </c>
      <c r="CF78">
        <v>9.4788700000000001E-4</v>
      </c>
      <c r="CG78">
        <v>2337.91</v>
      </c>
      <c r="CH78">
        <v>25.103200000000001</v>
      </c>
      <c r="CI78">
        <v>703.84699999999998</v>
      </c>
      <c r="CJ78">
        <v>299.60500000000002</v>
      </c>
      <c r="CK78">
        <v>1028.56</v>
      </c>
      <c r="CL78">
        <v>728.95</v>
      </c>
      <c r="CM78">
        <v>0.87</v>
      </c>
      <c r="CN78">
        <v>9.91</v>
      </c>
      <c r="CO78">
        <v>4.28</v>
      </c>
      <c r="CP78">
        <v>22.47</v>
      </c>
      <c r="CQ78">
        <v>-72.33</v>
      </c>
      <c r="CR78">
        <v>8.8699999999999992</v>
      </c>
      <c r="CS78">
        <v>31.27</v>
      </c>
      <c r="CT78">
        <v>48.62</v>
      </c>
      <c r="CU78">
        <v>1.79</v>
      </c>
      <c r="CV78">
        <v>55.75</v>
      </c>
      <c r="CW78">
        <v>37.53</v>
      </c>
      <c r="DH78">
        <v>0</v>
      </c>
      <c r="DI78">
        <v>1.7473799999999999</v>
      </c>
      <c r="DJ78">
        <v>0.12561700000000001</v>
      </c>
      <c r="DK78">
        <v>7.7370900000000006E-2</v>
      </c>
      <c r="DL78">
        <v>-0.26889200000000002</v>
      </c>
      <c r="DM78">
        <v>0.53989299999999996</v>
      </c>
      <c r="DN78">
        <v>0.88038099999999997</v>
      </c>
      <c r="DO78">
        <v>1.82348</v>
      </c>
      <c r="DP78">
        <v>7.39533E-2</v>
      </c>
      <c r="DQ78">
        <v>4.99918</v>
      </c>
      <c r="DR78">
        <v>1.9503600000000001</v>
      </c>
      <c r="DS78" t="s">
        <v>1352</v>
      </c>
      <c r="DT78" t="s">
        <v>670</v>
      </c>
      <c r="DU78" t="s">
        <v>665</v>
      </c>
      <c r="DV78" t="s">
        <v>501</v>
      </c>
      <c r="DW78" s="27">
        <v>-2.5830500000000001E-9</v>
      </c>
      <c r="DX78" s="27">
        <v>-2.5830500000000001E-9</v>
      </c>
      <c r="DY78">
        <v>0</v>
      </c>
      <c r="DZ78">
        <v>0</v>
      </c>
      <c r="EC78">
        <v>17.006499999999999</v>
      </c>
      <c r="ED78">
        <v>639.11099999999999</v>
      </c>
      <c r="EE78">
        <v>1100.08</v>
      </c>
      <c r="EF78">
        <v>581.71400000000006</v>
      </c>
      <c r="EG78">
        <v>0</v>
      </c>
      <c r="EH78">
        <v>-22557.3</v>
      </c>
      <c r="EI78">
        <v>0</v>
      </c>
      <c r="EJ78">
        <v>0</v>
      </c>
      <c r="EK78">
        <v>2033.7</v>
      </c>
      <c r="EL78">
        <v>5689.86</v>
      </c>
      <c r="EM78">
        <v>12062</v>
      </c>
      <c r="EN78">
        <v>433.91399999999999</v>
      </c>
      <c r="EO78">
        <v>9.5081699999999996E-4</v>
      </c>
      <c r="EP78">
        <v>25.103200000000001</v>
      </c>
      <c r="EQ78">
        <v>703.84699999999998</v>
      </c>
      <c r="ER78">
        <v>0</v>
      </c>
      <c r="ES78">
        <v>299.60500000000002</v>
      </c>
      <c r="ET78">
        <v>1028.56</v>
      </c>
      <c r="EU78">
        <v>0.87</v>
      </c>
      <c r="EV78">
        <v>9.91</v>
      </c>
      <c r="EW78">
        <v>4.28</v>
      </c>
      <c r="EX78">
        <v>22.47</v>
      </c>
      <c r="EY78">
        <v>0</v>
      </c>
      <c r="EZ78">
        <v>-72.33</v>
      </c>
      <c r="FA78">
        <v>0</v>
      </c>
      <c r="FB78">
        <v>0</v>
      </c>
      <c r="FC78">
        <v>8.8699999999999992</v>
      </c>
      <c r="FD78">
        <v>31.27</v>
      </c>
      <c r="FE78">
        <v>48.62</v>
      </c>
      <c r="FF78">
        <v>1.79</v>
      </c>
      <c r="FG78">
        <v>55.75</v>
      </c>
      <c r="FT78">
        <v>0</v>
      </c>
      <c r="FU78">
        <v>1.7473799999999999</v>
      </c>
      <c r="FV78">
        <v>0.12561700000000001</v>
      </c>
      <c r="FW78">
        <v>7.7370900000000006E-2</v>
      </c>
      <c r="FX78">
        <v>0</v>
      </c>
      <c r="FY78">
        <v>-0.26889200000000002</v>
      </c>
      <c r="FZ78">
        <v>0</v>
      </c>
      <c r="GA78">
        <v>0</v>
      </c>
      <c r="GB78">
        <v>0.53989299999999996</v>
      </c>
      <c r="GC78">
        <v>0.88038099999999997</v>
      </c>
      <c r="GD78">
        <v>1.82348</v>
      </c>
      <c r="GE78">
        <v>7.39533E-2</v>
      </c>
      <c r="GF78">
        <v>4.99918</v>
      </c>
      <c r="GG78">
        <v>255.93</v>
      </c>
      <c r="GH78">
        <v>1267.71</v>
      </c>
      <c r="GI78">
        <v>1100.08</v>
      </c>
      <c r="GJ78">
        <v>0</v>
      </c>
      <c r="GK78">
        <v>5894.96</v>
      </c>
      <c r="GL78">
        <v>6547.69</v>
      </c>
      <c r="GM78">
        <v>10697.7</v>
      </c>
      <c r="GN78">
        <v>540.49900000000002</v>
      </c>
      <c r="GO78">
        <v>26304.6</v>
      </c>
      <c r="GP78">
        <v>213.048</v>
      </c>
      <c r="GQ78">
        <v>1109.8599999999999</v>
      </c>
      <c r="GR78">
        <v>291.12400000000002</v>
      </c>
      <c r="GS78">
        <v>1614.03</v>
      </c>
      <c r="GT78">
        <v>7.73</v>
      </c>
      <c r="GU78">
        <v>15.5</v>
      </c>
      <c r="GV78">
        <v>4.28</v>
      </c>
      <c r="GW78">
        <v>61.307699999999997</v>
      </c>
      <c r="GX78">
        <v>25.99</v>
      </c>
      <c r="GY78">
        <v>40.491399999999999</v>
      </c>
      <c r="GZ78">
        <v>43.47</v>
      </c>
      <c r="HA78">
        <v>2.37</v>
      </c>
      <c r="HB78">
        <v>201.13900000000001</v>
      </c>
      <c r="HC78">
        <v>7.73</v>
      </c>
      <c r="HD78">
        <v>15.5</v>
      </c>
      <c r="HE78">
        <v>4.28</v>
      </c>
      <c r="HF78">
        <v>31.88</v>
      </c>
      <c r="HG78">
        <v>25.99</v>
      </c>
      <c r="HH78">
        <v>33.97</v>
      </c>
      <c r="HI78">
        <v>43.47</v>
      </c>
      <c r="HJ78">
        <v>2.37</v>
      </c>
      <c r="HK78">
        <v>165.19</v>
      </c>
      <c r="ID78">
        <v>0</v>
      </c>
      <c r="IE78">
        <v>2.2424200000000001</v>
      </c>
      <c r="IF78">
        <v>0.12561700000000001</v>
      </c>
      <c r="IG78">
        <v>0</v>
      </c>
      <c r="IH78">
        <v>1.7213499999999999</v>
      </c>
      <c r="II78">
        <v>0.80892399999999998</v>
      </c>
      <c r="IJ78">
        <v>1.7518499999999999</v>
      </c>
      <c r="IK78">
        <v>0.114331</v>
      </c>
      <c r="IL78">
        <v>6.7644900000000003</v>
      </c>
      <c r="IM78">
        <v>63.7</v>
      </c>
      <c r="IN78">
        <v>36</v>
      </c>
      <c r="IO78">
        <v>27.7</v>
      </c>
      <c r="IP78">
        <v>63.7</v>
      </c>
      <c r="IQ78">
        <v>36</v>
      </c>
      <c r="IR78">
        <v>27.7</v>
      </c>
      <c r="IU78">
        <v>16.53</v>
      </c>
      <c r="IV78">
        <v>21</v>
      </c>
      <c r="IW78">
        <v>16.53</v>
      </c>
      <c r="IX78">
        <v>21</v>
      </c>
      <c r="IY78">
        <v>16.53</v>
      </c>
      <c r="IZ78">
        <v>21</v>
      </c>
      <c r="JA78">
        <v>20.68</v>
      </c>
      <c r="JB78">
        <v>68.137699999999995</v>
      </c>
      <c r="JK78">
        <v>1</v>
      </c>
      <c r="JL78">
        <v>14.7796</v>
      </c>
      <c r="JM78">
        <v>14.7796</v>
      </c>
      <c r="JP78">
        <v>22564</v>
      </c>
      <c r="JQ78">
        <v>14.7796</v>
      </c>
      <c r="JR78">
        <v>1.06</v>
      </c>
      <c r="JS78">
        <v>1.28</v>
      </c>
      <c r="JT78">
        <v>7.55</v>
      </c>
      <c r="JU78">
        <v>1.06</v>
      </c>
      <c r="JV78">
        <v>1.28</v>
      </c>
      <c r="JW78">
        <v>7.55</v>
      </c>
      <c r="JZ78">
        <v>2</v>
      </c>
      <c r="KA78">
        <v>8</v>
      </c>
      <c r="KB78">
        <v>77.009900000000002</v>
      </c>
      <c r="KC78">
        <v>57.446599999999997</v>
      </c>
      <c r="KD78">
        <v>77.009900000000002</v>
      </c>
      <c r="KE78">
        <v>57.446599999999997</v>
      </c>
      <c r="KF78">
        <v>130.73400000000001</v>
      </c>
      <c r="KG78">
        <v>90.404700000000005</v>
      </c>
      <c r="KJ78">
        <v>3.3551000000000002</v>
      </c>
      <c r="KK78">
        <v>174.39699999999999</v>
      </c>
      <c r="KL78">
        <v>203.99799999999999</v>
      </c>
      <c r="KM78">
        <v>105.23099999999999</v>
      </c>
      <c r="KN78">
        <v>0</v>
      </c>
      <c r="KO78">
        <v>-2331.4499999999998</v>
      </c>
      <c r="KP78">
        <v>0</v>
      </c>
      <c r="KQ78">
        <v>0</v>
      </c>
      <c r="KR78">
        <v>444.32499999999999</v>
      </c>
      <c r="KS78">
        <v>1042.8699999999999</v>
      </c>
      <c r="KT78">
        <v>2355.87</v>
      </c>
      <c r="KU78">
        <v>95.474199999999996</v>
      </c>
      <c r="KV78">
        <v>2094.0700000000002</v>
      </c>
      <c r="KW78">
        <v>133.22300000000001</v>
      </c>
      <c r="KX78">
        <v>3735.34</v>
      </c>
      <c r="KY78">
        <v>0</v>
      </c>
      <c r="KZ78">
        <v>1590.01</v>
      </c>
      <c r="LA78">
        <v>5458.57</v>
      </c>
      <c r="LB78">
        <v>3.3551000000000002</v>
      </c>
      <c r="LC78">
        <v>174.39699999999999</v>
      </c>
      <c r="LD78">
        <v>203.99799999999999</v>
      </c>
      <c r="LE78">
        <v>105.23099999999999</v>
      </c>
      <c r="LF78">
        <v>-2331.4499999999998</v>
      </c>
      <c r="LG78">
        <v>444.32499999999999</v>
      </c>
      <c r="LH78">
        <v>1042.8699999999999</v>
      </c>
      <c r="LI78">
        <v>2355.87</v>
      </c>
      <c r="LJ78">
        <v>95.474199999999996</v>
      </c>
      <c r="LK78">
        <v>2094.0700000000002</v>
      </c>
      <c r="LL78">
        <v>133.22300000000001</v>
      </c>
      <c r="LM78">
        <v>3735.34</v>
      </c>
      <c r="LN78">
        <v>1590.01</v>
      </c>
      <c r="LO78">
        <v>5458.57</v>
      </c>
      <c r="LP78">
        <v>52.692900000000002</v>
      </c>
      <c r="LQ78">
        <v>309.27199999999999</v>
      </c>
      <c r="LR78">
        <v>203.99799999999999</v>
      </c>
      <c r="LS78">
        <v>0</v>
      </c>
      <c r="LT78">
        <v>1286.71</v>
      </c>
      <c r="LU78">
        <v>1230.25</v>
      </c>
      <c r="LV78">
        <v>2122.71</v>
      </c>
      <c r="LW78">
        <v>142.83199999999999</v>
      </c>
      <c r="LX78">
        <v>5348.46</v>
      </c>
      <c r="LY78">
        <v>1130.6500000000001</v>
      </c>
      <c r="LZ78">
        <v>5890.06</v>
      </c>
      <c r="MA78">
        <v>1545</v>
      </c>
      <c r="MB78">
        <v>8565.7199999999993</v>
      </c>
    </row>
    <row r="79" spans="1:340" x14ac:dyDescent="0.25">
      <c r="A79" s="26">
        <v>44502.560300925928</v>
      </c>
      <c r="B79" t="s">
        <v>1427</v>
      </c>
      <c r="C79" t="s">
        <v>823</v>
      </c>
      <c r="D79">
        <v>6</v>
      </c>
      <c r="E79">
        <v>8</v>
      </c>
      <c r="F79">
        <v>6960</v>
      </c>
      <c r="G79" t="s">
        <v>87</v>
      </c>
      <c r="H79" t="s">
        <v>112</v>
      </c>
      <c r="I79">
        <v>-1.29</v>
      </c>
      <c r="J79">
        <v>-0.6</v>
      </c>
      <c r="K79">
        <v>-0.6</v>
      </c>
      <c r="L79">
        <v>28.3</v>
      </c>
      <c r="O79">
        <v>27.471399999999999</v>
      </c>
      <c r="P79">
        <v>695.47699999999998</v>
      </c>
      <c r="Q79">
        <v>1100.08</v>
      </c>
      <c r="R79">
        <v>581.71400000000006</v>
      </c>
      <c r="S79">
        <v>0</v>
      </c>
      <c r="T79">
        <v>-22557.3</v>
      </c>
      <c r="U79">
        <v>0</v>
      </c>
      <c r="V79">
        <v>0</v>
      </c>
      <c r="W79">
        <v>2033.7</v>
      </c>
      <c r="X79">
        <v>5677.74</v>
      </c>
      <c r="Y79">
        <v>12062</v>
      </c>
      <c r="Z79">
        <v>433.91399999999999</v>
      </c>
      <c r="AA79">
        <v>54.7164</v>
      </c>
      <c r="AB79">
        <v>2404.7399999999998</v>
      </c>
      <c r="AC79">
        <v>40.550199999999997</v>
      </c>
      <c r="AD79">
        <v>703.84699999999998</v>
      </c>
      <c r="AE79">
        <v>0</v>
      </c>
      <c r="AF79">
        <v>299.60500000000002</v>
      </c>
      <c r="AG79">
        <v>1044</v>
      </c>
      <c r="AH79">
        <v>744.39700000000005</v>
      </c>
      <c r="AI79">
        <v>1.41</v>
      </c>
      <c r="AJ79">
        <v>10.66</v>
      </c>
      <c r="AK79">
        <v>4.28</v>
      </c>
      <c r="AL79">
        <v>22.47</v>
      </c>
      <c r="AM79">
        <v>0</v>
      </c>
      <c r="AN79">
        <v>-72.34</v>
      </c>
      <c r="AO79">
        <v>0</v>
      </c>
      <c r="AP79">
        <v>0</v>
      </c>
      <c r="AQ79">
        <v>8.8699999999999992</v>
      </c>
      <c r="AR79">
        <v>31.23</v>
      </c>
      <c r="AS79">
        <v>48.62</v>
      </c>
      <c r="AT79">
        <v>1.79</v>
      </c>
      <c r="AU79">
        <v>56.99</v>
      </c>
      <c r="AV79">
        <v>38.82</v>
      </c>
      <c r="BI79">
        <v>0</v>
      </c>
      <c r="BJ79">
        <v>1.8844099999999999</v>
      </c>
      <c r="BK79">
        <v>0.12561700000000001</v>
      </c>
      <c r="BL79">
        <v>7.7370900000000006E-2</v>
      </c>
      <c r="BM79">
        <v>0</v>
      </c>
      <c r="BN79">
        <v>-0.26889200000000002</v>
      </c>
      <c r="BO79">
        <v>0</v>
      </c>
      <c r="BP79">
        <v>0</v>
      </c>
      <c r="BQ79">
        <v>0.53989299999999996</v>
      </c>
      <c r="BR79">
        <v>0.88101200000000002</v>
      </c>
      <c r="BS79">
        <v>1.82348</v>
      </c>
      <c r="BT79">
        <v>7.39533E-2</v>
      </c>
      <c r="BU79">
        <v>5.1368400000000003</v>
      </c>
      <c r="BV79">
        <v>2.0873900000000001</v>
      </c>
      <c r="BW79">
        <v>17.006499999999999</v>
      </c>
      <c r="BX79">
        <v>639.11099999999999</v>
      </c>
      <c r="BY79">
        <v>1100.08</v>
      </c>
      <c r="BZ79">
        <v>581.71400000000006</v>
      </c>
      <c r="CA79">
        <v>-22557.3</v>
      </c>
      <c r="CB79">
        <v>2033.7</v>
      </c>
      <c r="CC79">
        <v>5689.86</v>
      </c>
      <c r="CD79">
        <v>12062</v>
      </c>
      <c r="CE79">
        <v>433.91399999999999</v>
      </c>
      <c r="CF79">
        <v>9.4788700000000001E-4</v>
      </c>
      <c r="CG79">
        <v>2337.91</v>
      </c>
      <c r="CH79">
        <v>25.103200000000001</v>
      </c>
      <c r="CI79">
        <v>703.84699999999998</v>
      </c>
      <c r="CJ79">
        <v>299.60500000000002</v>
      </c>
      <c r="CK79">
        <v>1028.56</v>
      </c>
      <c r="CL79">
        <v>728.95</v>
      </c>
      <c r="CM79">
        <v>0.87</v>
      </c>
      <c r="CN79">
        <v>9.91</v>
      </c>
      <c r="CO79">
        <v>4.28</v>
      </c>
      <c r="CP79">
        <v>22.47</v>
      </c>
      <c r="CQ79">
        <v>-72.33</v>
      </c>
      <c r="CR79">
        <v>8.8699999999999992</v>
      </c>
      <c r="CS79">
        <v>31.27</v>
      </c>
      <c r="CT79">
        <v>48.62</v>
      </c>
      <c r="CU79">
        <v>1.79</v>
      </c>
      <c r="CV79">
        <v>55.75</v>
      </c>
      <c r="CW79">
        <v>37.53</v>
      </c>
      <c r="DH79">
        <v>0</v>
      </c>
      <c r="DI79">
        <v>1.7473799999999999</v>
      </c>
      <c r="DJ79">
        <v>0.12561700000000001</v>
      </c>
      <c r="DK79">
        <v>7.7370900000000006E-2</v>
      </c>
      <c r="DL79">
        <v>-0.26889200000000002</v>
      </c>
      <c r="DM79">
        <v>0.53989299999999996</v>
      </c>
      <c r="DN79">
        <v>0.88038099999999997</v>
      </c>
      <c r="DO79">
        <v>1.82348</v>
      </c>
      <c r="DP79">
        <v>7.39533E-2</v>
      </c>
      <c r="DQ79">
        <v>4.99918</v>
      </c>
      <c r="DR79">
        <v>1.9503600000000001</v>
      </c>
      <c r="DS79" t="s">
        <v>1352</v>
      </c>
      <c r="DT79" t="s">
        <v>670</v>
      </c>
      <c r="DU79" t="s">
        <v>665</v>
      </c>
      <c r="DV79" t="s">
        <v>501</v>
      </c>
      <c r="DW79">
        <v>-0.13766</v>
      </c>
      <c r="DX79">
        <v>-0.13703000000000001</v>
      </c>
      <c r="DY79">
        <v>-2.2000000000000002</v>
      </c>
      <c r="DZ79">
        <v>-3.4</v>
      </c>
      <c r="EC79">
        <v>27.471399999999999</v>
      </c>
      <c r="ED79">
        <v>695.47699999999998</v>
      </c>
      <c r="EE79">
        <v>1100.08</v>
      </c>
      <c r="EF79">
        <v>581.71400000000006</v>
      </c>
      <c r="EG79">
        <v>0</v>
      </c>
      <c r="EH79">
        <v>-22557.3</v>
      </c>
      <c r="EI79">
        <v>0</v>
      </c>
      <c r="EJ79">
        <v>0</v>
      </c>
      <c r="EK79">
        <v>2033.7</v>
      </c>
      <c r="EL79">
        <v>5677.74</v>
      </c>
      <c r="EM79">
        <v>12062</v>
      </c>
      <c r="EN79">
        <v>433.91399999999999</v>
      </c>
      <c r="EO79">
        <v>54.7164</v>
      </c>
      <c r="EP79">
        <v>40.550199999999997</v>
      </c>
      <c r="EQ79">
        <v>703.84699999999998</v>
      </c>
      <c r="ER79">
        <v>0</v>
      </c>
      <c r="ES79">
        <v>299.60500000000002</v>
      </c>
      <c r="ET79">
        <v>1044</v>
      </c>
      <c r="EU79">
        <v>1.41</v>
      </c>
      <c r="EV79">
        <v>10.66</v>
      </c>
      <c r="EW79">
        <v>4.28</v>
      </c>
      <c r="EX79">
        <v>22.47</v>
      </c>
      <c r="EY79">
        <v>0</v>
      </c>
      <c r="EZ79">
        <v>-72.34</v>
      </c>
      <c r="FA79">
        <v>0</v>
      </c>
      <c r="FB79">
        <v>0</v>
      </c>
      <c r="FC79">
        <v>8.8699999999999992</v>
      </c>
      <c r="FD79">
        <v>31.23</v>
      </c>
      <c r="FE79">
        <v>48.62</v>
      </c>
      <c r="FF79">
        <v>1.79</v>
      </c>
      <c r="FG79">
        <v>56.99</v>
      </c>
      <c r="FT79">
        <v>0</v>
      </c>
      <c r="FU79">
        <v>1.8844099999999999</v>
      </c>
      <c r="FV79">
        <v>0.12561700000000001</v>
      </c>
      <c r="FW79">
        <v>7.7370900000000006E-2</v>
      </c>
      <c r="FX79">
        <v>0</v>
      </c>
      <c r="FY79">
        <v>-0.26889200000000002</v>
      </c>
      <c r="FZ79">
        <v>0</v>
      </c>
      <c r="GA79">
        <v>0</v>
      </c>
      <c r="GB79">
        <v>0.53989299999999996</v>
      </c>
      <c r="GC79">
        <v>0.88101200000000002</v>
      </c>
      <c r="GD79">
        <v>1.82348</v>
      </c>
      <c r="GE79">
        <v>7.39533E-2</v>
      </c>
      <c r="GF79">
        <v>5.1368400000000003</v>
      </c>
      <c r="GG79">
        <v>255.93</v>
      </c>
      <c r="GH79">
        <v>1267.71</v>
      </c>
      <c r="GI79">
        <v>1100.08</v>
      </c>
      <c r="GJ79">
        <v>0</v>
      </c>
      <c r="GK79">
        <v>5894.96</v>
      </c>
      <c r="GL79">
        <v>6547.69</v>
      </c>
      <c r="GM79">
        <v>10697.7</v>
      </c>
      <c r="GN79">
        <v>540.49900000000002</v>
      </c>
      <c r="GO79">
        <v>26304.6</v>
      </c>
      <c r="GP79">
        <v>213.048</v>
      </c>
      <c r="GQ79">
        <v>1109.8599999999999</v>
      </c>
      <c r="GR79">
        <v>291.12400000000002</v>
      </c>
      <c r="GS79">
        <v>1614.03</v>
      </c>
      <c r="GT79">
        <v>7.73</v>
      </c>
      <c r="GU79">
        <v>15.5</v>
      </c>
      <c r="GV79">
        <v>4.28</v>
      </c>
      <c r="GW79">
        <v>61.307699999999997</v>
      </c>
      <c r="GX79">
        <v>25.99</v>
      </c>
      <c r="GY79">
        <v>40.491399999999999</v>
      </c>
      <c r="GZ79">
        <v>43.47</v>
      </c>
      <c r="HA79">
        <v>2.37</v>
      </c>
      <c r="HB79">
        <v>201.13900000000001</v>
      </c>
      <c r="HC79">
        <v>7.73</v>
      </c>
      <c r="HD79">
        <v>15.5</v>
      </c>
      <c r="HE79">
        <v>4.28</v>
      </c>
      <c r="HF79">
        <v>31.88</v>
      </c>
      <c r="HG79">
        <v>25.99</v>
      </c>
      <c r="HH79">
        <v>33.97</v>
      </c>
      <c r="HI79">
        <v>43.47</v>
      </c>
      <c r="HJ79">
        <v>2.37</v>
      </c>
      <c r="HK79">
        <v>165.19</v>
      </c>
      <c r="ID79">
        <v>0</v>
      </c>
      <c r="IE79">
        <v>2.2424200000000001</v>
      </c>
      <c r="IF79">
        <v>0.12561700000000001</v>
      </c>
      <c r="IG79">
        <v>0</v>
      </c>
      <c r="IH79">
        <v>1.7213499999999999</v>
      </c>
      <c r="II79">
        <v>0.80892399999999998</v>
      </c>
      <c r="IJ79">
        <v>1.7518499999999999</v>
      </c>
      <c r="IK79">
        <v>0.114331</v>
      </c>
      <c r="IL79">
        <v>6.7644900000000003</v>
      </c>
      <c r="IM79">
        <v>64.3</v>
      </c>
      <c r="IN79">
        <v>36</v>
      </c>
      <c r="IO79">
        <v>28.3</v>
      </c>
      <c r="IP79">
        <v>63.7</v>
      </c>
      <c r="IQ79">
        <v>36</v>
      </c>
      <c r="IR79">
        <v>27.7</v>
      </c>
      <c r="IU79">
        <v>17.32</v>
      </c>
      <c r="IV79">
        <v>21.5</v>
      </c>
      <c r="IW79">
        <v>16.53</v>
      </c>
      <c r="IX79">
        <v>21</v>
      </c>
      <c r="IY79">
        <v>17.32</v>
      </c>
      <c r="IZ79">
        <v>21.5</v>
      </c>
      <c r="JA79">
        <v>20.68</v>
      </c>
      <c r="JB79">
        <v>68.137699999999995</v>
      </c>
      <c r="JK79">
        <v>1</v>
      </c>
      <c r="JL79">
        <v>14.7796</v>
      </c>
      <c r="JM79">
        <v>14.7796</v>
      </c>
      <c r="JP79">
        <v>22564</v>
      </c>
      <c r="JQ79">
        <v>14.7796</v>
      </c>
      <c r="JR79">
        <v>1.06</v>
      </c>
      <c r="JS79">
        <v>1.27</v>
      </c>
      <c r="JT79">
        <v>7.65</v>
      </c>
      <c r="JU79">
        <v>1.06</v>
      </c>
      <c r="JV79">
        <v>1.28</v>
      </c>
      <c r="JW79">
        <v>7.55</v>
      </c>
      <c r="JZ79">
        <v>2</v>
      </c>
      <c r="KA79">
        <v>8</v>
      </c>
      <c r="KB79">
        <v>85.148499999999999</v>
      </c>
      <c r="KC79">
        <v>60.597799999999999</v>
      </c>
      <c r="KD79">
        <v>77.009900000000002</v>
      </c>
      <c r="KE79">
        <v>57.446599999999997</v>
      </c>
      <c r="KF79">
        <v>130.73400000000001</v>
      </c>
      <c r="KG79">
        <v>90.404700000000005</v>
      </c>
      <c r="KJ79">
        <v>5.4824099999999998</v>
      </c>
      <c r="KK79">
        <v>189.511</v>
      </c>
      <c r="KL79">
        <v>203.99799999999999</v>
      </c>
      <c r="KM79">
        <v>105.23099999999999</v>
      </c>
      <c r="KN79">
        <v>0</v>
      </c>
      <c r="KO79">
        <v>-2331.4499999999998</v>
      </c>
      <c r="KP79">
        <v>0</v>
      </c>
      <c r="KQ79">
        <v>0</v>
      </c>
      <c r="KR79">
        <v>444.32499999999999</v>
      </c>
      <c r="KS79">
        <v>1040.78</v>
      </c>
      <c r="KT79">
        <v>2355.87</v>
      </c>
      <c r="KU79">
        <v>95.474199999999996</v>
      </c>
      <c r="KV79">
        <v>2109.2199999999998</v>
      </c>
      <c r="KW79">
        <v>215.20099999999999</v>
      </c>
      <c r="KX79">
        <v>3735.34</v>
      </c>
      <c r="KY79">
        <v>0</v>
      </c>
      <c r="KZ79">
        <v>1590.01</v>
      </c>
      <c r="LA79">
        <v>5540.55</v>
      </c>
      <c r="LB79">
        <v>3.3551000000000002</v>
      </c>
      <c r="LC79">
        <v>174.39699999999999</v>
      </c>
      <c r="LD79">
        <v>203.99799999999999</v>
      </c>
      <c r="LE79">
        <v>105.23099999999999</v>
      </c>
      <c r="LF79">
        <v>-2331.4499999999998</v>
      </c>
      <c r="LG79">
        <v>444.32499999999999</v>
      </c>
      <c r="LH79">
        <v>1042.8699999999999</v>
      </c>
      <c r="LI79">
        <v>2355.87</v>
      </c>
      <c r="LJ79">
        <v>95.474199999999996</v>
      </c>
      <c r="LK79">
        <v>2094.0700000000002</v>
      </c>
      <c r="LL79">
        <v>133.22300000000001</v>
      </c>
      <c r="LM79">
        <v>3735.34</v>
      </c>
      <c r="LN79">
        <v>1590.01</v>
      </c>
      <c r="LO79">
        <v>5458.57</v>
      </c>
      <c r="LP79">
        <v>52.692900000000002</v>
      </c>
      <c r="LQ79">
        <v>309.27199999999999</v>
      </c>
      <c r="LR79">
        <v>203.99799999999999</v>
      </c>
      <c r="LS79">
        <v>0</v>
      </c>
      <c r="LT79">
        <v>1286.71</v>
      </c>
      <c r="LU79">
        <v>1230.25</v>
      </c>
      <c r="LV79">
        <v>2122.71</v>
      </c>
      <c r="LW79">
        <v>142.83199999999999</v>
      </c>
      <c r="LX79">
        <v>5348.46</v>
      </c>
      <c r="LY79">
        <v>1130.6500000000001</v>
      </c>
      <c r="LZ79">
        <v>5890.06</v>
      </c>
      <c r="MA79">
        <v>1545</v>
      </c>
      <c r="MB79">
        <v>8565.7199999999993</v>
      </c>
    </row>
    <row r="80" spans="1:340" x14ac:dyDescent="0.25">
      <c r="A80" s="26">
        <v>44502.560740740744</v>
      </c>
      <c r="B80" t="s">
        <v>1428</v>
      </c>
      <c r="C80" t="s">
        <v>825</v>
      </c>
      <c r="D80">
        <v>7</v>
      </c>
      <c r="E80">
        <v>8</v>
      </c>
      <c r="F80">
        <v>6960</v>
      </c>
      <c r="G80" t="s">
        <v>87</v>
      </c>
      <c r="H80" t="s">
        <v>393</v>
      </c>
      <c r="I80">
        <v>0</v>
      </c>
      <c r="J80">
        <v>0</v>
      </c>
      <c r="K80">
        <v>0</v>
      </c>
      <c r="L80">
        <v>27.8</v>
      </c>
      <c r="O80">
        <v>1.0654300000000001</v>
      </c>
      <c r="P80">
        <v>369.52800000000002</v>
      </c>
      <c r="Q80">
        <v>1100.08</v>
      </c>
      <c r="R80">
        <v>581.70500000000004</v>
      </c>
      <c r="S80">
        <v>0</v>
      </c>
      <c r="T80">
        <v>-22265.4</v>
      </c>
      <c r="U80">
        <v>0</v>
      </c>
      <c r="V80">
        <v>0</v>
      </c>
      <c r="W80">
        <v>2033.7</v>
      </c>
      <c r="X80">
        <v>5683.4</v>
      </c>
      <c r="Y80">
        <v>12062</v>
      </c>
      <c r="Z80">
        <v>433.91399999999999</v>
      </c>
      <c r="AA80">
        <v>4.75706E-4</v>
      </c>
      <c r="AB80">
        <v>2052.38</v>
      </c>
      <c r="AC80">
        <v>1.5726100000000001</v>
      </c>
      <c r="AD80">
        <v>694.88199999999995</v>
      </c>
      <c r="AE80">
        <v>0</v>
      </c>
      <c r="AF80">
        <v>299.60500000000002</v>
      </c>
      <c r="AG80">
        <v>996.06</v>
      </c>
      <c r="AH80">
        <v>696.45500000000004</v>
      </c>
      <c r="AI80">
        <v>0.05</v>
      </c>
      <c r="AJ80">
        <v>7.55</v>
      </c>
      <c r="AK80">
        <v>4.3499999999999996</v>
      </c>
      <c r="AL80">
        <v>21.94</v>
      </c>
      <c r="AM80">
        <v>0</v>
      </c>
      <c r="AN80">
        <v>-71.989999999999995</v>
      </c>
      <c r="AO80">
        <v>0</v>
      </c>
      <c r="AP80">
        <v>0</v>
      </c>
      <c r="AQ80">
        <v>9.0399999999999991</v>
      </c>
      <c r="AR80">
        <v>31.52</v>
      </c>
      <c r="AS80">
        <v>49.53</v>
      </c>
      <c r="AT80">
        <v>1.82</v>
      </c>
      <c r="AU80">
        <v>53.81</v>
      </c>
      <c r="AV80">
        <v>33.89</v>
      </c>
      <c r="BI80">
        <v>0</v>
      </c>
      <c r="BJ80">
        <v>1.7415</v>
      </c>
      <c r="BK80">
        <v>0.12561700000000001</v>
      </c>
      <c r="BL80">
        <v>7.7370900000000006E-2</v>
      </c>
      <c r="BM80">
        <v>0</v>
      </c>
      <c r="BN80">
        <v>-0.18781100000000001</v>
      </c>
      <c r="BO80">
        <v>0</v>
      </c>
      <c r="BP80">
        <v>0</v>
      </c>
      <c r="BQ80">
        <v>0.53989299999999996</v>
      </c>
      <c r="BR80">
        <v>0.87678599999999995</v>
      </c>
      <c r="BS80">
        <v>1.82348</v>
      </c>
      <c r="BT80">
        <v>7.39533E-2</v>
      </c>
      <c r="BU80">
        <v>5.0707899999999997</v>
      </c>
      <c r="BV80">
        <v>1.9444900000000001</v>
      </c>
      <c r="BW80">
        <v>1.0654300000000001</v>
      </c>
      <c r="BX80">
        <v>369.52800000000002</v>
      </c>
      <c r="BY80">
        <v>1100.08</v>
      </c>
      <c r="BZ80">
        <v>581.70500000000004</v>
      </c>
      <c r="CA80">
        <v>-22265.4</v>
      </c>
      <c r="CB80">
        <v>2033.7</v>
      </c>
      <c r="CC80">
        <v>5683.4</v>
      </c>
      <c r="CD80">
        <v>12062</v>
      </c>
      <c r="CE80">
        <v>433.91399999999999</v>
      </c>
      <c r="CF80">
        <v>4.75706E-4</v>
      </c>
      <c r="CG80">
        <v>2052.38</v>
      </c>
      <c r="CH80">
        <v>1.5726100000000001</v>
      </c>
      <c r="CI80">
        <v>694.88199999999995</v>
      </c>
      <c r="CJ80">
        <v>299.60500000000002</v>
      </c>
      <c r="CK80">
        <v>996.06</v>
      </c>
      <c r="CL80">
        <v>696.45500000000004</v>
      </c>
      <c r="CM80">
        <v>0.05</v>
      </c>
      <c r="CN80">
        <v>7.55</v>
      </c>
      <c r="CO80">
        <v>4.3499999999999996</v>
      </c>
      <c r="CP80">
        <v>21.94</v>
      </c>
      <c r="CQ80">
        <v>-71.989999999999995</v>
      </c>
      <c r="CR80">
        <v>9.0399999999999991</v>
      </c>
      <c r="CS80">
        <v>31.52</v>
      </c>
      <c r="CT80">
        <v>49.53</v>
      </c>
      <c r="CU80">
        <v>1.82</v>
      </c>
      <c r="CV80">
        <v>53.81</v>
      </c>
      <c r="CW80">
        <v>33.89</v>
      </c>
      <c r="DH80">
        <v>0</v>
      </c>
      <c r="DI80">
        <v>1.7415</v>
      </c>
      <c r="DJ80">
        <v>0.12561700000000001</v>
      </c>
      <c r="DK80">
        <v>7.7370900000000006E-2</v>
      </c>
      <c r="DL80">
        <v>-0.18781100000000001</v>
      </c>
      <c r="DM80">
        <v>0.53989299999999996</v>
      </c>
      <c r="DN80">
        <v>0.87678599999999995</v>
      </c>
      <c r="DO80">
        <v>1.82348</v>
      </c>
      <c r="DP80">
        <v>7.39533E-2</v>
      </c>
      <c r="DQ80">
        <v>5.0707899999999997</v>
      </c>
      <c r="DR80">
        <v>1.9444900000000001</v>
      </c>
      <c r="DS80" t="s">
        <v>1352</v>
      </c>
      <c r="DT80" t="s">
        <v>670</v>
      </c>
      <c r="DU80" t="s">
        <v>665</v>
      </c>
      <c r="DV80" t="s">
        <v>501</v>
      </c>
      <c r="DW80">
        <v>0</v>
      </c>
      <c r="DX80">
        <v>0</v>
      </c>
      <c r="DY80">
        <v>0</v>
      </c>
      <c r="DZ80">
        <v>0</v>
      </c>
      <c r="EC80">
        <v>1.0654300000000001</v>
      </c>
      <c r="ED80">
        <v>369.52800000000002</v>
      </c>
      <c r="EE80">
        <v>1100.08</v>
      </c>
      <c r="EF80">
        <v>581.70500000000004</v>
      </c>
      <c r="EG80">
        <v>0</v>
      </c>
      <c r="EH80">
        <v>-22265.4</v>
      </c>
      <c r="EI80">
        <v>0</v>
      </c>
      <c r="EJ80">
        <v>0</v>
      </c>
      <c r="EK80">
        <v>2033.7</v>
      </c>
      <c r="EL80">
        <v>5683.4</v>
      </c>
      <c r="EM80">
        <v>12062</v>
      </c>
      <c r="EN80">
        <v>433.91399999999999</v>
      </c>
      <c r="EO80">
        <v>4.75706E-4</v>
      </c>
      <c r="EP80">
        <v>1.5726100000000001</v>
      </c>
      <c r="EQ80">
        <v>694.88199999999995</v>
      </c>
      <c r="ER80">
        <v>0</v>
      </c>
      <c r="ES80">
        <v>299.60500000000002</v>
      </c>
      <c r="ET80">
        <v>996.06</v>
      </c>
      <c r="EU80">
        <v>0.05</v>
      </c>
      <c r="EV80">
        <v>7.55</v>
      </c>
      <c r="EW80">
        <v>4.3499999999999996</v>
      </c>
      <c r="EX80">
        <v>21.94</v>
      </c>
      <c r="EY80">
        <v>0</v>
      </c>
      <c r="EZ80">
        <v>-71.989999999999995</v>
      </c>
      <c r="FA80">
        <v>0</v>
      </c>
      <c r="FB80">
        <v>0</v>
      </c>
      <c r="FC80">
        <v>9.0399999999999991</v>
      </c>
      <c r="FD80">
        <v>31.52</v>
      </c>
      <c r="FE80">
        <v>49.53</v>
      </c>
      <c r="FF80">
        <v>1.82</v>
      </c>
      <c r="FG80">
        <v>53.81</v>
      </c>
      <c r="FT80">
        <v>0</v>
      </c>
      <c r="FU80">
        <v>1.7415</v>
      </c>
      <c r="FV80">
        <v>0.12561700000000001</v>
      </c>
      <c r="FW80">
        <v>7.7370900000000006E-2</v>
      </c>
      <c r="FX80">
        <v>0</v>
      </c>
      <c r="FY80">
        <v>-0.18781100000000001</v>
      </c>
      <c r="FZ80">
        <v>0</v>
      </c>
      <c r="GA80">
        <v>0</v>
      </c>
      <c r="GB80">
        <v>0.53989299999999996</v>
      </c>
      <c r="GC80">
        <v>0.87678599999999995</v>
      </c>
      <c r="GD80">
        <v>1.82348</v>
      </c>
      <c r="GE80">
        <v>7.39533E-2</v>
      </c>
      <c r="GF80">
        <v>5.0707899999999997</v>
      </c>
      <c r="GG80">
        <v>64.921700000000001</v>
      </c>
      <c r="GH80">
        <v>768.55200000000002</v>
      </c>
      <c r="GI80">
        <v>1100.08</v>
      </c>
      <c r="GJ80">
        <v>0</v>
      </c>
      <c r="GK80">
        <v>5894.96</v>
      </c>
      <c r="GL80">
        <v>6547.69</v>
      </c>
      <c r="GM80">
        <v>10697.7</v>
      </c>
      <c r="GN80">
        <v>540.49900000000002</v>
      </c>
      <c r="GO80">
        <v>25614.400000000001</v>
      </c>
      <c r="GP80">
        <v>54.042000000000002</v>
      </c>
      <c r="GQ80">
        <v>1099.4100000000001</v>
      </c>
      <c r="GR80">
        <v>291.12400000000002</v>
      </c>
      <c r="GS80">
        <v>1444.57</v>
      </c>
      <c r="GT80">
        <v>1.6070500000000001</v>
      </c>
      <c r="GU80">
        <v>11.62</v>
      </c>
      <c r="GV80">
        <v>4.3499999999999996</v>
      </c>
      <c r="GW80">
        <v>62.1</v>
      </c>
      <c r="GX80">
        <v>26.49</v>
      </c>
      <c r="GY80">
        <v>40.737099999999998</v>
      </c>
      <c r="GZ80">
        <v>44.28</v>
      </c>
      <c r="HA80">
        <v>2.42</v>
      </c>
      <c r="HB80">
        <v>193.60400000000001</v>
      </c>
      <c r="HC80">
        <v>1.91</v>
      </c>
      <c r="HD80">
        <v>11.62</v>
      </c>
      <c r="HE80">
        <v>4.3499999999999996</v>
      </c>
      <c r="HF80">
        <v>31.05</v>
      </c>
      <c r="HG80">
        <v>26.49</v>
      </c>
      <c r="HH80">
        <v>34.31</v>
      </c>
      <c r="HI80">
        <v>44.28</v>
      </c>
      <c r="HJ80">
        <v>2.42</v>
      </c>
      <c r="HK80">
        <v>156.43</v>
      </c>
      <c r="ID80">
        <v>0</v>
      </c>
      <c r="IE80">
        <v>2.1657799999999998</v>
      </c>
      <c r="IF80">
        <v>0.12561700000000001</v>
      </c>
      <c r="IG80">
        <v>0</v>
      </c>
      <c r="IH80">
        <v>1.7213499999999999</v>
      </c>
      <c r="II80">
        <v>0.80892399999999998</v>
      </c>
      <c r="IJ80">
        <v>1.7518499999999999</v>
      </c>
      <c r="IK80">
        <v>0.114331</v>
      </c>
      <c r="IL80">
        <v>6.6878500000000001</v>
      </c>
      <c r="IM80">
        <v>65</v>
      </c>
      <c r="IN80">
        <v>37.200000000000003</v>
      </c>
      <c r="IO80">
        <v>27.8</v>
      </c>
      <c r="IP80">
        <v>65</v>
      </c>
      <c r="IQ80">
        <v>37.200000000000003</v>
      </c>
      <c r="IR80">
        <v>27.8</v>
      </c>
      <c r="IU80">
        <v>14.23</v>
      </c>
      <c r="IV80">
        <v>19.66</v>
      </c>
      <c r="IW80">
        <v>14.23</v>
      </c>
      <c r="IX80">
        <v>19.66</v>
      </c>
      <c r="IY80">
        <v>14.23</v>
      </c>
      <c r="IZ80">
        <v>19.66</v>
      </c>
      <c r="JA80">
        <v>16.2</v>
      </c>
      <c r="JB80">
        <v>63.476999999999997</v>
      </c>
      <c r="JK80">
        <v>1</v>
      </c>
      <c r="JL80">
        <v>14.03</v>
      </c>
      <c r="JM80">
        <v>14.03</v>
      </c>
      <c r="JP80">
        <v>22271.9</v>
      </c>
      <c r="JQ80">
        <v>14.03</v>
      </c>
      <c r="JR80">
        <v>1.03</v>
      </c>
      <c r="JS80">
        <v>1.26</v>
      </c>
      <c r="JT80">
        <v>7.35</v>
      </c>
      <c r="JU80">
        <v>1.03</v>
      </c>
      <c r="JV80">
        <v>1.26</v>
      </c>
      <c r="JW80">
        <v>7.35</v>
      </c>
      <c r="JZ80">
        <v>2</v>
      </c>
      <c r="KA80">
        <v>8</v>
      </c>
      <c r="KB80">
        <v>70.717699999999994</v>
      </c>
      <c r="KC80">
        <v>49.805199999999999</v>
      </c>
      <c r="KD80">
        <v>70.717699999999994</v>
      </c>
      <c r="KE80">
        <v>49.805199999999999</v>
      </c>
      <c r="KF80">
        <v>109.964</v>
      </c>
      <c r="KG80">
        <v>76.0886</v>
      </c>
      <c r="KJ80">
        <v>0.22231100000000001</v>
      </c>
      <c r="KK80">
        <v>104.977</v>
      </c>
      <c r="KL80">
        <v>203.99799999999999</v>
      </c>
      <c r="KM80">
        <v>105.23</v>
      </c>
      <c r="KN80">
        <v>0</v>
      </c>
      <c r="KO80">
        <v>-2288.8200000000002</v>
      </c>
      <c r="KP80">
        <v>0</v>
      </c>
      <c r="KQ80">
        <v>0</v>
      </c>
      <c r="KR80">
        <v>444.32499999999999</v>
      </c>
      <c r="KS80">
        <v>1041.6099999999999</v>
      </c>
      <c r="KT80">
        <v>2355.87</v>
      </c>
      <c r="KU80">
        <v>95.474199999999996</v>
      </c>
      <c r="KV80">
        <v>2062.89</v>
      </c>
      <c r="KW80">
        <v>8.3459099999999999</v>
      </c>
      <c r="KX80">
        <v>3687.76</v>
      </c>
      <c r="KY80">
        <v>0</v>
      </c>
      <c r="KZ80">
        <v>1590.01</v>
      </c>
      <c r="LA80">
        <v>5286.12</v>
      </c>
      <c r="LB80">
        <v>0.22231100000000001</v>
      </c>
      <c r="LC80">
        <v>104.977</v>
      </c>
      <c r="LD80">
        <v>203.99799999999999</v>
      </c>
      <c r="LE80">
        <v>105.23</v>
      </c>
      <c r="LF80">
        <v>-2288.8200000000002</v>
      </c>
      <c r="LG80">
        <v>444.32499999999999</v>
      </c>
      <c r="LH80">
        <v>1041.6099999999999</v>
      </c>
      <c r="LI80">
        <v>2355.87</v>
      </c>
      <c r="LJ80">
        <v>95.474199999999996</v>
      </c>
      <c r="LK80">
        <v>2062.89</v>
      </c>
      <c r="LL80">
        <v>8.3459099999999999</v>
      </c>
      <c r="LM80">
        <v>3687.76</v>
      </c>
      <c r="LN80">
        <v>1590.01</v>
      </c>
      <c r="LO80">
        <v>5286.12</v>
      </c>
      <c r="LP80">
        <v>13.1713</v>
      </c>
      <c r="LQ80">
        <v>198.43899999999999</v>
      </c>
      <c r="LR80">
        <v>203.99799999999999</v>
      </c>
      <c r="LS80">
        <v>0</v>
      </c>
      <c r="LT80">
        <v>1286.71</v>
      </c>
      <c r="LU80">
        <v>1230.25</v>
      </c>
      <c r="LV80">
        <v>2122.71</v>
      </c>
      <c r="LW80">
        <v>142.83199999999999</v>
      </c>
      <c r="LX80">
        <v>5198.1000000000004</v>
      </c>
      <c r="LY80">
        <v>286.803</v>
      </c>
      <c r="LZ80">
        <v>5834.59</v>
      </c>
      <c r="MA80">
        <v>1545</v>
      </c>
      <c r="MB80">
        <v>7666.4</v>
      </c>
    </row>
    <row r="81" spans="1:340" x14ac:dyDescent="0.25">
      <c r="A81" s="26">
        <v>44502.561180555553</v>
      </c>
      <c r="B81" t="s">
        <v>1429</v>
      </c>
      <c r="C81" t="s">
        <v>827</v>
      </c>
      <c r="D81">
        <v>7</v>
      </c>
      <c r="E81">
        <v>8</v>
      </c>
      <c r="F81">
        <v>6960</v>
      </c>
      <c r="G81" t="s">
        <v>87</v>
      </c>
      <c r="H81" t="s">
        <v>112</v>
      </c>
      <c r="I81">
        <v>-0.55000000000000004</v>
      </c>
      <c r="J81">
        <v>-0.3</v>
      </c>
      <c r="K81">
        <v>-0.3</v>
      </c>
      <c r="L81">
        <v>28.1</v>
      </c>
      <c r="O81">
        <v>0.97086700000000004</v>
      </c>
      <c r="P81">
        <v>402.25700000000001</v>
      </c>
      <c r="Q81">
        <v>1100.08</v>
      </c>
      <c r="R81">
        <v>581.70500000000004</v>
      </c>
      <c r="S81">
        <v>0</v>
      </c>
      <c r="T81">
        <v>-22265.4</v>
      </c>
      <c r="U81">
        <v>0</v>
      </c>
      <c r="V81">
        <v>0</v>
      </c>
      <c r="W81">
        <v>2033.7</v>
      </c>
      <c r="X81">
        <v>5690.39</v>
      </c>
      <c r="Y81">
        <v>12062</v>
      </c>
      <c r="Z81">
        <v>433.91399999999999</v>
      </c>
      <c r="AA81">
        <v>39.622900000000001</v>
      </c>
      <c r="AB81">
        <v>2085.0100000000002</v>
      </c>
      <c r="AC81">
        <v>1.4330400000000001</v>
      </c>
      <c r="AD81">
        <v>694.88199999999995</v>
      </c>
      <c r="AE81">
        <v>0</v>
      </c>
      <c r="AF81">
        <v>299.60500000000002</v>
      </c>
      <c r="AG81">
        <v>995.92100000000005</v>
      </c>
      <c r="AH81">
        <v>696.31600000000003</v>
      </c>
      <c r="AI81">
        <v>0.04</v>
      </c>
      <c r="AJ81">
        <v>8.11</v>
      </c>
      <c r="AK81">
        <v>4.3499999999999996</v>
      </c>
      <c r="AL81">
        <v>21.94</v>
      </c>
      <c r="AM81">
        <v>0</v>
      </c>
      <c r="AN81">
        <v>-71.989999999999995</v>
      </c>
      <c r="AO81">
        <v>0</v>
      </c>
      <c r="AP81">
        <v>0</v>
      </c>
      <c r="AQ81">
        <v>9.0399999999999991</v>
      </c>
      <c r="AR81">
        <v>31.55</v>
      </c>
      <c r="AS81">
        <v>49.53</v>
      </c>
      <c r="AT81">
        <v>1.82</v>
      </c>
      <c r="AU81">
        <v>54.39</v>
      </c>
      <c r="AV81">
        <v>34.44</v>
      </c>
      <c r="BI81">
        <v>0</v>
      </c>
      <c r="BJ81">
        <v>1.8395600000000001</v>
      </c>
      <c r="BK81">
        <v>0.12561700000000001</v>
      </c>
      <c r="BL81">
        <v>7.7370900000000006E-2</v>
      </c>
      <c r="BM81">
        <v>0</v>
      </c>
      <c r="BN81">
        <v>-0.18781100000000001</v>
      </c>
      <c r="BO81">
        <v>0</v>
      </c>
      <c r="BP81">
        <v>0</v>
      </c>
      <c r="BQ81">
        <v>0.53989299999999996</v>
      </c>
      <c r="BR81">
        <v>0.877305</v>
      </c>
      <c r="BS81">
        <v>1.82348</v>
      </c>
      <c r="BT81">
        <v>7.39533E-2</v>
      </c>
      <c r="BU81">
        <v>5.1693600000000002</v>
      </c>
      <c r="BV81">
        <v>2.0425499999999999</v>
      </c>
      <c r="BW81">
        <v>1.0654300000000001</v>
      </c>
      <c r="BX81">
        <v>369.52800000000002</v>
      </c>
      <c r="BY81">
        <v>1100.08</v>
      </c>
      <c r="BZ81">
        <v>581.70500000000004</v>
      </c>
      <c r="CA81">
        <v>-22265.4</v>
      </c>
      <c r="CB81">
        <v>2033.7</v>
      </c>
      <c r="CC81">
        <v>5683.4</v>
      </c>
      <c r="CD81">
        <v>12062</v>
      </c>
      <c r="CE81">
        <v>433.91399999999999</v>
      </c>
      <c r="CF81">
        <v>4.75706E-4</v>
      </c>
      <c r="CG81">
        <v>2052.38</v>
      </c>
      <c r="CH81">
        <v>1.5726100000000001</v>
      </c>
      <c r="CI81">
        <v>694.88199999999995</v>
      </c>
      <c r="CJ81">
        <v>299.60500000000002</v>
      </c>
      <c r="CK81">
        <v>996.06</v>
      </c>
      <c r="CL81">
        <v>696.45500000000004</v>
      </c>
      <c r="CM81">
        <v>0.05</v>
      </c>
      <c r="CN81">
        <v>7.55</v>
      </c>
      <c r="CO81">
        <v>4.3499999999999996</v>
      </c>
      <c r="CP81">
        <v>21.94</v>
      </c>
      <c r="CQ81">
        <v>-71.989999999999995</v>
      </c>
      <c r="CR81">
        <v>9.0399999999999991</v>
      </c>
      <c r="CS81">
        <v>31.52</v>
      </c>
      <c r="CT81">
        <v>49.53</v>
      </c>
      <c r="CU81">
        <v>1.82</v>
      </c>
      <c r="CV81">
        <v>53.81</v>
      </c>
      <c r="CW81">
        <v>33.89</v>
      </c>
      <c r="DH81">
        <v>0</v>
      </c>
      <c r="DI81">
        <v>1.7415</v>
      </c>
      <c r="DJ81">
        <v>0.12561700000000001</v>
      </c>
      <c r="DK81">
        <v>7.7370900000000006E-2</v>
      </c>
      <c r="DL81">
        <v>-0.18781100000000001</v>
      </c>
      <c r="DM81">
        <v>0.53989299999999996</v>
      </c>
      <c r="DN81">
        <v>0.87678599999999995</v>
      </c>
      <c r="DO81">
        <v>1.82348</v>
      </c>
      <c r="DP81">
        <v>7.39533E-2</v>
      </c>
      <c r="DQ81">
        <v>5.0707899999999997</v>
      </c>
      <c r="DR81">
        <v>1.9444900000000001</v>
      </c>
      <c r="DS81" t="s">
        <v>1352</v>
      </c>
      <c r="DT81" t="s">
        <v>670</v>
      </c>
      <c r="DU81" t="s">
        <v>665</v>
      </c>
      <c r="DV81" t="s">
        <v>501</v>
      </c>
      <c r="DW81">
        <v>-9.8577799999999993E-2</v>
      </c>
      <c r="DX81">
        <v>-9.8058800000000002E-2</v>
      </c>
      <c r="DY81">
        <v>-1.1000000000000001</v>
      </c>
      <c r="DZ81">
        <v>-1.6</v>
      </c>
      <c r="EC81">
        <v>0.97086700000000004</v>
      </c>
      <c r="ED81">
        <v>402.25700000000001</v>
      </c>
      <c r="EE81">
        <v>1100.08</v>
      </c>
      <c r="EF81">
        <v>581.70500000000004</v>
      </c>
      <c r="EG81">
        <v>0</v>
      </c>
      <c r="EH81">
        <v>-22265.4</v>
      </c>
      <c r="EI81">
        <v>0</v>
      </c>
      <c r="EJ81">
        <v>0</v>
      </c>
      <c r="EK81">
        <v>2033.7</v>
      </c>
      <c r="EL81">
        <v>5690.39</v>
      </c>
      <c r="EM81">
        <v>12062</v>
      </c>
      <c r="EN81">
        <v>433.91399999999999</v>
      </c>
      <c r="EO81">
        <v>39.622900000000001</v>
      </c>
      <c r="EP81">
        <v>1.4330400000000001</v>
      </c>
      <c r="EQ81">
        <v>694.88199999999995</v>
      </c>
      <c r="ER81">
        <v>0</v>
      </c>
      <c r="ES81">
        <v>299.60500000000002</v>
      </c>
      <c r="ET81">
        <v>995.92100000000005</v>
      </c>
      <c r="EU81">
        <v>0.04</v>
      </c>
      <c r="EV81">
        <v>8.11</v>
      </c>
      <c r="EW81">
        <v>4.3499999999999996</v>
      </c>
      <c r="EX81">
        <v>21.94</v>
      </c>
      <c r="EY81">
        <v>0</v>
      </c>
      <c r="EZ81">
        <v>-71.989999999999995</v>
      </c>
      <c r="FA81">
        <v>0</v>
      </c>
      <c r="FB81">
        <v>0</v>
      </c>
      <c r="FC81">
        <v>9.0399999999999991</v>
      </c>
      <c r="FD81">
        <v>31.55</v>
      </c>
      <c r="FE81">
        <v>49.53</v>
      </c>
      <c r="FF81">
        <v>1.82</v>
      </c>
      <c r="FG81">
        <v>54.39</v>
      </c>
      <c r="FT81">
        <v>0</v>
      </c>
      <c r="FU81">
        <v>1.8395600000000001</v>
      </c>
      <c r="FV81">
        <v>0.12561700000000001</v>
      </c>
      <c r="FW81">
        <v>7.7370900000000006E-2</v>
      </c>
      <c r="FX81">
        <v>0</v>
      </c>
      <c r="FY81">
        <v>-0.18781100000000001</v>
      </c>
      <c r="FZ81">
        <v>0</v>
      </c>
      <c r="GA81">
        <v>0</v>
      </c>
      <c r="GB81">
        <v>0.53989299999999996</v>
      </c>
      <c r="GC81">
        <v>0.877305</v>
      </c>
      <c r="GD81">
        <v>1.82348</v>
      </c>
      <c r="GE81">
        <v>7.39533E-2</v>
      </c>
      <c r="GF81">
        <v>5.1693600000000002</v>
      </c>
      <c r="GG81">
        <v>64.921700000000001</v>
      </c>
      <c r="GH81">
        <v>768.55200000000002</v>
      </c>
      <c r="GI81">
        <v>1100.08</v>
      </c>
      <c r="GJ81">
        <v>0</v>
      </c>
      <c r="GK81">
        <v>5894.96</v>
      </c>
      <c r="GL81">
        <v>6547.69</v>
      </c>
      <c r="GM81">
        <v>10697.7</v>
      </c>
      <c r="GN81">
        <v>540.49900000000002</v>
      </c>
      <c r="GO81">
        <v>25614.400000000001</v>
      </c>
      <c r="GP81">
        <v>54.042000000000002</v>
      </c>
      <c r="GQ81">
        <v>1099.4100000000001</v>
      </c>
      <c r="GR81">
        <v>291.12400000000002</v>
      </c>
      <c r="GS81">
        <v>1444.57</v>
      </c>
      <c r="GT81">
        <v>1.6070500000000001</v>
      </c>
      <c r="GU81">
        <v>11.62</v>
      </c>
      <c r="GV81">
        <v>4.3499999999999996</v>
      </c>
      <c r="GW81">
        <v>62.1</v>
      </c>
      <c r="GX81">
        <v>26.49</v>
      </c>
      <c r="GY81">
        <v>40.737099999999998</v>
      </c>
      <c r="GZ81">
        <v>44.28</v>
      </c>
      <c r="HA81">
        <v>2.42</v>
      </c>
      <c r="HB81">
        <v>193.60400000000001</v>
      </c>
      <c r="HC81">
        <v>1.91</v>
      </c>
      <c r="HD81">
        <v>11.62</v>
      </c>
      <c r="HE81">
        <v>4.3499999999999996</v>
      </c>
      <c r="HF81">
        <v>31.05</v>
      </c>
      <c r="HG81">
        <v>26.49</v>
      </c>
      <c r="HH81">
        <v>34.31</v>
      </c>
      <c r="HI81">
        <v>44.28</v>
      </c>
      <c r="HJ81">
        <v>2.42</v>
      </c>
      <c r="HK81">
        <v>156.43</v>
      </c>
      <c r="ID81">
        <v>0</v>
      </c>
      <c r="IE81">
        <v>2.1657799999999998</v>
      </c>
      <c r="IF81">
        <v>0.12561700000000001</v>
      </c>
      <c r="IG81">
        <v>0</v>
      </c>
      <c r="IH81">
        <v>1.7213499999999999</v>
      </c>
      <c r="II81">
        <v>0.80892399999999998</v>
      </c>
      <c r="IJ81">
        <v>1.7518499999999999</v>
      </c>
      <c r="IK81">
        <v>0.114331</v>
      </c>
      <c r="IL81">
        <v>6.6878500000000001</v>
      </c>
      <c r="IM81">
        <v>65.3</v>
      </c>
      <c r="IN81">
        <v>37.200000000000003</v>
      </c>
      <c r="IO81">
        <v>28.1</v>
      </c>
      <c r="IP81">
        <v>65</v>
      </c>
      <c r="IQ81">
        <v>37.200000000000003</v>
      </c>
      <c r="IR81">
        <v>27.8</v>
      </c>
      <c r="IU81">
        <v>14.79</v>
      </c>
      <c r="IV81">
        <v>19.649999999999999</v>
      </c>
      <c r="IW81">
        <v>14.23</v>
      </c>
      <c r="IX81">
        <v>19.66</v>
      </c>
      <c r="IY81">
        <v>14.79</v>
      </c>
      <c r="IZ81">
        <v>19.649999999999999</v>
      </c>
      <c r="JA81">
        <v>16.2</v>
      </c>
      <c r="JB81">
        <v>63.476999999999997</v>
      </c>
      <c r="JK81">
        <v>1</v>
      </c>
      <c r="JL81">
        <v>14.03</v>
      </c>
      <c r="JM81">
        <v>14.03</v>
      </c>
      <c r="JP81">
        <v>22271.9</v>
      </c>
      <c r="JQ81">
        <v>14.03</v>
      </c>
      <c r="JR81">
        <v>1.03</v>
      </c>
      <c r="JS81">
        <v>1.26</v>
      </c>
      <c r="JT81">
        <v>7.36</v>
      </c>
      <c r="JU81">
        <v>1.03</v>
      </c>
      <c r="JV81">
        <v>1.26</v>
      </c>
      <c r="JW81">
        <v>7.35</v>
      </c>
      <c r="JZ81">
        <v>2</v>
      </c>
      <c r="KA81">
        <v>8</v>
      </c>
      <c r="KB81">
        <v>71.789100000000005</v>
      </c>
      <c r="KC81">
        <v>51.485799999999998</v>
      </c>
      <c r="KD81">
        <v>70.717699999999994</v>
      </c>
      <c r="KE81">
        <v>49.805199999999999</v>
      </c>
      <c r="KF81">
        <v>109.964</v>
      </c>
      <c r="KG81">
        <v>76.0886</v>
      </c>
      <c r="KJ81">
        <v>0.20391899999999999</v>
      </c>
      <c r="KK81">
        <v>113.982</v>
      </c>
      <c r="KL81">
        <v>203.99799999999999</v>
      </c>
      <c r="KM81">
        <v>105.23</v>
      </c>
      <c r="KN81">
        <v>0</v>
      </c>
      <c r="KO81">
        <v>-2288.8200000000002</v>
      </c>
      <c r="KP81">
        <v>0</v>
      </c>
      <c r="KQ81">
        <v>0</v>
      </c>
      <c r="KR81">
        <v>444.32499999999999</v>
      </c>
      <c r="KS81">
        <v>1042.9100000000001</v>
      </c>
      <c r="KT81">
        <v>2355.87</v>
      </c>
      <c r="KU81">
        <v>95.474199999999996</v>
      </c>
      <c r="KV81">
        <v>2073.1799999999998</v>
      </c>
      <c r="KW81">
        <v>7.6051900000000003</v>
      </c>
      <c r="KX81">
        <v>3687.76</v>
      </c>
      <c r="KY81">
        <v>0</v>
      </c>
      <c r="KZ81">
        <v>1590.01</v>
      </c>
      <c r="LA81">
        <v>5285.38</v>
      </c>
      <c r="LB81">
        <v>0.22231100000000001</v>
      </c>
      <c r="LC81">
        <v>104.977</v>
      </c>
      <c r="LD81">
        <v>203.99799999999999</v>
      </c>
      <c r="LE81">
        <v>105.23</v>
      </c>
      <c r="LF81">
        <v>-2288.8200000000002</v>
      </c>
      <c r="LG81">
        <v>444.32499999999999</v>
      </c>
      <c r="LH81">
        <v>1041.6099999999999</v>
      </c>
      <c r="LI81">
        <v>2355.87</v>
      </c>
      <c r="LJ81">
        <v>95.474199999999996</v>
      </c>
      <c r="LK81">
        <v>2062.89</v>
      </c>
      <c r="LL81">
        <v>8.3459099999999999</v>
      </c>
      <c r="LM81">
        <v>3687.76</v>
      </c>
      <c r="LN81">
        <v>1590.01</v>
      </c>
      <c r="LO81">
        <v>5286.12</v>
      </c>
      <c r="LP81">
        <v>13.1713</v>
      </c>
      <c r="LQ81">
        <v>198.43899999999999</v>
      </c>
      <c r="LR81">
        <v>203.99799999999999</v>
      </c>
      <c r="LS81">
        <v>0</v>
      </c>
      <c r="LT81">
        <v>1286.71</v>
      </c>
      <c r="LU81">
        <v>1230.25</v>
      </c>
      <c r="LV81">
        <v>2122.71</v>
      </c>
      <c r="LW81">
        <v>142.83199999999999</v>
      </c>
      <c r="LX81">
        <v>5198.1000000000004</v>
      </c>
      <c r="LY81">
        <v>286.803</v>
      </c>
      <c r="LZ81">
        <v>5834.59</v>
      </c>
      <c r="MA81">
        <v>1545</v>
      </c>
      <c r="MB81">
        <v>7666.4</v>
      </c>
    </row>
    <row r="82" spans="1:340" x14ac:dyDescent="0.25">
      <c r="A82" s="26">
        <v>44502.561620370368</v>
      </c>
      <c r="B82" t="s">
        <v>1430</v>
      </c>
      <c r="C82" t="s">
        <v>829</v>
      </c>
      <c r="D82">
        <v>8</v>
      </c>
      <c r="E82">
        <v>8</v>
      </c>
      <c r="F82">
        <v>6960</v>
      </c>
      <c r="G82" t="s">
        <v>87</v>
      </c>
      <c r="H82" t="s">
        <v>393</v>
      </c>
      <c r="I82">
        <v>0</v>
      </c>
      <c r="J82">
        <v>0</v>
      </c>
      <c r="K82">
        <v>0</v>
      </c>
      <c r="L82">
        <v>27.4</v>
      </c>
      <c r="O82">
        <v>7.46624</v>
      </c>
      <c r="P82">
        <v>2234.5100000000002</v>
      </c>
      <c r="Q82">
        <v>1100.08</v>
      </c>
      <c r="R82">
        <v>581.702</v>
      </c>
      <c r="S82">
        <v>0</v>
      </c>
      <c r="T82">
        <v>-24225.8</v>
      </c>
      <c r="U82">
        <v>0</v>
      </c>
      <c r="V82">
        <v>0</v>
      </c>
      <c r="W82">
        <v>2033.7</v>
      </c>
      <c r="X82">
        <v>5772.43</v>
      </c>
      <c r="Y82">
        <v>12062</v>
      </c>
      <c r="Z82">
        <v>433.91399999999999</v>
      </c>
      <c r="AA82">
        <v>2.0801499999999998E-3</v>
      </c>
      <c r="AB82">
        <v>3923.77</v>
      </c>
      <c r="AC82">
        <v>11.020899999999999</v>
      </c>
      <c r="AD82">
        <v>680.59799999999996</v>
      </c>
      <c r="AE82">
        <v>0</v>
      </c>
      <c r="AF82">
        <v>299.60500000000002</v>
      </c>
      <c r="AG82">
        <v>991.22400000000005</v>
      </c>
      <c r="AH82">
        <v>691.61900000000003</v>
      </c>
      <c r="AI82">
        <v>0.39</v>
      </c>
      <c r="AJ82">
        <v>23.2</v>
      </c>
      <c r="AK82">
        <v>4.2300000000000004</v>
      </c>
      <c r="AL82">
        <v>21.79</v>
      </c>
      <c r="AM82">
        <v>0</v>
      </c>
      <c r="AN82">
        <v>-79.12</v>
      </c>
      <c r="AO82">
        <v>0</v>
      </c>
      <c r="AP82">
        <v>0</v>
      </c>
      <c r="AQ82">
        <v>8.5500000000000007</v>
      </c>
      <c r="AR82">
        <v>31.28</v>
      </c>
      <c r="AS82">
        <v>47.83</v>
      </c>
      <c r="AT82">
        <v>1.72</v>
      </c>
      <c r="AU82">
        <v>59.87</v>
      </c>
      <c r="AV82">
        <v>49.61</v>
      </c>
      <c r="BI82">
        <v>0</v>
      </c>
      <c r="BJ82">
        <v>3.9421499999999998</v>
      </c>
      <c r="BK82">
        <v>0.12561700000000001</v>
      </c>
      <c r="BL82">
        <v>7.7370900000000006E-2</v>
      </c>
      <c r="BM82">
        <v>0</v>
      </c>
      <c r="BN82">
        <v>-0.209258</v>
      </c>
      <c r="BO82">
        <v>0</v>
      </c>
      <c r="BP82">
        <v>0</v>
      </c>
      <c r="BQ82">
        <v>0.53989299999999996</v>
      </c>
      <c r="BR82">
        <v>0.88723099999999999</v>
      </c>
      <c r="BS82">
        <v>1.82348</v>
      </c>
      <c r="BT82">
        <v>7.39533E-2</v>
      </c>
      <c r="BU82">
        <v>7.2604300000000004</v>
      </c>
      <c r="BV82">
        <v>4.1451399999999996</v>
      </c>
      <c r="BW82">
        <v>7.46624</v>
      </c>
      <c r="BX82">
        <v>2234.5100000000002</v>
      </c>
      <c r="BY82">
        <v>1100.08</v>
      </c>
      <c r="BZ82">
        <v>581.702</v>
      </c>
      <c r="CA82">
        <v>-24225.8</v>
      </c>
      <c r="CB82">
        <v>2033.7</v>
      </c>
      <c r="CC82">
        <v>5772.43</v>
      </c>
      <c r="CD82">
        <v>12062</v>
      </c>
      <c r="CE82">
        <v>433.91399999999999</v>
      </c>
      <c r="CF82">
        <v>2.0801499999999998E-3</v>
      </c>
      <c r="CG82">
        <v>3923.77</v>
      </c>
      <c r="CH82">
        <v>11.020899999999999</v>
      </c>
      <c r="CI82">
        <v>680.59799999999996</v>
      </c>
      <c r="CJ82">
        <v>299.60500000000002</v>
      </c>
      <c r="CK82">
        <v>991.22400000000005</v>
      </c>
      <c r="CL82">
        <v>691.61900000000003</v>
      </c>
      <c r="CM82">
        <v>0.39</v>
      </c>
      <c r="CN82">
        <v>23.2</v>
      </c>
      <c r="CO82">
        <v>4.2300000000000004</v>
      </c>
      <c r="CP82">
        <v>21.79</v>
      </c>
      <c r="CQ82">
        <v>-79.12</v>
      </c>
      <c r="CR82">
        <v>8.5500000000000007</v>
      </c>
      <c r="CS82">
        <v>31.28</v>
      </c>
      <c r="CT82">
        <v>47.83</v>
      </c>
      <c r="CU82">
        <v>1.72</v>
      </c>
      <c r="CV82">
        <v>59.87</v>
      </c>
      <c r="CW82">
        <v>49.61</v>
      </c>
      <c r="DH82">
        <v>0</v>
      </c>
      <c r="DI82">
        <v>3.9421499999999998</v>
      </c>
      <c r="DJ82">
        <v>0.12561700000000001</v>
      </c>
      <c r="DK82">
        <v>7.7370900000000006E-2</v>
      </c>
      <c r="DL82">
        <v>-0.209258</v>
      </c>
      <c r="DM82">
        <v>0.53989299999999996</v>
      </c>
      <c r="DN82">
        <v>0.88723099999999999</v>
      </c>
      <c r="DO82">
        <v>1.82348</v>
      </c>
      <c r="DP82">
        <v>7.39533E-2</v>
      </c>
      <c r="DQ82">
        <v>7.2604300000000004</v>
      </c>
      <c r="DR82">
        <v>4.1451399999999996</v>
      </c>
      <c r="DS82" t="s">
        <v>1352</v>
      </c>
      <c r="DT82" t="s">
        <v>670</v>
      </c>
      <c r="DU82" t="s">
        <v>665</v>
      </c>
      <c r="DV82" t="s">
        <v>501</v>
      </c>
      <c r="DW82">
        <v>0</v>
      </c>
      <c r="DX82">
        <v>0</v>
      </c>
      <c r="DY82">
        <v>0</v>
      </c>
      <c r="DZ82">
        <v>0</v>
      </c>
      <c r="EC82">
        <v>7.46624</v>
      </c>
      <c r="ED82">
        <v>2234.5100000000002</v>
      </c>
      <c r="EE82">
        <v>1100.08</v>
      </c>
      <c r="EF82">
        <v>581.702</v>
      </c>
      <c r="EG82">
        <v>0</v>
      </c>
      <c r="EH82">
        <v>-24225.8</v>
      </c>
      <c r="EI82">
        <v>0</v>
      </c>
      <c r="EJ82">
        <v>0</v>
      </c>
      <c r="EK82">
        <v>2033.7</v>
      </c>
      <c r="EL82">
        <v>5772.43</v>
      </c>
      <c r="EM82">
        <v>12062</v>
      </c>
      <c r="EN82">
        <v>433.91399999999999</v>
      </c>
      <c r="EO82">
        <v>2.0801499999999998E-3</v>
      </c>
      <c r="EP82">
        <v>11.020899999999999</v>
      </c>
      <c r="EQ82">
        <v>680.59799999999996</v>
      </c>
      <c r="ER82">
        <v>0</v>
      </c>
      <c r="ES82">
        <v>299.60500000000002</v>
      </c>
      <c r="ET82">
        <v>991.22400000000005</v>
      </c>
      <c r="EU82">
        <v>0.39</v>
      </c>
      <c r="EV82">
        <v>23.2</v>
      </c>
      <c r="EW82">
        <v>4.2300000000000004</v>
      </c>
      <c r="EX82">
        <v>21.79</v>
      </c>
      <c r="EY82">
        <v>0</v>
      </c>
      <c r="EZ82">
        <v>-79.12</v>
      </c>
      <c r="FA82">
        <v>0</v>
      </c>
      <c r="FB82">
        <v>0</v>
      </c>
      <c r="FC82">
        <v>8.5500000000000007</v>
      </c>
      <c r="FD82">
        <v>31.28</v>
      </c>
      <c r="FE82">
        <v>47.83</v>
      </c>
      <c r="FF82">
        <v>1.72</v>
      </c>
      <c r="FG82">
        <v>59.87</v>
      </c>
      <c r="FT82">
        <v>0</v>
      </c>
      <c r="FU82">
        <v>3.9421499999999998</v>
      </c>
      <c r="FV82">
        <v>0.12561700000000001</v>
      </c>
      <c r="FW82">
        <v>7.7370900000000006E-2</v>
      </c>
      <c r="FX82">
        <v>0</v>
      </c>
      <c r="FY82">
        <v>-0.209258</v>
      </c>
      <c r="FZ82">
        <v>0</v>
      </c>
      <c r="GA82">
        <v>0</v>
      </c>
      <c r="GB82">
        <v>0.53989299999999996</v>
      </c>
      <c r="GC82">
        <v>0.88723099999999999</v>
      </c>
      <c r="GD82">
        <v>1.82348</v>
      </c>
      <c r="GE82">
        <v>7.39533E-2</v>
      </c>
      <c r="GF82">
        <v>7.2604300000000004</v>
      </c>
      <c r="GG82">
        <v>182.15299999999999</v>
      </c>
      <c r="GH82">
        <v>4197.45</v>
      </c>
      <c r="GI82">
        <v>1100.08</v>
      </c>
      <c r="GJ82">
        <v>0</v>
      </c>
      <c r="GK82">
        <v>5894.96</v>
      </c>
      <c r="GL82">
        <v>6547.69</v>
      </c>
      <c r="GM82">
        <v>10697.7</v>
      </c>
      <c r="GN82">
        <v>540.49900000000002</v>
      </c>
      <c r="GO82">
        <v>29160.6</v>
      </c>
      <c r="GP82">
        <v>151.63300000000001</v>
      </c>
      <c r="GQ82">
        <v>1082.7</v>
      </c>
      <c r="GR82">
        <v>291.12400000000002</v>
      </c>
      <c r="GS82">
        <v>1525.46</v>
      </c>
      <c r="GT82">
        <v>5.2337699999999998</v>
      </c>
      <c r="GU82">
        <v>40.450000000000003</v>
      </c>
      <c r="GV82">
        <v>4.2300000000000004</v>
      </c>
      <c r="GW82">
        <v>58.735799999999998</v>
      </c>
      <c r="GX82">
        <v>25.02</v>
      </c>
      <c r="GY82">
        <v>39.901400000000002</v>
      </c>
      <c r="GZ82">
        <v>42.75</v>
      </c>
      <c r="HA82">
        <v>2.19</v>
      </c>
      <c r="HB82">
        <v>218.511</v>
      </c>
      <c r="HC82">
        <v>5.51</v>
      </c>
      <c r="HD82">
        <v>40.450000000000003</v>
      </c>
      <c r="HE82">
        <v>4.2300000000000004</v>
      </c>
      <c r="HF82">
        <v>31.13</v>
      </c>
      <c r="HG82">
        <v>25.02</v>
      </c>
      <c r="HH82">
        <v>33.64</v>
      </c>
      <c r="HI82">
        <v>42.75</v>
      </c>
      <c r="HJ82">
        <v>2.19</v>
      </c>
      <c r="HK82">
        <v>184.92</v>
      </c>
      <c r="ID82">
        <v>0</v>
      </c>
      <c r="IE82">
        <v>5.1494900000000001</v>
      </c>
      <c r="IF82">
        <v>0.12561700000000001</v>
      </c>
      <c r="IG82">
        <v>0</v>
      </c>
      <c r="IH82">
        <v>1.7213499999999999</v>
      </c>
      <c r="II82">
        <v>0.80892399999999998</v>
      </c>
      <c r="IJ82">
        <v>1.7518499999999999</v>
      </c>
      <c r="IK82">
        <v>0.114331</v>
      </c>
      <c r="IL82">
        <v>9.6715599999999995</v>
      </c>
      <c r="IM82">
        <v>63.6</v>
      </c>
      <c r="IN82">
        <v>36.200000000000003</v>
      </c>
      <c r="IO82">
        <v>27.4</v>
      </c>
      <c r="IP82">
        <v>63.6</v>
      </c>
      <c r="IQ82">
        <v>36.200000000000003</v>
      </c>
      <c r="IR82">
        <v>27.4</v>
      </c>
      <c r="IU82">
        <v>29.72</v>
      </c>
      <c r="IV82">
        <v>19.89</v>
      </c>
      <c r="IW82">
        <v>29.72</v>
      </c>
      <c r="IX82">
        <v>19.89</v>
      </c>
      <c r="IY82">
        <v>29.72</v>
      </c>
      <c r="IZ82">
        <v>19.89</v>
      </c>
      <c r="JA82">
        <v>45.31</v>
      </c>
      <c r="JB82">
        <v>63.339599999999997</v>
      </c>
      <c r="JK82">
        <v>1</v>
      </c>
      <c r="JL82">
        <v>15.7361</v>
      </c>
      <c r="JM82">
        <v>15.7361</v>
      </c>
      <c r="JP82">
        <v>24232.9</v>
      </c>
      <c r="JQ82">
        <v>15.7361</v>
      </c>
      <c r="JR82">
        <v>1.1200000000000001</v>
      </c>
      <c r="JS82">
        <v>1.37</v>
      </c>
      <c r="JT82">
        <v>7.63</v>
      </c>
      <c r="JU82">
        <v>1.1200000000000001</v>
      </c>
      <c r="JV82">
        <v>1.37</v>
      </c>
      <c r="JW82">
        <v>7.63</v>
      </c>
      <c r="JZ82">
        <v>2</v>
      </c>
      <c r="KA82">
        <v>8</v>
      </c>
      <c r="KB82">
        <v>77.329899999999995</v>
      </c>
      <c r="KC82">
        <v>60.386299999999999</v>
      </c>
      <c r="KD82">
        <v>77.329899999999995</v>
      </c>
      <c r="KE82">
        <v>60.386299999999999</v>
      </c>
      <c r="KF82">
        <v>137.38200000000001</v>
      </c>
      <c r="KG82">
        <v>113.003</v>
      </c>
      <c r="KJ82">
        <v>1.38445</v>
      </c>
      <c r="KK82">
        <v>604.822</v>
      </c>
      <c r="KL82">
        <v>203.99799999999999</v>
      </c>
      <c r="KM82">
        <v>105.23</v>
      </c>
      <c r="KN82">
        <v>0</v>
      </c>
      <c r="KO82">
        <v>-2495.4899999999998</v>
      </c>
      <c r="KP82">
        <v>0</v>
      </c>
      <c r="KQ82">
        <v>0</v>
      </c>
      <c r="KR82">
        <v>444.32499999999999</v>
      </c>
      <c r="KS82">
        <v>1058.4000000000001</v>
      </c>
      <c r="KT82">
        <v>2355.87</v>
      </c>
      <c r="KU82">
        <v>95.474199999999996</v>
      </c>
      <c r="KV82">
        <v>2374.02</v>
      </c>
      <c r="KW82">
        <v>58.488199999999999</v>
      </c>
      <c r="KX82">
        <v>3611.96</v>
      </c>
      <c r="KY82">
        <v>0</v>
      </c>
      <c r="KZ82">
        <v>1590.01</v>
      </c>
      <c r="LA82">
        <v>5260.46</v>
      </c>
      <c r="LB82">
        <v>1.38445</v>
      </c>
      <c r="LC82">
        <v>604.822</v>
      </c>
      <c r="LD82">
        <v>203.99799999999999</v>
      </c>
      <c r="LE82">
        <v>105.23</v>
      </c>
      <c r="LF82">
        <v>-2495.4899999999998</v>
      </c>
      <c r="LG82">
        <v>444.32499999999999</v>
      </c>
      <c r="LH82">
        <v>1058.4000000000001</v>
      </c>
      <c r="LI82">
        <v>2355.87</v>
      </c>
      <c r="LJ82">
        <v>95.474199999999996</v>
      </c>
      <c r="LK82">
        <v>2374.02</v>
      </c>
      <c r="LL82">
        <v>58.488199999999999</v>
      </c>
      <c r="LM82">
        <v>3611.96</v>
      </c>
      <c r="LN82">
        <v>1590.01</v>
      </c>
      <c r="LO82">
        <v>5260.46</v>
      </c>
      <c r="LP82">
        <v>36.648099999999999</v>
      </c>
      <c r="LQ82">
        <v>1032.68</v>
      </c>
      <c r="LR82">
        <v>203.99799999999999</v>
      </c>
      <c r="LS82">
        <v>0</v>
      </c>
      <c r="LT82">
        <v>1286.71</v>
      </c>
      <c r="LU82">
        <v>1230.25</v>
      </c>
      <c r="LV82">
        <v>2122.71</v>
      </c>
      <c r="LW82">
        <v>142.83199999999999</v>
      </c>
      <c r="LX82">
        <v>6055.82</v>
      </c>
      <c r="LY82">
        <v>804.72299999999996</v>
      </c>
      <c r="LZ82">
        <v>5745.94</v>
      </c>
      <c r="MA82">
        <v>1545</v>
      </c>
      <c r="MB82">
        <v>8095.66</v>
      </c>
    </row>
    <row r="83" spans="1:340" x14ac:dyDescent="0.25">
      <c r="A83" s="26">
        <v>44502.562060185184</v>
      </c>
      <c r="B83" t="s">
        <v>1431</v>
      </c>
      <c r="C83" t="s">
        <v>831</v>
      </c>
      <c r="D83">
        <v>8</v>
      </c>
      <c r="E83">
        <v>8</v>
      </c>
      <c r="F83">
        <v>6960</v>
      </c>
      <c r="G83" t="s">
        <v>87</v>
      </c>
      <c r="H83" t="s">
        <v>112</v>
      </c>
      <c r="I83">
        <v>-1.94</v>
      </c>
      <c r="J83">
        <v>-0.9</v>
      </c>
      <c r="K83">
        <v>-0.9</v>
      </c>
      <c r="L83">
        <v>28.3</v>
      </c>
      <c r="O83">
        <v>15.639699999999999</v>
      </c>
      <c r="P83">
        <v>2344.86</v>
      </c>
      <c r="Q83">
        <v>1100.08</v>
      </c>
      <c r="R83">
        <v>581.702</v>
      </c>
      <c r="S83">
        <v>0</v>
      </c>
      <c r="T83">
        <v>-24225.8</v>
      </c>
      <c r="U83">
        <v>0</v>
      </c>
      <c r="V83">
        <v>0</v>
      </c>
      <c r="W83">
        <v>2033.7</v>
      </c>
      <c r="X83">
        <v>5756.72</v>
      </c>
      <c r="Y83">
        <v>12062</v>
      </c>
      <c r="Z83">
        <v>433.91399999999999</v>
      </c>
      <c r="AA83">
        <v>102.80500000000001</v>
      </c>
      <c r="AB83">
        <v>4042.28</v>
      </c>
      <c r="AC83">
        <v>23.085699999999999</v>
      </c>
      <c r="AD83">
        <v>680.59799999999996</v>
      </c>
      <c r="AE83">
        <v>0</v>
      </c>
      <c r="AF83">
        <v>299.60500000000002</v>
      </c>
      <c r="AG83">
        <v>1003.29</v>
      </c>
      <c r="AH83">
        <v>703.68399999999997</v>
      </c>
      <c r="AI83">
        <v>0.8</v>
      </c>
      <c r="AJ83">
        <v>24.73</v>
      </c>
      <c r="AK83">
        <v>4.2300000000000004</v>
      </c>
      <c r="AL83">
        <v>21.79</v>
      </c>
      <c r="AM83">
        <v>0</v>
      </c>
      <c r="AN83">
        <v>-79.13</v>
      </c>
      <c r="AO83">
        <v>0</v>
      </c>
      <c r="AP83">
        <v>0</v>
      </c>
      <c r="AQ83">
        <v>8.5500000000000007</v>
      </c>
      <c r="AR83">
        <v>31.23</v>
      </c>
      <c r="AS83">
        <v>47.83</v>
      </c>
      <c r="AT83">
        <v>1.72</v>
      </c>
      <c r="AU83">
        <v>61.75</v>
      </c>
      <c r="AV83">
        <v>51.55</v>
      </c>
      <c r="BI83">
        <v>0</v>
      </c>
      <c r="BJ83">
        <v>4.1446800000000001</v>
      </c>
      <c r="BK83">
        <v>0.12561700000000001</v>
      </c>
      <c r="BL83">
        <v>7.7370900000000006E-2</v>
      </c>
      <c r="BM83">
        <v>0</v>
      </c>
      <c r="BN83">
        <v>-0.209258</v>
      </c>
      <c r="BO83">
        <v>0</v>
      </c>
      <c r="BP83">
        <v>0</v>
      </c>
      <c r="BQ83">
        <v>0.53989299999999996</v>
      </c>
      <c r="BR83">
        <v>0.887104</v>
      </c>
      <c r="BS83">
        <v>1.82348</v>
      </c>
      <c r="BT83">
        <v>7.39533E-2</v>
      </c>
      <c r="BU83">
        <v>7.4628399999999999</v>
      </c>
      <c r="BV83">
        <v>4.3476699999999999</v>
      </c>
      <c r="BW83">
        <v>7.46624</v>
      </c>
      <c r="BX83">
        <v>2234.5100000000002</v>
      </c>
      <c r="BY83">
        <v>1100.08</v>
      </c>
      <c r="BZ83">
        <v>581.702</v>
      </c>
      <c r="CA83">
        <v>-24225.8</v>
      </c>
      <c r="CB83">
        <v>2033.7</v>
      </c>
      <c r="CC83">
        <v>5772.43</v>
      </c>
      <c r="CD83">
        <v>12062</v>
      </c>
      <c r="CE83">
        <v>433.91399999999999</v>
      </c>
      <c r="CF83">
        <v>2.0801499999999998E-3</v>
      </c>
      <c r="CG83">
        <v>3923.77</v>
      </c>
      <c r="CH83">
        <v>11.020899999999999</v>
      </c>
      <c r="CI83">
        <v>680.59799999999996</v>
      </c>
      <c r="CJ83">
        <v>299.60500000000002</v>
      </c>
      <c r="CK83">
        <v>991.22400000000005</v>
      </c>
      <c r="CL83">
        <v>691.61900000000003</v>
      </c>
      <c r="CM83">
        <v>0.39</v>
      </c>
      <c r="CN83">
        <v>23.2</v>
      </c>
      <c r="CO83">
        <v>4.2300000000000004</v>
      </c>
      <c r="CP83">
        <v>21.79</v>
      </c>
      <c r="CQ83">
        <v>-79.12</v>
      </c>
      <c r="CR83">
        <v>8.5500000000000007</v>
      </c>
      <c r="CS83">
        <v>31.28</v>
      </c>
      <c r="CT83">
        <v>47.83</v>
      </c>
      <c r="CU83">
        <v>1.72</v>
      </c>
      <c r="CV83">
        <v>59.87</v>
      </c>
      <c r="CW83">
        <v>49.61</v>
      </c>
      <c r="DH83">
        <v>0</v>
      </c>
      <c r="DI83">
        <v>3.9421499999999998</v>
      </c>
      <c r="DJ83">
        <v>0.12561700000000001</v>
      </c>
      <c r="DK83">
        <v>7.7370900000000006E-2</v>
      </c>
      <c r="DL83">
        <v>-0.209258</v>
      </c>
      <c r="DM83">
        <v>0.53989299999999996</v>
      </c>
      <c r="DN83">
        <v>0.88723099999999999</v>
      </c>
      <c r="DO83">
        <v>1.82348</v>
      </c>
      <c r="DP83">
        <v>7.39533E-2</v>
      </c>
      <c r="DQ83">
        <v>7.2604300000000004</v>
      </c>
      <c r="DR83">
        <v>4.1451399999999996</v>
      </c>
      <c r="DS83" t="s">
        <v>1352</v>
      </c>
      <c r="DT83" t="s">
        <v>670</v>
      </c>
      <c r="DU83" t="s">
        <v>665</v>
      </c>
      <c r="DV83" t="s">
        <v>501</v>
      </c>
      <c r="DW83">
        <v>-0.20241000000000001</v>
      </c>
      <c r="DX83">
        <v>-0.20253699999999999</v>
      </c>
      <c r="DY83">
        <v>-3.1</v>
      </c>
      <c r="DZ83">
        <v>-3.9</v>
      </c>
      <c r="EC83">
        <v>15.639699999999999</v>
      </c>
      <c r="ED83">
        <v>2344.86</v>
      </c>
      <c r="EE83">
        <v>1100.08</v>
      </c>
      <c r="EF83">
        <v>581.702</v>
      </c>
      <c r="EG83">
        <v>0</v>
      </c>
      <c r="EH83">
        <v>-24225.8</v>
      </c>
      <c r="EI83">
        <v>0</v>
      </c>
      <c r="EJ83">
        <v>0</v>
      </c>
      <c r="EK83">
        <v>2033.7</v>
      </c>
      <c r="EL83">
        <v>5756.72</v>
      </c>
      <c r="EM83">
        <v>12062</v>
      </c>
      <c r="EN83">
        <v>433.91399999999999</v>
      </c>
      <c r="EO83">
        <v>102.80500000000001</v>
      </c>
      <c r="EP83">
        <v>23.085699999999999</v>
      </c>
      <c r="EQ83">
        <v>680.59799999999996</v>
      </c>
      <c r="ER83">
        <v>0</v>
      </c>
      <c r="ES83">
        <v>299.60500000000002</v>
      </c>
      <c r="ET83">
        <v>1003.29</v>
      </c>
      <c r="EU83">
        <v>0.8</v>
      </c>
      <c r="EV83">
        <v>24.73</v>
      </c>
      <c r="EW83">
        <v>4.2300000000000004</v>
      </c>
      <c r="EX83">
        <v>21.79</v>
      </c>
      <c r="EY83">
        <v>0</v>
      </c>
      <c r="EZ83">
        <v>-79.13</v>
      </c>
      <c r="FA83">
        <v>0</v>
      </c>
      <c r="FB83">
        <v>0</v>
      </c>
      <c r="FC83">
        <v>8.5500000000000007</v>
      </c>
      <c r="FD83">
        <v>31.23</v>
      </c>
      <c r="FE83">
        <v>47.83</v>
      </c>
      <c r="FF83">
        <v>1.72</v>
      </c>
      <c r="FG83">
        <v>61.75</v>
      </c>
      <c r="FT83">
        <v>0</v>
      </c>
      <c r="FU83">
        <v>4.1446800000000001</v>
      </c>
      <c r="FV83">
        <v>0.12561700000000001</v>
      </c>
      <c r="FW83">
        <v>7.7370900000000006E-2</v>
      </c>
      <c r="FX83">
        <v>0</v>
      </c>
      <c r="FY83">
        <v>-0.209258</v>
      </c>
      <c r="FZ83">
        <v>0</v>
      </c>
      <c r="GA83">
        <v>0</v>
      </c>
      <c r="GB83">
        <v>0.53989299999999996</v>
      </c>
      <c r="GC83">
        <v>0.887104</v>
      </c>
      <c r="GD83">
        <v>1.82348</v>
      </c>
      <c r="GE83">
        <v>7.39533E-2</v>
      </c>
      <c r="GF83">
        <v>7.4628399999999999</v>
      </c>
      <c r="GG83">
        <v>182.15299999999999</v>
      </c>
      <c r="GH83">
        <v>4197.45</v>
      </c>
      <c r="GI83">
        <v>1100.08</v>
      </c>
      <c r="GJ83">
        <v>0</v>
      </c>
      <c r="GK83">
        <v>5894.96</v>
      </c>
      <c r="GL83">
        <v>6547.69</v>
      </c>
      <c r="GM83">
        <v>10697.7</v>
      </c>
      <c r="GN83">
        <v>540.49900000000002</v>
      </c>
      <c r="GO83">
        <v>29160.6</v>
      </c>
      <c r="GP83">
        <v>151.63300000000001</v>
      </c>
      <c r="GQ83">
        <v>1082.7</v>
      </c>
      <c r="GR83">
        <v>291.12400000000002</v>
      </c>
      <c r="GS83">
        <v>1525.46</v>
      </c>
      <c r="GT83">
        <v>5.2337699999999998</v>
      </c>
      <c r="GU83">
        <v>40.450000000000003</v>
      </c>
      <c r="GV83">
        <v>4.2300000000000004</v>
      </c>
      <c r="GW83">
        <v>58.735799999999998</v>
      </c>
      <c r="GX83">
        <v>25.02</v>
      </c>
      <c r="GY83">
        <v>39.901400000000002</v>
      </c>
      <c r="GZ83">
        <v>42.75</v>
      </c>
      <c r="HA83">
        <v>2.19</v>
      </c>
      <c r="HB83">
        <v>218.511</v>
      </c>
      <c r="HC83">
        <v>5.51</v>
      </c>
      <c r="HD83">
        <v>40.450000000000003</v>
      </c>
      <c r="HE83">
        <v>4.2300000000000004</v>
      </c>
      <c r="HF83">
        <v>31.13</v>
      </c>
      <c r="HG83">
        <v>25.02</v>
      </c>
      <c r="HH83">
        <v>33.64</v>
      </c>
      <c r="HI83">
        <v>42.75</v>
      </c>
      <c r="HJ83">
        <v>2.19</v>
      </c>
      <c r="HK83">
        <v>184.92</v>
      </c>
      <c r="ID83">
        <v>0</v>
      </c>
      <c r="IE83">
        <v>5.1494900000000001</v>
      </c>
      <c r="IF83">
        <v>0.12561700000000001</v>
      </c>
      <c r="IG83">
        <v>0</v>
      </c>
      <c r="IH83">
        <v>1.7213499999999999</v>
      </c>
      <c r="II83">
        <v>0.80892399999999998</v>
      </c>
      <c r="IJ83">
        <v>1.7518499999999999</v>
      </c>
      <c r="IK83">
        <v>0.114331</v>
      </c>
      <c r="IL83">
        <v>9.6715599999999995</v>
      </c>
      <c r="IM83">
        <v>64.5</v>
      </c>
      <c r="IN83">
        <v>36.200000000000003</v>
      </c>
      <c r="IO83">
        <v>28.3</v>
      </c>
      <c r="IP83">
        <v>63.6</v>
      </c>
      <c r="IQ83">
        <v>36.200000000000003</v>
      </c>
      <c r="IR83">
        <v>27.4</v>
      </c>
      <c r="IU83">
        <v>31.27</v>
      </c>
      <c r="IV83">
        <v>20.28</v>
      </c>
      <c r="IW83">
        <v>29.72</v>
      </c>
      <c r="IX83">
        <v>19.89</v>
      </c>
      <c r="IY83">
        <v>31.27</v>
      </c>
      <c r="IZ83">
        <v>20.28</v>
      </c>
      <c r="JA83">
        <v>45.31</v>
      </c>
      <c r="JB83">
        <v>63.339599999999997</v>
      </c>
      <c r="JK83">
        <v>1</v>
      </c>
      <c r="JL83">
        <v>15.7361</v>
      </c>
      <c r="JM83">
        <v>15.7361</v>
      </c>
      <c r="JP83">
        <v>24232.9</v>
      </c>
      <c r="JQ83">
        <v>15.7361</v>
      </c>
      <c r="JR83">
        <v>1.1299999999999999</v>
      </c>
      <c r="JS83">
        <v>1.36</v>
      </c>
      <c r="JT83">
        <v>7.72</v>
      </c>
      <c r="JU83">
        <v>1.1200000000000001</v>
      </c>
      <c r="JV83">
        <v>1.37</v>
      </c>
      <c r="JW83">
        <v>7.63</v>
      </c>
      <c r="JZ83">
        <v>2</v>
      </c>
      <c r="KA83">
        <v>8</v>
      </c>
      <c r="KB83">
        <v>86.716999999999999</v>
      </c>
      <c r="KC83">
        <v>65.368799999999993</v>
      </c>
      <c r="KD83">
        <v>77.329899999999995</v>
      </c>
      <c r="KE83">
        <v>60.386299999999999</v>
      </c>
      <c r="KF83">
        <v>137.38200000000001</v>
      </c>
      <c r="KG83">
        <v>113.003</v>
      </c>
      <c r="KJ83">
        <v>2.94767</v>
      </c>
      <c r="KK83">
        <v>632.37699999999995</v>
      </c>
      <c r="KL83">
        <v>203.99799999999999</v>
      </c>
      <c r="KM83">
        <v>105.23</v>
      </c>
      <c r="KN83">
        <v>0</v>
      </c>
      <c r="KO83">
        <v>-2495.4899999999998</v>
      </c>
      <c r="KP83">
        <v>0</v>
      </c>
      <c r="KQ83">
        <v>0</v>
      </c>
      <c r="KR83">
        <v>444.32499999999999</v>
      </c>
      <c r="KS83">
        <v>1055.6400000000001</v>
      </c>
      <c r="KT83">
        <v>2355.87</v>
      </c>
      <c r="KU83">
        <v>95.474199999999996</v>
      </c>
      <c r="KV83">
        <v>2400.37</v>
      </c>
      <c r="KW83">
        <v>122.517</v>
      </c>
      <c r="KX83">
        <v>3611.96</v>
      </c>
      <c r="KY83">
        <v>0</v>
      </c>
      <c r="KZ83">
        <v>1590.01</v>
      </c>
      <c r="LA83">
        <v>5324.49</v>
      </c>
      <c r="LB83">
        <v>1.38445</v>
      </c>
      <c r="LC83">
        <v>604.822</v>
      </c>
      <c r="LD83">
        <v>203.99799999999999</v>
      </c>
      <c r="LE83">
        <v>105.23</v>
      </c>
      <c r="LF83">
        <v>-2495.4899999999998</v>
      </c>
      <c r="LG83">
        <v>444.32499999999999</v>
      </c>
      <c r="LH83">
        <v>1058.4000000000001</v>
      </c>
      <c r="LI83">
        <v>2355.87</v>
      </c>
      <c r="LJ83">
        <v>95.474199999999996</v>
      </c>
      <c r="LK83">
        <v>2374.02</v>
      </c>
      <c r="LL83">
        <v>58.488199999999999</v>
      </c>
      <c r="LM83">
        <v>3611.96</v>
      </c>
      <c r="LN83">
        <v>1590.01</v>
      </c>
      <c r="LO83">
        <v>5260.46</v>
      </c>
      <c r="LP83">
        <v>36.648099999999999</v>
      </c>
      <c r="LQ83">
        <v>1032.68</v>
      </c>
      <c r="LR83">
        <v>203.99799999999999</v>
      </c>
      <c r="LS83">
        <v>0</v>
      </c>
      <c r="LT83">
        <v>1286.71</v>
      </c>
      <c r="LU83">
        <v>1230.25</v>
      </c>
      <c r="LV83">
        <v>2122.71</v>
      </c>
      <c r="LW83">
        <v>142.83199999999999</v>
      </c>
      <c r="LX83">
        <v>6055.82</v>
      </c>
      <c r="LY83">
        <v>804.72299999999996</v>
      </c>
      <c r="LZ83">
        <v>5745.94</v>
      </c>
      <c r="MA83">
        <v>1545</v>
      </c>
      <c r="MB83">
        <v>8095.66</v>
      </c>
    </row>
    <row r="84" spans="1:340" x14ac:dyDescent="0.25">
      <c r="A84" s="26">
        <v>44502.5625</v>
      </c>
      <c r="B84" t="s">
        <v>1432</v>
      </c>
      <c r="C84" t="s">
        <v>833</v>
      </c>
      <c r="D84">
        <v>9</v>
      </c>
      <c r="E84">
        <v>8</v>
      </c>
      <c r="F84">
        <v>6960</v>
      </c>
      <c r="G84" t="s">
        <v>87</v>
      </c>
      <c r="H84" t="s">
        <v>393</v>
      </c>
      <c r="I84">
        <v>0</v>
      </c>
      <c r="J84">
        <v>0</v>
      </c>
      <c r="K84">
        <v>0</v>
      </c>
      <c r="L84">
        <v>28.3</v>
      </c>
      <c r="O84">
        <v>18.950299999999999</v>
      </c>
      <c r="P84">
        <v>3163.42</v>
      </c>
      <c r="Q84">
        <v>1100.08</v>
      </c>
      <c r="R84">
        <v>581.70899999999995</v>
      </c>
      <c r="S84">
        <v>0</v>
      </c>
      <c r="T84">
        <v>-25141.3</v>
      </c>
      <c r="U84">
        <v>0</v>
      </c>
      <c r="V84">
        <v>0</v>
      </c>
      <c r="W84">
        <v>2033.7</v>
      </c>
      <c r="X84">
        <v>5747.58</v>
      </c>
      <c r="Y84">
        <v>12062</v>
      </c>
      <c r="Z84">
        <v>433.91399999999999</v>
      </c>
      <c r="AA84">
        <v>-3.3501499999999998E-4</v>
      </c>
      <c r="AB84">
        <v>4864.16</v>
      </c>
      <c r="AC84">
        <v>27.980799999999999</v>
      </c>
      <c r="AD84">
        <v>679.62</v>
      </c>
      <c r="AE84">
        <v>0</v>
      </c>
      <c r="AF84">
        <v>299.60500000000002</v>
      </c>
      <c r="AG84">
        <v>1007.21</v>
      </c>
      <c r="AH84">
        <v>707.601</v>
      </c>
      <c r="AI84">
        <v>0.97</v>
      </c>
      <c r="AJ84">
        <v>32.520000000000003</v>
      </c>
      <c r="AK84">
        <v>4.21</v>
      </c>
      <c r="AL84">
        <v>21.78</v>
      </c>
      <c r="AM84">
        <v>0</v>
      </c>
      <c r="AN84">
        <v>-80.92</v>
      </c>
      <c r="AO84">
        <v>0</v>
      </c>
      <c r="AP84">
        <v>0</v>
      </c>
      <c r="AQ84">
        <v>8.56</v>
      </c>
      <c r="AR84">
        <v>31.21</v>
      </c>
      <c r="AS84">
        <v>47.68</v>
      </c>
      <c r="AT84">
        <v>1.72</v>
      </c>
      <c r="AU84">
        <v>67.73</v>
      </c>
      <c r="AV84">
        <v>59.48</v>
      </c>
      <c r="BI84">
        <v>0</v>
      </c>
      <c r="BJ84">
        <v>5.5857900000000003</v>
      </c>
      <c r="BK84">
        <v>0.12561700000000001</v>
      </c>
      <c r="BL84">
        <v>7.7370900000000006E-2</v>
      </c>
      <c r="BM84">
        <v>0</v>
      </c>
      <c r="BN84">
        <v>-0.27219199999999999</v>
      </c>
      <c r="BO84">
        <v>0</v>
      </c>
      <c r="BP84">
        <v>0</v>
      </c>
      <c r="BQ84">
        <v>0.53989299999999996</v>
      </c>
      <c r="BR84">
        <v>0.889795</v>
      </c>
      <c r="BS84">
        <v>1.82348</v>
      </c>
      <c r="BT84">
        <v>7.39533E-2</v>
      </c>
      <c r="BU84">
        <v>8.8437000000000001</v>
      </c>
      <c r="BV84">
        <v>5.78878</v>
      </c>
      <c r="BW84">
        <v>18.950299999999999</v>
      </c>
      <c r="BX84">
        <v>3163.42</v>
      </c>
      <c r="BY84">
        <v>1100.08</v>
      </c>
      <c r="BZ84">
        <v>581.70899999999995</v>
      </c>
      <c r="CA84">
        <v>-25141.3</v>
      </c>
      <c r="CB84">
        <v>2033.7</v>
      </c>
      <c r="CC84">
        <v>5747.58</v>
      </c>
      <c r="CD84">
        <v>12062</v>
      </c>
      <c r="CE84">
        <v>433.91399999999999</v>
      </c>
      <c r="CF84">
        <v>-3.3501499999999998E-4</v>
      </c>
      <c r="CG84">
        <v>4864.16</v>
      </c>
      <c r="CH84">
        <v>27.980799999999999</v>
      </c>
      <c r="CI84">
        <v>679.62</v>
      </c>
      <c r="CJ84">
        <v>299.60500000000002</v>
      </c>
      <c r="CK84">
        <v>1007.21</v>
      </c>
      <c r="CL84">
        <v>707.601</v>
      </c>
      <c r="CM84">
        <v>0.97</v>
      </c>
      <c r="CN84">
        <v>32.520000000000003</v>
      </c>
      <c r="CO84">
        <v>4.21</v>
      </c>
      <c r="CP84">
        <v>21.78</v>
      </c>
      <c r="CQ84">
        <v>-80.92</v>
      </c>
      <c r="CR84">
        <v>8.56</v>
      </c>
      <c r="CS84">
        <v>31.21</v>
      </c>
      <c r="CT84">
        <v>47.68</v>
      </c>
      <c r="CU84">
        <v>1.72</v>
      </c>
      <c r="CV84">
        <v>67.73</v>
      </c>
      <c r="CW84">
        <v>59.48</v>
      </c>
      <c r="DH84">
        <v>0</v>
      </c>
      <c r="DI84">
        <v>5.5857900000000003</v>
      </c>
      <c r="DJ84">
        <v>0.12561700000000001</v>
      </c>
      <c r="DK84">
        <v>7.7370900000000006E-2</v>
      </c>
      <c r="DL84">
        <v>-0.27219199999999999</v>
      </c>
      <c r="DM84">
        <v>0.53989299999999996</v>
      </c>
      <c r="DN84">
        <v>0.889795</v>
      </c>
      <c r="DO84">
        <v>1.82348</v>
      </c>
      <c r="DP84">
        <v>7.39533E-2</v>
      </c>
      <c r="DQ84">
        <v>8.8437000000000001</v>
      </c>
      <c r="DR84">
        <v>5.78878</v>
      </c>
      <c r="DS84" t="s">
        <v>1352</v>
      </c>
      <c r="DT84" t="s">
        <v>670</v>
      </c>
      <c r="DU84" t="s">
        <v>665</v>
      </c>
      <c r="DV84" t="s">
        <v>501</v>
      </c>
      <c r="DW84">
        <v>0</v>
      </c>
      <c r="DX84">
        <v>0</v>
      </c>
      <c r="DY84">
        <v>0</v>
      </c>
      <c r="DZ84">
        <v>0</v>
      </c>
      <c r="EC84">
        <v>18.950299999999999</v>
      </c>
      <c r="ED84">
        <v>3163.42</v>
      </c>
      <c r="EE84">
        <v>1100.08</v>
      </c>
      <c r="EF84">
        <v>581.70899999999995</v>
      </c>
      <c r="EG84">
        <v>0</v>
      </c>
      <c r="EH84">
        <v>-25141.3</v>
      </c>
      <c r="EI84">
        <v>0</v>
      </c>
      <c r="EJ84">
        <v>0</v>
      </c>
      <c r="EK84">
        <v>2033.7</v>
      </c>
      <c r="EL84">
        <v>5747.58</v>
      </c>
      <c r="EM84">
        <v>12062</v>
      </c>
      <c r="EN84">
        <v>433.91399999999999</v>
      </c>
      <c r="EO84">
        <v>-3.3501499999999998E-4</v>
      </c>
      <c r="EP84">
        <v>27.980799999999999</v>
      </c>
      <c r="EQ84">
        <v>679.62</v>
      </c>
      <c r="ER84">
        <v>0</v>
      </c>
      <c r="ES84">
        <v>299.60500000000002</v>
      </c>
      <c r="ET84">
        <v>1007.21</v>
      </c>
      <c r="EU84">
        <v>0.97</v>
      </c>
      <c r="EV84">
        <v>32.520000000000003</v>
      </c>
      <c r="EW84">
        <v>4.21</v>
      </c>
      <c r="EX84">
        <v>21.78</v>
      </c>
      <c r="EY84">
        <v>0</v>
      </c>
      <c r="EZ84">
        <v>-80.92</v>
      </c>
      <c r="FA84">
        <v>0</v>
      </c>
      <c r="FB84">
        <v>0</v>
      </c>
      <c r="FC84">
        <v>8.56</v>
      </c>
      <c r="FD84">
        <v>31.21</v>
      </c>
      <c r="FE84">
        <v>47.68</v>
      </c>
      <c r="FF84">
        <v>1.72</v>
      </c>
      <c r="FG84">
        <v>67.73</v>
      </c>
      <c r="FT84">
        <v>0</v>
      </c>
      <c r="FU84">
        <v>5.5857900000000003</v>
      </c>
      <c r="FV84">
        <v>0.12561700000000001</v>
      </c>
      <c r="FW84">
        <v>7.7370900000000006E-2</v>
      </c>
      <c r="FX84">
        <v>0</v>
      </c>
      <c r="FY84">
        <v>-0.27219199999999999</v>
      </c>
      <c r="FZ84">
        <v>0</v>
      </c>
      <c r="GA84">
        <v>0</v>
      </c>
      <c r="GB84">
        <v>0.53989299999999996</v>
      </c>
      <c r="GC84">
        <v>0.889795</v>
      </c>
      <c r="GD84">
        <v>1.82348</v>
      </c>
      <c r="GE84">
        <v>7.39533E-2</v>
      </c>
      <c r="GF84">
        <v>8.8437000000000001</v>
      </c>
      <c r="GG84">
        <v>299.46699999999998</v>
      </c>
      <c r="GH84">
        <v>6180.06</v>
      </c>
      <c r="GI84">
        <v>1100.08</v>
      </c>
      <c r="GJ84">
        <v>0</v>
      </c>
      <c r="GK84">
        <v>5894.96</v>
      </c>
      <c r="GL84">
        <v>6547.69</v>
      </c>
      <c r="GM84">
        <v>10697.7</v>
      </c>
      <c r="GN84">
        <v>540.49900000000002</v>
      </c>
      <c r="GO84">
        <v>31260.5</v>
      </c>
      <c r="GP84">
        <v>249.36799999999999</v>
      </c>
      <c r="GQ84">
        <v>1081.56</v>
      </c>
      <c r="GR84">
        <v>291.12400000000002</v>
      </c>
      <c r="GS84">
        <v>1622.05</v>
      </c>
      <c r="GT84">
        <v>8.8339200000000009</v>
      </c>
      <c r="GU84">
        <v>58.76</v>
      </c>
      <c r="GV84">
        <v>4.21</v>
      </c>
      <c r="GW84">
        <v>57.685200000000002</v>
      </c>
      <c r="GX84">
        <v>25.08</v>
      </c>
      <c r="GY84">
        <v>39.811399999999999</v>
      </c>
      <c r="GZ84">
        <v>42.65</v>
      </c>
      <c r="HA84">
        <v>2.1800000000000002</v>
      </c>
      <c r="HB84">
        <v>239.21100000000001</v>
      </c>
      <c r="HC84">
        <v>8.99</v>
      </c>
      <c r="HD84">
        <v>58.76</v>
      </c>
      <c r="HE84">
        <v>4.21</v>
      </c>
      <c r="HF84">
        <v>31.15</v>
      </c>
      <c r="HG84">
        <v>25.08</v>
      </c>
      <c r="HH84">
        <v>33.549999999999997</v>
      </c>
      <c r="HI84">
        <v>42.65</v>
      </c>
      <c r="HJ84">
        <v>2.1800000000000002</v>
      </c>
      <c r="HK84">
        <v>206.57</v>
      </c>
      <c r="ID84">
        <v>0</v>
      </c>
      <c r="IE84">
        <v>7.8964800000000004</v>
      </c>
      <c r="IF84">
        <v>0.12561700000000001</v>
      </c>
      <c r="IG84">
        <v>0</v>
      </c>
      <c r="IH84">
        <v>1.7213499999999999</v>
      </c>
      <c r="II84">
        <v>0.80892399999999998</v>
      </c>
      <c r="IJ84">
        <v>1.7518499999999999</v>
      </c>
      <c r="IK84">
        <v>0.114331</v>
      </c>
      <c r="IL84">
        <v>12.4186</v>
      </c>
      <c r="IM84">
        <v>62.1</v>
      </c>
      <c r="IN84">
        <v>33.799999999999997</v>
      </c>
      <c r="IO84">
        <v>28.3</v>
      </c>
      <c r="IP84">
        <v>62.1</v>
      </c>
      <c r="IQ84">
        <v>33.799999999999997</v>
      </c>
      <c r="IR84">
        <v>28.3</v>
      </c>
      <c r="IU84">
        <v>39.049999999999997</v>
      </c>
      <c r="IV84">
        <v>20.43</v>
      </c>
      <c r="IW84">
        <v>39.049999999999997</v>
      </c>
      <c r="IX84">
        <v>20.43</v>
      </c>
      <c r="IY84">
        <v>39.049999999999997</v>
      </c>
      <c r="IZ84">
        <v>20.43</v>
      </c>
      <c r="JA84">
        <v>64</v>
      </c>
      <c r="JB84">
        <v>65.489099999999993</v>
      </c>
      <c r="JK84">
        <v>1</v>
      </c>
      <c r="JL84">
        <v>15.792899999999999</v>
      </c>
      <c r="JM84">
        <v>15.792899999999999</v>
      </c>
      <c r="JP84">
        <v>25148.7</v>
      </c>
      <c r="JQ84">
        <v>15.792899999999999</v>
      </c>
      <c r="JR84">
        <v>1.19</v>
      </c>
      <c r="JS84">
        <v>1.41</v>
      </c>
      <c r="JT84">
        <v>7.85</v>
      </c>
      <c r="JU84">
        <v>1.19</v>
      </c>
      <c r="JV84">
        <v>1.41</v>
      </c>
      <c r="JW84">
        <v>7.85</v>
      </c>
      <c r="JZ84">
        <v>2</v>
      </c>
      <c r="KA84">
        <v>8</v>
      </c>
      <c r="KB84">
        <v>79.146199999999993</v>
      </c>
      <c r="KC84">
        <v>75.048100000000005</v>
      </c>
      <c r="KD84">
        <v>79.146199999999993</v>
      </c>
      <c r="KE84">
        <v>75.048100000000005</v>
      </c>
      <c r="KF84">
        <v>141.571</v>
      </c>
      <c r="KG84">
        <v>139.167</v>
      </c>
      <c r="KJ84">
        <v>3.47363</v>
      </c>
      <c r="KK84">
        <v>847.09</v>
      </c>
      <c r="KL84">
        <v>203.99799999999999</v>
      </c>
      <c r="KM84">
        <v>105.23099999999999</v>
      </c>
      <c r="KN84">
        <v>0</v>
      </c>
      <c r="KO84">
        <v>-2609.2399999999998</v>
      </c>
      <c r="KP84">
        <v>0</v>
      </c>
      <c r="KQ84">
        <v>0</v>
      </c>
      <c r="KR84">
        <v>444.32499999999999</v>
      </c>
      <c r="KS84">
        <v>1053.98</v>
      </c>
      <c r="KT84">
        <v>2355.87</v>
      </c>
      <c r="KU84">
        <v>95.474199999999996</v>
      </c>
      <c r="KV84">
        <v>2500.1999999999998</v>
      </c>
      <c r="KW84">
        <v>148.495</v>
      </c>
      <c r="KX84">
        <v>3606.77</v>
      </c>
      <c r="KY84">
        <v>0</v>
      </c>
      <c r="KZ84">
        <v>1590.01</v>
      </c>
      <c r="LA84">
        <v>5345.28</v>
      </c>
      <c r="LB84">
        <v>3.47363</v>
      </c>
      <c r="LC84">
        <v>847.09</v>
      </c>
      <c r="LD84">
        <v>203.99799999999999</v>
      </c>
      <c r="LE84">
        <v>105.23099999999999</v>
      </c>
      <c r="LF84">
        <v>-2609.2399999999998</v>
      </c>
      <c r="LG84">
        <v>444.32499999999999</v>
      </c>
      <c r="LH84">
        <v>1053.98</v>
      </c>
      <c r="LI84">
        <v>2355.87</v>
      </c>
      <c r="LJ84">
        <v>95.474199999999996</v>
      </c>
      <c r="LK84">
        <v>2500.1999999999998</v>
      </c>
      <c r="LL84">
        <v>148.495</v>
      </c>
      <c r="LM84">
        <v>3606.77</v>
      </c>
      <c r="LN84">
        <v>1590.01</v>
      </c>
      <c r="LO84">
        <v>5345.28</v>
      </c>
      <c r="LP84">
        <v>59.466799999999999</v>
      </c>
      <c r="LQ84">
        <v>1509.13</v>
      </c>
      <c r="LR84">
        <v>203.99799999999999</v>
      </c>
      <c r="LS84">
        <v>0</v>
      </c>
      <c r="LT84">
        <v>1286.71</v>
      </c>
      <c r="LU84">
        <v>1230.25</v>
      </c>
      <c r="LV84">
        <v>2122.71</v>
      </c>
      <c r="LW84">
        <v>142.83199999999999</v>
      </c>
      <c r="LX84">
        <v>6555.09</v>
      </c>
      <c r="LY84">
        <v>1323.4</v>
      </c>
      <c r="LZ84">
        <v>5739.85</v>
      </c>
      <c r="MA84">
        <v>1545</v>
      </c>
      <c r="MB84">
        <v>8608.26</v>
      </c>
    </row>
    <row r="85" spans="1:340" x14ac:dyDescent="0.25">
      <c r="A85" s="26">
        <v>44502.562939814816</v>
      </c>
      <c r="B85" t="s">
        <v>1433</v>
      </c>
      <c r="C85" t="s">
        <v>835</v>
      </c>
      <c r="D85">
        <v>9</v>
      </c>
      <c r="E85">
        <v>8</v>
      </c>
      <c r="F85">
        <v>6960</v>
      </c>
      <c r="G85" t="s">
        <v>87</v>
      </c>
      <c r="H85" t="s">
        <v>112</v>
      </c>
      <c r="I85">
        <v>-2.59</v>
      </c>
      <c r="J85">
        <v>-1.1000000000000001</v>
      </c>
      <c r="K85">
        <v>-1.1000000000000001</v>
      </c>
      <c r="L85">
        <v>29.4</v>
      </c>
      <c r="O85">
        <v>33.238599999999998</v>
      </c>
      <c r="P85">
        <v>3337.79</v>
      </c>
      <c r="Q85">
        <v>1100.08</v>
      </c>
      <c r="R85">
        <v>581.70899999999995</v>
      </c>
      <c r="S85">
        <v>0</v>
      </c>
      <c r="T85">
        <v>-25141.3</v>
      </c>
      <c r="U85">
        <v>0</v>
      </c>
      <c r="V85">
        <v>0</v>
      </c>
      <c r="W85">
        <v>2033.7</v>
      </c>
      <c r="X85">
        <v>5734.16</v>
      </c>
      <c r="Y85">
        <v>12062</v>
      </c>
      <c r="Z85">
        <v>433.91399999999999</v>
      </c>
      <c r="AA85">
        <v>175.233</v>
      </c>
      <c r="AB85">
        <v>5052.82</v>
      </c>
      <c r="AC85">
        <v>49.078000000000003</v>
      </c>
      <c r="AD85">
        <v>679.62</v>
      </c>
      <c r="AE85">
        <v>0</v>
      </c>
      <c r="AF85">
        <v>299.60500000000002</v>
      </c>
      <c r="AG85">
        <v>1028.3</v>
      </c>
      <c r="AH85">
        <v>728.69799999999998</v>
      </c>
      <c r="AI85">
        <v>1.68</v>
      </c>
      <c r="AJ85">
        <v>34.4</v>
      </c>
      <c r="AK85">
        <v>4.21</v>
      </c>
      <c r="AL85">
        <v>21.78</v>
      </c>
      <c r="AM85">
        <v>0</v>
      </c>
      <c r="AN85">
        <v>-80.94</v>
      </c>
      <c r="AO85">
        <v>0</v>
      </c>
      <c r="AP85">
        <v>0</v>
      </c>
      <c r="AQ85">
        <v>8.56</v>
      </c>
      <c r="AR85">
        <v>31.17</v>
      </c>
      <c r="AS85">
        <v>47.68</v>
      </c>
      <c r="AT85">
        <v>1.72</v>
      </c>
      <c r="AU85">
        <v>70.260000000000005</v>
      </c>
      <c r="AV85">
        <v>62.07</v>
      </c>
      <c r="BI85">
        <v>0</v>
      </c>
      <c r="BJ85">
        <v>5.8825200000000004</v>
      </c>
      <c r="BK85">
        <v>0.12561700000000001</v>
      </c>
      <c r="BL85">
        <v>7.7370900000000006E-2</v>
      </c>
      <c r="BM85">
        <v>0</v>
      </c>
      <c r="BN85">
        <v>-0.27219199999999999</v>
      </c>
      <c r="BO85">
        <v>0</v>
      </c>
      <c r="BP85">
        <v>0</v>
      </c>
      <c r="BQ85">
        <v>0.53989299999999996</v>
      </c>
      <c r="BR85">
        <v>0.89005299999999998</v>
      </c>
      <c r="BS85">
        <v>1.82348</v>
      </c>
      <c r="BT85">
        <v>7.39533E-2</v>
      </c>
      <c r="BU85">
        <v>9.1407000000000007</v>
      </c>
      <c r="BV85">
        <v>6.0855100000000002</v>
      </c>
      <c r="BW85">
        <v>18.950299999999999</v>
      </c>
      <c r="BX85">
        <v>3163.42</v>
      </c>
      <c r="BY85">
        <v>1100.08</v>
      </c>
      <c r="BZ85">
        <v>581.70899999999995</v>
      </c>
      <c r="CA85">
        <v>-25141.3</v>
      </c>
      <c r="CB85">
        <v>2033.7</v>
      </c>
      <c r="CC85">
        <v>5747.58</v>
      </c>
      <c r="CD85">
        <v>12062</v>
      </c>
      <c r="CE85">
        <v>433.91399999999999</v>
      </c>
      <c r="CF85">
        <v>-3.3501499999999998E-4</v>
      </c>
      <c r="CG85">
        <v>4864.16</v>
      </c>
      <c r="CH85">
        <v>27.980799999999999</v>
      </c>
      <c r="CI85">
        <v>679.62</v>
      </c>
      <c r="CJ85">
        <v>299.60500000000002</v>
      </c>
      <c r="CK85">
        <v>1007.21</v>
      </c>
      <c r="CL85">
        <v>707.601</v>
      </c>
      <c r="CM85">
        <v>0.97</v>
      </c>
      <c r="CN85">
        <v>32.520000000000003</v>
      </c>
      <c r="CO85">
        <v>4.21</v>
      </c>
      <c r="CP85">
        <v>21.78</v>
      </c>
      <c r="CQ85">
        <v>-80.92</v>
      </c>
      <c r="CR85">
        <v>8.56</v>
      </c>
      <c r="CS85">
        <v>31.21</v>
      </c>
      <c r="CT85">
        <v>47.68</v>
      </c>
      <c r="CU85">
        <v>1.72</v>
      </c>
      <c r="CV85">
        <v>67.73</v>
      </c>
      <c r="CW85">
        <v>59.48</v>
      </c>
      <c r="DH85">
        <v>0</v>
      </c>
      <c r="DI85">
        <v>5.5857900000000003</v>
      </c>
      <c r="DJ85">
        <v>0.12561700000000001</v>
      </c>
      <c r="DK85">
        <v>7.7370900000000006E-2</v>
      </c>
      <c r="DL85">
        <v>-0.27219199999999999</v>
      </c>
      <c r="DM85">
        <v>0.53989299999999996</v>
      </c>
      <c r="DN85">
        <v>0.889795</v>
      </c>
      <c r="DO85">
        <v>1.82348</v>
      </c>
      <c r="DP85">
        <v>7.39533E-2</v>
      </c>
      <c r="DQ85">
        <v>8.8437000000000001</v>
      </c>
      <c r="DR85">
        <v>5.78878</v>
      </c>
      <c r="DS85" t="s">
        <v>1352</v>
      </c>
      <c r="DT85" t="s">
        <v>670</v>
      </c>
      <c r="DU85" t="s">
        <v>665</v>
      </c>
      <c r="DV85" t="s">
        <v>501</v>
      </c>
      <c r="DW85">
        <v>-0.29699300000000001</v>
      </c>
      <c r="DX85">
        <v>-0.29673500000000003</v>
      </c>
      <c r="DY85">
        <v>-3.7</v>
      </c>
      <c r="DZ85">
        <v>-4.4000000000000004</v>
      </c>
      <c r="EC85">
        <v>33.238599999999998</v>
      </c>
      <c r="ED85">
        <v>3337.79</v>
      </c>
      <c r="EE85">
        <v>1100.08</v>
      </c>
      <c r="EF85">
        <v>581.70899999999995</v>
      </c>
      <c r="EG85">
        <v>0</v>
      </c>
      <c r="EH85">
        <v>-25141.3</v>
      </c>
      <c r="EI85">
        <v>0</v>
      </c>
      <c r="EJ85">
        <v>0</v>
      </c>
      <c r="EK85">
        <v>2033.7</v>
      </c>
      <c r="EL85">
        <v>5734.16</v>
      </c>
      <c r="EM85">
        <v>12062</v>
      </c>
      <c r="EN85">
        <v>433.91399999999999</v>
      </c>
      <c r="EO85">
        <v>175.233</v>
      </c>
      <c r="EP85">
        <v>49.078000000000003</v>
      </c>
      <c r="EQ85">
        <v>679.62</v>
      </c>
      <c r="ER85">
        <v>0</v>
      </c>
      <c r="ES85">
        <v>299.60500000000002</v>
      </c>
      <c r="ET85">
        <v>1028.3</v>
      </c>
      <c r="EU85">
        <v>1.68</v>
      </c>
      <c r="EV85">
        <v>34.4</v>
      </c>
      <c r="EW85">
        <v>4.21</v>
      </c>
      <c r="EX85">
        <v>21.78</v>
      </c>
      <c r="EY85">
        <v>0</v>
      </c>
      <c r="EZ85">
        <v>-80.94</v>
      </c>
      <c r="FA85">
        <v>0</v>
      </c>
      <c r="FB85">
        <v>0</v>
      </c>
      <c r="FC85">
        <v>8.56</v>
      </c>
      <c r="FD85">
        <v>31.17</v>
      </c>
      <c r="FE85">
        <v>47.68</v>
      </c>
      <c r="FF85">
        <v>1.72</v>
      </c>
      <c r="FG85">
        <v>70.260000000000005</v>
      </c>
      <c r="FT85">
        <v>0</v>
      </c>
      <c r="FU85">
        <v>5.8825200000000004</v>
      </c>
      <c r="FV85">
        <v>0.12561700000000001</v>
      </c>
      <c r="FW85">
        <v>7.7370900000000006E-2</v>
      </c>
      <c r="FX85">
        <v>0</v>
      </c>
      <c r="FY85">
        <v>-0.27219199999999999</v>
      </c>
      <c r="FZ85">
        <v>0</v>
      </c>
      <c r="GA85">
        <v>0</v>
      </c>
      <c r="GB85">
        <v>0.53989299999999996</v>
      </c>
      <c r="GC85">
        <v>0.89005299999999998</v>
      </c>
      <c r="GD85">
        <v>1.82348</v>
      </c>
      <c r="GE85">
        <v>7.39533E-2</v>
      </c>
      <c r="GF85">
        <v>9.1407000000000007</v>
      </c>
      <c r="GG85">
        <v>299.46699999999998</v>
      </c>
      <c r="GH85">
        <v>6180.06</v>
      </c>
      <c r="GI85">
        <v>1100.08</v>
      </c>
      <c r="GJ85">
        <v>0</v>
      </c>
      <c r="GK85">
        <v>5894.96</v>
      </c>
      <c r="GL85">
        <v>6547.69</v>
      </c>
      <c r="GM85">
        <v>10697.7</v>
      </c>
      <c r="GN85">
        <v>540.49900000000002</v>
      </c>
      <c r="GO85">
        <v>31260.5</v>
      </c>
      <c r="GP85">
        <v>249.36799999999999</v>
      </c>
      <c r="GQ85">
        <v>1081.56</v>
      </c>
      <c r="GR85">
        <v>291.12400000000002</v>
      </c>
      <c r="GS85">
        <v>1622.05</v>
      </c>
      <c r="GT85">
        <v>8.8339200000000009</v>
      </c>
      <c r="GU85">
        <v>58.76</v>
      </c>
      <c r="GV85">
        <v>4.21</v>
      </c>
      <c r="GW85">
        <v>57.685200000000002</v>
      </c>
      <c r="GX85">
        <v>25.08</v>
      </c>
      <c r="GY85">
        <v>39.811399999999999</v>
      </c>
      <c r="GZ85">
        <v>42.65</v>
      </c>
      <c r="HA85">
        <v>2.1800000000000002</v>
      </c>
      <c r="HB85">
        <v>239.21100000000001</v>
      </c>
      <c r="HC85">
        <v>8.99</v>
      </c>
      <c r="HD85">
        <v>58.76</v>
      </c>
      <c r="HE85">
        <v>4.21</v>
      </c>
      <c r="HF85">
        <v>31.15</v>
      </c>
      <c r="HG85">
        <v>25.08</v>
      </c>
      <c r="HH85">
        <v>33.549999999999997</v>
      </c>
      <c r="HI85">
        <v>42.65</v>
      </c>
      <c r="HJ85">
        <v>2.1800000000000002</v>
      </c>
      <c r="HK85">
        <v>206.57</v>
      </c>
      <c r="ID85">
        <v>0</v>
      </c>
      <c r="IE85">
        <v>7.8964800000000004</v>
      </c>
      <c r="IF85">
        <v>0.12561700000000001</v>
      </c>
      <c r="IG85">
        <v>0</v>
      </c>
      <c r="IH85">
        <v>1.7213499999999999</v>
      </c>
      <c r="II85">
        <v>0.80892399999999998</v>
      </c>
      <c r="IJ85">
        <v>1.7518499999999999</v>
      </c>
      <c r="IK85">
        <v>0.114331</v>
      </c>
      <c r="IL85">
        <v>12.4186</v>
      </c>
      <c r="IM85">
        <v>63.2</v>
      </c>
      <c r="IN85">
        <v>33.799999999999997</v>
      </c>
      <c r="IO85">
        <v>29.4</v>
      </c>
      <c r="IP85">
        <v>62.1</v>
      </c>
      <c r="IQ85">
        <v>33.799999999999997</v>
      </c>
      <c r="IR85">
        <v>28.3</v>
      </c>
      <c r="IU85">
        <v>40.97</v>
      </c>
      <c r="IV85">
        <v>21.1</v>
      </c>
      <c r="IW85">
        <v>39.049999999999997</v>
      </c>
      <c r="IX85">
        <v>20.43</v>
      </c>
      <c r="IY85">
        <v>40.97</v>
      </c>
      <c r="IZ85">
        <v>21.1</v>
      </c>
      <c r="JA85">
        <v>64</v>
      </c>
      <c r="JB85">
        <v>65.489099999999993</v>
      </c>
      <c r="JK85">
        <v>1</v>
      </c>
      <c r="JL85">
        <v>15.792899999999999</v>
      </c>
      <c r="JM85">
        <v>15.792899999999999</v>
      </c>
      <c r="JP85">
        <v>25148.7</v>
      </c>
      <c r="JQ85">
        <v>15.792899999999999</v>
      </c>
      <c r="JR85">
        <v>1.2</v>
      </c>
      <c r="JS85">
        <v>1.4</v>
      </c>
      <c r="JT85">
        <v>8</v>
      </c>
      <c r="JU85">
        <v>1.19</v>
      </c>
      <c r="JV85">
        <v>1.41</v>
      </c>
      <c r="JW85">
        <v>7.85</v>
      </c>
      <c r="JZ85">
        <v>2</v>
      </c>
      <c r="KA85">
        <v>8</v>
      </c>
      <c r="KB85">
        <v>88.748900000000006</v>
      </c>
      <c r="KC85">
        <v>79.705799999999996</v>
      </c>
      <c r="KD85">
        <v>79.146199999999993</v>
      </c>
      <c r="KE85">
        <v>75.048100000000005</v>
      </c>
      <c r="KF85">
        <v>141.571</v>
      </c>
      <c r="KG85">
        <v>139.167</v>
      </c>
      <c r="KJ85">
        <v>6.1555</v>
      </c>
      <c r="KK85">
        <v>891.18399999999997</v>
      </c>
      <c r="KL85">
        <v>203.99799999999999</v>
      </c>
      <c r="KM85">
        <v>105.23099999999999</v>
      </c>
      <c r="KN85">
        <v>0</v>
      </c>
      <c r="KO85">
        <v>-2609.2399999999998</v>
      </c>
      <c r="KP85">
        <v>0</v>
      </c>
      <c r="KQ85">
        <v>0</v>
      </c>
      <c r="KR85">
        <v>444.32499999999999</v>
      </c>
      <c r="KS85">
        <v>1051.6300000000001</v>
      </c>
      <c r="KT85">
        <v>2355.87</v>
      </c>
      <c r="KU85">
        <v>95.474199999999996</v>
      </c>
      <c r="KV85">
        <v>2544.63</v>
      </c>
      <c r="KW85">
        <v>260.459</v>
      </c>
      <c r="KX85">
        <v>3606.77</v>
      </c>
      <c r="KY85">
        <v>0</v>
      </c>
      <c r="KZ85">
        <v>1590.01</v>
      </c>
      <c r="LA85">
        <v>5457.24</v>
      </c>
      <c r="LB85">
        <v>3.47363</v>
      </c>
      <c r="LC85">
        <v>847.09</v>
      </c>
      <c r="LD85">
        <v>203.99799999999999</v>
      </c>
      <c r="LE85">
        <v>105.23099999999999</v>
      </c>
      <c r="LF85">
        <v>-2609.2399999999998</v>
      </c>
      <c r="LG85">
        <v>444.32499999999999</v>
      </c>
      <c r="LH85">
        <v>1053.98</v>
      </c>
      <c r="LI85">
        <v>2355.87</v>
      </c>
      <c r="LJ85">
        <v>95.474199999999996</v>
      </c>
      <c r="LK85">
        <v>2500.1999999999998</v>
      </c>
      <c r="LL85">
        <v>148.495</v>
      </c>
      <c r="LM85">
        <v>3606.77</v>
      </c>
      <c r="LN85">
        <v>1590.01</v>
      </c>
      <c r="LO85">
        <v>5345.28</v>
      </c>
      <c r="LP85">
        <v>59.466799999999999</v>
      </c>
      <c r="LQ85">
        <v>1509.13</v>
      </c>
      <c r="LR85">
        <v>203.99799999999999</v>
      </c>
      <c r="LS85">
        <v>0</v>
      </c>
      <c r="LT85">
        <v>1286.71</v>
      </c>
      <c r="LU85">
        <v>1230.25</v>
      </c>
      <c r="LV85">
        <v>2122.71</v>
      </c>
      <c r="LW85">
        <v>142.83199999999999</v>
      </c>
      <c r="LX85">
        <v>6555.09</v>
      </c>
      <c r="LY85">
        <v>1323.4</v>
      </c>
      <c r="LZ85">
        <v>5739.85</v>
      </c>
      <c r="MA85">
        <v>1545</v>
      </c>
      <c r="MB85">
        <v>8608.26</v>
      </c>
    </row>
    <row r="86" spans="1:340" x14ac:dyDescent="0.25">
      <c r="A86" s="26">
        <v>44502.563391203701</v>
      </c>
      <c r="B86" t="s">
        <v>1434</v>
      </c>
      <c r="C86" t="s">
        <v>837</v>
      </c>
      <c r="D86">
        <v>10</v>
      </c>
      <c r="E86">
        <v>8</v>
      </c>
      <c r="F86">
        <v>6960</v>
      </c>
      <c r="G86" t="s">
        <v>87</v>
      </c>
      <c r="H86" t="s">
        <v>393</v>
      </c>
      <c r="I86">
        <v>0</v>
      </c>
      <c r="J86">
        <v>0</v>
      </c>
      <c r="K86">
        <v>0</v>
      </c>
      <c r="L86">
        <v>28.5</v>
      </c>
      <c r="O86">
        <v>25.589200000000002</v>
      </c>
      <c r="P86">
        <v>3685.47</v>
      </c>
      <c r="Q86">
        <v>1100.08</v>
      </c>
      <c r="R86">
        <v>581.70899999999995</v>
      </c>
      <c r="S86">
        <v>0</v>
      </c>
      <c r="T86">
        <v>-25675.5</v>
      </c>
      <c r="U86">
        <v>0</v>
      </c>
      <c r="V86">
        <v>0</v>
      </c>
      <c r="W86">
        <v>2033.7</v>
      </c>
      <c r="X86">
        <v>5753.03</v>
      </c>
      <c r="Y86">
        <v>12062</v>
      </c>
      <c r="Z86">
        <v>433.91399999999999</v>
      </c>
      <c r="AA86">
        <v>-1.0611999999999999E-4</v>
      </c>
      <c r="AB86">
        <v>5392.86</v>
      </c>
      <c r="AC86">
        <v>37.7851</v>
      </c>
      <c r="AD86">
        <v>675.57399999999996</v>
      </c>
      <c r="AE86">
        <v>0</v>
      </c>
      <c r="AF86">
        <v>299.60500000000002</v>
      </c>
      <c r="AG86">
        <v>1012.96</v>
      </c>
      <c r="AH86">
        <v>713.35900000000004</v>
      </c>
      <c r="AI86">
        <v>1.3</v>
      </c>
      <c r="AJ86">
        <v>33.659999999999997</v>
      </c>
      <c r="AK86">
        <v>4.21</v>
      </c>
      <c r="AL86">
        <v>21.7</v>
      </c>
      <c r="AM86">
        <v>0</v>
      </c>
      <c r="AN86">
        <v>-79.77</v>
      </c>
      <c r="AO86">
        <v>0</v>
      </c>
      <c r="AP86">
        <v>0</v>
      </c>
      <c r="AQ86">
        <v>8.69</v>
      </c>
      <c r="AR86">
        <v>31.25</v>
      </c>
      <c r="AS86">
        <v>47.86</v>
      </c>
      <c r="AT86">
        <v>1.74</v>
      </c>
      <c r="AU86">
        <v>70.64</v>
      </c>
      <c r="AV86">
        <v>60.87</v>
      </c>
      <c r="BI86">
        <v>0</v>
      </c>
      <c r="BJ86">
        <v>5.5339900000000002</v>
      </c>
      <c r="BK86">
        <v>0.12561700000000001</v>
      </c>
      <c r="BL86">
        <v>7.7370900000000006E-2</v>
      </c>
      <c r="BM86">
        <v>0</v>
      </c>
      <c r="BN86">
        <v>-0.208007</v>
      </c>
      <c r="BO86">
        <v>0</v>
      </c>
      <c r="BP86">
        <v>0</v>
      </c>
      <c r="BQ86">
        <v>0.53989299999999996</v>
      </c>
      <c r="BR86">
        <v>0.89103500000000002</v>
      </c>
      <c r="BS86">
        <v>1.82348</v>
      </c>
      <c r="BT86">
        <v>7.39533E-2</v>
      </c>
      <c r="BU86">
        <v>8.8573299999999993</v>
      </c>
      <c r="BV86">
        <v>5.73698</v>
      </c>
      <c r="BW86">
        <v>25.589200000000002</v>
      </c>
      <c r="BX86">
        <v>3685.47</v>
      </c>
      <c r="BY86">
        <v>1100.08</v>
      </c>
      <c r="BZ86">
        <v>581.70899999999995</v>
      </c>
      <c r="CA86">
        <v>-25675.5</v>
      </c>
      <c r="CB86">
        <v>2033.7</v>
      </c>
      <c r="CC86">
        <v>5753.03</v>
      </c>
      <c r="CD86">
        <v>12062</v>
      </c>
      <c r="CE86">
        <v>433.91399999999999</v>
      </c>
      <c r="CF86">
        <v>-1.0611999999999999E-4</v>
      </c>
      <c r="CG86">
        <v>5392.86</v>
      </c>
      <c r="CH86">
        <v>37.7851</v>
      </c>
      <c r="CI86">
        <v>675.57399999999996</v>
      </c>
      <c r="CJ86">
        <v>299.60500000000002</v>
      </c>
      <c r="CK86">
        <v>1012.96</v>
      </c>
      <c r="CL86">
        <v>713.35900000000004</v>
      </c>
      <c r="CM86">
        <v>1.3</v>
      </c>
      <c r="CN86">
        <v>33.659999999999997</v>
      </c>
      <c r="CO86">
        <v>4.21</v>
      </c>
      <c r="CP86">
        <v>21.7</v>
      </c>
      <c r="CQ86">
        <v>-79.77</v>
      </c>
      <c r="CR86">
        <v>8.69</v>
      </c>
      <c r="CS86">
        <v>31.25</v>
      </c>
      <c r="CT86">
        <v>47.86</v>
      </c>
      <c r="CU86">
        <v>1.74</v>
      </c>
      <c r="CV86">
        <v>70.64</v>
      </c>
      <c r="CW86">
        <v>60.87</v>
      </c>
      <c r="DH86">
        <v>0</v>
      </c>
      <c r="DI86">
        <v>5.5339900000000002</v>
      </c>
      <c r="DJ86">
        <v>0.12561700000000001</v>
      </c>
      <c r="DK86">
        <v>7.7370900000000006E-2</v>
      </c>
      <c r="DL86">
        <v>-0.208007</v>
      </c>
      <c r="DM86">
        <v>0.53989299999999996</v>
      </c>
      <c r="DN86">
        <v>0.89103500000000002</v>
      </c>
      <c r="DO86">
        <v>1.82348</v>
      </c>
      <c r="DP86">
        <v>7.39533E-2</v>
      </c>
      <c r="DQ86">
        <v>8.8573299999999993</v>
      </c>
      <c r="DR86">
        <v>5.73698</v>
      </c>
      <c r="DS86" t="s">
        <v>1352</v>
      </c>
      <c r="DT86" t="s">
        <v>670</v>
      </c>
      <c r="DU86" t="s">
        <v>665</v>
      </c>
      <c r="DV86" t="s">
        <v>501</v>
      </c>
      <c r="DW86">
        <v>0</v>
      </c>
      <c r="DX86">
        <v>0</v>
      </c>
      <c r="DY86">
        <v>0</v>
      </c>
      <c r="DZ86">
        <v>0</v>
      </c>
      <c r="EC86">
        <v>25.589200000000002</v>
      </c>
      <c r="ED86">
        <v>3685.47</v>
      </c>
      <c r="EE86">
        <v>1100.08</v>
      </c>
      <c r="EF86">
        <v>581.70899999999995</v>
      </c>
      <c r="EG86">
        <v>0</v>
      </c>
      <c r="EH86">
        <v>-25675.5</v>
      </c>
      <c r="EI86">
        <v>0</v>
      </c>
      <c r="EJ86">
        <v>0</v>
      </c>
      <c r="EK86">
        <v>2033.7</v>
      </c>
      <c r="EL86">
        <v>5753.03</v>
      </c>
      <c r="EM86">
        <v>12062</v>
      </c>
      <c r="EN86">
        <v>433.91399999999999</v>
      </c>
      <c r="EO86">
        <v>-1.0611999999999999E-4</v>
      </c>
      <c r="EP86">
        <v>37.7851</v>
      </c>
      <c r="EQ86">
        <v>675.57399999999996</v>
      </c>
      <c r="ER86">
        <v>0</v>
      </c>
      <c r="ES86">
        <v>299.60500000000002</v>
      </c>
      <c r="ET86">
        <v>1012.96</v>
      </c>
      <c r="EU86">
        <v>1.3</v>
      </c>
      <c r="EV86">
        <v>33.659999999999997</v>
      </c>
      <c r="EW86">
        <v>4.21</v>
      </c>
      <c r="EX86">
        <v>21.7</v>
      </c>
      <c r="EY86">
        <v>0</v>
      </c>
      <c r="EZ86">
        <v>-79.77</v>
      </c>
      <c r="FA86">
        <v>0</v>
      </c>
      <c r="FB86">
        <v>0</v>
      </c>
      <c r="FC86">
        <v>8.69</v>
      </c>
      <c r="FD86">
        <v>31.25</v>
      </c>
      <c r="FE86">
        <v>47.86</v>
      </c>
      <c r="FF86">
        <v>1.74</v>
      </c>
      <c r="FG86">
        <v>70.64</v>
      </c>
      <c r="FT86">
        <v>0</v>
      </c>
      <c r="FU86">
        <v>5.5339900000000002</v>
      </c>
      <c r="FV86">
        <v>0.12561700000000001</v>
      </c>
      <c r="FW86">
        <v>7.7370900000000006E-2</v>
      </c>
      <c r="FX86">
        <v>0</v>
      </c>
      <c r="FY86">
        <v>-0.208007</v>
      </c>
      <c r="FZ86">
        <v>0</v>
      </c>
      <c r="GA86">
        <v>0</v>
      </c>
      <c r="GB86">
        <v>0.53989299999999996</v>
      </c>
      <c r="GC86">
        <v>0.89103500000000002</v>
      </c>
      <c r="GD86">
        <v>1.82348</v>
      </c>
      <c r="GE86">
        <v>7.39533E-2</v>
      </c>
      <c r="GF86">
        <v>8.8573299999999993</v>
      </c>
      <c r="GG86">
        <v>343.22500000000002</v>
      </c>
      <c r="GH86">
        <v>7769.34</v>
      </c>
      <c r="GI86">
        <v>1100.08</v>
      </c>
      <c r="GJ86">
        <v>0</v>
      </c>
      <c r="GK86">
        <v>5894.96</v>
      </c>
      <c r="GL86">
        <v>6547.69</v>
      </c>
      <c r="GM86">
        <v>10697.7</v>
      </c>
      <c r="GN86">
        <v>540.49900000000002</v>
      </c>
      <c r="GO86">
        <v>32893.5</v>
      </c>
      <c r="GP86">
        <v>285.81799999999998</v>
      </c>
      <c r="GQ86">
        <v>1076.81</v>
      </c>
      <c r="GR86">
        <v>291.12400000000002</v>
      </c>
      <c r="GS86">
        <v>1653.75</v>
      </c>
      <c r="GT86">
        <v>10.7689</v>
      </c>
      <c r="GU86">
        <v>64.430000000000007</v>
      </c>
      <c r="GV86">
        <v>4.21</v>
      </c>
      <c r="GW86">
        <v>57.518500000000003</v>
      </c>
      <c r="GX86">
        <v>25.45</v>
      </c>
      <c r="GY86">
        <v>40.101399999999998</v>
      </c>
      <c r="GZ86">
        <v>42.85</v>
      </c>
      <c r="HA86">
        <v>2.2000000000000002</v>
      </c>
      <c r="HB86">
        <v>247.529</v>
      </c>
      <c r="HC86">
        <v>10.29</v>
      </c>
      <c r="HD86">
        <v>64.430000000000007</v>
      </c>
      <c r="HE86">
        <v>4.21</v>
      </c>
      <c r="HF86">
        <v>31.06</v>
      </c>
      <c r="HG86">
        <v>25.45</v>
      </c>
      <c r="HH86">
        <v>33.58</v>
      </c>
      <c r="HI86">
        <v>42.85</v>
      </c>
      <c r="HJ86">
        <v>2.2000000000000002</v>
      </c>
      <c r="HK86">
        <v>214.07</v>
      </c>
      <c r="ID86">
        <v>0</v>
      </c>
      <c r="IE86">
        <v>8.5090599999999998</v>
      </c>
      <c r="IF86">
        <v>0.12561700000000001</v>
      </c>
      <c r="IG86">
        <v>0</v>
      </c>
      <c r="IH86">
        <v>1.7213499999999999</v>
      </c>
      <c r="II86">
        <v>0.80892399999999998</v>
      </c>
      <c r="IJ86">
        <v>1.7518499999999999</v>
      </c>
      <c r="IK86">
        <v>0.114331</v>
      </c>
      <c r="IL86">
        <v>13.0311</v>
      </c>
      <c r="IM86">
        <v>60.8</v>
      </c>
      <c r="IN86">
        <v>32.299999999999997</v>
      </c>
      <c r="IO86">
        <v>28.5</v>
      </c>
      <c r="IP86">
        <v>60.8</v>
      </c>
      <c r="IQ86">
        <v>32.299999999999997</v>
      </c>
      <c r="IR86">
        <v>28.5</v>
      </c>
      <c r="IU86">
        <v>40.22</v>
      </c>
      <c r="IV86">
        <v>20.65</v>
      </c>
      <c r="IW86">
        <v>40.22</v>
      </c>
      <c r="IX86">
        <v>20.65</v>
      </c>
      <c r="IY86">
        <v>40.22</v>
      </c>
      <c r="IZ86">
        <v>20.65</v>
      </c>
      <c r="JA86">
        <v>69.83</v>
      </c>
      <c r="JB86">
        <v>67.097499999999997</v>
      </c>
      <c r="JK86">
        <v>1</v>
      </c>
      <c r="JL86">
        <v>16.1447</v>
      </c>
      <c r="JM86">
        <v>16.1447</v>
      </c>
      <c r="JP86">
        <v>25683</v>
      </c>
      <c r="JQ86">
        <v>16.1447</v>
      </c>
      <c r="JR86">
        <v>1.21</v>
      </c>
      <c r="JS86">
        <v>1.43</v>
      </c>
      <c r="JT86">
        <v>7.99</v>
      </c>
      <c r="JU86">
        <v>1.21</v>
      </c>
      <c r="JV86">
        <v>1.43</v>
      </c>
      <c r="JW86">
        <v>7.99</v>
      </c>
      <c r="JZ86">
        <v>2</v>
      </c>
      <c r="KA86">
        <v>8</v>
      </c>
      <c r="KB86">
        <v>81.705699999999993</v>
      </c>
      <c r="KC86">
        <v>70.129000000000005</v>
      </c>
      <c r="KD86">
        <v>81.705699999999993</v>
      </c>
      <c r="KE86">
        <v>70.129000000000005</v>
      </c>
      <c r="KF86">
        <v>144.95400000000001</v>
      </c>
      <c r="KG86">
        <v>131.042</v>
      </c>
      <c r="KJ86">
        <v>4.8106099999999996</v>
      </c>
      <c r="KK86">
        <v>982.51199999999994</v>
      </c>
      <c r="KL86">
        <v>203.99799999999999</v>
      </c>
      <c r="KM86">
        <v>105.23099999999999</v>
      </c>
      <c r="KN86">
        <v>0</v>
      </c>
      <c r="KO86">
        <v>-2631.29</v>
      </c>
      <c r="KP86">
        <v>0</v>
      </c>
      <c r="KQ86">
        <v>0</v>
      </c>
      <c r="KR86">
        <v>444.32499999999999</v>
      </c>
      <c r="KS86">
        <v>1055.07</v>
      </c>
      <c r="KT86">
        <v>2355.87</v>
      </c>
      <c r="KU86">
        <v>95.474199999999996</v>
      </c>
      <c r="KV86">
        <v>2616.0100000000002</v>
      </c>
      <c r="KW86">
        <v>200.52699999999999</v>
      </c>
      <c r="KX86">
        <v>3585.29</v>
      </c>
      <c r="KY86">
        <v>0</v>
      </c>
      <c r="KZ86">
        <v>1590.01</v>
      </c>
      <c r="LA86">
        <v>5375.83</v>
      </c>
      <c r="LB86">
        <v>4.8106099999999996</v>
      </c>
      <c r="LC86">
        <v>982.51199999999994</v>
      </c>
      <c r="LD86">
        <v>203.99799999999999</v>
      </c>
      <c r="LE86">
        <v>105.23099999999999</v>
      </c>
      <c r="LF86">
        <v>-2631.29</v>
      </c>
      <c r="LG86">
        <v>444.32499999999999</v>
      </c>
      <c r="LH86">
        <v>1055.07</v>
      </c>
      <c r="LI86">
        <v>2355.87</v>
      </c>
      <c r="LJ86">
        <v>95.474199999999996</v>
      </c>
      <c r="LK86">
        <v>2616.0100000000002</v>
      </c>
      <c r="LL86">
        <v>200.52699999999999</v>
      </c>
      <c r="LM86">
        <v>3585.29</v>
      </c>
      <c r="LN86">
        <v>1590.01</v>
      </c>
      <c r="LO86">
        <v>5375.83</v>
      </c>
      <c r="LP86">
        <v>68.659400000000005</v>
      </c>
      <c r="LQ86">
        <v>1865.05</v>
      </c>
      <c r="LR86">
        <v>203.99799999999999</v>
      </c>
      <c r="LS86">
        <v>0</v>
      </c>
      <c r="LT86">
        <v>1286.71</v>
      </c>
      <c r="LU86">
        <v>1230.25</v>
      </c>
      <c r="LV86">
        <v>2122.71</v>
      </c>
      <c r="LW86">
        <v>142.83199999999999</v>
      </c>
      <c r="LX86">
        <v>6920.2</v>
      </c>
      <c r="LY86">
        <v>1516.85</v>
      </c>
      <c r="LZ86">
        <v>5714.66</v>
      </c>
      <c r="MA86">
        <v>1545</v>
      </c>
      <c r="MB86">
        <v>8776.52</v>
      </c>
    </row>
    <row r="87" spans="1:340" x14ac:dyDescent="0.25">
      <c r="A87" s="26">
        <v>44502.563831018517</v>
      </c>
      <c r="B87" t="s">
        <v>1435</v>
      </c>
      <c r="C87" t="s">
        <v>839</v>
      </c>
      <c r="D87">
        <v>10</v>
      </c>
      <c r="E87">
        <v>8</v>
      </c>
      <c r="F87">
        <v>6960</v>
      </c>
      <c r="G87" t="s">
        <v>87</v>
      </c>
      <c r="H87" t="s">
        <v>112</v>
      </c>
      <c r="I87">
        <v>-3.14</v>
      </c>
      <c r="J87">
        <v>-1.2</v>
      </c>
      <c r="K87">
        <v>-1.3</v>
      </c>
      <c r="L87">
        <v>29.8</v>
      </c>
      <c r="O87">
        <v>43.655799999999999</v>
      </c>
      <c r="P87">
        <v>3890.1</v>
      </c>
      <c r="Q87">
        <v>1100.08</v>
      </c>
      <c r="R87">
        <v>581.70899999999995</v>
      </c>
      <c r="S87">
        <v>0</v>
      </c>
      <c r="T87">
        <v>-25675.5</v>
      </c>
      <c r="U87">
        <v>0</v>
      </c>
      <c r="V87">
        <v>0</v>
      </c>
      <c r="W87">
        <v>2033.7</v>
      </c>
      <c r="X87">
        <v>5738.77</v>
      </c>
      <c r="Y87">
        <v>12062</v>
      </c>
      <c r="Z87">
        <v>433.91399999999999</v>
      </c>
      <c r="AA87">
        <v>208.43199999999999</v>
      </c>
      <c r="AB87">
        <v>5615.54</v>
      </c>
      <c r="AC87">
        <v>64.462400000000002</v>
      </c>
      <c r="AD87">
        <v>675.57399999999996</v>
      </c>
      <c r="AE87">
        <v>0</v>
      </c>
      <c r="AF87">
        <v>299.60500000000002</v>
      </c>
      <c r="AG87">
        <v>1039.6400000000001</v>
      </c>
      <c r="AH87">
        <v>740.03599999999994</v>
      </c>
      <c r="AI87">
        <v>2.21</v>
      </c>
      <c r="AJ87">
        <v>35.89</v>
      </c>
      <c r="AK87">
        <v>4.21</v>
      </c>
      <c r="AL87">
        <v>21.7</v>
      </c>
      <c r="AM87">
        <v>0</v>
      </c>
      <c r="AN87">
        <v>-79.790000000000006</v>
      </c>
      <c r="AO87">
        <v>0</v>
      </c>
      <c r="AP87">
        <v>0</v>
      </c>
      <c r="AQ87">
        <v>8.69</v>
      </c>
      <c r="AR87">
        <v>31.21</v>
      </c>
      <c r="AS87">
        <v>47.86</v>
      </c>
      <c r="AT87">
        <v>1.74</v>
      </c>
      <c r="AU87">
        <v>73.72</v>
      </c>
      <c r="AV87">
        <v>64.010000000000005</v>
      </c>
      <c r="BI87">
        <v>0</v>
      </c>
      <c r="BJ87">
        <v>5.9144899999999998</v>
      </c>
      <c r="BK87">
        <v>0.12561700000000001</v>
      </c>
      <c r="BL87">
        <v>7.7370900000000006E-2</v>
      </c>
      <c r="BM87">
        <v>0</v>
      </c>
      <c r="BN87">
        <v>-0.208007</v>
      </c>
      <c r="BO87">
        <v>0</v>
      </c>
      <c r="BP87">
        <v>0</v>
      </c>
      <c r="BQ87">
        <v>0.53989299999999996</v>
      </c>
      <c r="BR87">
        <v>0.89106300000000005</v>
      </c>
      <c r="BS87">
        <v>1.82348</v>
      </c>
      <c r="BT87">
        <v>7.39533E-2</v>
      </c>
      <c r="BU87">
        <v>9.2378599999999995</v>
      </c>
      <c r="BV87">
        <v>6.1174799999999996</v>
      </c>
      <c r="BW87">
        <v>25.589200000000002</v>
      </c>
      <c r="BX87">
        <v>3685.47</v>
      </c>
      <c r="BY87">
        <v>1100.08</v>
      </c>
      <c r="BZ87">
        <v>581.70899999999995</v>
      </c>
      <c r="CA87">
        <v>-25675.5</v>
      </c>
      <c r="CB87">
        <v>2033.7</v>
      </c>
      <c r="CC87">
        <v>5753.03</v>
      </c>
      <c r="CD87">
        <v>12062</v>
      </c>
      <c r="CE87">
        <v>433.91399999999999</v>
      </c>
      <c r="CF87">
        <v>-1.0611999999999999E-4</v>
      </c>
      <c r="CG87">
        <v>5392.86</v>
      </c>
      <c r="CH87">
        <v>37.7851</v>
      </c>
      <c r="CI87">
        <v>675.57399999999996</v>
      </c>
      <c r="CJ87">
        <v>299.60500000000002</v>
      </c>
      <c r="CK87">
        <v>1012.96</v>
      </c>
      <c r="CL87">
        <v>713.35900000000004</v>
      </c>
      <c r="CM87">
        <v>1.3</v>
      </c>
      <c r="CN87">
        <v>33.659999999999997</v>
      </c>
      <c r="CO87">
        <v>4.21</v>
      </c>
      <c r="CP87">
        <v>21.7</v>
      </c>
      <c r="CQ87">
        <v>-79.77</v>
      </c>
      <c r="CR87">
        <v>8.69</v>
      </c>
      <c r="CS87">
        <v>31.25</v>
      </c>
      <c r="CT87">
        <v>47.86</v>
      </c>
      <c r="CU87">
        <v>1.74</v>
      </c>
      <c r="CV87">
        <v>70.64</v>
      </c>
      <c r="CW87">
        <v>60.87</v>
      </c>
      <c r="DH87">
        <v>0</v>
      </c>
      <c r="DI87">
        <v>5.5339900000000002</v>
      </c>
      <c r="DJ87">
        <v>0.12561700000000001</v>
      </c>
      <c r="DK87">
        <v>7.7370900000000006E-2</v>
      </c>
      <c r="DL87">
        <v>-0.208007</v>
      </c>
      <c r="DM87">
        <v>0.53989299999999996</v>
      </c>
      <c r="DN87">
        <v>0.89103500000000002</v>
      </c>
      <c r="DO87">
        <v>1.82348</v>
      </c>
      <c r="DP87">
        <v>7.39533E-2</v>
      </c>
      <c r="DQ87">
        <v>8.8573299999999993</v>
      </c>
      <c r="DR87">
        <v>5.73698</v>
      </c>
      <c r="DS87" t="s">
        <v>1352</v>
      </c>
      <c r="DT87" t="s">
        <v>670</v>
      </c>
      <c r="DU87" t="s">
        <v>665</v>
      </c>
      <c r="DV87" t="s">
        <v>501</v>
      </c>
      <c r="DW87">
        <v>-0.380527</v>
      </c>
      <c r="DX87">
        <v>-0.380498</v>
      </c>
      <c r="DY87">
        <v>-4.4000000000000004</v>
      </c>
      <c r="DZ87">
        <v>-5.2</v>
      </c>
      <c r="EC87">
        <v>43.655799999999999</v>
      </c>
      <c r="ED87">
        <v>3890.1</v>
      </c>
      <c r="EE87">
        <v>1100.08</v>
      </c>
      <c r="EF87">
        <v>581.70899999999995</v>
      </c>
      <c r="EG87">
        <v>0</v>
      </c>
      <c r="EH87">
        <v>-25675.5</v>
      </c>
      <c r="EI87">
        <v>0</v>
      </c>
      <c r="EJ87">
        <v>0</v>
      </c>
      <c r="EK87">
        <v>2033.7</v>
      </c>
      <c r="EL87">
        <v>5738.77</v>
      </c>
      <c r="EM87">
        <v>12062</v>
      </c>
      <c r="EN87">
        <v>433.91399999999999</v>
      </c>
      <c r="EO87">
        <v>208.43199999999999</v>
      </c>
      <c r="EP87">
        <v>64.462400000000002</v>
      </c>
      <c r="EQ87">
        <v>675.57399999999996</v>
      </c>
      <c r="ER87">
        <v>0</v>
      </c>
      <c r="ES87">
        <v>299.60500000000002</v>
      </c>
      <c r="ET87">
        <v>1039.6400000000001</v>
      </c>
      <c r="EU87">
        <v>2.21</v>
      </c>
      <c r="EV87">
        <v>35.89</v>
      </c>
      <c r="EW87">
        <v>4.21</v>
      </c>
      <c r="EX87">
        <v>21.7</v>
      </c>
      <c r="EY87">
        <v>0</v>
      </c>
      <c r="EZ87">
        <v>-79.790000000000006</v>
      </c>
      <c r="FA87">
        <v>0</v>
      </c>
      <c r="FB87">
        <v>0</v>
      </c>
      <c r="FC87">
        <v>8.69</v>
      </c>
      <c r="FD87">
        <v>31.21</v>
      </c>
      <c r="FE87">
        <v>47.86</v>
      </c>
      <c r="FF87">
        <v>1.74</v>
      </c>
      <c r="FG87">
        <v>73.72</v>
      </c>
      <c r="FT87">
        <v>0</v>
      </c>
      <c r="FU87">
        <v>5.9144899999999998</v>
      </c>
      <c r="FV87">
        <v>0.12561700000000001</v>
      </c>
      <c r="FW87">
        <v>7.7370900000000006E-2</v>
      </c>
      <c r="FX87">
        <v>0</v>
      </c>
      <c r="FY87">
        <v>-0.208007</v>
      </c>
      <c r="FZ87">
        <v>0</v>
      </c>
      <c r="GA87">
        <v>0</v>
      </c>
      <c r="GB87">
        <v>0.53989299999999996</v>
      </c>
      <c r="GC87">
        <v>0.89106300000000005</v>
      </c>
      <c r="GD87">
        <v>1.82348</v>
      </c>
      <c r="GE87">
        <v>7.39533E-2</v>
      </c>
      <c r="GF87">
        <v>9.2378599999999995</v>
      </c>
      <c r="GG87">
        <v>343.22500000000002</v>
      </c>
      <c r="GH87">
        <v>7769.34</v>
      </c>
      <c r="GI87">
        <v>1100.08</v>
      </c>
      <c r="GJ87">
        <v>0</v>
      </c>
      <c r="GK87">
        <v>5894.96</v>
      </c>
      <c r="GL87">
        <v>6547.69</v>
      </c>
      <c r="GM87">
        <v>10697.7</v>
      </c>
      <c r="GN87">
        <v>540.49900000000002</v>
      </c>
      <c r="GO87">
        <v>32893.5</v>
      </c>
      <c r="GP87">
        <v>285.81799999999998</v>
      </c>
      <c r="GQ87">
        <v>1076.81</v>
      </c>
      <c r="GR87">
        <v>291.12400000000002</v>
      </c>
      <c r="GS87">
        <v>1653.75</v>
      </c>
      <c r="GT87">
        <v>10.7689</v>
      </c>
      <c r="GU87">
        <v>64.430000000000007</v>
      </c>
      <c r="GV87">
        <v>4.21</v>
      </c>
      <c r="GW87">
        <v>57.518500000000003</v>
      </c>
      <c r="GX87">
        <v>25.45</v>
      </c>
      <c r="GY87">
        <v>40.101399999999998</v>
      </c>
      <c r="GZ87">
        <v>42.85</v>
      </c>
      <c r="HA87">
        <v>2.2000000000000002</v>
      </c>
      <c r="HB87">
        <v>247.529</v>
      </c>
      <c r="HC87">
        <v>10.29</v>
      </c>
      <c r="HD87">
        <v>64.430000000000007</v>
      </c>
      <c r="HE87">
        <v>4.21</v>
      </c>
      <c r="HF87">
        <v>31.06</v>
      </c>
      <c r="HG87">
        <v>25.45</v>
      </c>
      <c r="HH87">
        <v>33.58</v>
      </c>
      <c r="HI87">
        <v>42.85</v>
      </c>
      <c r="HJ87">
        <v>2.2000000000000002</v>
      </c>
      <c r="HK87">
        <v>214.07</v>
      </c>
      <c r="ID87">
        <v>0</v>
      </c>
      <c r="IE87">
        <v>8.5090599999999998</v>
      </c>
      <c r="IF87">
        <v>0.12561700000000001</v>
      </c>
      <c r="IG87">
        <v>0</v>
      </c>
      <c r="IH87">
        <v>1.7213499999999999</v>
      </c>
      <c r="II87">
        <v>0.80892399999999998</v>
      </c>
      <c r="IJ87">
        <v>1.7518499999999999</v>
      </c>
      <c r="IK87">
        <v>0.114331</v>
      </c>
      <c r="IL87">
        <v>13.0311</v>
      </c>
      <c r="IM87">
        <v>62</v>
      </c>
      <c r="IN87">
        <v>32.200000000000003</v>
      </c>
      <c r="IO87">
        <v>29.8</v>
      </c>
      <c r="IP87">
        <v>60.8</v>
      </c>
      <c r="IQ87">
        <v>32.299999999999997</v>
      </c>
      <c r="IR87">
        <v>28.5</v>
      </c>
      <c r="IU87">
        <v>42.51</v>
      </c>
      <c r="IV87">
        <v>21.5</v>
      </c>
      <c r="IW87">
        <v>40.22</v>
      </c>
      <c r="IX87">
        <v>20.65</v>
      </c>
      <c r="IY87">
        <v>42.51</v>
      </c>
      <c r="IZ87">
        <v>21.5</v>
      </c>
      <c r="JA87">
        <v>69.83</v>
      </c>
      <c r="JB87">
        <v>67.097499999999997</v>
      </c>
      <c r="JK87">
        <v>1</v>
      </c>
      <c r="JL87">
        <v>16.1447</v>
      </c>
      <c r="JM87">
        <v>16.1447</v>
      </c>
      <c r="JP87">
        <v>25683</v>
      </c>
      <c r="JQ87">
        <v>16.1447</v>
      </c>
      <c r="JR87">
        <v>1.22</v>
      </c>
      <c r="JS87">
        <v>1.41</v>
      </c>
      <c r="JT87">
        <v>8.19</v>
      </c>
      <c r="JU87">
        <v>1.21</v>
      </c>
      <c r="JV87">
        <v>1.43</v>
      </c>
      <c r="JW87">
        <v>7.99</v>
      </c>
      <c r="JZ87">
        <v>2</v>
      </c>
      <c r="KA87">
        <v>8</v>
      </c>
      <c r="KB87">
        <v>91.548100000000005</v>
      </c>
      <c r="KC87">
        <v>75.585400000000007</v>
      </c>
      <c r="KD87">
        <v>81.705699999999993</v>
      </c>
      <c r="KE87">
        <v>70.129000000000005</v>
      </c>
      <c r="KF87">
        <v>144.95400000000001</v>
      </c>
      <c r="KG87">
        <v>131.042</v>
      </c>
      <c r="KJ87">
        <v>8.2520100000000003</v>
      </c>
      <c r="KK87">
        <v>1034.21</v>
      </c>
      <c r="KL87">
        <v>203.99799999999999</v>
      </c>
      <c r="KM87">
        <v>105.23099999999999</v>
      </c>
      <c r="KN87">
        <v>0</v>
      </c>
      <c r="KO87">
        <v>-2631.29</v>
      </c>
      <c r="KP87">
        <v>0</v>
      </c>
      <c r="KQ87">
        <v>0</v>
      </c>
      <c r="KR87">
        <v>444.32499999999999</v>
      </c>
      <c r="KS87">
        <v>1052.56</v>
      </c>
      <c r="KT87">
        <v>2355.87</v>
      </c>
      <c r="KU87">
        <v>95.474199999999996</v>
      </c>
      <c r="KV87">
        <v>2668.63</v>
      </c>
      <c r="KW87">
        <v>342.10399999999998</v>
      </c>
      <c r="KX87">
        <v>3585.29</v>
      </c>
      <c r="KY87">
        <v>0</v>
      </c>
      <c r="KZ87">
        <v>1590.01</v>
      </c>
      <c r="LA87">
        <v>5517.41</v>
      </c>
      <c r="LB87">
        <v>4.8106099999999996</v>
      </c>
      <c r="LC87">
        <v>982.51199999999994</v>
      </c>
      <c r="LD87">
        <v>203.99799999999999</v>
      </c>
      <c r="LE87">
        <v>105.23099999999999</v>
      </c>
      <c r="LF87">
        <v>-2631.29</v>
      </c>
      <c r="LG87">
        <v>444.32499999999999</v>
      </c>
      <c r="LH87">
        <v>1055.07</v>
      </c>
      <c r="LI87">
        <v>2355.87</v>
      </c>
      <c r="LJ87">
        <v>95.474199999999996</v>
      </c>
      <c r="LK87">
        <v>2616.0100000000002</v>
      </c>
      <c r="LL87">
        <v>200.52699999999999</v>
      </c>
      <c r="LM87">
        <v>3585.29</v>
      </c>
      <c r="LN87">
        <v>1590.01</v>
      </c>
      <c r="LO87">
        <v>5375.83</v>
      </c>
      <c r="LP87">
        <v>68.659400000000005</v>
      </c>
      <c r="LQ87">
        <v>1865.05</v>
      </c>
      <c r="LR87">
        <v>203.99799999999999</v>
      </c>
      <c r="LS87">
        <v>0</v>
      </c>
      <c r="LT87">
        <v>1286.71</v>
      </c>
      <c r="LU87">
        <v>1230.25</v>
      </c>
      <c r="LV87">
        <v>2122.71</v>
      </c>
      <c r="LW87">
        <v>142.83199999999999</v>
      </c>
      <c r="LX87">
        <v>6920.2</v>
      </c>
      <c r="LY87">
        <v>1516.85</v>
      </c>
      <c r="LZ87">
        <v>5714.66</v>
      </c>
      <c r="MA87">
        <v>1545</v>
      </c>
      <c r="MB87">
        <v>8776.52</v>
      </c>
    </row>
    <row r="88" spans="1:340" x14ac:dyDescent="0.25">
      <c r="A88" s="26">
        <v>44502.564270833333</v>
      </c>
      <c r="B88" t="s">
        <v>1436</v>
      </c>
      <c r="C88" t="s">
        <v>841</v>
      </c>
      <c r="D88">
        <v>11</v>
      </c>
      <c r="E88">
        <v>8</v>
      </c>
      <c r="F88">
        <v>6960</v>
      </c>
      <c r="G88" t="s">
        <v>87</v>
      </c>
      <c r="H88" t="s">
        <v>393</v>
      </c>
      <c r="I88">
        <v>0</v>
      </c>
      <c r="J88">
        <v>0</v>
      </c>
      <c r="K88">
        <v>0</v>
      </c>
      <c r="L88">
        <v>25.9</v>
      </c>
      <c r="O88">
        <v>176.345</v>
      </c>
      <c r="P88">
        <v>5677.95</v>
      </c>
      <c r="Q88">
        <v>1100.08</v>
      </c>
      <c r="R88">
        <v>581.71799999999996</v>
      </c>
      <c r="S88">
        <v>0</v>
      </c>
      <c r="T88">
        <v>-27768.7</v>
      </c>
      <c r="U88">
        <v>0</v>
      </c>
      <c r="V88">
        <v>0</v>
      </c>
      <c r="W88">
        <v>2033.7</v>
      </c>
      <c r="X88">
        <v>5703.05</v>
      </c>
      <c r="Y88">
        <v>12062</v>
      </c>
      <c r="Z88">
        <v>433.91399999999999</v>
      </c>
      <c r="AA88">
        <v>-8.6454100000000003E-4</v>
      </c>
      <c r="AB88">
        <v>7536.1</v>
      </c>
      <c r="AC88">
        <v>260.33300000000003</v>
      </c>
      <c r="AD88">
        <v>686.39599999999996</v>
      </c>
      <c r="AE88">
        <v>0</v>
      </c>
      <c r="AF88">
        <v>299.60500000000002</v>
      </c>
      <c r="AG88">
        <v>1246.33</v>
      </c>
      <c r="AH88">
        <v>946.72799999999995</v>
      </c>
      <c r="AI88">
        <v>8.93</v>
      </c>
      <c r="AJ88">
        <v>47.03</v>
      </c>
      <c r="AK88">
        <v>4.38</v>
      </c>
      <c r="AL88">
        <v>22.12</v>
      </c>
      <c r="AM88">
        <v>0</v>
      </c>
      <c r="AN88">
        <v>-94.48</v>
      </c>
      <c r="AO88">
        <v>0</v>
      </c>
      <c r="AP88">
        <v>0</v>
      </c>
      <c r="AQ88">
        <v>8.92</v>
      </c>
      <c r="AR88">
        <v>32.119999999999997</v>
      </c>
      <c r="AS88">
        <v>49.4</v>
      </c>
      <c r="AT88">
        <v>1.78</v>
      </c>
      <c r="AU88">
        <v>80.2</v>
      </c>
      <c r="AV88">
        <v>82.46</v>
      </c>
      <c r="BI88">
        <v>0</v>
      </c>
      <c r="BJ88">
        <v>6.6859200000000003</v>
      </c>
      <c r="BK88">
        <v>0.12561700000000001</v>
      </c>
      <c r="BL88">
        <v>7.7370900000000006E-2</v>
      </c>
      <c r="BM88">
        <v>0</v>
      </c>
      <c r="BN88">
        <v>-0.52190000000000003</v>
      </c>
      <c r="BO88">
        <v>0</v>
      </c>
      <c r="BP88">
        <v>0</v>
      </c>
      <c r="BQ88">
        <v>0.53989299999999996</v>
      </c>
      <c r="BR88">
        <v>0.888432</v>
      </c>
      <c r="BS88">
        <v>1.82348</v>
      </c>
      <c r="BT88">
        <v>7.39533E-2</v>
      </c>
      <c r="BU88">
        <v>9.6927599999999998</v>
      </c>
      <c r="BV88">
        <v>6.8889100000000001</v>
      </c>
      <c r="BW88">
        <v>176.345</v>
      </c>
      <c r="BX88">
        <v>5677.95</v>
      </c>
      <c r="BY88">
        <v>1100.08</v>
      </c>
      <c r="BZ88">
        <v>581.71799999999996</v>
      </c>
      <c r="CA88">
        <v>-27768.7</v>
      </c>
      <c r="CB88">
        <v>2033.7</v>
      </c>
      <c r="CC88">
        <v>5703.05</v>
      </c>
      <c r="CD88">
        <v>12062</v>
      </c>
      <c r="CE88">
        <v>433.91399999999999</v>
      </c>
      <c r="CF88">
        <v>-8.6454100000000003E-4</v>
      </c>
      <c r="CG88">
        <v>7536.1</v>
      </c>
      <c r="CH88">
        <v>260.33300000000003</v>
      </c>
      <c r="CI88">
        <v>686.39599999999996</v>
      </c>
      <c r="CJ88">
        <v>299.60500000000002</v>
      </c>
      <c r="CK88">
        <v>1246.33</v>
      </c>
      <c r="CL88">
        <v>946.72799999999995</v>
      </c>
      <c r="CM88">
        <v>8.93</v>
      </c>
      <c r="CN88">
        <v>47.03</v>
      </c>
      <c r="CO88">
        <v>4.38</v>
      </c>
      <c r="CP88">
        <v>22.12</v>
      </c>
      <c r="CQ88">
        <v>-94.48</v>
      </c>
      <c r="CR88">
        <v>8.92</v>
      </c>
      <c r="CS88">
        <v>32.119999999999997</v>
      </c>
      <c r="CT88">
        <v>49.4</v>
      </c>
      <c r="CU88">
        <v>1.78</v>
      </c>
      <c r="CV88">
        <v>80.2</v>
      </c>
      <c r="CW88">
        <v>82.46</v>
      </c>
      <c r="DH88">
        <v>0</v>
      </c>
      <c r="DI88">
        <v>6.6859200000000003</v>
      </c>
      <c r="DJ88">
        <v>0.12561700000000001</v>
      </c>
      <c r="DK88">
        <v>7.7370900000000006E-2</v>
      </c>
      <c r="DL88">
        <v>-0.52190000000000003</v>
      </c>
      <c r="DM88">
        <v>0.53989299999999996</v>
      </c>
      <c r="DN88">
        <v>0.888432</v>
      </c>
      <c r="DO88">
        <v>1.82348</v>
      </c>
      <c r="DP88">
        <v>7.39533E-2</v>
      </c>
      <c r="DQ88">
        <v>9.6927599999999998</v>
      </c>
      <c r="DR88">
        <v>6.8889100000000001</v>
      </c>
      <c r="DS88" t="s">
        <v>1352</v>
      </c>
      <c r="DT88" t="s">
        <v>670</v>
      </c>
      <c r="DU88" t="s">
        <v>665</v>
      </c>
      <c r="DV88" t="s">
        <v>501</v>
      </c>
      <c r="DW88">
        <v>0</v>
      </c>
      <c r="DX88">
        <v>0</v>
      </c>
      <c r="DY88">
        <v>0</v>
      </c>
      <c r="DZ88">
        <v>0</v>
      </c>
      <c r="EC88">
        <v>176.345</v>
      </c>
      <c r="ED88">
        <v>5677.95</v>
      </c>
      <c r="EE88">
        <v>1100.08</v>
      </c>
      <c r="EF88">
        <v>581.71799999999996</v>
      </c>
      <c r="EG88">
        <v>0</v>
      </c>
      <c r="EH88">
        <v>-27768.7</v>
      </c>
      <c r="EI88">
        <v>0</v>
      </c>
      <c r="EJ88">
        <v>0</v>
      </c>
      <c r="EK88">
        <v>2033.7</v>
      </c>
      <c r="EL88">
        <v>5703.05</v>
      </c>
      <c r="EM88">
        <v>12062</v>
      </c>
      <c r="EN88">
        <v>433.91399999999999</v>
      </c>
      <c r="EO88">
        <v>-8.6454100000000003E-4</v>
      </c>
      <c r="EP88">
        <v>260.33300000000003</v>
      </c>
      <c r="EQ88">
        <v>686.39599999999996</v>
      </c>
      <c r="ER88">
        <v>0</v>
      </c>
      <c r="ES88">
        <v>299.60500000000002</v>
      </c>
      <c r="ET88">
        <v>1246.33</v>
      </c>
      <c r="EU88">
        <v>8.93</v>
      </c>
      <c r="EV88">
        <v>47.03</v>
      </c>
      <c r="EW88">
        <v>4.38</v>
      </c>
      <c r="EX88">
        <v>22.12</v>
      </c>
      <c r="EY88">
        <v>0</v>
      </c>
      <c r="EZ88">
        <v>-94.48</v>
      </c>
      <c r="FA88">
        <v>0</v>
      </c>
      <c r="FB88">
        <v>0</v>
      </c>
      <c r="FC88">
        <v>8.92</v>
      </c>
      <c r="FD88">
        <v>32.119999999999997</v>
      </c>
      <c r="FE88">
        <v>49.4</v>
      </c>
      <c r="FF88">
        <v>1.78</v>
      </c>
      <c r="FG88">
        <v>80.2</v>
      </c>
      <c r="FT88">
        <v>0</v>
      </c>
      <c r="FU88">
        <v>6.6859200000000003</v>
      </c>
      <c r="FV88">
        <v>0.12561700000000001</v>
      </c>
      <c r="FW88">
        <v>7.7370900000000006E-2</v>
      </c>
      <c r="FX88">
        <v>0</v>
      </c>
      <c r="FY88">
        <v>-0.52190000000000003</v>
      </c>
      <c r="FZ88">
        <v>0</v>
      </c>
      <c r="GA88">
        <v>0</v>
      </c>
      <c r="GB88">
        <v>0.53989299999999996</v>
      </c>
      <c r="GC88">
        <v>0.888432</v>
      </c>
      <c r="GD88">
        <v>1.82348</v>
      </c>
      <c r="GE88">
        <v>7.39533E-2</v>
      </c>
      <c r="GF88">
        <v>9.6927599999999998</v>
      </c>
      <c r="GG88">
        <v>988.625</v>
      </c>
      <c r="GH88">
        <v>12234.4</v>
      </c>
      <c r="GI88">
        <v>1100.08</v>
      </c>
      <c r="GJ88">
        <v>0</v>
      </c>
      <c r="GK88">
        <v>5894.96</v>
      </c>
      <c r="GL88">
        <v>6547.69</v>
      </c>
      <c r="GM88">
        <v>10697.7</v>
      </c>
      <c r="GN88">
        <v>540.49900000000002</v>
      </c>
      <c r="GO88">
        <v>38004</v>
      </c>
      <c r="GP88">
        <v>823.07899999999995</v>
      </c>
      <c r="GQ88">
        <v>1089.47</v>
      </c>
      <c r="GR88">
        <v>291.12400000000002</v>
      </c>
      <c r="GS88">
        <v>2203.67</v>
      </c>
      <c r="GT88">
        <v>33.204999999999998</v>
      </c>
      <c r="GU88">
        <v>95.86</v>
      </c>
      <c r="GV88">
        <v>4.38</v>
      </c>
      <c r="GW88">
        <v>61.666699999999999</v>
      </c>
      <c r="GX88">
        <v>26.5</v>
      </c>
      <c r="GY88">
        <v>41.02</v>
      </c>
      <c r="GZ88">
        <v>44.48</v>
      </c>
      <c r="HA88">
        <v>2.21</v>
      </c>
      <c r="HB88">
        <v>309.322</v>
      </c>
      <c r="HC88">
        <v>29.65</v>
      </c>
      <c r="HD88">
        <v>95.86</v>
      </c>
      <c r="HE88">
        <v>4.38</v>
      </c>
      <c r="HF88">
        <v>31.45</v>
      </c>
      <c r="HG88">
        <v>26.5</v>
      </c>
      <c r="HH88">
        <v>34.53</v>
      </c>
      <c r="HI88">
        <v>44.48</v>
      </c>
      <c r="HJ88">
        <v>2.21</v>
      </c>
      <c r="HK88">
        <v>269.06</v>
      </c>
      <c r="ID88">
        <v>0</v>
      </c>
      <c r="IE88">
        <v>11.053699999999999</v>
      </c>
      <c r="IF88">
        <v>0.12561700000000001</v>
      </c>
      <c r="IG88">
        <v>0</v>
      </c>
      <c r="IH88">
        <v>1.7213499999999999</v>
      </c>
      <c r="II88">
        <v>0.80892399999999998</v>
      </c>
      <c r="IJ88">
        <v>1.7518499999999999</v>
      </c>
      <c r="IK88">
        <v>0.114331</v>
      </c>
      <c r="IL88">
        <v>15.575699999999999</v>
      </c>
      <c r="IM88">
        <v>56.5</v>
      </c>
      <c r="IN88">
        <v>30.6</v>
      </c>
      <c r="IO88">
        <v>25.9</v>
      </c>
      <c r="IP88">
        <v>56.5</v>
      </c>
      <c r="IQ88">
        <v>30.6</v>
      </c>
      <c r="IR88">
        <v>25.9</v>
      </c>
      <c r="IU88">
        <v>54.42</v>
      </c>
      <c r="IV88">
        <v>28.04</v>
      </c>
      <c r="IW88">
        <v>54.42</v>
      </c>
      <c r="IX88">
        <v>28.04</v>
      </c>
      <c r="IY88">
        <v>54.42</v>
      </c>
      <c r="IZ88">
        <v>28.04</v>
      </c>
      <c r="JA88">
        <v>103.82</v>
      </c>
      <c r="JB88">
        <v>91.291700000000006</v>
      </c>
      <c r="JK88">
        <v>1</v>
      </c>
      <c r="JL88">
        <v>17.921800000000001</v>
      </c>
      <c r="JM88">
        <v>17.921800000000001</v>
      </c>
      <c r="JP88">
        <v>27776.9</v>
      </c>
      <c r="JQ88">
        <v>17.921800000000001</v>
      </c>
      <c r="JR88">
        <v>1.69</v>
      </c>
      <c r="JS88">
        <v>2.57</v>
      </c>
      <c r="JT88">
        <v>8.2200000000000006</v>
      </c>
      <c r="JU88">
        <v>1.69</v>
      </c>
      <c r="JV88">
        <v>2.57</v>
      </c>
      <c r="JW88">
        <v>8.2200000000000006</v>
      </c>
      <c r="JZ88">
        <v>2</v>
      </c>
      <c r="KA88">
        <v>8</v>
      </c>
      <c r="KB88">
        <v>121.282</v>
      </c>
      <c r="KC88">
        <v>87.297799999999995</v>
      </c>
      <c r="KD88">
        <v>121.282</v>
      </c>
      <c r="KE88">
        <v>87.297799999999995</v>
      </c>
      <c r="KF88">
        <v>212.05</v>
      </c>
      <c r="KG88">
        <v>174.393</v>
      </c>
      <c r="KJ88">
        <v>34.971299999999999</v>
      </c>
      <c r="KK88">
        <v>1354.56</v>
      </c>
      <c r="KL88">
        <v>219.49799999999999</v>
      </c>
      <c r="KM88">
        <v>114.485</v>
      </c>
      <c r="KN88">
        <v>0</v>
      </c>
      <c r="KO88">
        <v>-4256.32</v>
      </c>
      <c r="KP88">
        <v>0</v>
      </c>
      <c r="KQ88">
        <v>0</v>
      </c>
      <c r="KR88">
        <v>441.303</v>
      </c>
      <c r="KS88">
        <v>1132.68</v>
      </c>
      <c r="KT88">
        <v>2466.0500000000002</v>
      </c>
      <c r="KU88">
        <v>95.033199999999994</v>
      </c>
      <c r="KV88">
        <v>1602.26</v>
      </c>
      <c r="KW88">
        <v>1381.59</v>
      </c>
      <c r="KX88">
        <v>3642.73</v>
      </c>
      <c r="KY88">
        <v>0</v>
      </c>
      <c r="KZ88">
        <v>1590.01</v>
      </c>
      <c r="LA88">
        <v>6614.33</v>
      </c>
      <c r="LB88">
        <v>34.971299999999999</v>
      </c>
      <c r="LC88">
        <v>1354.56</v>
      </c>
      <c r="LD88">
        <v>219.49799999999999</v>
      </c>
      <c r="LE88">
        <v>114.485</v>
      </c>
      <c r="LF88">
        <v>-4256.32</v>
      </c>
      <c r="LG88">
        <v>441.303</v>
      </c>
      <c r="LH88">
        <v>1132.68</v>
      </c>
      <c r="LI88">
        <v>2466.0500000000002</v>
      </c>
      <c r="LJ88">
        <v>95.033199999999994</v>
      </c>
      <c r="LK88">
        <v>1602.26</v>
      </c>
      <c r="LL88">
        <v>1381.59</v>
      </c>
      <c r="LM88">
        <v>3642.73</v>
      </c>
      <c r="LN88">
        <v>1590.01</v>
      </c>
      <c r="LO88">
        <v>6614.33</v>
      </c>
      <c r="LP88">
        <v>205.209</v>
      </c>
      <c r="LQ88">
        <v>2804.77</v>
      </c>
      <c r="LR88">
        <v>219.49799999999999</v>
      </c>
      <c r="LS88">
        <v>0</v>
      </c>
      <c r="LT88">
        <v>1278.6099999999999</v>
      </c>
      <c r="LU88">
        <v>1315.06</v>
      </c>
      <c r="LV88">
        <v>2209.0100000000002</v>
      </c>
      <c r="LW88">
        <v>129.84899999999999</v>
      </c>
      <c r="LX88">
        <v>8162</v>
      </c>
      <c r="LY88">
        <v>4368.1099999999997</v>
      </c>
      <c r="LZ88">
        <v>5781.83</v>
      </c>
      <c r="MA88">
        <v>1545</v>
      </c>
      <c r="MB88">
        <v>11694.9</v>
      </c>
    </row>
    <row r="89" spans="1:340" x14ac:dyDescent="0.25">
      <c r="A89" s="26">
        <v>44502.564722222225</v>
      </c>
      <c r="B89" t="s">
        <v>1437</v>
      </c>
      <c r="C89" t="s">
        <v>843</v>
      </c>
      <c r="D89">
        <v>11</v>
      </c>
      <c r="E89">
        <v>8</v>
      </c>
      <c r="F89">
        <v>6960</v>
      </c>
      <c r="G89" t="s">
        <v>87</v>
      </c>
      <c r="H89" t="s">
        <v>112</v>
      </c>
      <c r="I89">
        <v>-5.62</v>
      </c>
      <c r="J89">
        <v>-1.8</v>
      </c>
      <c r="K89">
        <v>-1.8</v>
      </c>
      <c r="L89">
        <v>27.7</v>
      </c>
      <c r="O89">
        <v>226.17400000000001</v>
      </c>
      <c r="P89">
        <v>6030.43</v>
      </c>
      <c r="Q89">
        <v>1100.08</v>
      </c>
      <c r="R89">
        <v>581.71799999999996</v>
      </c>
      <c r="S89">
        <v>0</v>
      </c>
      <c r="T89">
        <v>-27768.7</v>
      </c>
      <c r="U89">
        <v>0</v>
      </c>
      <c r="V89">
        <v>0</v>
      </c>
      <c r="W89">
        <v>2033.7</v>
      </c>
      <c r="X89">
        <v>5693.71</v>
      </c>
      <c r="Y89">
        <v>12062</v>
      </c>
      <c r="Z89">
        <v>433.91399999999999</v>
      </c>
      <c r="AA89">
        <v>392.96899999999999</v>
      </c>
      <c r="AB89">
        <v>7938.4</v>
      </c>
      <c r="AC89">
        <v>333.892</v>
      </c>
      <c r="AD89">
        <v>686.39599999999996</v>
      </c>
      <c r="AE89">
        <v>0</v>
      </c>
      <c r="AF89">
        <v>299.60500000000002</v>
      </c>
      <c r="AG89">
        <v>1319.89</v>
      </c>
      <c r="AH89">
        <v>1020.29</v>
      </c>
      <c r="AI89">
        <v>11.44</v>
      </c>
      <c r="AJ89">
        <v>50.14</v>
      </c>
      <c r="AK89">
        <v>4.38</v>
      </c>
      <c r="AL89">
        <v>22.12</v>
      </c>
      <c r="AM89">
        <v>0</v>
      </c>
      <c r="AN89">
        <v>-94.52</v>
      </c>
      <c r="AO89">
        <v>0</v>
      </c>
      <c r="AP89">
        <v>0</v>
      </c>
      <c r="AQ89">
        <v>8.92</v>
      </c>
      <c r="AR89">
        <v>32.090000000000003</v>
      </c>
      <c r="AS89">
        <v>49.4</v>
      </c>
      <c r="AT89">
        <v>1.78</v>
      </c>
      <c r="AU89">
        <v>85.75</v>
      </c>
      <c r="AV89">
        <v>88.08</v>
      </c>
      <c r="BI89">
        <v>0</v>
      </c>
      <c r="BJ89">
        <v>7.1085099999999999</v>
      </c>
      <c r="BK89">
        <v>0.12561700000000001</v>
      </c>
      <c r="BL89">
        <v>7.7370900000000006E-2</v>
      </c>
      <c r="BM89">
        <v>0</v>
      </c>
      <c r="BN89">
        <v>-0.52190000000000003</v>
      </c>
      <c r="BO89">
        <v>0</v>
      </c>
      <c r="BP89">
        <v>0</v>
      </c>
      <c r="BQ89">
        <v>0.53989299999999996</v>
      </c>
      <c r="BR89">
        <v>0.88850600000000002</v>
      </c>
      <c r="BS89">
        <v>1.82348</v>
      </c>
      <c r="BT89">
        <v>7.39533E-2</v>
      </c>
      <c r="BU89">
        <v>10.115399999999999</v>
      </c>
      <c r="BV89">
        <v>7.31149</v>
      </c>
      <c r="BW89">
        <v>176.345</v>
      </c>
      <c r="BX89">
        <v>5677.95</v>
      </c>
      <c r="BY89">
        <v>1100.08</v>
      </c>
      <c r="BZ89">
        <v>581.71799999999996</v>
      </c>
      <c r="CA89">
        <v>-27768.7</v>
      </c>
      <c r="CB89">
        <v>2033.7</v>
      </c>
      <c r="CC89">
        <v>5703.05</v>
      </c>
      <c r="CD89">
        <v>12062</v>
      </c>
      <c r="CE89">
        <v>433.91399999999999</v>
      </c>
      <c r="CF89">
        <v>-8.6454100000000003E-4</v>
      </c>
      <c r="CG89">
        <v>7536.1</v>
      </c>
      <c r="CH89">
        <v>260.33300000000003</v>
      </c>
      <c r="CI89">
        <v>686.39599999999996</v>
      </c>
      <c r="CJ89">
        <v>299.60500000000002</v>
      </c>
      <c r="CK89">
        <v>1246.33</v>
      </c>
      <c r="CL89">
        <v>946.72799999999995</v>
      </c>
      <c r="CM89">
        <v>8.93</v>
      </c>
      <c r="CN89">
        <v>47.03</v>
      </c>
      <c r="CO89">
        <v>4.38</v>
      </c>
      <c r="CP89">
        <v>22.12</v>
      </c>
      <c r="CQ89">
        <v>-94.48</v>
      </c>
      <c r="CR89">
        <v>8.92</v>
      </c>
      <c r="CS89">
        <v>32.119999999999997</v>
      </c>
      <c r="CT89">
        <v>49.4</v>
      </c>
      <c r="CU89">
        <v>1.78</v>
      </c>
      <c r="CV89">
        <v>80.2</v>
      </c>
      <c r="CW89">
        <v>82.46</v>
      </c>
      <c r="DH89">
        <v>0</v>
      </c>
      <c r="DI89">
        <v>6.6859200000000003</v>
      </c>
      <c r="DJ89">
        <v>0.12561700000000001</v>
      </c>
      <c r="DK89">
        <v>7.7370900000000006E-2</v>
      </c>
      <c r="DL89">
        <v>-0.52190000000000003</v>
      </c>
      <c r="DM89">
        <v>0.53989299999999996</v>
      </c>
      <c r="DN89">
        <v>0.888432</v>
      </c>
      <c r="DO89">
        <v>1.82348</v>
      </c>
      <c r="DP89">
        <v>7.39533E-2</v>
      </c>
      <c r="DQ89">
        <v>9.6927599999999998</v>
      </c>
      <c r="DR89">
        <v>6.8889100000000001</v>
      </c>
      <c r="DS89" t="s">
        <v>1352</v>
      </c>
      <c r="DT89" t="s">
        <v>670</v>
      </c>
      <c r="DU89" t="s">
        <v>665</v>
      </c>
      <c r="DV89" t="s">
        <v>501</v>
      </c>
      <c r="DW89">
        <v>-0.42266199999999998</v>
      </c>
      <c r="DX89">
        <v>-0.42258800000000002</v>
      </c>
      <c r="DY89">
        <v>-6.9</v>
      </c>
      <c r="DZ89">
        <v>-6.8</v>
      </c>
      <c r="EC89">
        <v>226.17400000000001</v>
      </c>
      <c r="ED89">
        <v>6030.43</v>
      </c>
      <c r="EE89">
        <v>1100.08</v>
      </c>
      <c r="EF89">
        <v>581.71799999999996</v>
      </c>
      <c r="EG89">
        <v>0</v>
      </c>
      <c r="EH89">
        <v>-27768.7</v>
      </c>
      <c r="EI89">
        <v>0</v>
      </c>
      <c r="EJ89">
        <v>0</v>
      </c>
      <c r="EK89">
        <v>2033.7</v>
      </c>
      <c r="EL89">
        <v>5693.71</v>
      </c>
      <c r="EM89">
        <v>12062</v>
      </c>
      <c r="EN89">
        <v>433.91399999999999</v>
      </c>
      <c r="EO89">
        <v>392.96899999999999</v>
      </c>
      <c r="EP89">
        <v>333.892</v>
      </c>
      <c r="EQ89">
        <v>686.39599999999996</v>
      </c>
      <c r="ER89">
        <v>0</v>
      </c>
      <c r="ES89">
        <v>299.60500000000002</v>
      </c>
      <c r="ET89">
        <v>1319.89</v>
      </c>
      <c r="EU89">
        <v>11.44</v>
      </c>
      <c r="EV89">
        <v>50.14</v>
      </c>
      <c r="EW89">
        <v>4.38</v>
      </c>
      <c r="EX89">
        <v>22.12</v>
      </c>
      <c r="EY89">
        <v>0</v>
      </c>
      <c r="EZ89">
        <v>-94.52</v>
      </c>
      <c r="FA89">
        <v>0</v>
      </c>
      <c r="FB89">
        <v>0</v>
      </c>
      <c r="FC89">
        <v>8.92</v>
      </c>
      <c r="FD89">
        <v>32.090000000000003</v>
      </c>
      <c r="FE89">
        <v>49.4</v>
      </c>
      <c r="FF89">
        <v>1.78</v>
      </c>
      <c r="FG89">
        <v>85.75</v>
      </c>
      <c r="FT89">
        <v>0</v>
      </c>
      <c r="FU89">
        <v>7.1085099999999999</v>
      </c>
      <c r="FV89">
        <v>0.12561700000000001</v>
      </c>
      <c r="FW89">
        <v>7.7370900000000006E-2</v>
      </c>
      <c r="FX89">
        <v>0</v>
      </c>
      <c r="FY89">
        <v>-0.52190000000000003</v>
      </c>
      <c r="FZ89">
        <v>0</v>
      </c>
      <c r="GA89">
        <v>0</v>
      </c>
      <c r="GB89">
        <v>0.53989299999999996</v>
      </c>
      <c r="GC89">
        <v>0.88850600000000002</v>
      </c>
      <c r="GD89">
        <v>1.82348</v>
      </c>
      <c r="GE89">
        <v>7.39533E-2</v>
      </c>
      <c r="GF89">
        <v>10.115399999999999</v>
      </c>
      <c r="GG89">
        <v>988.625</v>
      </c>
      <c r="GH89">
        <v>12234.4</v>
      </c>
      <c r="GI89">
        <v>1100.08</v>
      </c>
      <c r="GJ89">
        <v>0</v>
      </c>
      <c r="GK89">
        <v>5894.96</v>
      </c>
      <c r="GL89">
        <v>6547.69</v>
      </c>
      <c r="GM89">
        <v>10697.7</v>
      </c>
      <c r="GN89">
        <v>540.49900000000002</v>
      </c>
      <c r="GO89">
        <v>38004</v>
      </c>
      <c r="GP89">
        <v>823.07899999999995</v>
      </c>
      <c r="GQ89">
        <v>1089.47</v>
      </c>
      <c r="GR89">
        <v>291.12400000000002</v>
      </c>
      <c r="GS89">
        <v>2203.67</v>
      </c>
      <c r="GT89">
        <v>33.204999999999998</v>
      </c>
      <c r="GU89">
        <v>95.86</v>
      </c>
      <c r="GV89">
        <v>4.38</v>
      </c>
      <c r="GW89">
        <v>61.666699999999999</v>
      </c>
      <c r="GX89">
        <v>26.5</v>
      </c>
      <c r="GY89">
        <v>41.02</v>
      </c>
      <c r="GZ89">
        <v>44.48</v>
      </c>
      <c r="HA89">
        <v>2.21</v>
      </c>
      <c r="HB89">
        <v>309.322</v>
      </c>
      <c r="HC89">
        <v>29.65</v>
      </c>
      <c r="HD89">
        <v>95.86</v>
      </c>
      <c r="HE89">
        <v>4.38</v>
      </c>
      <c r="HF89">
        <v>31.45</v>
      </c>
      <c r="HG89">
        <v>26.5</v>
      </c>
      <c r="HH89">
        <v>34.53</v>
      </c>
      <c r="HI89">
        <v>44.48</v>
      </c>
      <c r="HJ89">
        <v>2.21</v>
      </c>
      <c r="HK89">
        <v>269.06</v>
      </c>
      <c r="ID89">
        <v>0</v>
      </c>
      <c r="IE89">
        <v>11.053699999999999</v>
      </c>
      <c r="IF89">
        <v>0.12561700000000001</v>
      </c>
      <c r="IG89">
        <v>0</v>
      </c>
      <c r="IH89">
        <v>1.7213499999999999</v>
      </c>
      <c r="II89">
        <v>0.80892399999999998</v>
      </c>
      <c r="IJ89">
        <v>1.7518499999999999</v>
      </c>
      <c r="IK89">
        <v>0.114331</v>
      </c>
      <c r="IL89">
        <v>15.575699999999999</v>
      </c>
      <c r="IM89">
        <v>58.3</v>
      </c>
      <c r="IN89">
        <v>30.6</v>
      </c>
      <c r="IO89">
        <v>27.7</v>
      </c>
      <c r="IP89">
        <v>56.5</v>
      </c>
      <c r="IQ89">
        <v>30.6</v>
      </c>
      <c r="IR89">
        <v>25.9</v>
      </c>
      <c r="IU89">
        <v>57.71</v>
      </c>
      <c r="IV89">
        <v>30.37</v>
      </c>
      <c r="IW89">
        <v>54.42</v>
      </c>
      <c r="IX89">
        <v>28.04</v>
      </c>
      <c r="IY89">
        <v>57.71</v>
      </c>
      <c r="IZ89">
        <v>30.37</v>
      </c>
      <c r="JA89">
        <v>103.82</v>
      </c>
      <c r="JB89">
        <v>91.291700000000006</v>
      </c>
      <c r="JK89">
        <v>1</v>
      </c>
      <c r="JL89">
        <v>17.921800000000001</v>
      </c>
      <c r="JM89">
        <v>17.921800000000001</v>
      </c>
      <c r="JP89">
        <v>27776.9</v>
      </c>
      <c r="JQ89">
        <v>17.921800000000001</v>
      </c>
      <c r="JR89">
        <v>1.71</v>
      </c>
      <c r="JS89">
        <v>2.5499999999999998</v>
      </c>
      <c r="JT89">
        <v>8.6999999999999993</v>
      </c>
      <c r="JU89">
        <v>1.69</v>
      </c>
      <c r="JV89">
        <v>2.57</v>
      </c>
      <c r="JW89">
        <v>8.2200000000000006</v>
      </c>
      <c r="JZ89">
        <v>2</v>
      </c>
      <c r="KA89">
        <v>8</v>
      </c>
      <c r="KB89">
        <v>135.297</v>
      </c>
      <c r="KC89">
        <v>93.697599999999994</v>
      </c>
      <c r="KD89">
        <v>121.282</v>
      </c>
      <c r="KE89">
        <v>87.297799999999995</v>
      </c>
      <c r="KF89">
        <v>212.05</v>
      </c>
      <c r="KG89">
        <v>174.393</v>
      </c>
      <c r="KJ89">
        <v>45.205300000000001</v>
      </c>
      <c r="KK89">
        <v>1437.08</v>
      </c>
      <c r="KL89">
        <v>219.49799999999999</v>
      </c>
      <c r="KM89">
        <v>114.485</v>
      </c>
      <c r="KN89">
        <v>0</v>
      </c>
      <c r="KO89">
        <v>-4256.32</v>
      </c>
      <c r="KP89">
        <v>0</v>
      </c>
      <c r="KQ89">
        <v>0</v>
      </c>
      <c r="KR89">
        <v>441.303</v>
      </c>
      <c r="KS89">
        <v>1130.8699999999999</v>
      </c>
      <c r="KT89">
        <v>2466.0500000000002</v>
      </c>
      <c r="KU89">
        <v>95.033199999999994</v>
      </c>
      <c r="KV89">
        <v>1693.21</v>
      </c>
      <c r="KW89">
        <v>1771.98</v>
      </c>
      <c r="KX89">
        <v>3642.73</v>
      </c>
      <c r="KY89">
        <v>0</v>
      </c>
      <c r="KZ89">
        <v>1590.01</v>
      </c>
      <c r="LA89">
        <v>7004.72</v>
      </c>
      <c r="LB89">
        <v>34.971299999999999</v>
      </c>
      <c r="LC89">
        <v>1354.56</v>
      </c>
      <c r="LD89">
        <v>219.49799999999999</v>
      </c>
      <c r="LE89">
        <v>114.485</v>
      </c>
      <c r="LF89">
        <v>-4256.32</v>
      </c>
      <c r="LG89">
        <v>441.303</v>
      </c>
      <c r="LH89">
        <v>1132.68</v>
      </c>
      <c r="LI89">
        <v>2466.0500000000002</v>
      </c>
      <c r="LJ89">
        <v>95.033199999999994</v>
      </c>
      <c r="LK89">
        <v>1602.26</v>
      </c>
      <c r="LL89">
        <v>1381.59</v>
      </c>
      <c r="LM89">
        <v>3642.73</v>
      </c>
      <c r="LN89">
        <v>1590.01</v>
      </c>
      <c r="LO89">
        <v>6614.33</v>
      </c>
      <c r="LP89">
        <v>205.209</v>
      </c>
      <c r="LQ89">
        <v>2804.77</v>
      </c>
      <c r="LR89">
        <v>219.49799999999999</v>
      </c>
      <c r="LS89">
        <v>0</v>
      </c>
      <c r="LT89">
        <v>1278.6099999999999</v>
      </c>
      <c r="LU89">
        <v>1315.06</v>
      </c>
      <c r="LV89">
        <v>2209.0100000000002</v>
      </c>
      <c r="LW89">
        <v>129.84899999999999</v>
      </c>
      <c r="LX89">
        <v>8162</v>
      </c>
      <c r="LY89">
        <v>4368.1099999999997</v>
      </c>
      <c r="LZ89">
        <v>5781.83</v>
      </c>
      <c r="MA89">
        <v>1545</v>
      </c>
      <c r="MB89">
        <v>11694.9</v>
      </c>
    </row>
    <row r="90" spans="1:340" x14ac:dyDescent="0.25">
      <c r="A90" s="26">
        <v>44502.565162037034</v>
      </c>
      <c r="B90" t="s">
        <v>1438</v>
      </c>
      <c r="C90" t="s">
        <v>845</v>
      </c>
      <c r="D90">
        <v>12</v>
      </c>
      <c r="E90">
        <v>8</v>
      </c>
      <c r="F90">
        <v>6960</v>
      </c>
      <c r="G90" t="s">
        <v>87</v>
      </c>
      <c r="H90" t="s">
        <v>393</v>
      </c>
      <c r="I90">
        <v>0</v>
      </c>
      <c r="J90">
        <v>0</v>
      </c>
      <c r="K90">
        <v>0</v>
      </c>
      <c r="L90">
        <v>27.3</v>
      </c>
      <c r="O90">
        <v>175.16900000000001</v>
      </c>
      <c r="P90">
        <v>2558.3200000000002</v>
      </c>
      <c r="Q90">
        <v>1100.08</v>
      </c>
      <c r="R90">
        <v>581.726</v>
      </c>
      <c r="S90">
        <v>0</v>
      </c>
      <c r="T90">
        <v>-24605.599999999999</v>
      </c>
      <c r="U90">
        <v>0</v>
      </c>
      <c r="V90">
        <v>0</v>
      </c>
      <c r="W90">
        <v>2033.7</v>
      </c>
      <c r="X90">
        <v>5660.76</v>
      </c>
      <c r="Y90">
        <v>12062</v>
      </c>
      <c r="Z90">
        <v>433.91399999999999</v>
      </c>
      <c r="AA90">
        <v>3.0209200000000001E-4</v>
      </c>
      <c r="AB90">
        <v>4415.3</v>
      </c>
      <c r="AC90">
        <v>258.55799999999999</v>
      </c>
      <c r="AD90">
        <v>714.09799999999996</v>
      </c>
      <c r="AE90">
        <v>0</v>
      </c>
      <c r="AF90">
        <v>299.60500000000002</v>
      </c>
      <c r="AG90">
        <v>1272.26</v>
      </c>
      <c r="AH90">
        <v>972.65499999999997</v>
      </c>
      <c r="AI90">
        <v>8.9</v>
      </c>
      <c r="AJ90">
        <v>31.74</v>
      </c>
      <c r="AK90">
        <v>4.38</v>
      </c>
      <c r="AL90">
        <v>22.84</v>
      </c>
      <c r="AM90">
        <v>0</v>
      </c>
      <c r="AN90">
        <v>-83.5</v>
      </c>
      <c r="AO90">
        <v>0</v>
      </c>
      <c r="AP90">
        <v>0</v>
      </c>
      <c r="AQ90">
        <v>8.9499999999999993</v>
      </c>
      <c r="AR90">
        <v>31.88</v>
      </c>
      <c r="AS90">
        <v>49.46</v>
      </c>
      <c r="AT90">
        <v>1.79</v>
      </c>
      <c r="AU90">
        <v>76.44</v>
      </c>
      <c r="AV90">
        <v>67.86</v>
      </c>
      <c r="BI90">
        <v>0</v>
      </c>
      <c r="BJ90">
        <v>5.5185300000000002</v>
      </c>
      <c r="BK90">
        <v>0.12561700000000001</v>
      </c>
      <c r="BL90">
        <v>7.7370900000000006E-2</v>
      </c>
      <c r="BM90">
        <v>0</v>
      </c>
      <c r="BN90">
        <v>-0.46073999999999998</v>
      </c>
      <c r="BO90">
        <v>0</v>
      </c>
      <c r="BP90">
        <v>0</v>
      </c>
      <c r="BQ90">
        <v>0.53989299999999996</v>
      </c>
      <c r="BR90">
        <v>0.88592700000000002</v>
      </c>
      <c r="BS90">
        <v>1.82348</v>
      </c>
      <c r="BT90">
        <v>7.39533E-2</v>
      </c>
      <c r="BU90">
        <v>8.5840300000000003</v>
      </c>
      <c r="BV90">
        <v>5.7215199999999999</v>
      </c>
      <c r="BW90">
        <v>175.16900000000001</v>
      </c>
      <c r="BX90">
        <v>2558.3200000000002</v>
      </c>
      <c r="BY90">
        <v>1100.08</v>
      </c>
      <c r="BZ90">
        <v>581.726</v>
      </c>
      <c r="CA90">
        <v>-24605.599999999999</v>
      </c>
      <c r="CB90">
        <v>2033.7</v>
      </c>
      <c r="CC90">
        <v>5660.76</v>
      </c>
      <c r="CD90">
        <v>12062</v>
      </c>
      <c r="CE90">
        <v>433.91399999999999</v>
      </c>
      <c r="CF90">
        <v>3.0209200000000001E-4</v>
      </c>
      <c r="CG90">
        <v>4415.3</v>
      </c>
      <c r="CH90">
        <v>258.55799999999999</v>
      </c>
      <c r="CI90">
        <v>714.09799999999996</v>
      </c>
      <c r="CJ90">
        <v>299.60500000000002</v>
      </c>
      <c r="CK90">
        <v>1272.26</v>
      </c>
      <c r="CL90">
        <v>972.65499999999997</v>
      </c>
      <c r="CM90">
        <v>8.9</v>
      </c>
      <c r="CN90">
        <v>31.74</v>
      </c>
      <c r="CO90">
        <v>4.38</v>
      </c>
      <c r="CP90">
        <v>22.84</v>
      </c>
      <c r="CQ90">
        <v>-83.5</v>
      </c>
      <c r="CR90">
        <v>8.9499999999999993</v>
      </c>
      <c r="CS90">
        <v>31.88</v>
      </c>
      <c r="CT90">
        <v>49.46</v>
      </c>
      <c r="CU90">
        <v>1.79</v>
      </c>
      <c r="CV90">
        <v>76.44</v>
      </c>
      <c r="CW90">
        <v>67.86</v>
      </c>
      <c r="DH90">
        <v>0</v>
      </c>
      <c r="DI90">
        <v>5.5185300000000002</v>
      </c>
      <c r="DJ90">
        <v>0.12561700000000001</v>
      </c>
      <c r="DK90">
        <v>7.7370900000000006E-2</v>
      </c>
      <c r="DL90">
        <v>-0.46073999999999998</v>
      </c>
      <c r="DM90">
        <v>0.53989299999999996</v>
      </c>
      <c r="DN90">
        <v>0.88592700000000002</v>
      </c>
      <c r="DO90">
        <v>1.82348</v>
      </c>
      <c r="DP90">
        <v>7.39533E-2</v>
      </c>
      <c r="DQ90">
        <v>8.5840300000000003</v>
      </c>
      <c r="DR90">
        <v>5.7215199999999999</v>
      </c>
      <c r="DS90" t="s">
        <v>1352</v>
      </c>
      <c r="DT90" t="s">
        <v>670</v>
      </c>
      <c r="DU90" t="s">
        <v>665</v>
      </c>
      <c r="DV90" t="s">
        <v>501</v>
      </c>
      <c r="DW90">
        <v>0</v>
      </c>
      <c r="DX90">
        <v>0</v>
      </c>
      <c r="DY90">
        <v>0</v>
      </c>
      <c r="DZ90">
        <v>0</v>
      </c>
      <c r="EC90">
        <v>175.16900000000001</v>
      </c>
      <c r="ED90">
        <v>2558.3200000000002</v>
      </c>
      <c r="EE90">
        <v>1100.08</v>
      </c>
      <c r="EF90">
        <v>581.726</v>
      </c>
      <c r="EG90">
        <v>0</v>
      </c>
      <c r="EH90">
        <v>-24605.599999999999</v>
      </c>
      <c r="EI90">
        <v>0</v>
      </c>
      <c r="EJ90">
        <v>0</v>
      </c>
      <c r="EK90">
        <v>2033.7</v>
      </c>
      <c r="EL90">
        <v>5660.76</v>
      </c>
      <c r="EM90">
        <v>12062</v>
      </c>
      <c r="EN90">
        <v>433.91399999999999</v>
      </c>
      <c r="EO90">
        <v>3.0209200000000001E-4</v>
      </c>
      <c r="EP90">
        <v>258.55799999999999</v>
      </c>
      <c r="EQ90">
        <v>714.09799999999996</v>
      </c>
      <c r="ER90">
        <v>0</v>
      </c>
      <c r="ES90">
        <v>299.60500000000002</v>
      </c>
      <c r="ET90">
        <v>1272.26</v>
      </c>
      <c r="EU90">
        <v>8.9</v>
      </c>
      <c r="EV90">
        <v>31.74</v>
      </c>
      <c r="EW90">
        <v>4.38</v>
      </c>
      <c r="EX90">
        <v>22.84</v>
      </c>
      <c r="EY90">
        <v>0</v>
      </c>
      <c r="EZ90">
        <v>-83.5</v>
      </c>
      <c r="FA90">
        <v>0</v>
      </c>
      <c r="FB90">
        <v>0</v>
      </c>
      <c r="FC90">
        <v>8.9499999999999993</v>
      </c>
      <c r="FD90">
        <v>31.88</v>
      </c>
      <c r="FE90">
        <v>49.46</v>
      </c>
      <c r="FF90">
        <v>1.79</v>
      </c>
      <c r="FG90">
        <v>76.44</v>
      </c>
      <c r="FT90">
        <v>0</v>
      </c>
      <c r="FU90">
        <v>5.5185300000000002</v>
      </c>
      <c r="FV90">
        <v>0.12561700000000001</v>
      </c>
      <c r="FW90">
        <v>7.7370900000000006E-2</v>
      </c>
      <c r="FX90">
        <v>0</v>
      </c>
      <c r="FY90">
        <v>-0.46073999999999998</v>
      </c>
      <c r="FZ90">
        <v>0</v>
      </c>
      <c r="GA90">
        <v>0</v>
      </c>
      <c r="GB90">
        <v>0.53989299999999996</v>
      </c>
      <c r="GC90">
        <v>0.88592700000000002</v>
      </c>
      <c r="GD90">
        <v>1.82348</v>
      </c>
      <c r="GE90">
        <v>7.39533E-2</v>
      </c>
      <c r="GF90">
        <v>8.5840300000000003</v>
      </c>
      <c r="GG90">
        <v>981.52599999999995</v>
      </c>
      <c r="GH90">
        <v>5709.9</v>
      </c>
      <c r="GI90">
        <v>1100.08</v>
      </c>
      <c r="GJ90">
        <v>0</v>
      </c>
      <c r="GK90">
        <v>5894.96</v>
      </c>
      <c r="GL90">
        <v>6547.69</v>
      </c>
      <c r="GM90">
        <v>10697.7</v>
      </c>
      <c r="GN90">
        <v>540.49900000000002</v>
      </c>
      <c r="GO90">
        <v>31472.400000000001</v>
      </c>
      <c r="GP90">
        <v>817.04100000000005</v>
      </c>
      <c r="GQ90">
        <v>1121.78</v>
      </c>
      <c r="GR90">
        <v>291.12400000000002</v>
      </c>
      <c r="GS90">
        <v>2229.94</v>
      </c>
      <c r="GT90">
        <v>31.7774</v>
      </c>
      <c r="GU90">
        <v>63.58</v>
      </c>
      <c r="GV90">
        <v>4.38</v>
      </c>
      <c r="GW90">
        <v>65.795900000000003</v>
      </c>
      <c r="GX90">
        <v>26.6</v>
      </c>
      <c r="GY90">
        <v>41.05</v>
      </c>
      <c r="GZ90">
        <v>44.53</v>
      </c>
      <c r="HA90">
        <v>2.2599999999999998</v>
      </c>
      <c r="HB90">
        <v>279.97300000000001</v>
      </c>
      <c r="HC90">
        <v>29.52</v>
      </c>
      <c r="HD90">
        <v>63.58</v>
      </c>
      <c r="HE90">
        <v>4.38</v>
      </c>
      <c r="HF90">
        <v>32.24</v>
      </c>
      <c r="HG90">
        <v>26.6</v>
      </c>
      <c r="HH90">
        <v>34.56</v>
      </c>
      <c r="HI90">
        <v>44.53</v>
      </c>
      <c r="HJ90">
        <v>2.2599999999999998</v>
      </c>
      <c r="HK90">
        <v>237.67</v>
      </c>
      <c r="ID90">
        <v>0</v>
      </c>
      <c r="IE90">
        <v>9.1997900000000001</v>
      </c>
      <c r="IF90">
        <v>0.12561700000000001</v>
      </c>
      <c r="IG90">
        <v>0</v>
      </c>
      <c r="IH90">
        <v>1.7213499999999999</v>
      </c>
      <c r="II90">
        <v>0.80892399999999998</v>
      </c>
      <c r="IJ90">
        <v>1.7518499999999999</v>
      </c>
      <c r="IK90">
        <v>0.114331</v>
      </c>
      <c r="IL90">
        <v>13.7219</v>
      </c>
      <c r="IM90">
        <v>57.1</v>
      </c>
      <c r="IN90">
        <v>29.8</v>
      </c>
      <c r="IO90">
        <v>27.3</v>
      </c>
      <c r="IP90">
        <v>57.1</v>
      </c>
      <c r="IQ90">
        <v>29.8</v>
      </c>
      <c r="IR90">
        <v>27.3</v>
      </c>
      <c r="IU90">
        <v>39.130000000000003</v>
      </c>
      <c r="IV90">
        <v>28.73</v>
      </c>
      <c r="IW90">
        <v>39.130000000000003</v>
      </c>
      <c r="IX90">
        <v>28.73</v>
      </c>
      <c r="IY90">
        <v>39.130000000000003</v>
      </c>
      <c r="IZ90">
        <v>28.73</v>
      </c>
      <c r="JA90">
        <v>71.52</v>
      </c>
      <c r="JB90">
        <v>94.013300000000001</v>
      </c>
      <c r="JK90">
        <v>1</v>
      </c>
      <c r="JL90">
        <v>16.146799999999999</v>
      </c>
      <c r="JM90">
        <v>16.146799999999999</v>
      </c>
      <c r="JP90">
        <v>24612.799999999999</v>
      </c>
      <c r="JQ90">
        <v>16.146799999999999</v>
      </c>
      <c r="JR90">
        <v>1.49</v>
      </c>
      <c r="JS90">
        <v>2.2799999999999998</v>
      </c>
      <c r="JT90">
        <v>8.1</v>
      </c>
      <c r="JU90">
        <v>1.49</v>
      </c>
      <c r="JV90">
        <v>2.2799999999999998</v>
      </c>
      <c r="JW90">
        <v>8.1</v>
      </c>
      <c r="JZ90">
        <v>2</v>
      </c>
      <c r="KA90">
        <v>8</v>
      </c>
      <c r="KB90">
        <v>79.346900000000005</v>
      </c>
      <c r="KC90">
        <v>78.117199999999997</v>
      </c>
      <c r="KD90">
        <v>79.346900000000005</v>
      </c>
      <c r="KE90">
        <v>78.117199999999997</v>
      </c>
      <c r="KF90">
        <v>141.30699999999999</v>
      </c>
      <c r="KG90">
        <v>155.96600000000001</v>
      </c>
      <c r="KJ90">
        <v>34.858800000000002</v>
      </c>
      <c r="KK90">
        <v>625.63800000000003</v>
      </c>
      <c r="KL90">
        <v>219.49799999999999</v>
      </c>
      <c r="KM90">
        <v>114.486</v>
      </c>
      <c r="KN90">
        <v>0</v>
      </c>
      <c r="KO90">
        <v>-3768.26</v>
      </c>
      <c r="KP90">
        <v>0</v>
      </c>
      <c r="KQ90">
        <v>0</v>
      </c>
      <c r="KR90">
        <v>441.303</v>
      </c>
      <c r="KS90">
        <v>1124.2</v>
      </c>
      <c r="KT90">
        <v>2466.0500000000002</v>
      </c>
      <c r="KU90">
        <v>95.033199999999994</v>
      </c>
      <c r="KV90">
        <v>1352.81</v>
      </c>
      <c r="KW90">
        <v>1372.17</v>
      </c>
      <c r="KX90">
        <v>3789.74</v>
      </c>
      <c r="KY90">
        <v>0</v>
      </c>
      <c r="KZ90">
        <v>1590.01</v>
      </c>
      <c r="LA90">
        <v>6751.93</v>
      </c>
      <c r="LB90">
        <v>34.858800000000002</v>
      </c>
      <c r="LC90">
        <v>625.63800000000003</v>
      </c>
      <c r="LD90">
        <v>219.49799999999999</v>
      </c>
      <c r="LE90">
        <v>114.486</v>
      </c>
      <c r="LF90">
        <v>-3768.26</v>
      </c>
      <c r="LG90">
        <v>441.303</v>
      </c>
      <c r="LH90">
        <v>1124.2</v>
      </c>
      <c r="LI90">
        <v>2466.0500000000002</v>
      </c>
      <c r="LJ90">
        <v>95.033199999999994</v>
      </c>
      <c r="LK90">
        <v>1352.81</v>
      </c>
      <c r="LL90">
        <v>1372.17</v>
      </c>
      <c r="LM90">
        <v>3789.74</v>
      </c>
      <c r="LN90">
        <v>1590.01</v>
      </c>
      <c r="LO90">
        <v>6751.93</v>
      </c>
      <c r="LP90">
        <v>204.57900000000001</v>
      </c>
      <c r="LQ90">
        <v>1354.47</v>
      </c>
      <c r="LR90">
        <v>219.49799999999999</v>
      </c>
      <c r="LS90">
        <v>0</v>
      </c>
      <c r="LT90">
        <v>1278.6099999999999</v>
      </c>
      <c r="LU90">
        <v>1315.06</v>
      </c>
      <c r="LV90">
        <v>2209.0100000000002</v>
      </c>
      <c r="LW90">
        <v>129.84899999999999</v>
      </c>
      <c r="LX90">
        <v>6711.08</v>
      </c>
      <c r="LY90">
        <v>4336.0600000000004</v>
      </c>
      <c r="LZ90">
        <v>5953.31</v>
      </c>
      <c r="MA90">
        <v>1545</v>
      </c>
      <c r="MB90">
        <v>11834.4</v>
      </c>
    </row>
    <row r="91" spans="1:340" x14ac:dyDescent="0.25">
      <c r="A91" s="26">
        <v>44502.565601851849</v>
      </c>
      <c r="B91" t="s">
        <v>1439</v>
      </c>
      <c r="C91" t="s">
        <v>847</v>
      </c>
      <c r="D91">
        <v>12</v>
      </c>
      <c r="E91">
        <v>8</v>
      </c>
      <c r="F91">
        <v>6960</v>
      </c>
      <c r="G91" t="s">
        <v>87</v>
      </c>
      <c r="H91" t="s">
        <v>112</v>
      </c>
      <c r="I91">
        <v>-4.82</v>
      </c>
      <c r="J91">
        <v>-1.7</v>
      </c>
      <c r="K91">
        <v>-1.7</v>
      </c>
      <c r="L91">
        <v>29</v>
      </c>
      <c r="O91">
        <v>224.898</v>
      </c>
      <c r="P91">
        <v>2750.96</v>
      </c>
      <c r="Q91">
        <v>1100.08</v>
      </c>
      <c r="R91">
        <v>581.726</v>
      </c>
      <c r="S91">
        <v>0</v>
      </c>
      <c r="T91">
        <v>-24605.599999999999</v>
      </c>
      <c r="U91">
        <v>0</v>
      </c>
      <c r="V91">
        <v>0</v>
      </c>
      <c r="W91">
        <v>2033.7</v>
      </c>
      <c r="X91">
        <v>5652.88</v>
      </c>
      <c r="Y91">
        <v>12062</v>
      </c>
      <c r="Z91">
        <v>433.91399999999999</v>
      </c>
      <c r="AA91">
        <v>234.49</v>
      </c>
      <c r="AB91">
        <v>4657.67</v>
      </c>
      <c r="AC91">
        <v>331.959</v>
      </c>
      <c r="AD91">
        <v>714.09799999999996</v>
      </c>
      <c r="AE91">
        <v>0</v>
      </c>
      <c r="AF91">
        <v>299.60500000000002</v>
      </c>
      <c r="AG91">
        <v>1345.66</v>
      </c>
      <c r="AH91">
        <v>1046.06</v>
      </c>
      <c r="AI91">
        <v>11.41</v>
      </c>
      <c r="AJ91">
        <v>34.049999999999997</v>
      </c>
      <c r="AK91">
        <v>4.38</v>
      </c>
      <c r="AL91">
        <v>22.84</v>
      </c>
      <c r="AM91">
        <v>0</v>
      </c>
      <c r="AN91">
        <v>-83.52</v>
      </c>
      <c r="AO91">
        <v>0</v>
      </c>
      <c r="AP91">
        <v>0</v>
      </c>
      <c r="AQ91">
        <v>8.9499999999999993</v>
      </c>
      <c r="AR91">
        <v>31.85</v>
      </c>
      <c r="AS91">
        <v>49.46</v>
      </c>
      <c r="AT91">
        <v>1.79</v>
      </c>
      <c r="AU91">
        <v>81.209999999999994</v>
      </c>
      <c r="AV91">
        <v>72.680000000000007</v>
      </c>
      <c r="BI91">
        <v>0</v>
      </c>
      <c r="BJ91">
        <v>5.8711599999999997</v>
      </c>
      <c r="BK91">
        <v>0.12561700000000001</v>
      </c>
      <c r="BL91">
        <v>7.7370900000000006E-2</v>
      </c>
      <c r="BM91">
        <v>0</v>
      </c>
      <c r="BN91">
        <v>-0.46073999999999998</v>
      </c>
      <c r="BO91">
        <v>0</v>
      </c>
      <c r="BP91">
        <v>0</v>
      </c>
      <c r="BQ91">
        <v>0.53989299999999996</v>
      </c>
      <c r="BR91">
        <v>0.886019</v>
      </c>
      <c r="BS91">
        <v>1.82348</v>
      </c>
      <c r="BT91">
        <v>7.39533E-2</v>
      </c>
      <c r="BU91">
        <v>8.93675</v>
      </c>
      <c r="BV91">
        <v>6.0741500000000004</v>
      </c>
      <c r="BW91">
        <v>175.16900000000001</v>
      </c>
      <c r="BX91">
        <v>2558.3200000000002</v>
      </c>
      <c r="BY91">
        <v>1100.08</v>
      </c>
      <c r="BZ91">
        <v>581.726</v>
      </c>
      <c r="CA91">
        <v>-24605.599999999999</v>
      </c>
      <c r="CB91">
        <v>2033.7</v>
      </c>
      <c r="CC91">
        <v>5660.76</v>
      </c>
      <c r="CD91">
        <v>12062</v>
      </c>
      <c r="CE91">
        <v>433.91399999999999</v>
      </c>
      <c r="CF91">
        <v>3.0209200000000001E-4</v>
      </c>
      <c r="CG91">
        <v>4415.3</v>
      </c>
      <c r="CH91">
        <v>258.55799999999999</v>
      </c>
      <c r="CI91">
        <v>714.09799999999996</v>
      </c>
      <c r="CJ91">
        <v>299.60500000000002</v>
      </c>
      <c r="CK91">
        <v>1272.26</v>
      </c>
      <c r="CL91">
        <v>972.65499999999997</v>
      </c>
      <c r="CM91">
        <v>8.9</v>
      </c>
      <c r="CN91">
        <v>31.74</v>
      </c>
      <c r="CO91">
        <v>4.38</v>
      </c>
      <c r="CP91">
        <v>22.84</v>
      </c>
      <c r="CQ91">
        <v>-83.5</v>
      </c>
      <c r="CR91">
        <v>8.9499999999999993</v>
      </c>
      <c r="CS91">
        <v>31.88</v>
      </c>
      <c r="CT91">
        <v>49.46</v>
      </c>
      <c r="CU91">
        <v>1.79</v>
      </c>
      <c r="CV91">
        <v>76.44</v>
      </c>
      <c r="CW91">
        <v>67.86</v>
      </c>
      <c r="DH91">
        <v>0</v>
      </c>
      <c r="DI91">
        <v>5.5185300000000002</v>
      </c>
      <c r="DJ91">
        <v>0.12561700000000001</v>
      </c>
      <c r="DK91">
        <v>7.7370900000000006E-2</v>
      </c>
      <c r="DL91">
        <v>-0.46073999999999998</v>
      </c>
      <c r="DM91">
        <v>0.53989299999999996</v>
      </c>
      <c r="DN91">
        <v>0.88592700000000002</v>
      </c>
      <c r="DO91">
        <v>1.82348</v>
      </c>
      <c r="DP91">
        <v>7.39533E-2</v>
      </c>
      <c r="DQ91">
        <v>8.5840300000000003</v>
      </c>
      <c r="DR91">
        <v>5.7215199999999999</v>
      </c>
      <c r="DS91" t="s">
        <v>1352</v>
      </c>
      <c r="DT91" t="s">
        <v>670</v>
      </c>
      <c r="DU91" t="s">
        <v>665</v>
      </c>
      <c r="DV91" t="s">
        <v>501</v>
      </c>
      <c r="DW91">
        <v>-0.35271999999999998</v>
      </c>
      <c r="DX91">
        <v>-0.35262700000000002</v>
      </c>
      <c r="DY91">
        <v>-6.2</v>
      </c>
      <c r="DZ91">
        <v>-7.1</v>
      </c>
      <c r="EC91">
        <v>224.898</v>
      </c>
      <c r="ED91">
        <v>2750.96</v>
      </c>
      <c r="EE91">
        <v>1100.08</v>
      </c>
      <c r="EF91">
        <v>581.726</v>
      </c>
      <c r="EG91">
        <v>0</v>
      </c>
      <c r="EH91">
        <v>-24605.599999999999</v>
      </c>
      <c r="EI91">
        <v>0</v>
      </c>
      <c r="EJ91">
        <v>0</v>
      </c>
      <c r="EK91">
        <v>2033.7</v>
      </c>
      <c r="EL91">
        <v>5652.88</v>
      </c>
      <c r="EM91">
        <v>12062</v>
      </c>
      <c r="EN91">
        <v>433.91399999999999</v>
      </c>
      <c r="EO91">
        <v>234.49</v>
      </c>
      <c r="EP91">
        <v>331.959</v>
      </c>
      <c r="EQ91">
        <v>714.09799999999996</v>
      </c>
      <c r="ER91">
        <v>0</v>
      </c>
      <c r="ES91">
        <v>299.60500000000002</v>
      </c>
      <c r="ET91">
        <v>1345.66</v>
      </c>
      <c r="EU91">
        <v>11.41</v>
      </c>
      <c r="EV91">
        <v>34.049999999999997</v>
      </c>
      <c r="EW91">
        <v>4.38</v>
      </c>
      <c r="EX91">
        <v>22.84</v>
      </c>
      <c r="EY91">
        <v>0</v>
      </c>
      <c r="EZ91">
        <v>-83.52</v>
      </c>
      <c r="FA91">
        <v>0</v>
      </c>
      <c r="FB91">
        <v>0</v>
      </c>
      <c r="FC91">
        <v>8.9499999999999993</v>
      </c>
      <c r="FD91">
        <v>31.85</v>
      </c>
      <c r="FE91">
        <v>49.46</v>
      </c>
      <c r="FF91">
        <v>1.79</v>
      </c>
      <c r="FG91">
        <v>81.209999999999994</v>
      </c>
      <c r="FT91">
        <v>0</v>
      </c>
      <c r="FU91">
        <v>5.8711599999999997</v>
      </c>
      <c r="FV91">
        <v>0.12561700000000001</v>
      </c>
      <c r="FW91">
        <v>7.7370900000000006E-2</v>
      </c>
      <c r="FX91">
        <v>0</v>
      </c>
      <c r="FY91">
        <v>-0.46073999999999998</v>
      </c>
      <c r="FZ91">
        <v>0</v>
      </c>
      <c r="GA91">
        <v>0</v>
      </c>
      <c r="GB91">
        <v>0.53989299999999996</v>
      </c>
      <c r="GC91">
        <v>0.886019</v>
      </c>
      <c r="GD91">
        <v>1.82348</v>
      </c>
      <c r="GE91">
        <v>7.39533E-2</v>
      </c>
      <c r="GF91">
        <v>8.93675</v>
      </c>
      <c r="GG91">
        <v>981.52599999999995</v>
      </c>
      <c r="GH91">
        <v>5709.9</v>
      </c>
      <c r="GI91">
        <v>1100.08</v>
      </c>
      <c r="GJ91">
        <v>0</v>
      </c>
      <c r="GK91">
        <v>5894.96</v>
      </c>
      <c r="GL91">
        <v>6547.69</v>
      </c>
      <c r="GM91">
        <v>10697.7</v>
      </c>
      <c r="GN91">
        <v>540.49900000000002</v>
      </c>
      <c r="GO91">
        <v>31472.400000000001</v>
      </c>
      <c r="GP91">
        <v>817.04100000000005</v>
      </c>
      <c r="GQ91">
        <v>1121.78</v>
      </c>
      <c r="GR91">
        <v>291.12400000000002</v>
      </c>
      <c r="GS91">
        <v>2229.94</v>
      </c>
      <c r="GT91">
        <v>31.7774</v>
      </c>
      <c r="GU91">
        <v>63.58</v>
      </c>
      <c r="GV91">
        <v>4.38</v>
      </c>
      <c r="GW91">
        <v>65.795900000000003</v>
      </c>
      <c r="GX91">
        <v>26.6</v>
      </c>
      <c r="GY91">
        <v>41.05</v>
      </c>
      <c r="GZ91">
        <v>44.53</v>
      </c>
      <c r="HA91">
        <v>2.2599999999999998</v>
      </c>
      <c r="HB91">
        <v>279.97300000000001</v>
      </c>
      <c r="HC91">
        <v>29.52</v>
      </c>
      <c r="HD91">
        <v>63.58</v>
      </c>
      <c r="HE91">
        <v>4.38</v>
      </c>
      <c r="HF91">
        <v>32.24</v>
      </c>
      <c r="HG91">
        <v>26.6</v>
      </c>
      <c r="HH91">
        <v>34.56</v>
      </c>
      <c r="HI91">
        <v>44.53</v>
      </c>
      <c r="HJ91">
        <v>2.2599999999999998</v>
      </c>
      <c r="HK91">
        <v>237.67</v>
      </c>
      <c r="ID91">
        <v>0</v>
      </c>
      <c r="IE91">
        <v>9.1997900000000001</v>
      </c>
      <c r="IF91">
        <v>0.12561700000000001</v>
      </c>
      <c r="IG91">
        <v>0</v>
      </c>
      <c r="IH91">
        <v>1.7213499999999999</v>
      </c>
      <c r="II91">
        <v>0.80892399999999998</v>
      </c>
      <c r="IJ91">
        <v>1.7518499999999999</v>
      </c>
      <c r="IK91">
        <v>0.114331</v>
      </c>
      <c r="IL91">
        <v>13.7219</v>
      </c>
      <c r="IM91">
        <v>58.8</v>
      </c>
      <c r="IN91">
        <v>29.8</v>
      </c>
      <c r="IO91">
        <v>29</v>
      </c>
      <c r="IP91">
        <v>57.1</v>
      </c>
      <c r="IQ91">
        <v>29.8</v>
      </c>
      <c r="IR91">
        <v>27.3</v>
      </c>
      <c r="IU91">
        <v>41.62</v>
      </c>
      <c r="IV91">
        <v>31.06</v>
      </c>
      <c r="IW91">
        <v>39.130000000000003</v>
      </c>
      <c r="IX91">
        <v>28.73</v>
      </c>
      <c r="IY91">
        <v>41.62</v>
      </c>
      <c r="IZ91">
        <v>31.06</v>
      </c>
      <c r="JA91">
        <v>71.52</v>
      </c>
      <c r="JB91">
        <v>94.013300000000001</v>
      </c>
      <c r="JK91">
        <v>1</v>
      </c>
      <c r="JL91">
        <v>16.146799999999999</v>
      </c>
      <c r="JM91">
        <v>16.146799999999999</v>
      </c>
      <c r="JP91">
        <v>24612.799999999999</v>
      </c>
      <c r="JQ91">
        <v>16.146799999999999</v>
      </c>
      <c r="JR91">
        <v>1.5</v>
      </c>
      <c r="JS91">
        <v>2.27</v>
      </c>
      <c r="JT91">
        <v>8.5500000000000007</v>
      </c>
      <c r="JU91">
        <v>1.49</v>
      </c>
      <c r="JV91">
        <v>2.2799999999999998</v>
      </c>
      <c r="JW91">
        <v>8.1</v>
      </c>
      <c r="JZ91">
        <v>2</v>
      </c>
      <c r="KA91">
        <v>8</v>
      </c>
      <c r="KB91">
        <v>88.894800000000004</v>
      </c>
      <c r="KC91">
        <v>84.07</v>
      </c>
      <c r="KD91">
        <v>79.346900000000005</v>
      </c>
      <c r="KE91">
        <v>78.117199999999997</v>
      </c>
      <c r="KF91">
        <v>141.30699999999999</v>
      </c>
      <c r="KG91">
        <v>155.96600000000001</v>
      </c>
      <c r="KJ91">
        <v>45.050400000000003</v>
      </c>
      <c r="KK91">
        <v>671.61199999999997</v>
      </c>
      <c r="KL91">
        <v>219.49799999999999</v>
      </c>
      <c r="KM91">
        <v>114.486</v>
      </c>
      <c r="KN91">
        <v>0</v>
      </c>
      <c r="KO91">
        <v>-3768.26</v>
      </c>
      <c r="KP91">
        <v>0</v>
      </c>
      <c r="KQ91">
        <v>0</v>
      </c>
      <c r="KR91">
        <v>441.303</v>
      </c>
      <c r="KS91">
        <v>1122.7</v>
      </c>
      <c r="KT91">
        <v>2466.0500000000002</v>
      </c>
      <c r="KU91">
        <v>95.033199999999994</v>
      </c>
      <c r="KV91">
        <v>1407.48</v>
      </c>
      <c r="KW91">
        <v>1761.72</v>
      </c>
      <c r="KX91">
        <v>3789.74</v>
      </c>
      <c r="KY91">
        <v>0</v>
      </c>
      <c r="KZ91">
        <v>1590.01</v>
      </c>
      <c r="LA91">
        <v>7141.47</v>
      </c>
      <c r="LB91">
        <v>34.858800000000002</v>
      </c>
      <c r="LC91">
        <v>625.63800000000003</v>
      </c>
      <c r="LD91">
        <v>219.49799999999999</v>
      </c>
      <c r="LE91">
        <v>114.486</v>
      </c>
      <c r="LF91">
        <v>-3768.26</v>
      </c>
      <c r="LG91">
        <v>441.303</v>
      </c>
      <c r="LH91">
        <v>1124.2</v>
      </c>
      <c r="LI91">
        <v>2466.0500000000002</v>
      </c>
      <c r="LJ91">
        <v>95.033199999999994</v>
      </c>
      <c r="LK91">
        <v>1352.81</v>
      </c>
      <c r="LL91">
        <v>1372.17</v>
      </c>
      <c r="LM91">
        <v>3789.74</v>
      </c>
      <c r="LN91">
        <v>1590.01</v>
      </c>
      <c r="LO91">
        <v>6751.93</v>
      </c>
      <c r="LP91">
        <v>204.57900000000001</v>
      </c>
      <c r="LQ91">
        <v>1354.47</v>
      </c>
      <c r="LR91">
        <v>219.49799999999999</v>
      </c>
      <c r="LS91">
        <v>0</v>
      </c>
      <c r="LT91">
        <v>1278.6099999999999</v>
      </c>
      <c r="LU91">
        <v>1315.06</v>
      </c>
      <c r="LV91">
        <v>2209.0100000000002</v>
      </c>
      <c r="LW91">
        <v>129.84899999999999</v>
      </c>
      <c r="LX91">
        <v>6711.08</v>
      </c>
      <c r="LY91">
        <v>4336.0600000000004</v>
      </c>
      <c r="LZ91">
        <v>5953.31</v>
      </c>
      <c r="MA91">
        <v>1545</v>
      </c>
      <c r="MB91">
        <v>11834.4</v>
      </c>
    </row>
    <row r="92" spans="1:340" x14ac:dyDescent="0.25">
      <c r="A92" s="26">
        <v>44502.566041666665</v>
      </c>
      <c r="B92" t="s">
        <v>1440</v>
      </c>
      <c r="C92" t="s">
        <v>849</v>
      </c>
      <c r="D92">
        <v>13</v>
      </c>
      <c r="E92">
        <v>8</v>
      </c>
      <c r="F92">
        <v>6960</v>
      </c>
      <c r="G92" t="s">
        <v>87</v>
      </c>
      <c r="H92" t="s">
        <v>393</v>
      </c>
      <c r="I92">
        <v>0</v>
      </c>
      <c r="J92">
        <v>0</v>
      </c>
      <c r="K92">
        <v>0</v>
      </c>
      <c r="L92">
        <v>27.3</v>
      </c>
      <c r="O92">
        <v>151.09899999999999</v>
      </c>
      <c r="P92">
        <v>6325.04</v>
      </c>
      <c r="Q92">
        <v>1100.08</v>
      </c>
      <c r="R92">
        <v>581.71500000000003</v>
      </c>
      <c r="S92">
        <v>0</v>
      </c>
      <c r="T92">
        <v>-28417.200000000001</v>
      </c>
      <c r="U92">
        <v>0</v>
      </c>
      <c r="V92">
        <v>0</v>
      </c>
      <c r="W92">
        <v>2033.7</v>
      </c>
      <c r="X92">
        <v>5729.73</v>
      </c>
      <c r="Y92">
        <v>12062</v>
      </c>
      <c r="Z92">
        <v>433.91399999999999</v>
      </c>
      <c r="AA92">
        <v>1.19882E-3</v>
      </c>
      <c r="AB92">
        <v>8157.94</v>
      </c>
      <c r="AC92">
        <v>223.06100000000001</v>
      </c>
      <c r="AD92">
        <v>676.09100000000001</v>
      </c>
      <c r="AE92">
        <v>0</v>
      </c>
      <c r="AF92">
        <v>299.60500000000002</v>
      </c>
      <c r="AG92">
        <v>1198.76</v>
      </c>
      <c r="AH92">
        <v>899.15200000000004</v>
      </c>
      <c r="AI92">
        <v>7.69</v>
      </c>
      <c r="AJ92">
        <v>51.27</v>
      </c>
      <c r="AK92">
        <v>4.4000000000000004</v>
      </c>
      <c r="AL92">
        <v>21.84</v>
      </c>
      <c r="AM92">
        <v>0</v>
      </c>
      <c r="AN92">
        <v>-93.75</v>
      </c>
      <c r="AO92">
        <v>0</v>
      </c>
      <c r="AP92">
        <v>0</v>
      </c>
      <c r="AQ92">
        <v>9.1300000000000008</v>
      </c>
      <c r="AR92">
        <v>32.49</v>
      </c>
      <c r="AS92">
        <v>49.76</v>
      </c>
      <c r="AT92">
        <v>1.81</v>
      </c>
      <c r="AU92">
        <v>84.64</v>
      </c>
      <c r="AV92">
        <v>85.2</v>
      </c>
      <c r="BI92">
        <v>0</v>
      </c>
      <c r="BJ92">
        <v>7.4303800000000004</v>
      </c>
      <c r="BK92">
        <v>0.12561700000000001</v>
      </c>
      <c r="BL92">
        <v>7.7370900000000006E-2</v>
      </c>
      <c r="BM92">
        <v>0</v>
      </c>
      <c r="BN92">
        <v>-0.42384500000000003</v>
      </c>
      <c r="BO92">
        <v>0</v>
      </c>
      <c r="BP92">
        <v>0</v>
      </c>
      <c r="BQ92">
        <v>0.53989299999999996</v>
      </c>
      <c r="BR92">
        <v>0.88980300000000001</v>
      </c>
      <c r="BS92">
        <v>1.82348</v>
      </c>
      <c r="BT92">
        <v>7.39533E-2</v>
      </c>
      <c r="BU92">
        <v>10.5366</v>
      </c>
      <c r="BV92">
        <v>7.6333700000000002</v>
      </c>
      <c r="BW92">
        <v>151.09899999999999</v>
      </c>
      <c r="BX92">
        <v>6325.04</v>
      </c>
      <c r="BY92">
        <v>1100.08</v>
      </c>
      <c r="BZ92">
        <v>581.71500000000003</v>
      </c>
      <c r="CA92">
        <v>-28417.200000000001</v>
      </c>
      <c r="CB92">
        <v>2033.7</v>
      </c>
      <c r="CC92">
        <v>5729.73</v>
      </c>
      <c r="CD92">
        <v>12062</v>
      </c>
      <c r="CE92">
        <v>433.91399999999999</v>
      </c>
      <c r="CF92">
        <v>1.19882E-3</v>
      </c>
      <c r="CG92">
        <v>8157.94</v>
      </c>
      <c r="CH92">
        <v>223.06100000000001</v>
      </c>
      <c r="CI92">
        <v>676.09100000000001</v>
      </c>
      <c r="CJ92">
        <v>299.60500000000002</v>
      </c>
      <c r="CK92">
        <v>1198.76</v>
      </c>
      <c r="CL92">
        <v>899.15200000000004</v>
      </c>
      <c r="CM92">
        <v>7.69</v>
      </c>
      <c r="CN92">
        <v>51.27</v>
      </c>
      <c r="CO92">
        <v>4.4000000000000004</v>
      </c>
      <c r="CP92">
        <v>21.84</v>
      </c>
      <c r="CQ92">
        <v>-93.75</v>
      </c>
      <c r="CR92">
        <v>9.1300000000000008</v>
      </c>
      <c r="CS92">
        <v>32.49</v>
      </c>
      <c r="CT92">
        <v>49.76</v>
      </c>
      <c r="CU92">
        <v>1.81</v>
      </c>
      <c r="CV92">
        <v>84.64</v>
      </c>
      <c r="CW92">
        <v>85.2</v>
      </c>
      <c r="DH92">
        <v>0</v>
      </c>
      <c r="DI92">
        <v>7.4303800000000004</v>
      </c>
      <c r="DJ92">
        <v>0.12561700000000001</v>
      </c>
      <c r="DK92">
        <v>7.7370900000000006E-2</v>
      </c>
      <c r="DL92">
        <v>-0.42384500000000003</v>
      </c>
      <c r="DM92">
        <v>0.53989299999999996</v>
      </c>
      <c r="DN92">
        <v>0.88980300000000001</v>
      </c>
      <c r="DO92">
        <v>1.82348</v>
      </c>
      <c r="DP92">
        <v>7.39533E-2</v>
      </c>
      <c r="DQ92">
        <v>10.5366</v>
      </c>
      <c r="DR92">
        <v>7.6333700000000002</v>
      </c>
      <c r="DS92" t="s">
        <v>1352</v>
      </c>
      <c r="DT92" t="s">
        <v>670</v>
      </c>
      <c r="DU92" t="s">
        <v>665</v>
      </c>
      <c r="DV92" t="s">
        <v>501</v>
      </c>
      <c r="DW92">
        <v>0</v>
      </c>
      <c r="DX92">
        <v>0</v>
      </c>
      <c r="DY92">
        <v>0</v>
      </c>
      <c r="DZ92">
        <v>0</v>
      </c>
      <c r="EC92">
        <v>151.09899999999999</v>
      </c>
      <c r="ED92">
        <v>6325.04</v>
      </c>
      <c r="EE92">
        <v>1100.08</v>
      </c>
      <c r="EF92">
        <v>581.71500000000003</v>
      </c>
      <c r="EG92">
        <v>0</v>
      </c>
      <c r="EH92">
        <v>-28417.200000000001</v>
      </c>
      <c r="EI92">
        <v>0</v>
      </c>
      <c r="EJ92">
        <v>0</v>
      </c>
      <c r="EK92">
        <v>2033.7</v>
      </c>
      <c r="EL92">
        <v>5729.73</v>
      </c>
      <c r="EM92">
        <v>12062</v>
      </c>
      <c r="EN92">
        <v>433.91399999999999</v>
      </c>
      <c r="EO92">
        <v>1.19882E-3</v>
      </c>
      <c r="EP92">
        <v>223.06100000000001</v>
      </c>
      <c r="EQ92">
        <v>676.09100000000001</v>
      </c>
      <c r="ER92">
        <v>0</v>
      </c>
      <c r="ES92">
        <v>299.60500000000002</v>
      </c>
      <c r="ET92">
        <v>1198.76</v>
      </c>
      <c r="EU92">
        <v>7.69</v>
      </c>
      <c r="EV92">
        <v>51.27</v>
      </c>
      <c r="EW92">
        <v>4.4000000000000004</v>
      </c>
      <c r="EX92">
        <v>21.84</v>
      </c>
      <c r="EY92">
        <v>0</v>
      </c>
      <c r="EZ92">
        <v>-93.75</v>
      </c>
      <c r="FA92">
        <v>0</v>
      </c>
      <c r="FB92">
        <v>0</v>
      </c>
      <c r="FC92">
        <v>9.1300000000000008</v>
      </c>
      <c r="FD92">
        <v>32.49</v>
      </c>
      <c r="FE92">
        <v>49.76</v>
      </c>
      <c r="FF92">
        <v>1.81</v>
      </c>
      <c r="FG92">
        <v>84.64</v>
      </c>
      <c r="FT92">
        <v>0</v>
      </c>
      <c r="FU92">
        <v>7.4303800000000004</v>
      </c>
      <c r="FV92">
        <v>0.12561700000000001</v>
      </c>
      <c r="FW92">
        <v>7.7370900000000006E-2</v>
      </c>
      <c r="FX92">
        <v>0</v>
      </c>
      <c r="FY92">
        <v>-0.42384500000000003</v>
      </c>
      <c r="FZ92">
        <v>0</v>
      </c>
      <c r="GA92">
        <v>0</v>
      </c>
      <c r="GB92">
        <v>0.53989299999999996</v>
      </c>
      <c r="GC92">
        <v>0.88980300000000001</v>
      </c>
      <c r="GD92">
        <v>1.82348</v>
      </c>
      <c r="GE92">
        <v>7.39533E-2</v>
      </c>
      <c r="GF92">
        <v>10.5366</v>
      </c>
      <c r="GG92">
        <v>882.78800000000001</v>
      </c>
      <c r="GH92">
        <v>13374.1</v>
      </c>
      <c r="GI92">
        <v>1100.08</v>
      </c>
      <c r="GJ92">
        <v>0</v>
      </c>
      <c r="GK92">
        <v>5894.96</v>
      </c>
      <c r="GL92">
        <v>6547.69</v>
      </c>
      <c r="GM92">
        <v>10697.7</v>
      </c>
      <c r="GN92">
        <v>540.49900000000002</v>
      </c>
      <c r="GO92">
        <v>39037.800000000003</v>
      </c>
      <c r="GP92">
        <v>734.96</v>
      </c>
      <c r="GQ92">
        <v>1077.4000000000001</v>
      </c>
      <c r="GR92">
        <v>291.12400000000002</v>
      </c>
      <c r="GS92">
        <v>2103.4899999999998</v>
      </c>
      <c r="GT92">
        <v>29.534600000000001</v>
      </c>
      <c r="GU92">
        <v>97.45</v>
      </c>
      <c r="GV92">
        <v>4.4000000000000004</v>
      </c>
      <c r="GW92">
        <v>63.510199999999998</v>
      </c>
      <c r="GX92">
        <v>27.27</v>
      </c>
      <c r="GY92">
        <v>41.19</v>
      </c>
      <c r="GZ92">
        <v>44.84</v>
      </c>
      <c r="HA92">
        <v>2.31</v>
      </c>
      <c r="HB92">
        <v>310.505</v>
      </c>
      <c r="HC92">
        <v>26.64</v>
      </c>
      <c r="HD92">
        <v>97.45</v>
      </c>
      <c r="HE92">
        <v>4.4000000000000004</v>
      </c>
      <c r="HF92">
        <v>31.12</v>
      </c>
      <c r="HG92">
        <v>27.27</v>
      </c>
      <c r="HH92">
        <v>34.700000000000003</v>
      </c>
      <c r="HI92">
        <v>44.84</v>
      </c>
      <c r="HJ92">
        <v>2.31</v>
      </c>
      <c r="HK92">
        <v>268.73</v>
      </c>
      <c r="ID92">
        <v>0</v>
      </c>
      <c r="IE92">
        <v>11.329499999999999</v>
      </c>
      <c r="IF92">
        <v>0.12561700000000001</v>
      </c>
      <c r="IG92">
        <v>0</v>
      </c>
      <c r="IH92">
        <v>1.7213499999999999</v>
      </c>
      <c r="II92">
        <v>0.80892399999999998</v>
      </c>
      <c r="IJ92">
        <v>1.7518499999999999</v>
      </c>
      <c r="IK92">
        <v>0.114331</v>
      </c>
      <c r="IL92">
        <v>15.851599999999999</v>
      </c>
      <c r="IM92">
        <v>57.5</v>
      </c>
      <c r="IN92">
        <v>30.2</v>
      </c>
      <c r="IO92">
        <v>27.3</v>
      </c>
      <c r="IP92">
        <v>57.5</v>
      </c>
      <c r="IQ92">
        <v>30.2</v>
      </c>
      <c r="IR92">
        <v>27.3</v>
      </c>
      <c r="IU92">
        <v>58.6</v>
      </c>
      <c r="IV92">
        <v>26.6</v>
      </c>
      <c r="IW92">
        <v>58.6</v>
      </c>
      <c r="IX92">
        <v>26.6</v>
      </c>
      <c r="IY92">
        <v>58.6</v>
      </c>
      <c r="IZ92">
        <v>26.6</v>
      </c>
      <c r="JA92">
        <v>105.07</v>
      </c>
      <c r="JB92">
        <v>89.824799999999996</v>
      </c>
      <c r="JK92">
        <v>1</v>
      </c>
      <c r="JL92">
        <v>18.850999999999999</v>
      </c>
      <c r="JM92">
        <v>18.850999999999999</v>
      </c>
      <c r="JP92">
        <v>28425.599999999999</v>
      </c>
      <c r="JQ92">
        <v>18.850999999999999</v>
      </c>
      <c r="JR92">
        <v>1.7</v>
      </c>
      <c r="JS92">
        <v>2.69</v>
      </c>
      <c r="JT92">
        <v>7.98</v>
      </c>
      <c r="JU92">
        <v>1.7</v>
      </c>
      <c r="JV92">
        <v>2.69</v>
      </c>
      <c r="JW92">
        <v>7.98</v>
      </c>
      <c r="JZ92">
        <v>2</v>
      </c>
      <c r="KA92">
        <v>8</v>
      </c>
      <c r="KB92">
        <v>96.129599999999996</v>
      </c>
      <c r="KC92">
        <v>91.869399999999999</v>
      </c>
      <c r="KD92">
        <v>96.129599999999996</v>
      </c>
      <c r="KE92">
        <v>91.869399999999999</v>
      </c>
      <c r="KF92">
        <v>170.88300000000001</v>
      </c>
      <c r="KG92">
        <v>177.154</v>
      </c>
      <c r="KJ92">
        <v>30.075299999999999</v>
      </c>
      <c r="KK92">
        <v>1501.47</v>
      </c>
      <c r="KL92">
        <v>219.49799999999999</v>
      </c>
      <c r="KM92">
        <v>114.48399999999999</v>
      </c>
      <c r="KN92">
        <v>0</v>
      </c>
      <c r="KO92">
        <v>-4390.13</v>
      </c>
      <c r="KP92">
        <v>0</v>
      </c>
      <c r="KQ92">
        <v>0</v>
      </c>
      <c r="KR92">
        <v>441.303</v>
      </c>
      <c r="KS92">
        <v>1137.75</v>
      </c>
      <c r="KT92">
        <v>2466.0500000000002</v>
      </c>
      <c r="KU92">
        <v>95.033199999999994</v>
      </c>
      <c r="KV92">
        <v>1615.54</v>
      </c>
      <c r="KW92">
        <v>1183.79</v>
      </c>
      <c r="KX92">
        <v>3588.04</v>
      </c>
      <c r="KY92">
        <v>0</v>
      </c>
      <c r="KZ92">
        <v>1590.01</v>
      </c>
      <c r="LA92">
        <v>6361.84</v>
      </c>
      <c r="LB92">
        <v>30.075299999999999</v>
      </c>
      <c r="LC92">
        <v>1501.47</v>
      </c>
      <c r="LD92">
        <v>219.49799999999999</v>
      </c>
      <c r="LE92">
        <v>114.48399999999999</v>
      </c>
      <c r="LF92">
        <v>-4390.13</v>
      </c>
      <c r="LG92">
        <v>441.303</v>
      </c>
      <c r="LH92">
        <v>1137.75</v>
      </c>
      <c r="LI92">
        <v>2466.0500000000002</v>
      </c>
      <c r="LJ92">
        <v>95.033199999999994</v>
      </c>
      <c r="LK92">
        <v>1615.54</v>
      </c>
      <c r="LL92">
        <v>1183.79</v>
      </c>
      <c r="LM92">
        <v>3588.04</v>
      </c>
      <c r="LN92">
        <v>1590.01</v>
      </c>
      <c r="LO92">
        <v>6361.84</v>
      </c>
      <c r="LP92">
        <v>183.68899999999999</v>
      </c>
      <c r="LQ92">
        <v>3030.45</v>
      </c>
      <c r="LR92">
        <v>219.49799999999999</v>
      </c>
      <c r="LS92">
        <v>0</v>
      </c>
      <c r="LT92">
        <v>1278.6099999999999</v>
      </c>
      <c r="LU92">
        <v>1315.06</v>
      </c>
      <c r="LV92">
        <v>2209.0100000000002</v>
      </c>
      <c r="LW92">
        <v>129.84899999999999</v>
      </c>
      <c r="LX92">
        <v>8366.17</v>
      </c>
      <c r="LY92">
        <v>3900.45</v>
      </c>
      <c r="LZ92">
        <v>5717.81</v>
      </c>
      <c r="MA92">
        <v>1545</v>
      </c>
      <c r="MB92">
        <v>11163.3</v>
      </c>
    </row>
    <row r="93" spans="1:340" x14ac:dyDescent="0.25">
      <c r="A93" s="26">
        <v>44502.566481481481</v>
      </c>
      <c r="B93" t="s">
        <v>1441</v>
      </c>
      <c r="C93" t="s">
        <v>851</v>
      </c>
      <c r="D93">
        <v>13</v>
      </c>
      <c r="E93">
        <v>8</v>
      </c>
      <c r="F93">
        <v>6960</v>
      </c>
      <c r="G93" t="s">
        <v>87</v>
      </c>
      <c r="H93" t="s">
        <v>112</v>
      </c>
      <c r="I93">
        <v>-5.54</v>
      </c>
      <c r="J93">
        <v>-1.7</v>
      </c>
      <c r="K93">
        <v>-1.7</v>
      </c>
      <c r="L93">
        <v>29</v>
      </c>
      <c r="O93">
        <v>195.40600000000001</v>
      </c>
      <c r="P93">
        <v>6703.87</v>
      </c>
      <c r="Q93">
        <v>1100.08</v>
      </c>
      <c r="R93">
        <v>581.71500000000003</v>
      </c>
      <c r="S93">
        <v>0</v>
      </c>
      <c r="T93">
        <v>-28417.200000000001</v>
      </c>
      <c r="U93">
        <v>0</v>
      </c>
      <c r="V93">
        <v>0</v>
      </c>
      <c r="W93">
        <v>2033.7</v>
      </c>
      <c r="X93">
        <v>5721.68</v>
      </c>
      <c r="Y93">
        <v>12062</v>
      </c>
      <c r="Z93">
        <v>433.91399999999999</v>
      </c>
      <c r="AA93">
        <v>415.08699999999999</v>
      </c>
      <c r="AB93">
        <v>8581.08</v>
      </c>
      <c r="AC93">
        <v>288.47000000000003</v>
      </c>
      <c r="AD93">
        <v>676.09100000000001</v>
      </c>
      <c r="AE93">
        <v>0</v>
      </c>
      <c r="AF93">
        <v>299.60500000000002</v>
      </c>
      <c r="AG93">
        <v>1264.17</v>
      </c>
      <c r="AH93">
        <v>964.56100000000004</v>
      </c>
      <c r="AI93">
        <v>9.9499999999999993</v>
      </c>
      <c r="AJ93">
        <v>54.55</v>
      </c>
      <c r="AK93">
        <v>4.4000000000000004</v>
      </c>
      <c r="AL93">
        <v>21.84</v>
      </c>
      <c r="AM93">
        <v>0</v>
      </c>
      <c r="AN93">
        <v>-93.8</v>
      </c>
      <c r="AO93">
        <v>0</v>
      </c>
      <c r="AP93">
        <v>0</v>
      </c>
      <c r="AQ93">
        <v>9.1300000000000008</v>
      </c>
      <c r="AR93">
        <v>32.46</v>
      </c>
      <c r="AS93">
        <v>49.76</v>
      </c>
      <c r="AT93">
        <v>1.81</v>
      </c>
      <c r="AU93">
        <v>90.1</v>
      </c>
      <c r="AV93">
        <v>90.74</v>
      </c>
      <c r="BI93">
        <v>0</v>
      </c>
      <c r="BJ93">
        <v>7.9022699999999997</v>
      </c>
      <c r="BK93">
        <v>0.12561700000000001</v>
      </c>
      <c r="BL93">
        <v>7.7370900000000006E-2</v>
      </c>
      <c r="BM93">
        <v>0</v>
      </c>
      <c r="BN93">
        <v>-0.42384500000000003</v>
      </c>
      <c r="BO93">
        <v>0</v>
      </c>
      <c r="BP93">
        <v>0</v>
      </c>
      <c r="BQ93">
        <v>0.53989299999999996</v>
      </c>
      <c r="BR93">
        <v>0.88986600000000005</v>
      </c>
      <c r="BS93">
        <v>1.82348</v>
      </c>
      <c r="BT93">
        <v>7.39533E-2</v>
      </c>
      <c r="BU93">
        <v>11.008599999999999</v>
      </c>
      <c r="BV93">
        <v>8.1052499999999998</v>
      </c>
      <c r="BW93">
        <v>151.09899999999999</v>
      </c>
      <c r="BX93">
        <v>6325.04</v>
      </c>
      <c r="BY93">
        <v>1100.08</v>
      </c>
      <c r="BZ93">
        <v>581.71500000000003</v>
      </c>
      <c r="CA93">
        <v>-28417.200000000001</v>
      </c>
      <c r="CB93">
        <v>2033.7</v>
      </c>
      <c r="CC93">
        <v>5729.73</v>
      </c>
      <c r="CD93">
        <v>12062</v>
      </c>
      <c r="CE93">
        <v>433.91399999999999</v>
      </c>
      <c r="CF93">
        <v>1.19882E-3</v>
      </c>
      <c r="CG93">
        <v>8157.94</v>
      </c>
      <c r="CH93">
        <v>223.06100000000001</v>
      </c>
      <c r="CI93">
        <v>676.09100000000001</v>
      </c>
      <c r="CJ93">
        <v>299.60500000000002</v>
      </c>
      <c r="CK93">
        <v>1198.76</v>
      </c>
      <c r="CL93">
        <v>899.15200000000004</v>
      </c>
      <c r="CM93">
        <v>7.69</v>
      </c>
      <c r="CN93">
        <v>51.27</v>
      </c>
      <c r="CO93">
        <v>4.4000000000000004</v>
      </c>
      <c r="CP93">
        <v>21.84</v>
      </c>
      <c r="CQ93">
        <v>-93.75</v>
      </c>
      <c r="CR93">
        <v>9.1300000000000008</v>
      </c>
      <c r="CS93">
        <v>32.49</v>
      </c>
      <c r="CT93">
        <v>49.76</v>
      </c>
      <c r="CU93">
        <v>1.81</v>
      </c>
      <c r="CV93">
        <v>84.64</v>
      </c>
      <c r="CW93">
        <v>85.2</v>
      </c>
      <c r="DH93">
        <v>0</v>
      </c>
      <c r="DI93">
        <v>7.4303800000000004</v>
      </c>
      <c r="DJ93">
        <v>0.12561700000000001</v>
      </c>
      <c r="DK93">
        <v>7.7370900000000006E-2</v>
      </c>
      <c r="DL93">
        <v>-0.42384500000000003</v>
      </c>
      <c r="DM93">
        <v>0.53989299999999996</v>
      </c>
      <c r="DN93">
        <v>0.88980300000000001</v>
      </c>
      <c r="DO93">
        <v>1.82348</v>
      </c>
      <c r="DP93">
        <v>7.39533E-2</v>
      </c>
      <c r="DQ93">
        <v>10.5366</v>
      </c>
      <c r="DR93">
        <v>7.6333700000000002</v>
      </c>
      <c r="DS93" t="s">
        <v>1352</v>
      </c>
      <c r="DT93" t="s">
        <v>670</v>
      </c>
      <c r="DU93" t="s">
        <v>665</v>
      </c>
      <c r="DV93" t="s">
        <v>501</v>
      </c>
      <c r="DW93">
        <v>-0.47194999999999998</v>
      </c>
      <c r="DX93">
        <v>-0.471887</v>
      </c>
      <c r="DY93">
        <v>-6.5</v>
      </c>
      <c r="DZ93">
        <v>-6.5</v>
      </c>
      <c r="EC93">
        <v>195.40600000000001</v>
      </c>
      <c r="ED93">
        <v>6703.87</v>
      </c>
      <c r="EE93">
        <v>1100.08</v>
      </c>
      <c r="EF93">
        <v>581.71500000000003</v>
      </c>
      <c r="EG93">
        <v>0</v>
      </c>
      <c r="EH93">
        <v>-28417.200000000001</v>
      </c>
      <c r="EI93">
        <v>0</v>
      </c>
      <c r="EJ93">
        <v>0</v>
      </c>
      <c r="EK93">
        <v>2033.7</v>
      </c>
      <c r="EL93">
        <v>5721.68</v>
      </c>
      <c r="EM93">
        <v>12062</v>
      </c>
      <c r="EN93">
        <v>433.91399999999999</v>
      </c>
      <c r="EO93">
        <v>415.08699999999999</v>
      </c>
      <c r="EP93">
        <v>288.47000000000003</v>
      </c>
      <c r="EQ93">
        <v>676.09100000000001</v>
      </c>
      <c r="ER93">
        <v>0</v>
      </c>
      <c r="ES93">
        <v>299.60500000000002</v>
      </c>
      <c r="ET93">
        <v>1264.17</v>
      </c>
      <c r="EU93">
        <v>9.9499999999999993</v>
      </c>
      <c r="EV93">
        <v>54.55</v>
      </c>
      <c r="EW93">
        <v>4.4000000000000004</v>
      </c>
      <c r="EX93">
        <v>21.84</v>
      </c>
      <c r="EY93">
        <v>0</v>
      </c>
      <c r="EZ93">
        <v>-93.8</v>
      </c>
      <c r="FA93">
        <v>0</v>
      </c>
      <c r="FB93">
        <v>0</v>
      </c>
      <c r="FC93">
        <v>9.1300000000000008</v>
      </c>
      <c r="FD93">
        <v>32.46</v>
      </c>
      <c r="FE93">
        <v>49.76</v>
      </c>
      <c r="FF93">
        <v>1.81</v>
      </c>
      <c r="FG93">
        <v>90.1</v>
      </c>
      <c r="FT93">
        <v>0</v>
      </c>
      <c r="FU93">
        <v>7.9022699999999997</v>
      </c>
      <c r="FV93">
        <v>0.12561700000000001</v>
      </c>
      <c r="FW93">
        <v>7.7370900000000006E-2</v>
      </c>
      <c r="FX93">
        <v>0</v>
      </c>
      <c r="FY93">
        <v>-0.42384500000000003</v>
      </c>
      <c r="FZ93">
        <v>0</v>
      </c>
      <c r="GA93">
        <v>0</v>
      </c>
      <c r="GB93">
        <v>0.53989299999999996</v>
      </c>
      <c r="GC93">
        <v>0.88986600000000005</v>
      </c>
      <c r="GD93">
        <v>1.82348</v>
      </c>
      <c r="GE93">
        <v>7.39533E-2</v>
      </c>
      <c r="GF93">
        <v>11.008599999999999</v>
      </c>
      <c r="GG93">
        <v>882.78800000000001</v>
      </c>
      <c r="GH93">
        <v>13374.1</v>
      </c>
      <c r="GI93">
        <v>1100.08</v>
      </c>
      <c r="GJ93">
        <v>0</v>
      </c>
      <c r="GK93">
        <v>5894.96</v>
      </c>
      <c r="GL93">
        <v>6547.69</v>
      </c>
      <c r="GM93">
        <v>10697.7</v>
      </c>
      <c r="GN93">
        <v>540.49900000000002</v>
      </c>
      <c r="GO93">
        <v>39037.800000000003</v>
      </c>
      <c r="GP93">
        <v>734.96</v>
      </c>
      <c r="GQ93">
        <v>1077.4000000000001</v>
      </c>
      <c r="GR93">
        <v>291.12400000000002</v>
      </c>
      <c r="GS93">
        <v>2103.4899999999998</v>
      </c>
      <c r="GT93">
        <v>29.534600000000001</v>
      </c>
      <c r="GU93">
        <v>97.45</v>
      </c>
      <c r="GV93">
        <v>4.4000000000000004</v>
      </c>
      <c r="GW93">
        <v>63.510199999999998</v>
      </c>
      <c r="GX93">
        <v>27.27</v>
      </c>
      <c r="GY93">
        <v>41.19</v>
      </c>
      <c r="GZ93">
        <v>44.84</v>
      </c>
      <c r="HA93">
        <v>2.31</v>
      </c>
      <c r="HB93">
        <v>310.505</v>
      </c>
      <c r="HC93">
        <v>26.64</v>
      </c>
      <c r="HD93">
        <v>97.45</v>
      </c>
      <c r="HE93">
        <v>4.4000000000000004</v>
      </c>
      <c r="HF93">
        <v>31.12</v>
      </c>
      <c r="HG93">
        <v>27.27</v>
      </c>
      <c r="HH93">
        <v>34.700000000000003</v>
      </c>
      <c r="HI93">
        <v>44.84</v>
      </c>
      <c r="HJ93">
        <v>2.31</v>
      </c>
      <c r="HK93">
        <v>268.73</v>
      </c>
      <c r="ID93">
        <v>0</v>
      </c>
      <c r="IE93">
        <v>11.329499999999999</v>
      </c>
      <c r="IF93">
        <v>0.12561700000000001</v>
      </c>
      <c r="IG93">
        <v>0</v>
      </c>
      <c r="IH93">
        <v>1.7213499999999999</v>
      </c>
      <c r="II93">
        <v>0.80892399999999998</v>
      </c>
      <c r="IJ93">
        <v>1.7518499999999999</v>
      </c>
      <c r="IK93">
        <v>0.114331</v>
      </c>
      <c r="IL93">
        <v>15.851599999999999</v>
      </c>
      <c r="IM93">
        <v>59.2</v>
      </c>
      <c r="IN93">
        <v>30.2</v>
      </c>
      <c r="IO93">
        <v>29</v>
      </c>
      <c r="IP93">
        <v>57.5</v>
      </c>
      <c r="IQ93">
        <v>30.2</v>
      </c>
      <c r="IR93">
        <v>27.3</v>
      </c>
      <c r="IU93">
        <v>62.05</v>
      </c>
      <c r="IV93">
        <v>28.69</v>
      </c>
      <c r="IW93">
        <v>58.6</v>
      </c>
      <c r="IX93">
        <v>26.6</v>
      </c>
      <c r="IY93">
        <v>62.05</v>
      </c>
      <c r="IZ93">
        <v>28.69</v>
      </c>
      <c r="JA93">
        <v>105.07</v>
      </c>
      <c r="JB93">
        <v>89.824799999999996</v>
      </c>
      <c r="JK93">
        <v>1</v>
      </c>
      <c r="JL93">
        <v>18.850999999999999</v>
      </c>
      <c r="JM93">
        <v>18.850999999999999</v>
      </c>
      <c r="JP93">
        <v>28425.599999999999</v>
      </c>
      <c r="JQ93">
        <v>18.850999999999999</v>
      </c>
      <c r="JR93">
        <v>1.72</v>
      </c>
      <c r="JS93">
        <v>2.67</v>
      </c>
      <c r="JT93">
        <v>8.42</v>
      </c>
      <c r="JU93">
        <v>1.7</v>
      </c>
      <c r="JV93">
        <v>2.69</v>
      </c>
      <c r="JW93">
        <v>7.98</v>
      </c>
      <c r="JZ93">
        <v>2</v>
      </c>
      <c r="KA93">
        <v>8</v>
      </c>
      <c r="KB93">
        <v>107.419</v>
      </c>
      <c r="KC93">
        <v>98.400400000000005</v>
      </c>
      <c r="KD93">
        <v>96.129599999999996</v>
      </c>
      <c r="KE93">
        <v>91.869399999999999</v>
      </c>
      <c r="KF93">
        <v>170.88300000000001</v>
      </c>
      <c r="KG93">
        <v>177.154</v>
      </c>
      <c r="KJ93">
        <v>39.1524</v>
      </c>
      <c r="KK93">
        <v>1589.11</v>
      </c>
      <c r="KL93">
        <v>219.49799999999999</v>
      </c>
      <c r="KM93">
        <v>114.48399999999999</v>
      </c>
      <c r="KN93">
        <v>0</v>
      </c>
      <c r="KO93">
        <v>-4390.13</v>
      </c>
      <c r="KP93">
        <v>0</v>
      </c>
      <c r="KQ93">
        <v>0</v>
      </c>
      <c r="KR93">
        <v>441.303</v>
      </c>
      <c r="KS93">
        <v>1136.17</v>
      </c>
      <c r="KT93">
        <v>2466.0500000000002</v>
      </c>
      <c r="KU93">
        <v>95.033199999999994</v>
      </c>
      <c r="KV93">
        <v>1710.68</v>
      </c>
      <c r="KW93">
        <v>1530.92</v>
      </c>
      <c r="KX93">
        <v>3588.04</v>
      </c>
      <c r="KY93">
        <v>0</v>
      </c>
      <c r="KZ93">
        <v>1590.01</v>
      </c>
      <c r="LA93">
        <v>6708.97</v>
      </c>
      <c r="LB93">
        <v>30.075299999999999</v>
      </c>
      <c r="LC93">
        <v>1501.47</v>
      </c>
      <c r="LD93">
        <v>219.49799999999999</v>
      </c>
      <c r="LE93">
        <v>114.48399999999999</v>
      </c>
      <c r="LF93">
        <v>-4390.13</v>
      </c>
      <c r="LG93">
        <v>441.303</v>
      </c>
      <c r="LH93">
        <v>1137.75</v>
      </c>
      <c r="LI93">
        <v>2466.0500000000002</v>
      </c>
      <c r="LJ93">
        <v>95.033199999999994</v>
      </c>
      <c r="LK93">
        <v>1615.54</v>
      </c>
      <c r="LL93">
        <v>1183.79</v>
      </c>
      <c r="LM93">
        <v>3588.04</v>
      </c>
      <c r="LN93">
        <v>1590.01</v>
      </c>
      <c r="LO93">
        <v>6361.84</v>
      </c>
      <c r="LP93">
        <v>183.68899999999999</v>
      </c>
      <c r="LQ93">
        <v>3030.45</v>
      </c>
      <c r="LR93">
        <v>219.49799999999999</v>
      </c>
      <c r="LS93">
        <v>0</v>
      </c>
      <c r="LT93">
        <v>1278.6099999999999</v>
      </c>
      <c r="LU93">
        <v>1315.06</v>
      </c>
      <c r="LV93">
        <v>2209.0100000000002</v>
      </c>
      <c r="LW93">
        <v>129.84899999999999</v>
      </c>
      <c r="LX93">
        <v>8366.17</v>
      </c>
      <c r="LY93">
        <v>3900.45</v>
      </c>
      <c r="LZ93">
        <v>5717.81</v>
      </c>
      <c r="MA93">
        <v>1545</v>
      </c>
      <c r="MB93">
        <v>11163.3</v>
      </c>
    </row>
    <row r="94" spans="1:340" x14ac:dyDescent="0.25">
      <c r="A94" s="26">
        <v>44502.566921296297</v>
      </c>
      <c r="B94" t="s">
        <v>1442</v>
      </c>
      <c r="C94" t="s">
        <v>853</v>
      </c>
      <c r="D94">
        <v>14</v>
      </c>
      <c r="E94">
        <v>8</v>
      </c>
      <c r="F94">
        <v>6960</v>
      </c>
      <c r="G94" t="s">
        <v>87</v>
      </c>
      <c r="H94" t="s">
        <v>393</v>
      </c>
      <c r="I94">
        <v>0</v>
      </c>
      <c r="J94">
        <v>0</v>
      </c>
      <c r="K94">
        <v>0</v>
      </c>
      <c r="L94">
        <v>26.7</v>
      </c>
      <c r="O94">
        <v>168.904</v>
      </c>
      <c r="P94">
        <v>5374.48</v>
      </c>
      <c r="Q94">
        <v>1100.08</v>
      </c>
      <c r="R94">
        <v>581.721</v>
      </c>
      <c r="S94">
        <v>0</v>
      </c>
      <c r="T94">
        <v>-27456.6</v>
      </c>
      <c r="U94">
        <v>0</v>
      </c>
      <c r="V94">
        <v>0</v>
      </c>
      <c r="W94">
        <v>2033.7</v>
      </c>
      <c r="X94">
        <v>5701.82</v>
      </c>
      <c r="Y94">
        <v>12062</v>
      </c>
      <c r="Z94">
        <v>433.91399999999999</v>
      </c>
      <c r="AA94">
        <v>-1.08526E-3</v>
      </c>
      <c r="AB94">
        <v>7225.19</v>
      </c>
      <c r="AC94">
        <v>249.60900000000001</v>
      </c>
      <c r="AD94">
        <v>692.76599999999996</v>
      </c>
      <c r="AE94">
        <v>0</v>
      </c>
      <c r="AF94">
        <v>299.60500000000002</v>
      </c>
      <c r="AG94">
        <v>1241.98</v>
      </c>
      <c r="AH94">
        <v>942.375</v>
      </c>
      <c r="AI94">
        <v>8.61</v>
      </c>
      <c r="AJ94">
        <v>43.21</v>
      </c>
      <c r="AK94">
        <v>4.2300000000000004</v>
      </c>
      <c r="AL94">
        <v>22.31</v>
      </c>
      <c r="AM94">
        <v>0</v>
      </c>
      <c r="AN94">
        <v>-89.62</v>
      </c>
      <c r="AO94">
        <v>0</v>
      </c>
      <c r="AP94">
        <v>0</v>
      </c>
      <c r="AQ94">
        <v>8.5299999999999994</v>
      </c>
      <c r="AR94">
        <v>31.09</v>
      </c>
      <c r="AS94">
        <v>47.74</v>
      </c>
      <c r="AT94">
        <v>1.72</v>
      </c>
      <c r="AU94">
        <v>77.819999999999993</v>
      </c>
      <c r="AV94">
        <v>78.36</v>
      </c>
      <c r="BI94">
        <v>0</v>
      </c>
      <c r="BJ94">
        <v>6.4968199999999996</v>
      </c>
      <c r="BK94">
        <v>0.12561700000000001</v>
      </c>
      <c r="BL94">
        <v>7.7370900000000006E-2</v>
      </c>
      <c r="BM94">
        <v>0</v>
      </c>
      <c r="BN94">
        <v>-0.240032</v>
      </c>
      <c r="BO94">
        <v>0</v>
      </c>
      <c r="BP94">
        <v>0</v>
      </c>
      <c r="BQ94">
        <v>0.53989299999999996</v>
      </c>
      <c r="BR94">
        <v>0.88909000000000005</v>
      </c>
      <c r="BS94">
        <v>1.82348</v>
      </c>
      <c r="BT94">
        <v>7.39533E-2</v>
      </c>
      <c r="BU94">
        <v>9.7861899999999995</v>
      </c>
      <c r="BV94">
        <v>6.6998100000000003</v>
      </c>
      <c r="BW94">
        <v>168.904</v>
      </c>
      <c r="BX94">
        <v>5374.48</v>
      </c>
      <c r="BY94">
        <v>1100.08</v>
      </c>
      <c r="BZ94">
        <v>581.721</v>
      </c>
      <c r="CA94">
        <v>-27456.6</v>
      </c>
      <c r="CB94">
        <v>2033.7</v>
      </c>
      <c r="CC94">
        <v>5701.82</v>
      </c>
      <c r="CD94">
        <v>12062</v>
      </c>
      <c r="CE94">
        <v>433.91399999999999</v>
      </c>
      <c r="CF94">
        <v>-1.08526E-3</v>
      </c>
      <c r="CG94">
        <v>7225.19</v>
      </c>
      <c r="CH94">
        <v>249.60900000000001</v>
      </c>
      <c r="CI94">
        <v>692.76599999999996</v>
      </c>
      <c r="CJ94">
        <v>299.60500000000002</v>
      </c>
      <c r="CK94">
        <v>1241.98</v>
      </c>
      <c r="CL94">
        <v>942.375</v>
      </c>
      <c r="CM94">
        <v>8.61</v>
      </c>
      <c r="CN94">
        <v>43.21</v>
      </c>
      <c r="CO94">
        <v>4.2300000000000004</v>
      </c>
      <c r="CP94">
        <v>22.31</v>
      </c>
      <c r="CQ94">
        <v>-89.62</v>
      </c>
      <c r="CR94">
        <v>8.5299999999999994</v>
      </c>
      <c r="CS94">
        <v>31.09</v>
      </c>
      <c r="CT94">
        <v>47.74</v>
      </c>
      <c r="CU94">
        <v>1.72</v>
      </c>
      <c r="CV94">
        <v>77.819999999999993</v>
      </c>
      <c r="CW94">
        <v>78.36</v>
      </c>
      <c r="DH94">
        <v>0</v>
      </c>
      <c r="DI94">
        <v>6.4968199999999996</v>
      </c>
      <c r="DJ94">
        <v>0.12561700000000001</v>
      </c>
      <c r="DK94">
        <v>7.7370900000000006E-2</v>
      </c>
      <c r="DL94">
        <v>-0.240032</v>
      </c>
      <c r="DM94">
        <v>0.53989299999999996</v>
      </c>
      <c r="DN94">
        <v>0.88909000000000005</v>
      </c>
      <c r="DO94">
        <v>1.82348</v>
      </c>
      <c r="DP94">
        <v>7.39533E-2</v>
      </c>
      <c r="DQ94">
        <v>9.7861899999999995</v>
      </c>
      <c r="DR94">
        <v>6.6998100000000003</v>
      </c>
      <c r="DS94" t="s">
        <v>1352</v>
      </c>
      <c r="DT94" t="s">
        <v>670</v>
      </c>
      <c r="DU94" t="s">
        <v>665</v>
      </c>
      <c r="DV94" t="s">
        <v>501</v>
      </c>
      <c r="DW94">
        <v>0</v>
      </c>
      <c r="DX94">
        <v>0</v>
      </c>
      <c r="DY94">
        <v>0</v>
      </c>
      <c r="DZ94">
        <v>0</v>
      </c>
      <c r="EC94">
        <v>168.904</v>
      </c>
      <c r="ED94">
        <v>5374.48</v>
      </c>
      <c r="EE94">
        <v>1100.08</v>
      </c>
      <c r="EF94">
        <v>581.721</v>
      </c>
      <c r="EG94">
        <v>0</v>
      </c>
      <c r="EH94">
        <v>-27456.6</v>
      </c>
      <c r="EI94">
        <v>0</v>
      </c>
      <c r="EJ94">
        <v>0</v>
      </c>
      <c r="EK94">
        <v>2033.7</v>
      </c>
      <c r="EL94">
        <v>5701.82</v>
      </c>
      <c r="EM94">
        <v>12062</v>
      </c>
      <c r="EN94">
        <v>433.91399999999999</v>
      </c>
      <c r="EO94">
        <v>-1.08526E-3</v>
      </c>
      <c r="EP94">
        <v>249.60900000000001</v>
      </c>
      <c r="EQ94">
        <v>692.76599999999996</v>
      </c>
      <c r="ER94">
        <v>0</v>
      </c>
      <c r="ES94">
        <v>299.60500000000002</v>
      </c>
      <c r="ET94">
        <v>1241.98</v>
      </c>
      <c r="EU94">
        <v>8.61</v>
      </c>
      <c r="EV94">
        <v>43.21</v>
      </c>
      <c r="EW94">
        <v>4.2300000000000004</v>
      </c>
      <c r="EX94">
        <v>22.31</v>
      </c>
      <c r="EY94">
        <v>0</v>
      </c>
      <c r="EZ94">
        <v>-89.62</v>
      </c>
      <c r="FA94">
        <v>0</v>
      </c>
      <c r="FB94">
        <v>0</v>
      </c>
      <c r="FC94">
        <v>8.5299999999999994</v>
      </c>
      <c r="FD94">
        <v>31.09</v>
      </c>
      <c r="FE94">
        <v>47.74</v>
      </c>
      <c r="FF94">
        <v>1.72</v>
      </c>
      <c r="FG94">
        <v>77.819999999999993</v>
      </c>
      <c r="FT94">
        <v>0</v>
      </c>
      <c r="FU94">
        <v>6.4968199999999996</v>
      </c>
      <c r="FV94">
        <v>0.12561700000000001</v>
      </c>
      <c r="FW94">
        <v>7.7370900000000006E-2</v>
      </c>
      <c r="FX94">
        <v>0</v>
      </c>
      <c r="FY94">
        <v>-0.240032</v>
      </c>
      <c r="FZ94">
        <v>0</v>
      </c>
      <c r="GA94">
        <v>0</v>
      </c>
      <c r="GB94">
        <v>0.53989299999999996</v>
      </c>
      <c r="GC94">
        <v>0.88909000000000005</v>
      </c>
      <c r="GD94">
        <v>1.82348</v>
      </c>
      <c r="GE94">
        <v>7.39533E-2</v>
      </c>
      <c r="GF94">
        <v>9.7861899999999995</v>
      </c>
      <c r="GG94">
        <v>986.58199999999999</v>
      </c>
      <c r="GH94">
        <v>11687.2</v>
      </c>
      <c r="GI94">
        <v>1100.08</v>
      </c>
      <c r="GJ94">
        <v>0</v>
      </c>
      <c r="GK94">
        <v>5894.96</v>
      </c>
      <c r="GL94">
        <v>6547.69</v>
      </c>
      <c r="GM94">
        <v>10697.7</v>
      </c>
      <c r="GN94">
        <v>540.49900000000002</v>
      </c>
      <c r="GO94">
        <v>37454.699999999997</v>
      </c>
      <c r="GP94">
        <v>822.26</v>
      </c>
      <c r="GQ94">
        <v>1096.9100000000001</v>
      </c>
      <c r="GR94">
        <v>291.12400000000002</v>
      </c>
      <c r="GS94">
        <v>2210.3000000000002</v>
      </c>
      <c r="GT94">
        <v>34.379399999999997</v>
      </c>
      <c r="GU94">
        <v>82</v>
      </c>
      <c r="GV94">
        <v>4.2300000000000004</v>
      </c>
      <c r="GW94">
        <v>60.132100000000001</v>
      </c>
      <c r="GX94">
        <v>25.19</v>
      </c>
      <c r="GY94">
        <v>39.961399999999998</v>
      </c>
      <c r="GZ94">
        <v>42.89</v>
      </c>
      <c r="HA94">
        <v>2.17</v>
      </c>
      <c r="HB94">
        <v>290.95299999999997</v>
      </c>
      <c r="HC94">
        <v>29.74</v>
      </c>
      <c r="HD94">
        <v>82</v>
      </c>
      <c r="HE94">
        <v>4.2300000000000004</v>
      </c>
      <c r="HF94">
        <v>31.87</v>
      </c>
      <c r="HG94">
        <v>25.19</v>
      </c>
      <c r="HH94">
        <v>33.700000000000003</v>
      </c>
      <c r="HI94">
        <v>42.89</v>
      </c>
      <c r="HJ94">
        <v>2.17</v>
      </c>
      <c r="HK94">
        <v>251.79</v>
      </c>
      <c r="ID94">
        <v>0</v>
      </c>
      <c r="IE94">
        <v>9.4307599999999994</v>
      </c>
      <c r="IF94">
        <v>0.12561700000000001</v>
      </c>
      <c r="IG94">
        <v>0</v>
      </c>
      <c r="IH94">
        <v>1.7213499999999999</v>
      </c>
      <c r="II94">
        <v>0.80892399999999998</v>
      </c>
      <c r="IJ94">
        <v>1.7518499999999999</v>
      </c>
      <c r="IK94">
        <v>0.114331</v>
      </c>
      <c r="IL94">
        <v>13.9528</v>
      </c>
      <c r="IM94">
        <v>57.5</v>
      </c>
      <c r="IN94">
        <v>30.8</v>
      </c>
      <c r="IO94">
        <v>26.7</v>
      </c>
      <c r="IP94">
        <v>57.5</v>
      </c>
      <c r="IQ94">
        <v>30.8</v>
      </c>
      <c r="IR94">
        <v>26.7</v>
      </c>
      <c r="IU94">
        <v>50.29</v>
      </c>
      <c r="IV94">
        <v>28.07</v>
      </c>
      <c r="IW94">
        <v>50.29</v>
      </c>
      <c r="IX94">
        <v>28.07</v>
      </c>
      <c r="IY94">
        <v>50.29</v>
      </c>
      <c r="IZ94">
        <v>28.07</v>
      </c>
      <c r="JA94">
        <v>89.68</v>
      </c>
      <c r="JB94">
        <v>91.061499999999995</v>
      </c>
      <c r="JK94">
        <v>1</v>
      </c>
      <c r="JL94">
        <v>15.6594</v>
      </c>
      <c r="JM94">
        <v>15.6594</v>
      </c>
      <c r="JP94">
        <v>27464.6</v>
      </c>
      <c r="JQ94">
        <v>15.6594</v>
      </c>
      <c r="JR94">
        <v>1.32</v>
      </c>
      <c r="JS94">
        <v>1.48</v>
      </c>
      <c r="JT94">
        <v>9.4600000000000009</v>
      </c>
      <c r="JU94">
        <v>1.32</v>
      </c>
      <c r="JV94">
        <v>1.48</v>
      </c>
      <c r="JW94">
        <v>9.4600000000000009</v>
      </c>
      <c r="JZ94">
        <v>2</v>
      </c>
      <c r="KA94">
        <v>8</v>
      </c>
      <c r="KB94">
        <v>109.395</v>
      </c>
      <c r="KC94">
        <v>84.749399999999994</v>
      </c>
      <c r="KD94">
        <v>109.395</v>
      </c>
      <c r="KE94">
        <v>84.749399999999994</v>
      </c>
      <c r="KF94">
        <v>193.511</v>
      </c>
      <c r="KG94">
        <v>169.25200000000001</v>
      </c>
      <c r="KJ94">
        <v>32.505099999999999</v>
      </c>
      <c r="KK94">
        <v>1379.54</v>
      </c>
      <c r="KL94">
        <v>203.99799999999999</v>
      </c>
      <c r="KM94">
        <v>105.232</v>
      </c>
      <c r="KN94">
        <v>0</v>
      </c>
      <c r="KO94">
        <v>-2794.09</v>
      </c>
      <c r="KP94">
        <v>0</v>
      </c>
      <c r="KQ94">
        <v>0</v>
      </c>
      <c r="KR94">
        <v>444.32499999999999</v>
      </c>
      <c r="KS94">
        <v>1044.29</v>
      </c>
      <c r="KT94">
        <v>2355.87</v>
      </c>
      <c r="KU94">
        <v>95.474199999999996</v>
      </c>
      <c r="KV94">
        <v>2867.14</v>
      </c>
      <c r="KW94">
        <v>1324.68</v>
      </c>
      <c r="KX94">
        <v>3676.53</v>
      </c>
      <c r="KY94">
        <v>0</v>
      </c>
      <c r="KZ94">
        <v>1590.01</v>
      </c>
      <c r="LA94">
        <v>6591.23</v>
      </c>
      <c r="LB94">
        <v>32.505099999999999</v>
      </c>
      <c r="LC94">
        <v>1379.54</v>
      </c>
      <c r="LD94">
        <v>203.99799999999999</v>
      </c>
      <c r="LE94">
        <v>105.232</v>
      </c>
      <c r="LF94">
        <v>-2794.09</v>
      </c>
      <c r="LG94">
        <v>444.32499999999999</v>
      </c>
      <c r="LH94">
        <v>1044.29</v>
      </c>
      <c r="LI94">
        <v>2355.87</v>
      </c>
      <c r="LJ94">
        <v>95.474199999999996</v>
      </c>
      <c r="LK94">
        <v>2867.14</v>
      </c>
      <c r="LL94">
        <v>1324.68</v>
      </c>
      <c r="LM94">
        <v>3676.53</v>
      </c>
      <c r="LN94">
        <v>1590.01</v>
      </c>
      <c r="LO94">
        <v>6591.23</v>
      </c>
      <c r="LP94">
        <v>200.101</v>
      </c>
      <c r="LQ94">
        <v>2584.73</v>
      </c>
      <c r="LR94">
        <v>203.99799999999999</v>
      </c>
      <c r="LS94">
        <v>0</v>
      </c>
      <c r="LT94">
        <v>1286.71</v>
      </c>
      <c r="LU94">
        <v>1230.25</v>
      </c>
      <c r="LV94">
        <v>2122.71</v>
      </c>
      <c r="LW94">
        <v>142.83199999999999</v>
      </c>
      <c r="LX94">
        <v>7771.32</v>
      </c>
      <c r="LY94">
        <v>4363.76</v>
      </c>
      <c r="LZ94">
        <v>5821.35</v>
      </c>
      <c r="MA94">
        <v>1545</v>
      </c>
      <c r="MB94">
        <v>11730.1</v>
      </c>
    </row>
    <row r="95" spans="1:340" x14ac:dyDescent="0.25">
      <c r="A95" s="26">
        <v>44502.567349537036</v>
      </c>
      <c r="B95" t="s">
        <v>1443</v>
      </c>
      <c r="C95" t="s">
        <v>855</v>
      </c>
      <c r="D95">
        <v>14</v>
      </c>
      <c r="E95">
        <v>8</v>
      </c>
      <c r="F95">
        <v>6960</v>
      </c>
      <c r="G95" t="s">
        <v>87</v>
      </c>
      <c r="H95" t="s">
        <v>112</v>
      </c>
      <c r="I95">
        <v>-5.29</v>
      </c>
      <c r="J95">
        <v>-1.9</v>
      </c>
      <c r="K95">
        <v>-1.8</v>
      </c>
      <c r="L95">
        <v>28.5</v>
      </c>
      <c r="O95">
        <v>216.893</v>
      </c>
      <c r="P95">
        <v>5704.44</v>
      </c>
      <c r="Q95">
        <v>1100.08</v>
      </c>
      <c r="R95">
        <v>581.721</v>
      </c>
      <c r="S95">
        <v>0</v>
      </c>
      <c r="T95">
        <v>-27456.6</v>
      </c>
      <c r="U95">
        <v>0</v>
      </c>
      <c r="V95">
        <v>0</v>
      </c>
      <c r="W95">
        <v>2033.7</v>
      </c>
      <c r="X95">
        <v>5692.34</v>
      </c>
      <c r="Y95">
        <v>12062</v>
      </c>
      <c r="Z95">
        <v>433.91399999999999</v>
      </c>
      <c r="AA95">
        <v>368.46100000000001</v>
      </c>
      <c r="AB95">
        <v>7603.14</v>
      </c>
      <c r="AC95">
        <v>320.52800000000002</v>
      </c>
      <c r="AD95">
        <v>692.76599999999996</v>
      </c>
      <c r="AE95">
        <v>0</v>
      </c>
      <c r="AF95">
        <v>299.60500000000002</v>
      </c>
      <c r="AG95">
        <v>1312.9</v>
      </c>
      <c r="AH95">
        <v>1013.29</v>
      </c>
      <c r="AI95">
        <v>11.04</v>
      </c>
      <c r="AJ95">
        <v>46.07</v>
      </c>
      <c r="AK95">
        <v>4.2300000000000004</v>
      </c>
      <c r="AL95">
        <v>22.31</v>
      </c>
      <c r="AM95">
        <v>0</v>
      </c>
      <c r="AN95">
        <v>-89.67</v>
      </c>
      <c r="AO95">
        <v>0</v>
      </c>
      <c r="AP95">
        <v>0</v>
      </c>
      <c r="AQ95">
        <v>8.5299999999999994</v>
      </c>
      <c r="AR95">
        <v>31.05</v>
      </c>
      <c r="AS95">
        <v>47.74</v>
      </c>
      <c r="AT95">
        <v>1.72</v>
      </c>
      <c r="AU95">
        <v>83.02</v>
      </c>
      <c r="AV95">
        <v>83.65</v>
      </c>
      <c r="BI95">
        <v>0</v>
      </c>
      <c r="BJ95">
        <v>6.8950899999999997</v>
      </c>
      <c r="BK95">
        <v>0.12561700000000001</v>
      </c>
      <c r="BL95">
        <v>7.7370900000000006E-2</v>
      </c>
      <c r="BM95">
        <v>0</v>
      </c>
      <c r="BN95">
        <v>-0.240032</v>
      </c>
      <c r="BO95">
        <v>0</v>
      </c>
      <c r="BP95">
        <v>0</v>
      </c>
      <c r="BQ95">
        <v>0.53989299999999996</v>
      </c>
      <c r="BR95">
        <v>0.88911799999999996</v>
      </c>
      <c r="BS95">
        <v>1.82348</v>
      </c>
      <c r="BT95">
        <v>7.39533E-2</v>
      </c>
      <c r="BU95">
        <v>10.1845</v>
      </c>
      <c r="BV95">
        <v>7.0980800000000004</v>
      </c>
      <c r="BW95">
        <v>168.904</v>
      </c>
      <c r="BX95">
        <v>5374.48</v>
      </c>
      <c r="BY95">
        <v>1100.08</v>
      </c>
      <c r="BZ95">
        <v>581.721</v>
      </c>
      <c r="CA95">
        <v>-27456.6</v>
      </c>
      <c r="CB95">
        <v>2033.7</v>
      </c>
      <c r="CC95">
        <v>5701.82</v>
      </c>
      <c r="CD95">
        <v>12062</v>
      </c>
      <c r="CE95">
        <v>433.91399999999999</v>
      </c>
      <c r="CF95">
        <v>-1.08526E-3</v>
      </c>
      <c r="CG95">
        <v>7225.19</v>
      </c>
      <c r="CH95">
        <v>249.60900000000001</v>
      </c>
      <c r="CI95">
        <v>692.76599999999996</v>
      </c>
      <c r="CJ95">
        <v>299.60500000000002</v>
      </c>
      <c r="CK95">
        <v>1241.98</v>
      </c>
      <c r="CL95">
        <v>942.375</v>
      </c>
      <c r="CM95">
        <v>8.61</v>
      </c>
      <c r="CN95">
        <v>43.21</v>
      </c>
      <c r="CO95">
        <v>4.2300000000000004</v>
      </c>
      <c r="CP95">
        <v>22.31</v>
      </c>
      <c r="CQ95">
        <v>-89.62</v>
      </c>
      <c r="CR95">
        <v>8.5299999999999994</v>
      </c>
      <c r="CS95">
        <v>31.09</v>
      </c>
      <c r="CT95">
        <v>47.74</v>
      </c>
      <c r="CU95">
        <v>1.72</v>
      </c>
      <c r="CV95">
        <v>77.819999999999993</v>
      </c>
      <c r="CW95">
        <v>78.36</v>
      </c>
      <c r="DH95">
        <v>0</v>
      </c>
      <c r="DI95">
        <v>6.4968199999999996</v>
      </c>
      <c r="DJ95">
        <v>0.12561700000000001</v>
      </c>
      <c r="DK95">
        <v>7.7370900000000006E-2</v>
      </c>
      <c r="DL95">
        <v>-0.240032</v>
      </c>
      <c r="DM95">
        <v>0.53989299999999996</v>
      </c>
      <c r="DN95">
        <v>0.88909000000000005</v>
      </c>
      <c r="DO95">
        <v>1.82348</v>
      </c>
      <c r="DP95">
        <v>7.39533E-2</v>
      </c>
      <c r="DQ95">
        <v>9.7861899999999995</v>
      </c>
      <c r="DR95">
        <v>6.6998100000000003</v>
      </c>
      <c r="DS95" t="s">
        <v>1352</v>
      </c>
      <c r="DT95" t="s">
        <v>670</v>
      </c>
      <c r="DU95" t="s">
        <v>665</v>
      </c>
      <c r="DV95" t="s">
        <v>501</v>
      </c>
      <c r="DW95">
        <v>-0.39829799999999999</v>
      </c>
      <c r="DX95">
        <v>-0.39827099999999999</v>
      </c>
      <c r="DY95">
        <v>-6.7</v>
      </c>
      <c r="DZ95">
        <v>-6.8</v>
      </c>
      <c r="EC95">
        <v>216.893</v>
      </c>
      <c r="ED95">
        <v>5704.44</v>
      </c>
      <c r="EE95">
        <v>1100.08</v>
      </c>
      <c r="EF95">
        <v>581.721</v>
      </c>
      <c r="EG95">
        <v>0</v>
      </c>
      <c r="EH95">
        <v>-27456.6</v>
      </c>
      <c r="EI95">
        <v>0</v>
      </c>
      <c r="EJ95">
        <v>0</v>
      </c>
      <c r="EK95">
        <v>2033.7</v>
      </c>
      <c r="EL95">
        <v>5692.34</v>
      </c>
      <c r="EM95">
        <v>12062</v>
      </c>
      <c r="EN95">
        <v>433.91399999999999</v>
      </c>
      <c r="EO95">
        <v>368.46100000000001</v>
      </c>
      <c r="EP95">
        <v>320.52800000000002</v>
      </c>
      <c r="EQ95">
        <v>692.76599999999996</v>
      </c>
      <c r="ER95">
        <v>0</v>
      </c>
      <c r="ES95">
        <v>299.60500000000002</v>
      </c>
      <c r="ET95">
        <v>1312.9</v>
      </c>
      <c r="EU95">
        <v>11.04</v>
      </c>
      <c r="EV95">
        <v>46.07</v>
      </c>
      <c r="EW95">
        <v>4.2300000000000004</v>
      </c>
      <c r="EX95">
        <v>22.31</v>
      </c>
      <c r="EY95">
        <v>0</v>
      </c>
      <c r="EZ95">
        <v>-89.67</v>
      </c>
      <c r="FA95">
        <v>0</v>
      </c>
      <c r="FB95">
        <v>0</v>
      </c>
      <c r="FC95">
        <v>8.5299999999999994</v>
      </c>
      <c r="FD95">
        <v>31.05</v>
      </c>
      <c r="FE95">
        <v>47.74</v>
      </c>
      <c r="FF95">
        <v>1.72</v>
      </c>
      <c r="FG95">
        <v>83.02</v>
      </c>
      <c r="FT95">
        <v>0</v>
      </c>
      <c r="FU95">
        <v>6.8950899999999997</v>
      </c>
      <c r="FV95">
        <v>0.12561700000000001</v>
      </c>
      <c r="FW95">
        <v>7.7370900000000006E-2</v>
      </c>
      <c r="FX95">
        <v>0</v>
      </c>
      <c r="FY95">
        <v>-0.240032</v>
      </c>
      <c r="FZ95">
        <v>0</v>
      </c>
      <c r="GA95">
        <v>0</v>
      </c>
      <c r="GB95">
        <v>0.53989299999999996</v>
      </c>
      <c r="GC95">
        <v>0.88911799999999996</v>
      </c>
      <c r="GD95">
        <v>1.82348</v>
      </c>
      <c r="GE95">
        <v>7.39533E-2</v>
      </c>
      <c r="GF95">
        <v>10.1845</v>
      </c>
      <c r="GG95">
        <v>986.58199999999999</v>
      </c>
      <c r="GH95">
        <v>11687.2</v>
      </c>
      <c r="GI95">
        <v>1100.08</v>
      </c>
      <c r="GJ95">
        <v>0</v>
      </c>
      <c r="GK95">
        <v>5894.96</v>
      </c>
      <c r="GL95">
        <v>6547.69</v>
      </c>
      <c r="GM95">
        <v>10697.7</v>
      </c>
      <c r="GN95">
        <v>540.49900000000002</v>
      </c>
      <c r="GO95">
        <v>37454.699999999997</v>
      </c>
      <c r="GP95">
        <v>822.26</v>
      </c>
      <c r="GQ95">
        <v>1096.9100000000001</v>
      </c>
      <c r="GR95">
        <v>291.12400000000002</v>
      </c>
      <c r="GS95">
        <v>2210.3000000000002</v>
      </c>
      <c r="GT95">
        <v>34.379399999999997</v>
      </c>
      <c r="GU95">
        <v>82</v>
      </c>
      <c r="GV95">
        <v>4.2300000000000004</v>
      </c>
      <c r="GW95">
        <v>60.132100000000001</v>
      </c>
      <c r="GX95">
        <v>25.19</v>
      </c>
      <c r="GY95">
        <v>39.961399999999998</v>
      </c>
      <c r="GZ95">
        <v>42.89</v>
      </c>
      <c r="HA95">
        <v>2.17</v>
      </c>
      <c r="HB95">
        <v>290.95299999999997</v>
      </c>
      <c r="HC95">
        <v>29.74</v>
      </c>
      <c r="HD95">
        <v>82</v>
      </c>
      <c r="HE95">
        <v>4.2300000000000004</v>
      </c>
      <c r="HF95">
        <v>31.87</v>
      </c>
      <c r="HG95">
        <v>25.19</v>
      </c>
      <c r="HH95">
        <v>33.700000000000003</v>
      </c>
      <c r="HI95">
        <v>42.89</v>
      </c>
      <c r="HJ95">
        <v>2.17</v>
      </c>
      <c r="HK95">
        <v>251.79</v>
      </c>
      <c r="ID95">
        <v>0</v>
      </c>
      <c r="IE95">
        <v>9.4307599999999994</v>
      </c>
      <c r="IF95">
        <v>0.12561700000000001</v>
      </c>
      <c r="IG95">
        <v>0</v>
      </c>
      <c r="IH95">
        <v>1.7213499999999999</v>
      </c>
      <c r="II95">
        <v>0.80892399999999998</v>
      </c>
      <c r="IJ95">
        <v>1.7518499999999999</v>
      </c>
      <c r="IK95">
        <v>0.114331</v>
      </c>
      <c r="IL95">
        <v>13.9528</v>
      </c>
      <c r="IM95">
        <v>59.4</v>
      </c>
      <c r="IN95">
        <v>30.9</v>
      </c>
      <c r="IO95">
        <v>28.5</v>
      </c>
      <c r="IP95">
        <v>57.5</v>
      </c>
      <c r="IQ95">
        <v>30.8</v>
      </c>
      <c r="IR95">
        <v>26.7</v>
      </c>
      <c r="IU95">
        <v>53.32</v>
      </c>
      <c r="IV95">
        <v>30.33</v>
      </c>
      <c r="IW95">
        <v>50.29</v>
      </c>
      <c r="IX95">
        <v>28.07</v>
      </c>
      <c r="IY95">
        <v>53.32</v>
      </c>
      <c r="IZ95">
        <v>30.33</v>
      </c>
      <c r="JA95">
        <v>89.68</v>
      </c>
      <c r="JB95">
        <v>91.061499999999995</v>
      </c>
      <c r="JK95">
        <v>1</v>
      </c>
      <c r="JL95">
        <v>15.6594</v>
      </c>
      <c r="JM95">
        <v>15.6594</v>
      </c>
      <c r="JP95">
        <v>27464.6</v>
      </c>
      <c r="JQ95">
        <v>15.6594</v>
      </c>
      <c r="JR95">
        <v>1.33</v>
      </c>
      <c r="JS95">
        <v>1.46</v>
      </c>
      <c r="JT95">
        <v>9.92</v>
      </c>
      <c r="JU95">
        <v>1.32</v>
      </c>
      <c r="JV95">
        <v>1.48</v>
      </c>
      <c r="JW95">
        <v>9.4600000000000009</v>
      </c>
      <c r="JZ95">
        <v>2</v>
      </c>
      <c r="KA95">
        <v>8</v>
      </c>
      <c r="KB95">
        <v>122.169</v>
      </c>
      <c r="KC95">
        <v>90.946100000000001</v>
      </c>
      <c r="KD95">
        <v>109.395</v>
      </c>
      <c r="KE95">
        <v>84.749399999999994</v>
      </c>
      <c r="KF95">
        <v>193.511</v>
      </c>
      <c r="KG95">
        <v>169.25200000000001</v>
      </c>
      <c r="KJ95">
        <v>42.033900000000003</v>
      </c>
      <c r="KK95">
        <v>1458.78</v>
      </c>
      <c r="KL95">
        <v>203.99799999999999</v>
      </c>
      <c r="KM95">
        <v>105.232</v>
      </c>
      <c r="KN95">
        <v>0</v>
      </c>
      <c r="KO95">
        <v>-2794.09</v>
      </c>
      <c r="KP95">
        <v>0</v>
      </c>
      <c r="KQ95">
        <v>0</v>
      </c>
      <c r="KR95">
        <v>444.32499999999999</v>
      </c>
      <c r="KS95">
        <v>1042.57</v>
      </c>
      <c r="KT95">
        <v>2355.87</v>
      </c>
      <c r="KU95">
        <v>95.474199999999996</v>
      </c>
      <c r="KV95">
        <v>2954.19</v>
      </c>
      <c r="KW95">
        <v>1701.05</v>
      </c>
      <c r="KX95">
        <v>3676.53</v>
      </c>
      <c r="KY95">
        <v>0</v>
      </c>
      <c r="KZ95">
        <v>1590.01</v>
      </c>
      <c r="LA95">
        <v>6967.6</v>
      </c>
      <c r="LB95">
        <v>32.505099999999999</v>
      </c>
      <c r="LC95">
        <v>1379.54</v>
      </c>
      <c r="LD95">
        <v>203.99799999999999</v>
      </c>
      <c r="LE95">
        <v>105.232</v>
      </c>
      <c r="LF95">
        <v>-2794.09</v>
      </c>
      <c r="LG95">
        <v>444.32499999999999</v>
      </c>
      <c r="LH95">
        <v>1044.29</v>
      </c>
      <c r="LI95">
        <v>2355.87</v>
      </c>
      <c r="LJ95">
        <v>95.474199999999996</v>
      </c>
      <c r="LK95">
        <v>2867.14</v>
      </c>
      <c r="LL95">
        <v>1324.68</v>
      </c>
      <c r="LM95">
        <v>3676.53</v>
      </c>
      <c r="LN95">
        <v>1590.01</v>
      </c>
      <c r="LO95">
        <v>6591.23</v>
      </c>
      <c r="LP95">
        <v>200.101</v>
      </c>
      <c r="LQ95">
        <v>2584.73</v>
      </c>
      <c r="LR95">
        <v>203.99799999999999</v>
      </c>
      <c r="LS95">
        <v>0</v>
      </c>
      <c r="LT95">
        <v>1286.71</v>
      </c>
      <c r="LU95">
        <v>1230.25</v>
      </c>
      <c r="LV95">
        <v>2122.71</v>
      </c>
      <c r="LW95">
        <v>142.83199999999999</v>
      </c>
      <c r="LX95">
        <v>7771.32</v>
      </c>
      <c r="LY95">
        <v>4363.76</v>
      </c>
      <c r="LZ95">
        <v>5821.35</v>
      </c>
      <c r="MA95">
        <v>1545</v>
      </c>
      <c r="MB95">
        <v>11730.1</v>
      </c>
    </row>
    <row r="96" spans="1:340" x14ac:dyDescent="0.25">
      <c r="A96" s="26">
        <v>44502.567812499998</v>
      </c>
      <c r="B96" t="s">
        <v>1444</v>
      </c>
      <c r="C96" t="s">
        <v>857</v>
      </c>
      <c r="D96">
        <v>15</v>
      </c>
      <c r="E96">
        <v>8</v>
      </c>
      <c r="F96">
        <v>6960</v>
      </c>
      <c r="G96" t="s">
        <v>87</v>
      </c>
      <c r="H96" t="s">
        <v>393</v>
      </c>
      <c r="I96">
        <v>0</v>
      </c>
      <c r="J96">
        <v>0</v>
      </c>
      <c r="K96">
        <v>0</v>
      </c>
      <c r="L96">
        <v>26.5</v>
      </c>
      <c r="O96">
        <v>0.246723</v>
      </c>
      <c r="P96">
        <v>15812.3</v>
      </c>
      <c r="Q96">
        <v>1100.08</v>
      </c>
      <c r="R96">
        <v>581.67499999999995</v>
      </c>
      <c r="S96">
        <v>0</v>
      </c>
      <c r="T96">
        <v>-37961.5</v>
      </c>
      <c r="U96">
        <v>0</v>
      </c>
      <c r="V96">
        <v>0</v>
      </c>
      <c r="W96">
        <v>2033.7</v>
      </c>
      <c r="X96">
        <v>5937.67</v>
      </c>
      <c r="Y96">
        <v>12062</v>
      </c>
      <c r="Z96">
        <v>433.91399999999999</v>
      </c>
      <c r="AA96">
        <v>-4.7911799999999999E-3</v>
      </c>
      <c r="AB96">
        <v>17494.3</v>
      </c>
      <c r="AC96">
        <v>0.36424899999999999</v>
      </c>
      <c r="AD96">
        <v>542.29999999999995</v>
      </c>
      <c r="AE96">
        <v>0</v>
      </c>
      <c r="AF96">
        <v>299.60500000000002</v>
      </c>
      <c r="AG96">
        <v>842.26900000000001</v>
      </c>
      <c r="AH96">
        <v>542.66399999999999</v>
      </c>
      <c r="AI96">
        <v>0.01</v>
      </c>
      <c r="AJ96">
        <v>96.72</v>
      </c>
      <c r="AK96">
        <v>4.25</v>
      </c>
      <c r="AL96">
        <v>18.03</v>
      </c>
      <c r="AM96">
        <v>0</v>
      </c>
      <c r="AN96">
        <v>-119.76</v>
      </c>
      <c r="AO96">
        <v>0</v>
      </c>
      <c r="AP96">
        <v>0</v>
      </c>
      <c r="AQ96">
        <v>8.64</v>
      </c>
      <c r="AR96">
        <v>32.14</v>
      </c>
      <c r="AS96">
        <v>48</v>
      </c>
      <c r="AT96">
        <v>1.74</v>
      </c>
      <c r="AU96">
        <v>89.77</v>
      </c>
      <c r="AV96">
        <v>119.01</v>
      </c>
      <c r="BI96">
        <v>0</v>
      </c>
      <c r="BJ96">
        <v>11.085699999999999</v>
      </c>
      <c r="BK96">
        <v>0.12561700000000001</v>
      </c>
      <c r="BL96">
        <v>7.7370900000000006E-2</v>
      </c>
      <c r="BM96">
        <v>0</v>
      </c>
      <c r="BN96">
        <v>-0.27615899999999999</v>
      </c>
      <c r="BO96">
        <v>0</v>
      </c>
      <c r="BP96">
        <v>0</v>
      </c>
      <c r="BQ96">
        <v>0.53989299999999996</v>
      </c>
      <c r="BR96">
        <v>0.89099899999999999</v>
      </c>
      <c r="BS96">
        <v>1.82348</v>
      </c>
      <c r="BT96">
        <v>7.39533E-2</v>
      </c>
      <c r="BU96">
        <v>14.3409</v>
      </c>
      <c r="BV96">
        <v>11.2887</v>
      </c>
      <c r="BW96">
        <v>0.246723</v>
      </c>
      <c r="BX96">
        <v>15812.3</v>
      </c>
      <c r="BY96">
        <v>1100.08</v>
      </c>
      <c r="BZ96">
        <v>581.67499999999995</v>
      </c>
      <c r="CA96">
        <v>-37961.5</v>
      </c>
      <c r="CB96">
        <v>2033.7</v>
      </c>
      <c r="CC96">
        <v>5937.67</v>
      </c>
      <c r="CD96">
        <v>12062</v>
      </c>
      <c r="CE96">
        <v>433.91399999999999</v>
      </c>
      <c r="CF96">
        <v>-4.7911799999999999E-3</v>
      </c>
      <c r="CG96">
        <v>17494.3</v>
      </c>
      <c r="CH96">
        <v>0.36424899999999999</v>
      </c>
      <c r="CI96">
        <v>542.29999999999995</v>
      </c>
      <c r="CJ96">
        <v>299.60500000000002</v>
      </c>
      <c r="CK96">
        <v>842.26900000000001</v>
      </c>
      <c r="CL96">
        <v>542.66399999999999</v>
      </c>
      <c r="CM96">
        <v>0.01</v>
      </c>
      <c r="CN96">
        <v>96.72</v>
      </c>
      <c r="CO96">
        <v>4.25</v>
      </c>
      <c r="CP96">
        <v>18.03</v>
      </c>
      <c r="CQ96">
        <v>-119.76</v>
      </c>
      <c r="CR96">
        <v>8.64</v>
      </c>
      <c r="CS96">
        <v>32.14</v>
      </c>
      <c r="CT96">
        <v>48</v>
      </c>
      <c r="CU96">
        <v>1.74</v>
      </c>
      <c r="CV96">
        <v>89.77</v>
      </c>
      <c r="CW96">
        <v>119.01</v>
      </c>
      <c r="DH96">
        <v>0</v>
      </c>
      <c r="DI96">
        <v>11.085699999999999</v>
      </c>
      <c r="DJ96">
        <v>0.12561700000000001</v>
      </c>
      <c r="DK96">
        <v>7.7370900000000006E-2</v>
      </c>
      <c r="DL96">
        <v>-0.27615899999999999</v>
      </c>
      <c r="DM96">
        <v>0.53989299999999996</v>
      </c>
      <c r="DN96">
        <v>0.89099899999999999</v>
      </c>
      <c r="DO96">
        <v>1.82348</v>
      </c>
      <c r="DP96">
        <v>7.39533E-2</v>
      </c>
      <c r="DQ96">
        <v>14.3409</v>
      </c>
      <c r="DR96">
        <v>11.2887</v>
      </c>
      <c r="DS96" t="s">
        <v>1352</v>
      </c>
      <c r="DT96" t="s">
        <v>670</v>
      </c>
      <c r="DU96" t="s">
        <v>665</v>
      </c>
      <c r="DV96" t="s">
        <v>501</v>
      </c>
      <c r="DW96">
        <v>0</v>
      </c>
      <c r="DX96">
        <v>0</v>
      </c>
      <c r="DY96">
        <v>0</v>
      </c>
      <c r="DZ96">
        <v>0</v>
      </c>
      <c r="EC96">
        <v>0.246723</v>
      </c>
      <c r="ED96">
        <v>15812.3</v>
      </c>
      <c r="EE96">
        <v>1100.08</v>
      </c>
      <c r="EF96">
        <v>581.67499999999995</v>
      </c>
      <c r="EG96">
        <v>0</v>
      </c>
      <c r="EH96">
        <v>-37961.5</v>
      </c>
      <c r="EI96">
        <v>0</v>
      </c>
      <c r="EJ96">
        <v>0</v>
      </c>
      <c r="EK96">
        <v>2033.7</v>
      </c>
      <c r="EL96">
        <v>5937.67</v>
      </c>
      <c r="EM96">
        <v>12062</v>
      </c>
      <c r="EN96">
        <v>433.91399999999999</v>
      </c>
      <c r="EO96">
        <v>-4.7911799999999999E-3</v>
      </c>
      <c r="EP96">
        <v>0.36424899999999999</v>
      </c>
      <c r="EQ96">
        <v>542.29999999999995</v>
      </c>
      <c r="ER96">
        <v>0</v>
      </c>
      <c r="ES96">
        <v>299.60500000000002</v>
      </c>
      <c r="ET96">
        <v>842.26900000000001</v>
      </c>
      <c r="EU96">
        <v>0.01</v>
      </c>
      <c r="EV96">
        <v>96.72</v>
      </c>
      <c r="EW96">
        <v>4.25</v>
      </c>
      <c r="EX96">
        <v>18.03</v>
      </c>
      <c r="EY96">
        <v>0</v>
      </c>
      <c r="EZ96">
        <v>-119.76</v>
      </c>
      <c r="FA96">
        <v>0</v>
      </c>
      <c r="FB96">
        <v>0</v>
      </c>
      <c r="FC96">
        <v>8.64</v>
      </c>
      <c r="FD96">
        <v>32.14</v>
      </c>
      <c r="FE96">
        <v>48</v>
      </c>
      <c r="FF96">
        <v>1.74</v>
      </c>
      <c r="FG96">
        <v>89.77</v>
      </c>
      <c r="FT96">
        <v>0</v>
      </c>
      <c r="FU96">
        <v>11.085699999999999</v>
      </c>
      <c r="FV96">
        <v>0.12561700000000001</v>
      </c>
      <c r="FW96">
        <v>7.7370900000000006E-2</v>
      </c>
      <c r="FX96">
        <v>0</v>
      </c>
      <c r="FY96">
        <v>-0.27615899999999999</v>
      </c>
      <c r="FZ96">
        <v>0</v>
      </c>
      <c r="GA96">
        <v>0</v>
      </c>
      <c r="GB96">
        <v>0.53989299999999996</v>
      </c>
      <c r="GC96">
        <v>0.89099899999999999</v>
      </c>
      <c r="GD96">
        <v>1.82348</v>
      </c>
      <c r="GE96">
        <v>7.39533E-2</v>
      </c>
      <c r="GF96">
        <v>14.3409</v>
      </c>
      <c r="GG96">
        <v>82.677800000000005</v>
      </c>
      <c r="GH96">
        <v>32332</v>
      </c>
      <c r="GI96">
        <v>1100.08</v>
      </c>
      <c r="GJ96">
        <v>0</v>
      </c>
      <c r="GK96">
        <v>5894.96</v>
      </c>
      <c r="GL96">
        <v>6547.69</v>
      </c>
      <c r="GM96">
        <v>10697.7</v>
      </c>
      <c r="GN96">
        <v>540.49900000000002</v>
      </c>
      <c r="GO96">
        <v>57195.7</v>
      </c>
      <c r="GP96">
        <v>68.837400000000002</v>
      </c>
      <c r="GQ96">
        <v>918.37</v>
      </c>
      <c r="GR96">
        <v>291.12400000000002</v>
      </c>
      <c r="GS96">
        <v>1278.33</v>
      </c>
      <c r="GT96">
        <v>2.6373700000000002</v>
      </c>
      <c r="GU96">
        <v>176.3</v>
      </c>
      <c r="GV96">
        <v>4.25</v>
      </c>
      <c r="GW96">
        <v>44.016399999999997</v>
      </c>
      <c r="GX96">
        <v>25.58</v>
      </c>
      <c r="GY96">
        <v>40.321399999999997</v>
      </c>
      <c r="GZ96">
        <v>43.19</v>
      </c>
      <c r="HA96">
        <v>2.19</v>
      </c>
      <c r="HB96">
        <v>338.48500000000001</v>
      </c>
      <c r="HC96">
        <v>2.52</v>
      </c>
      <c r="HD96">
        <v>176.3</v>
      </c>
      <c r="HE96">
        <v>4.25</v>
      </c>
      <c r="HF96">
        <v>26.85</v>
      </c>
      <c r="HG96">
        <v>25.58</v>
      </c>
      <c r="HH96">
        <v>33.799999999999997</v>
      </c>
      <c r="HI96">
        <v>43.19</v>
      </c>
      <c r="HJ96">
        <v>2.19</v>
      </c>
      <c r="HK96">
        <v>314.68</v>
      </c>
      <c r="ID96">
        <v>0</v>
      </c>
      <c r="IE96">
        <v>15.669700000000001</v>
      </c>
      <c r="IF96">
        <v>0.12561700000000001</v>
      </c>
      <c r="IG96">
        <v>0</v>
      </c>
      <c r="IH96">
        <v>1.7213499999999999</v>
      </c>
      <c r="II96">
        <v>0.80892399999999998</v>
      </c>
      <c r="IJ96">
        <v>1.7518499999999999</v>
      </c>
      <c r="IK96">
        <v>0.114331</v>
      </c>
      <c r="IL96">
        <v>20.191700000000001</v>
      </c>
      <c r="IM96">
        <v>61.9</v>
      </c>
      <c r="IN96">
        <v>35.4</v>
      </c>
      <c r="IO96">
        <v>26.5</v>
      </c>
      <c r="IP96">
        <v>61.9</v>
      </c>
      <c r="IQ96">
        <v>35.4</v>
      </c>
      <c r="IR96">
        <v>26.5</v>
      </c>
      <c r="IU96">
        <v>103.25</v>
      </c>
      <c r="IV96">
        <v>15.76</v>
      </c>
      <c r="IW96">
        <v>103.25</v>
      </c>
      <c r="IX96">
        <v>15.76</v>
      </c>
      <c r="IY96">
        <v>103.25</v>
      </c>
      <c r="IZ96">
        <v>15.76</v>
      </c>
      <c r="JA96">
        <v>180.84</v>
      </c>
      <c r="JB96">
        <v>46.363799999999998</v>
      </c>
      <c r="JK96">
        <v>1</v>
      </c>
      <c r="JL96">
        <v>23.094200000000001</v>
      </c>
      <c r="JM96">
        <v>23.094200000000001</v>
      </c>
      <c r="JP96">
        <v>37972.6</v>
      </c>
      <c r="JQ96">
        <v>23.094200000000001</v>
      </c>
      <c r="JR96">
        <v>1.75</v>
      </c>
      <c r="JS96">
        <v>2.09</v>
      </c>
      <c r="JT96">
        <v>8.68</v>
      </c>
      <c r="JU96">
        <v>1.75</v>
      </c>
      <c r="JV96">
        <v>2.09</v>
      </c>
      <c r="JW96">
        <v>8.68</v>
      </c>
      <c r="JZ96">
        <v>2</v>
      </c>
      <c r="KA96">
        <v>8</v>
      </c>
      <c r="KB96">
        <v>77.991699999999994</v>
      </c>
      <c r="KC96">
        <v>127.822</v>
      </c>
      <c r="KD96">
        <v>77.991699999999994</v>
      </c>
      <c r="KE96">
        <v>127.822</v>
      </c>
      <c r="KF96">
        <v>143.845</v>
      </c>
      <c r="KG96">
        <v>243.29400000000001</v>
      </c>
      <c r="KJ96">
        <v>5.4808799999999998E-2</v>
      </c>
      <c r="KK96">
        <v>3759.56</v>
      </c>
      <c r="KL96">
        <v>203.99799999999999</v>
      </c>
      <c r="KM96">
        <v>105.22799999999999</v>
      </c>
      <c r="KN96">
        <v>0</v>
      </c>
      <c r="KO96">
        <v>-3840.69</v>
      </c>
      <c r="KP96">
        <v>0</v>
      </c>
      <c r="KQ96">
        <v>0</v>
      </c>
      <c r="KR96">
        <v>444.32499999999999</v>
      </c>
      <c r="KS96">
        <v>1085.5899999999999</v>
      </c>
      <c r="KT96">
        <v>2355.87</v>
      </c>
      <c r="KU96">
        <v>95.474199999999996</v>
      </c>
      <c r="KV96">
        <v>4209.42</v>
      </c>
      <c r="KW96">
        <v>1.9330799999999999</v>
      </c>
      <c r="KX96">
        <v>2878</v>
      </c>
      <c r="KY96">
        <v>0</v>
      </c>
      <c r="KZ96">
        <v>1590.01</v>
      </c>
      <c r="LA96">
        <v>4469.95</v>
      </c>
      <c r="LB96">
        <v>5.4808799999999998E-2</v>
      </c>
      <c r="LC96">
        <v>3759.56</v>
      </c>
      <c r="LD96">
        <v>203.99799999999999</v>
      </c>
      <c r="LE96">
        <v>105.22799999999999</v>
      </c>
      <c r="LF96">
        <v>-3840.69</v>
      </c>
      <c r="LG96">
        <v>444.32499999999999</v>
      </c>
      <c r="LH96">
        <v>1085.5899999999999</v>
      </c>
      <c r="LI96">
        <v>2355.87</v>
      </c>
      <c r="LJ96">
        <v>95.474199999999996</v>
      </c>
      <c r="LK96">
        <v>4209.42</v>
      </c>
      <c r="LL96">
        <v>1.9330799999999999</v>
      </c>
      <c r="LM96">
        <v>2878</v>
      </c>
      <c r="LN96">
        <v>1590.01</v>
      </c>
      <c r="LO96">
        <v>4469.95</v>
      </c>
      <c r="LP96">
        <v>16.603300000000001</v>
      </c>
      <c r="LQ96">
        <v>6557.87</v>
      </c>
      <c r="LR96">
        <v>203.99799999999999</v>
      </c>
      <c r="LS96">
        <v>0</v>
      </c>
      <c r="LT96">
        <v>1286.71</v>
      </c>
      <c r="LU96">
        <v>1230.25</v>
      </c>
      <c r="LV96">
        <v>2122.71</v>
      </c>
      <c r="LW96">
        <v>142.83199999999999</v>
      </c>
      <c r="LX96">
        <v>11561</v>
      </c>
      <c r="LY96">
        <v>365.322</v>
      </c>
      <c r="LZ96">
        <v>4873.82</v>
      </c>
      <c r="MA96">
        <v>1545</v>
      </c>
      <c r="MB96">
        <v>6784.15</v>
      </c>
    </row>
    <row r="97" spans="1:340" x14ac:dyDescent="0.25">
      <c r="A97" s="26">
        <v>44502.568252314813</v>
      </c>
      <c r="B97" t="s">
        <v>1445</v>
      </c>
      <c r="C97" t="s">
        <v>859</v>
      </c>
      <c r="D97">
        <v>15</v>
      </c>
      <c r="E97">
        <v>8</v>
      </c>
      <c r="F97">
        <v>6960</v>
      </c>
      <c r="G97" t="s">
        <v>87</v>
      </c>
      <c r="H97" t="s">
        <v>112</v>
      </c>
      <c r="I97">
        <v>-5.58</v>
      </c>
      <c r="J97">
        <v>-1.6</v>
      </c>
      <c r="K97">
        <v>-1.6</v>
      </c>
      <c r="L97">
        <v>28.1</v>
      </c>
      <c r="O97">
        <v>2.11198</v>
      </c>
      <c r="P97">
        <v>16664.7</v>
      </c>
      <c r="Q97">
        <v>1100.08</v>
      </c>
      <c r="R97">
        <v>581.67499999999995</v>
      </c>
      <c r="S97">
        <v>0</v>
      </c>
      <c r="T97">
        <v>-37961.5</v>
      </c>
      <c r="U97">
        <v>0</v>
      </c>
      <c r="V97">
        <v>0</v>
      </c>
      <c r="W97">
        <v>2033.7</v>
      </c>
      <c r="X97">
        <v>5926.2</v>
      </c>
      <c r="Y97">
        <v>12062</v>
      </c>
      <c r="Z97">
        <v>433.91399999999999</v>
      </c>
      <c r="AA97">
        <v>842.85500000000002</v>
      </c>
      <c r="AB97">
        <v>18348.599999999999</v>
      </c>
      <c r="AC97">
        <v>3.1180300000000001</v>
      </c>
      <c r="AD97">
        <v>542.29999999999995</v>
      </c>
      <c r="AE97">
        <v>0</v>
      </c>
      <c r="AF97">
        <v>299.60500000000002</v>
      </c>
      <c r="AG97">
        <v>845.02300000000002</v>
      </c>
      <c r="AH97">
        <v>545.41800000000001</v>
      </c>
      <c r="AI97">
        <v>0.11</v>
      </c>
      <c r="AJ97">
        <v>102.2</v>
      </c>
      <c r="AK97">
        <v>4.25</v>
      </c>
      <c r="AL97">
        <v>18.03</v>
      </c>
      <c r="AM97">
        <v>0</v>
      </c>
      <c r="AN97">
        <v>-119.86</v>
      </c>
      <c r="AO97">
        <v>0</v>
      </c>
      <c r="AP97">
        <v>0</v>
      </c>
      <c r="AQ97">
        <v>8.64</v>
      </c>
      <c r="AR97">
        <v>32.1</v>
      </c>
      <c r="AS97">
        <v>48</v>
      </c>
      <c r="AT97">
        <v>1.74</v>
      </c>
      <c r="AU97">
        <v>95.21</v>
      </c>
      <c r="AV97">
        <v>124.59</v>
      </c>
      <c r="BI97">
        <v>0</v>
      </c>
      <c r="BJ97">
        <v>11.693899999999999</v>
      </c>
      <c r="BK97">
        <v>0.12561700000000001</v>
      </c>
      <c r="BL97">
        <v>7.7370900000000006E-2</v>
      </c>
      <c r="BM97">
        <v>0</v>
      </c>
      <c r="BN97">
        <v>-0.27615899999999999</v>
      </c>
      <c r="BO97">
        <v>0</v>
      </c>
      <c r="BP97">
        <v>0</v>
      </c>
      <c r="BQ97">
        <v>0.53989299999999996</v>
      </c>
      <c r="BR97">
        <v>0.89082499999999998</v>
      </c>
      <c r="BS97">
        <v>1.82348</v>
      </c>
      <c r="BT97">
        <v>7.39533E-2</v>
      </c>
      <c r="BU97">
        <v>14.9489</v>
      </c>
      <c r="BV97">
        <v>11.8969</v>
      </c>
      <c r="BW97">
        <v>0.246723</v>
      </c>
      <c r="BX97">
        <v>15812.3</v>
      </c>
      <c r="BY97">
        <v>1100.08</v>
      </c>
      <c r="BZ97">
        <v>581.67499999999995</v>
      </c>
      <c r="CA97">
        <v>-37961.5</v>
      </c>
      <c r="CB97">
        <v>2033.7</v>
      </c>
      <c r="CC97">
        <v>5937.67</v>
      </c>
      <c r="CD97">
        <v>12062</v>
      </c>
      <c r="CE97">
        <v>433.91399999999999</v>
      </c>
      <c r="CF97">
        <v>-4.7911799999999999E-3</v>
      </c>
      <c r="CG97">
        <v>17494.3</v>
      </c>
      <c r="CH97">
        <v>0.36424899999999999</v>
      </c>
      <c r="CI97">
        <v>542.29999999999995</v>
      </c>
      <c r="CJ97">
        <v>299.60500000000002</v>
      </c>
      <c r="CK97">
        <v>842.26900000000001</v>
      </c>
      <c r="CL97">
        <v>542.66399999999999</v>
      </c>
      <c r="CM97">
        <v>0.01</v>
      </c>
      <c r="CN97">
        <v>96.72</v>
      </c>
      <c r="CO97">
        <v>4.25</v>
      </c>
      <c r="CP97">
        <v>18.03</v>
      </c>
      <c r="CQ97">
        <v>-119.76</v>
      </c>
      <c r="CR97">
        <v>8.64</v>
      </c>
      <c r="CS97">
        <v>32.14</v>
      </c>
      <c r="CT97">
        <v>48</v>
      </c>
      <c r="CU97">
        <v>1.74</v>
      </c>
      <c r="CV97">
        <v>89.77</v>
      </c>
      <c r="CW97">
        <v>119.01</v>
      </c>
      <c r="DH97">
        <v>0</v>
      </c>
      <c r="DI97">
        <v>11.085699999999999</v>
      </c>
      <c r="DJ97">
        <v>0.12561700000000001</v>
      </c>
      <c r="DK97">
        <v>7.7370900000000006E-2</v>
      </c>
      <c r="DL97">
        <v>-0.27615899999999999</v>
      </c>
      <c r="DM97">
        <v>0.53989299999999996</v>
      </c>
      <c r="DN97">
        <v>0.89099899999999999</v>
      </c>
      <c r="DO97">
        <v>1.82348</v>
      </c>
      <c r="DP97">
        <v>7.39533E-2</v>
      </c>
      <c r="DQ97">
        <v>14.3409</v>
      </c>
      <c r="DR97">
        <v>11.2887</v>
      </c>
      <c r="DS97" t="s">
        <v>1352</v>
      </c>
      <c r="DT97" t="s">
        <v>670</v>
      </c>
      <c r="DU97" t="s">
        <v>665</v>
      </c>
      <c r="DV97" t="s">
        <v>501</v>
      </c>
      <c r="DW97">
        <v>-0.60799999999999998</v>
      </c>
      <c r="DX97">
        <v>-0.60817399999999999</v>
      </c>
      <c r="DY97">
        <v>-6.1</v>
      </c>
      <c r="DZ97">
        <v>-4.7</v>
      </c>
      <c r="EC97">
        <v>2.11198</v>
      </c>
      <c r="ED97">
        <v>16664.7</v>
      </c>
      <c r="EE97">
        <v>1100.08</v>
      </c>
      <c r="EF97">
        <v>581.67499999999995</v>
      </c>
      <c r="EG97">
        <v>0</v>
      </c>
      <c r="EH97">
        <v>-37961.5</v>
      </c>
      <c r="EI97">
        <v>0</v>
      </c>
      <c r="EJ97">
        <v>0</v>
      </c>
      <c r="EK97">
        <v>2033.7</v>
      </c>
      <c r="EL97">
        <v>5926.2</v>
      </c>
      <c r="EM97">
        <v>12062</v>
      </c>
      <c r="EN97">
        <v>433.91399999999999</v>
      </c>
      <c r="EO97">
        <v>842.85500000000002</v>
      </c>
      <c r="EP97">
        <v>3.1180300000000001</v>
      </c>
      <c r="EQ97">
        <v>542.29999999999995</v>
      </c>
      <c r="ER97">
        <v>0</v>
      </c>
      <c r="ES97">
        <v>299.60500000000002</v>
      </c>
      <c r="ET97">
        <v>845.02300000000002</v>
      </c>
      <c r="EU97">
        <v>0.11</v>
      </c>
      <c r="EV97">
        <v>102.2</v>
      </c>
      <c r="EW97">
        <v>4.25</v>
      </c>
      <c r="EX97">
        <v>18.03</v>
      </c>
      <c r="EY97">
        <v>0</v>
      </c>
      <c r="EZ97">
        <v>-119.86</v>
      </c>
      <c r="FA97">
        <v>0</v>
      </c>
      <c r="FB97">
        <v>0</v>
      </c>
      <c r="FC97">
        <v>8.64</v>
      </c>
      <c r="FD97">
        <v>32.1</v>
      </c>
      <c r="FE97">
        <v>48</v>
      </c>
      <c r="FF97">
        <v>1.74</v>
      </c>
      <c r="FG97">
        <v>95.21</v>
      </c>
      <c r="FT97">
        <v>0</v>
      </c>
      <c r="FU97">
        <v>11.693899999999999</v>
      </c>
      <c r="FV97">
        <v>0.12561700000000001</v>
      </c>
      <c r="FW97">
        <v>7.7370900000000006E-2</v>
      </c>
      <c r="FX97">
        <v>0</v>
      </c>
      <c r="FY97">
        <v>-0.27615899999999999</v>
      </c>
      <c r="FZ97">
        <v>0</v>
      </c>
      <c r="GA97">
        <v>0</v>
      </c>
      <c r="GB97">
        <v>0.53989299999999996</v>
      </c>
      <c r="GC97">
        <v>0.89082499999999998</v>
      </c>
      <c r="GD97">
        <v>1.82348</v>
      </c>
      <c r="GE97">
        <v>7.39533E-2</v>
      </c>
      <c r="GF97">
        <v>14.9489</v>
      </c>
      <c r="GG97">
        <v>82.677800000000005</v>
      </c>
      <c r="GH97">
        <v>32332</v>
      </c>
      <c r="GI97">
        <v>1100.08</v>
      </c>
      <c r="GJ97">
        <v>0</v>
      </c>
      <c r="GK97">
        <v>5894.96</v>
      </c>
      <c r="GL97">
        <v>6547.69</v>
      </c>
      <c r="GM97">
        <v>10697.7</v>
      </c>
      <c r="GN97">
        <v>540.49900000000002</v>
      </c>
      <c r="GO97">
        <v>57195.7</v>
      </c>
      <c r="GP97">
        <v>68.837400000000002</v>
      </c>
      <c r="GQ97">
        <v>918.37</v>
      </c>
      <c r="GR97">
        <v>291.12400000000002</v>
      </c>
      <c r="GS97">
        <v>1278.33</v>
      </c>
      <c r="GT97">
        <v>2.6373700000000002</v>
      </c>
      <c r="GU97">
        <v>176.3</v>
      </c>
      <c r="GV97">
        <v>4.25</v>
      </c>
      <c r="GW97">
        <v>44.016399999999997</v>
      </c>
      <c r="GX97">
        <v>25.58</v>
      </c>
      <c r="GY97">
        <v>40.321399999999997</v>
      </c>
      <c r="GZ97">
        <v>43.19</v>
      </c>
      <c r="HA97">
        <v>2.19</v>
      </c>
      <c r="HB97">
        <v>338.48500000000001</v>
      </c>
      <c r="HC97">
        <v>2.52</v>
      </c>
      <c r="HD97">
        <v>176.3</v>
      </c>
      <c r="HE97">
        <v>4.25</v>
      </c>
      <c r="HF97">
        <v>26.85</v>
      </c>
      <c r="HG97">
        <v>25.58</v>
      </c>
      <c r="HH97">
        <v>33.799999999999997</v>
      </c>
      <c r="HI97">
        <v>43.19</v>
      </c>
      <c r="HJ97">
        <v>2.19</v>
      </c>
      <c r="HK97">
        <v>314.68</v>
      </c>
      <c r="ID97">
        <v>0</v>
      </c>
      <c r="IE97">
        <v>15.669700000000001</v>
      </c>
      <c r="IF97">
        <v>0.12561700000000001</v>
      </c>
      <c r="IG97">
        <v>0</v>
      </c>
      <c r="IH97">
        <v>1.7213499999999999</v>
      </c>
      <c r="II97">
        <v>0.80892399999999998</v>
      </c>
      <c r="IJ97">
        <v>1.7518499999999999</v>
      </c>
      <c r="IK97">
        <v>0.114331</v>
      </c>
      <c r="IL97">
        <v>20.191700000000001</v>
      </c>
      <c r="IM97">
        <v>63.5</v>
      </c>
      <c r="IN97">
        <v>35.4</v>
      </c>
      <c r="IO97">
        <v>28.1</v>
      </c>
      <c r="IP97">
        <v>61.9</v>
      </c>
      <c r="IQ97">
        <v>35.4</v>
      </c>
      <c r="IR97">
        <v>26.5</v>
      </c>
      <c r="IU97">
        <v>108.74</v>
      </c>
      <c r="IV97">
        <v>15.85</v>
      </c>
      <c r="IW97">
        <v>103.25</v>
      </c>
      <c r="IX97">
        <v>15.76</v>
      </c>
      <c r="IY97">
        <v>108.74</v>
      </c>
      <c r="IZ97">
        <v>15.85</v>
      </c>
      <c r="JA97">
        <v>180.84</v>
      </c>
      <c r="JB97">
        <v>46.363799999999998</v>
      </c>
      <c r="JK97">
        <v>1</v>
      </c>
      <c r="JL97">
        <v>23.094200000000001</v>
      </c>
      <c r="JM97">
        <v>23.094200000000001</v>
      </c>
      <c r="JP97">
        <v>37972.6</v>
      </c>
      <c r="JQ97">
        <v>23.094200000000001</v>
      </c>
      <c r="JR97">
        <v>1.78</v>
      </c>
      <c r="JS97">
        <v>2.06</v>
      </c>
      <c r="JT97">
        <v>8.8699999999999992</v>
      </c>
      <c r="JU97">
        <v>1.75</v>
      </c>
      <c r="JV97">
        <v>2.09</v>
      </c>
      <c r="JW97">
        <v>8.68</v>
      </c>
      <c r="JZ97">
        <v>2</v>
      </c>
      <c r="KA97">
        <v>8</v>
      </c>
      <c r="KB97">
        <v>88.210999999999999</v>
      </c>
      <c r="KC97">
        <v>136.386</v>
      </c>
      <c r="KD97">
        <v>77.991699999999994</v>
      </c>
      <c r="KE97">
        <v>127.822</v>
      </c>
      <c r="KF97">
        <v>143.845</v>
      </c>
      <c r="KG97">
        <v>243.29400000000001</v>
      </c>
      <c r="KJ97">
        <v>0.43628899999999998</v>
      </c>
      <c r="KK97">
        <v>3940.85</v>
      </c>
      <c r="KL97">
        <v>203.99799999999999</v>
      </c>
      <c r="KM97">
        <v>105.22799999999999</v>
      </c>
      <c r="KN97">
        <v>0</v>
      </c>
      <c r="KO97">
        <v>-3840.69</v>
      </c>
      <c r="KP97">
        <v>0</v>
      </c>
      <c r="KQ97">
        <v>0</v>
      </c>
      <c r="KR97">
        <v>444.32499999999999</v>
      </c>
      <c r="KS97">
        <v>1083.43</v>
      </c>
      <c r="KT97">
        <v>2355.87</v>
      </c>
      <c r="KU97">
        <v>95.474199999999996</v>
      </c>
      <c r="KV97">
        <v>4388.92</v>
      </c>
      <c r="KW97">
        <v>16.547499999999999</v>
      </c>
      <c r="KX97">
        <v>2878</v>
      </c>
      <c r="KY97">
        <v>0</v>
      </c>
      <c r="KZ97">
        <v>1590.01</v>
      </c>
      <c r="LA97">
        <v>4484.5600000000004</v>
      </c>
      <c r="LB97">
        <v>5.4808799999999998E-2</v>
      </c>
      <c r="LC97">
        <v>3759.56</v>
      </c>
      <c r="LD97">
        <v>203.99799999999999</v>
      </c>
      <c r="LE97">
        <v>105.22799999999999</v>
      </c>
      <c r="LF97">
        <v>-3840.69</v>
      </c>
      <c r="LG97">
        <v>444.32499999999999</v>
      </c>
      <c r="LH97">
        <v>1085.5899999999999</v>
      </c>
      <c r="LI97">
        <v>2355.87</v>
      </c>
      <c r="LJ97">
        <v>95.474199999999996</v>
      </c>
      <c r="LK97">
        <v>4209.42</v>
      </c>
      <c r="LL97">
        <v>1.9330799999999999</v>
      </c>
      <c r="LM97">
        <v>2878</v>
      </c>
      <c r="LN97">
        <v>1590.01</v>
      </c>
      <c r="LO97">
        <v>4469.95</v>
      </c>
      <c r="LP97">
        <v>16.603300000000001</v>
      </c>
      <c r="LQ97">
        <v>6557.87</v>
      </c>
      <c r="LR97">
        <v>203.99799999999999</v>
      </c>
      <c r="LS97">
        <v>0</v>
      </c>
      <c r="LT97">
        <v>1286.71</v>
      </c>
      <c r="LU97">
        <v>1230.25</v>
      </c>
      <c r="LV97">
        <v>2122.71</v>
      </c>
      <c r="LW97">
        <v>142.83199999999999</v>
      </c>
      <c r="LX97">
        <v>11561</v>
      </c>
      <c r="LY97">
        <v>365.322</v>
      </c>
      <c r="LZ97">
        <v>4873.82</v>
      </c>
      <c r="MA97">
        <v>1545</v>
      </c>
      <c r="MB97">
        <v>6784.15</v>
      </c>
    </row>
    <row r="98" spans="1:340" x14ac:dyDescent="0.25">
      <c r="A98" s="26">
        <v>44502.568680555552</v>
      </c>
      <c r="B98" t="s">
        <v>1446</v>
      </c>
      <c r="C98" t="s">
        <v>861</v>
      </c>
      <c r="D98">
        <v>16</v>
      </c>
      <c r="E98">
        <v>8</v>
      </c>
      <c r="F98">
        <v>6960</v>
      </c>
      <c r="G98" t="s">
        <v>87</v>
      </c>
      <c r="H98" t="s">
        <v>393</v>
      </c>
      <c r="I98">
        <v>0</v>
      </c>
      <c r="J98">
        <v>0</v>
      </c>
      <c r="K98">
        <v>0</v>
      </c>
      <c r="L98">
        <v>30</v>
      </c>
      <c r="O98">
        <v>454.73099999999999</v>
      </c>
      <c r="P98">
        <v>1420.86</v>
      </c>
      <c r="Q98">
        <v>1100.08</v>
      </c>
      <c r="R98">
        <v>581.77700000000004</v>
      </c>
      <c r="S98">
        <v>0</v>
      </c>
      <c r="T98">
        <v>-23678.3</v>
      </c>
      <c r="U98">
        <v>0</v>
      </c>
      <c r="V98">
        <v>0</v>
      </c>
      <c r="W98">
        <v>2033.7</v>
      </c>
      <c r="X98">
        <v>5591.22</v>
      </c>
      <c r="Y98">
        <v>12062</v>
      </c>
      <c r="Z98">
        <v>433.91399999999999</v>
      </c>
      <c r="AA98">
        <v>-1.69629E-3</v>
      </c>
      <c r="AB98">
        <v>3557.45</v>
      </c>
      <c r="AC98">
        <v>673.00599999999997</v>
      </c>
      <c r="AD98">
        <v>820.92</v>
      </c>
      <c r="AE98">
        <v>0</v>
      </c>
      <c r="AF98">
        <v>299.60500000000002</v>
      </c>
      <c r="AG98">
        <v>1793.53</v>
      </c>
      <c r="AH98">
        <v>1493.93</v>
      </c>
      <c r="AI98">
        <v>22.89</v>
      </c>
      <c r="AJ98">
        <v>9.61</v>
      </c>
      <c r="AK98">
        <v>4.4000000000000004</v>
      </c>
      <c r="AL98">
        <v>26.04</v>
      </c>
      <c r="AM98">
        <v>0</v>
      </c>
      <c r="AN98">
        <v>-74.7</v>
      </c>
      <c r="AO98">
        <v>0</v>
      </c>
      <c r="AP98">
        <v>0</v>
      </c>
      <c r="AQ98">
        <v>9.49</v>
      </c>
      <c r="AR98">
        <v>31.61</v>
      </c>
      <c r="AS98">
        <v>50.4</v>
      </c>
      <c r="AT98">
        <v>1.89</v>
      </c>
      <c r="AU98">
        <v>81.63</v>
      </c>
      <c r="AV98">
        <v>62.94</v>
      </c>
      <c r="BI98">
        <v>0</v>
      </c>
      <c r="BJ98">
        <v>2.9544800000000002</v>
      </c>
      <c r="BK98">
        <v>0.12561700000000001</v>
      </c>
      <c r="BL98">
        <v>7.7370900000000006E-2</v>
      </c>
      <c r="BM98">
        <v>0</v>
      </c>
      <c r="BN98">
        <v>-0.42779899999999998</v>
      </c>
      <c r="BO98">
        <v>0</v>
      </c>
      <c r="BP98">
        <v>0</v>
      </c>
      <c r="BQ98">
        <v>0.53989299999999996</v>
      </c>
      <c r="BR98">
        <v>0.88484799999999997</v>
      </c>
      <c r="BS98">
        <v>1.82348</v>
      </c>
      <c r="BT98">
        <v>7.39533E-2</v>
      </c>
      <c r="BU98">
        <v>6.0518400000000003</v>
      </c>
      <c r="BV98">
        <v>3.15747</v>
      </c>
      <c r="BW98">
        <v>454.73099999999999</v>
      </c>
      <c r="BX98">
        <v>1420.86</v>
      </c>
      <c r="BY98">
        <v>1100.08</v>
      </c>
      <c r="BZ98">
        <v>581.77700000000004</v>
      </c>
      <c r="CA98">
        <v>-23678.3</v>
      </c>
      <c r="CB98">
        <v>2033.7</v>
      </c>
      <c r="CC98">
        <v>5591.22</v>
      </c>
      <c r="CD98">
        <v>12062</v>
      </c>
      <c r="CE98">
        <v>433.91399999999999</v>
      </c>
      <c r="CF98">
        <v>-1.69629E-3</v>
      </c>
      <c r="CG98">
        <v>3557.45</v>
      </c>
      <c r="CH98">
        <v>673.00599999999997</v>
      </c>
      <c r="CI98">
        <v>820.92</v>
      </c>
      <c r="CJ98">
        <v>299.60500000000002</v>
      </c>
      <c r="CK98">
        <v>1793.53</v>
      </c>
      <c r="CL98">
        <v>1493.93</v>
      </c>
      <c r="CM98">
        <v>22.89</v>
      </c>
      <c r="CN98">
        <v>9.61</v>
      </c>
      <c r="CO98">
        <v>4.4000000000000004</v>
      </c>
      <c r="CP98">
        <v>26.04</v>
      </c>
      <c r="CQ98">
        <v>-74.7</v>
      </c>
      <c r="CR98">
        <v>9.49</v>
      </c>
      <c r="CS98">
        <v>31.61</v>
      </c>
      <c r="CT98">
        <v>50.4</v>
      </c>
      <c r="CU98">
        <v>1.89</v>
      </c>
      <c r="CV98">
        <v>81.63</v>
      </c>
      <c r="CW98">
        <v>62.94</v>
      </c>
      <c r="DH98">
        <v>0</v>
      </c>
      <c r="DI98">
        <v>2.9544800000000002</v>
      </c>
      <c r="DJ98">
        <v>0.12561700000000001</v>
      </c>
      <c r="DK98">
        <v>7.7370900000000006E-2</v>
      </c>
      <c r="DL98">
        <v>-0.42779899999999998</v>
      </c>
      <c r="DM98">
        <v>0.53989299999999996</v>
      </c>
      <c r="DN98">
        <v>0.88484799999999997</v>
      </c>
      <c r="DO98">
        <v>1.82348</v>
      </c>
      <c r="DP98">
        <v>7.39533E-2</v>
      </c>
      <c r="DQ98">
        <v>6.0518400000000003</v>
      </c>
      <c r="DR98">
        <v>3.15747</v>
      </c>
      <c r="DS98" t="s">
        <v>1352</v>
      </c>
      <c r="DT98" t="s">
        <v>670</v>
      </c>
      <c r="DU98" t="s">
        <v>665</v>
      </c>
      <c r="DV98" t="s">
        <v>501</v>
      </c>
      <c r="DW98">
        <v>0</v>
      </c>
      <c r="DX98">
        <v>0</v>
      </c>
      <c r="DY98">
        <v>0</v>
      </c>
      <c r="DZ98">
        <v>0</v>
      </c>
      <c r="EC98">
        <v>454.73099999999999</v>
      </c>
      <c r="ED98">
        <v>1420.86</v>
      </c>
      <c r="EE98">
        <v>1100.08</v>
      </c>
      <c r="EF98">
        <v>581.77700000000004</v>
      </c>
      <c r="EG98">
        <v>0</v>
      </c>
      <c r="EH98">
        <v>-23678.3</v>
      </c>
      <c r="EI98">
        <v>0</v>
      </c>
      <c r="EJ98">
        <v>0</v>
      </c>
      <c r="EK98">
        <v>2033.7</v>
      </c>
      <c r="EL98">
        <v>5591.22</v>
      </c>
      <c r="EM98">
        <v>12062</v>
      </c>
      <c r="EN98">
        <v>433.91399999999999</v>
      </c>
      <c r="EO98">
        <v>-1.69629E-3</v>
      </c>
      <c r="EP98">
        <v>673.00599999999997</v>
      </c>
      <c r="EQ98">
        <v>820.92</v>
      </c>
      <c r="ER98">
        <v>0</v>
      </c>
      <c r="ES98">
        <v>299.60500000000002</v>
      </c>
      <c r="ET98">
        <v>1793.53</v>
      </c>
      <c r="EU98">
        <v>22.89</v>
      </c>
      <c r="EV98">
        <v>9.61</v>
      </c>
      <c r="EW98">
        <v>4.4000000000000004</v>
      </c>
      <c r="EX98">
        <v>26.04</v>
      </c>
      <c r="EY98">
        <v>0</v>
      </c>
      <c r="EZ98">
        <v>-74.7</v>
      </c>
      <c r="FA98">
        <v>0</v>
      </c>
      <c r="FB98">
        <v>0</v>
      </c>
      <c r="FC98">
        <v>9.49</v>
      </c>
      <c r="FD98">
        <v>31.61</v>
      </c>
      <c r="FE98">
        <v>50.4</v>
      </c>
      <c r="FF98">
        <v>1.89</v>
      </c>
      <c r="FG98">
        <v>81.63</v>
      </c>
      <c r="FT98">
        <v>0</v>
      </c>
      <c r="FU98">
        <v>2.9544800000000002</v>
      </c>
      <c r="FV98">
        <v>0.12561700000000001</v>
      </c>
      <c r="FW98">
        <v>7.7370900000000006E-2</v>
      </c>
      <c r="FX98">
        <v>0</v>
      </c>
      <c r="FY98">
        <v>-0.42779899999999998</v>
      </c>
      <c r="FZ98">
        <v>0</v>
      </c>
      <c r="GA98">
        <v>0</v>
      </c>
      <c r="GB98">
        <v>0.53989299999999996</v>
      </c>
      <c r="GC98">
        <v>0.88484799999999997</v>
      </c>
      <c r="GD98">
        <v>1.82348</v>
      </c>
      <c r="GE98">
        <v>7.39533E-2</v>
      </c>
      <c r="GF98">
        <v>6.0518400000000003</v>
      </c>
      <c r="GG98">
        <v>1285.6300000000001</v>
      </c>
      <c r="GH98">
        <v>2677.01</v>
      </c>
      <c r="GI98">
        <v>1100.08</v>
      </c>
      <c r="GJ98">
        <v>0</v>
      </c>
      <c r="GK98">
        <v>5894.96</v>
      </c>
      <c r="GL98">
        <v>6547.69</v>
      </c>
      <c r="GM98">
        <v>10697.7</v>
      </c>
      <c r="GN98">
        <v>540.49900000000002</v>
      </c>
      <c r="GO98">
        <v>28743.599999999999</v>
      </c>
      <c r="GP98">
        <v>1073.1300000000001</v>
      </c>
      <c r="GQ98">
        <v>1244.45</v>
      </c>
      <c r="GR98">
        <v>291.12400000000002</v>
      </c>
      <c r="GS98">
        <v>2608.6999999999998</v>
      </c>
      <c r="GT98">
        <v>56.091200000000001</v>
      </c>
      <c r="GU98">
        <v>14.93</v>
      </c>
      <c r="GV98">
        <v>4.4000000000000004</v>
      </c>
      <c r="GW98">
        <v>79.866699999999994</v>
      </c>
      <c r="GX98">
        <v>27.55</v>
      </c>
      <c r="GY98">
        <v>41.281399999999998</v>
      </c>
      <c r="GZ98">
        <v>45.01</v>
      </c>
      <c r="HA98">
        <v>2.59</v>
      </c>
      <c r="HB98">
        <v>271.71899999999999</v>
      </c>
      <c r="HC98">
        <v>38.880000000000003</v>
      </c>
      <c r="HD98">
        <v>14.93</v>
      </c>
      <c r="HE98">
        <v>4.4000000000000004</v>
      </c>
      <c r="HF98">
        <v>35.94</v>
      </c>
      <c r="HG98">
        <v>27.55</v>
      </c>
      <c r="HH98">
        <v>34.76</v>
      </c>
      <c r="HI98">
        <v>45.01</v>
      </c>
      <c r="HJ98">
        <v>2.59</v>
      </c>
      <c r="HK98">
        <v>204.06</v>
      </c>
      <c r="ID98">
        <v>0</v>
      </c>
      <c r="IE98">
        <v>3.4849999999999999</v>
      </c>
      <c r="IF98">
        <v>0.12561700000000001</v>
      </c>
      <c r="IG98">
        <v>0</v>
      </c>
      <c r="IH98">
        <v>1.7213499999999999</v>
      </c>
      <c r="II98">
        <v>0.80892399999999998</v>
      </c>
      <c r="IJ98">
        <v>1.7518499999999999</v>
      </c>
      <c r="IK98">
        <v>0.114331</v>
      </c>
      <c r="IL98">
        <v>8.0070599999999992</v>
      </c>
      <c r="IM98">
        <v>57.5</v>
      </c>
      <c r="IN98">
        <v>27.5</v>
      </c>
      <c r="IO98">
        <v>30</v>
      </c>
      <c r="IP98">
        <v>57.5</v>
      </c>
      <c r="IQ98">
        <v>27.5</v>
      </c>
      <c r="IR98">
        <v>30</v>
      </c>
      <c r="IU98">
        <v>18.38</v>
      </c>
      <c r="IV98">
        <v>44.56</v>
      </c>
      <c r="IW98">
        <v>18.38</v>
      </c>
      <c r="IX98">
        <v>44.56</v>
      </c>
      <c r="IY98">
        <v>18.38</v>
      </c>
      <c r="IZ98">
        <v>44.56</v>
      </c>
      <c r="JA98">
        <v>24.8</v>
      </c>
      <c r="JB98">
        <v>130.488</v>
      </c>
      <c r="JK98">
        <v>1</v>
      </c>
      <c r="JL98">
        <v>14.408099999999999</v>
      </c>
      <c r="JM98">
        <v>14.408099999999999</v>
      </c>
      <c r="JP98">
        <v>23685.200000000001</v>
      </c>
      <c r="JQ98">
        <v>14.408099999999999</v>
      </c>
      <c r="JR98">
        <v>1.1299999999999999</v>
      </c>
      <c r="JS98">
        <v>1.34</v>
      </c>
      <c r="JT98">
        <v>11.75</v>
      </c>
      <c r="JU98">
        <v>1.1299999999999999</v>
      </c>
      <c r="JV98">
        <v>1.34</v>
      </c>
      <c r="JW98">
        <v>11.75</v>
      </c>
      <c r="JZ98">
        <v>2</v>
      </c>
      <c r="KA98">
        <v>8</v>
      </c>
      <c r="KB98">
        <v>108.188</v>
      </c>
      <c r="KC98">
        <v>57.921999999999997</v>
      </c>
      <c r="KD98">
        <v>108.188</v>
      </c>
      <c r="KE98">
        <v>57.921999999999997</v>
      </c>
      <c r="KF98">
        <v>143.07499999999999</v>
      </c>
      <c r="KG98">
        <v>79.299099999999996</v>
      </c>
      <c r="KJ98">
        <v>82.742000000000004</v>
      </c>
      <c r="KK98">
        <v>379.35500000000002</v>
      </c>
      <c r="KL98">
        <v>203.99799999999999</v>
      </c>
      <c r="KM98">
        <v>105.238</v>
      </c>
      <c r="KN98">
        <v>0</v>
      </c>
      <c r="KO98">
        <v>-2462.67</v>
      </c>
      <c r="KP98">
        <v>0</v>
      </c>
      <c r="KQ98">
        <v>0</v>
      </c>
      <c r="KR98">
        <v>444.32499999999999</v>
      </c>
      <c r="KS98">
        <v>1024.17</v>
      </c>
      <c r="KT98">
        <v>2355.87</v>
      </c>
      <c r="KU98">
        <v>95.474199999999996</v>
      </c>
      <c r="KV98">
        <v>2228.5100000000002</v>
      </c>
      <c r="KW98">
        <v>3571.66</v>
      </c>
      <c r="KX98">
        <v>4356.6499999999996</v>
      </c>
      <c r="KY98">
        <v>0</v>
      </c>
      <c r="KZ98">
        <v>1590.01</v>
      </c>
      <c r="LA98">
        <v>9518.33</v>
      </c>
      <c r="LB98">
        <v>82.742000000000004</v>
      </c>
      <c r="LC98">
        <v>379.35500000000002</v>
      </c>
      <c r="LD98">
        <v>203.99799999999999</v>
      </c>
      <c r="LE98">
        <v>105.238</v>
      </c>
      <c r="LF98">
        <v>-2462.67</v>
      </c>
      <c r="LG98">
        <v>444.32499999999999</v>
      </c>
      <c r="LH98">
        <v>1024.17</v>
      </c>
      <c r="LI98">
        <v>2355.87</v>
      </c>
      <c r="LJ98">
        <v>95.474199999999996</v>
      </c>
      <c r="LK98">
        <v>2228.5100000000002</v>
      </c>
      <c r="LL98">
        <v>3571.66</v>
      </c>
      <c r="LM98">
        <v>4356.6499999999996</v>
      </c>
      <c r="LN98">
        <v>1590.01</v>
      </c>
      <c r="LO98">
        <v>9518.33</v>
      </c>
      <c r="LP98">
        <v>249.81800000000001</v>
      </c>
      <c r="LQ98">
        <v>616.19100000000003</v>
      </c>
      <c r="LR98">
        <v>203.99799999999999</v>
      </c>
      <c r="LS98">
        <v>0</v>
      </c>
      <c r="LT98">
        <v>1286.71</v>
      </c>
      <c r="LU98">
        <v>1230.25</v>
      </c>
      <c r="LV98">
        <v>2122.71</v>
      </c>
      <c r="LW98">
        <v>142.83199999999999</v>
      </c>
      <c r="LX98">
        <v>5852.5</v>
      </c>
      <c r="LY98">
        <v>5695.12</v>
      </c>
      <c r="LZ98">
        <v>6604.36</v>
      </c>
      <c r="MA98">
        <v>1545</v>
      </c>
      <c r="MB98">
        <v>13844.5</v>
      </c>
    </row>
    <row r="99" spans="1:340" x14ac:dyDescent="0.25">
      <c r="A99" s="26">
        <v>44502.569108796299</v>
      </c>
      <c r="B99" t="s">
        <v>1447</v>
      </c>
      <c r="C99" t="s">
        <v>863</v>
      </c>
      <c r="D99">
        <v>16</v>
      </c>
      <c r="E99">
        <v>8</v>
      </c>
      <c r="F99">
        <v>6960</v>
      </c>
      <c r="G99" t="s">
        <v>87</v>
      </c>
      <c r="H99" t="s">
        <v>112</v>
      </c>
      <c r="I99">
        <v>-5.82</v>
      </c>
      <c r="J99">
        <v>-2.1</v>
      </c>
      <c r="K99">
        <v>-2.2000000000000002</v>
      </c>
      <c r="L99">
        <v>32.200000000000003</v>
      </c>
      <c r="O99">
        <v>574.55499999999995</v>
      </c>
      <c r="P99">
        <v>1381.11</v>
      </c>
      <c r="Q99">
        <v>1100.08</v>
      </c>
      <c r="R99">
        <v>581.77700000000004</v>
      </c>
      <c r="S99">
        <v>0</v>
      </c>
      <c r="T99">
        <v>-23678.3</v>
      </c>
      <c r="U99">
        <v>0</v>
      </c>
      <c r="V99">
        <v>0</v>
      </c>
      <c r="W99">
        <v>2033.7</v>
      </c>
      <c r="X99">
        <v>5573.17</v>
      </c>
      <c r="Y99">
        <v>12062</v>
      </c>
      <c r="Z99">
        <v>433.91399999999999</v>
      </c>
      <c r="AA99">
        <v>62.010899999999999</v>
      </c>
      <c r="AB99">
        <v>3637.52</v>
      </c>
      <c r="AC99">
        <v>850.34699999999998</v>
      </c>
      <c r="AD99">
        <v>820.92</v>
      </c>
      <c r="AE99">
        <v>0</v>
      </c>
      <c r="AF99">
        <v>299.60500000000002</v>
      </c>
      <c r="AG99">
        <v>1970.87</v>
      </c>
      <c r="AH99">
        <v>1671.27</v>
      </c>
      <c r="AI99">
        <v>28.9</v>
      </c>
      <c r="AJ99">
        <v>9.42</v>
      </c>
      <c r="AK99">
        <v>4.4000000000000004</v>
      </c>
      <c r="AL99">
        <v>26.04</v>
      </c>
      <c r="AM99">
        <v>0</v>
      </c>
      <c r="AN99">
        <v>-74.709999999999994</v>
      </c>
      <c r="AO99">
        <v>0</v>
      </c>
      <c r="AP99">
        <v>0</v>
      </c>
      <c r="AQ99">
        <v>9.49</v>
      </c>
      <c r="AR99">
        <v>31.54</v>
      </c>
      <c r="AS99">
        <v>50.4</v>
      </c>
      <c r="AT99">
        <v>1.89</v>
      </c>
      <c r="AU99">
        <v>87.37</v>
      </c>
      <c r="AV99">
        <v>68.760000000000005</v>
      </c>
      <c r="BI99">
        <v>0</v>
      </c>
      <c r="BJ99">
        <v>2.9310200000000002</v>
      </c>
      <c r="BK99">
        <v>0.12561700000000001</v>
      </c>
      <c r="BL99">
        <v>7.7370900000000006E-2</v>
      </c>
      <c r="BM99">
        <v>0</v>
      </c>
      <c r="BN99">
        <v>-0.42779899999999998</v>
      </c>
      <c r="BO99">
        <v>0</v>
      </c>
      <c r="BP99">
        <v>0</v>
      </c>
      <c r="BQ99">
        <v>0.53989299999999996</v>
      </c>
      <c r="BR99">
        <v>0.88452299999999995</v>
      </c>
      <c r="BS99">
        <v>1.82348</v>
      </c>
      <c r="BT99">
        <v>7.39533E-2</v>
      </c>
      <c r="BU99">
        <v>6.0280500000000004</v>
      </c>
      <c r="BV99">
        <v>3.1339999999999999</v>
      </c>
      <c r="BW99">
        <v>454.73099999999999</v>
      </c>
      <c r="BX99">
        <v>1420.86</v>
      </c>
      <c r="BY99">
        <v>1100.08</v>
      </c>
      <c r="BZ99">
        <v>581.77700000000004</v>
      </c>
      <c r="CA99">
        <v>-23678.3</v>
      </c>
      <c r="CB99">
        <v>2033.7</v>
      </c>
      <c r="CC99">
        <v>5591.22</v>
      </c>
      <c r="CD99">
        <v>12062</v>
      </c>
      <c r="CE99">
        <v>433.91399999999999</v>
      </c>
      <c r="CF99">
        <v>-1.69629E-3</v>
      </c>
      <c r="CG99">
        <v>3557.45</v>
      </c>
      <c r="CH99">
        <v>673.00599999999997</v>
      </c>
      <c r="CI99">
        <v>820.92</v>
      </c>
      <c r="CJ99">
        <v>299.60500000000002</v>
      </c>
      <c r="CK99">
        <v>1793.53</v>
      </c>
      <c r="CL99">
        <v>1493.93</v>
      </c>
      <c r="CM99">
        <v>22.89</v>
      </c>
      <c r="CN99">
        <v>9.61</v>
      </c>
      <c r="CO99">
        <v>4.4000000000000004</v>
      </c>
      <c r="CP99">
        <v>26.04</v>
      </c>
      <c r="CQ99">
        <v>-74.7</v>
      </c>
      <c r="CR99">
        <v>9.49</v>
      </c>
      <c r="CS99">
        <v>31.61</v>
      </c>
      <c r="CT99">
        <v>50.4</v>
      </c>
      <c r="CU99">
        <v>1.89</v>
      </c>
      <c r="CV99">
        <v>81.63</v>
      </c>
      <c r="CW99">
        <v>62.94</v>
      </c>
      <c r="DH99">
        <v>0</v>
      </c>
      <c r="DI99">
        <v>2.9544800000000002</v>
      </c>
      <c r="DJ99">
        <v>0.12561700000000001</v>
      </c>
      <c r="DK99">
        <v>7.7370900000000006E-2</v>
      </c>
      <c r="DL99">
        <v>-0.42779899999999998</v>
      </c>
      <c r="DM99">
        <v>0.53989299999999996</v>
      </c>
      <c r="DN99">
        <v>0.88484799999999997</v>
      </c>
      <c r="DO99">
        <v>1.82348</v>
      </c>
      <c r="DP99">
        <v>7.39533E-2</v>
      </c>
      <c r="DQ99">
        <v>6.0518400000000003</v>
      </c>
      <c r="DR99">
        <v>3.15747</v>
      </c>
      <c r="DS99" t="s">
        <v>1352</v>
      </c>
      <c r="DT99" t="s">
        <v>670</v>
      </c>
      <c r="DU99" t="s">
        <v>665</v>
      </c>
      <c r="DV99" t="s">
        <v>501</v>
      </c>
      <c r="DW99">
        <v>2.3788E-2</v>
      </c>
      <c r="DX99">
        <v>2.34627E-2</v>
      </c>
      <c r="DY99">
        <v>-7</v>
      </c>
      <c r="DZ99">
        <v>-9.1999999999999993</v>
      </c>
      <c r="EC99">
        <v>574.55499999999995</v>
      </c>
      <c r="ED99">
        <v>1381.11</v>
      </c>
      <c r="EE99">
        <v>1100.08</v>
      </c>
      <c r="EF99">
        <v>581.77700000000004</v>
      </c>
      <c r="EG99">
        <v>0</v>
      </c>
      <c r="EH99">
        <v>-23678.3</v>
      </c>
      <c r="EI99">
        <v>0</v>
      </c>
      <c r="EJ99">
        <v>0</v>
      </c>
      <c r="EK99">
        <v>2033.7</v>
      </c>
      <c r="EL99">
        <v>5573.17</v>
      </c>
      <c r="EM99">
        <v>12062</v>
      </c>
      <c r="EN99">
        <v>433.91399999999999</v>
      </c>
      <c r="EO99">
        <v>62.010899999999999</v>
      </c>
      <c r="EP99">
        <v>850.34699999999998</v>
      </c>
      <c r="EQ99">
        <v>820.92</v>
      </c>
      <c r="ER99">
        <v>0</v>
      </c>
      <c r="ES99">
        <v>299.60500000000002</v>
      </c>
      <c r="ET99">
        <v>1970.87</v>
      </c>
      <c r="EU99">
        <v>28.9</v>
      </c>
      <c r="EV99">
        <v>9.42</v>
      </c>
      <c r="EW99">
        <v>4.4000000000000004</v>
      </c>
      <c r="EX99">
        <v>26.04</v>
      </c>
      <c r="EY99">
        <v>0</v>
      </c>
      <c r="EZ99">
        <v>-74.709999999999994</v>
      </c>
      <c r="FA99">
        <v>0</v>
      </c>
      <c r="FB99">
        <v>0</v>
      </c>
      <c r="FC99">
        <v>9.49</v>
      </c>
      <c r="FD99">
        <v>31.54</v>
      </c>
      <c r="FE99">
        <v>50.4</v>
      </c>
      <c r="FF99">
        <v>1.89</v>
      </c>
      <c r="FG99">
        <v>87.37</v>
      </c>
      <c r="FT99">
        <v>0</v>
      </c>
      <c r="FU99">
        <v>2.9310200000000002</v>
      </c>
      <c r="FV99">
        <v>0.12561700000000001</v>
      </c>
      <c r="FW99">
        <v>7.7370900000000006E-2</v>
      </c>
      <c r="FX99">
        <v>0</v>
      </c>
      <c r="FY99">
        <v>-0.42779899999999998</v>
      </c>
      <c r="FZ99">
        <v>0</v>
      </c>
      <c r="GA99">
        <v>0</v>
      </c>
      <c r="GB99">
        <v>0.53989299999999996</v>
      </c>
      <c r="GC99">
        <v>0.88452299999999995</v>
      </c>
      <c r="GD99">
        <v>1.82348</v>
      </c>
      <c r="GE99">
        <v>7.39533E-2</v>
      </c>
      <c r="GF99">
        <v>6.0280500000000004</v>
      </c>
      <c r="GG99">
        <v>1285.6300000000001</v>
      </c>
      <c r="GH99">
        <v>2677.01</v>
      </c>
      <c r="GI99">
        <v>1100.08</v>
      </c>
      <c r="GJ99">
        <v>0</v>
      </c>
      <c r="GK99">
        <v>5894.96</v>
      </c>
      <c r="GL99">
        <v>6547.69</v>
      </c>
      <c r="GM99">
        <v>10697.7</v>
      </c>
      <c r="GN99">
        <v>540.49900000000002</v>
      </c>
      <c r="GO99">
        <v>28743.599999999999</v>
      </c>
      <c r="GP99">
        <v>1073.1300000000001</v>
      </c>
      <c r="GQ99">
        <v>1244.45</v>
      </c>
      <c r="GR99">
        <v>291.12400000000002</v>
      </c>
      <c r="GS99">
        <v>2608.6999999999998</v>
      </c>
      <c r="GT99">
        <v>56.091200000000001</v>
      </c>
      <c r="GU99">
        <v>14.93</v>
      </c>
      <c r="GV99">
        <v>4.4000000000000004</v>
      </c>
      <c r="GW99">
        <v>79.866699999999994</v>
      </c>
      <c r="GX99">
        <v>27.55</v>
      </c>
      <c r="GY99">
        <v>41.281399999999998</v>
      </c>
      <c r="GZ99">
        <v>45.01</v>
      </c>
      <c r="HA99">
        <v>2.59</v>
      </c>
      <c r="HB99">
        <v>271.71899999999999</v>
      </c>
      <c r="HC99">
        <v>38.880000000000003</v>
      </c>
      <c r="HD99">
        <v>14.93</v>
      </c>
      <c r="HE99">
        <v>4.4000000000000004</v>
      </c>
      <c r="HF99">
        <v>35.94</v>
      </c>
      <c r="HG99">
        <v>27.55</v>
      </c>
      <c r="HH99">
        <v>34.76</v>
      </c>
      <c r="HI99">
        <v>45.01</v>
      </c>
      <c r="HJ99">
        <v>2.59</v>
      </c>
      <c r="HK99">
        <v>204.06</v>
      </c>
      <c r="ID99">
        <v>0</v>
      </c>
      <c r="IE99">
        <v>3.4849999999999999</v>
      </c>
      <c r="IF99">
        <v>0.12561700000000001</v>
      </c>
      <c r="IG99">
        <v>0</v>
      </c>
      <c r="IH99">
        <v>1.7213499999999999</v>
      </c>
      <c r="II99">
        <v>0.80892399999999998</v>
      </c>
      <c r="IJ99">
        <v>1.7518499999999999</v>
      </c>
      <c r="IK99">
        <v>0.114331</v>
      </c>
      <c r="IL99">
        <v>8.0070599999999992</v>
      </c>
      <c r="IM99">
        <v>59.6</v>
      </c>
      <c r="IN99">
        <v>27.4</v>
      </c>
      <c r="IO99">
        <v>32.200000000000003</v>
      </c>
      <c r="IP99">
        <v>57.5</v>
      </c>
      <c r="IQ99">
        <v>27.5</v>
      </c>
      <c r="IR99">
        <v>30</v>
      </c>
      <c r="IU99">
        <v>18.690000000000001</v>
      </c>
      <c r="IV99">
        <v>50.07</v>
      </c>
      <c r="IW99">
        <v>18.38</v>
      </c>
      <c r="IX99">
        <v>44.56</v>
      </c>
      <c r="IY99">
        <v>18.690000000000001</v>
      </c>
      <c r="IZ99">
        <v>50.07</v>
      </c>
      <c r="JA99">
        <v>24.8</v>
      </c>
      <c r="JB99">
        <v>130.488</v>
      </c>
      <c r="JK99">
        <v>1</v>
      </c>
      <c r="JL99">
        <v>14.408099999999999</v>
      </c>
      <c r="JM99">
        <v>14.408099999999999</v>
      </c>
      <c r="JP99">
        <v>23685.200000000001</v>
      </c>
      <c r="JQ99">
        <v>14.408099999999999</v>
      </c>
      <c r="JR99">
        <v>1.1299999999999999</v>
      </c>
      <c r="JS99">
        <v>1.34</v>
      </c>
      <c r="JT99">
        <v>12.7</v>
      </c>
      <c r="JU99">
        <v>1.1299999999999999</v>
      </c>
      <c r="JV99">
        <v>1.34</v>
      </c>
      <c r="JW99">
        <v>11.75</v>
      </c>
      <c r="JZ99">
        <v>2</v>
      </c>
      <c r="KA99">
        <v>8</v>
      </c>
      <c r="KB99">
        <v>121.29600000000001</v>
      </c>
      <c r="KC99">
        <v>60.025300000000001</v>
      </c>
      <c r="KD99">
        <v>108.188</v>
      </c>
      <c r="KE99">
        <v>57.921999999999997</v>
      </c>
      <c r="KF99">
        <v>143.07499999999999</v>
      </c>
      <c r="KG99">
        <v>79.299099999999996</v>
      </c>
      <c r="KJ99">
        <v>105.13</v>
      </c>
      <c r="KK99">
        <v>369.185</v>
      </c>
      <c r="KL99">
        <v>203.99799999999999</v>
      </c>
      <c r="KM99">
        <v>105.238</v>
      </c>
      <c r="KN99">
        <v>0</v>
      </c>
      <c r="KO99">
        <v>-2462.67</v>
      </c>
      <c r="KP99">
        <v>0</v>
      </c>
      <c r="KQ99">
        <v>0</v>
      </c>
      <c r="KR99">
        <v>444.32499999999999</v>
      </c>
      <c r="KS99">
        <v>1020.81</v>
      </c>
      <c r="KT99">
        <v>2355.87</v>
      </c>
      <c r="KU99">
        <v>95.474199999999996</v>
      </c>
      <c r="KV99">
        <v>2237.37</v>
      </c>
      <c r="KW99">
        <v>4512.82</v>
      </c>
      <c r="KX99">
        <v>4356.6499999999996</v>
      </c>
      <c r="KY99">
        <v>0</v>
      </c>
      <c r="KZ99">
        <v>1590.01</v>
      </c>
      <c r="LA99">
        <v>10459.5</v>
      </c>
      <c r="LB99">
        <v>82.742000000000004</v>
      </c>
      <c r="LC99">
        <v>379.35500000000002</v>
      </c>
      <c r="LD99">
        <v>203.99799999999999</v>
      </c>
      <c r="LE99">
        <v>105.238</v>
      </c>
      <c r="LF99">
        <v>-2462.67</v>
      </c>
      <c r="LG99">
        <v>444.32499999999999</v>
      </c>
      <c r="LH99">
        <v>1024.17</v>
      </c>
      <c r="LI99">
        <v>2355.87</v>
      </c>
      <c r="LJ99">
        <v>95.474199999999996</v>
      </c>
      <c r="LK99">
        <v>2228.5100000000002</v>
      </c>
      <c r="LL99">
        <v>3571.66</v>
      </c>
      <c r="LM99">
        <v>4356.6499999999996</v>
      </c>
      <c r="LN99">
        <v>1590.01</v>
      </c>
      <c r="LO99">
        <v>9518.33</v>
      </c>
      <c r="LP99">
        <v>249.81800000000001</v>
      </c>
      <c r="LQ99">
        <v>616.19100000000003</v>
      </c>
      <c r="LR99">
        <v>203.99799999999999</v>
      </c>
      <c r="LS99">
        <v>0</v>
      </c>
      <c r="LT99">
        <v>1286.71</v>
      </c>
      <c r="LU99">
        <v>1230.25</v>
      </c>
      <c r="LV99">
        <v>2122.71</v>
      </c>
      <c r="LW99">
        <v>142.83199999999999</v>
      </c>
      <c r="LX99">
        <v>5852.5</v>
      </c>
      <c r="LY99">
        <v>5695.12</v>
      </c>
      <c r="LZ99">
        <v>6604.36</v>
      </c>
      <c r="MA99">
        <v>1545</v>
      </c>
      <c r="MB99">
        <v>13844.5</v>
      </c>
    </row>
    <row r="100" spans="1:340" x14ac:dyDescent="0.25">
      <c r="A100" s="26">
        <v>44502.569444444445</v>
      </c>
      <c r="B100" t="s">
        <v>1448</v>
      </c>
      <c r="C100" t="s">
        <v>865</v>
      </c>
      <c r="D100">
        <v>1</v>
      </c>
      <c r="E100">
        <v>1</v>
      </c>
      <c r="F100">
        <v>2100</v>
      </c>
      <c r="G100" t="s">
        <v>87</v>
      </c>
      <c r="H100" t="s">
        <v>393</v>
      </c>
      <c r="I100">
        <v>1.1499999999999999</v>
      </c>
      <c r="J100">
        <v>0.6</v>
      </c>
      <c r="K100">
        <v>0.6</v>
      </c>
      <c r="L100">
        <v>34.1</v>
      </c>
      <c r="O100">
        <v>271.04399999999998</v>
      </c>
      <c r="P100">
        <v>0</v>
      </c>
      <c r="Q100">
        <v>273.185</v>
      </c>
      <c r="R100">
        <v>81.146799999999999</v>
      </c>
      <c r="S100">
        <v>0</v>
      </c>
      <c r="T100">
        <v>-4161.55</v>
      </c>
      <c r="U100">
        <v>0</v>
      </c>
      <c r="V100">
        <v>0</v>
      </c>
      <c r="W100">
        <v>505.55700000000002</v>
      </c>
      <c r="X100">
        <v>877.33199999999999</v>
      </c>
      <c r="Y100">
        <v>2025.88</v>
      </c>
      <c r="Z100">
        <v>119.621</v>
      </c>
      <c r="AA100">
        <v>-7.7806600000000001</v>
      </c>
      <c r="AB100">
        <v>625.37599999999998</v>
      </c>
      <c r="AC100">
        <v>400.10700000000003</v>
      </c>
      <c r="AD100">
        <v>132.839</v>
      </c>
      <c r="AE100">
        <v>0</v>
      </c>
      <c r="AF100">
        <v>43.1646</v>
      </c>
      <c r="AG100">
        <v>576.11</v>
      </c>
      <c r="AH100">
        <v>532.94600000000003</v>
      </c>
      <c r="AI100">
        <v>43.04</v>
      </c>
      <c r="AJ100">
        <v>0</v>
      </c>
      <c r="AK100">
        <v>3.64</v>
      </c>
      <c r="AL100">
        <v>13.72</v>
      </c>
      <c r="AM100">
        <v>0</v>
      </c>
      <c r="AN100">
        <v>-45.04</v>
      </c>
      <c r="AO100">
        <v>0</v>
      </c>
      <c r="AP100">
        <v>0</v>
      </c>
      <c r="AQ100">
        <v>7.96</v>
      </c>
      <c r="AR100">
        <v>16.21</v>
      </c>
      <c r="AS100">
        <v>28.26</v>
      </c>
      <c r="AT100">
        <v>1.74</v>
      </c>
      <c r="AU100">
        <v>69.53</v>
      </c>
      <c r="AV100">
        <v>60.4</v>
      </c>
      <c r="BI100" s="27">
        <v>2.3363700000000001E-12</v>
      </c>
      <c r="BJ100">
        <v>0</v>
      </c>
      <c r="BK100">
        <v>3.1194599999999999E-2</v>
      </c>
      <c r="BL100">
        <v>1.40705E-2</v>
      </c>
      <c r="BM100">
        <v>0</v>
      </c>
      <c r="BN100">
        <v>-0.12180000000000001</v>
      </c>
      <c r="BO100">
        <v>0</v>
      </c>
      <c r="BP100">
        <v>0</v>
      </c>
      <c r="BQ100">
        <v>0.134212</v>
      </c>
      <c r="BR100">
        <v>0.15631999999999999</v>
      </c>
      <c r="BS100">
        <v>0.30364400000000002</v>
      </c>
      <c r="BT100">
        <v>2.03874E-2</v>
      </c>
      <c r="BU100">
        <v>0.53802799999999995</v>
      </c>
      <c r="BV100">
        <v>4.5265100000000003E-2</v>
      </c>
      <c r="BW100">
        <v>275.584</v>
      </c>
      <c r="BX100">
        <v>0</v>
      </c>
      <c r="BY100">
        <v>273.185</v>
      </c>
      <c r="BZ100">
        <v>81.146799999999999</v>
      </c>
      <c r="CA100">
        <v>-4161.55</v>
      </c>
      <c r="CB100">
        <v>505.55700000000002</v>
      </c>
      <c r="CC100">
        <v>880.57299999999998</v>
      </c>
      <c r="CD100">
        <v>2025.88</v>
      </c>
      <c r="CE100">
        <v>119.621</v>
      </c>
      <c r="CF100" s="27">
        <v>9.1735200000000002E-5</v>
      </c>
      <c r="CG100">
        <v>629.91600000000005</v>
      </c>
      <c r="CH100">
        <v>406.80900000000003</v>
      </c>
      <c r="CI100">
        <v>132.839</v>
      </c>
      <c r="CJ100">
        <v>43.1646</v>
      </c>
      <c r="CK100">
        <v>582.81200000000001</v>
      </c>
      <c r="CL100">
        <v>539.64700000000005</v>
      </c>
      <c r="CM100">
        <v>44.19</v>
      </c>
      <c r="CN100">
        <v>0</v>
      </c>
      <c r="CO100">
        <v>3.64</v>
      </c>
      <c r="CP100">
        <v>13.72</v>
      </c>
      <c r="CQ100">
        <v>-45.05</v>
      </c>
      <c r="CR100">
        <v>7.96</v>
      </c>
      <c r="CS100">
        <v>16.25</v>
      </c>
      <c r="CT100">
        <v>28.26</v>
      </c>
      <c r="CU100">
        <v>1.74</v>
      </c>
      <c r="CV100">
        <v>70.709999999999994</v>
      </c>
      <c r="CW100">
        <v>61.55</v>
      </c>
      <c r="DH100" s="27">
        <v>4.04337E-11</v>
      </c>
      <c r="DI100">
        <v>0</v>
      </c>
      <c r="DJ100">
        <v>3.1194599999999999E-2</v>
      </c>
      <c r="DK100">
        <v>1.40705E-2</v>
      </c>
      <c r="DL100">
        <v>-0.12180000000000001</v>
      </c>
      <c r="DM100">
        <v>0.134212</v>
      </c>
      <c r="DN100">
        <v>0.15712599999999999</v>
      </c>
      <c r="DO100">
        <v>0.30364400000000002</v>
      </c>
      <c r="DP100">
        <v>2.03874E-2</v>
      </c>
      <c r="DQ100">
        <v>0.53883400000000004</v>
      </c>
      <c r="DR100">
        <v>4.5265100000000003E-2</v>
      </c>
      <c r="DS100" t="s">
        <v>1352</v>
      </c>
      <c r="DT100" t="s">
        <v>670</v>
      </c>
      <c r="DU100" t="s">
        <v>665</v>
      </c>
      <c r="DV100" t="s">
        <v>501</v>
      </c>
      <c r="DW100">
        <v>8.0631300000000002E-4</v>
      </c>
      <c r="DX100" s="27">
        <v>3.8097300000000002E-11</v>
      </c>
      <c r="DY100">
        <v>1.7</v>
      </c>
      <c r="DZ100">
        <v>1.9</v>
      </c>
      <c r="EC100">
        <v>271.04399999999998</v>
      </c>
      <c r="ED100">
        <v>0</v>
      </c>
      <c r="EE100">
        <v>273.185</v>
      </c>
      <c r="EF100">
        <v>81.146799999999999</v>
      </c>
      <c r="EG100">
        <v>0</v>
      </c>
      <c r="EH100">
        <v>-4161.55</v>
      </c>
      <c r="EI100">
        <v>0</v>
      </c>
      <c r="EJ100">
        <v>0</v>
      </c>
      <c r="EK100">
        <v>505.55700000000002</v>
      </c>
      <c r="EL100">
        <v>877.33199999999999</v>
      </c>
      <c r="EM100">
        <v>2025.88</v>
      </c>
      <c r="EN100">
        <v>119.621</v>
      </c>
      <c r="EO100">
        <v>-7.7806600000000001</v>
      </c>
      <c r="EP100">
        <v>400.10700000000003</v>
      </c>
      <c r="EQ100">
        <v>132.839</v>
      </c>
      <c r="ER100">
        <v>0</v>
      </c>
      <c r="ES100">
        <v>43.1646</v>
      </c>
      <c r="ET100">
        <v>576.11</v>
      </c>
      <c r="EU100">
        <v>43.04</v>
      </c>
      <c r="EV100">
        <v>0</v>
      </c>
      <c r="EW100">
        <v>3.64</v>
      </c>
      <c r="EX100">
        <v>13.72</v>
      </c>
      <c r="EY100">
        <v>0</v>
      </c>
      <c r="EZ100">
        <v>-45.04</v>
      </c>
      <c r="FA100">
        <v>0</v>
      </c>
      <c r="FB100">
        <v>0</v>
      </c>
      <c r="FC100">
        <v>7.96</v>
      </c>
      <c r="FD100">
        <v>16.21</v>
      </c>
      <c r="FE100">
        <v>28.26</v>
      </c>
      <c r="FF100">
        <v>1.74</v>
      </c>
      <c r="FG100">
        <v>69.53</v>
      </c>
      <c r="FT100" s="27">
        <v>2.3363700000000001E-12</v>
      </c>
      <c r="FU100">
        <v>0</v>
      </c>
      <c r="FV100">
        <v>3.1194599999999999E-2</v>
      </c>
      <c r="FW100">
        <v>1.40705E-2</v>
      </c>
      <c r="FX100">
        <v>0</v>
      </c>
      <c r="FY100">
        <v>-0.12180000000000001</v>
      </c>
      <c r="FZ100">
        <v>0</v>
      </c>
      <c r="GA100">
        <v>0</v>
      </c>
      <c r="GB100">
        <v>0.134212</v>
      </c>
      <c r="GC100">
        <v>0.15631999999999999</v>
      </c>
      <c r="GD100">
        <v>0.30364400000000002</v>
      </c>
      <c r="GE100">
        <v>2.03874E-2</v>
      </c>
      <c r="GF100">
        <v>0.53802799999999995</v>
      </c>
      <c r="GG100">
        <v>496.30200000000002</v>
      </c>
      <c r="GH100">
        <v>0</v>
      </c>
      <c r="GI100">
        <v>273.185</v>
      </c>
      <c r="GJ100">
        <v>0</v>
      </c>
      <c r="GK100">
        <v>2135</v>
      </c>
      <c r="GL100">
        <v>930.00099999999998</v>
      </c>
      <c r="GM100">
        <v>2637.81</v>
      </c>
      <c r="GN100">
        <v>297.5</v>
      </c>
      <c r="GO100">
        <v>6769.8</v>
      </c>
      <c r="GP100">
        <v>413.16800000000001</v>
      </c>
      <c r="GQ100">
        <v>188.28</v>
      </c>
      <c r="GR100">
        <v>65.400000000000006</v>
      </c>
      <c r="GS100">
        <v>666.84799999999996</v>
      </c>
      <c r="GT100">
        <v>55.1541</v>
      </c>
      <c r="GU100">
        <v>0</v>
      </c>
      <c r="GV100">
        <v>3.64</v>
      </c>
      <c r="GW100">
        <v>47.026299999999999</v>
      </c>
      <c r="GX100">
        <v>33.22</v>
      </c>
      <c r="GY100">
        <v>23.339500000000001</v>
      </c>
      <c r="GZ100">
        <v>36.86</v>
      </c>
      <c r="HA100">
        <v>4.59</v>
      </c>
      <c r="HB100">
        <v>203.83</v>
      </c>
      <c r="HC100">
        <v>47.85</v>
      </c>
      <c r="HD100">
        <v>0</v>
      </c>
      <c r="HE100">
        <v>3.64</v>
      </c>
      <c r="HF100">
        <v>17.87</v>
      </c>
      <c r="HG100">
        <v>33.22</v>
      </c>
      <c r="HH100">
        <v>18.7</v>
      </c>
      <c r="HI100">
        <v>36.86</v>
      </c>
      <c r="HJ100">
        <v>4.59</v>
      </c>
      <c r="HK100">
        <v>162.72999999999999</v>
      </c>
      <c r="ID100" s="27">
        <v>1.6671299999999999E-13</v>
      </c>
      <c r="IE100">
        <v>0</v>
      </c>
      <c r="IF100">
        <v>3.1194599999999999E-2</v>
      </c>
      <c r="IG100">
        <v>0</v>
      </c>
      <c r="IH100">
        <v>0.62342900000000001</v>
      </c>
      <c r="II100">
        <v>0.118043</v>
      </c>
      <c r="IJ100">
        <v>0.43196400000000001</v>
      </c>
      <c r="IK100">
        <v>6.2929700000000005E-2</v>
      </c>
      <c r="IL100">
        <v>1.26756</v>
      </c>
      <c r="IM100">
        <v>56.2</v>
      </c>
      <c r="IN100">
        <v>22.1</v>
      </c>
      <c r="IO100">
        <v>34.1</v>
      </c>
      <c r="IP100">
        <v>56.8</v>
      </c>
      <c r="IQ100">
        <v>22.1</v>
      </c>
      <c r="IR100">
        <v>34.700000000000003</v>
      </c>
      <c r="IU100">
        <v>8.32</v>
      </c>
      <c r="IV100">
        <v>52.08</v>
      </c>
      <c r="IW100">
        <v>8.4499999999999993</v>
      </c>
      <c r="IX100">
        <v>53.1</v>
      </c>
      <c r="IY100">
        <v>8.32</v>
      </c>
      <c r="IZ100">
        <v>52.08</v>
      </c>
      <c r="JA100">
        <v>10.1</v>
      </c>
      <c r="JB100">
        <v>95.720399999999998</v>
      </c>
      <c r="JK100">
        <v>1</v>
      </c>
      <c r="JL100">
        <v>3.2526099999999998</v>
      </c>
      <c r="JM100">
        <v>3.2526099999999998</v>
      </c>
      <c r="JP100">
        <v>4162.7700000000004</v>
      </c>
      <c r="JQ100">
        <v>3.2526099999999998</v>
      </c>
      <c r="JR100">
        <v>0.25</v>
      </c>
      <c r="JS100">
        <v>0.39</v>
      </c>
      <c r="JT100">
        <v>3.27</v>
      </c>
      <c r="JU100">
        <v>0.25</v>
      </c>
      <c r="JV100">
        <v>0.39</v>
      </c>
      <c r="JW100">
        <v>3.3</v>
      </c>
      <c r="JZ100">
        <v>1</v>
      </c>
      <c r="KA100">
        <v>1</v>
      </c>
      <c r="KB100">
        <v>43.746499999999997</v>
      </c>
      <c r="KC100">
        <v>1.1000000000000001</v>
      </c>
      <c r="KD100">
        <v>43.745199999999997</v>
      </c>
      <c r="KE100">
        <v>1.1000000000000001</v>
      </c>
      <c r="KF100">
        <v>42.110799999999998</v>
      </c>
      <c r="KG100">
        <v>1.1000000000000001</v>
      </c>
      <c r="KJ100">
        <v>54.720100000000002</v>
      </c>
      <c r="KK100">
        <v>0</v>
      </c>
      <c r="KL100">
        <v>54.508200000000002</v>
      </c>
      <c r="KM100">
        <v>16.014299999999999</v>
      </c>
      <c r="KN100">
        <v>0</v>
      </c>
      <c r="KO100">
        <v>-641.39200000000005</v>
      </c>
      <c r="KP100">
        <v>0</v>
      </c>
      <c r="KQ100">
        <v>0</v>
      </c>
      <c r="KR100">
        <v>109.703</v>
      </c>
      <c r="KS100">
        <v>174.05</v>
      </c>
      <c r="KT100">
        <v>413.96499999999997</v>
      </c>
      <c r="KU100">
        <v>26.198699999999999</v>
      </c>
      <c r="KV100">
        <v>207.768</v>
      </c>
      <c r="KW100">
        <v>2123.38</v>
      </c>
      <c r="KX100">
        <v>704.97900000000004</v>
      </c>
      <c r="KY100">
        <v>0</v>
      </c>
      <c r="KZ100">
        <v>229.07599999999999</v>
      </c>
      <c r="LA100">
        <v>3057.44</v>
      </c>
      <c r="LB100">
        <v>55.371699999999997</v>
      </c>
      <c r="LC100">
        <v>0</v>
      </c>
      <c r="LD100">
        <v>54.508200000000002</v>
      </c>
      <c r="LE100">
        <v>16.014299999999999</v>
      </c>
      <c r="LF100">
        <v>-641.39200000000005</v>
      </c>
      <c r="LG100">
        <v>109.703</v>
      </c>
      <c r="LH100">
        <v>174.685</v>
      </c>
      <c r="LI100">
        <v>413.96499999999997</v>
      </c>
      <c r="LJ100">
        <v>26.198699999999999</v>
      </c>
      <c r="LK100">
        <v>209.054</v>
      </c>
      <c r="LL100">
        <v>2158.9499999999998</v>
      </c>
      <c r="LM100">
        <v>704.97900000000004</v>
      </c>
      <c r="LN100">
        <v>229.07599999999999</v>
      </c>
      <c r="LO100">
        <v>3093</v>
      </c>
      <c r="LP100">
        <v>102.56699999999999</v>
      </c>
      <c r="LQ100">
        <v>0</v>
      </c>
      <c r="LR100">
        <v>54.508200000000002</v>
      </c>
      <c r="LS100">
        <v>0</v>
      </c>
      <c r="LT100">
        <v>463.08</v>
      </c>
      <c r="LU100">
        <v>187.226</v>
      </c>
      <c r="LV100">
        <v>544.68899999999996</v>
      </c>
      <c r="LW100">
        <v>71.471400000000003</v>
      </c>
      <c r="LX100">
        <v>1423.54</v>
      </c>
      <c r="LY100">
        <v>2192.69</v>
      </c>
      <c r="LZ100">
        <v>999.20799999999997</v>
      </c>
      <c r="MA100">
        <v>347.08</v>
      </c>
      <c r="MB100">
        <v>3538.98</v>
      </c>
    </row>
    <row r="101" spans="1:340" x14ac:dyDescent="0.25">
      <c r="A101" s="26">
        <v>44502.569791666669</v>
      </c>
      <c r="B101" t="s">
        <v>1449</v>
      </c>
      <c r="C101" t="s">
        <v>867</v>
      </c>
      <c r="D101">
        <v>2</v>
      </c>
      <c r="E101">
        <v>1</v>
      </c>
      <c r="F101">
        <v>2100</v>
      </c>
      <c r="G101" t="s">
        <v>87</v>
      </c>
      <c r="H101" t="s">
        <v>393</v>
      </c>
      <c r="I101">
        <v>2.0099999999999998</v>
      </c>
      <c r="J101">
        <v>1</v>
      </c>
      <c r="K101">
        <v>1.1000000000000001</v>
      </c>
      <c r="L101">
        <v>24.8</v>
      </c>
      <c r="O101">
        <v>154.02799999999999</v>
      </c>
      <c r="P101">
        <v>0</v>
      </c>
      <c r="Q101">
        <v>276.71899999999999</v>
      </c>
      <c r="R101">
        <v>81.139700000000005</v>
      </c>
      <c r="S101">
        <v>0</v>
      </c>
      <c r="T101">
        <v>-4093.7</v>
      </c>
      <c r="U101">
        <v>0</v>
      </c>
      <c r="V101">
        <v>0</v>
      </c>
      <c r="W101">
        <v>505.55700000000002</v>
      </c>
      <c r="X101">
        <v>914.923</v>
      </c>
      <c r="Y101">
        <v>2025.88</v>
      </c>
      <c r="Z101">
        <v>119.621</v>
      </c>
      <c r="AA101">
        <v>-15.8315</v>
      </c>
      <c r="AB101">
        <v>511.887</v>
      </c>
      <c r="AC101">
        <v>227.364</v>
      </c>
      <c r="AD101">
        <v>121.44</v>
      </c>
      <c r="AE101">
        <v>0</v>
      </c>
      <c r="AF101">
        <v>43.1646</v>
      </c>
      <c r="AG101">
        <v>391.96800000000002</v>
      </c>
      <c r="AH101">
        <v>348.80399999999997</v>
      </c>
      <c r="AI101">
        <v>25.41</v>
      </c>
      <c r="AJ101">
        <v>0</v>
      </c>
      <c r="AK101">
        <v>3.66</v>
      </c>
      <c r="AL101">
        <v>12.68</v>
      </c>
      <c r="AM101">
        <v>0</v>
      </c>
      <c r="AN101">
        <v>-44.86</v>
      </c>
      <c r="AO101">
        <v>0</v>
      </c>
      <c r="AP101">
        <v>0</v>
      </c>
      <c r="AQ101">
        <v>7.54</v>
      </c>
      <c r="AR101">
        <v>16.93</v>
      </c>
      <c r="AS101">
        <v>27.64</v>
      </c>
      <c r="AT101">
        <v>1.67</v>
      </c>
      <c r="AU101">
        <v>50.67</v>
      </c>
      <c r="AV101">
        <v>41.75</v>
      </c>
      <c r="BI101">
        <v>0</v>
      </c>
      <c r="BJ101">
        <v>0</v>
      </c>
      <c r="BK101">
        <v>3.15982E-2</v>
      </c>
      <c r="BL101">
        <v>1.40705E-2</v>
      </c>
      <c r="BM101">
        <v>0</v>
      </c>
      <c r="BN101">
        <v>-8.3676399999999998E-2</v>
      </c>
      <c r="BO101">
        <v>0</v>
      </c>
      <c r="BP101">
        <v>0</v>
      </c>
      <c r="BQ101">
        <v>0.134212</v>
      </c>
      <c r="BR101">
        <v>0.168375</v>
      </c>
      <c r="BS101">
        <v>0.30364400000000002</v>
      </c>
      <c r="BT101">
        <v>2.03874E-2</v>
      </c>
      <c r="BU101">
        <v>0.58860999999999997</v>
      </c>
      <c r="BV101">
        <v>4.56687E-2</v>
      </c>
      <c r="BW101">
        <v>161.76</v>
      </c>
      <c r="BX101">
        <v>2.8762500000000002</v>
      </c>
      <c r="BY101">
        <v>276.71899999999999</v>
      </c>
      <c r="BZ101">
        <v>81.139700000000005</v>
      </c>
      <c r="CA101">
        <v>-4093.7</v>
      </c>
      <c r="CB101">
        <v>505.55700000000002</v>
      </c>
      <c r="CC101">
        <v>920.14599999999996</v>
      </c>
      <c r="CD101">
        <v>2025.88</v>
      </c>
      <c r="CE101">
        <v>119.621</v>
      </c>
      <c r="CF101">
        <v>-4.5374E-4</v>
      </c>
      <c r="CG101">
        <v>522.495</v>
      </c>
      <c r="CH101">
        <v>238.77699999999999</v>
      </c>
      <c r="CI101">
        <v>121.44</v>
      </c>
      <c r="CJ101">
        <v>43.1646</v>
      </c>
      <c r="CK101">
        <v>403.38099999999997</v>
      </c>
      <c r="CL101">
        <v>360.21699999999998</v>
      </c>
      <c r="CM101">
        <v>26.78</v>
      </c>
      <c r="CN101">
        <v>0.64</v>
      </c>
      <c r="CO101">
        <v>3.66</v>
      </c>
      <c r="CP101">
        <v>12.68</v>
      </c>
      <c r="CQ101">
        <v>-44.87</v>
      </c>
      <c r="CR101">
        <v>7.54</v>
      </c>
      <c r="CS101">
        <v>17.010000000000002</v>
      </c>
      <c r="CT101">
        <v>27.64</v>
      </c>
      <c r="CU101">
        <v>1.67</v>
      </c>
      <c r="CV101">
        <v>52.75</v>
      </c>
      <c r="CW101">
        <v>43.76</v>
      </c>
      <c r="DH101">
        <v>0</v>
      </c>
      <c r="DI101">
        <v>4.1896700000000002E-2</v>
      </c>
      <c r="DJ101">
        <v>3.15982E-2</v>
      </c>
      <c r="DK101">
        <v>1.40705E-2</v>
      </c>
      <c r="DL101">
        <v>-8.3676399999999998E-2</v>
      </c>
      <c r="DM101">
        <v>0.134212</v>
      </c>
      <c r="DN101">
        <v>0.169458</v>
      </c>
      <c r="DO101">
        <v>0.30364400000000002</v>
      </c>
      <c r="DP101">
        <v>2.03874E-2</v>
      </c>
      <c r="DQ101">
        <v>0.63159100000000001</v>
      </c>
      <c r="DR101">
        <v>8.7565400000000002E-2</v>
      </c>
      <c r="DS101" t="s">
        <v>1352</v>
      </c>
      <c r="DT101" t="s">
        <v>670</v>
      </c>
      <c r="DU101" t="s">
        <v>665</v>
      </c>
      <c r="DV101" t="s">
        <v>501</v>
      </c>
      <c r="DW101">
        <v>4.2980299999999999E-2</v>
      </c>
      <c r="DX101">
        <v>4.1896700000000002E-2</v>
      </c>
      <c r="DY101">
        <v>3.9</v>
      </c>
      <c r="DZ101">
        <v>4.5999999999999996</v>
      </c>
      <c r="EC101">
        <v>154.02799999999999</v>
      </c>
      <c r="ED101">
        <v>0</v>
      </c>
      <c r="EE101">
        <v>276.71899999999999</v>
      </c>
      <c r="EF101">
        <v>81.139700000000005</v>
      </c>
      <c r="EG101">
        <v>0</v>
      </c>
      <c r="EH101">
        <v>-4093.7</v>
      </c>
      <c r="EI101">
        <v>0</v>
      </c>
      <c r="EJ101">
        <v>0</v>
      </c>
      <c r="EK101">
        <v>505.55700000000002</v>
      </c>
      <c r="EL101">
        <v>914.923</v>
      </c>
      <c r="EM101">
        <v>2025.88</v>
      </c>
      <c r="EN101">
        <v>119.621</v>
      </c>
      <c r="EO101">
        <v>-15.8315</v>
      </c>
      <c r="EP101">
        <v>227.364</v>
      </c>
      <c r="EQ101">
        <v>121.44</v>
      </c>
      <c r="ER101">
        <v>0</v>
      </c>
      <c r="ES101">
        <v>43.1646</v>
      </c>
      <c r="ET101">
        <v>391.96800000000002</v>
      </c>
      <c r="EU101">
        <v>25.41</v>
      </c>
      <c r="EV101">
        <v>0</v>
      </c>
      <c r="EW101">
        <v>3.66</v>
      </c>
      <c r="EX101">
        <v>12.68</v>
      </c>
      <c r="EY101">
        <v>0</v>
      </c>
      <c r="EZ101">
        <v>-44.86</v>
      </c>
      <c r="FA101">
        <v>0</v>
      </c>
      <c r="FB101">
        <v>0</v>
      </c>
      <c r="FC101">
        <v>7.54</v>
      </c>
      <c r="FD101">
        <v>16.93</v>
      </c>
      <c r="FE101">
        <v>27.64</v>
      </c>
      <c r="FF101">
        <v>1.67</v>
      </c>
      <c r="FG101">
        <v>50.67</v>
      </c>
      <c r="FT101">
        <v>0</v>
      </c>
      <c r="FU101">
        <v>0</v>
      </c>
      <c r="FV101">
        <v>3.15982E-2</v>
      </c>
      <c r="FW101">
        <v>1.40705E-2</v>
      </c>
      <c r="FX101">
        <v>0</v>
      </c>
      <c r="FY101">
        <v>-8.3676399999999998E-2</v>
      </c>
      <c r="FZ101">
        <v>0</v>
      </c>
      <c r="GA101">
        <v>0</v>
      </c>
      <c r="GB101">
        <v>0.134212</v>
      </c>
      <c r="GC101">
        <v>0.168375</v>
      </c>
      <c r="GD101">
        <v>0.30364400000000002</v>
      </c>
      <c r="GE101">
        <v>2.03874E-2</v>
      </c>
      <c r="GF101">
        <v>0.58860999999999997</v>
      </c>
      <c r="GG101">
        <v>503.22800000000001</v>
      </c>
      <c r="GH101">
        <v>75.046599999999998</v>
      </c>
      <c r="GI101">
        <v>276.71899999999999</v>
      </c>
      <c r="GJ101">
        <v>0</v>
      </c>
      <c r="GK101">
        <v>2135</v>
      </c>
      <c r="GL101">
        <v>930.00099999999998</v>
      </c>
      <c r="GM101">
        <v>2637.81</v>
      </c>
      <c r="GN101">
        <v>297.5</v>
      </c>
      <c r="GO101">
        <v>6855.31</v>
      </c>
      <c r="GP101">
        <v>418.91800000000001</v>
      </c>
      <c r="GQ101">
        <v>175.809</v>
      </c>
      <c r="GR101">
        <v>65.400000000000006</v>
      </c>
      <c r="GS101">
        <v>660.12699999999995</v>
      </c>
      <c r="GT101">
        <v>53.785299999999999</v>
      </c>
      <c r="GU101">
        <v>9.09</v>
      </c>
      <c r="GV101">
        <v>3.66</v>
      </c>
      <c r="GW101">
        <v>40.878</v>
      </c>
      <c r="GX101">
        <v>32.51</v>
      </c>
      <c r="GY101">
        <v>23.2195</v>
      </c>
      <c r="GZ101">
        <v>36.49</v>
      </c>
      <c r="HA101">
        <v>4.4000000000000004</v>
      </c>
      <c r="HB101">
        <v>204.03299999999999</v>
      </c>
      <c r="HC101">
        <v>49.49</v>
      </c>
      <c r="HD101">
        <v>9.09</v>
      </c>
      <c r="HE101">
        <v>3.66</v>
      </c>
      <c r="HF101">
        <v>16.760000000000002</v>
      </c>
      <c r="HG101">
        <v>32.51</v>
      </c>
      <c r="HH101">
        <v>18.579999999999998</v>
      </c>
      <c r="HI101">
        <v>36.49</v>
      </c>
      <c r="HJ101">
        <v>4.4000000000000004</v>
      </c>
      <c r="HK101">
        <v>170.98</v>
      </c>
      <c r="ID101">
        <v>0</v>
      </c>
      <c r="IE101">
        <v>0.39204</v>
      </c>
      <c r="IF101">
        <v>3.15982E-2</v>
      </c>
      <c r="IG101">
        <v>0</v>
      </c>
      <c r="IH101">
        <v>0.62342900000000001</v>
      </c>
      <c r="II101">
        <v>0.118043</v>
      </c>
      <c r="IJ101">
        <v>0.43196400000000001</v>
      </c>
      <c r="IK101">
        <v>6.2929700000000005E-2</v>
      </c>
      <c r="IL101">
        <v>1.66</v>
      </c>
      <c r="IM101">
        <v>46.8</v>
      </c>
      <c r="IN101">
        <v>22</v>
      </c>
      <c r="IO101">
        <v>24.8</v>
      </c>
      <c r="IP101">
        <v>47.8</v>
      </c>
      <c r="IQ101">
        <v>21.9</v>
      </c>
      <c r="IR101">
        <v>25.9</v>
      </c>
      <c r="IU101">
        <v>6.64</v>
      </c>
      <c r="IV101">
        <v>35.11</v>
      </c>
      <c r="IW101">
        <v>7.37</v>
      </c>
      <c r="IX101">
        <v>36.39</v>
      </c>
      <c r="IY101">
        <v>6.64</v>
      </c>
      <c r="IZ101">
        <v>35.11</v>
      </c>
      <c r="JA101">
        <v>18.809999999999999</v>
      </c>
      <c r="JB101">
        <v>88.603300000000004</v>
      </c>
      <c r="JK101">
        <v>1</v>
      </c>
      <c r="JL101">
        <v>2.6929500000000002</v>
      </c>
      <c r="JM101">
        <v>2.6929500000000002</v>
      </c>
      <c r="JP101">
        <v>4094.9</v>
      </c>
      <c r="JQ101">
        <v>2.6929500000000002</v>
      </c>
      <c r="JR101">
        <v>0.24</v>
      </c>
      <c r="JS101">
        <v>0.39</v>
      </c>
      <c r="JT101">
        <v>2.29</v>
      </c>
      <c r="JU101">
        <v>0.24</v>
      </c>
      <c r="JV101">
        <v>0.38</v>
      </c>
      <c r="JW101">
        <v>2.35</v>
      </c>
      <c r="JZ101">
        <v>1</v>
      </c>
      <c r="KA101">
        <v>1</v>
      </c>
      <c r="KB101">
        <v>44.5261</v>
      </c>
      <c r="KC101">
        <v>23.472799999999999</v>
      </c>
      <c r="KD101">
        <v>44.645699999999998</v>
      </c>
      <c r="KE101">
        <v>26.151399999999999</v>
      </c>
      <c r="KF101">
        <v>61.017400000000002</v>
      </c>
      <c r="KG101">
        <v>40.665700000000001</v>
      </c>
      <c r="KJ101">
        <v>31.1631</v>
      </c>
      <c r="KK101">
        <v>0</v>
      </c>
      <c r="KL101">
        <v>55.2134</v>
      </c>
      <c r="KM101">
        <v>16.013000000000002</v>
      </c>
      <c r="KN101">
        <v>0</v>
      </c>
      <c r="KO101">
        <v>-628.32500000000005</v>
      </c>
      <c r="KP101">
        <v>0</v>
      </c>
      <c r="KQ101">
        <v>0</v>
      </c>
      <c r="KR101">
        <v>109.703</v>
      </c>
      <c r="KS101">
        <v>181.97800000000001</v>
      </c>
      <c r="KT101">
        <v>413.96499999999997</v>
      </c>
      <c r="KU101">
        <v>26.198699999999999</v>
      </c>
      <c r="KV101">
        <v>205.90899999999999</v>
      </c>
      <c r="KW101">
        <v>1206.6300000000001</v>
      </c>
      <c r="KX101">
        <v>644.48699999999997</v>
      </c>
      <c r="KY101">
        <v>0</v>
      </c>
      <c r="KZ101">
        <v>229.07599999999999</v>
      </c>
      <c r="LA101">
        <v>2080.19</v>
      </c>
      <c r="LB101">
        <v>32.478400000000001</v>
      </c>
      <c r="LC101">
        <v>0.80278799999999995</v>
      </c>
      <c r="LD101">
        <v>55.2134</v>
      </c>
      <c r="LE101">
        <v>16.013000000000002</v>
      </c>
      <c r="LF101">
        <v>-628.32500000000005</v>
      </c>
      <c r="LG101">
        <v>109.703</v>
      </c>
      <c r="LH101">
        <v>183</v>
      </c>
      <c r="LI101">
        <v>413.96499999999997</v>
      </c>
      <c r="LJ101">
        <v>26.198699999999999</v>
      </c>
      <c r="LK101">
        <v>209.04900000000001</v>
      </c>
      <c r="LL101">
        <v>1267.19</v>
      </c>
      <c r="LM101">
        <v>644.48699999999997</v>
      </c>
      <c r="LN101">
        <v>229.07599999999999</v>
      </c>
      <c r="LO101">
        <v>2140.7600000000002</v>
      </c>
      <c r="LP101">
        <v>104.03</v>
      </c>
      <c r="LQ101">
        <v>19.125299999999999</v>
      </c>
      <c r="LR101">
        <v>55.2134</v>
      </c>
      <c r="LS101">
        <v>0</v>
      </c>
      <c r="LT101">
        <v>463.08</v>
      </c>
      <c r="LU101">
        <v>187.226</v>
      </c>
      <c r="LV101">
        <v>544.68899999999996</v>
      </c>
      <c r="LW101">
        <v>71.471400000000003</v>
      </c>
      <c r="LX101">
        <v>1444.84</v>
      </c>
      <c r="LY101">
        <v>2223.21</v>
      </c>
      <c r="LZ101">
        <v>933.02599999999995</v>
      </c>
      <c r="MA101">
        <v>347.08</v>
      </c>
      <c r="MB101">
        <v>3503.32</v>
      </c>
    </row>
    <row r="102" spans="1:340" x14ac:dyDescent="0.25">
      <c r="A102" s="26">
        <v>44502.570127314815</v>
      </c>
      <c r="B102" t="s">
        <v>1450</v>
      </c>
      <c r="C102" t="s">
        <v>869</v>
      </c>
      <c r="D102">
        <v>3</v>
      </c>
      <c r="E102">
        <v>1</v>
      </c>
      <c r="F102">
        <v>2100</v>
      </c>
      <c r="G102" t="s">
        <v>87</v>
      </c>
      <c r="H102" t="s">
        <v>393</v>
      </c>
      <c r="I102">
        <v>1.86</v>
      </c>
      <c r="J102">
        <v>1</v>
      </c>
      <c r="K102">
        <v>1</v>
      </c>
      <c r="L102">
        <v>24.1</v>
      </c>
      <c r="O102">
        <v>108.709</v>
      </c>
      <c r="P102">
        <v>0</v>
      </c>
      <c r="Q102">
        <v>276.71899999999999</v>
      </c>
      <c r="R102">
        <v>81.139700000000005</v>
      </c>
      <c r="S102">
        <v>0</v>
      </c>
      <c r="T102">
        <v>-4037.21</v>
      </c>
      <c r="U102">
        <v>0</v>
      </c>
      <c r="V102">
        <v>0</v>
      </c>
      <c r="W102">
        <v>505.55700000000002</v>
      </c>
      <c r="X102">
        <v>905.57399999999996</v>
      </c>
      <c r="Y102">
        <v>2025.88</v>
      </c>
      <c r="Z102">
        <v>119.621</v>
      </c>
      <c r="AA102">
        <v>-14.0062</v>
      </c>
      <c r="AB102">
        <v>466.56700000000001</v>
      </c>
      <c r="AC102">
        <v>160.458</v>
      </c>
      <c r="AD102">
        <v>121.726</v>
      </c>
      <c r="AE102">
        <v>0</v>
      </c>
      <c r="AF102">
        <v>43.1646</v>
      </c>
      <c r="AG102">
        <v>325.34899999999999</v>
      </c>
      <c r="AH102">
        <v>282.18400000000003</v>
      </c>
      <c r="AI102">
        <v>18.02</v>
      </c>
      <c r="AJ102">
        <v>0</v>
      </c>
      <c r="AK102">
        <v>3.68</v>
      </c>
      <c r="AL102">
        <v>12.68</v>
      </c>
      <c r="AM102">
        <v>0</v>
      </c>
      <c r="AN102">
        <v>-43.53</v>
      </c>
      <c r="AO102">
        <v>0</v>
      </c>
      <c r="AP102">
        <v>0</v>
      </c>
      <c r="AQ102">
        <v>7.74</v>
      </c>
      <c r="AR102">
        <v>16.649999999999999</v>
      </c>
      <c r="AS102">
        <v>27.98</v>
      </c>
      <c r="AT102">
        <v>1.72</v>
      </c>
      <c r="AU102">
        <v>44.94</v>
      </c>
      <c r="AV102">
        <v>34.380000000000003</v>
      </c>
      <c r="BI102">
        <v>0</v>
      </c>
      <c r="BJ102">
        <v>0</v>
      </c>
      <c r="BK102">
        <v>3.15982E-2</v>
      </c>
      <c r="BL102">
        <v>1.40705E-2</v>
      </c>
      <c r="BM102">
        <v>0</v>
      </c>
      <c r="BN102">
        <v>-8.3159200000000003E-2</v>
      </c>
      <c r="BO102">
        <v>0</v>
      </c>
      <c r="BP102">
        <v>0</v>
      </c>
      <c r="BQ102">
        <v>0.134212</v>
      </c>
      <c r="BR102">
        <v>0.162545</v>
      </c>
      <c r="BS102">
        <v>0.30364400000000002</v>
      </c>
      <c r="BT102">
        <v>2.03874E-2</v>
      </c>
      <c r="BU102">
        <v>0.58329799999999998</v>
      </c>
      <c r="BV102">
        <v>4.56687E-2</v>
      </c>
      <c r="BW102">
        <v>119.051</v>
      </c>
      <c r="BX102">
        <v>0</v>
      </c>
      <c r="BY102">
        <v>276.71899999999999</v>
      </c>
      <c r="BZ102">
        <v>81.139700000000005</v>
      </c>
      <c r="CA102">
        <v>-4037.21</v>
      </c>
      <c r="CB102">
        <v>505.55700000000002</v>
      </c>
      <c r="CC102">
        <v>909.23800000000006</v>
      </c>
      <c r="CD102">
        <v>2025.88</v>
      </c>
      <c r="CE102">
        <v>119.621</v>
      </c>
      <c r="CF102">
        <v>-6.8634700000000002E-4</v>
      </c>
      <c r="CG102">
        <v>476.91</v>
      </c>
      <c r="CH102">
        <v>175.72399999999999</v>
      </c>
      <c r="CI102">
        <v>121.726</v>
      </c>
      <c r="CJ102">
        <v>43.1646</v>
      </c>
      <c r="CK102">
        <v>340.61399999999998</v>
      </c>
      <c r="CL102">
        <v>297.45</v>
      </c>
      <c r="CM102">
        <v>19.88</v>
      </c>
      <c r="CN102">
        <v>0</v>
      </c>
      <c r="CO102">
        <v>3.68</v>
      </c>
      <c r="CP102">
        <v>12.68</v>
      </c>
      <c r="CQ102">
        <v>-43.54</v>
      </c>
      <c r="CR102">
        <v>7.74</v>
      </c>
      <c r="CS102">
        <v>16.7</v>
      </c>
      <c r="CT102">
        <v>27.98</v>
      </c>
      <c r="CU102">
        <v>1.72</v>
      </c>
      <c r="CV102">
        <v>46.84</v>
      </c>
      <c r="CW102">
        <v>36.24</v>
      </c>
      <c r="DH102">
        <v>0</v>
      </c>
      <c r="DI102">
        <v>0</v>
      </c>
      <c r="DJ102">
        <v>3.15982E-2</v>
      </c>
      <c r="DK102">
        <v>1.40705E-2</v>
      </c>
      <c r="DL102">
        <v>-8.3159200000000003E-2</v>
      </c>
      <c r="DM102">
        <v>0.134212</v>
      </c>
      <c r="DN102">
        <v>0.163464</v>
      </c>
      <c r="DO102">
        <v>0.30364400000000002</v>
      </c>
      <c r="DP102">
        <v>2.03874E-2</v>
      </c>
      <c r="DQ102">
        <v>0.58421699999999999</v>
      </c>
      <c r="DR102">
        <v>4.56687E-2</v>
      </c>
      <c r="DS102" t="s">
        <v>1352</v>
      </c>
      <c r="DT102" t="s">
        <v>670</v>
      </c>
      <c r="DU102" t="s">
        <v>665</v>
      </c>
      <c r="DV102" t="s">
        <v>501</v>
      </c>
      <c r="DW102">
        <v>9.18566E-4</v>
      </c>
      <c r="DX102">
        <v>0</v>
      </c>
      <c r="DY102">
        <v>4.0999999999999996</v>
      </c>
      <c r="DZ102">
        <v>5.0999999999999996</v>
      </c>
      <c r="EC102">
        <v>108.709</v>
      </c>
      <c r="ED102">
        <v>0</v>
      </c>
      <c r="EE102">
        <v>276.71899999999999</v>
      </c>
      <c r="EF102">
        <v>81.139700000000005</v>
      </c>
      <c r="EG102">
        <v>0</v>
      </c>
      <c r="EH102">
        <v>-4037.21</v>
      </c>
      <c r="EI102">
        <v>0</v>
      </c>
      <c r="EJ102">
        <v>0</v>
      </c>
      <c r="EK102">
        <v>505.55700000000002</v>
      </c>
      <c r="EL102">
        <v>905.57399999999996</v>
      </c>
      <c r="EM102">
        <v>2025.88</v>
      </c>
      <c r="EN102">
        <v>119.621</v>
      </c>
      <c r="EO102">
        <v>-14.0062</v>
      </c>
      <c r="EP102">
        <v>160.458</v>
      </c>
      <c r="EQ102">
        <v>121.726</v>
      </c>
      <c r="ER102">
        <v>0</v>
      </c>
      <c r="ES102">
        <v>43.1646</v>
      </c>
      <c r="ET102">
        <v>325.34899999999999</v>
      </c>
      <c r="EU102">
        <v>18.02</v>
      </c>
      <c r="EV102">
        <v>0</v>
      </c>
      <c r="EW102">
        <v>3.68</v>
      </c>
      <c r="EX102">
        <v>12.68</v>
      </c>
      <c r="EY102">
        <v>0</v>
      </c>
      <c r="EZ102">
        <v>-43.53</v>
      </c>
      <c r="FA102">
        <v>0</v>
      </c>
      <c r="FB102">
        <v>0</v>
      </c>
      <c r="FC102">
        <v>7.74</v>
      </c>
      <c r="FD102">
        <v>16.649999999999999</v>
      </c>
      <c r="FE102">
        <v>27.98</v>
      </c>
      <c r="FF102">
        <v>1.72</v>
      </c>
      <c r="FG102">
        <v>44.94</v>
      </c>
      <c r="FT102">
        <v>0</v>
      </c>
      <c r="FU102">
        <v>0</v>
      </c>
      <c r="FV102">
        <v>3.15982E-2</v>
      </c>
      <c r="FW102">
        <v>1.40705E-2</v>
      </c>
      <c r="FX102">
        <v>0</v>
      </c>
      <c r="FY102">
        <v>-8.3159200000000003E-2</v>
      </c>
      <c r="FZ102">
        <v>0</v>
      </c>
      <c r="GA102">
        <v>0</v>
      </c>
      <c r="GB102">
        <v>0.134212</v>
      </c>
      <c r="GC102">
        <v>0.162545</v>
      </c>
      <c r="GD102">
        <v>0.30364400000000002</v>
      </c>
      <c r="GE102">
        <v>2.03874E-2</v>
      </c>
      <c r="GF102">
        <v>0.58329799999999998</v>
      </c>
      <c r="GG102">
        <v>435.77699999999999</v>
      </c>
      <c r="GH102">
        <v>0</v>
      </c>
      <c r="GI102">
        <v>276.71899999999999</v>
      </c>
      <c r="GJ102">
        <v>0</v>
      </c>
      <c r="GK102">
        <v>2135</v>
      </c>
      <c r="GL102">
        <v>930.00099999999998</v>
      </c>
      <c r="GM102">
        <v>2637.81</v>
      </c>
      <c r="GN102">
        <v>297.5</v>
      </c>
      <c r="GO102">
        <v>6712.81</v>
      </c>
      <c r="GP102">
        <v>362.74700000000001</v>
      </c>
      <c r="GQ102">
        <v>176.125</v>
      </c>
      <c r="GR102">
        <v>65.400000000000006</v>
      </c>
      <c r="GS102">
        <v>604.27200000000005</v>
      </c>
      <c r="GT102">
        <v>42.95</v>
      </c>
      <c r="GU102">
        <v>0</v>
      </c>
      <c r="GV102">
        <v>3.68</v>
      </c>
      <c r="GW102">
        <v>41.875</v>
      </c>
      <c r="GX102">
        <v>33.020000000000003</v>
      </c>
      <c r="GY102">
        <v>23.3095</v>
      </c>
      <c r="GZ102">
        <v>36.76</v>
      </c>
      <c r="HA102">
        <v>4.8099999999999996</v>
      </c>
      <c r="HB102">
        <v>186.404</v>
      </c>
      <c r="HC102">
        <v>42.95</v>
      </c>
      <c r="HD102">
        <v>0</v>
      </c>
      <c r="HE102">
        <v>3.68</v>
      </c>
      <c r="HF102">
        <v>16.75</v>
      </c>
      <c r="HG102">
        <v>33.020000000000003</v>
      </c>
      <c r="HH102">
        <v>18.670000000000002</v>
      </c>
      <c r="HI102">
        <v>36.76</v>
      </c>
      <c r="HJ102">
        <v>4.8099999999999996</v>
      </c>
      <c r="HK102">
        <v>156.63999999999999</v>
      </c>
      <c r="ID102">
        <v>0</v>
      </c>
      <c r="IE102">
        <v>0</v>
      </c>
      <c r="IF102">
        <v>3.15982E-2</v>
      </c>
      <c r="IG102">
        <v>0</v>
      </c>
      <c r="IH102">
        <v>0.62342900000000001</v>
      </c>
      <c r="II102">
        <v>0.118043</v>
      </c>
      <c r="IJ102">
        <v>0.43196400000000001</v>
      </c>
      <c r="IK102">
        <v>6.2929700000000005E-2</v>
      </c>
      <c r="IL102">
        <v>1.26796</v>
      </c>
      <c r="IM102">
        <v>47.5</v>
      </c>
      <c r="IN102">
        <v>23.4</v>
      </c>
      <c r="IO102">
        <v>24.1</v>
      </c>
      <c r="IP102">
        <v>48.5</v>
      </c>
      <c r="IQ102">
        <v>23.4</v>
      </c>
      <c r="IR102">
        <v>25.1</v>
      </c>
      <c r="IU102">
        <v>6.18</v>
      </c>
      <c r="IV102">
        <v>28.2</v>
      </c>
      <c r="IW102">
        <v>6.32</v>
      </c>
      <c r="IX102">
        <v>29.92</v>
      </c>
      <c r="IY102">
        <v>6.18</v>
      </c>
      <c r="IZ102">
        <v>28.2</v>
      </c>
      <c r="JA102">
        <v>9.1300000000000008</v>
      </c>
      <c r="JB102">
        <v>79.375</v>
      </c>
      <c r="JK102">
        <v>1</v>
      </c>
      <c r="JL102">
        <v>2.6579199999999998</v>
      </c>
      <c r="JM102">
        <v>2.6579199999999998</v>
      </c>
      <c r="JP102">
        <v>4038.39</v>
      </c>
      <c r="JQ102">
        <v>2.6579199999999998</v>
      </c>
      <c r="JR102">
        <v>0.24</v>
      </c>
      <c r="JS102">
        <v>0.38</v>
      </c>
      <c r="JT102">
        <v>1.93</v>
      </c>
      <c r="JU102">
        <v>0.24</v>
      </c>
      <c r="JV102">
        <v>0.38</v>
      </c>
      <c r="JW102">
        <v>2.02</v>
      </c>
      <c r="JZ102">
        <v>1</v>
      </c>
      <c r="KA102">
        <v>1</v>
      </c>
      <c r="KB102">
        <v>39.938800000000001</v>
      </c>
      <c r="KC102">
        <v>1.1000000000000001</v>
      </c>
      <c r="KD102">
        <v>40.051699999999997</v>
      </c>
      <c r="KE102">
        <v>1.1000000000000001</v>
      </c>
      <c r="KF102">
        <v>51.002000000000002</v>
      </c>
      <c r="KG102">
        <v>1.1000000000000001</v>
      </c>
      <c r="KJ102">
        <v>22.642900000000001</v>
      </c>
      <c r="KK102">
        <v>0</v>
      </c>
      <c r="KL102">
        <v>55.2134</v>
      </c>
      <c r="KM102">
        <v>16.013000000000002</v>
      </c>
      <c r="KN102">
        <v>0</v>
      </c>
      <c r="KO102">
        <v>-615.52800000000002</v>
      </c>
      <c r="KP102">
        <v>0</v>
      </c>
      <c r="KQ102">
        <v>0</v>
      </c>
      <c r="KR102">
        <v>109.703</v>
      </c>
      <c r="KS102">
        <v>179.77799999999999</v>
      </c>
      <c r="KT102">
        <v>413.96499999999997</v>
      </c>
      <c r="KU102">
        <v>26.198699999999999</v>
      </c>
      <c r="KV102">
        <v>207.98599999999999</v>
      </c>
      <c r="KW102">
        <v>851.55700000000002</v>
      </c>
      <c r="KX102">
        <v>646.00400000000002</v>
      </c>
      <c r="KY102">
        <v>0</v>
      </c>
      <c r="KZ102">
        <v>229.07599999999999</v>
      </c>
      <c r="LA102">
        <v>1726.64</v>
      </c>
      <c r="LB102">
        <v>24.809000000000001</v>
      </c>
      <c r="LC102">
        <v>0</v>
      </c>
      <c r="LD102">
        <v>55.2134</v>
      </c>
      <c r="LE102">
        <v>16.013000000000002</v>
      </c>
      <c r="LF102">
        <v>-615.52800000000002</v>
      </c>
      <c r="LG102">
        <v>109.703</v>
      </c>
      <c r="LH102">
        <v>180.48099999999999</v>
      </c>
      <c r="LI102">
        <v>413.96499999999997</v>
      </c>
      <c r="LJ102">
        <v>26.198699999999999</v>
      </c>
      <c r="LK102">
        <v>210.85599999999999</v>
      </c>
      <c r="LL102">
        <v>932.572</v>
      </c>
      <c r="LM102">
        <v>646.00400000000002</v>
      </c>
      <c r="LN102">
        <v>229.07599999999999</v>
      </c>
      <c r="LO102">
        <v>1807.65</v>
      </c>
      <c r="LP102">
        <v>91.265600000000006</v>
      </c>
      <c r="LQ102">
        <v>0</v>
      </c>
      <c r="LR102">
        <v>55.2134</v>
      </c>
      <c r="LS102">
        <v>0</v>
      </c>
      <c r="LT102">
        <v>463.08</v>
      </c>
      <c r="LU102">
        <v>187.226</v>
      </c>
      <c r="LV102">
        <v>544.68899999999996</v>
      </c>
      <c r="LW102">
        <v>71.471400000000003</v>
      </c>
      <c r="LX102">
        <v>1412.95</v>
      </c>
      <c r="LY102">
        <v>1925.11</v>
      </c>
      <c r="LZ102">
        <v>934.69899999999996</v>
      </c>
      <c r="MA102">
        <v>347.08</v>
      </c>
      <c r="MB102">
        <v>3206.89</v>
      </c>
    </row>
    <row r="103" spans="1:340" x14ac:dyDescent="0.25">
      <c r="A103" s="26">
        <v>44502.570474537039</v>
      </c>
      <c r="B103" t="s">
        <v>1451</v>
      </c>
      <c r="C103" t="s">
        <v>871</v>
      </c>
      <c r="D103">
        <v>4</v>
      </c>
      <c r="E103">
        <v>1</v>
      </c>
      <c r="F103">
        <v>2100</v>
      </c>
      <c r="G103" t="s">
        <v>87</v>
      </c>
      <c r="H103" t="s">
        <v>393</v>
      </c>
      <c r="I103">
        <v>1.63</v>
      </c>
      <c r="J103">
        <v>0.9</v>
      </c>
      <c r="K103">
        <v>0.9</v>
      </c>
      <c r="L103">
        <v>22</v>
      </c>
      <c r="O103">
        <v>105.873</v>
      </c>
      <c r="P103">
        <v>2.9864899999999999</v>
      </c>
      <c r="Q103">
        <v>277.42</v>
      </c>
      <c r="R103">
        <v>81.136099999999999</v>
      </c>
      <c r="S103">
        <v>0</v>
      </c>
      <c r="T103">
        <v>-4059.82</v>
      </c>
      <c r="U103">
        <v>0</v>
      </c>
      <c r="V103">
        <v>0</v>
      </c>
      <c r="W103">
        <v>505.55700000000002</v>
      </c>
      <c r="X103">
        <v>926.46600000000001</v>
      </c>
      <c r="Y103">
        <v>2025.88</v>
      </c>
      <c r="Z103">
        <v>119.621</v>
      </c>
      <c r="AA103">
        <v>-14.8811</v>
      </c>
      <c r="AB103">
        <v>467.41500000000002</v>
      </c>
      <c r="AC103">
        <v>156.28200000000001</v>
      </c>
      <c r="AD103">
        <v>117.02200000000001</v>
      </c>
      <c r="AE103">
        <v>0</v>
      </c>
      <c r="AF103">
        <v>43.1646</v>
      </c>
      <c r="AG103">
        <v>316.46899999999999</v>
      </c>
      <c r="AH103">
        <v>273.30399999999997</v>
      </c>
      <c r="AI103">
        <v>17.5</v>
      </c>
      <c r="AJ103">
        <v>0.35</v>
      </c>
      <c r="AK103">
        <v>3.67</v>
      </c>
      <c r="AL103">
        <v>12.28</v>
      </c>
      <c r="AM103">
        <v>0</v>
      </c>
      <c r="AN103">
        <v>-44.49</v>
      </c>
      <c r="AO103">
        <v>0</v>
      </c>
      <c r="AP103">
        <v>0</v>
      </c>
      <c r="AQ103">
        <v>7.54</v>
      </c>
      <c r="AR103">
        <v>17.09</v>
      </c>
      <c r="AS103">
        <v>27.7</v>
      </c>
      <c r="AT103">
        <v>1.66</v>
      </c>
      <c r="AU103">
        <v>43.3</v>
      </c>
      <c r="AV103">
        <v>33.799999999999997</v>
      </c>
      <c r="BI103">
        <v>0</v>
      </c>
      <c r="BJ103">
        <v>2.1310900000000001E-2</v>
      </c>
      <c r="BK103">
        <v>3.1678199999999997E-2</v>
      </c>
      <c r="BL103">
        <v>1.40705E-2</v>
      </c>
      <c r="BM103">
        <v>0</v>
      </c>
      <c r="BN103">
        <v>-7.7118300000000001E-2</v>
      </c>
      <c r="BO103">
        <v>0</v>
      </c>
      <c r="BP103">
        <v>0</v>
      </c>
      <c r="BQ103">
        <v>0.134212</v>
      </c>
      <c r="BR103">
        <v>0.170262</v>
      </c>
      <c r="BS103">
        <v>0.30364400000000002</v>
      </c>
      <c r="BT103">
        <v>2.03874E-2</v>
      </c>
      <c r="BU103">
        <v>0.61844699999999997</v>
      </c>
      <c r="BV103">
        <v>6.7059599999999997E-2</v>
      </c>
      <c r="BW103">
        <v>114.44199999999999</v>
      </c>
      <c r="BX103">
        <v>3.8962400000000001</v>
      </c>
      <c r="BY103">
        <v>277.42</v>
      </c>
      <c r="BZ103">
        <v>81.136099999999999</v>
      </c>
      <c r="CA103">
        <v>-4059.82</v>
      </c>
      <c r="CB103">
        <v>505.55700000000002</v>
      </c>
      <c r="CC103">
        <v>931.86900000000003</v>
      </c>
      <c r="CD103">
        <v>2025.88</v>
      </c>
      <c r="CE103">
        <v>119.621</v>
      </c>
      <c r="CF103">
        <v>6.5856200000000001E-4</v>
      </c>
      <c r="CG103">
        <v>476.89400000000001</v>
      </c>
      <c r="CH103">
        <v>168.93</v>
      </c>
      <c r="CI103">
        <v>117.02200000000001</v>
      </c>
      <c r="CJ103">
        <v>43.1646</v>
      </c>
      <c r="CK103">
        <v>329.11700000000002</v>
      </c>
      <c r="CL103">
        <v>285.95299999999997</v>
      </c>
      <c r="CM103">
        <v>18.989999999999998</v>
      </c>
      <c r="CN103">
        <v>0.49</v>
      </c>
      <c r="CO103">
        <v>3.67</v>
      </c>
      <c r="CP103">
        <v>12.28</v>
      </c>
      <c r="CQ103">
        <v>-44.5</v>
      </c>
      <c r="CR103">
        <v>7.54</v>
      </c>
      <c r="CS103">
        <v>17.170000000000002</v>
      </c>
      <c r="CT103">
        <v>27.7</v>
      </c>
      <c r="CU103">
        <v>1.66</v>
      </c>
      <c r="CV103">
        <v>45</v>
      </c>
      <c r="CW103">
        <v>35.43</v>
      </c>
      <c r="DH103">
        <v>0</v>
      </c>
      <c r="DI103">
        <v>2.39855E-2</v>
      </c>
      <c r="DJ103">
        <v>3.1678199999999997E-2</v>
      </c>
      <c r="DK103">
        <v>1.40705E-2</v>
      </c>
      <c r="DL103">
        <v>-7.7118300000000001E-2</v>
      </c>
      <c r="DM103">
        <v>0.134212</v>
      </c>
      <c r="DN103">
        <v>0.17146900000000001</v>
      </c>
      <c r="DO103">
        <v>0.30364400000000002</v>
      </c>
      <c r="DP103">
        <v>2.03874E-2</v>
      </c>
      <c r="DQ103">
        <v>0.62232799999999999</v>
      </c>
      <c r="DR103">
        <v>6.9734299999999999E-2</v>
      </c>
      <c r="DS103" t="s">
        <v>1352</v>
      </c>
      <c r="DT103" t="s">
        <v>670</v>
      </c>
      <c r="DU103" t="s">
        <v>665</v>
      </c>
      <c r="DV103" t="s">
        <v>501</v>
      </c>
      <c r="DW103">
        <v>3.8815400000000002E-3</v>
      </c>
      <c r="DX103">
        <v>2.67469E-3</v>
      </c>
      <c r="DY103">
        <v>3.8</v>
      </c>
      <c r="DZ103">
        <v>4.5999999999999996</v>
      </c>
      <c r="EC103">
        <v>105.873</v>
      </c>
      <c r="ED103">
        <v>2.9864899999999999</v>
      </c>
      <c r="EE103">
        <v>277.42</v>
      </c>
      <c r="EF103">
        <v>81.136099999999999</v>
      </c>
      <c r="EG103">
        <v>0</v>
      </c>
      <c r="EH103">
        <v>-4059.82</v>
      </c>
      <c r="EI103">
        <v>0</v>
      </c>
      <c r="EJ103">
        <v>0</v>
      </c>
      <c r="EK103">
        <v>505.55700000000002</v>
      </c>
      <c r="EL103">
        <v>926.46600000000001</v>
      </c>
      <c r="EM103">
        <v>2025.88</v>
      </c>
      <c r="EN103">
        <v>119.621</v>
      </c>
      <c r="EO103">
        <v>-14.8811</v>
      </c>
      <c r="EP103">
        <v>156.28200000000001</v>
      </c>
      <c r="EQ103">
        <v>117.02200000000001</v>
      </c>
      <c r="ER103">
        <v>0</v>
      </c>
      <c r="ES103">
        <v>43.1646</v>
      </c>
      <c r="ET103">
        <v>316.46899999999999</v>
      </c>
      <c r="EU103">
        <v>17.5</v>
      </c>
      <c r="EV103">
        <v>0.35</v>
      </c>
      <c r="EW103">
        <v>3.67</v>
      </c>
      <c r="EX103">
        <v>12.28</v>
      </c>
      <c r="EY103">
        <v>0</v>
      </c>
      <c r="EZ103">
        <v>-44.49</v>
      </c>
      <c r="FA103">
        <v>0</v>
      </c>
      <c r="FB103">
        <v>0</v>
      </c>
      <c r="FC103">
        <v>7.54</v>
      </c>
      <c r="FD103">
        <v>17.09</v>
      </c>
      <c r="FE103">
        <v>27.7</v>
      </c>
      <c r="FF103">
        <v>1.66</v>
      </c>
      <c r="FG103">
        <v>43.3</v>
      </c>
      <c r="FT103">
        <v>0</v>
      </c>
      <c r="FU103">
        <v>2.1310900000000001E-2</v>
      </c>
      <c r="FV103">
        <v>3.1678199999999997E-2</v>
      </c>
      <c r="FW103">
        <v>1.40705E-2</v>
      </c>
      <c r="FX103">
        <v>0</v>
      </c>
      <c r="FY103">
        <v>-7.7118300000000001E-2</v>
      </c>
      <c r="FZ103">
        <v>0</v>
      </c>
      <c r="GA103">
        <v>0</v>
      </c>
      <c r="GB103">
        <v>0.134212</v>
      </c>
      <c r="GC103">
        <v>0.170262</v>
      </c>
      <c r="GD103">
        <v>0.30364400000000002</v>
      </c>
      <c r="GE103">
        <v>2.03874E-2</v>
      </c>
      <c r="GF103">
        <v>0.61844699999999997</v>
      </c>
      <c r="GG103">
        <v>392.65499999999997</v>
      </c>
      <c r="GH103">
        <v>161.89099999999999</v>
      </c>
      <c r="GI103">
        <v>277.42</v>
      </c>
      <c r="GJ103">
        <v>0</v>
      </c>
      <c r="GK103">
        <v>2135</v>
      </c>
      <c r="GL103">
        <v>930.00099999999998</v>
      </c>
      <c r="GM103">
        <v>2637.81</v>
      </c>
      <c r="GN103">
        <v>297.5</v>
      </c>
      <c r="GO103">
        <v>6832.28</v>
      </c>
      <c r="GP103">
        <v>326.87200000000001</v>
      </c>
      <c r="GQ103">
        <v>170.917</v>
      </c>
      <c r="GR103">
        <v>65.400000000000006</v>
      </c>
      <c r="GS103">
        <v>563.18899999999996</v>
      </c>
      <c r="GT103">
        <v>41.786099999999998</v>
      </c>
      <c r="GU103">
        <v>17.170000000000002</v>
      </c>
      <c r="GV103">
        <v>3.67</v>
      </c>
      <c r="GW103">
        <v>37.930199999999999</v>
      </c>
      <c r="GX103">
        <v>32.299999999999997</v>
      </c>
      <c r="GY103">
        <v>23.229500000000002</v>
      </c>
      <c r="GZ103">
        <v>36.479999999999997</v>
      </c>
      <c r="HA103">
        <v>4.18</v>
      </c>
      <c r="HB103">
        <v>196.74600000000001</v>
      </c>
      <c r="HC103">
        <v>38.82</v>
      </c>
      <c r="HD103">
        <v>17.170000000000002</v>
      </c>
      <c r="HE103">
        <v>3.67</v>
      </c>
      <c r="HF103">
        <v>16.309999999999999</v>
      </c>
      <c r="HG103">
        <v>32.299999999999997</v>
      </c>
      <c r="HH103">
        <v>18.59</v>
      </c>
      <c r="HI103">
        <v>36.479999999999997</v>
      </c>
      <c r="HJ103">
        <v>4.18</v>
      </c>
      <c r="HK103">
        <v>167.52</v>
      </c>
      <c r="ID103">
        <v>0</v>
      </c>
      <c r="IE103">
        <v>0.86909199999999998</v>
      </c>
      <c r="IF103">
        <v>3.1678199999999997E-2</v>
      </c>
      <c r="IG103">
        <v>0</v>
      </c>
      <c r="IH103">
        <v>0.62342900000000001</v>
      </c>
      <c r="II103">
        <v>0.118043</v>
      </c>
      <c r="IJ103">
        <v>0.43196400000000001</v>
      </c>
      <c r="IK103">
        <v>6.2929700000000005E-2</v>
      </c>
      <c r="IL103">
        <v>2.13714</v>
      </c>
      <c r="IM103">
        <v>44.6</v>
      </c>
      <c r="IN103">
        <v>22.6</v>
      </c>
      <c r="IO103">
        <v>22</v>
      </c>
      <c r="IP103">
        <v>45.5</v>
      </c>
      <c r="IQ103">
        <v>22.6</v>
      </c>
      <c r="IR103">
        <v>22.9</v>
      </c>
      <c r="IU103">
        <v>6.44</v>
      </c>
      <c r="IV103">
        <v>27.36</v>
      </c>
      <c r="IW103">
        <v>6.68</v>
      </c>
      <c r="IX103">
        <v>28.75</v>
      </c>
      <c r="IY103">
        <v>6.44</v>
      </c>
      <c r="IZ103">
        <v>27.36</v>
      </c>
      <c r="JA103">
        <v>25.55</v>
      </c>
      <c r="JB103">
        <v>75.006299999999996</v>
      </c>
      <c r="JK103">
        <v>1</v>
      </c>
      <c r="JL103">
        <v>2.5962399999999999</v>
      </c>
      <c r="JM103">
        <v>2.5962399999999999</v>
      </c>
      <c r="JP103">
        <v>4061.01</v>
      </c>
      <c r="JQ103">
        <v>2.5962399999999999</v>
      </c>
      <c r="JR103">
        <v>0.24</v>
      </c>
      <c r="JS103">
        <v>0.38</v>
      </c>
      <c r="JT103">
        <v>1.89</v>
      </c>
      <c r="JU103">
        <v>0.24</v>
      </c>
      <c r="JV103">
        <v>0.38</v>
      </c>
      <c r="JW103">
        <v>1.96</v>
      </c>
      <c r="JZ103">
        <v>1</v>
      </c>
      <c r="KA103">
        <v>1</v>
      </c>
      <c r="KB103">
        <v>34.019199999999998</v>
      </c>
      <c r="KC103">
        <v>1.1000000000000001</v>
      </c>
      <c r="KD103">
        <v>34.017600000000002</v>
      </c>
      <c r="KE103">
        <v>1.1000000000000001</v>
      </c>
      <c r="KF103">
        <v>51.4666</v>
      </c>
      <c r="KG103">
        <v>18.921500000000002</v>
      </c>
      <c r="KJ103">
        <v>21.8218</v>
      </c>
      <c r="KK103">
        <v>0.80713800000000002</v>
      </c>
      <c r="KL103">
        <v>55.353299999999997</v>
      </c>
      <c r="KM103">
        <v>16.0123</v>
      </c>
      <c r="KN103">
        <v>0</v>
      </c>
      <c r="KO103">
        <v>-621.89599999999996</v>
      </c>
      <c r="KP103">
        <v>0</v>
      </c>
      <c r="KQ103">
        <v>0</v>
      </c>
      <c r="KR103">
        <v>109.703</v>
      </c>
      <c r="KS103">
        <v>184.30500000000001</v>
      </c>
      <c r="KT103">
        <v>413.96499999999997</v>
      </c>
      <c r="KU103">
        <v>26.198699999999999</v>
      </c>
      <c r="KV103">
        <v>206.27</v>
      </c>
      <c r="KW103">
        <v>829.39200000000005</v>
      </c>
      <c r="KX103">
        <v>621.04200000000003</v>
      </c>
      <c r="KY103">
        <v>0</v>
      </c>
      <c r="KZ103">
        <v>229.07599999999999</v>
      </c>
      <c r="LA103">
        <v>1679.51</v>
      </c>
      <c r="LB103">
        <v>23.344799999999999</v>
      </c>
      <c r="LC103">
        <v>1.03948</v>
      </c>
      <c r="LD103">
        <v>55.353299999999997</v>
      </c>
      <c r="LE103">
        <v>16.0123</v>
      </c>
      <c r="LF103">
        <v>-621.89599999999996</v>
      </c>
      <c r="LG103">
        <v>109.703</v>
      </c>
      <c r="LH103">
        <v>185.363</v>
      </c>
      <c r="LI103">
        <v>413.96499999999997</v>
      </c>
      <c r="LJ103">
        <v>26.198699999999999</v>
      </c>
      <c r="LK103">
        <v>209.083</v>
      </c>
      <c r="LL103">
        <v>896.51800000000003</v>
      </c>
      <c r="LM103">
        <v>621.04200000000003</v>
      </c>
      <c r="LN103">
        <v>229.07599999999999</v>
      </c>
      <c r="LO103">
        <v>1746.64</v>
      </c>
      <c r="LP103">
        <v>82.212500000000006</v>
      </c>
      <c r="LQ103">
        <v>41.488700000000001</v>
      </c>
      <c r="LR103">
        <v>55.353299999999997</v>
      </c>
      <c r="LS103">
        <v>0</v>
      </c>
      <c r="LT103">
        <v>463.08</v>
      </c>
      <c r="LU103">
        <v>187.226</v>
      </c>
      <c r="LV103">
        <v>544.68899999999996</v>
      </c>
      <c r="LW103">
        <v>71.471400000000003</v>
      </c>
      <c r="LX103">
        <v>1445.52</v>
      </c>
      <c r="LY103">
        <v>1734.72</v>
      </c>
      <c r="LZ103">
        <v>907.06200000000001</v>
      </c>
      <c r="MA103">
        <v>347.08</v>
      </c>
      <c r="MB103">
        <v>2988.86</v>
      </c>
    </row>
    <row r="104" spans="1:340" x14ac:dyDescent="0.25">
      <c r="A104" s="26">
        <v>44502.570810185185</v>
      </c>
      <c r="B104" t="s">
        <v>1452</v>
      </c>
      <c r="C104" t="s">
        <v>873</v>
      </c>
      <c r="D104">
        <v>5</v>
      </c>
      <c r="E104">
        <v>1</v>
      </c>
      <c r="F104">
        <v>2100</v>
      </c>
      <c r="G104" t="s">
        <v>87</v>
      </c>
      <c r="H104" t="s">
        <v>393</v>
      </c>
      <c r="I104">
        <v>1.96</v>
      </c>
      <c r="J104">
        <v>1.1000000000000001</v>
      </c>
      <c r="K104">
        <v>1.1000000000000001</v>
      </c>
      <c r="L104">
        <v>22.4</v>
      </c>
      <c r="O104">
        <v>99.343500000000006</v>
      </c>
      <c r="P104">
        <v>0</v>
      </c>
      <c r="Q104">
        <v>275.22300000000001</v>
      </c>
      <c r="R104">
        <v>81.144400000000005</v>
      </c>
      <c r="S104">
        <v>0</v>
      </c>
      <c r="T104">
        <v>-4024.7</v>
      </c>
      <c r="U104">
        <v>0</v>
      </c>
      <c r="V104">
        <v>0</v>
      </c>
      <c r="W104">
        <v>505.55700000000002</v>
      </c>
      <c r="X104">
        <v>903.07</v>
      </c>
      <c r="Y104">
        <v>2025.88</v>
      </c>
      <c r="Z104">
        <v>119.621</v>
      </c>
      <c r="AA104">
        <v>-14.8569</v>
      </c>
      <c r="AB104">
        <v>455.71100000000001</v>
      </c>
      <c r="AC104">
        <v>146.65100000000001</v>
      </c>
      <c r="AD104">
        <v>124.105</v>
      </c>
      <c r="AE104">
        <v>0</v>
      </c>
      <c r="AF104">
        <v>43.1646</v>
      </c>
      <c r="AG104">
        <v>313.92099999999999</v>
      </c>
      <c r="AH104">
        <v>270.75700000000001</v>
      </c>
      <c r="AI104">
        <v>16.05</v>
      </c>
      <c r="AJ104">
        <v>0</v>
      </c>
      <c r="AK104">
        <v>3.66</v>
      </c>
      <c r="AL104">
        <v>12.9</v>
      </c>
      <c r="AM104">
        <v>0</v>
      </c>
      <c r="AN104">
        <v>-43.51</v>
      </c>
      <c r="AO104">
        <v>0</v>
      </c>
      <c r="AP104">
        <v>0</v>
      </c>
      <c r="AQ104">
        <v>7.75</v>
      </c>
      <c r="AR104">
        <v>16.579999999999998</v>
      </c>
      <c r="AS104">
        <v>28</v>
      </c>
      <c r="AT104">
        <v>1.71</v>
      </c>
      <c r="AU104">
        <v>43.14</v>
      </c>
      <c r="AV104">
        <v>32.61</v>
      </c>
      <c r="BI104">
        <v>0</v>
      </c>
      <c r="BJ104">
        <v>0</v>
      </c>
      <c r="BK104">
        <v>3.1427299999999998E-2</v>
      </c>
      <c r="BL104">
        <v>1.40705E-2</v>
      </c>
      <c r="BM104">
        <v>0</v>
      </c>
      <c r="BN104">
        <v>-5.5876799999999997E-2</v>
      </c>
      <c r="BO104">
        <v>0</v>
      </c>
      <c r="BP104">
        <v>0</v>
      </c>
      <c r="BQ104">
        <v>0.134212</v>
      </c>
      <c r="BR104">
        <v>0.161437</v>
      </c>
      <c r="BS104">
        <v>0.30364400000000002</v>
      </c>
      <c r="BT104">
        <v>2.03874E-2</v>
      </c>
      <c r="BU104">
        <v>0.60930099999999998</v>
      </c>
      <c r="BV104">
        <v>4.5497799999999998E-2</v>
      </c>
      <c r="BW104">
        <v>109.556</v>
      </c>
      <c r="BX104">
        <v>0</v>
      </c>
      <c r="BY104">
        <v>275.22300000000001</v>
      </c>
      <c r="BZ104">
        <v>81.144400000000005</v>
      </c>
      <c r="CA104">
        <v>-4024.7</v>
      </c>
      <c r="CB104">
        <v>505.55700000000002</v>
      </c>
      <c r="CC104">
        <v>907.71500000000003</v>
      </c>
      <c r="CD104">
        <v>2025.88</v>
      </c>
      <c r="CE104">
        <v>119.621</v>
      </c>
      <c r="CF104">
        <v>-7.8992199999999998E-4</v>
      </c>
      <c r="CG104">
        <v>465.923</v>
      </c>
      <c r="CH104">
        <v>161.726</v>
      </c>
      <c r="CI104">
        <v>124.105</v>
      </c>
      <c r="CJ104">
        <v>43.1646</v>
      </c>
      <c r="CK104">
        <v>328.99599999999998</v>
      </c>
      <c r="CL104">
        <v>285.83199999999999</v>
      </c>
      <c r="CM104">
        <v>18.010000000000002</v>
      </c>
      <c r="CN104">
        <v>0</v>
      </c>
      <c r="CO104">
        <v>3.66</v>
      </c>
      <c r="CP104">
        <v>12.9</v>
      </c>
      <c r="CQ104">
        <v>-43.52</v>
      </c>
      <c r="CR104">
        <v>7.75</v>
      </c>
      <c r="CS104">
        <v>16.649999999999999</v>
      </c>
      <c r="CT104">
        <v>28</v>
      </c>
      <c r="CU104">
        <v>1.71</v>
      </c>
      <c r="CV104">
        <v>45.16</v>
      </c>
      <c r="CW104">
        <v>34.57</v>
      </c>
      <c r="DH104">
        <v>0</v>
      </c>
      <c r="DI104">
        <v>0</v>
      </c>
      <c r="DJ104">
        <v>3.1427299999999998E-2</v>
      </c>
      <c r="DK104">
        <v>1.40705E-2</v>
      </c>
      <c r="DL104">
        <v>-5.5876799999999997E-2</v>
      </c>
      <c r="DM104">
        <v>0.134212</v>
      </c>
      <c r="DN104">
        <v>0.16280800000000001</v>
      </c>
      <c r="DO104">
        <v>0.30364400000000002</v>
      </c>
      <c r="DP104">
        <v>2.03874E-2</v>
      </c>
      <c r="DQ104">
        <v>0.61067199999999999</v>
      </c>
      <c r="DR104">
        <v>4.5497799999999998E-2</v>
      </c>
      <c r="DS104" t="s">
        <v>1352</v>
      </c>
      <c r="DT104" t="s">
        <v>670</v>
      </c>
      <c r="DU104" t="s">
        <v>665</v>
      </c>
      <c r="DV104" t="s">
        <v>501</v>
      </c>
      <c r="DW104">
        <v>1.3708100000000001E-3</v>
      </c>
      <c r="DX104">
        <v>0</v>
      </c>
      <c r="DY104">
        <v>4.5</v>
      </c>
      <c r="DZ104">
        <v>5.7</v>
      </c>
      <c r="EC104">
        <v>99.343500000000006</v>
      </c>
      <c r="ED104">
        <v>0</v>
      </c>
      <c r="EE104">
        <v>275.22300000000001</v>
      </c>
      <c r="EF104">
        <v>81.144400000000005</v>
      </c>
      <c r="EG104">
        <v>0</v>
      </c>
      <c r="EH104">
        <v>-4024.7</v>
      </c>
      <c r="EI104">
        <v>0</v>
      </c>
      <c r="EJ104">
        <v>0</v>
      </c>
      <c r="EK104">
        <v>505.55700000000002</v>
      </c>
      <c r="EL104">
        <v>903.07</v>
      </c>
      <c r="EM104">
        <v>2025.88</v>
      </c>
      <c r="EN104">
        <v>119.621</v>
      </c>
      <c r="EO104">
        <v>-14.8569</v>
      </c>
      <c r="EP104">
        <v>146.65100000000001</v>
      </c>
      <c r="EQ104">
        <v>124.105</v>
      </c>
      <c r="ER104">
        <v>0</v>
      </c>
      <c r="ES104">
        <v>43.1646</v>
      </c>
      <c r="ET104">
        <v>313.92099999999999</v>
      </c>
      <c r="EU104">
        <v>16.05</v>
      </c>
      <c r="EV104">
        <v>0</v>
      </c>
      <c r="EW104">
        <v>3.66</v>
      </c>
      <c r="EX104">
        <v>12.9</v>
      </c>
      <c r="EY104">
        <v>0</v>
      </c>
      <c r="EZ104">
        <v>-43.51</v>
      </c>
      <c r="FA104">
        <v>0</v>
      </c>
      <c r="FB104">
        <v>0</v>
      </c>
      <c r="FC104">
        <v>7.75</v>
      </c>
      <c r="FD104">
        <v>16.579999999999998</v>
      </c>
      <c r="FE104">
        <v>28</v>
      </c>
      <c r="FF104">
        <v>1.71</v>
      </c>
      <c r="FG104">
        <v>43.14</v>
      </c>
      <c r="FT104">
        <v>0</v>
      </c>
      <c r="FU104">
        <v>0</v>
      </c>
      <c r="FV104">
        <v>3.1427299999999998E-2</v>
      </c>
      <c r="FW104">
        <v>1.40705E-2</v>
      </c>
      <c r="FX104">
        <v>0</v>
      </c>
      <c r="FY104">
        <v>-5.5876799999999997E-2</v>
      </c>
      <c r="FZ104">
        <v>0</v>
      </c>
      <c r="GA104">
        <v>0</v>
      </c>
      <c r="GB104">
        <v>0.134212</v>
      </c>
      <c r="GC104">
        <v>0.161437</v>
      </c>
      <c r="GD104">
        <v>0.30364400000000002</v>
      </c>
      <c r="GE104">
        <v>2.03874E-2</v>
      </c>
      <c r="GF104">
        <v>0.60930099999999998</v>
      </c>
      <c r="GG104">
        <v>453.62599999999998</v>
      </c>
      <c r="GH104">
        <v>0</v>
      </c>
      <c r="GI104">
        <v>275.22300000000001</v>
      </c>
      <c r="GJ104">
        <v>0</v>
      </c>
      <c r="GK104">
        <v>2135</v>
      </c>
      <c r="GL104">
        <v>930.00099999999998</v>
      </c>
      <c r="GM104">
        <v>2637.81</v>
      </c>
      <c r="GN104">
        <v>297.5</v>
      </c>
      <c r="GO104">
        <v>6729.16</v>
      </c>
      <c r="GP104">
        <v>377.649</v>
      </c>
      <c r="GQ104">
        <v>178.745</v>
      </c>
      <c r="GR104">
        <v>65.400000000000006</v>
      </c>
      <c r="GS104">
        <v>621.79399999999998</v>
      </c>
      <c r="GT104">
        <v>47.750900000000001</v>
      </c>
      <c r="GU104">
        <v>0</v>
      </c>
      <c r="GV104">
        <v>3.66</v>
      </c>
      <c r="GW104">
        <v>43.538499999999999</v>
      </c>
      <c r="GX104">
        <v>32.869999999999997</v>
      </c>
      <c r="GY104">
        <v>23.299499999999998</v>
      </c>
      <c r="GZ104">
        <v>36.72</v>
      </c>
      <c r="HA104">
        <v>4.54</v>
      </c>
      <c r="HB104">
        <v>192.37899999999999</v>
      </c>
      <c r="HC104">
        <v>43.96</v>
      </c>
      <c r="HD104">
        <v>0</v>
      </c>
      <c r="HE104">
        <v>3.66</v>
      </c>
      <c r="HF104">
        <v>16.98</v>
      </c>
      <c r="HG104">
        <v>32.869999999999997</v>
      </c>
      <c r="HH104">
        <v>18.66</v>
      </c>
      <c r="HI104">
        <v>36.72</v>
      </c>
      <c r="HJ104">
        <v>4.54</v>
      </c>
      <c r="HK104">
        <v>157.38999999999999</v>
      </c>
      <c r="ID104" s="27">
        <v>6.9263800000000001E-16</v>
      </c>
      <c r="IE104">
        <v>0</v>
      </c>
      <c r="IF104">
        <v>3.1427299999999998E-2</v>
      </c>
      <c r="IG104">
        <v>0</v>
      </c>
      <c r="IH104">
        <v>0.62342900000000001</v>
      </c>
      <c r="II104">
        <v>0.118043</v>
      </c>
      <c r="IJ104">
        <v>0.43196400000000001</v>
      </c>
      <c r="IK104">
        <v>6.2929700000000005E-2</v>
      </c>
      <c r="IL104">
        <v>1.26779</v>
      </c>
      <c r="IM104">
        <v>45</v>
      </c>
      <c r="IN104">
        <v>22.6</v>
      </c>
      <c r="IO104">
        <v>22.4</v>
      </c>
      <c r="IP104">
        <v>46.1</v>
      </c>
      <c r="IQ104">
        <v>22.6</v>
      </c>
      <c r="IR104">
        <v>23.5</v>
      </c>
      <c r="IU104">
        <v>6.01</v>
      </c>
      <c r="IV104">
        <v>26.6</v>
      </c>
      <c r="IW104">
        <v>6.17</v>
      </c>
      <c r="IX104">
        <v>28.4</v>
      </c>
      <c r="IY104">
        <v>6.01</v>
      </c>
      <c r="IZ104">
        <v>26.6</v>
      </c>
      <c r="JA104">
        <v>9.2899999999999991</v>
      </c>
      <c r="JB104">
        <v>85.659300000000002</v>
      </c>
      <c r="JK104">
        <v>1</v>
      </c>
      <c r="JL104">
        <v>2.47146</v>
      </c>
      <c r="JM104">
        <v>2.47146</v>
      </c>
      <c r="JP104">
        <v>4025.88</v>
      </c>
      <c r="JQ104">
        <v>2.47146</v>
      </c>
      <c r="JR104">
        <v>0.24</v>
      </c>
      <c r="JS104">
        <v>0.37</v>
      </c>
      <c r="JT104">
        <v>1.87</v>
      </c>
      <c r="JU104">
        <v>0.24</v>
      </c>
      <c r="JV104">
        <v>0.37</v>
      </c>
      <c r="JW104">
        <v>1.95</v>
      </c>
      <c r="JZ104">
        <v>1</v>
      </c>
      <c r="KA104">
        <v>1</v>
      </c>
      <c r="KB104">
        <v>43.495600000000003</v>
      </c>
      <c r="KC104">
        <v>1.1000000000000001</v>
      </c>
      <c r="KD104">
        <v>43.494199999999999</v>
      </c>
      <c r="KE104">
        <v>1.1000000000000001</v>
      </c>
      <c r="KF104">
        <v>56.136200000000002</v>
      </c>
      <c r="KG104">
        <v>1.1000000000000001</v>
      </c>
      <c r="KJ104">
        <v>20.739799999999999</v>
      </c>
      <c r="KK104">
        <v>0</v>
      </c>
      <c r="KL104">
        <v>54.914900000000003</v>
      </c>
      <c r="KM104">
        <v>16.0137</v>
      </c>
      <c r="KN104">
        <v>0</v>
      </c>
      <c r="KO104">
        <v>-615.69000000000005</v>
      </c>
      <c r="KP104">
        <v>0</v>
      </c>
      <c r="KQ104">
        <v>0</v>
      </c>
      <c r="KR104">
        <v>109.703</v>
      </c>
      <c r="KS104">
        <v>179.244</v>
      </c>
      <c r="KT104">
        <v>413.96499999999997</v>
      </c>
      <c r="KU104">
        <v>26.198699999999999</v>
      </c>
      <c r="KV104">
        <v>205.09</v>
      </c>
      <c r="KW104">
        <v>778.28200000000004</v>
      </c>
      <c r="KX104">
        <v>658.63199999999995</v>
      </c>
      <c r="KY104">
        <v>0</v>
      </c>
      <c r="KZ104">
        <v>229.07599999999999</v>
      </c>
      <c r="LA104">
        <v>1665.99</v>
      </c>
      <c r="LB104">
        <v>23.0472</v>
      </c>
      <c r="LC104">
        <v>0</v>
      </c>
      <c r="LD104">
        <v>54.914900000000003</v>
      </c>
      <c r="LE104">
        <v>16.0137</v>
      </c>
      <c r="LF104">
        <v>-615.69000000000005</v>
      </c>
      <c r="LG104">
        <v>109.703</v>
      </c>
      <c r="LH104">
        <v>180.142</v>
      </c>
      <c r="LI104">
        <v>413.96499999999997</v>
      </c>
      <c r="LJ104">
        <v>26.198699999999999</v>
      </c>
      <c r="LK104">
        <v>208.29599999999999</v>
      </c>
      <c r="LL104">
        <v>858.28599999999994</v>
      </c>
      <c r="LM104">
        <v>658.63199999999995</v>
      </c>
      <c r="LN104">
        <v>229.07599999999999</v>
      </c>
      <c r="LO104">
        <v>1745.99</v>
      </c>
      <c r="LP104">
        <v>95.616500000000002</v>
      </c>
      <c r="LQ104">
        <v>0</v>
      </c>
      <c r="LR104">
        <v>54.914900000000003</v>
      </c>
      <c r="LS104">
        <v>0</v>
      </c>
      <c r="LT104">
        <v>463.08</v>
      </c>
      <c r="LU104">
        <v>187.226</v>
      </c>
      <c r="LV104">
        <v>544.68899999999996</v>
      </c>
      <c r="LW104">
        <v>71.471400000000003</v>
      </c>
      <c r="LX104">
        <v>1417</v>
      </c>
      <c r="LY104">
        <v>2004.2</v>
      </c>
      <c r="LZ104">
        <v>948.60400000000004</v>
      </c>
      <c r="MA104">
        <v>347.08</v>
      </c>
      <c r="MB104">
        <v>3299.88</v>
      </c>
    </row>
    <row r="105" spans="1:340" x14ac:dyDescent="0.25">
      <c r="A105" s="26">
        <v>44502.571157407408</v>
      </c>
      <c r="B105" t="s">
        <v>1453</v>
      </c>
      <c r="C105" t="s">
        <v>875</v>
      </c>
      <c r="D105">
        <v>6</v>
      </c>
      <c r="E105">
        <v>1</v>
      </c>
      <c r="F105">
        <v>2100</v>
      </c>
      <c r="G105" t="s">
        <v>87</v>
      </c>
      <c r="H105" t="s">
        <v>393</v>
      </c>
      <c r="I105">
        <v>2.02</v>
      </c>
      <c r="J105">
        <v>1.4</v>
      </c>
      <c r="K105">
        <v>1.4</v>
      </c>
      <c r="L105">
        <v>22.1</v>
      </c>
      <c r="O105">
        <v>46.738100000000003</v>
      </c>
      <c r="P105">
        <v>11.790699999999999</v>
      </c>
      <c r="Q105">
        <v>280.19900000000001</v>
      </c>
      <c r="R105">
        <v>81.132599999999996</v>
      </c>
      <c r="S105">
        <v>0</v>
      </c>
      <c r="T105">
        <v>-4035.32</v>
      </c>
      <c r="U105">
        <v>0</v>
      </c>
      <c r="V105">
        <v>0</v>
      </c>
      <c r="W105">
        <v>505.55700000000002</v>
      </c>
      <c r="X105">
        <v>943.625</v>
      </c>
      <c r="Y105">
        <v>2025.88</v>
      </c>
      <c r="Z105">
        <v>119.621</v>
      </c>
      <c r="AA105">
        <v>-20.770800000000001</v>
      </c>
      <c r="AB105">
        <v>419.86099999999999</v>
      </c>
      <c r="AC105">
        <v>68.989699999999999</v>
      </c>
      <c r="AD105">
        <v>112.48699999999999</v>
      </c>
      <c r="AE105">
        <v>0</v>
      </c>
      <c r="AF105">
        <v>43.1646</v>
      </c>
      <c r="AG105">
        <v>224.64099999999999</v>
      </c>
      <c r="AH105">
        <v>181.476</v>
      </c>
      <c r="AI105">
        <v>7.81</v>
      </c>
      <c r="AJ105">
        <v>1.64</v>
      </c>
      <c r="AK105">
        <v>3.61</v>
      </c>
      <c r="AL105">
        <v>11.82</v>
      </c>
      <c r="AM105">
        <v>0</v>
      </c>
      <c r="AN105">
        <v>-42.84</v>
      </c>
      <c r="AO105">
        <v>0</v>
      </c>
      <c r="AP105">
        <v>0</v>
      </c>
      <c r="AQ105">
        <v>7.31</v>
      </c>
      <c r="AR105">
        <v>16.7</v>
      </c>
      <c r="AS105">
        <v>27.03</v>
      </c>
      <c r="AT105">
        <v>1.63</v>
      </c>
      <c r="AU105">
        <v>34.71</v>
      </c>
      <c r="AV105">
        <v>24.88</v>
      </c>
      <c r="BI105">
        <v>0</v>
      </c>
      <c r="BJ105">
        <v>0.130745</v>
      </c>
      <c r="BK105">
        <v>3.1995599999999999E-2</v>
      </c>
      <c r="BL105">
        <v>1.40705E-2</v>
      </c>
      <c r="BM105">
        <v>0</v>
      </c>
      <c r="BN105">
        <v>-4.8102399999999997E-2</v>
      </c>
      <c r="BO105">
        <v>0</v>
      </c>
      <c r="BP105">
        <v>0</v>
      </c>
      <c r="BQ105">
        <v>0.134212</v>
      </c>
      <c r="BR105">
        <v>0.168513</v>
      </c>
      <c r="BS105">
        <v>0.30364400000000002</v>
      </c>
      <c r="BT105">
        <v>2.03874E-2</v>
      </c>
      <c r="BU105">
        <v>0.75546500000000005</v>
      </c>
      <c r="BV105">
        <v>0.176811</v>
      </c>
      <c r="BW105">
        <v>53.452399999999997</v>
      </c>
      <c r="BX105">
        <v>21.9557</v>
      </c>
      <c r="BY105">
        <v>280.19900000000001</v>
      </c>
      <c r="BZ105">
        <v>81.132599999999996</v>
      </c>
      <c r="CA105">
        <v>-4035.32</v>
      </c>
      <c r="CB105">
        <v>505.55700000000002</v>
      </c>
      <c r="CC105">
        <v>947.51700000000005</v>
      </c>
      <c r="CD105">
        <v>2025.88</v>
      </c>
      <c r="CE105">
        <v>119.621</v>
      </c>
      <c r="CF105">
        <v>6.0219699999999995E-4</v>
      </c>
      <c r="CG105">
        <v>436.74</v>
      </c>
      <c r="CH105">
        <v>78.900700000000001</v>
      </c>
      <c r="CI105">
        <v>112.48699999999999</v>
      </c>
      <c r="CJ105">
        <v>43.1646</v>
      </c>
      <c r="CK105">
        <v>234.55199999999999</v>
      </c>
      <c r="CL105">
        <v>191.387</v>
      </c>
      <c r="CM105">
        <v>8.99</v>
      </c>
      <c r="CN105">
        <v>2.48</v>
      </c>
      <c r="CO105">
        <v>3.61</v>
      </c>
      <c r="CP105">
        <v>11.82</v>
      </c>
      <c r="CQ105">
        <v>-42.84</v>
      </c>
      <c r="CR105">
        <v>7.31</v>
      </c>
      <c r="CS105">
        <v>16.760000000000002</v>
      </c>
      <c r="CT105">
        <v>27.03</v>
      </c>
      <c r="CU105">
        <v>1.63</v>
      </c>
      <c r="CV105">
        <v>36.79</v>
      </c>
      <c r="CW105">
        <v>26.9</v>
      </c>
      <c r="DH105">
        <v>0</v>
      </c>
      <c r="DI105">
        <v>0.169514</v>
      </c>
      <c r="DJ105">
        <v>3.1995599999999999E-2</v>
      </c>
      <c r="DK105">
        <v>1.40705E-2</v>
      </c>
      <c r="DL105">
        <v>-4.8102399999999997E-2</v>
      </c>
      <c r="DM105">
        <v>0.134212</v>
      </c>
      <c r="DN105">
        <v>0.16922699999999999</v>
      </c>
      <c r="DO105">
        <v>0.30364400000000002</v>
      </c>
      <c r="DP105">
        <v>2.03874E-2</v>
      </c>
      <c r="DQ105">
        <v>0.79494799999999999</v>
      </c>
      <c r="DR105">
        <v>0.21557999999999999</v>
      </c>
      <c r="DS105" t="s">
        <v>1352</v>
      </c>
      <c r="DT105" t="s">
        <v>670</v>
      </c>
      <c r="DU105" t="s">
        <v>665</v>
      </c>
      <c r="DV105" t="s">
        <v>501</v>
      </c>
      <c r="DW105">
        <v>3.9482999999999997E-2</v>
      </c>
      <c r="DX105">
        <v>3.87693E-2</v>
      </c>
      <c r="DY105">
        <v>5.7</v>
      </c>
      <c r="DZ105">
        <v>7.5</v>
      </c>
      <c r="EC105">
        <v>46.738100000000003</v>
      </c>
      <c r="ED105">
        <v>11.790699999999999</v>
      </c>
      <c r="EE105">
        <v>280.19900000000001</v>
      </c>
      <c r="EF105">
        <v>81.132599999999996</v>
      </c>
      <c r="EG105">
        <v>0</v>
      </c>
      <c r="EH105">
        <v>-4035.32</v>
      </c>
      <c r="EI105">
        <v>0</v>
      </c>
      <c r="EJ105">
        <v>0</v>
      </c>
      <c r="EK105">
        <v>505.55700000000002</v>
      </c>
      <c r="EL105">
        <v>943.625</v>
      </c>
      <c r="EM105">
        <v>2025.88</v>
      </c>
      <c r="EN105">
        <v>119.621</v>
      </c>
      <c r="EO105">
        <v>-20.770800000000001</v>
      </c>
      <c r="EP105">
        <v>68.989699999999999</v>
      </c>
      <c r="EQ105">
        <v>112.48699999999999</v>
      </c>
      <c r="ER105">
        <v>0</v>
      </c>
      <c r="ES105">
        <v>43.1646</v>
      </c>
      <c r="ET105">
        <v>224.64099999999999</v>
      </c>
      <c r="EU105">
        <v>7.81</v>
      </c>
      <c r="EV105">
        <v>1.64</v>
      </c>
      <c r="EW105">
        <v>3.61</v>
      </c>
      <c r="EX105">
        <v>11.82</v>
      </c>
      <c r="EY105">
        <v>0</v>
      </c>
      <c r="EZ105">
        <v>-42.84</v>
      </c>
      <c r="FA105">
        <v>0</v>
      </c>
      <c r="FB105">
        <v>0</v>
      </c>
      <c r="FC105">
        <v>7.31</v>
      </c>
      <c r="FD105">
        <v>16.7</v>
      </c>
      <c r="FE105">
        <v>27.03</v>
      </c>
      <c r="FF105">
        <v>1.63</v>
      </c>
      <c r="FG105">
        <v>34.71</v>
      </c>
      <c r="FT105">
        <v>0</v>
      </c>
      <c r="FU105">
        <v>0.130745</v>
      </c>
      <c r="FV105">
        <v>3.1995599999999999E-2</v>
      </c>
      <c r="FW105">
        <v>1.40705E-2</v>
      </c>
      <c r="FX105">
        <v>0</v>
      </c>
      <c r="FY105">
        <v>-4.8102399999999997E-2</v>
      </c>
      <c r="FZ105">
        <v>0</v>
      </c>
      <c r="GA105">
        <v>0</v>
      </c>
      <c r="GB105">
        <v>0.134212</v>
      </c>
      <c r="GC105">
        <v>0.168513</v>
      </c>
      <c r="GD105">
        <v>0.30364400000000002</v>
      </c>
      <c r="GE105">
        <v>2.03874E-2</v>
      </c>
      <c r="GF105">
        <v>0.75546500000000005</v>
      </c>
      <c r="GG105">
        <v>177.899</v>
      </c>
      <c r="GH105">
        <v>92.230500000000006</v>
      </c>
      <c r="GI105">
        <v>280.19900000000001</v>
      </c>
      <c r="GJ105">
        <v>0</v>
      </c>
      <c r="GK105">
        <v>2135</v>
      </c>
      <c r="GL105">
        <v>930.00099999999998</v>
      </c>
      <c r="GM105">
        <v>2637.81</v>
      </c>
      <c r="GN105">
        <v>297.5</v>
      </c>
      <c r="GO105">
        <v>6550.64</v>
      </c>
      <c r="GP105">
        <v>148.09200000000001</v>
      </c>
      <c r="GQ105">
        <v>165.858</v>
      </c>
      <c r="GR105">
        <v>65.400000000000006</v>
      </c>
      <c r="GS105">
        <v>379.35</v>
      </c>
      <c r="GT105">
        <v>17.4329</v>
      </c>
      <c r="GU105">
        <v>6.67</v>
      </c>
      <c r="GV105">
        <v>3.61</v>
      </c>
      <c r="GW105">
        <v>35.288899999999998</v>
      </c>
      <c r="GX105">
        <v>31.2</v>
      </c>
      <c r="GY105">
        <v>22.775200000000002</v>
      </c>
      <c r="GZ105">
        <v>35.53</v>
      </c>
      <c r="HA105">
        <v>4.33</v>
      </c>
      <c r="HB105">
        <v>156.83699999999999</v>
      </c>
      <c r="HC105">
        <v>17.739999999999998</v>
      </c>
      <c r="HD105">
        <v>6.67</v>
      </c>
      <c r="HE105">
        <v>3.61</v>
      </c>
      <c r="HF105">
        <v>15.88</v>
      </c>
      <c r="HG105">
        <v>31.2</v>
      </c>
      <c r="HH105">
        <v>18.3</v>
      </c>
      <c r="HI105">
        <v>35.53</v>
      </c>
      <c r="HJ105">
        <v>4.33</v>
      </c>
      <c r="HK105">
        <v>133.26</v>
      </c>
      <c r="ID105">
        <v>0</v>
      </c>
      <c r="IE105">
        <v>0.309834</v>
      </c>
      <c r="IF105">
        <v>3.1995599999999999E-2</v>
      </c>
      <c r="IG105">
        <v>0</v>
      </c>
      <c r="IH105">
        <v>0.62342900000000001</v>
      </c>
      <c r="II105">
        <v>0.118043</v>
      </c>
      <c r="IJ105">
        <v>0.43196400000000001</v>
      </c>
      <c r="IK105">
        <v>6.2929700000000005E-2</v>
      </c>
      <c r="IL105">
        <v>1.57819</v>
      </c>
      <c r="IM105">
        <v>49.4</v>
      </c>
      <c r="IN105">
        <v>27.3</v>
      </c>
      <c r="IO105">
        <v>22.1</v>
      </c>
      <c r="IP105">
        <v>50.8</v>
      </c>
      <c r="IQ105">
        <v>27.3</v>
      </c>
      <c r="IR105">
        <v>23.5</v>
      </c>
      <c r="IU105">
        <v>6.87</v>
      </c>
      <c r="IV105">
        <v>18.010000000000002</v>
      </c>
      <c r="IW105">
        <v>7.79</v>
      </c>
      <c r="IX105">
        <v>19.11</v>
      </c>
      <c r="IY105">
        <v>6.87</v>
      </c>
      <c r="IZ105">
        <v>18.010000000000002</v>
      </c>
      <c r="JA105">
        <v>12.36</v>
      </c>
      <c r="JB105">
        <v>50.641800000000003</v>
      </c>
      <c r="JK105">
        <v>1</v>
      </c>
      <c r="JL105">
        <v>2.6439400000000002</v>
      </c>
      <c r="JM105">
        <v>2.6439400000000002</v>
      </c>
      <c r="JP105">
        <v>4036.5</v>
      </c>
      <c r="JQ105">
        <v>2.6439400000000002</v>
      </c>
      <c r="JR105">
        <v>0.18</v>
      </c>
      <c r="JS105">
        <v>0.23</v>
      </c>
      <c r="JT105">
        <v>1.56</v>
      </c>
      <c r="JU105">
        <v>0.18</v>
      </c>
      <c r="JV105">
        <v>0.23</v>
      </c>
      <c r="JW105">
        <v>1.62</v>
      </c>
      <c r="JZ105">
        <v>1</v>
      </c>
      <c r="KA105">
        <v>1</v>
      </c>
      <c r="KB105">
        <v>37.583300000000001</v>
      </c>
      <c r="KC105">
        <v>18.679400000000001</v>
      </c>
      <c r="KD105">
        <v>37.581600000000002</v>
      </c>
      <c r="KE105">
        <v>21.210899999999999</v>
      </c>
      <c r="KF105">
        <v>46.279499999999999</v>
      </c>
      <c r="KG105">
        <v>25.5639</v>
      </c>
      <c r="KJ105">
        <v>9.3232999999999997</v>
      </c>
      <c r="KK105">
        <v>3.4763799999999998</v>
      </c>
      <c r="KL105">
        <v>51.96</v>
      </c>
      <c r="KM105">
        <v>14.776</v>
      </c>
      <c r="KN105">
        <v>0</v>
      </c>
      <c r="KO105">
        <v>-417.077</v>
      </c>
      <c r="KP105">
        <v>0</v>
      </c>
      <c r="KQ105">
        <v>0</v>
      </c>
      <c r="KR105">
        <v>110.455</v>
      </c>
      <c r="KS105">
        <v>173.37700000000001</v>
      </c>
      <c r="KT105">
        <v>395.209</v>
      </c>
      <c r="KU105">
        <v>26.3203</v>
      </c>
      <c r="KV105">
        <v>367.82</v>
      </c>
      <c r="KW105">
        <v>366.13</v>
      </c>
      <c r="KX105">
        <v>596.971</v>
      </c>
      <c r="KY105">
        <v>0</v>
      </c>
      <c r="KZ105">
        <v>229.07599999999999</v>
      </c>
      <c r="LA105">
        <v>1192.18</v>
      </c>
      <c r="LB105">
        <v>10.617000000000001</v>
      </c>
      <c r="LC105">
        <v>6.1930500000000004</v>
      </c>
      <c r="LD105">
        <v>51.96</v>
      </c>
      <c r="LE105">
        <v>14.776</v>
      </c>
      <c r="LF105">
        <v>-417.077</v>
      </c>
      <c r="LG105">
        <v>110.455</v>
      </c>
      <c r="LH105">
        <v>174.04400000000001</v>
      </c>
      <c r="LI105">
        <v>395.209</v>
      </c>
      <c r="LJ105">
        <v>26.3203</v>
      </c>
      <c r="LK105">
        <v>372.49700000000001</v>
      </c>
      <c r="LL105">
        <v>418.72800000000001</v>
      </c>
      <c r="LM105">
        <v>596.971</v>
      </c>
      <c r="LN105">
        <v>229.07599999999999</v>
      </c>
      <c r="LO105">
        <v>1244.77</v>
      </c>
      <c r="LP105">
        <v>36.5242</v>
      </c>
      <c r="LQ105">
        <v>24.0489</v>
      </c>
      <c r="LR105">
        <v>51.96</v>
      </c>
      <c r="LS105">
        <v>0</v>
      </c>
      <c r="LT105">
        <v>466.012</v>
      </c>
      <c r="LU105">
        <v>175.56200000000001</v>
      </c>
      <c r="LV105">
        <v>523.41</v>
      </c>
      <c r="LW105">
        <v>78.617400000000004</v>
      </c>
      <c r="LX105">
        <v>1356.13</v>
      </c>
      <c r="LY105">
        <v>785.92899999999997</v>
      </c>
      <c r="LZ105">
        <v>880.21199999999999</v>
      </c>
      <c r="MA105">
        <v>347.08</v>
      </c>
      <c r="MB105">
        <v>2013.22</v>
      </c>
    </row>
    <row r="106" spans="1:340" x14ac:dyDescent="0.25">
      <c r="A106" s="26">
        <v>44502.571493055555</v>
      </c>
      <c r="B106" t="s">
        <v>1454</v>
      </c>
      <c r="C106" t="s">
        <v>877</v>
      </c>
      <c r="D106">
        <v>7</v>
      </c>
      <c r="E106">
        <v>1</v>
      </c>
      <c r="F106">
        <v>2100</v>
      </c>
      <c r="G106" t="s">
        <v>87</v>
      </c>
      <c r="H106" t="s">
        <v>393</v>
      </c>
      <c r="I106">
        <v>0.9</v>
      </c>
      <c r="J106">
        <v>0.7</v>
      </c>
      <c r="K106">
        <v>0.7</v>
      </c>
      <c r="L106">
        <v>19.899999999999999</v>
      </c>
      <c r="O106">
        <v>16.523499999999999</v>
      </c>
      <c r="P106">
        <v>0</v>
      </c>
      <c r="Q106">
        <v>279.63499999999999</v>
      </c>
      <c r="R106">
        <v>81.129000000000005</v>
      </c>
      <c r="S106">
        <v>0</v>
      </c>
      <c r="T106">
        <v>-3982.4</v>
      </c>
      <c r="U106">
        <v>0</v>
      </c>
      <c r="V106">
        <v>0</v>
      </c>
      <c r="W106">
        <v>505.55700000000002</v>
      </c>
      <c r="X106">
        <v>944.79700000000003</v>
      </c>
      <c r="Y106">
        <v>2025.88</v>
      </c>
      <c r="Z106">
        <v>119.621</v>
      </c>
      <c r="AA106">
        <v>-9.2597799999999992</v>
      </c>
      <c r="AB106">
        <v>377.28699999999998</v>
      </c>
      <c r="AC106">
        <v>24.389399999999998</v>
      </c>
      <c r="AD106">
        <v>110.884</v>
      </c>
      <c r="AE106">
        <v>0</v>
      </c>
      <c r="AF106">
        <v>43.1646</v>
      </c>
      <c r="AG106">
        <v>178.43799999999999</v>
      </c>
      <c r="AH106">
        <v>135.273</v>
      </c>
      <c r="AI106">
        <v>2.65</v>
      </c>
      <c r="AJ106">
        <v>0</v>
      </c>
      <c r="AK106">
        <v>3.67</v>
      </c>
      <c r="AL106">
        <v>11.51</v>
      </c>
      <c r="AM106">
        <v>0</v>
      </c>
      <c r="AN106">
        <v>-42.64</v>
      </c>
      <c r="AO106">
        <v>0</v>
      </c>
      <c r="AP106">
        <v>0</v>
      </c>
      <c r="AQ106">
        <v>7.45</v>
      </c>
      <c r="AR106">
        <v>16.86</v>
      </c>
      <c r="AS106">
        <v>27.54</v>
      </c>
      <c r="AT106">
        <v>1.66</v>
      </c>
      <c r="AU106">
        <v>28.7</v>
      </c>
      <c r="AV106">
        <v>17.829999999999998</v>
      </c>
      <c r="BI106">
        <v>0</v>
      </c>
      <c r="BJ106">
        <v>0</v>
      </c>
      <c r="BK106">
        <v>3.1931099999999997E-2</v>
      </c>
      <c r="BL106">
        <v>1.40705E-2</v>
      </c>
      <c r="BM106">
        <v>0</v>
      </c>
      <c r="BN106">
        <v>-3.35921E-2</v>
      </c>
      <c r="BO106">
        <v>0</v>
      </c>
      <c r="BP106">
        <v>0</v>
      </c>
      <c r="BQ106">
        <v>0.134212</v>
      </c>
      <c r="BR106">
        <v>0.16753199999999999</v>
      </c>
      <c r="BS106">
        <v>0.30364400000000002</v>
      </c>
      <c r="BT106">
        <v>2.03874E-2</v>
      </c>
      <c r="BU106">
        <v>0.63818399999999997</v>
      </c>
      <c r="BV106">
        <v>4.6001599999999997E-2</v>
      </c>
      <c r="BW106">
        <v>20.715199999999999</v>
      </c>
      <c r="BX106">
        <v>1.2093100000000001</v>
      </c>
      <c r="BY106">
        <v>279.63499999999999</v>
      </c>
      <c r="BZ106">
        <v>81.129000000000005</v>
      </c>
      <c r="CA106">
        <v>-3982.4</v>
      </c>
      <c r="CB106">
        <v>505.55700000000002</v>
      </c>
      <c r="CC106">
        <v>948.65700000000004</v>
      </c>
      <c r="CD106">
        <v>2025.88</v>
      </c>
      <c r="CE106">
        <v>119.621</v>
      </c>
      <c r="CF106">
        <v>7.9168299999999995E-4</v>
      </c>
      <c r="CG106">
        <v>382.68799999999999</v>
      </c>
      <c r="CH106">
        <v>30.576499999999999</v>
      </c>
      <c r="CI106">
        <v>110.884</v>
      </c>
      <c r="CJ106">
        <v>43.1646</v>
      </c>
      <c r="CK106">
        <v>184.625</v>
      </c>
      <c r="CL106">
        <v>141.46100000000001</v>
      </c>
      <c r="CM106">
        <v>3.38</v>
      </c>
      <c r="CN106">
        <v>0.17</v>
      </c>
      <c r="CO106">
        <v>3.67</v>
      </c>
      <c r="CP106">
        <v>11.51</v>
      </c>
      <c r="CQ106">
        <v>-42.64</v>
      </c>
      <c r="CR106">
        <v>7.45</v>
      </c>
      <c r="CS106">
        <v>16.91</v>
      </c>
      <c r="CT106">
        <v>27.54</v>
      </c>
      <c r="CU106">
        <v>1.66</v>
      </c>
      <c r="CV106">
        <v>29.65</v>
      </c>
      <c r="CW106">
        <v>18.73</v>
      </c>
      <c r="DH106">
        <v>0</v>
      </c>
      <c r="DI106">
        <v>1.35895E-3</v>
      </c>
      <c r="DJ106">
        <v>3.1931099999999997E-2</v>
      </c>
      <c r="DK106">
        <v>1.40705E-2</v>
      </c>
      <c r="DL106">
        <v>-3.35921E-2</v>
      </c>
      <c r="DM106">
        <v>0.134212</v>
      </c>
      <c r="DN106">
        <v>0.16842499999999999</v>
      </c>
      <c r="DO106">
        <v>0.30364400000000002</v>
      </c>
      <c r="DP106">
        <v>2.03874E-2</v>
      </c>
      <c r="DQ106">
        <v>0.64043600000000001</v>
      </c>
      <c r="DR106">
        <v>4.7360600000000003E-2</v>
      </c>
      <c r="DS106" t="s">
        <v>1352</v>
      </c>
      <c r="DT106" t="s">
        <v>670</v>
      </c>
      <c r="DU106" t="s">
        <v>665</v>
      </c>
      <c r="DV106" t="s">
        <v>501</v>
      </c>
      <c r="DW106">
        <v>2.2520499999999998E-3</v>
      </c>
      <c r="DX106">
        <v>1.35895E-3</v>
      </c>
      <c r="DY106">
        <v>3.2</v>
      </c>
      <c r="DZ106">
        <v>4.8</v>
      </c>
      <c r="EC106">
        <v>16.523499999999999</v>
      </c>
      <c r="ED106">
        <v>0</v>
      </c>
      <c r="EE106">
        <v>279.63499999999999</v>
      </c>
      <c r="EF106">
        <v>81.129000000000005</v>
      </c>
      <c r="EG106">
        <v>0</v>
      </c>
      <c r="EH106">
        <v>-3982.4</v>
      </c>
      <c r="EI106">
        <v>0</v>
      </c>
      <c r="EJ106">
        <v>0</v>
      </c>
      <c r="EK106">
        <v>505.55700000000002</v>
      </c>
      <c r="EL106">
        <v>944.79700000000003</v>
      </c>
      <c r="EM106">
        <v>2025.88</v>
      </c>
      <c r="EN106">
        <v>119.621</v>
      </c>
      <c r="EO106">
        <v>-9.2597799999999992</v>
      </c>
      <c r="EP106">
        <v>24.389399999999998</v>
      </c>
      <c r="EQ106">
        <v>110.884</v>
      </c>
      <c r="ER106">
        <v>0</v>
      </c>
      <c r="ES106">
        <v>43.1646</v>
      </c>
      <c r="ET106">
        <v>178.43799999999999</v>
      </c>
      <c r="EU106">
        <v>2.65</v>
      </c>
      <c r="EV106">
        <v>0</v>
      </c>
      <c r="EW106">
        <v>3.67</v>
      </c>
      <c r="EX106">
        <v>11.51</v>
      </c>
      <c r="EY106">
        <v>0</v>
      </c>
      <c r="EZ106">
        <v>-42.64</v>
      </c>
      <c r="FA106">
        <v>0</v>
      </c>
      <c r="FB106">
        <v>0</v>
      </c>
      <c r="FC106">
        <v>7.45</v>
      </c>
      <c r="FD106">
        <v>16.86</v>
      </c>
      <c r="FE106">
        <v>27.54</v>
      </c>
      <c r="FF106">
        <v>1.66</v>
      </c>
      <c r="FG106">
        <v>28.7</v>
      </c>
      <c r="FT106">
        <v>0</v>
      </c>
      <c r="FU106">
        <v>0</v>
      </c>
      <c r="FV106">
        <v>3.1931099999999997E-2</v>
      </c>
      <c r="FW106">
        <v>1.40705E-2</v>
      </c>
      <c r="FX106">
        <v>0</v>
      </c>
      <c r="FY106">
        <v>-3.35921E-2</v>
      </c>
      <c r="FZ106">
        <v>0</v>
      </c>
      <c r="GA106">
        <v>0</v>
      </c>
      <c r="GB106">
        <v>0.134212</v>
      </c>
      <c r="GC106">
        <v>0.16753199999999999</v>
      </c>
      <c r="GD106">
        <v>0.30364400000000002</v>
      </c>
      <c r="GE106">
        <v>2.03874E-2</v>
      </c>
      <c r="GF106">
        <v>0.63818399999999997</v>
      </c>
      <c r="GG106">
        <v>80.379099999999994</v>
      </c>
      <c r="GH106">
        <v>27.147099999999998</v>
      </c>
      <c r="GI106">
        <v>279.63499999999999</v>
      </c>
      <c r="GJ106">
        <v>0</v>
      </c>
      <c r="GK106">
        <v>2135</v>
      </c>
      <c r="GL106">
        <v>930.00099999999998</v>
      </c>
      <c r="GM106">
        <v>2637.81</v>
      </c>
      <c r="GN106">
        <v>297.5</v>
      </c>
      <c r="GO106">
        <v>6387.47</v>
      </c>
      <c r="GP106">
        <v>66.909099999999995</v>
      </c>
      <c r="GQ106">
        <v>164.06100000000001</v>
      </c>
      <c r="GR106">
        <v>65.400000000000006</v>
      </c>
      <c r="GS106">
        <v>296.37</v>
      </c>
      <c r="GT106">
        <v>7.2352299999999996</v>
      </c>
      <c r="GU106">
        <v>2.66</v>
      </c>
      <c r="GV106">
        <v>3.67</v>
      </c>
      <c r="GW106">
        <v>35.068199999999997</v>
      </c>
      <c r="GX106">
        <v>31.8</v>
      </c>
      <c r="GY106">
        <v>23.0242</v>
      </c>
      <c r="GZ106">
        <v>36.19</v>
      </c>
      <c r="HA106">
        <v>4.42</v>
      </c>
      <c r="HB106">
        <v>144.06800000000001</v>
      </c>
      <c r="HC106">
        <v>7.8</v>
      </c>
      <c r="HD106">
        <v>2.66</v>
      </c>
      <c r="HE106">
        <v>3.67</v>
      </c>
      <c r="HF106">
        <v>15.43</v>
      </c>
      <c r="HG106">
        <v>31.8</v>
      </c>
      <c r="HH106">
        <v>18.43</v>
      </c>
      <c r="HI106">
        <v>36.19</v>
      </c>
      <c r="HJ106">
        <v>4.42</v>
      </c>
      <c r="HK106">
        <v>120.4</v>
      </c>
      <c r="ID106">
        <v>0</v>
      </c>
      <c r="IE106">
        <v>0.153166</v>
      </c>
      <c r="IF106">
        <v>3.1931099999999997E-2</v>
      </c>
      <c r="IG106">
        <v>0</v>
      </c>
      <c r="IH106">
        <v>0.62342900000000001</v>
      </c>
      <c r="II106">
        <v>0.118043</v>
      </c>
      <c r="IJ106">
        <v>0.43196400000000001</v>
      </c>
      <c r="IK106">
        <v>6.2929700000000005E-2</v>
      </c>
      <c r="IL106">
        <v>1.4214599999999999</v>
      </c>
      <c r="IM106">
        <v>49.5</v>
      </c>
      <c r="IN106">
        <v>29.6</v>
      </c>
      <c r="IO106">
        <v>19.899999999999999</v>
      </c>
      <c r="IP106">
        <v>50.2</v>
      </c>
      <c r="IQ106">
        <v>29.6</v>
      </c>
      <c r="IR106">
        <v>20.6</v>
      </c>
      <c r="IU106">
        <v>4.96</v>
      </c>
      <c r="IV106">
        <v>12.87</v>
      </c>
      <c r="IW106">
        <v>5.18</v>
      </c>
      <c r="IX106">
        <v>13.55</v>
      </c>
      <c r="IY106">
        <v>4.96</v>
      </c>
      <c r="IZ106">
        <v>12.87</v>
      </c>
      <c r="JA106">
        <v>7.29</v>
      </c>
      <c r="JB106">
        <v>41.343400000000003</v>
      </c>
      <c r="JK106">
        <v>1</v>
      </c>
      <c r="JL106">
        <v>2.5094099999999999</v>
      </c>
      <c r="JM106">
        <v>2.5094099999999999</v>
      </c>
      <c r="JP106">
        <v>3983.57</v>
      </c>
      <c r="JQ106">
        <v>2.5094099999999999</v>
      </c>
      <c r="JR106">
        <v>0.18</v>
      </c>
      <c r="JS106">
        <v>0.23</v>
      </c>
      <c r="JT106">
        <v>1.31</v>
      </c>
      <c r="JU106">
        <v>0.18</v>
      </c>
      <c r="JV106">
        <v>0.23</v>
      </c>
      <c r="JW106">
        <v>1.35</v>
      </c>
      <c r="JZ106">
        <v>1</v>
      </c>
      <c r="KA106">
        <v>1</v>
      </c>
      <c r="KB106">
        <v>32.974400000000003</v>
      </c>
      <c r="KC106">
        <v>14.2539</v>
      </c>
      <c r="KD106">
        <v>33.0015</v>
      </c>
      <c r="KE106">
        <v>16.0486</v>
      </c>
      <c r="KF106">
        <v>39.565300000000001</v>
      </c>
      <c r="KG106">
        <v>19.262799999999999</v>
      </c>
      <c r="KJ106">
        <v>3.2527900000000001</v>
      </c>
      <c r="KK106">
        <v>0</v>
      </c>
      <c r="KL106">
        <v>51.8553</v>
      </c>
      <c r="KM106">
        <v>14.7753</v>
      </c>
      <c r="KN106">
        <v>0</v>
      </c>
      <c r="KO106">
        <v>-409.38</v>
      </c>
      <c r="KP106">
        <v>0</v>
      </c>
      <c r="KQ106">
        <v>0</v>
      </c>
      <c r="KR106">
        <v>110.455</v>
      </c>
      <c r="KS106">
        <v>173.58600000000001</v>
      </c>
      <c r="KT106">
        <v>395.209</v>
      </c>
      <c r="KU106">
        <v>26.3203</v>
      </c>
      <c r="KV106">
        <v>366.07400000000001</v>
      </c>
      <c r="KW106">
        <v>129.435</v>
      </c>
      <c r="KX106">
        <v>588.46500000000003</v>
      </c>
      <c r="KY106">
        <v>0</v>
      </c>
      <c r="KZ106">
        <v>229.07599999999999</v>
      </c>
      <c r="LA106">
        <v>946.976</v>
      </c>
      <c r="LB106">
        <v>4.1377199999999998</v>
      </c>
      <c r="LC106">
        <v>0.317969</v>
      </c>
      <c r="LD106">
        <v>51.8553</v>
      </c>
      <c r="LE106">
        <v>14.7753</v>
      </c>
      <c r="LF106">
        <v>-409.38</v>
      </c>
      <c r="LG106">
        <v>110.455</v>
      </c>
      <c r="LH106">
        <v>174.25700000000001</v>
      </c>
      <c r="LI106">
        <v>395.209</v>
      </c>
      <c r="LJ106">
        <v>26.3203</v>
      </c>
      <c r="LK106">
        <v>367.94799999999998</v>
      </c>
      <c r="LL106">
        <v>162.27099999999999</v>
      </c>
      <c r="LM106">
        <v>588.46500000000003</v>
      </c>
      <c r="LN106">
        <v>229.07599999999999</v>
      </c>
      <c r="LO106">
        <v>979.81100000000004</v>
      </c>
      <c r="LP106">
        <v>16.387499999999999</v>
      </c>
      <c r="LQ106">
        <v>7.4477000000000002</v>
      </c>
      <c r="LR106">
        <v>51.8553</v>
      </c>
      <c r="LS106">
        <v>0</v>
      </c>
      <c r="LT106">
        <v>466.012</v>
      </c>
      <c r="LU106">
        <v>175.56200000000001</v>
      </c>
      <c r="LV106">
        <v>523.41</v>
      </c>
      <c r="LW106">
        <v>78.617400000000004</v>
      </c>
      <c r="LX106">
        <v>1319.29</v>
      </c>
      <c r="LY106">
        <v>355.089</v>
      </c>
      <c r="LZ106">
        <v>870.67600000000004</v>
      </c>
      <c r="MA106">
        <v>347.08</v>
      </c>
      <c r="MB106">
        <v>1572.84</v>
      </c>
    </row>
    <row r="107" spans="1:340" x14ac:dyDescent="0.25">
      <c r="A107" s="26">
        <v>44502.571851851855</v>
      </c>
      <c r="B107" t="s">
        <v>1455</v>
      </c>
      <c r="C107" t="s">
        <v>879</v>
      </c>
      <c r="D107">
        <v>8</v>
      </c>
      <c r="E107">
        <v>1</v>
      </c>
      <c r="F107">
        <v>2100</v>
      </c>
      <c r="G107" t="s">
        <v>87</v>
      </c>
      <c r="H107" t="s">
        <v>393</v>
      </c>
      <c r="I107">
        <v>2.76</v>
      </c>
      <c r="J107">
        <v>1.6</v>
      </c>
      <c r="K107">
        <v>1.7</v>
      </c>
      <c r="L107">
        <v>19</v>
      </c>
      <c r="O107">
        <v>23.0671</v>
      </c>
      <c r="P107">
        <v>126.83499999999999</v>
      </c>
      <c r="Q107">
        <v>280.73099999999999</v>
      </c>
      <c r="R107">
        <v>81.129000000000005</v>
      </c>
      <c r="S107">
        <v>0</v>
      </c>
      <c r="T107">
        <v>-4166.37</v>
      </c>
      <c r="U107">
        <v>0</v>
      </c>
      <c r="V107">
        <v>0</v>
      </c>
      <c r="W107">
        <v>505.55700000000002</v>
      </c>
      <c r="X107">
        <v>959.93700000000001</v>
      </c>
      <c r="Y107">
        <v>2025.88</v>
      </c>
      <c r="Z107">
        <v>119.621</v>
      </c>
      <c r="AA107">
        <v>-43.607799999999997</v>
      </c>
      <c r="AB107">
        <v>511.762</v>
      </c>
      <c r="AC107">
        <v>34.049199999999999</v>
      </c>
      <c r="AD107">
        <v>108.601</v>
      </c>
      <c r="AE107">
        <v>0</v>
      </c>
      <c r="AF107">
        <v>43.1646</v>
      </c>
      <c r="AG107">
        <v>185.815</v>
      </c>
      <c r="AH107">
        <v>142.65</v>
      </c>
      <c r="AI107">
        <v>3.85</v>
      </c>
      <c r="AJ107">
        <v>6.93</v>
      </c>
      <c r="AK107">
        <v>3.57</v>
      </c>
      <c r="AL107">
        <v>11.44</v>
      </c>
      <c r="AM107">
        <v>0</v>
      </c>
      <c r="AN107">
        <v>-45.09</v>
      </c>
      <c r="AO107">
        <v>0</v>
      </c>
      <c r="AP107">
        <v>0</v>
      </c>
      <c r="AQ107">
        <v>7.04</v>
      </c>
      <c r="AR107">
        <v>16.68</v>
      </c>
      <c r="AS107">
        <v>26.6</v>
      </c>
      <c r="AT107">
        <v>1.57</v>
      </c>
      <c r="AU107">
        <v>32.590000000000003</v>
      </c>
      <c r="AV107">
        <v>25.79</v>
      </c>
      <c r="BI107">
        <v>0</v>
      </c>
      <c r="BJ107">
        <v>0.31963999999999998</v>
      </c>
      <c r="BK107">
        <v>3.2056300000000003E-2</v>
      </c>
      <c r="BL107">
        <v>1.40705E-2</v>
      </c>
      <c r="BM107">
        <v>0</v>
      </c>
      <c r="BN107">
        <v>-3.5988300000000001E-2</v>
      </c>
      <c r="BO107">
        <v>0</v>
      </c>
      <c r="BP107">
        <v>0</v>
      </c>
      <c r="BQ107">
        <v>0.134212</v>
      </c>
      <c r="BR107">
        <v>0.17252799999999999</v>
      </c>
      <c r="BS107">
        <v>0.30364400000000002</v>
      </c>
      <c r="BT107">
        <v>2.03874E-2</v>
      </c>
      <c r="BU107">
        <v>0.96054899999999999</v>
      </c>
      <c r="BV107">
        <v>0.36576599999999998</v>
      </c>
      <c r="BW107">
        <v>27.962599999999998</v>
      </c>
      <c r="BX107">
        <v>161.20599999999999</v>
      </c>
      <c r="BY107">
        <v>280.73099999999999</v>
      </c>
      <c r="BZ107">
        <v>81.129000000000005</v>
      </c>
      <c r="CA107">
        <v>-4166.37</v>
      </c>
      <c r="CB107">
        <v>505.55700000000002</v>
      </c>
      <c r="CC107">
        <v>964.27800000000002</v>
      </c>
      <c r="CD107">
        <v>2025.88</v>
      </c>
      <c r="CE107">
        <v>119.621</v>
      </c>
      <c r="CF107">
        <v>3.4047800000000002E-4</v>
      </c>
      <c r="CG107">
        <v>551.02800000000002</v>
      </c>
      <c r="CH107">
        <v>41.275500000000001</v>
      </c>
      <c r="CI107">
        <v>108.601</v>
      </c>
      <c r="CJ107">
        <v>43.1646</v>
      </c>
      <c r="CK107">
        <v>193.041</v>
      </c>
      <c r="CL107">
        <v>149.87700000000001</v>
      </c>
      <c r="CM107">
        <v>4.7</v>
      </c>
      <c r="CN107">
        <v>8.84</v>
      </c>
      <c r="CO107">
        <v>3.57</v>
      </c>
      <c r="CP107">
        <v>11.44</v>
      </c>
      <c r="CQ107">
        <v>-45.1</v>
      </c>
      <c r="CR107">
        <v>7.04</v>
      </c>
      <c r="CS107">
        <v>16.739999999999998</v>
      </c>
      <c r="CT107">
        <v>26.6</v>
      </c>
      <c r="CU107">
        <v>1.57</v>
      </c>
      <c r="CV107">
        <v>35.4</v>
      </c>
      <c r="CW107">
        <v>28.55</v>
      </c>
      <c r="DH107">
        <v>0</v>
      </c>
      <c r="DI107">
        <v>0.44389800000000001</v>
      </c>
      <c r="DJ107">
        <v>3.2056300000000003E-2</v>
      </c>
      <c r="DK107">
        <v>1.40705E-2</v>
      </c>
      <c r="DL107">
        <v>-3.5988300000000001E-2</v>
      </c>
      <c r="DM107">
        <v>0.134212</v>
      </c>
      <c r="DN107">
        <v>0.17322399999999999</v>
      </c>
      <c r="DO107">
        <v>0.30364400000000002</v>
      </c>
      <c r="DP107">
        <v>2.03874E-2</v>
      </c>
      <c r="DQ107">
        <v>1.0854999999999999</v>
      </c>
      <c r="DR107">
        <v>0.49002499999999999</v>
      </c>
      <c r="DS107" t="s">
        <v>1352</v>
      </c>
      <c r="DT107" t="s">
        <v>670</v>
      </c>
      <c r="DU107" t="s">
        <v>665</v>
      </c>
      <c r="DV107" t="s">
        <v>501</v>
      </c>
      <c r="DW107">
        <v>0.124954</v>
      </c>
      <c r="DX107">
        <v>0.12425799999999999</v>
      </c>
      <c r="DY107">
        <v>7.9</v>
      </c>
      <c r="DZ107">
        <v>9.6999999999999993</v>
      </c>
      <c r="EC107">
        <v>23.0671</v>
      </c>
      <c r="ED107">
        <v>126.83499999999999</v>
      </c>
      <c r="EE107">
        <v>280.73099999999999</v>
      </c>
      <c r="EF107">
        <v>81.129000000000005</v>
      </c>
      <c r="EG107">
        <v>0</v>
      </c>
      <c r="EH107">
        <v>-4166.37</v>
      </c>
      <c r="EI107">
        <v>0</v>
      </c>
      <c r="EJ107">
        <v>0</v>
      </c>
      <c r="EK107">
        <v>505.55700000000002</v>
      </c>
      <c r="EL107">
        <v>959.93700000000001</v>
      </c>
      <c r="EM107">
        <v>2025.88</v>
      </c>
      <c r="EN107">
        <v>119.621</v>
      </c>
      <c r="EO107">
        <v>-43.607799999999997</v>
      </c>
      <c r="EP107">
        <v>34.049199999999999</v>
      </c>
      <c r="EQ107">
        <v>108.601</v>
      </c>
      <c r="ER107">
        <v>0</v>
      </c>
      <c r="ES107">
        <v>43.1646</v>
      </c>
      <c r="ET107">
        <v>185.815</v>
      </c>
      <c r="EU107">
        <v>3.85</v>
      </c>
      <c r="EV107">
        <v>6.93</v>
      </c>
      <c r="EW107">
        <v>3.57</v>
      </c>
      <c r="EX107">
        <v>11.44</v>
      </c>
      <c r="EY107">
        <v>0</v>
      </c>
      <c r="EZ107">
        <v>-45.09</v>
      </c>
      <c r="FA107">
        <v>0</v>
      </c>
      <c r="FB107">
        <v>0</v>
      </c>
      <c r="FC107">
        <v>7.04</v>
      </c>
      <c r="FD107">
        <v>16.68</v>
      </c>
      <c r="FE107">
        <v>26.6</v>
      </c>
      <c r="FF107">
        <v>1.57</v>
      </c>
      <c r="FG107">
        <v>32.590000000000003</v>
      </c>
      <c r="FT107">
        <v>0</v>
      </c>
      <c r="FU107">
        <v>0.31963999999999998</v>
      </c>
      <c r="FV107">
        <v>3.2056300000000003E-2</v>
      </c>
      <c r="FW107">
        <v>1.40705E-2</v>
      </c>
      <c r="FX107">
        <v>0</v>
      </c>
      <c r="FY107">
        <v>-3.5988300000000001E-2</v>
      </c>
      <c r="FZ107">
        <v>0</v>
      </c>
      <c r="GA107">
        <v>0</v>
      </c>
      <c r="GB107">
        <v>0.134212</v>
      </c>
      <c r="GC107">
        <v>0.17252799999999999</v>
      </c>
      <c r="GD107">
        <v>0.30364400000000002</v>
      </c>
      <c r="GE107">
        <v>2.03874E-2</v>
      </c>
      <c r="GF107">
        <v>0.96054899999999999</v>
      </c>
      <c r="GG107">
        <v>132.392</v>
      </c>
      <c r="GH107">
        <v>683.88300000000004</v>
      </c>
      <c r="GI107">
        <v>280.73099999999999</v>
      </c>
      <c r="GJ107">
        <v>0</v>
      </c>
      <c r="GK107">
        <v>2135</v>
      </c>
      <c r="GL107">
        <v>930.00099999999998</v>
      </c>
      <c r="GM107">
        <v>2637.81</v>
      </c>
      <c r="GN107">
        <v>297.5</v>
      </c>
      <c r="GO107">
        <v>7097.32</v>
      </c>
      <c r="GP107">
        <v>110.21</v>
      </c>
      <c r="GQ107">
        <v>161.49299999999999</v>
      </c>
      <c r="GR107">
        <v>65.400000000000006</v>
      </c>
      <c r="GS107">
        <v>337.10300000000001</v>
      </c>
      <c r="GT107">
        <v>12.558299999999999</v>
      </c>
      <c r="GU107">
        <v>30.57</v>
      </c>
      <c r="GV107">
        <v>3.57</v>
      </c>
      <c r="GW107">
        <v>32.914900000000003</v>
      </c>
      <c r="GX107">
        <v>30.04</v>
      </c>
      <c r="GY107">
        <v>22.615200000000002</v>
      </c>
      <c r="GZ107">
        <v>34.93</v>
      </c>
      <c r="HA107">
        <v>4</v>
      </c>
      <c r="HB107">
        <v>171.19800000000001</v>
      </c>
      <c r="HC107">
        <v>13.22</v>
      </c>
      <c r="HD107">
        <v>30.57</v>
      </c>
      <c r="HE107">
        <v>3.57</v>
      </c>
      <c r="HF107">
        <v>15.47</v>
      </c>
      <c r="HG107">
        <v>30.04</v>
      </c>
      <c r="HH107">
        <v>18.14</v>
      </c>
      <c r="HI107">
        <v>34.93</v>
      </c>
      <c r="HJ107">
        <v>4</v>
      </c>
      <c r="HK107">
        <v>149.94</v>
      </c>
      <c r="ID107">
        <v>0</v>
      </c>
      <c r="IE107">
        <v>1.24204</v>
      </c>
      <c r="IF107">
        <v>3.2056300000000003E-2</v>
      </c>
      <c r="IG107">
        <v>0</v>
      </c>
      <c r="IH107">
        <v>0.62342900000000001</v>
      </c>
      <c r="II107">
        <v>0.118043</v>
      </c>
      <c r="IJ107">
        <v>0.43196400000000001</v>
      </c>
      <c r="IK107">
        <v>6.2929700000000005E-2</v>
      </c>
      <c r="IL107">
        <v>2.5104700000000002</v>
      </c>
      <c r="IM107">
        <v>45.4</v>
      </c>
      <c r="IN107">
        <v>26.4</v>
      </c>
      <c r="IO107">
        <v>19</v>
      </c>
      <c r="IP107">
        <v>47</v>
      </c>
      <c r="IQ107">
        <v>26.3</v>
      </c>
      <c r="IR107">
        <v>20.7</v>
      </c>
      <c r="IU107">
        <v>11.82</v>
      </c>
      <c r="IV107">
        <v>13.97</v>
      </c>
      <c r="IW107">
        <v>13.78</v>
      </c>
      <c r="IX107">
        <v>14.77</v>
      </c>
      <c r="IY107">
        <v>11.82</v>
      </c>
      <c r="IZ107">
        <v>13.97</v>
      </c>
      <c r="JA107">
        <v>35.67</v>
      </c>
      <c r="JB107">
        <v>43.943199999999997</v>
      </c>
      <c r="JK107">
        <v>1</v>
      </c>
      <c r="JL107">
        <v>2.7063100000000002</v>
      </c>
      <c r="JM107">
        <v>2.7063100000000002</v>
      </c>
      <c r="JP107">
        <v>4167.59</v>
      </c>
      <c r="JQ107">
        <v>2.7063100000000002</v>
      </c>
      <c r="JR107">
        <v>0.19</v>
      </c>
      <c r="JS107">
        <v>0.24</v>
      </c>
      <c r="JT107">
        <v>1.37</v>
      </c>
      <c r="JU107">
        <v>0.19</v>
      </c>
      <c r="JV107">
        <v>0.24</v>
      </c>
      <c r="JW107">
        <v>1.42</v>
      </c>
      <c r="JZ107">
        <v>1</v>
      </c>
      <c r="KA107">
        <v>1</v>
      </c>
      <c r="KB107">
        <v>31.357800000000001</v>
      </c>
      <c r="KC107">
        <v>15.888999999999999</v>
      </c>
      <c r="KD107">
        <v>31.356200000000001</v>
      </c>
      <c r="KE107">
        <v>15.83</v>
      </c>
      <c r="KF107">
        <v>48.001199999999997</v>
      </c>
      <c r="KG107">
        <v>32.704999999999998</v>
      </c>
      <c r="KJ107">
        <v>4.5072000000000001</v>
      </c>
      <c r="KK107">
        <v>28.6312</v>
      </c>
      <c r="KL107">
        <v>52.058500000000002</v>
      </c>
      <c r="KM107">
        <v>14.7753</v>
      </c>
      <c r="KN107">
        <v>0</v>
      </c>
      <c r="KO107">
        <v>-429.17599999999999</v>
      </c>
      <c r="KP107">
        <v>0</v>
      </c>
      <c r="KQ107">
        <v>0</v>
      </c>
      <c r="KR107">
        <v>110.455</v>
      </c>
      <c r="KS107">
        <v>176.73699999999999</v>
      </c>
      <c r="KT107">
        <v>395.209</v>
      </c>
      <c r="KU107">
        <v>26.3203</v>
      </c>
      <c r="KV107">
        <v>379.517</v>
      </c>
      <c r="KW107">
        <v>180.7</v>
      </c>
      <c r="KX107">
        <v>576.34900000000005</v>
      </c>
      <c r="KY107">
        <v>0</v>
      </c>
      <c r="KZ107">
        <v>229.07599999999999</v>
      </c>
      <c r="LA107">
        <v>986.125</v>
      </c>
      <c r="LB107">
        <v>5.4873000000000003</v>
      </c>
      <c r="LC107">
        <v>38.0062</v>
      </c>
      <c r="LD107">
        <v>52.058500000000002</v>
      </c>
      <c r="LE107">
        <v>14.7753</v>
      </c>
      <c r="LF107">
        <v>-429.17599999999999</v>
      </c>
      <c r="LG107">
        <v>110.455</v>
      </c>
      <c r="LH107">
        <v>177.48599999999999</v>
      </c>
      <c r="LI107">
        <v>395.209</v>
      </c>
      <c r="LJ107">
        <v>26.3203</v>
      </c>
      <c r="LK107">
        <v>390.62200000000001</v>
      </c>
      <c r="LL107">
        <v>219.05099999999999</v>
      </c>
      <c r="LM107">
        <v>576.34900000000005</v>
      </c>
      <c r="LN107">
        <v>229.07599999999999</v>
      </c>
      <c r="LO107">
        <v>1024.48</v>
      </c>
      <c r="LP107">
        <v>26.6648</v>
      </c>
      <c r="LQ107">
        <v>176.447</v>
      </c>
      <c r="LR107">
        <v>52.058500000000002</v>
      </c>
      <c r="LS107">
        <v>0</v>
      </c>
      <c r="LT107">
        <v>466.012</v>
      </c>
      <c r="LU107">
        <v>175.56200000000001</v>
      </c>
      <c r="LV107">
        <v>523.41</v>
      </c>
      <c r="LW107">
        <v>78.617400000000004</v>
      </c>
      <c r="LX107">
        <v>1498.77</v>
      </c>
      <c r="LY107">
        <v>584.88599999999997</v>
      </c>
      <c r="LZ107">
        <v>857.04899999999998</v>
      </c>
      <c r="MA107">
        <v>347.08</v>
      </c>
      <c r="MB107">
        <v>1789.02</v>
      </c>
    </row>
    <row r="108" spans="1:340" x14ac:dyDescent="0.25">
      <c r="A108" s="26">
        <v>44502.572210648148</v>
      </c>
      <c r="B108" t="s">
        <v>1456</v>
      </c>
      <c r="C108" t="s">
        <v>881</v>
      </c>
      <c r="D108">
        <v>9</v>
      </c>
      <c r="E108">
        <v>1</v>
      </c>
      <c r="F108">
        <v>2100</v>
      </c>
      <c r="G108" t="s">
        <v>87</v>
      </c>
      <c r="H108" t="s">
        <v>393</v>
      </c>
      <c r="I108">
        <v>3.83</v>
      </c>
      <c r="J108">
        <v>2</v>
      </c>
      <c r="K108">
        <v>2</v>
      </c>
      <c r="L108">
        <v>22.3</v>
      </c>
      <c r="O108">
        <v>36.0276</v>
      </c>
      <c r="P108">
        <v>300.66199999999998</v>
      </c>
      <c r="Q108">
        <v>279.33999999999997</v>
      </c>
      <c r="R108">
        <v>81.129000000000005</v>
      </c>
      <c r="S108">
        <v>0</v>
      </c>
      <c r="T108">
        <v>-4383.76</v>
      </c>
      <c r="U108">
        <v>0</v>
      </c>
      <c r="V108">
        <v>0</v>
      </c>
      <c r="W108">
        <v>505.55700000000002</v>
      </c>
      <c r="X108">
        <v>959.947</v>
      </c>
      <c r="Y108">
        <v>2025.88</v>
      </c>
      <c r="Z108">
        <v>119.621</v>
      </c>
      <c r="AA108">
        <v>-75.593400000000003</v>
      </c>
      <c r="AB108">
        <v>697.15800000000002</v>
      </c>
      <c r="AC108">
        <v>53.196100000000001</v>
      </c>
      <c r="AD108">
        <v>108.51600000000001</v>
      </c>
      <c r="AE108">
        <v>0</v>
      </c>
      <c r="AF108">
        <v>43.1646</v>
      </c>
      <c r="AG108">
        <v>204.87700000000001</v>
      </c>
      <c r="AH108">
        <v>161.71199999999999</v>
      </c>
      <c r="AI108">
        <v>5.97</v>
      </c>
      <c r="AJ108">
        <v>17.61</v>
      </c>
      <c r="AK108">
        <v>3.54</v>
      </c>
      <c r="AL108">
        <v>11.44</v>
      </c>
      <c r="AM108">
        <v>0</v>
      </c>
      <c r="AN108">
        <v>-46.72</v>
      </c>
      <c r="AO108">
        <v>0</v>
      </c>
      <c r="AP108">
        <v>0</v>
      </c>
      <c r="AQ108">
        <v>7.06</v>
      </c>
      <c r="AR108">
        <v>16.68</v>
      </c>
      <c r="AS108">
        <v>26.52</v>
      </c>
      <c r="AT108">
        <v>1.57</v>
      </c>
      <c r="AU108">
        <v>43.67</v>
      </c>
      <c r="AV108">
        <v>38.56</v>
      </c>
      <c r="BI108">
        <v>0</v>
      </c>
      <c r="BJ108">
        <v>0.97789000000000004</v>
      </c>
      <c r="BK108">
        <v>3.1897399999999999E-2</v>
      </c>
      <c r="BL108">
        <v>1.40705E-2</v>
      </c>
      <c r="BM108">
        <v>0</v>
      </c>
      <c r="BN108">
        <v>-4.7460700000000001E-2</v>
      </c>
      <c r="BO108">
        <v>0</v>
      </c>
      <c r="BP108">
        <v>0</v>
      </c>
      <c r="BQ108">
        <v>0.134212</v>
      </c>
      <c r="BR108">
        <v>0.17501</v>
      </c>
      <c r="BS108">
        <v>0.30364400000000002</v>
      </c>
      <c r="BT108">
        <v>2.03874E-2</v>
      </c>
      <c r="BU108">
        <v>1.60965</v>
      </c>
      <c r="BV108">
        <v>1.02386</v>
      </c>
      <c r="BW108">
        <v>41.575000000000003</v>
      </c>
      <c r="BX108">
        <v>366.238</v>
      </c>
      <c r="BY108">
        <v>279.33999999999997</v>
      </c>
      <c r="BZ108">
        <v>81.129000000000005</v>
      </c>
      <c r="CA108">
        <v>-4383.76</v>
      </c>
      <c r="CB108">
        <v>505.55700000000002</v>
      </c>
      <c r="CC108">
        <v>964.41499999999996</v>
      </c>
      <c r="CD108">
        <v>2025.88</v>
      </c>
      <c r="CE108">
        <v>119.621</v>
      </c>
      <c r="CF108">
        <v>-2.2550200000000001E-4</v>
      </c>
      <c r="CG108">
        <v>768.28200000000004</v>
      </c>
      <c r="CH108">
        <v>61.387</v>
      </c>
      <c r="CI108">
        <v>108.51600000000001</v>
      </c>
      <c r="CJ108">
        <v>43.1646</v>
      </c>
      <c r="CK108">
        <v>213.06800000000001</v>
      </c>
      <c r="CL108">
        <v>169.90299999999999</v>
      </c>
      <c r="CM108">
        <v>6.95</v>
      </c>
      <c r="CN108">
        <v>20.46</v>
      </c>
      <c r="CO108">
        <v>3.54</v>
      </c>
      <c r="CP108">
        <v>11.44</v>
      </c>
      <c r="CQ108">
        <v>-46.74</v>
      </c>
      <c r="CR108">
        <v>7.06</v>
      </c>
      <c r="CS108">
        <v>16.739999999999998</v>
      </c>
      <c r="CT108">
        <v>26.52</v>
      </c>
      <c r="CU108">
        <v>1.57</v>
      </c>
      <c r="CV108">
        <v>47.54</v>
      </c>
      <c r="CW108">
        <v>42.39</v>
      </c>
      <c r="DH108">
        <v>0</v>
      </c>
      <c r="DI108">
        <v>1.1324099999999999</v>
      </c>
      <c r="DJ108">
        <v>3.1897399999999999E-2</v>
      </c>
      <c r="DK108">
        <v>1.40705E-2</v>
      </c>
      <c r="DL108">
        <v>-4.7460700000000001E-2</v>
      </c>
      <c r="DM108">
        <v>0.134212</v>
      </c>
      <c r="DN108">
        <v>0.17555899999999999</v>
      </c>
      <c r="DO108">
        <v>0.30364400000000002</v>
      </c>
      <c r="DP108">
        <v>2.03874E-2</v>
      </c>
      <c r="DQ108">
        <v>1.7647200000000001</v>
      </c>
      <c r="DR108">
        <v>1.17838</v>
      </c>
      <c r="DS108" t="s">
        <v>1352</v>
      </c>
      <c r="DT108" t="s">
        <v>670</v>
      </c>
      <c r="DU108" t="s">
        <v>665</v>
      </c>
      <c r="DV108" t="s">
        <v>501</v>
      </c>
      <c r="DW108">
        <v>0.15507000000000001</v>
      </c>
      <c r="DX108">
        <v>0.15452099999999999</v>
      </c>
      <c r="DY108">
        <v>8.1</v>
      </c>
      <c r="DZ108">
        <v>9</v>
      </c>
      <c r="EC108">
        <v>36.0276</v>
      </c>
      <c r="ED108">
        <v>300.66199999999998</v>
      </c>
      <c r="EE108">
        <v>279.33999999999997</v>
      </c>
      <c r="EF108">
        <v>81.129000000000005</v>
      </c>
      <c r="EG108">
        <v>0</v>
      </c>
      <c r="EH108">
        <v>-4383.76</v>
      </c>
      <c r="EI108">
        <v>0</v>
      </c>
      <c r="EJ108">
        <v>0</v>
      </c>
      <c r="EK108">
        <v>505.55700000000002</v>
      </c>
      <c r="EL108">
        <v>959.947</v>
      </c>
      <c r="EM108">
        <v>2025.88</v>
      </c>
      <c r="EN108">
        <v>119.621</v>
      </c>
      <c r="EO108">
        <v>-75.593400000000003</v>
      </c>
      <c r="EP108">
        <v>53.196100000000001</v>
      </c>
      <c r="EQ108">
        <v>108.51600000000001</v>
      </c>
      <c r="ER108">
        <v>0</v>
      </c>
      <c r="ES108">
        <v>43.1646</v>
      </c>
      <c r="ET108">
        <v>204.87700000000001</v>
      </c>
      <c r="EU108">
        <v>5.97</v>
      </c>
      <c r="EV108">
        <v>17.61</v>
      </c>
      <c r="EW108">
        <v>3.54</v>
      </c>
      <c r="EX108">
        <v>11.44</v>
      </c>
      <c r="EY108">
        <v>0</v>
      </c>
      <c r="EZ108">
        <v>-46.72</v>
      </c>
      <c r="FA108">
        <v>0</v>
      </c>
      <c r="FB108">
        <v>0</v>
      </c>
      <c r="FC108">
        <v>7.06</v>
      </c>
      <c r="FD108">
        <v>16.68</v>
      </c>
      <c r="FE108">
        <v>26.52</v>
      </c>
      <c r="FF108">
        <v>1.57</v>
      </c>
      <c r="FG108">
        <v>43.67</v>
      </c>
      <c r="FT108">
        <v>0</v>
      </c>
      <c r="FU108">
        <v>0.97789000000000004</v>
      </c>
      <c r="FV108">
        <v>3.1897399999999999E-2</v>
      </c>
      <c r="FW108">
        <v>1.40705E-2</v>
      </c>
      <c r="FX108">
        <v>0</v>
      </c>
      <c r="FY108">
        <v>-4.7460700000000001E-2</v>
      </c>
      <c r="FZ108">
        <v>0</v>
      </c>
      <c r="GA108">
        <v>0</v>
      </c>
      <c r="GB108">
        <v>0.134212</v>
      </c>
      <c r="GC108">
        <v>0.17501</v>
      </c>
      <c r="GD108">
        <v>0.30364400000000002</v>
      </c>
      <c r="GE108">
        <v>2.03874E-2</v>
      </c>
      <c r="GF108">
        <v>1.60965</v>
      </c>
      <c r="GG108">
        <v>180.07300000000001</v>
      </c>
      <c r="GH108">
        <v>1274.1099999999999</v>
      </c>
      <c r="GI108">
        <v>279.33999999999997</v>
      </c>
      <c r="GJ108">
        <v>0</v>
      </c>
      <c r="GK108">
        <v>2135</v>
      </c>
      <c r="GL108">
        <v>930.00099999999998</v>
      </c>
      <c r="GM108">
        <v>2637.81</v>
      </c>
      <c r="GN108">
        <v>297.5</v>
      </c>
      <c r="GO108">
        <v>7733.84</v>
      </c>
      <c r="GP108">
        <v>149.94800000000001</v>
      </c>
      <c r="GQ108">
        <v>161.398</v>
      </c>
      <c r="GR108">
        <v>65.400000000000006</v>
      </c>
      <c r="GS108">
        <v>376.74599999999998</v>
      </c>
      <c r="GT108">
        <v>17.4192</v>
      </c>
      <c r="GU108">
        <v>50.03</v>
      </c>
      <c r="GV108">
        <v>3.54</v>
      </c>
      <c r="GW108">
        <v>32.9574</v>
      </c>
      <c r="GX108">
        <v>30.1</v>
      </c>
      <c r="GY108">
        <v>22.575199999999999</v>
      </c>
      <c r="GZ108">
        <v>34.86</v>
      </c>
      <c r="HA108">
        <v>3.98</v>
      </c>
      <c r="HB108">
        <v>195.46199999999999</v>
      </c>
      <c r="HC108">
        <v>17.88</v>
      </c>
      <c r="HD108">
        <v>50.03</v>
      </c>
      <c r="HE108">
        <v>3.54</v>
      </c>
      <c r="HF108">
        <v>15.49</v>
      </c>
      <c r="HG108">
        <v>30.1</v>
      </c>
      <c r="HH108">
        <v>18.100000000000001</v>
      </c>
      <c r="HI108">
        <v>34.86</v>
      </c>
      <c r="HJ108">
        <v>3.98</v>
      </c>
      <c r="HK108">
        <v>173.98</v>
      </c>
      <c r="ID108">
        <v>0</v>
      </c>
      <c r="IE108">
        <v>2.14581</v>
      </c>
      <c r="IF108">
        <v>3.1897399999999999E-2</v>
      </c>
      <c r="IG108">
        <v>0</v>
      </c>
      <c r="IH108">
        <v>0.62342900000000001</v>
      </c>
      <c r="II108">
        <v>0.118043</v>
      </c>
      <c r="IJ108">
        <v>0.43196400000000001</v>
      </c>
      <c r="IK108">
        <v>6.2929700000000005E-2</v>
      </c>
      <c r="IL108">
        <v>3.4140700000000002</v>
      </c>
      <c r="IM108">
        <v>46.2</v>
      </c>
      <c r="IN108">
        <v>23.9</v>
      </c>
      <c r="IO108">
        <v>22.3</v>
      </c>
      <c r="IP108">
        <v>48.2</v>
      </c>
      <c r="IQ108">
        <v>23.9</v>
      </c>
      <c r="IR108">
        <v>24.3</v>
      </c>
      <c r="IU108">
        <v>22.61</v>
      </c>
      <c r="IV108">
        <v>15.95</v>
      </c>
      <c r="IW108">
        <v>25.53</v>
      </c>
      <c r="IX108">
        <v>16.86</v>
      </c>
      <c r="IY108">
        <v>22.61</v>
      </c>
      <c r="IZ108">
        <v>15.95</v>
      </c>
      <c r="JA108">
        <v>55.63</v>
      </c>
      <c r="JB108">
        <v>48.316699999999997</v>
      </c>
      <c r="JK108">
        <v>1</v>
      </c>
      <c r="JL108">
        <v>2.7537199999999999</v>
      </c>
      <c r="JM108">
        <v>2.7537199999999999</v>
      </c>
      <c r="JP108">
        <v>4385.04</v>
      </c>
      <c r="JQ108">
        <v>2.7537199999999999</v>
      </c>
      <c r="JR108">
        <v>0.2</v>
      </c>
      <c r="JS108">
        <v>0.26</v>
      </c>
      <c r="JT108">
        <v>1.49</v>
      </c>
      <c r="JU108">
        <v>0.2</v>
      </c>
      <c r="JV108">
        <v>0.26</v>
      </c>
      <c r="JW108">
        <v>1.55</v>
      </c>
      <c r="JZ108">
        <v>1</v>
      </c>
      <c r="KA108">
        <v>1</v>
      </c>
      <c r="KB108">
        <v>32.023000000000003</v>
      </c>
      <c r="KC108">
        <v>16.9527</v>
      </c>
      <c r="KD108">
        <v>32.021500000000003</v>
      </c>
      <c r="KE108">
        <v>19.3659</v>
      </c>
      <c r="KF108">
        <v>49.008099999999999</v>
      </c>
      <c r="KG108">
        <v>41.5015</v>
      </c>
      <c r="KJ108">
        <v>6.8750900000000001</v>
      </c>
      <c r="KK108">
        <v>76.354500000000002</v>
      </c>
      <c r="KL108">
        <v>51.8005</v>
      </c>
      <c r="KM108">
        <v>14.7753</v>
      </c>
      <c r="KN108">
        <v>0</v>
      </c>
      <c r="KO108">
        <v>-454.96</v>
      </c>
      <c r="KP108">
        <v>0</v>
      </c>
      <c r="KQ108">
        <v>0</v>
      </c>
      <c r="KR108">
        <v>110.455</v>
      </c>
      <c r="KS108">
        <v>176.93199999999999</v>
      </c>
      <c r="KT108">
        <v>395.209</v>
      </c>
      <c r="KU108">
        <v>26.3203</v>
      </c>
      <c r="KV108">
        <v>403.762</v>
      </c>
      <c r="KW108">
        <v>282.31299999999999</v>
      </c>
      <c r="KX108">
        <v>575.9</v>
      </c>
      <c r="KY108">
        <v>0</v>
      </c>
      <c r="KZ108">
        <v>229.07599999999999</v>
      </c>
      <c r="LA108">
        <v>1087.29</v>
      </c>
      <c r="LB108">
        <v>7.9596499999999999</v>
      </c>
      <c r="LC108">
        <v>93.712500000000006</v>
      </c>
      <c r="LD108">
        <v>51.8005</v>
      </c>
      <c r="LE108">
        <v>14.7753</v>
      </c>
      <c r="LF108">
        <v>-454.96</v>
      </c>
      <c r="LG108">
        <v>110.455</v>
      </c>
      <c r="LH108">
        <v>177.69399999999999</v>
      </c>
      <c r="LI108">
        <v>395.209</v>
      </c>
      <c r="LJ108">
        <v>26.3203</v>
      </c>
      <c r="LK108">
        <v>422.96600000000001</v>
      </c>
      <c r="LL108">
        <v>325.78300000000002</v>
      </c>
      <c r="LM108">
        <v>575.9</v>
      </c>
      <c r="LN108">
        <v>229.07599999999999</v>
      </c>
      <c r="LO108">
        <v>1130.76</v>
      </c>
      <c r="LP108">
        <v>35.903399999999998</v>
      </c>
      <c r="LQ108">
        <v>323.44299999999998</v>
      </c>
      <c r="LR108">
        <v>51.8005</v>
      </c>
      <c r="LS108">
        <v>0</v>
      </c>
      <c r="LT108">
        <v>466.012</v>
      </c>
      <c r="LU108">
        <v>175.56200000000001</v>
      </c>
      <c r="LV108">
        <v>523.41</v>
      </c>
      <c r="LW108">
        <v>78.617400000000004</v>
      </c>
      <c r="LX108">
        <v>1654.75</v>
      </c>
      <c r="LY108">
        <v>795.77800000000002</v>
      </c>
      <c r="LZ108">
        <v>856.54300000000001</v>
      </c>
      <c r="MA108">
        <v>347.08</v>
      </c>
      <c r="MB108">
        <v>1999.4</v>
      </c>
    </row>
    <row r="109" spans="1:340" x14ac:dyDescent="0.25">
      <c r="A109" s="26">
        <v>44502.572557870371</v>
      </c>
      <c r="B109" t="s">
        <v>1457</v>
      </c>
      <c r="C109" t="s">
        <v>883</v>
      </c>
      <c r="D109">
        <v>10</v>
      </c>
      <c r="E109">
        <v>1</v>
      </c>
      <c r="F109">
        <v>2100</v>
      </c>
      <c r="G109" t="s">
        <v>87</v>
      </c>
      <c r="H109" t="s">
        <v>393</v>
      </c>
      <c r="I109">
        <v>3.94</v>
      </c>
      <c r="J109">
        <v>2</v>
      </c>
      <c r="K109">
        <v>2</v>
      </c>
      <c r="L109">
        <v>23.2</v>
      </c>
      <c r="O109">
        <v>41.975099999999998</v>
      </c>
      <c r="P109">
        <v>394.572</v>
      </c>
      <c r="Q109">
        <v>278.41300000000001</v>
      </c>
      <c r="R109">
        <v>81.132599999999996</v>
      </c>
      <c r="S109">
        <v>0</v>
      </c>
      <c r="T109">
        <v>-4505.78</v>
      </c>
      <c r="U109">
        <v>0</v>
      </c>
      <c r="V109">
        <v>0</v>
      </c>
      <c r="W109">
        <v>505.55700000000002</v>
      </c>
      <c r="X109">
        <v>962.41700000000003</v>
      </c>
      <c r="Y109">
        <v>2025.88</v>
      </c>
      <c r="Z109">
        <v>119.621</v>
      </c>
      <c r="AA109">
        <v>-96.211100000000002</v>
      </c>
      <c r="AB109">
        <v>796.09199999999998</v>
      </c>
      <c r="AC109">
        <v>61.980600000000003</v>
      </c>
      <c r="AD109">
        <v>107.932</v>
      </c>
      <c r="AE109">
        <v>0</v>
      </c>
      <c r="AF109">
        <v>43.1646</v>
      </c>
      <c r="AG109">
        <v>213.077</v>
      </c>
      <c r="AH109">
        <v>169.91200000000001</v>
      </c>
      <c r="AI109">
        <v>6.94</v>
      </c>
      <c r="AJ109">
        <v>19.760000000000002</v>
      </c>
      <c r="AK109">
        <v>3.53</v>
      </c>
      <c r="AL109">
        <v>11.42</v>
      </c>
      <c r="AM109">
        <v>0</v>
      </c>
      <c r="AN109">
        <v>-46.33</v>
      </c>
      <c r="AO109">
        <v>0</v>
      </c>
      <c r="AP109">
        <v>0</v>
      </c>
      <c r="AQ109">
        <v>7.16</v>
      </c>
      <c r="AR109">
        <v>16.8</v>
      </c>
      <c r="AS109">
        <v>26.62</v>
      </c>
      <c r="AT109">
        <v>1.59</v>
      </c>
      <c r="AU109">
        <v>47.49</v>
      </c>
      <c r="AV109">
        <v>41.65</v>
      </c>
      <c r="BI109">
        <v>0</v>
      </c>
      <c r="BJ109">
        <v>1.10388</v>
      </c>
      <c r="BK109">
        <v>3.1791600000000003E-2</v>
      </c>
      <c r="BL109">
        <v>1.40705E-2</v>
      </c>
      <c r="BM109">
        <v>0</v>
      </c>
      <c r="BN109">
        <v>-3.65032E-2</v>
      </c>
      <c r="BO109">
        <v>0</v>
      </c>
      <c r="BP109">
        <v>0</v>
      </c>
      <c r="BQ109">
        <v>0.134212</v>
      </c>
      <c r="BR109">
        <v>0.17544999999999999</v>
      </c>
      <c r="BS109">
        <v>0.30364400000000002</v>
      </c>
      <c r="BT109">
        <v>2.03874E-2</v>
      </c>
      <c r="BU109">
        <v>1.7469399999999999</v>
      </c>
      <c r="BV109">
        <v>1.14975</v>
      </c>
      <c r="BW109">
        <v>48.507899999999999</v>
      </c>
      <c r="BX109">
        <v>479.99200000000002</v>
      </c>
      <c r="BY109">
        <v>278.41300000000001</v>
      </c>
      <c r="BZ109">
        <v>81.132599999999996</v>
      </c>
      <c r="CA109">
        <v>-4505.78</v>
      </c>
      <c r="CB109">
        <v>505.55700000000002</v>
      </c>
      <c r="CC109">
        <v>966.67499999999995</v>
      </c>
      <c r="CD109">
        <v>2025.88</v>
      </c>
      <c r="CE109">
        <v>119.621</v>
      </c>
      <c r="CF109">
        <v>-1.3983999999999999E-4</v>
      </c>
      <c r="CG109">
        <v>888.04600000000005</v>
      </c>
      <c r="CH109">
        <v>71.626999999999995</v>
      </c>
      <c r="CI109">
        <v>107.932</v>
      </c>
      <c r="CJ109">
        <v>43.1646</v>
      </c>
      <c r="CK109">
        <v>222.72300000000001</v>
      </c>
      <c r="CL109">
        <v>179.559</v>
      </c>
      <c r="CM109">
        <v>8.09</v>
      </c>
      <c r="CN109">
        <v>22.55</v>
      </c>
      <c r="CO109">
        <v>3.53</v>
      </c>
      <c r="CP109">
        <v>11.42</v>
      </c>
      <c r="CQ109">
        <v>-46.36</v>
      </c>
      <c r="CR109">
        <v>7.16</v>
      </c>
      <c r="CS109">
        <v>16.86</v>
      </c>
      <c r="CT109">
        <v>26.62</v>
      </c>
      <c r="CU109">
        <v>1.59</v>
      </c>
      <c r="CV109">
        <v>51.46</v>
      </c>
      <c r="CW109">
        <v>45.59</v>
      </c>
      <c r="DH109">
        <v>0</v>
      </c>
      <c r="DI109">
        <v>1.2481100000000001</v>
      </c>
      <c r="DJ109">
        <v>3.1791600000000003E-2</v>
      </c>
      <c r="DK109">
        <v>1.40705E-2</v>
      </c>
      <c r="DL109">
        <v>-3.65032E-2</v>
      </c>
      <c r="DM109">
        <v>0.134212</v>
      </c>
      <c r="DN109">
        <v>0.17593200000000001</v>
      </c>
      <c r="DO109">
        <v>0.30364400000000002</v>
      </c>
      <c r="DP109">
        <v>2.03874E-2</v>
      </c>
      <c r="DQ109">
        <v>1.8916500000000001</v>
      </c>
      <c r="DR109">
        <v>1.2939700000000001</v>
      </c>
      <c r="DS109" t="s">
        <v>1352</v>
      </c>
      <c r="DT109" t="s">
        <v>670</v>
      </c>
      <c r="DU109" t="s">
        <v>665</v>
      </c>
      <c r="DV109" t="s">
        <v>501</v>
      </c>
      <c r="DW109">
        <v>0.14471100000000001</v>
      </c>
      <c r="DX109">
        <v>0.144229</v>
      </c>
      <c r="DY109">
        <v>7.7</v>
      </c>
      <c r="DZ109">
        <v>8.6</v>
      </c>
      <c r="EC109">
        <v>41.975099999999998</v>
      </c>
      <c r="ED109">
        <v>394.572</v>
      </c>
      <c r="EE109">
        <v>278.41300000000001</v>
      </c>
      <c r="EF109">
        <v>81.132599999999996</v>
      </c>
      <c r="EG109">
        <v>0</v>
      </c>
      <c r="EH109">
        <v>-4505.78</v>
      </c>
      <c r="EI109">
        <v>0</v>
      </c>
      <c r="EJ109">
        <v>0</v>
      </c>
      <c r="EK109">
        <v>505.55700000000002</v>
      </c>
      <c r="EL109">
        <v>962.41700000000003</v>
      </c>
      <c r="EM109">
        <v>2025.88</v>
      </c>
      <c r="EN109">
        <v>119.621</v>
      </c>
      <c r="EO109">
        <v>-96.211100000000002</v>
      </c>
      <c r="EP109">
        <v>61.980600000000003</v>
      </c>
      <c r="EQ109">
        <v>107.932</v>
      </c>
      <c r="ER109">
        <v>0</v>
      </c>
      <c r="ES109">
        <v>43.1646</v>
      </c>
      <c r="ET109">
        <v>213.077</v>
      </c>
      <c r="EU109">
        <v>6.94</v>
      </c>
      <c r="EV109">
        <v>19.760000000000002</v>
      </c>
      <c r="EW109">
        <v>3.53</v>
      </c>
      <c r="EX109">
        <v>11.42</v>
      </c>
      <c r="EY109">
        <v>0</v>
      </c>
      <c r="EZ109">
        <v>-46.33</v>
      </c>
      <c r="FA109">
        <v>0</v>
      </c>
      <c r="FB109">
        <v>0</v>
      </c>
      <c r="FC109">
        <v>7.16</v>
      </c>
      <c r="FD109">
        <v>16.8</v>
      </c>
      <c r="FE109">
        <v>26.62</v>
      </c>
      <c r="FF109">
        <v>1.59</v>
      </c>
      <c r="FG109">
        <v>47.49</v>
      </c>
      <c r="FT109">
        <v>0</v>
      </c>
      <c r="FU109">
        <v>1.10388</v>
      </c>
      <c r="FV109">
        <v>3.1791600000000003E-2</v>
      </c>
      <c r="FW109">
        <v>1.40705E-2</v>
      </c>
      <c r="FX109">
        <v>0</v>
      </c>
      <c r="FY109">
        <v>-3.65032E-2</v>
      </c>
      <c r="FZ109">
        <v>0</v>
      </c>
      <c r="GA109">
        <v>0</v>
      </c>
      <c r="GB109">
        <v>0.134212</v>
      </c>
      <c r="GC109">
        <v>0.17544999999999999</v>
      </c>
      <c r="GD109">
        <v>0.30364400000000002</v>
      </c>
      <c r="GE109">
        <v>2.03874E-2</v>
      </c>
      <c r="GF109">
        <v>1.7469399999999999</v>
      </c>
      <c r="GG109">
        <v>199.97800000000001</v>
      </c>
      <c r="GH109">
        <v>1767.22</v>
      </c>
      <c r="GI109">
        <v>278.41300000000001</v>
      </c>
      <c r="GJ109">
        <v>0</v>
      </c>
      <c r="GK109">
        <v>2135</v>
      </c>
      <c r="GL109">
        <v>930.00099999999998</v>
      </c>
      <c r="GM109">
        <v>2637.81</v>
      </c>
      <c r="GN109">
        <v>297.5</v>
      </c>
      <c r="GO109">
        <v>8245.92</v>
      </c>
      <c r="GP109">
        <v>166.53100000000001</v>
      </c>
      <c r="GQ109">
        <v>160.739</v>
      </c>
      <c r="GR109">
        <v>65.400000000000006</v>
      </c>
      <c r="GS109">
        <v>392.66899999999998</v>
      </c>
      <c r="GT109">
        <v>20.187999999999999</v>
      </c>
      <c r="GU109">
        <v>55.52</v>
      </c>
      <c r="GV109">
        <v>3.53</v>
      </c>
      <c r="GW109">
        <v>32.872300000000003</v>
      </c>
      <c r="GX109">
        <v>30.55</v>
      </c>
      <c r="GY109">
        <v>22.595199999999998</v>
      </c>
      <c r="GZ109">
        <v>35.020000000000003</v>
      </c>
      <c r="HA109">
        <v>4.0199999999999996</v>
      </c>
      <c r="HB109">
        <v>204.29499999999999</v>
      </c>
      <c r="HC109">
        <v>19.829999999999998</v>
      </c>
      <c r="HD109">
        <v>55.52</v>
      </c>
      <c r="HE109">
        <v>3.53</v>
      </c>
      <c r="HF109">
        <v>15.45</v>
      </c>
      <c r="HG109">
        <v>30.55</v>
      </c>
      <c r="HH109">
        <v>18.12</v>
      </c>
      <c r="HI109">
        <v>35.020000000000003</v>
      </c>
      <c r="HJ109">
        <v>4.0199999999999996</v>
      </c>
      <c r="HK109">
        <v>182.04</v>
      </c>
      <c r="ID109">
        <v>0</v>
      </c>
      <c r="IE109">
        <v>2.3673299999999999</v>
      </c>
      <c r="IF109">
        <v>3.1791600000000003E-2</v>
      </c>
      <c r="IG109">
        <v>0</v>
      </c>
      <c r="IH109">
        <v>0.62342900000000001</v>
      </c>
      <c r="II109">
        <v>0.118043</v>
      </c>
      <c r="IJ109">
        <v>0.43196400000000001</v>
      </c>
      <c r="IK109">
        <v>6.2929700000000005E-2</v>
      </c>
      <c r="IL109">
        <v>3.6354899999999999</v>
      </c>
      <c r="IM109">
        <v>45.9</v>
      </c>
      <c r="IN109">
        <v>22.7</v>
      </c>
      <c r="IO109">
        <v>23.2</v>
      </c>
      <c r="IP109">
        <v>47.9</v>
      </c>
      <c r="IQ109">
        <v>22.7</v>
      </c>
      <c r="IR109">
        <v>25.2</v>
      </c>
      <c r="IU109">
        <v>24.84</v>
      </c>
      <c r="IV109">
        <v>16.809999999999999</v>
      </c>
      <c r="IW109">
        <v>27.71</v>
      </c>
      <c r="IX109">
        <v>17.88</v>
      </c>
      <c r="IY109">
        <v>24.84</v>
      </c>
      <c r="IZ109">
        <v>16.809999999999999</v>
      </c>
      <c r="JA109">
        <v>61.34</v>
      </c>
      <c r="JB109">
        <v>50.770299999999999</v>
      </c>
      <c r="JK109">
        <v>1</v>
      </c>
      <c r="JL109">
        <v>2.83324</v>
      </c>
      <c r="JM109">
        <v>2.83324</v>
      </c>
      <c r="JP109">
        <v>4507.1000000000004</v>
      </c>
      <c r="JQ109">
        <v>2.83324</v>
      </c>
      <c r="JR109">
        <v>0.2</v>
      </c>
      <c r="JS109">
        <v>0.26</v>
      </c>
      <c r="JT109">
        <v>1.56</v>
      </c>
      <c r="JU109">
        <v>0.2</v>
      </c>
      <c r="JV109">
        <v>0.26</v>
      </c>
      <c r="JW109">
        <v>1.63</v>
      </c>
      <c r="JZ109">
        <v>1</v>
      </c>
      <c r="KA109">
        <v>1</v>
      </c>
      <c r="KB109">
        <v>32.746899999999997</v>
      </c>
      <c r="KC109">
        <v>17.154800000000002</v>
      </c>
      <c r="KD109">
        <v>32.7453</v>
      </c>
      <c r="KE109">
        <v>19.063099999999999</v>
      </c>
      <c r="KF109">
        <v>50.044899999999998</v>
      </c>
      <c r="KG109">
        <v>37.313899999999997</v>
      </c>
      <c r="KJ109">
        <v>8.0961300000000005</v>
      </c>
      <c r="KK109">
        <v>103.00700000000001</v>
      </c>
      <c r="KL109">
        <v>51.628700000000002</v>
      </c>
      <c r="KM109">
        <v>14.776</v>
      </c>
      <c r="KN109">
        <v>0</v>
      </c>
      <c r="KO109">
        <v>-461.76400000000001</v>
      </c>
      <c r="KP109">
        <v>0</v>
      </c>
      <c r="KQ109">
        <v>0</v>
      </c>
      <c r="KR109">
        <v>110.455</v>
      </c>
      <c r="KS109">
        <v>177.49100000000001</v>
      </c>
      <c r="KT109">
        <v>395.209</v>
      </c>
      <c r="KU109">
        <v>26.3203</v>
      </c>
      <c r="KV109">
        <v>425.21899999999999</v>
      </c>
      <c r="KW109">
        <v>328.93299999999999</v>
      </c>
      <c r="KX109">
        <v>572.79700000000003</v>
      </c>
      <c r="KY109">
        <v>0</v>
      </c>
      <c r="KZ109">
        <v>229.07599999999999</v>
      </c>
      <c r="LA109">
        <v>1130.81</v>
      </c>
      <c r="LB109">
        <v>9.3800399999999993</v>
      </c>
      <c r="LC109">
        <v>125.623</v>
      </c>
      <c r="LD109">
        <v>51.628700000000002</v>
      </c>
      <c r="LE109">
        <v>14.776</v>
      </c>
      <c r="LF109">
        <v>-461.76400000000001</v>
      </c>
      <c r="LG109">
        <v>110.455</v>
      </c>
      <c r="LH109">
        <v>178.196</v>
      </c>
      <c r="LI109">
        <v>395.209</v>
      </c>
      <c r="LJ109">
        <v>26.3203</v>
      </c>
      <c r="LK109">
        <v>449.82299999999998</v>
      </c>
      <c r="LL109">
        <v>380.12700000000001</v>
      </c>
      <c r="LM109">
        <v>572.79700000000003</v>
      </c>
      <c r="LN109">
        <v>229.07599999999999</v>
      </c>
      <c r="LO109">
        <v>1182</v>
      </c>
      <c r="LP109">
        <v>40.0702</v>
      </c>
      <c r="LQ109">
        <v>440.87099999999998</v>
      </c>
      <c r="LR109">
        <v>51.628700000000002</v>
      </c>
      <c r="LS109">
        <v>0</v>
      </c>
      <c r="LT109">
        <v>466.012</v>
      </c>
      <c r="LU109">
        <v>175.56200000000001</v>
      </c>
      <c r="LV109">
        <v>523.41</v>
      </c>
      <c r="LW109">
        <v>78.617400000000004</v>
      </c>
      <c r="LX109">
        <v>1776.17</v>
      </c>
      <c r="LY109">
        <v>883.78300000000002</v>
      </c>
      <c r="LZ109">
        <v>853.04499999999996</v>
      </c>
      <c r="MA109">
        <v>347.08</v>
      </c>
      <c r="MB109">
        <v>2083.91</v>
      </c>
    </row>
    <row r="110" spans="1:340" x14ac:dyDescent="0.25">
      <c r="A110" s="26">
        <v>44502.572916666664</v>
      </c>
      <c r="B110" t="s">
        <v>1458</v>
      </c>
      <c r="C110" t="s">
        <v>885</v>
      </c>
      <c r="D110">
        <v>11</v>
      </c>
      <c r="E110">
        <v>1</v>
      </c>
      <c r="F110">
        <v>2100</v>
      </c>
      <c r="G110" t="s">
        <v>87</v>
      </c>
      <c r="H110" t="s">
        <v>393</v>
      </c>
      <c r="I110">
        <v>5.88</v>
      </c>
      <c r="J110">
        <v>2.1</v>
      </c>
      <c r="K110">
        <v>2.1</v>
      </c>
      <c r="L110">
        <v>22.7</v>
      </c>
      <c r="O110">
        <v>123.982</v>
      </c>
      <c r="P110">
        <v>960.78200000000004</v>
      </c>
      <c r="Q110">
        <v>277.42</v>
      </c>
      <c r="R110">
        <v>81.133799999999994</v>
      </c>
      <c r="S110">
        <v>0</v>
      </c>
      <c r="T110">
        <v>-5204.37</v>
      </c>
      <c r="U110">
        <v>0</v>
      </c>
      <c r="V110">
        <v>0</v>
      </c>
      <c r="W110">
        <v>505.55700000000002</v>
      </c>
      <c r="X110">
        <v>957.61199999999997</v>
      </c>
      <c r="Y110">
        <v>2025.88</v>
      </c>
      <c r="Z110">
        <v>119.621</v>
      </c>
      <c r="AA110">
        <v>-152.37799999999999</v>
      </c>
      <c r="AB110">
        <v>1443.32</v>
      </c>
      <c r="AC110">
        <v>183.03</v>
      </c>
      <c r="AD110">
        <v>110.172</v>
      </c>
      <c r="AE110">
        <v>0</v>
      </c>
      <c r="AF110">
        <v>43.1646</v>
      </c>
      <c r="AG110">
        <v>336.36700000000002</v>
      </c>
      <c r="AH110">
        <v>293.20299999999997</v>
      </c>
      <c r="AI110">
        <v>20.57</v>
      </c>
      <c r="AJ110">
        <v>31.28</v>
      </c>
      <c r="AK110">
        <v>3.66</v>
      </c>
      <c r="AL110">
        <v>11.69</v>
      </c>
      <c r="AM110">
        <v>0</v>
      </c>
      <c r="AN110">
        <v>-58.47</v>
      </c>
      <c r="AO110">
        <v>0</v>
      </c>
      <c r="AP110">
        <v>0</v>
      </c>
      <c r="AQ110">
        <v>7.35</v>
      </c>
      <c r="AR110">
        <v>17.55</v>
      </c>
      <c r="AS110">
        <v>27.48</v>
      </c>
      <c r="AT110">
        <v>1.63</v>
      </c>
      <c r="AU110">
        <v>62.74</v>
      </c>
      <c r="AV110">
        <v>67.2</v>
      </c>
      <c r="BI110">
        <v>0</v>
      </c>
      <c r="BJ110">
        <v>1.4849000000000001</v>
      </c>
      <c r="BK110">
        <v>3.1678199999999997E-2</v>
      </c>
      <c r="BL110">
        <v>1.40705E-2</v>
      </c>
      <c r="BM110">
        <v>0</v>
      </c>
      <c r="BN110">
        <v>-9.7813700000000003E-2</v>
      </c>
      <c r="BO110">
        <v>0</v>
      </c>
      <c r="BP110">
        <v>0</v>
      </c>
      <c r="BQ110">
        <v>0.134212</v>
      </c>
      <c r="BR110">
        <v>0.17657200000000001</v>
      </c>
      <c r="BS110">
        <v>0.30364400000000002</v>
      </c>
      <c r="BT110">
        <v>2.03874E-2</v>
      </c>
      <c r="BU110">
        <v>2.06765</v>
      </c>
      <c r="BV110">
        <v>1.53064</v>
      </c>
      <c r="BW110">
        <v>133.73500000000001</v>
      </c>
      <c r="BX110">
        <v>1099.6099999999999</v>
      </c>
      <c r="BY110">
        <v>277.42</v>
      </c>
      <c r="BZ110">
        <v>81.133799999999994</v>
      </c>
      <c r="CA110">
        <v>-5204.37</v>
      </c>
      <c r="CB110">
        <v>505.55700000000002</v>
      </c>
      <c r="CC110">
        <v>961.41200000000003</v>
      </c>
      <c r="CD110">
        <v>2025.88</v>
      </c>
      <c r="CE110">
        <v>119.621</v>
      </c>
      <c r="CF110">
        <v>-7.0210300000000004E-4</v>
      </c>
      <c r="CG110">
        <v>1591.9</v>
      </c>
      <c r="CH110">
        <v>197.429</v>
      </c>
      <c r="CI110">
        <v>110.172</v>
      </c>
      <c r="CJ110">
        <v>43.1646</v>
      </c>
      <c r="CK110">
        <v>350.76600000000002</v>
      </c>
      <c r="CL110">
        <v>307.601</v>
      </c>
      <c r="CM110">
        <v>22.26</v>
      </c>
      <c r="CN110">
        <v>35.47</v>
      </c>
      <c r="CO110">
        <v>3.66</v>
      </c>
      <c r="CP110">
        <v>11.69</v>
      </c>
      <c r="CQ110">
        <v>-58.52</v>
      </c>
      <c r="CR110">
        <v>7.35</v>
      </c>
      <c r="CS110">
        <v>17.600000000000001</v>
      </c>
      <c r="CT110">
        <v>27.48</v>
      </c>
      <c r="CU110">
        <v>1.63</v>
      </c>
      <c r="CV110">
        <v>68.62</v>
      </c>
      <c r="CW110">
        <v>73.08</v>
      </c>
      <c r="DH110">
        <v>0</v>
      </c>
      <c r="DI110">
        <v>1.6172500000000001</v>
      </c>
      <c r="DJ110">
        <v>3.1678199999999997E-2</v>
      </c>
      <c r="DK110">
        <v>1.40705E-2</v>
      </c>
      <c r="DL110">
        <v>-9.7813700000000003E-2</v>
      </c>
      <c r="DM110">
        <v>0.134212</v>
      </c>
      <c r="DN110">
        <v>0.177205</v>
      </c>
      <c r="DO110">
        <v>0.30364400000000002</v>
      </c>
      <c r="DP110">
        <v>2.03874E-2</v>
      </c>
      <c r="DQ110">
        <v>2.2006399999999999</v>
      </c>
      <c r="DR110">
        <v>1.663</v>
      </c>
      <c r="DS110" t="s">
        <v>1352</v>
      </c>
      <c r="DT110" t="s">
        <v>670</v>
      </c>
      <c r="DU110" t="s">
        <v>665</v>
      </c>
      <c r="DV110" t="s">
        <v>501</v>
      </c>
      <c r="DW110">
        <v>0.13299</v>
      </c>
      <c r="DX110">
        <v>0.132356</v>
      </c>
      <c r="DY110">
        <v>8.6</v>
      </c>
      <c r="DZ110">
        <v>8</v>
      </c>
      <c r="EC110">
        <v>123.982</v>
      </c>
      <c r="ED110">
        <v>960.78200000000004</v>
      </c>
      <c r="EE110">
        <v>277.42</v>
      </c>
      <c r="EF110">
        <v>81.133799999999994</v>
      </c>
      <c r="EG110">
        <v>0</v>
      </c>
      <c r="EH110">
        <v>-5204.37</v>
      </c>
      <c r="EI110">
        <v>0</v>
      </c>
      <c r="EJ110">
        <v>0</v>
      </c>
      <c r="EK110">
        <v>505.55700000000002</v>
      </c>
      <c r="EL110">
        <v>957.61199999999997</v>
      </c>
      <c r="EM110">
        <v>2025.88</v>
      </c>
      <c r="EN110">
        <v>119.621</v>
      </c>
      <c r="EO110">
        <v>-152.37799999999999</v>
      </c>
      <c r="EP110">
        <v>183.03</v>
      </c>
      <c r="EQ110">
        <v>110.172</v>
      </c>
      <c r="ER110">
        <v>0</v>
      </c>
      <c r="ES110">
        <v>43.1646</v>
      </c>
      <c r="ET110">
        <v>336.36700000000002</v>
      </c>
      <c r="EU110">
        <v>20.57</v>
      </c>
      <c r="EV110">
        <v>31.28</v>
      </c>
      <c r="EW110">
        <v>3.66</v>
      </c>
      <c r="EX110">
        <v>11.69</v>
      </c>
      <c r="EY110">
        <v>0</v>
      </c>
      <c r="EZ110">
        <v>-58.47</v>
      </c>
      <c r="FA110">
        <v>0</v>
      </c>
      <c r="FB110">
        <v>0</v>
      </c>
      <c r="FC110">
        <v>7.35</v>
      </c>
      <c r="FD110">
        <v>17.55</v>
      </c>
      <c r="FE110">
        <v>27.48</v>
      </c>
      <c r="FF110">
        <v>1.63</v>
      </c>
      <c r="FG110">
        <v>62.74</v>
      </c>
      <c r="FT110">
        <v>0</v>
      </c>
      <c r="FU110">
        <v>1.4849000000000001</v>
      </c>
      <c r="FV110">
        <v>3.1678199999999997E-2</v>
      </c>
      <c r="FW110">
        <v>1.40705E-2</v>
      </c>
      <c r="FX110">
        <v>0</v>
      </c>
      <c r="FY110">
        <v>-9.7813700000000003E-2</v>
      </c>
      <c r="FZ110">
        <v>0</v>
      </c>
      <c r="GA110">
        <v>0</v>
      </c>
      <c r="GB110">
        <v>0.134212</v>
      </c>
      <c r="GC110">
        <v>0.17657200000000001</v>
      </c>
      <c r="GD110">
        <v>0.30364400000000002</v>
      </c>
      <c r="GE110">
        <v>2.03874E-2</v>
      </c>
      <c r="GF110">
        <v>2.06765</v>
      </c>
      <c r="GG110">
        <v>460.28899999999999</v>
      </c>
      <c r="GH110">
        <v>3258.33</v>
      </c>
      <c r="GI110">
        <v>277.42</v>
      </c>
      <c r="GJ110">
        <v>0</v>
      </c>
      <c r="GK110">
        <v>2135</v>
      </c>
      <c r="GL110">
        <v>930.00099999999998</v>
      </c>
      <c r="GM110">
        <v>2637.81</v>
      </c>
      <c r="GN110">
        <v>297.5</v>
      </c>
      <c r="GO110">
        <v>9996.35</v>
      </c>
      <c r="GP110">
        <v>383.21300000000002</v>
      </c>
      <c r="GQ110">
        <v>163.262</v>
      </c>
      <c r="GR110">
        <v>65.400000000000006</v>
      </c>
      <c r="GS110">
        <v>611.875</v>
      </c>
      <c r="GT110">
        <v>50.564900000000002</v>
      </c>
      <c r="GU110">
        <v>90.81</v>
      </c>
      <c r="GV110">
        <v>3.66</v>
      </c>
      <c r="GW110">
        <v>36.511600000000001</v>
      </c>
      <c r="GX110">
        <v>31.81</v>
      </c>
      <c r="GY110">
        <v>23.1995</v>
      </c>
      <c r="GZ110">
        <v>36.35</v>
      </c>
      <c r="HA110">
        <v>4.03</v>
      </c>
      <c r="HB110">
        <v>276.93599999999998</v>
      </c>
      <c r="HC110">
        <v>45.61</v>
      </c>
      <c r="HD110">
        <v>90.81</v>
      </c>
      <c r="HE110">
        <v>3.66</v>
      </c>
      <c r="HF110">
        <v>15.7</v>
      </c>
      <c r="HG110">
        <v>31.81</v>
      </c>
      <c r="HH110">
        <v>18.559999999999999</v>
      </c>
      <c r="HI110">
        <v>36.35</v>
      </c>
      <c r="HJ110">
        <v>4.03</v>
      </c>
      <c r="HK110">
        <v>246.53</v>
      </c>
      <c r="ID110">
        <v>0</v>
      </c>
      <c r="IE110">
        <v>3.2263500000000001</v>
      </c>
      <c r="IF110">
        <v>3.1678199999999997E-2</v>
      </c>
      <c r="IG110">
        <v>0</v>
      </c>
      <c r="IH110">
        <v>0.62342900000000001</v>
      </c>
      <c r="II110">
        <v>0.118043</v>
      </c>
      <c r="IJ110">
        <v>0.43196400000000001</v>
      </c>
      <c r="IK110">
        <v>6.2929700000000005E-2</v>
      </c>
      <c r="IL110">
        <v>4.4943900000000001</v>
      </c>
      <c r="IM110">
        <v>43.8</v>
      </c>
      <c r="IN110">
        <v>21.1</v>
      </c>
      <c r="IO110">
        <v>22.7</v>
      </c>
      <c r="IP110">
        <v>45.9</v>
      </c>
      <c r="IQ110">
        <v>21.1</v>
      </c>
      <c r="IR110">
        <v>24.8</v>
      </c>
      <c r="IU110">
        <v>37.56</v>
      </c>
      <c r="IV110">
        <v>29.64</v>
      </c>
      <c r="IW110">
        <v>41.87</v>
      </c>
      <c r="IX110">
        <v>31.21</v>
      </c>
      <c r="IY110">
        <v>37.56</v>
      </c>
      <c r="IZ110">
        <v>29.64</v>
      </c>
      <c r="JA110">
        <v>99.99</v>
      </c>
      <c r="JB110">
        <v>81.556600000000003</v>
      </c>
      <c r="JK110">
        <v>1</v>
      </c>
      <c r="JL110">
        <v>3.35887</v>
      </c>
      <c r="JM110">
        <v>3.35887</v>
      </c>
      <c r="JP110">
        <v>5205.8900000000003</v>
      </c>
      <c r="JQ110">
        <v>3.35887</v>
      </c>
      <c r="JR110">
        <v>0.28999999999999998</v>
      </c>
      <c r="JS110">
        <v>0.51</v>
      </c>
      <c r="JT110">
        <v>2.06</v>
      </c>
      <c r="JU110">
        <v>0.3</v>
      </c>
      <c r="JV110">
        <v>0.5</v>
      </c>
      <c r="JW110">
        <v>2.17</v>
      </c>
      <c r="JZ110">
        <v>1</v>
      </c>
      <c r="KA110">
        <v>1</v>
      </c>
      <c r="KB110">
        <v>44.163200000000003</v>
      </c>
      <c r="KC110">
        <v>19.918600000000001</v>
      </c>
      <c r="KD110">
        <v>44.160899999999998</v>
      </c>
      <c r="KE110">
        <v>22.9041</v>
      </c>
      <c r="KF110">
        <v>68.540099999999995</v>
      </c>
      <c r="KG110">
        <v>53.583199999999998</v>
      </c>
      <c r="KJ110">
        <v>25.369800000000001</v>
      </c>
      <c r="KK110">
        <v>232.482</v>
      </c>
      <c r="KL110">
        <v>55.353299999999997</v>
      </c>
      <c r="KM110">
        <v>16.011700000000001</v>
      </c>
      <c r="KN110">
        <v>0</v>
      </c>
      <c r="KO110">
        <v>-797.71199999999999</v>
      </c>
      <c r="KP110">
        <v>0</v>
      </c>
      <c r="KQ110">
        <v>0</v>
      </c>
      <c r="KR110">
        <v>109.703</v>
      </c>
      <c r="KS110">
        <v>191.011</v>
      </c>
      <c r="KT110">
        <v>413.96499999999997</v>
      </c>
      <c r="KU110">
        <v>26.198699999999999</v>
      </c>
      <c r="KV110">
        <v>272.38299999999998</v>
      </c>
      <c r="KW110">
        <v>971.34699999999998</v>
      </c>
      <c r="KX110">
        <v>584.68899999999996</v>
      </c>
      <c r="KY110">
        <v>0</v>
      </c>
      <c r="KZ110">
        <v>229.07599999999999</v>
      </c>
      <c r="LA110">
        <v>1785.11</v>
      </c>
      <c r="LB110">
        <v>27.085699999999999</v>
      </c>
      <c r="LC110">
        <v>264.92899999999997</v>
      </c>
      <c r="LD110">
        <v>55.353299999999997</v>
      </c>
      <c r="LE110">
        <v>16.011700000000001</v>
      </c>
      <c r="LF110">
        <v>-797.71199999999999</v>
      </c>
      <c r="LG110">
        <v>109.703</v>
      </c>
      <c r="LH110">
        <v>191.721</v>
      </c>
      <c r="LI110">
        <v>413.96499999999997</v>
      </c>
      <c r="LJ110">
        <v>26.198699999999999</v>
      </c>
      <c r="LK110">
        <v>307.25599999999997</v>
      </c>
      <c r="LL110">
        <v>1047.76</v>
      </c>
      <c r="LM110">
        <v>584.68899999999996</v>
      </c>
      <c r="LN110">
        <v>229.07599999999999</v>
      </c>
      <c r="LO110">
        <v>1861.52</v>
      </c>
      <c r="LP110">
        <v>95.694900000000004</v>
      </c>
      <c r="LQ110">
        <v>755.505</v>
      </c>
      <c r="LR110">
        <v>55.353299999999997</v>
      </c>
      <c r="LS110">
        <v>0</v>
      </c>
      <c r="LT110">
        <v>463.08</v>
      </c>
      <c r="LU110">
        <v>187.226</v>
      </c>
      <c r="LV110">
        <v>544.68899999999996</v>
      </c>
      <c r="LW110">
        <v>71.471400000000003</v>
      </c>
      <c r="LX110">
        <v>2173.02</v>
      </c>
      <c r="LY110">
        <v>2033.72</v>
      </c>
      <c r="LZ110">
        <v>866.43600000000004</v>
      </c>
      <c r="MA110">
        <v>347.08</v>
      </c>
      <c r="MB110">
        <v>3247.24</v>
      </c>
    </row>
    <row r="111" spans="1:340" x14ac:dyDescent="0.25">
      <c r="A111" s="26">
        <v>44502.573263888888</v>
      </c>
      <c r="B111" t="s">
        <v>1459</v>
      </c>
      <c r="C111" t="s">
        <v>887</v>
      </c>
      <c r="D111">
        <v>12</v>
      </c>
      <c r="E111">
        <v>1</v>
      </c>
      <c r="F111">
        <v>2100</v>
      </c>
      <c r="G111" t="s">
        <v>87</v>
      </c>
      <c r="H111" t="s">
        <v>393</v>
      </c>
      <c r="I111">
        <v>4.8499999999999996</v>
      </c>
      <c r="J111">
        <v>2</v>
      </c>
      <c r="K111">
        <v>2</v>
      </c>
      <c r="L111">
        <v>24.1</v>
      </c>
      <c r="O111">
        <v>133.65600000000001</v>
      </c>
      <c r="P111">
        <v>159.15100000000001</v>
      </c>
      <c r="Q111">
        <v>277.07299999999998</v>
      </c>
      <c r="R111">
        <v>81.134900000000002</v>
      </c>
      <c r="S111">
        <v>0</v>
      </c>
      <c r="T111">
        <v>-4302.38</v>
      </c>
      <c r="U111">
        <v>0</v>
      </c>
      <c r="V111">
        <v>0</v>
      </c>
      <c r="W111">
        <v>505.55700000000002</v>
      </c>
      <c r="X111">
        <v>938.41600000000005</v>
      </c>
      <c r="Y111">
        <v>2025.88</v>
      </c>
      <c r="Z111">
        <v>119.621</v>
      </c>
      <c r="AA111">
        <v>-61.891100000000002</v>
      </c>
      <c r="AB111">
        <v>651.01499999999999</v>
      </c>
      <c r="AC111">
        <v>197.28100000000001</v>
      </c>
      <c r="AD111">
        <v>114.539</v>
      </c>
      <c r="AE111">
        <v>0</v>
      </c>
      <c r="AF111">
        <v>43.1646</v>
      </c>
      <c r="AG111">
        <v>354.98500000000001</v>
      </c>
      <c r="AH111">
        <v>311.82</v>
      </c>
      <c r="AI111">
        <v>22.24</v>
      </c>
      <c r="AJ111">
        <v>14.7</v>
      </c>
      <c r="AK111">
        <v>3.66</v>
      </c>
      <c r="AL111">
        <v>12.08</v>
      </c>
      <c r="AM111">
        <v>0</v>
      </c>
      <c r="AN111">
        <v>-48.35</v>
      </c>
      <c r="AO111">
        <v>0</v>
      </c>
      <c r="AP111">
        <v>0</v>
      </c>
      <c r="AQ111">
        <v>7.37</v>
      </c>
      <c r="AR111">
        <v>17.37</v>
      </c>
      <c r="AS111">
        <v>27.51</v>
      </c>
      <c r="AT111">
        <v>1.64</v>
      </c>
      <c r="AU111">
        <v>58.22</v>
      </c>
      <c r="AV111">
        <v>52.68</v>
      </c>
      <c r="BI111">
        <v>0</v>
      </c>
      <c r="BJ111">
        <v>0.56546600000000002</v>
      </c>
      <c r="BK111">
        <v>3.1638600000000003E-2</v>
      </c>
      <c r="BL111">
        <v>1.40705E-2</v>
      </c>
      <c r="BM111">
        <v>0</v>
      </c>
      <c r="BN111">
        <v>-8.0562099999999998E-2</v>
      </c>
      <c r="BO111">
        <v>0</v>
      </c>
      <c r="BP111">
        <v>0</v>
      </c>
      <c r="BQ111">
        <v>0.134212</v>
      </c>
      <c r="BR111">
        <v>0.17436199999999999</v>
      </c>
      <c r="BS111">
        <v>0.30364400000000002</v>
      </c>
      <c r="BT111">
        <v>2.03874E-2</v>
      </c>
      <c r="BU111">
        <v>1.1632199999999999</v>
      </c>
      <c r="BV111">
        <v>0.61117500000000002</v>
      </c>
      <c r="BW111">
        <v>140.49700000000001</v>
      </c>
      <c r="BX111">
        <v>209.15</v>
      </c>
      <c r="BY111">
        <v>277.07299999999998</v>
      </c>
      <c r="BZ111">
        <v>81.134900000000002</v>
      </c>
      <c r="CA111">
        <v>-4302.38</v>
      </c>
      <c r="CB111">
        <v>505.55700000000002</v>
      </c>
      <c r="CC111">
        <v>943.46699999999998</v>
      </c>
      <c r="CD111">
        <v>2025.88</v>
      </c>
      <c r="CE111">
        <v>119.621</v>
      </c>
      <c r="CF111" s="27">
        <v>6.0639E-5</v>
      </c>
      <c r="CG111">
        <v>707.85500000000002</v>
      </c>
      <c r="CH111">
        <v>207.37899999999999</v>
      </c>
      <c r="CI111">
        <v>114.539</v>
      </c>
      <c r="CJ111">
        <v>43.1646</v>
      </c>
      <c r="CK111">
        <v>365.08300000000003</v>
      </c>
      <c r="CL111">
        <v>321.91800000000001</v>
      </c>
      <c r="CM111">
        <v>23.44</v>
      </c>
      <c r="CN111">
        <v>18.350000000000001</v>
      </c>
      <c r="CO111">
        <v>3.66</v>
      </c>
      <c r="CP111">
        <v>12.08</v>
      </c>
      <c r="CQ111">
        <v>-48.37</v>
      </c>
      <c r="CR111">
        <v>7.37</v>
      </c>
      <c r="CS111">
        <v>17.440000000000001</v>
      </c>
      <c r="CT111">
        <v>27.51</v>
      </c>
      <c r="CU111">
        <v>1.64</v>
      </c>
      <c r="CV111">
        <v>63.12</v>
      </c>
      <c r="CW111">
        <v>57.53</v>
      </c>
      <c r="DH111">
        <v>0</v>
      </c>
      <c r="DI111">
        <v>0.73802199999999996</v>
      </c>
      <c r="DJ111">
        <v>3.1638600000000003E-2</v>
      </c>
      <c r="DK111">
        <v>1.40705E-2</v>
      </c>
      <c r="DL111">
        <v>-8.0562099999999998E-2</v>
      </c>
      <c r="DM111">
        <v>0.134212</v>
      </c>
      <c r="DN111">
        <v>0.17513200000000001</v>
      </c>
      <c r="DO111">
        <v>0.30364400000000002</v>
      </c>
      <c r="DP111">
        <v>2.03874E-2</v>
      </c>
      <c r="DQ111">
        <v>1.3365400000000001</v>
      </c>
      <c r="DR111">
        <v>0.78373099999999996</v>
      </c>
      <c r="DS111" t="s">
        <v>1352</v>
      </c>
      <c r="DT111" t="s">
        <v>670</v>
      </c>
      <c r="DU111" t="s">
        <v>665</v>
      </c>
      <c r="DV111" t="s">
        <v>501</v>
      </c>
      <c r="DW111">
        <v>0.17332600000000001</v>
      </c>
      <c r="DX111">
        <v>0.17255599999999999</v>
      </c>
      <c r="DY111">
        <v>7.8</v>
      </c>
      <c r="DZ111">
        <v>8.4</v>
      </c>
      <c r="EC111">
        <v>133.65600000000001</v>
      </c>
      <c r="ED111">
        <v>159.15100000000001</v>
      </c>
      <c r="EE111">
        <v>277.07299999999998</v>
      </c>
      <c r="EF111">
        <v>81.134900000000002</v>
      </c>
      <c r="EG111">
        <v>0</v>
      </c>
      <c r="EH111">
        <v>-4302.38</v>
      </c>
      <c r="EI111">
        <v>0</v>
      </c>
      <c r="EJ111">
        <v>0</v>
      </c>
      <c r="EK111">
        <v>505.55700000000002</v>
      </c>
      <c r="EL111">
        <v>938.41600000000005</v>
      </c>
      <c r="EM111">
        <v>2025.88</v>
      </c>
      <c r="EN111">
        <v>119.621</v>
      </c>
      <c r="EO111">
        <v>-61.891100000000002</v>
      </c>
      <c r="EP111">
        <v>197.28100000000001</v>
      </c>
      <c r="EQ111">
        <v>114.539</v>
      </c>
      <c r="ER111">
        <v>0</v>
      </c>
      <c r="ES111">
        <v>43.1646</v>
      </c>
      <c r="ET111">
        <v>354.98500000000001</v>
      </c>
      <c r="EU111">
        <v>22.24</v>
      </c>
      <c r="EV111">
        <v>14.7</v>
      </c>
      <c r="EW111">
        <v>3.66</v>
      </c>
      <c r="EX111">
        <v>12.08</v>
      </c>
      <c r="EY111">
        <v>0</v>
      </c>
      <c r="EZ111">
        <v>-48.35</v>
      </c>
      <c r="FA111">
        <v>0</v>
      </c>
      <c r="FB111">
        <v>0</v>
      </c>
      <c r="FC111">
        <v>7.37</v>
      </c>
      <c r="FD111">
        <v>17.37</v>
      </c>
      <c r="FE111">
        <v>27.51</v>
      </c>
      <c r="FF111">
        <v>1.64</v>
      </c>
      <c r="FG111">
        <v>58.22</v>
      </c>
      <c r="FT111">
        <v>0</v>
      </c>
      <c r="FU111">
        <v>0.56546600000000002</v>
      </c>
      <c r="FV111">
        <v>3.1638600000000003E-2</v>
      </c>
      <c r="FW111">
        <v>1.40705E-2</v>
      </c>
      <c r="FX111">
        <v>0</v>
      </c>
      <c r="FY111">
        <v>-8.0562099999999998E-2</v>
      </c>
      <c r="FZ111">
        <v>0</v>
      </c>
      <c r="GA111">
        <v>0</v>
      </c>
      <c r="GB111">
        <v>0.134212</v>
      </c>
      <c r="GC111">
        <v>0.17436199999999999</v>
      </c>
      <c r="GD111">
        <v>0.30364400000000002</v>
      </c>
      <c r="GE111">
        <v>2.03874E-2</v>
      </c>
      <c r="GF111">
        <v>1.1632199999999999</v>
      </c>
      <c r="GG111">
        <v>467.20299999999997</v>
      </c>
      <c r="GH111">
        <v>1161.6600000000001</v>
      </c>
      <c r="GI111">
        <v>277.07299999999998</v>
      </c>
      <c r="GJ111">
        <v>0</v>
      </c>
      <c r="GK111">
        <v>2135</v>
      </c>
      <c r="GL111">
        <v>930.00099999999998</v>
      </c>
      <c r="GM111">
        <v>2637.81</v>
      </c>
      <c r="GN111">
        <v>297.5</v>
      </c>
      <c r="GO111">
        <v>7906.25</v>
      </c>
      <c r="GP111">
        <v>388.90899999999999</v>
      </c>
      <c r="GQ111">
        <v>168.15199999999999</v>
      </c>
      <c r="GR111">
        <v>65.400000000000006</v>
      </c>
      <c r="GS111">
        <v>622.46100000000001</v>
      </c>
      <c r="GT111">
        <v>49.003599999999999</v>
      </c>
      <c r="GU111">
        <v>54.21</v>
      </c>
      <c r="GV111">
        <v>3.66</v>
      </c>
      <c r="GW111">
        <v>39.268300000000004</v>
      </c>
      <c r="GX111">
        <v>31.93</v>
      </c>
      <c r="GY111">
        <v>23.209499999999998</v>
      </c>
      <c r="GZ111">
        <v>36.39</v>
      </c>
      <c r="HA111">
        <v>4.13</v>
      </c>
      <c r="HB111">
        <v>241.80099999999999</v>
      </c>
      <c r="HC111">
        <v>46.4</v>
      </c>
      <c r="HD111">
        <v>54.21</v>
      </c>
      <c r="HE111">
        <v>3.66</v>
      </c>
      <c r="HF111">
        <v>16.100000000000001</v>
      </c>
      <c r="HG111">
        <v>31.93</v>
      </c>
      <c r="HH111">
        <v>18.57</v>
      </c>
      <c r="HI111">
        <v>36.39</v>
      </c>
      <c r="HJ111">
        <v>4.13</v>
      </c>
      <c r="HK111">
        <v>211.39</v>
      </c>
      <c r="ID111">
        <v>0</v>
      </c>
      <c r="IE111">
        <v>2.4539200000000001</v>
      </c>
      <c r="IF111">
        <v>3.1638600000000003E-2</v>
      </c>
      <c r="IG111">
        <v>0</v>
      </c>
      <c r="IH111">
        <v>0.62342900000000001</v>
      </c>
      <c r="II111">
        <v>0.118043</v>
      </c>
      <c r="IJ111">
        <v>0.43196400000000001</v>
      </c>
      <c r="IK111">
        <v>6.2929700000000005E-2</v>
      </c>
      <c r="IL111">
        <v>3.72193</v>
      </c>
      <c r="IM111">
        <v>44.1</v>
      </c>
      <c r="IN111">
        <v>20</v>
      </c>
      <c r="IO111">
        <v>24.1</v>
      </c>
      <c r="IP111">
        <v>46.1</v>
      </c>
      <c r="IQ111">
        <v>20</v>
      </c>
      <c r="IR111">
        <v>26.1</v>
      </c>
      <c r="IU111">
        <v>21.11</v>
      </c>
      <c r="IV111">
        <v>31.57</v>
      </c>
      <c r="IW111">
        <v>24.84</v>
      </c>
      <c r="IX111">
        <v>32.69</v>
      </c>
      <c r="IY111">
        <v>21.11</v>
      </c>
      <c r="IZ111">
        <v>31.57</v>
      </c>
      <c r="JA111">
        <v>63.48</v>
      </c>
      <c r="JB111">
        <v>82.661900000000003</v>
      </c>
      <c r="JK111">
        <v>1</v>
      </c>
      <c r="JL111">
        <v>2.8233299999999999</v>
      </c>
      <c r="JM111">
        <v>2.8233299999999999</v>
      </c>
      <c r="JP111">
        <v>4303.6400000000003</v>
      </c>
      <c r="JQ111">
        <v>2.8233299999999999</v>
      </c>
      <c r="JR111">
        <v>0.25</v>
      </c>
      <c r="JS111">
        <v>0.41</v>
      </c>
      <c r="JT111">
        <v>2.1</v>
      </c>
      <c r="JU111">
        <v>0.26</v>
      </c>
      <c r="JV111">
        <v>0.4</v>
      </c>
      <c r="JW111">
        <v>2.17</v>
      </c>
      <c r="JZ111">
        <v>1</v>
      </c>
      <c r="KA111">
        <v>1</v>
      </c>
      <c r="KB111">
        <v>33.214100000000002</v>
      </c>
      <c r="KC111">
        <v>18.940100000000001</v>
      </c>
      <c r="KD111">
        <v>33.212800000000001</v>
      </c>
      <c r="KE111">
        <v>21.256</v>
      </c>
      <c r="KF111">
        <v>50.195</v>
      </c>
      <c r="KG111">
        <v>45.932200000000002</v>
      </c>
      <c r="KJ111">
        <v>27.395099999999999</v>
      </c>
      <c r="KK111">
        <v>37.264899999999997</v>
      </c>
      <c r="KL111">
        <v>55.284100000000002</v>
      </c>
      <c r="KM111">
        <v>16.012</v>
      </c>
      <c r="KN111">
        <v>0</v>
      </c>
      <c r="KO111">
        <v>-658.89300000000003</v>
      </c>
      <c r="KP111">
        <v>0</v>
      </c>
      <c r="KQ111">
        <v>0</v>
      </c>
      <c r="KR111">
        <v>109.703</v>
      </c>
      <c r="KS111">
        <v>186.93700000000001</v>
      </c>
      <c r="KT111">
        <v>413.96499999999997</v>
      </c>
      <c r="KU111">
        <v>26.198699999999999</v>
      </c>
      <c r="KV111">
        <v>213.86799999999999</v>
      </c>
      <c r="KW111">
        <v>1046.98</v>
      </c>
      <c r="KX111">
        <v>607.86199999999997</v>
      </c>
      <c r="KY111">
        <v>0</v>
      </c>
      <c r="KZ111">
        <v>229.07599999999999</v>
      </c>
      <c r="LA111">
        <v>1883.92</v>
      </c>
      <c r="LB111">
        <v>28.4787</v>
      </c>
      <c r="LC111">
        <v>49.5916</v>
      </c>
      <c r="LD111">
        <v>55.284100000000002</v>
      </c>
      <c r="LE111">
        <v>16.012</v>
      </c>
      <c r="LF111">
        <v>-658.89300000000003</v>
      </c>
      <c r="LG111">
        <v>109.703</v>
      </c>
      <c r="LH111">
        <v>187.92699999999999</v>
      </c>
      <c r="LI111">
        <v>413.96499999999997</v>
      </c>
      <c r="LJ111">
        <v>26.198699999999999</v>
      </c>
      <c r="LK111">
        <v>228.267</v>
      </c>
      <c r="LL111">
        <v>1100.57</v>
      </c>
      <c r="LM111">
        <v>607.86199999999997</v>
      </c>
      <c r="LN111">
        <v>229.07599999999999</v>
      </c>
      <c r="LO111">
        <v>1937.51</v>
      </c>
      <c r="LP111">
        <v>97.323899999999995</v>
      </c>
      <c r="LQ111">
        <v>281.65800000000002</v>
      </c>
      <c r="LR111">
        <v>55.284100000000002</v>
      </c>
      <c r="LS111">
        <v>0</v>
      </c>
      <c r="LT111">
        <v>463.08</v>
      </c>
      <c r="LU111">
        <v>187.226</v>
      </c>
      <c r="LV111">
        <v>544.68899999999996</v>
      </c>
      <c r="LW111">
        <v>71.471400000000003</v>
      </c>
      <c r="LX111">
        <v>1700.73</v>
      </c>
      <c r="LY111">
        <v>2063.9499999999998</v>
      </c>
      <c r="LZ111">
        <v>892.38499999999999</v>
      </c>
      <c r="MA111">
        <v>347.08</v>
      </c>
      <c r="MB111">
        <v>3303.42</v>
      </c>
    </row>
    <row r="112" spans="1:340" x14ac:dyDescent="0.25">
      <c r="A112" s="26">
        <v>44502.573611111111</v>
      </c>
      <c r="B112" t="s">
        <v>1460</v>
      </c>
      <c r="C112" t="s">
        <v>889</v>
      </c>
      <c r="D112">
        <v>13</v>
      </c>
      <c r="E112">
        <v>1</v>
      </c>
      <c r="F112">
        <v>2100</v>
      </c>
      <c r="G112" t="s">
        <v>87</v>
      </c>
      <c r="H112" t="s">
        <v>393</v>
      </c>
      <c r="I112">
        <v>5.52</v>
      </c>
      <c r="J112">
        <v>2.1</v>
      </c>
      <c r="K112">
        <v>2</v>
      </c>
      <c r="L112">
        <v>24.3</v>
      </c>
      <c r="O112">
        <v>111.05</v>
      </c>
      <c r="P112">
        <v>1089.3499999999999</v>
      </c>
      <c r="Q112">
        <v>278.41300000000001</v>
      </c>
      <c r="R112">
        <v>81.132599999999996</v>
      </c>
      <c r="S112">
        <v>0</v>
      </c>
      <c r="T112">
        <v>-5343.73</v>
      </c>
      <c r="U112">
        <v>0</v>
      </c>
      <c r="V112">
        <v>0</v>
      </c>
      <c r="W112">
        <v>505.55700000000002</v>
      </c>
      <c r="X112">
        <v>966.74900000000002</v>
      </c>
      <c r="Y112">
        <v>2025.88</v>
      </c>
      <c r="Z112">
        <v>119.621</v>
      </c>
      <c r="AA112">
        <v>-165.971</v>
      </c>
      <c r="AB112">
        <v>1559.95</v>
      </c>
      <c r="AC112">
        <v>163.93799999999999</v>
      </c>
      <c r="AD112">
        <v>108.419</v>
      </c>
      <c r="AE112">
        <v>0</v>
      </c>
      <c r="AF112">
        <v>43.1646</v>
      </c>
      <c r="AG112">
        <v>315.52100000000002</v>
      </c>
      <c r="AH112">
        <v>272.35599999999999</v>
      </c>
      <c r="AI112">
        <v>18.579999999999998</v>
      </c>
      <c r="AJ112">
        <v>35.25</v>
      </c>
      <c r="AK112">
        <v>3.69</v>
      </c>
      <c r="AL112">
        <v>11.55</v>
      </c>
      <c r="AM112">
        <v>0</v>
      </c>
      <c r="AN112">
        <v>-58.19</v>
      </c>
      <c r="AO112">
        <v>0</v>
      </c>
      <c r="AP112">
        <v>0</v>
      </c>
      <c r="AQ112">
        <v>7.52</v>
      </c>
      <c r="AR112">
        <v>18.09</v>
      </c>
      <c r="AS112">
        <v>27.67</v>
      </c>
      <c r="AT112">
        <v>1.65</v>
      </c>
      <c r="AU112">
        <v>65.81</v>
      </c>
      <c r="AV112">
        <v>69.069999999999993</v>
      </c>
      <c r="BI112">
        <v>0</v>
      </c>
      <c r="BJ112">
        <v>1.74028</v>
      </c>
      <c r="BK112">
        <v>3.1791600000000003E-2</v>
      </c>
      <c r="BL112">
        <v>1.40705E-2</v>
      </c>
      <c r="BM112">
        <v>0</v>
      </c>
      <c r="BN112">
        <v>-7.9702200000000001E-2</v>
      </c>
      <c r="BO112">
        <v>0</v>
      </c>
      <c r="BP112">
        <v>0</v>
      </c>
      <c r="BQ112">
        <v>0.134212</v>
      </c>
      <c r="BR112">
        <v>0.17735400000000001</v>
      </c>
      <c r="BS112">
        <v>0.30364400000000002</v>
      </c>
      <c r="BT112">
        <v>2.03874E-2</v>
      </c>
      <c r="BU112">
        <v>2.3420399999999999</v>
      </c>
      <c r="BV112">
        <v>1.7861400000000001</v>
      </c>
      <c r="BW112">
        <v>116.839</v>
      </c>
      <c r="BX112">
        <v>1245.5999999999999</v>
      </c>
      <c r="BY112">
        <v>278.41300000000001</v>
      </c>
      <c r="BZ112">
        <v>81.132599999999996</v>
      </c>
      <c r="CA112">
        <v>-5343.73</v>
      </c>
      <c r="CB112">
        <v>505.55700000000002</v>
      </c>
      <c r="CC112">
        <v>970.68600000000004</v>
      </c>
      <c r="CD112">
        <v>2025.88</v>
      </c>
      <c r="CE112">
        <v>119.621</v>
      </c>
      <c r="CF112">
        <v>-3.6557899999999999E-4</v>
      </c>
      <c r="CG112">
        <v>1721.98</v>
      </c>
      <c r="CH112">
        <v>172.48400000000001</v>
      </c>
      <c r="CI112">
        <v>108.419</v>
      </c>
      <c r="CJ112">
        <v>43.1646</v>
      </c>
      <c r="CK112">
        <v>324.06700000000001</v>
      </c>
      <c r="CL112">
        <v>280.90199999999999</v>
      </c>
      <c r="CM112">
        <v>19.59</v>
      </c>
      <c r="CN112">
        <v>39.76</v>
      </c>
      <c r="CO112">
        <v>3.69</v>
      </c>
      <c r="CP112">
        <v>11.55</v>
      </c>
      <c r="CQ112">
        <v>-58.25</v>
      </c>
      <c r="CR112">
        <v>7.52</v>
      </c>
      <c r="CS112">
        <v>18.14</v>
      </c>
      <c r="CT112">
        <v>27.67</v>
      </c>
      <c r="CU112">
        <v>1.65</v>
      </c>
      <c r="CV112">
        <v>71.319999999999993</v>
      </c>
      <c r="CW112">
        <v>74.59</v>
      </c>
      <c r="DH112">
        <v>0</v>
      </c>
      <c r="DI112">
        <v>1.90547</v>
      </c>
      <c r="DJ112">
        <v>3.1791600000000003E-2</v>
      </c>
      <c r="DK112">
        <v>1.40705E-2</v>
      </c>
      <c r="DL112">
        <v>-7.9702200000000001E-2</v>
      </c>
      <c r="DM112">
        <v>0.134212</v>
      </c>
      <c r="DN112">
        <v>0.17784800000000001</v>
      </c>
      <c r="DO112">
        <v>0.30364400000000002</v>
      </c>
      <c r="DP112">
        <v>2.03874E-2</v>
      </c>
      <c r="DQ112">
        <v>2.5077199999999999</v>
      </c>
      <c r="DR112">
        <v>1.95133</v>
      </c>
      <c r="DS112" t="s">
        <v>1352</v>
      </c>
      <c r="DT112" t="s">
        <v>670</v>
      </c>
      <c r="DU112" t="s">
        <v>665</v>
      </c>
      <c r="DV112" t="s">
        <v>501</v>
      </c>
      <c r="DW112">
        <v>0.165687</v>
      </c>
      <c r="DX112">
        <v>0.16519200000000001</v>
      </c>
      <c r="DY112">
        <v>7.7</v>
      </c>
      <c r="DZ112">
        <v>7.4</v>
      </c>
      <c r="EC112">
        <v>111.05</v>
      </c>
      <c r="ED112">
        <v>1089.3499999999999</v>
      </c>
      <c r="EE112">
        <v>278.41300000000001</v>
      </c>
      <c r="EF112">
        <v>81.132599999999996</v>
      </c>
      <c r="EG112">
        <v>0</v>
      </c>
      <c r="EH112">
        <v>-5343.73</v>
      </c>
      <c r="EI112">
        <v>0</v>
      </c>
      <c r="EJ112">
        <v>0</v>
      </c>
      <c r="EK112">
        <v>505.55700000000002</v>
      </c>
      <c r="EL112">
        <v>966.74900000000002</v>
      </c>
      <c r="EM112">
        <v>2025.88</v>
      </c>
      <c r="EN112">
        <v>119.621</v>
      </c>
      <c r="EO112">
        <v>-165.971</v>
      </c>
      <c r="EP112">
        <v>163.93799999999999</v>
      </c>
      <c r="EQ112">
        <v>108.419</v>
      </c>
      <c r="ER112">
        <v>0</v>
      </c>
      <c r="ES112">
        <v>43.1646</v>
      </c>
      <c r="ET112">
        <v>315.52100000000002</v>
      </c>
      <c r="EU112">
        <v>18.579999999999998</v>
      </c>
      <c r="EV112">
        <v>35.25</v>
      </c>
      <c r="EW112">
        <v>3.69</v>
      </c>
      <c r="EX112">
        <v>11.55</v>
      </c>
      <c r="EY112">
        <v>0</v>
      </c>
      <c r="EZ112">
        <v>-58.19</v>
      </c>
      <c r="FA112">
        <v>0</v>
      </c>
      <c r="FB112">
        <v>0</v>
      </c>
      <c r="FC112">
        <v>7.52</v>
      </c>
      <c r="FD112">
        <v>18.09</v>
      </c>
      <c r="FE112">
        <v>27.67</v>
      </c>
      <c r="FF112">
        <v>1.65</v>
      </c>
      <c r="FG112">
        <v>65.81</v>
      </c>
      <c r="FT112">
        <v>0</v>
      </c>
      <c r="FU112">
        <v>1.74028</v>
      </c>
      <c r="FV112">
        <v>3.1791600000000003E-2</v>
      </c>
      <c r="FW112">
        <v>1.40705E-2</v>
      </c>
      <c r="FX112">
        <v>0</v>
      </c>
      <c r="FY112">
        <v>-7.9702200000000001E-2</v>
      </c>
      <c r="FZ112">
        <v>0</v>
      </c>
      <c r="GA112">
        <v>0</v>
      </c>
      <c r="GB112">
        <v>0.134212</v>
      </c>
      <c r="GC112">
        <v>0.17735400000000001</v>
      </c>
      <c r="GD112">
        <v>0.30364400000000002</v>
      </c>
      <c r="GE112">
        <v>2.03874E-2</v>
      </c>
      <c r="GF112">
        <v>2.3420399999999999</v>
      </c>
      <c r="GG112">
        <v>407.78</v>
      </c>
      <c r="GH112">
        <v>3596.71</v>
      </c>
      <c r="GI112">
        <v>278.41300000000001</v>
      </c>
      <c r="GJ112">
        <v>0</v>
      </c>
      <c r="GK112">
        <v>2135</v>
      </c>
      <c r="GL112">
        <v>930.00099999999998</v>
      </c>
      <c r="GM112">
        <v>2637.81</v>
      </c>
      <c r="GN112">
        <v>297.5</v>
      </c>
      <c r="GO112">
        <v>10283.200000000001</v>
      </c>
      <c r="GP112">
        <v>339.495</v>
      </c>
      <c r="GQ112">
        <v>161.28800000000001</v>
      </c>
      <c r="GR112">
        <v>65.400000000000006</v>
      </c>
      <c r="GS112">
        <v>566.18200000000002</v>
      </c>
      <c r="GT112">
        <v>43.799599999999998</v>
      </c>
      <c r="GU112">
        <v>91.93</v>
      </c>
      <c r="GV112">
        <v>3.69</v>
      </c>
      <c r="GW112">
        <v>34.488900000000001</v>
      </c>
      <c r="GX112">
        <v>32.729999999999997</v>
      </c>
      <c r="GY112">
        <v>23.279499999999999</v>
      </c>
      <c r="GZ112">
        <v>36.64</v>
      </c>
      <c r="HA112">
        <v>4.22</v>
      </c>
      <c r="HB112">
        <v>270.77800000000002</v>
      </c>
      <c r="HC112">
        <v>40.69</v>
      </c>
      <c r="HD112">
        <v>91.93</v>
      </c>
      <c r="HE112">
        <v>3.69</v>
      </c>
      <c r="HF112">
        <v>15.52</v>
      </c>
      <c r="HG112">
        <v>32.729999999999997</v>
      </c>
      <c r="HH112">
        <v>18.64</v>
      </c>
      <c r="HI112">
        <v>36.64</v>
      </c>
      <c r="HJ112">
        <v>4.22</v>
      </c>
      <c r="HK112">
        <v>244.06</v>
      </c>
      <c r="ID112">
        <v>0</v>
      </c>
      <c r="IE112">
        <v>3.3230300000000002</v>
      </c>
      <c r="IF112">
        <v>3.1791600000000003E-2</v>
      </c>
      <c r="IG112">
        <v>0</v>
      </c>
      <c r="IH112">
        <v>0.62342900000000001</v>
      </c>
      <c r="II112">
        <v>0.118043</v>
      </c>
      <c r="IJ112">
        <v>0.43196400000000001</v>
      </c>
      <c r="IK112">
        <v>6.2929700000000005E-2</v>
      </c>
      <c r="IL112">
        <v>4.5911799999999996</v>
      </c>
      <c r="IM112">
        <v>45.8</v>
      </c>
      <c r="IN112">
        <v>21.5</v>
      </c>
      <c r="IO112">
        <v>24.3</v>
      </c>
      <c r="IP112">
        <v>47.9</v>
      </c>
      <c r="IQ112">
        <v>21.6</v>
      </c>
      <c r="IR112">
        <v>26.3</v>
      </c>
      <c r="IU112">
        <v>41.44</v>
      </c>
      <c r="IV112">
        <v>27.63</v>
      </c>
      <c r="IW112">
        <v>46.02</v>
      </c>
      <c r="IX112">
        <v>28.57</v>
      </c>
      <c r="IY112">
        <v>41.44</v>
      </c>
      <c r="IZ112">
        <v>27.63</v>
      </c>
      <c r="JA112">
        <v>100.55</v>
      </c>
      <c r="JB112">
        <v>73.358500000000006</v>
      </c>
      <c r="JK112">
        <v>1</v>
      </c>
      <c r="JL112">
        <v>3.5448400000000002</v>
      </c>
      <c r="JM112">
        <v>3.5448400000000002</v>
      </c>
      <c r="JP112">
        <v>5345.3</v>
      </c>
      <c r="JQ112">
        <v>3.5448400000000002</v>
      </c>
      <c r="JR112">
        <v>0.28999999999999998</v>
      </c>
      <c r="JS112">
        <v>0.53</v>
      </c>
      <c r="JT112">
        <v>1.95</v>
      </c>
      <c r="JU112">
        <v>0.3</v>
      </c>
      <c r="JV112">
        <v>0.53</v>
      </c>
      <c r="JW112">
        <v>2.0299999999999998</v>
      </c>
      <c r="JZ112">
        <v>1</v>
      </c>
      <c r="KA112">
        <v>1</v>
      </c>
      <c r="KB112">
        <v>37.607900000000001</v>
      </c>
      <c r="KC112">
        <v>21.955300000000001</v>
      </c>
      <c r="KD112">
        <v>37.607399999999998</v>
      </c>
      <c r="KE112">
        <v>24.9071</v>
      </c>
      <c r="KF112">
        <v>57.977899999999998</v>
      </c>
      <c r="KG112">
        <v>55.651400000000002</v>
      </c>
      <c r="KJ112">
        <v>22.720099999999999</v>
      </c>
      <c r="KK112">
        <v>263.154</v>
      </c>
      <c r="KL112">
        <v>55.551400000000001</v>
      </c>
      <c r="KM112">
        <v>16.011500000000002</v>
      </c>
      <c r="KN112">
        <v>0</v>
      </c>
      <c r="KO112">
        <v>-825.54300000000001</v>
      </c>
      <c r="KP112">
        <v>0</v>
      </c>
      <c r="KQ112">
        <v>0</v>
      </c>
      <c r="KR112">
        <v>109.703</v>
      </c>
      <c r="KS112">
        <v>192.74</v>
      </c>
      <c r="KT112">
        <v>413.96499999999997</v>
      </c>
      <c r="KU112">
        <v>26.198699999999999</v>
      </c>
      <c r="KV112">
        <v>274.50200000000001</v>
      </c>
      <c r="KW112">
        <v>870.02300000000002</v>
      </c>
      <c r="KX112">
        <v>575.38099999999997</v>
      </c>
      <c r="KY112">
        <v>0</v>
      </c>
      <c r="KZ112">
        <v>229.07599999999999</v>
      </c>
      <c r="LA112">
        <v>1674.48</v>
      </c>
      <c r="LB112">
        <v>23.658999999999999</v>
      </c>
      <c r="LC112">
        <v>299.00099999999998</v>
      </c>
      <c r="LD112">
        <v>55.551400000000001</v>
      </c>
      <c r="LE112">
        <v>16.011500000000002</v>
      </c>
      <c r="LF112">
        <v>-825.54300000000001</v>
      </c>
      <c r="LG112">
        <v>109.703</v>
      </c>
      <c r="LH112">
        <v>193.477</v>
      </c>
      <c r="LI112">
        <v>413.96499999999997</v>
      </c>
      <c r="LJ112">
        <v>26.198699999999999</v>
      </c>
      <c r="LK112">
        <v>312.024</v>
      </c>
      <c r="LL112">
        <v>915.37800000000004</v>
      </c>
      <c r="LM112">
        <v>575.38099999999997</v>
      </c>
      <c r="LN112">
        <v>229.07599999999999</v>
      </c>
      <c r="LO112">
        <v>1719.83</v>
      </c>
      <c r="LP112">
        <v>84.872100000000003</v>
      </c>
      <c r="LQ112">
        <v>823.11599999999999</v>
      </c>
      <c r="LR112">
        <v>55.551400000000001</v>
      </c>
      <c r="LS112">
        <v>0</v>
      </c>
      <c r="LT112">
        <v>463.08</v>
      </c>
      <c r="LU112">
        <v>187.226</v>
      </c>
      <c r="LV112">
        <v>544.68899999999996</v>
      </c>
      <c r="LW112">
        <v>71.471400000000003</v>
      </c>
      <c r="LX112">
        <v>2230.0100000000002</v>
      </c>
      <c r="LY112">
        <v>1801.71</v>
      </c>
      <c r="LZ112">
        <v>855.95899999999995</v>
      </c>
      <c r="MA112">
        <v>347.08</v>
      </c>
      <c r="MB112">
        <v>3004.75</v>
      </c>
    </row>
    <row r="113" spans="1:340" x14ac:dyDescent="0.25">
      <c r="A113" s="26">
        <v>44502.573969907404</v>
      </c>
      <c r="B113" t="s">
        <v>1461</v>
      </c>
      <c r="C113" t="s">
        <v>891</v>
      </c>
      <c r="D113">
        <v>14</v>
      </c>
      <c r="E113">
        <v>1</v>
      </c>
      <c r="F113">
        <v>2100</v>
      </c>
      <c r="G113" t="s">
        <v>87</v>
      </c>
      <c r="H113" t="s">
        <v>393</v>
      </c>
      <c r="I113">
        <v>6.79</v>
      </c>
      <c r="J113">
        <v>2.6</v>
      </c>
      <c r="K113">
        <v>2.6</v>
      </c>
      <c r="L113">
        <v>23.3</v>
      </c>
      <c r="O113">
        <v>117.246</v>
      </c>
      <c r="P113">
        <v>894.28700000000003</v>
      </c>
      <c r="Q113">
        <v>275.608</v>
      </c>
      <c r="R113">
        <v>81.133799999999994</v>
      </c>
      <c r="S113">
        <v>0</v>
      </c>
      <c r="T113">
        <v>-5152.57</v>
      </c>
      <c r="U113">
        <v>0</v>
      </c>
      <c r="V113">
        <v>0</v>
      </c>
      <c r="W113">
        <v>505.55700000000002</v>
      </c>
      <c r="X113">
        <v>954.49900000000002</v>
      </c>
      <c r="Y113">
        <v>2025.88</v>
      </c>
      <c r="Z113">
        <v>119.621</v>
      </c>
      <c r="AA113">
        <v>-178.73400000000001</v>
      </c>
      <c r="AB113">
        <v>1368.27</v>
      </c>
      <c r="AC113">
        <v>173.267</v>
      </c>
      <c r="AD113">
        <v>111.23</v>
      </c>
      <c r="AE113">
        <v>0</v>
      </c>
      <c r="AF113">
        <v>43.1646</v>
      </c>
      <c r="AG113">
        <v>327.66199999999998</v>
      </c>
      <c r="AH113">
        <v>284.49799999999999</v>
      </c>
      <c r="AI113">
        <v>19.53</v>
      </c>
      <c r="AJ113">
        <v>28.49</v>
      </c>
      <c r="AK113">
        <v>3.52</v>
      </c>
      <c r="AL113">
        <v>11.8</v>
      </c>
      <c r="AM113">
        <v>0</v>
      </c>
      <c r="AN113">
        <v>-55.51</v>
      </c>
      <c r="AO113">
        <v>0</v>
      </c>
      <c r="AP113">
        <v>0</v>
      </c>
      <c r="AQ113">
        <v>7.03</v>
      </c>
      <c r="AR113">
        <v>16.989999999999998</v>
      </c>
      <c r="AS113">
        <v>26.55</v>
      </c>
      <c r="AT113">
        <v>1.57</v>
      </c>
      <c r="AU113">
        <v>59.97</v>
      </c>
      <c r="AV113">
        <v>63.34</v>
      </c>
      <c r="BI113">
        <v>0</v>
      </c>
      <c r="BJ113">
        <v>1.4373</v>
      </c>
      <c r="BK113">
        <v>3.1471300000000001E-2</v>
      </c>
      <c r="BL113">
        <v>1.40705E-2</v>
      </c>
      <c r="BM113">
        <v>0</v>
      </c>
      <c r="BN113">
        <v>-4.5045000000000002E-2</v>
      </c>
      <c r="BO113">
        <v>0</v>
      </c>
      <c r="BP113">
        <v>0</v>
      </c>
      <c r="BQ113">
        <v>0.134212</v>
      </c>
      <c r="BR113">
        <v>0.17655299999999999</v>
      </c>
      <c r="BS113">
        <v>0.30364400000000002</v>
      </c>
      <c r="BT113">
        <v>2.03874E-2</v>
      </c>
      <c r="BU113">
        <v>2.0725899999999999</v>
      </c>
      <c r="BV113">
        <v>1.4828399999999999</v>
      </c>
      <c r="BW113">
        <v>128.94</v>
      </c>
      <c r="BX113">
        <v>1056.3699999999999</v>
      </c>
      <c r="BY113">
        <v>275.608</v>
      </c>
      <c r="BZ113">
        <v>81.133799999999994</v>
      </c>
      <c r="CA113">
        <v>-5152.57</v>
      </c>
      <c r="CB113">
        <v>505.55700000000002</v>
      </c>
      <c r="CC113">
        <v>959.45799999999997</v>
      </c>
      <c r="CD113">
        <v>2025.88</v>
      </c>
      <c r="CE113">
        <v>119.621</v>
      </c>
      <c r="CF113">
        <v>-1.2783E-4</v>
      </c>
      <c r="CG113">
        <v>1542.05</v>
      </c>
      <c r="CH113">
        <v>190.55</v>
      </c>
      <c r="CI113">
        <v>111.23</v>
      </c>
      <c r="CJ113">
        <v>43.1646</v>
      </c>
      <c r="CK113">
        <v>344.94499999999999</v>
      </c>
      <c r="CL113">
        <v>301.78100000000001</v>
      </c>
      <c r="CM113">
        <v>21.6</v>
      </c>
      <c r="CN113">
        <v>33.21</v>
      </c>
      <c r="CO113">
        <v>3.52</v>
      </c>
      <c r="CP113">
        <v>11.8</v>
      </c>
      <c r="CQ113">
        <v>-55.57</v>
      </c>
      <c r="CR113">
        <v>7.03</v>
      </c>
      <c r="CS113">
        <v>17.059999999999999</v>
      </c>
      <c r="CT113">
        <v>26.55</v>
      </c>
      <c r="CU113">
        <v>1.57</v>
      </c>
      <c r="CV113">
        <v>66.77</v>
      </c>
      <c r="CW113">
        <v>70.13</v>
      </c>
      <c r="DH113">
        <v>0</v>
      </c>
      <c r="DI113">
        <v>1.6184499999999999</v>
      </c>
      <c r="DJ113">
        <v>3.1471300000000001E-2</v>
      </c>
      <c r="DK113">
        <v>1.40705E-2</v>
      </c>
      <c r="DL113">
        <v>-4.5045000000000002E-2</v>
      </c>
      <c r="DM113">
        <v>0.134212</v>
      </c>
      <c r="DN113">
        <v>0.17699200000000001</v>
      </c>
      <c r="DO113">
        <v>0.30364400000000002</v>
      </c>
      <c r="DP113">
        <v>2.03874E-2</v>
      </c>
      <c r="DQ113">
        <v>2.2541799999999999</v>
      </c>
      <c r="DR113">
        <v>1.6639900000000001</v>
      </c>
      <c r="DS113" t="s">
        <v>1352</v>
      </c>
      <c r="DT113" t="s">
        <v>670</v>
      </c>
      <c r="DU113" t="s">
        <v>665</v>
      </c>
      <c r="DV113" t="s">
        <v>501</v>
      </c>
      <c r="DW113">
        <v>0.18159500000000001</v>
      </c>
      <c r="DX113">
        <v>0.18115600000000001</v>
      </c>
      <c r="DY113">
        <v>10.199999999999999</v>
      </c>
      <c r="DZ113">
        <v>9.6999999999999993</v>
      </c>
      <c r="EC113">
        <v>117.246</v>
      </c>
      <c r="ED113">
        <v>894.28700000000003</v>
      </c>
      <c r="EE113">
        <v>275.608</v>
      </c>
      <c r="EF113">
        <v>81.133799999999994</v>
      </c>
      <c r="EG113">
        <v>0</v>
      </c>
      <c r="EH113">
        <v>-5152.57</v>
      </c>
      <c r="EI113">
        <v>0</v>
      </c>
      <c r="EJ113">
        <v>0</v>
      </c>
      <c r="EK113">
        <v>505.55700000000002</v>
      </c>
      <c r="EL113">
        <v>954.49900000000002</v>
      </c>
      <c r="EM113">
        <v>2025.88</v>
      </c>
      <c r="EN113">
        <v>119.621</v>
      </c>
      <c r="EO113">
        <v>-178.73400000000001</v>
      </c>
      <c r="EP113">
        <v>173.267</v>
      </c>
      <c r="EQ113">
        <v>111.23</v>
      </c>
      <c r="ER113">
        <v>0</v>
      </c>
      <c r="ES113">
        <v>43.1646</v>
      </c>
      <c r="ET113">
        <v>327.66199999999998</v>
      </c>
      <c r="EU113">
        <v>19.53</v>
      </c>
      <c r="EV113">
        <v>28.49</v>
      </c>
      <c r="EW113">
        <v>3.52</v>
      </c>
      <c r="EX113">
        <v>11.8</v>
      </c>
      <c r="EY113">
        <v>0</v>
      </c>
      <c r="EZ113">
        <v>-55.51</v>
      </c>
      <c r="FA113">
        <v>0</v>
      </c>
      <c r="FB113">
        <v>0</v>
      </c>
      <c r="FC113">
        <v>7.03</v>
      </c>
      <c r="FD113">
        <v>16.989999999999998</v>
      </c>
      <c r="FE113">
        <v>26.55</v>
      </c>
      <c r="FF113">
        <v>1.57</v>
      </c>
      <c r="FG113">
        <v>59.97</v>
      </c>
      <c r="FT113">
        <v>0</v>
      </c>
      <c r="FU113">
        <v>1.4373</v>
      </c>
      <c r="FV113">
        <v>3.1471300000000001E-2</v>
      </c>
      <c r="FW113">
        <v>1.40705E-2</v>
      </c>
      <c r="FX113">
        <v>0</v>
      </c>
      <c r="FY113">
        <v>-4.5045000000000002E-2</v>
      </c>
      <c r="FZ113">
        <v>0</v>
      </c>
      <c r="GA113">
        <v>0</v>
      </c>
      <c r="GB113">
        <v>0.134212</v>
      </c>
      <c r="GC113">
        <v>0.17655299999999999</v>
      </c>
      <c r="GD113">
        <v>0.30364400000000002</v>
      </c>
      <c r="GE113">
        <v>2.03874E-2</v>
      </c>
      <c r="GF113">
        <v>2.0725899999999999</v>
      </c>
      <c r="GG113">
        <v>453.08199999999999</v>
      </c>
      <c r="GH113">
        <v>3083</v>
      </c>
      <c r="GI113">
        <v>275.608</v>
      </c>
      <c r="GJ113">
        <v>0</v>
      </c>
      <c r="GK113">
        <v>2135</v>
      </c>
      <c r="GL113">
        <v>930.00099999999998</v>
      </c>
      <c r="GM113">
        <v>2637.81</v>
      </c>
      <c r="GN113">
        <v>297.5</v>
      </c>
      <c r="GO113">
        <v>9812</v>
      </c>
      <c r="GP113">
        <v>377.61799999999999</v>
      </c>
      <c r="GQ113">
        <v>164.45</v>
      </c>
      <c r="GR113">
        <v>65.400000000000006</v>
      </c>
      <c r="GS113">
        <v>607.46799999999996</v>
      </c>
      <c r="GT113">
        <v>51.089100000000002</v>
      </c>
      <c r="GU113">
        <v>77.03</v>
      </c>
      <c r="GV113">
        <v>3.52</v>
      </c>
      <c r="GW113">
        <v>33.872300000000003</v>
      </c>
      <c r="GX113">
        <v>30.24</v>
      </c>
      <c r="GY113">
        <v>22.645199999999999</v>
      </c>
      <c r="GZ113">
        <v>35.049999999999997</v>
      </c>
      <c r="HA113">
        <v>3.96</v>
      </c>
      <c r="HB113">
        <v>257.40699999999998</v>
      </c>
      <c r="HC113">
        <v>45.13</v>
      </c>
      <c r="HD113">
        <v>77.03</v>
      </c>
      <c r="HE113">
        <v>3.52</v>
      </c>
      <c r="HF113">
        <v>15.92</v>
      </c>
      <c r="HG113">
        <v>30.24</v>
      </c>
      <c r="HH113">
        <v>18.170000000000002</v>
      </c>
      <c r="HI113">
        <v>35.049999999999997</v>
      </c>
      <c r="HJ113">
        <v>3.96</v>
      </c>
      <c r="HK113">
        <v>229.02</v>
      </c>
      <c r="ID113">
        <v>0</v>
      </c>
      <c r="IE113">
        <v>2.7159</v>
      </c>
      <c r="IF113">
        <v>3.1471300000000001E-2</v>
      </c>
      <c r="IG113">
        <v>0</v>
      </c>
      <c r="IH113">
        <v>0.62342900000000001</v>
      </c>
      <c r="II113">
        <v>0.118043</v>
      </c>
      <c r="IJ113">
        <v>0.43196400000000001</v>
      </c>
      <c r="IK113">
        <v>6.2929700000000005E-2</v>
      </c>
      <c r="IL113">
        <v>3.9837400000000001</v>
      </c>
      <c r="IM113">
        <v>44.9</v>
      </c>
      <c r="IN113">
        <v>21.6</v>
      </c>
      <c r="IO113">
        <v>23.3</v>
      </c>
      <c r="IP113">
        <v>47.5</v>
      </c>
      <c r="IQ113">
        <v>21.6</v>
      </c>
      <c r="IR113">
        <v>25.9</v>
      </c>
      <c r="IU113">
        <v>34.44</v>
      </c>
      <c r="IV113">
        <v>28.9</v>
      </c>
      <c r="IW113">
        <v>39.299999999999997</v>
      </c>
      <c r="IX113">
        <v>30.83</v>
      </c>
      <c r="IY113">
        <v>34.44</v>
      </c>
      <c r="IZ113">
        <v>28.9</v>
      </c>
      <c r="JA113">
        <v>85.8</v>
      </c>
      <c r="JB113">
        <v>79.711399999999998</v>
      </c>
      <c r="JK113">
        <v>1</v>
      </c>
      <c r="JL113">
        <v>2.9386700000000001</v>
      </c>
      <c r="JM113">
        <v>2.9386700000000001</v>
      </c>
      <c r="JP113">
        <v>5154.08</v>
      </c>
      <c r="JQ113">
        <v>2.9386700000000001</v>
      </c>
      <c r="JR113">
        <v>0.23</v>
      </c>
      <c r="JS113">
        <v>0.3</v>
      </c>
      <c r="JT113">
        <v>2.25</v>
      </c>
      <c r="JU113">
        <v>0.23</v>
      </c>
      <c r="JV113">
        <v>0.28999999999999998</v>
      </c>
      <c r="JW113">
        <v>2.38</v>
      </c>
      <c r="JZ113">
        <v>1</v>
      </c>
      <c r="KA113">
        <v>1</v>
      </c>
      <c r="KB113">
        <v>41.762</v>
      </c>
      <c r="KC113">
        <v>20.086600000000001</v>
      </c>
      <c r="KD113">
        <v>41.76</v>
      </c>
      <c r="KE113">
        <v>23.329599999999999</v>
      </c>
      <c r="KF113">
        <v>64.561599999999999</v>
      </c>
      <c r="KG113">
        <v>52.9069</v>
      </c>
      <c r="KJ113">
        <v>23.3965</v>
      </c>
      <c r="KK113">
        <v>238.45599999999999</v>
      </c>
      <c r="KL113">
        <v>51.108499999999999</v>
      </c>
      <c r="KM113">
        <v>14.776300000000001</v>
      </c>
      <c r="KN113">
        <v>0</v>
      </c>
      <c r="KO113">
        <v>-524.346</v>
      </c>
      <c r="KP113">
        <v>0</v>
      </c>
      <c r="KQ113">
        <v>0</v>
      </c>
      <c r="KR113">
        <v>110.455</v>
      </c>
      <c r="KS113">
        <v>175.88800000000001</v>
      </c>
      <c r="KT113">
        <v>395.209</v>
      </c>
      <c r="KU113">
        <v>26.3203</v>
      </c>
      <c r="KV113">
        <v>511.26400000000001</v>
      </c>
      <c r="KW113">
        <v>919.53599999999994</v>
      </c>
      <c r="KX113">
        <v>590.30200000000002</v>
      </c>
      <c r="KY113">
        <v>0</v>
      </c>
      <c r="KZ113">
        <v>229.07599999999999</v>
      </c>
      <c r="LA113">
        <v>1738.91</v>
      </c>
      <c r="LB113">
        <v>25.162800000000001</v>
      </c>
      <c r="LC113">
        <v>278.27800000000002</v>
      </c>
      <c r="LD113">
        <v>51.108499999999999</v>
      </c>
      <c r="LE113">
        <v>14.776300000000001</v>
      </c>
      <c r="LF113">
        <v>-524.346</v>
      </c>
      <c r="LG113">
        <v>110.455</v>
      </c>
      <c r="LH113">
        <v>176.71100000000001</v>
      </c>
      <c r="LI113">
        <v>395.209</v>
      </c>
      <c r="LJ113">
        <v>26.3203</v>
      </c>
      <c r="LK113">
        <v>553.67499999999995</v>
      </c>
      <c r="LL113">
        <v>1011.26</v>
      </c>
      <c r="LM113">
        <v>590.30200000000002</v>
      </c>
      <c r="LN113">
        <v>229.07599999999999</v>
      </c>
      <c r="LO113">
        <v>1830.63</v>
      </c>
      <c r="LP113">
        <v>91.606099999999998</v>
      </c>
      <c r="LQ113">
        <v>698.71699999999998</v>
      </c>
      <c r="LR113">
        <v>51.108499999999999</v>
      </c>
      <c r="LS113">
        <v>0</v>
      </c>
      <c r="LT113">
        <v>466.012</v>
      </c>
      <c r="LU113">
        <v>175.56200000000001</v>
      </c>
      <c r="LV113">
        <v>523.41</v>
      </c>
      <c r="LW113">
        <v>78.617400000000004</v>
      </c>
      <c r="LX113">
        <v>2085.0300000000002</v>
      </c>
      <c r="LY113">
        <v>2004.03</v>
      </c>
      <c r="LZ113">
        <v>872.73900000000003</v>
      </c>
      <c r="MA113">
        <v>347.08</v>
      </c>
      <c r="MB113">
        <v>3223.85</v>
      </c>
    </row>
    <row r="114" spans="1:340" x14ac:dyDescent="0.25">
      <c r="A114" s="26">
        <v>44502.574317129627</v>
      </c>
      <c r="B114" t="s">
        <v>1462</v>
      </c>
      <c r="C114" t="s">
        <v>893</v>
      </c>
      <c r="D114">
        <v>15</v>
      </c>
      <c r="E114">
        <v>1</v>
      </c>
      <c r="F114">
        <v>2100</v>
      </c>
      <c r="G114" t="s">
        <v>87</v>
      </c>
      <c r="H114" t="s">
        <v>393</v>
      </c>
      <c r="I114">
        <v>5.69</v>
      </c>
      <c r="J114">
        <v>1.9</v>
      </c>
      <c r="K114">
        <v>1.8</v>
      </c>
      <c r="L114">
        <v>21.5</v>
      </c>
      <c r="O114">
        <v>2.3755500000000001</v>
      </c>
      <c r="P114">
        <v>4024.06</v>
      </c>
      <c r="Q114">
        <v>277.42</v>
      </c>
      <c r="R114">
        <v>81.125500000000002</v>
      </c>
      <c r="S114">
        <v>0</v>
      </c>
      <c r="T114">
        <v>-8301.26</v>
      </c>
      <c r="U114">
        <v>0</v>
      </c>
      <c r="V114">
        <v>0</v>
      </c>
      <c r="W114">
        <v>505.55700000000002</v>
      </c>
      <c r="X114">
        <v>1036.31</v>
      </c>
      <c r="Y114">
        <v>2025.88</v>
      </c>
      <c r="Z114">
        <v>119.621</v>
      </c>
      <c r="AA114">
        <v>-228.917</v>
      </c>
      <c r="AB114">
        <v>4384.9799999999996</v>
      </c>
      <c r="AC114">
        <v>3.5071500000000002</v>
      </c>
      <c r="AD114">
        <v>86.003200000000007</v>
      </c>
      <c r="AE114">
        <v>0</v>
      </c>
      <c r="AF114">
        <v>43.1646</v>
      </c>
      <c r="AG114">
        <v>132.67500000000001</v>
      </c>
      <c r="AH114">
        <v>89.510300000000001</v>
      </c>
      <c r="AI114">
        <v>0.4</v>
      </c>
      <c r="AJ114">
        <v>85.66</v>
      </c>
      <c r="AK114">
        <v>3.55</v>
      </c>
      <c r="AL114">
        <v>9.41</v>
      </c>
      <c r="AM114">
        <v>0</v>
      </c>
      <c r="AN114">
        <v>-86.17</v>
      </c>
      <c r="AO114">
        <v>0</v>
      </c>
      <c r="AP114">
        <v>0</v>
      </c>
      <c r="AQ114">
        <v>7.12</v>
      </c>
      <c r="AR114">
        <v>17.989999999999998</v>
      </c>
      <c r="AS114">
        <v>26.69</v>
      </c>
      <c r="AT114">
        <v>1.59</v>
      </c>
      <c r="AU114">
        <v>66.239999999999995</v>
      </c>
      <c r="AV114">
        <v>99.02</v>
      </c>
      <c r="BI114">
        <v>0</v>
      </c>
      <c r="BJ114">
        <v>3.18737</v>
      </c>
      <c r="BK114">
        <v>3.1678199999999997E-2</v>
      </c>
      <c r="BL114">
        <v>1.40705E-2</v>
      </c>
      <c r="BM114">
        <v>0</v>
      </c>
      <c r="BN114">
        <v>-6.03893E-2</v>
      </c>
      <c r="BO114">
        <v>0</v>
      </c>
      <c r="BP114">
        <v>0</v>
      </c>
      <c r="BQ114">
        <v>0.134212</v>
      </c>
      <c r="BR114">
        <v>0.18082999999999999</v>
      </c>
      <c r="BS114">
        <v>0.30364400000000002</v>
      </c>
      <c r="BT114">
        <v>2.03874E-2</v>
      </c>
      <c r="BU114">
        <v>3.8117999999999999</v>
      </c>
      <c r="BV114">
        <v>3.23312</v>
      </c>
      <c r="BW114">
        <v>3.85161</v>
      </c>
      <c r="BX114">
        <v>4248.83</v>
      </c>
      <c r="BY114">
        <v>277.42</v>
      </c>
      <c r="BZ114">
        <v>81.125500000000002</v>
      </c>
      <c r="CA114">
        <v>-8301.26</v>
      </c>
      <c r="CB114">
        <v>505.55700000000002</v>
      </c>
      <c r="CC114">
        <v>1038.98</v>
      </c>
      <c r="CD114">
        <v>2025.88</v>
      </c>
      <c r="CE114">
        <v>119.621</v>
      </c>
      <c r="CF114">
        <v>-7.7302299999999996E-4</v>
      </c>
      <c r="CG114">
        <v>4611.22</v>
      </c>
      <c r="CH114">
        <v>5.6863299999999999</v>
      </c>
      <c r="CI114">
        <v>86.003200000000007</v>
      </c>
      <c r="CJ114">
        <v>43.1646</v>
      </c>
      <c r="CK114">
        <v>134.85400000000001</v>
      </c>
      <c r="CL114">
        <v>91.689499999999995</v>
      </c>
      <c r="CM114">
        <v>0.66</v>
      </c>
      <c r="CN114">
        <v>91.09</v>
      </c>
      <c r="CO114">
        <v>3.55</v>
      </c>
      <c r="CP114">
        <v>9.41</v>
      </c>
      <c r="CQ114">
        <v>-86.26</v>
      </c>
      <c r="CR114">
        <v>7.12</v>
      </c>
      <c r="CS114">
        <v>18.02</v>
      </c>
      <c r="CT114">
        <v>26.69</v>
      </c>
      <c r="CU114">
        <v>1.59</v>
      </c>
      <c r="CV114">
        <v>71.87</v>
      </c>
      <c r="CW114">
        <v>104.71</v>
      </c>
      <c r="DH114">
        <v>0</v>
      </c>
      <c r="DI114">
        <v>3.3698399999999999</v>
      </c>
      <c r="DJ114">
        <v>3.1678199999999997E-2</v>
      </c>
      <c r="DK114">
        <v>1.40705E-2</v>
      </c>
      <c r="DL114">
        <v>-6.03893E-2</v>
      </c>
      <c r="DM114">
        <v>0.134212</v>
      </c>
      <c r="DN114">
        <v>0.181141</v>
      </c>
      <c r="DO114">
        <v>0.30364400000000002</v>
      </c>
      <c r="DP114">
        <v>2.03874E-2</v>
      </c>
      <c r="DQ114">
        <v>3.99458</v>
      </c>
      <c r="DR114">
        <v>3.4155899999999999</v>
      </c>
      <c r="DS114" t="s">
        <v>1352</v>
      </c>
      <c r="DT114" t="s">
        <v>670</v>
      </c>
      <c r="DU114" t="s">
        <v>665</v>
      </c>
      <c r="DV114" t="s">
        <v>501</v>
      </c>
      <c r="DW114">
        <v>0.182785</v>
      </c>
      <c r="DX114">
        <v>0.182473</v>
      </c>
      <c r="DY114">
        <v>7.8</v>
      </c>
      <c r="DZ114">
        <v>5.4</v>
      </c>
      <c r="EC114">
        <v>2.3755500000000001</v>
      </c>
      <c r="ED114">
        <v>4024.06</v>
      </c>
      <c r="EE114">
        <v>277.42</v>
      </c>
      <c r="EF114">
        <v>81.125500000000002</v>
      </c>
      <c r="EG114">
        <v>0</v>
      </c>
      <c r="EH114">
        <v>-8301.26</v>
      </c>
      <c r="EI114">
        <v>0</v>
      </c>
      <c r="EJ114">
        <v>0</v>
      </c>
      <c r="EK114">
        <v>505.55700000000002</v>
      </c>
      <c r="EL114">
        <v>1036.31</v>
      </c>
      <c r="EM114">
        <v>2025.88</v>
      </c>
      <c r="EN114">
        <v>119.621</v>
      </c>
      <c r="EO114">
        <v>-228.917</v>
      </c>
      <c r="EP114">
        <v>3.5071500000000002</v>
      </c>
      <c r="EQ114">
        <v>86.003200000000007</v>
      </c>
      <c r="ER114">
        <v>0</v>
      </c>
      <c r="ES114">
        <v>43.1646</v>
      </c>
      <c r="ET114">
        <v>132.67500000000001</v>
      </c>
      <c r="EU114">
        <v>0.4</v>
      </c>
      <c r="EV114">
        <v>85.66</v>
      </c>
      <c r="EW114">
        <v>3.55</v>
      </c>
      <c r="EX114">
        <v>9.41</v>
      </c>
      <c r="EY114">
        <v>0</v>
      </c>
      <c r="EZ114">
        <v>-86.17</v>
      </c>
      <c r="FA114">
        <v>0</v>
      </c>
      <c r="FB114">
        <v>0</v>
      </c>
      <c r="FC114">
        <v>7.12</v>
      </c>
      <c r="FD114">
        <v>17.989999999999998</v>
      </c>
      <c r="FE114">
        <v>26.69</v>
      </c>
      <c r="FF114">
        <v>1.59</v>
      </c>
      <c r="FG114">
        <v>66.239999999999995</v>
      </c>
      <c r="FT114">
        <v>0</v>
      </c>
      <c r="FU114">
        <v>3.18737</v>
      </c>
      <c r="FV114">
        <v>3.1678199999999997E-2</v>
      </c>
      <c r="FW114">
        <v>1.40705E-2</v>
      </c>
      <c r="FX114">
        <v>0</v>
      </c>
      <c r="FY114">
        <v>-6.03893E-2</v>
      </c>
      <c r="FZ114">
        <v>0</v>
      </c>
      <c r="GA114">
        <v>0</v>
      </c>
      <c r="GB114">
        <v>0.134212</v>
      </c>
      <c r="GC114">
        <v>0.18082999999999999</v>
      </c>
      <c r="GD114">
        <v>0.30364400000000002</v>
      </c>
      <c r="GE114">
        <v>2.03874E-2</v>
      </c>
      <c r="GF114">
        <v>3.8117999999999999</v>
      </c>
      <c r="GG114">
        <v>45.206800000000001</v>
      </c>
      <c r="GH114">
        <v>9972.2000000000007</v>
      </c>
      <c r="GI114">
        <v>277.42</v>
      </c>
      <c r="GJ114">
        <v>0</v>
      </c>
      <c r="GK114">
        <v>2135</v>
      </c>
      <c r="GL114">
        <v>930.00099999999998</v>
      </c>
      <c r="GM114">
        <v>2637.81</v>
      </c>
      <c r="GN114">
        <v>297.5</v>
      </c>
      <c r="GO114">
        <v>16295.1</v>
      </c>
      <c r="GP114">
        <v>37.639099999999999</v>
      </c>
      <c r="GQ114">
        <v>135.51400000000001</v>
      </c>
      <c r="GR114">
        <v>65.400000000000006</v>
      </c>
      <c r="GS114">
        <v>238.553</v>
      </c>
      <c r="GT114">
        <v>4.6108099999999999</v>
      </c>
      <c r="GU114">
        <v>182.6</v>
      </c>
      <c r="GV114">
        <v>3.55</v>
      </c>
      <c r="GW114">
        <v>24.444400000000002</v>
      </c>
      <c r="GX114">
        <v>30.71</v>
      </c>
      <c r="GY114">
        <v>22.6952</v>
      </c>
      <c r="GZ114">
        <v>35.299999999999997</v>
      </c>
      <c r="HA114">
        <v>4</v>
      </c>
      <c r="HB114">
        <v>307.91000000000003</v>
      </c>
      <c r="HC114">
        <v>4.57</v>
      </c>
      <c r="HD114">
        <v>182.6</v>
      </c>
      <c r="HE114">
        <v>3.55</v>
      </c>
      <c r="HF114">
        <v>13.2</v>
      </c>
      <c r="HG114">
        <v>30.71</v>
      </c>
      <c r="HH114">
        <v>18.22</v>
      </c>
      <c r="HI114">
        <v>35.299999999999997</v>
      </c>
      <c r="HJ114">
        <v>4</v>
      </c>
      <c r="HK114">
        <v>292.14999999999998</v>
      </c>
      <c r="ID114">
        <v>0</v>
      </c>
      <c r="IE114">
        <v>4.9330400000000001</v>
      </c>
      <c r="IF114">
        <v>3.1678199999999997E-2</v>
      </c>
      <c r="IG114">
        <v>0</v>
      </c>
      <c r="IH114">
        <v>0.62342900000000001</v>
      </c>
      <c r="II114">
        <v>0.118043</v>
      </c>
      <c r="IJ114">
        <v>0.43196400000000001</v>
      </c>
      <c r="IK114">
        <v>6.2929700000000005E-2</v>
      </c>
      <c r="IL114">
        <v>6.2010899999999998</v>
      </c>
      <c r="IM114">
        <v>49.5</v>
      </c>
      <c r="IN114">
        <v>28</v>
      </c>
      <c r="IO114">
        <v>21.5</v>
      </c>
      <c r="IP114">
        <v>51.4</v>
      </c>
      <c r="IQ114">
        <v>28.1</v>
      </c>
      <c r="IR114">
        <v>23.3</v>
      </c>
      <c r="IU114">
        <v>90.32</v>
      </c>
      <c r="IV114">
        <v>8.6999999999999993</v>
      </c>
      <c r="IW114">
        <v>95.77</v>
      </c>
      <c r="IX114">
        <v>8.94</v>
      </c>
      <c r="IY114">
        <v>90.32</v>
      </c>
      <c r="IZ114">
        <v>8.6999999999999993</v>
      </c>
      <c r="JA114">
        <v>186.68</v>
      </c>
      <c r="JB114">
        <v>28.525300000000001</v>
      </c>
      <c r="JK114">
        <v>1</v>
      </c>
      <c r="JL114">
        <v>5.0501500000000004</v>
      </c>
      <c r="JM114">
        <v>5.0501500000000004</v>
      </c>
      <c r="JP114">
        <v>8303.69</v>
      </c>
      <c r="JQ114">
        <v>5.0501500000000004</v>
      </c>
      <c r="JR114">
        <v>0.34</v>
      </c>
      <c r="JS114">
        <v>0.5</v>
      </c>
      <c r="JT114">
        <v>1.63</v>
      </c>
      <c r="JU114">
        <v>0.35</v>
      </c>
      <c r="JV114">
        <v>0.49</v>
      </c>
      <c r="JW114">
        <v>1.69</v>
      </c>
      <c r="JZ114">
        <v>1</v>
      </c>
      <c r="KA114">
        <v>1</v>
      </c>
      <c r="KB114">
        <v>30.325099999999999</v>
      </c>
      <c r="KC114">
        <v>36.302</v>
      </c>
      <c r="KD114">
        <v>30.351900000000001</v>
      </c>
      <c r="KE114">
        <v>39.507100000000001</v>
      </c>
      <c r="KF114">
        <v>46.847099999999998</v>
      </c>
      <c r="KG114">
        <v>80.116500000000002</v>
      </c>
      <c r="KJ114">
        <v>0.50497099999999995</v>
      </c>
      <c r="KK114">
        <v>977.84799999999996</v>
      </c>
      <c r="KL114">
        <v>51.444499999999998</v>
      </c>
      <c r="KM114">
        <v>14.775</v>
      </c>
      <c r="KN114">
        <v>0</v>
      </c>
      <c r="KO114">
        <v>-839.86500000000001</v>
      </c>
      <c r="KP114">
        <v>0</v>
      </c>
      <c r="KQ114">
        <v>0</v>
      </c>
      <c r="KR114">
        <v>110.455</v>
      </c>
      <c r="KS114">
        <v>190.61600000000001</v>
      </c>
      <c r="KT114">
        <v>395.209</v>
      </c>
      <c r="KU114">
        <v>26.3203</v>
      </c>
      <c r="KV114">
        <v>927.30799999999999</v>
      </c>
      <c r="KW114">
        <v>18.6126</v>
      </c>
      <c r="KX114">
        <v>456.42200000000003</v>
      </c>
      <c r="KY114">
        <v>0</v>
      </c>
      <c r="KZ114">
        <v>229.07599999999999</v>
      </c>
      <c r="LA114">
        <v>704.11</v>
      </c>
      <c r="LB114">
        <v>0.80000199999999999</v>
      </c>
      <c r="LC114">
        <v>1021.77</v>
      </c>
      <c r="LD114">
        <v>51.444499999999998</v>
      </c>
      <c r="LE114">
        <v>14.775</v>
      </c>
      <c r="LF114">
        <v>-839.86500000000001</v>
      </c>
      <c r="LG114">
        <v>110.455</v>
      </c>
      <c r="LH114">
        <v>191.012</v>
      </c>
      <c r="LI114">
        <v>395.209</v>
      </c>
      <c r="LJ114">
        <v>26.3203</v>
      </c>
      <c r="LK114">
        <v>971.91800000000001</v>
      </c>
      <c r="LL114">
        <v>30.177499999999998</v>
      </c>
      <c r="LM114">
        <v>456.42200000000003</v>
      </c>
      <c r="LN114">
        <v>229.07599999999999</v>
      </c>
      <c r="LO114">
        <v>715.67499999999995</v>
      </c>
      <c r="LP114">
        <v>9.1771200000000004</v>
      </c>
      <c r="LQ114">
        <v>2031.98</v>
      </c>
      <c r="LR114">
        <v>51.444499999999998</v>
      </c>
      <c r="LS114">
        <v>0</v>
      </c>
      <c r="LT114">
        <v>466.012</v>
      </c>
      <c r="LU114">
        <v>175.56200000000001</v>
      </c>
      <c r="LV114">
        <v>523.41</v>
      </c>
      <c r="LW114">
        <v>78.617400000000004</v>
      </c>
      <c r="LX114">
        <v>3336.21</v>
      </c>
      <c r="LY114">
        <v>199.75200000000001</v>
      </c>
      <c r="LZ114">
        <v>719.17700000000002</v>
      </c>
      <c r="MA114">
        <v>347.08</v>
      </c>
      <c r="MB114">
        <v>1266.01</v>
      </c>
    </row>
    <row r="115" spans="1:340" x14ac:dyDescent="0.25">
      <c r="A115" s="26">
        <v>44502.574664351851</v>
      </c>
      <c r="B115" t="s">
        <v>1463</v>
      </c>
      <c r="C115" t="s">
        <v>895</v>
      </c>
      <c r="D115">
        <v>16</v>
      </c>
      <c r="E115">
        <v>1</v>
      </c>
      <c r="F115">
        <v>2100</v>
      </c>
      <c r="G115" t="s">
        <v>87</v>
      </c>
      <c r="H115" t="s">
        <v>393</v>
      </c>
      <c r="I115">
        <v>4.41</v>
      </c>
      <c r="J115">
        <v>2</v>
      </c>
      <c r="K115">
        <v>1.9</v>
      </c>
      <c r="L115">
        <v>29.4</v>
      </c>
      <c r="O115">
        <v>248.983</v>
      </c>
      <c r="P115">
        <v>20.3551</v>
      </c>
      <c r="Q115">
        <v>277.75799999999998</v>
      </c>
      <c r="R115">
        <v>81.143199999999993</v>
      </c>
      <c r="S115">
        <v>0</v>
      </c>
      <c r="T115">
        <v>-4256.2299999999996</v>
      </c>
      <c r="U115">
        <v>0</v>
      </c>
      <c r="V115">
        <v>0</v>
      </c>
      <c r="W115">
        <v>505.55700000000002</v>
      </c>
      <c r="X115">
        <v>898.322</v>
      </c>
      <c r="Y115">
        <v>2025.88</v>
      </c>
      <c r="Z115">
        <v>119.621</v>
      </c>
      <c r="AA115">
        <v>-78.604900000000001</v>
      </c>
      <c r="AB115">
        <v>628.24</v>
      </c>
      <c r="AC115">
        <v>368.49700000000001</v>
      </c>
      <c r="AD115">
        <v>132.62299999999999</v>
      </c>
      <c r="AE115">
        <v>0</v>
      </c>
      <c r="AF115">
        <v>43.1646</v>
      </c>
      <c r="AG115">
        <v>544.28499999999997</v>
      </c>
      <c r="AH115">
        <v>501.12099999999998</v>
      </c>
      <c r="AI115">
        <v>41.27</v>
      </c>
      <c r="AJ115">
        <v>0.67</v>
      </c>
      <c r="AK115">
        <v>3.68</v>
      </c>
      <c r="AL115">
        <v>13.85</v>
      </c>
      <c r="AM115">
        <v>0</v>
      </c>
      <c r="AN115">
        <v>-44.4</v>
      </c>
      <c r="AO115">
        <v>0</v>
      </c>
      <c r="AP115">
        <v>0</v>
      </c>
      <c r="AQ115">
        <v>7.82</v>
      </c>
      <c r="AR115">
        <v>16.48</v>
      </c>
      <c r="AS115">
        <v>28.02</v>
      </c>
      <c r="AT115">
        <v>1.73</v>
      </c>
      <c r="AU115">
        <v>69.12</v>
      </c>
      <c r="AV115">
        <v>59.47</v>
      </c>
      <c r="BI115">
        <v>0</v>
      </c>
      <c r="BJ115">
        <v>8.8771699999999995E-2</v>
      </c>
      <c r="BK115">
        <v>3.1716899999999999E-2</v>
      </c>
      <c r="BL115">
        <v>1.40705E-2</v>
      </c>
      <c r="BM115">
        <v>0</v>
      </c>
      <c r="BN115">
        <v>-7.6897999999999994E-2</v>
      </c>
      <c r="BO115">
        <v>0</v>
      </c>
      <c r="BP115">
        <v>0</v>
      </c>
      <c r="BQ115">
        <v>0.134212</v>
      </c>
      <c r="BR115">
        <v>0.17011399999999999</v>
      </c>
      <c r="BS115">
        <v>0.30364400000000002</v>
      </c>
      <c r="BT115">
        <v>2.03874E-2</v>
      </c>
      <c r="BU115">
        <v>0.68601900000000005</v>
      </c>
      <c r="BV115">
        <v>0.13455900000000001</v>
      </c>
      <c r="BW115">
        <v>266.07799999999997</v>
      </c>
      <c r="BX115">
        <v>74.953299999999999</v>
      </c>
      <c r="BY115">
        <v>277.75799999999998</v>
      </c>
      <c r="BZ115">
        <v>81.143199999999993</v>
      </c>
      <c r="CA115">
        <v>-4256.2299999999996</v>
      </c>
      <c r="CB115">
        <v>505.55700000000002</v>
      </c>
      <c r="CC115">
        <v>905.23299999999995</v>
      </c>
      <c r="CD115">
        <v>2025.88</v>
      </c>
      <c r="CE115">
        <v>119.621</v>
      </c>
      <c r="CF115">
        <v>-1.0386499999999999E-3</v>
      </c>
      <c r="CG115">
        <v>699.93299999999999</v>
      </c>
      <c r="CH115">
        <v>393.798</v>
      </c>
      <c r="CI115">
        <v>132.62299999999999</v>
      </c>
      <c r="CJ115">
        <v>43.1646</v>
      </c>
      <c r="CK115">
        <v>569.58600000000001</v>
      </c>
      <c r="CL115">
        <v>526.42200000000003</v>
      </c>
      <c r="CM115">
        <v>44.32</v>
      </c>
      <c r="CN115">
        <v>2.0299999999999998</v>
      </c>
      <c r="CO115">
        <v>3.68</v>
      </c>
      <c r="CP115">
        <v>13.85</v>
      </c>
      <c r="CQ115">
        <v>-44.43</v>
      </c>
      <c r="CR115">
        <v>7.82</v>
      </c>
      <c r="CS115">
        <v>16.57</v>
      </c>
      <c r="CT115">
        <v>28.02</v>
      </c>
      <c r="CU115">
        <v>1.73</v>
      </c>
      <c r="CV115">
        <v>73.59</v>
      </c>
      <c r="CW115">
        <v>63.88</v>
      </c>
      <c r="DH115">
        <v>0</v>
      </c>
      <c r="DI115">
        <v>0.23231599999999999</v>
      </c>
      <c r="DJ115">
        <v>3.1716899999999999E-2</v>
      </c>
      <c r="DK115">
        <v>1.40705E-2</v>
      </c>
      <c r="DL115">
        <v>-7.6897999999999994E-2</v>
      </c>
      <c r="DM115">
        <v>0.134212</v>
      </c>
      <c r="DN115">
        <v>0.17135900000000001</v>
      </c>
      <c r="DO115">
        <v>0.30364400000000002</v>
      </c>
      <c r="DP115">
        <v>2.03874E-2</v>
      </c>
      <c r="DQ115">
        <v>0.83080799999999999</v>
      </c>
      <c r="DR115">
        <v>0.27810400000000002</v>
      </c>
      <c r="DS115" t="s">
        <v>1352</v>
      </c>
      <c r="DT115" t="s">
        <v>670</v>
      </c>
      <c r="DU115" t="s">
        <v>665</v>
      </c>
      <c r="DV115" t="s">
        <v>501</v>
      </c>
      <c r="DW115">
        <v>0.144789</v>
      </c>
      <c r="DX115">
        <v>0.14354500000000001</v>
      </c>
      <c r="DY115">
        <v>6.1</v>
      </c>
      <c r="DZ115">
        <v>6.9</v>
      </c>
      <c r="EC115">
        <v>248.983</v>
      </c>
      <c r="ED115">
        <v>20.3551</v>
      </c>
      <c r="EE115">
        <v>277.75799999999998</v>
      </c>
      <c r="EF115">
        <v>81.143199999999993</v>
      </c>
      <c r="EG115">
        <v>0</v>
      </c>
      <c r="EH115">
        <v>-4256.2299999999996</v>
      </c>
      <c r="EI115">
        <v>0</v>
      </c>
      <c r="EJ115">
        <v>0</v>
      </c>
      <c r="EK115">
        <v>505.55700000000002</v>
      </c>
      <c r="EL115">
        <v>898.322</v>
      </c>
      <c r="EM115">
        <v>2025.88</v>
      </c>
      <c r="EN115">
        <v>119.621</v>
      </c>
      <c r="EO115">
        <v>-78.604900000000001</v>
      </c>
      <c r="EP115">
        <v>368.49700000000001</v>
      </c>
      <c r="EQ115">
        <v>132.62299999999999</v>
      </c>
      <c r="ER115">
        <v>0</v>
      </c>
      <c r="ES115">
        <v>43.1646</v>
      </c>
      <c r="ET115">
        <v>544.28499999999997</v>
      </c>
      <c r="EU115">
        <v>41.27</v>
      </c>
      <c r="EV115">
        <v>0.67</v>
      </c>
      <c r="EW115">
        <v>3.68</v>
      </c>
      <c r="EX115">
        <v>13.85</v>
      </c>
      <c r="EY115">
        <v>0</v>
      </c>
      <c r="EZ115">
        <v>-44.4</v>
      </c>
      <c r="FA115">
        <v>0</v>
      </c>
      <c r="FB115">
        <v>0</v>
      </c>
      <c r="FC115">
        <v>7.82</v>
      </c>
      <c r="FD115">
        <v>16.48</v>
      </c>
      <c r="FE115">
        <v>28.02</v>
      </c>
      <c r="FF115">
        <v>1.73</v>
      </c>
      <c r="FG115">
        <v>69.12</v>
      </c>
      <c r="FT115">
        <v>0</v>
      </c>
      <c r="FU115">
        <v>8.8771699999999995E-2</v>
      </c>
      <c r="FV115">
        <v>3.1716899999999999E-2</v>
      </c>
      <c r="FW115">
        <v>1.40705E-2</v>
      </c>
      <c r="FX115">
        <v>0</v>
      </c>
      <c r="FY115">
        <v>-7.6897999999999994E-2</v>
      </c>
      <c r="FZ115">
        <v>0</v>
      </c>
      <c r="GA115">
        <v>0</v>
      </c>
      <c r="GB115">
        <v>0.134212</v>
      </c>
      <c r="GC115">
        <v>0.17011399999999999</v>
      </c>
      <c r="GD115">
        <v>0.30364400000000002</v>
      </c>
      <c r="GE115">
        <v>2.03874E-2</v>
      </c>
      <c r="GF115">
        <v>0.68601900000000005</v>
      </c>
      <c r="GG115">
        <v>592.53099999999995</v>
      </c>
      <c r="GH115">
        <v>253.38800000000001</v>
      </c>
      <c r="GI115">
        <v>277.75799999999998</v>
      </c>
      <c r="GJ115">
        <v>0</v>
      </c>
      <c r="GK115">
        <v>2135</v>
      </c>
      <c r="GL115">
        <v>930.00099999999998</v>
      </c>
      <c r="GM115">
        <v>2637.81</v>
      </c>
      <c r="GN115">
        <v>297.5</v>
      </c>
      <c r="GO115">
        <v>7123.99</v>
      </c>
      <c r="GP115">
        <v>494.59100000000001</v>
      </c>
      <c r="GQ115">
        <v>188.04599999999999</v>
      </c>
      <c r="GR115">
        <v>65.400000000000006</v>
      </c>
      <c r="GS115">
        <v>748.03700000000003</v>
      </c>
      <c r="GT115">
        <v>81.002899999999997</v>
      </c>
      <c r="GU115">
        <v>5.81</v>
      </c>
      <c r="GV115">
        <v>3.68</v>
      </c>
      <c r="GW115">
        <v>46.410299999999999</v>
      </c>
      <c r="GX115">
        <v>33.06</v>
      </c>
      <c r="GY115">
        <v>23.342099999999999</v>
      </c>
      <c r="GZ115">
        <v>36.78</v>
      </c>
      <c r="HA115">
        <v>4.72</v>
      </c>
      <c r="HB115">
        <v>234.80500000000001</v>
      </c>
      <c r="HC115">
        <v>59.18</v>
      </c>
      <c r="HD115">
        <v>5.81</v>
      </c>
      <c r="HE115">
        <v>3.68</v>
      </c>
      <c r="HF115">
        <v>18.100000000000001</v>
      </c>
      <c r="HG115">
        <v>33.06</v>
      </c>
      <c r="HH115">
        <v>18.68</v>
      </c>
      <c r="HI115">
        <v>36.78</v>
      </c>
      <c r="HJ115">
        <v>4.72</v>
      </c>
      <c r="HK115">
        <v>180.01</v>
      </c>
      <c r="ID115">
        <v>0</v>
      </c>
      <c r="IE115">
        <v>0.56401800000000002</v>
      </c>
      <c r="IF115">
        <v>3.1716899999999999E-2</v>
      </c>
      <c r="IG115">
        <v>0</v>
      </c>
      <c r="IH115">
        <v>0.62342900000000001</v>
      </c>
      <c r="II115">
        <v>0.118043</v>
      </c>
      <c r="IJ115">
        <v>0.43196400000000001</v>
      </c>
      <c r="IK115">
        <v>6.2929700000000005E-2</v>
      </c>
      <c r="IL115">
        <v>1.8321000000000001</v>
      </c>
      <c r="IM115">
        <v>48.3</v>
      </c>
      <c r="IN115">
        <v>18.899999999999999</v>
      </c>
      <c r="IO115">
        <v>29.4</v>
      </c>
      <c r="IP115">
        <v>50.3</v>
      </c>
      <c r="IQ115">
        <v>19</v>
      </c>
      <c r="IR115">
        <v>31.3</v>
      </c>
      <c r="IU115">
        <v>9.08</v>
      </c>
      <c r="IV115">
        <v>50.39</v>
      </c>
      <c r="IW115">
        <v>10.65</v>
      </c>
      <c r="IX115">
        <v>53.23</v>
      </c>
      <c r="IY115">
        <v>9.08</v>
      </c>
      <c r="IZ115">
        <v>50.39</v>
      </c>
      <c r="JA115">
        <v>17.75</v>
      </c>
      <c r="JB115">
        <v>119.15300000000001</v>
      </c>
      <c r="JK115">
        <v>1</v>
      </c>
      <c r="JL115">
        <v>2.5899000000000001</v>
      </c>
      <c r="JM115">
        <v>2.5899000000000001</v>
      </c>
      <c r="JP115">
        <v>4257.47</v>
      </c>
      <c r="JQ115">
        <v>2.5899000000000001</v>
      </c>
      <c r="JR115">
        <v>0.19</v>
      </c>
      <c r="JS115">
        <v>0.25</v>
      </c>
      <c r="JT115">
        <v>3.26</v>
      </c>
      <c r="JU115">
        <v>0.19</v>
      </c>
      <c r="JV115">
        <v>0.25</v>
      </c>
      <c r="JW115">
        <v>3.42</v>
      </c>
      <c r="JZ115">
        <v>1</v>
      </c>
      <c r="KA115">
        <v>1</v>
      </c>
      <c r="KB115">
        <v>42.636200000000002</v>
      </c>
      <c r="KC115">
        <v>10.202299999999999</v>
      </c>
      <c r="KD115">
        <v>42.634399999999999</v>
      </c>
      <c r="KE115">
        <v>14.1577</v>
      </c>
      <c r="KF115">
        <v>48.081600000000002</v>
      </c>
      <c r="KG115">
        <v>20.860099999999999</v>
      </c>
      <c r="KJ115">
        <v>47.713900000000002</v>
      </c>
      <c r="KK115">
        <v>5.5661500000000004</v>
      </c>
      <c r="KL115">
        <v>51.507300000000001</v>
      </c>
      <c r="KM115">
        <v>14.7776</v>
      </c>
      <c r="KN115">
        <v>0</v>
      </c>
      <c r="KO115">
        <v>-442.67099999999999</v>
      </c>
      <c r="KP115">
        <v>0</v>
      </c>
      <c r="KQ115">
        <v>0</v>
      </c>
      <c r="KR115">
        <v>110.455</v>
      </c>
      <c r="KS115">
        <v>165.191</v>
      </c>
      <c r="KT115">
        <v>395.209</v>
      </c>
      <c r="KU115">
        <v>26.3203</v>
      </c>
      <c r="KV115">
        <v>374.06900000000002</v>
      </c>
      <c r="KW115">
        <v>1955.63</v>
      </c>
      <c r="KX115">
        <v>703.83600000000001</v>
      </c>
      <c r="KY115">
        <v>0</v>
      </c>
      <c r="KZ115">
        <v>229.07599999999999</v>
      </c>
      <c r="LA115">
        <v>2888.54</v>
      </c>
      <c r="LB115">
        <v>50.444899999999997</v>
      </c>
      <c r="LC115">
        <v>20.208200000000001</v>
      </c>
      <c r="LD115">
        <v>51.507300000000001</v>
      </c>
      <c r="LE115">
        <v>14.7776</v>
      </c>
      <c r="LF115">
        <v>-442.67099999999999</v>
      </c>
      <c r="LG115">
        <v>110.455</v>
      </c>
      <c r="LH115">
        <v>166.43299999999999</v>
      </c>
      <c r="LI115">
        <v>395.209</v>
      </c>
      <c r="LJ115">
        <v>26.3203</v>
      </c>
      <c r="LK115">
        <v>392.68400000000003</v>
      </c>
      <c r="LL115">
        <v>2089.9</v>
      </c>
      <c r="LM115">
        <v>703.83600000000001</v>
      </c>
      <c r="LN115">
        <v>229.07599999999999</v>
      </c>
      <c r="LO115">
        <v>3022.81</v>
      </c>
      <c r="LP115">
        <v>115.92100000000001</v>
      </c>
      <c r="LQ115">
        <v>63.0672</v>
      </c>
      <c r="LR115">
        <v>51.507300000000001</v>
      </c>
      <c r="LS115">
        <v>0</v>
      </c>
      <c r="LT115">
        <v>466.012</v>
      </c>
      <c r="LU115">
        <v>175.56200000000001</v>
      </c>
      <c r="LV115">
        <v>523.41</v>
      </c>
      <c r="LW115">
        <v>78.617400000000004</v>
      </c>
      <c r="LX115">
        <v>1474.1</v>
      </c>
      <c r="LY115">
        <v>2624.81</v>
      </c>
      <c r="LZ115">
        <v>997.96799999999996</v>
      </c>
      <c r="MA115">
        <v>347.08</v>
      </c>
      <c r="MB115">
        <v>3969.86</v>
      </c>
    </row>
    <row r="116" spans="1:340" x14ac:dyDescent="0.25">
      <c r="A116" s="26">
        <v>44502.575011574074</v>
      </c>
      <c r="B116" t="s">
        <v>1464</v>
      </c>
      <c r="C116" t="s">
        <v>897</v>
      </c>
      <c r="D116">
        <v>1</v>
      </c>
      <c r="E116">
        <v>1</v>
      </c>
      <c r="F116">
        <v>2700</v>
      </c>
      <c r="G116" t="s">
        <v>87</v>
      </c>
      <c r="H116" t="s">
        <v>393</v>
      </c>
      <c r="I116">
        <v>1.24</v>
      </c>
      <c r="J116">
        <v>0.7</v>
      </c>
      <c r="K116">
        <v>0.7</v>
      </c>
      <c r="L116">
        <v>30.1</v>
      </c>
      <c r="O116">
        <v>251.89400000000001</v>
      </c>
      <c r="P116">
        <v>0</v>
      </c>
      <c r="Q116">
        <v>335.12599999999998</v>
      </c>
      <c r="R116">
        <v>86.45</v>
      </c>
      <c r="S116">
        <v>0</v>
      </c>
      <c r="T116">
        <v>-4797.72</v>
      </c>
      <c r="U116">
        <v>0</v>
      </c>
      <c r="V116">
        <v>0</v>
      </c>
      <c r="W116">
        <v>615.745</v>
      </c>
      <c r="X116">
        <v>973.72400000000005</v>
      </c>
      <c r="Y116">
        <v>2371.31</v>
      </c>
      <c r="Z116">
        <v>151.51499999999999</v>
      </c>
      <c r="AA116">
        <v>-11.963100000000001</v>
      </c>
      <c r="AB116">
        <v>673.47</v>
      </c>
      <c r="AC116">
        <v>371.83800000000002</v>
      </c>
      <c r="AD116">
        <v>149.64400000000001</v>
      </c>
      <c r="AE116">
        <v>0</v>
      </c>
      <c r="AF116">
        <v>46.9285</v>
      </c>
      <c r="AG116">
        <v>568.41099999999994</v>
      </c>
      <c r="AH116">
        <v>521.48299999999995</v>
      </c>
      <c r="AI116">
        <v>31.27</v>
      </c>
      <c r="AJ116">
        <v>0</v>
      </c>
      <c r="AK116">
        <v>3.47</v>
      </c>
      <c r="AL116">
        <v>11.91</v>
      </c>
      <c r="AM116">
        <v>0</v>
      </c>
      <c r="AN116">
        <v>-40.4</v>
      </c>
      <c r="AO116">
        <v>0</v>
      </c>
      <c r="AP116">
        <v>0</v>
      </c>
      <c r="AQ116">
        <v>7.54</v>
      </c>
      <c r="AR116">
        <v>13.77</v>
      </c>
      <c r="AS116">
        <v>25.72</v>
      </c>
      <c r="AT116">
        <v>1.71</v>
      </c>
      <c r="AU116">
        <v>54.99</v>
      </c>
      <c r="AV116">
        <v>46.65</v>
      </c>
      <c r="BI116" s="27">
        <v>7.3271299999999996E-15</v>
      </c>
      <c r="BJ116">
        <v>0</v>
      </c>
      <c r="BK116">
        <v>3.8267599999999999E-2</v>
      </c>
      <c r="BL116">
        <v>1.1732899999999999E-2</v>
      </c>
      <c r="BM116">
        <v>0</v>
      </c>
      <c r="BN116">
        <v>-0.14041999999999999</v>
      </c>
      <c r="BO116">
        <v>0</v>
      </c>
      <c r="BP116">
        <v>0</v>
      </c>
      <c r="BQ116">
        <v>0.163464</v>
      </c>
      <c r="BR116">
        <v>0.139568</v>
      </c>
      <c r="BS116">
        <v>0.35411700000000002</v>
      </c>
      <c r="BT116">
        <v>2.5823200000000001E-2</v>
      </c>
      <c r="BU116">
        <v>0.59255199999999997</v>
      </c>
      <c r="BV116">
        <v>5.0000500000000003E-2</v>
      </c>
      <c r="BW116">
        <v>258.63</v>
      </c>
      <c r="BX116">
        <v>0</v>
      </c>
      <c r="BY116">
        <v>335.12599999999998</v>
      </c>
      <c r="BZ116">
        <v>86.45</v>
      </c>
      <c r="CA116">
        <v>-4797.72</v>
      </c>
      <c r="CB116">
        <v>615.745</v>
      </c>
      <c r="CC116">
        <v>978.952</v>
      </c>
      <c r="CD116">
        <v>2371.31</v>
      </c>
      <c r="CE116">
        <v>151.51499999999999</v>
      </c>
      <c r="CF116">
        <v>1.25652E-4</v>
      </c>
      <c r="CG116">
        <v>680.20500000000004</v>
      </c>
      <c r="CH116">
        <v>381.78100000000001</v>
      </c>
      <c r="CI116">
        <v>149.64400000000001</v>
      </c>
      <c r="CJ116">
        <v>46.9285</v>
      </c>
      <c r="CK116">
        <v>578.35400000000004</v>
      </c>
      <c r="CL116">
        <v>531.42499999999995</v>
      </c>
      <c r="CM116">
        <v>32.51</v>
      </c>
      <c r="CN116">
        <v>0</v>
      </c>
      <c r="CO116">
        <v>3.47</v>
      </c>
      <c r="CP116">
        <v>11.91</v>
      </c>
      <c r="CQ116">
        <v>-40.4</v>
      </c>
      <c r="CR116">
        <v>7.54</v>
      </c>
      <c r="CS116">
        <v>13.82</v>
      </c>
      <c r="CT116">
        <v>25.72</v>
      </c>
      <c r="CU116">
        <v>1.71</v>
      </c>
      <c r="CV116">
        <v>56.28</v>
      </c>
      <c r="CW116">
        <v>47.89</v>
      </c>
      <c r="DH116" s="27">
        <v>5.4955499999999999E-15</v>
      </c>
      <c r="DI116">
        <v>0</v>
      </c>
      <c r="DJ116">
        <v>3.8267599999999999E-2</v>
      </c>
      <c r="DK116">
        <v>1.1732899999999999E-2</v>
      </c>
      <c r="DL116">
        <v>-0.14041999999999999</v>
      </c>
      <c r="DM116">
        <v>0.163464</v>
      </c>
      <c r="DN116">
        <v>0.140511</v>
      </c>
      <c r="DO116">
        <v>0.35411700000000002</v>
      </c>
      <c r="DP116">
        <v>2.5823200000000001E-2</v>
      </c>
      <c r="DQ116">
        <v>0.59349600000000002</v>
      </c>
      <c r="DR116">
        <v>5.0000500000000003E-2</v>
      </c>
      <c r="DS116" t="s">
        <v>1352</v>
      </c>
      <c r="DT116" t="s">
        <v>670</v>
      </c>
      <c r="DU116" t="s">
        <v>665</v>
      </c>
      <c r="DV116" t="s">
        <v>501</v>
      </c>
      <c r="DW116">
        <v>9.4317100000000003E-4</v>
      </c>
      <c r="DX116" s="27">
        <v>-1.8318699999999999E-15</v>
      </c>
      <c r="DY116">
        <v>2.2999999999999998</v>
      </c>
      <c r="DZ116">
        <v>2.6</v>
      </c>
      <c r="EC116">
        <v>251.89400000000001</v>
      </c>
      <c r="ED116">
        <v>0</v>
      </c>
      <c r="EE116">
        <v>335.12599999999998</v>
      </c>
      <c r="EF116">
        <v>86.45</v>
      </c>
      <c r="EG116">
        <v>0</v>
      </c>
      <c r="EH116">
        <v>-4797.72</v>
      </c>
      <c r="EI116">
        <v>0</v>
      </c>
      <c r="EJ116">
        <v>0</v>
      </c>
      <c r="EK116">
        <v>615.745</v>
      </c>
      <c r="EL116">
        <v>973.72400000000005</v>
      </c>
      <c r="EM116">
        <v>2371.31</v>
      </c>
      <c r="EN116">
        <v>151.51499999999999</v>
      </c>
      <c r="EO116">
        <v>-11.963100000000001</v>
      </c>
      <c r="EP116">
        <v>371.83800000000002</v>
      </c>
      <c r="EQ116">
        <v>149.64400000000001</v>
      </c>
      <c r="ER116">
        <v>0</v>
      </c>
      <c r="ES116">
        <v>46.9285</v>
      </c>
      <c r="ET116">
        <v>568.41099999999994</v>
      </c>
      <c r="EU116">
        <v>31.27</v>
      </c>
      <c r="EV116">
        <v>0</v>
      </c>
      <c r="EW116">
        <v>3.47</v>
      </c>
      <c r="EX116">
        <v>11.91</v>
      </c>
      <c r="EY116">
        <v>0</v>
      </c>
      <c r="EZ116">
        <v>-40.4</v>
      </c>
      <c r="FA116">
        <v>0</v>
      </c>
      <c r="FB116">
        <v>0</v>
      </c>
      <c r="FC116">
        <v>7.54</v>
      </c>
      <c r="FD116">
        <v>13.77</v>
      </c>
      <c r="FE116">
        <v>25.72</v>
      </c>
      <c r="FF116">
        <v>1.71</v>
      </c>
      <c r="FG116">
        <v>54.99</v>
      </c>
      <c r="FT116" s="27">
        <v>7.3271299999999996E-15</v>
      </c>
      <c r="FU116">
        <v>0</v>
      </c>
      <c r="FV116">
        <v>3.8267599999999999E-2</v>
      </c>
      <c r="FW116">
        <v>1.1732899999999999E-2</v>
      </c>
      <c r="FX116">
        <v>0</v>
      </c>
      <c r="FY116">
        <v>-0.14041999999999999</v>
      </c>
      <c r="FZ116">
        <v>0</v>
      </c>
      <c r="GA116">
        <v>0</v>
      </c>
      <c r="GB116">
        <v>0.163464</v>
      </c>
      <c r="GC116">
        <v>0.139568</v>
      </c>
      <c r="GD116">
        <v>0.35411700000000002</v>
      </c>
      <c r="GE116">
        <v>2.5823200000000001E-2</v>
      </c>
      <c r="GF116">
        <v>0.59255199999999997</v>
      </c>
      <c r="GG116">
        <v>556.98099999999999</v>
      </c>
      <c r="GH116">
        <v>0</v>
      </c>
      <c r="GI116">
        <v>335.12599999999998</v>
      </c>
      <c r="GJ116">
        <v>0</v>
      </c>
      <c r="GK116">
        <v>2615</v>
      </c>
      <c r="GL116">
        <v>989.00099999999998</v>
      </c>
      <c r="GM116">
        <v>3267.2</v>
      </c>
      <c r="GN116">
        <v>327.5</v>
      </c>
      <c r="GO116">
        <v>8090.8</v>
      </c>
      <c r="GP116">
        <v>463.68200000000002</v>
      </c>
      <c r="GQ116">
        <v>205.41900000000001</v>
      </c>
      <c r="GR116">
        <v>73.400000000000006</v>
      </c>
      <c r="GS116">
        <v>742.50099999999998</v>
      </c>
      <c r="GT116">
        <v>48.325899999999997</v>
      </c>
      <c r="GU116">
        <v>0</v>
      </c>
      <c r="GV116">
        <v>3.47</v>
      </c>
      <c r="GW116">
        <v>39.763199999999998</v>
      </c>
      <c r="GX116">
        <v>31.65</v>
      </c>
      <c r="GY116">
        <v>19.8111</v>
      </c>
      <c r="GZ116">
        <v>35.51</v>
      </c>
      <c r="HA116">
        <v>3.93</v>
      </c>
      <c r="HB116">
        <v>182.46</v>
      </c>
      <c r="HC116">
        <v>41.92</v>
      </c>
      <c r="HD116">
        <v>0</v>
      </c>
      <c r="HE116">
        <v>3.47</v>
      </c>
      <c r="HF116">
        <v>15.11</v>
      </c>
      <c r="HG116">
        <v>31.65</v>
      </c>
      <c r="HH116">
        <v>15.76</v>
      </c>
      <c r="HI116">
        <v>35.51</v>
      </c>
      <c r="HJ116">
        <v>3.93</v>
      </c>
      <c r="HK116">
        <v>147.35</v>
      </c>
      <c r="ID116" s="27">
        <v>4.5532399999999998E-15</v>
      </c>
      <c r="IE116">
        <v>0</v>
      </c>
      <c r="IF116">
        <v>3.8267599999999999E-2</v>
      </c>
      <c r="IG116">
        <v>0</v>
      </c>
      <c r="IH116">
        <v>0.76358999999999999</v>
      </c>
      <c r="II116">
        <v>0.12681200000000001</v>
      </c>
      <c r="IJ116">
        <v>0.53503100000000003</v>
      </c>
      <c r="IK116">
        <v>6.9275500000000004E-2</v>
      </c>
      <c r="IL116">
        <v>1.53298</v>
      </c>
      <c r="IM116">
        <v>52.3</v>
      </c>
      <c r="IN116">
        <v>22.2</v>
      </c>
      <c r="IO116">
        <v>30.1</v>
      </c>
      <c r="IP116">
        <v>53</v>
      </c>
      <c r="IQ116">
        <v>22.2</v>
      </c>
      <c r="IR116">
        <v>30.8</v>
      </c>
      <c r="IU116">
        <v>6.93</v>
      </c>
      <c r="IV116">
        <v>39.72</v>
      </c>
      <c r="IW116">
        <v>7.08</v>
      </c>
      <c r="IX116">
        <v>40.81</v>
      </c>
      <c r="IY116">
        <v>6.93</v>
      </c>
      <c r="IZ116">
        <v>39.72</v>
      </c>
      <c r="JA116">
        <v>9.09</v>
      </c>
      <c r="JB116">
        <v>82.468999999999994</v>
      </c>
      <c r="JK116">
        <v>1</v>
      </c>
      <c r="JL116">
        <v>3.7498399999999998</v>
      </c>
      <c r="JM116">
        <v>3.7498399999999998</v>
      </c>
      <c r="JP116">
        <v>4799.13</v>
      </c>
      <c r="JQ116">
        <v>3.7498399999999998</v>
      </c>
      <c r="JR116">
        <v>0.28000000000000003</v>
      </c>
      <c r="JS116">
        <v>0.45</v>
      </c>
      <c r="JT116">
        <v>3.25</v>
      </c>
      <c r="JU116">
        <v>0.28999999999999998</v>
      </c>
      <c r="JV116">
        <v>0.45</v>
      </c>
      <c r="JW116">
        <v>3.31</v>
      </c>
      <c r="JZ116">
        <v>1</v>
      </c>
      <c r="KA116">
        <v>1</v>
      </c>
      <c r="KB116">
        <v>48.334800000000001</v>
      </c>
      <c r="KC116">
        <v>1.1000000000000001</v>
      </c>
      <c r="KD116">
        <v>48.331600000000002</v>
      </c>
      <c r="KE116">
        <v>1.1000000000000001</v>
      </c>
      <c r="KF116">
        <v>55.6036</v>
      </c>
      <c r="KG116">
        <v>1.1000000000000001</v>
      </c>
      <c r="KJ116">
        <v>51.0959</v>
      </c>
      <c r="KK116">
        <v>0</v>
      </c>
      <c r="KL116">
        <v>66.8673</v>
      </c>
      <c r="KM116">
        <v>16.871300000000002</v>
      </c>
      <c r="KN116">
        <v>0</v>
      </c>
      <c r="KO116">
        <v>-739.44100000000003</v>
      </c>
      <c r="KP116">
        <v>0</v>
      </c>
      <c r="KQ116">
        <v>0</v>
      </c>
      <c r="KR116">
        <v>133.613</v>
      </c>
      <c r="KS116">
        <v>190.51900000000001</v>
      </c>
      <c r="KT116">
        <v>484.43799999999999</v>
      </c>
      <c r="KU116">
        <v>33.183900000000001</v>
      </c>
      <c r="KV116">
        <v>237.148</v>
      </c>
      <c r="KW116">
        <v>1973.36</v>
      </c>
      <c r="KX116">
        <v>794.16700000000003</v>
      </c>
      <c r="KY116">
        <v>0</v>
      </c>
      <c r="KZ116">
        <v>249.05099999999999</v>
      </c>
      <c r="LA116">
        <v>3016.58</v>
      </c>
      <c r="LB116">
        <v>52.542400000000001</v>
      </c>
      <c r="LC116">
        <v>0</v>
      </c>
      <c r="LD116">
        <v>66.8673</v>
      </c>
      <c r="LE116">
        <v>16.871300000000002</v>
      </c>
      <c r="LF116">
        <v>-739.44100000000003</v>
      </c>
      <c r="LG116">
        <v>133.613</v>
      </c>
      <c r="LH116">
        <v>191.501</v>
      </c>
      <c r="LI116">
        <v>484.43799999999999</v>
      </c>
      <c r="LJ116">
        <v>33.183900000000001</v>
      </c>
      <c r="LK116">
        <v>239.57499999999999</v>
      </c>
      <c r="LL116">
        <v>2026.12</v>
      </c>
      <c r="LM116">
        <v>794.16700000000003</v>
      </c>
      <c r="LN116">
        <v>249.05099999999999</v>
      </c>
      <c r="LO116">
        <v>3069.34</v>
      </c>
      <c r="LP116">
        <v>116.179</v>
      </c>
      <c r="LQ116">
        <v>0</v>
      </c>
      <c r="LR116">
        <v>66.8673</v>
      </c>
      <c r="LS116">
        <v>0</v>
      </c>
      <c r="LT116">
        <v>567.19200000000001</v>
      </c>
      <c r="LU116">
        <v>199.28399999999999</v>
      </c>
      <c r="LV116">
        <v>674.65200000000004</v>
      </c>
      <c r="LW116">
        <v>78.678600000000003</v>
      </c>
      <c r="LX116">
        <v>1702.85</v>
      </c>
      <c r="LY116">
        <v>2460.7800000000002</v>
      </c>
      <c r="LZ116">
        <v>1090.17</v>
      </c>
      <c r="MA116">
        <v>389.536</v>
      </c>
      <c r="MB116">
        <v>3940.48</v>
      </c>
    </row>
    <row r="117" spans="1:340" x14ac:dyDescent="0.25">
      <c r="A117" s="26">
        <v>44502.575381944444</v>
      </c>
      <c r="B117" t="s">
        <v>1465</v>
      </c>
      <c r="C117" t="s">
        <v>899</v>
      </c>
      <c r="D117">
        <v>2</v>
      </c>
      <c r="E117">
        <v>1</v>
      </c>
      <c r="F117">
        <v>2700</v>
      </c>
      <c r="G117" t="s">
        <v>87</v>
      </c>
      <c r="H117" t="s">
        <v>393</v>
      </c>
      <c r="I117">
        <v>3.63</v>
      </c>
      <c r="J117">
        <v>1.9</v>
      </c>
      <c r="K117">
        <v>1.9</v>
      </c>
      <c r="L117">
        <v>22.2</v>
      </c>
      <c r="O117">
        <v>160.75</v>
      </c>
      <c r="P117">
        <v>5.4959199999999999</v>
      </c>
      <c r="Q117">
        <v>343.46199999999999</v>
      </c>
      <c r="R117">
        <v>86.436899999999994</v>
      </c>
      <c r="S117">
        <v>0</v>
      </c>
      <c r="T117">
        <v>-4792.59</v>
      </c>
      <c r="U117">
        <v>0</v>
      </c>
      <c r="V117">
        <v>0</v>
      </c>
      <c r="W117">
        <v>615.745</v>
      </c>
      <c r="X117">
        <v>1017.74</v>
      </c>
      <c r="Y117">
        <v>2371.31</v>
      </c>
      <c r="Z117">
        <v>151.51499999999999</v>
      </c>
      <c r="AA117">
        <v>-40.142899999999997</v>
      </c>
      <c r="AB117">
        <v>596.14499999999998</v>
      </c>
      <c r="AC117">
        <v>237.286</v>
      </c>
      <c r="AD117">
        <v>136.34800000000001</v>
      </c>
      <c r="AE117">
        <v>0</v>
      </c>
      <c r="AF117">
        <v>46.9285</v>
      </c>
      <c r="AG117">
        <v>420.56299999999999</v>
      </c>
      <c r="AH117">
        <v>373.63400000000001</v>
      </c>
      <c r="AI117">
        <v>20.65</v>
      </c>
      <c r="AJ117">
        <v>0.87</v>
      </c>
      <c r="AK117">
        <v>3.53</v>
      </c>
      <c r="AL117">
        <v>10.96</v>
      </c>
      <c r="AM117">
        <v>0</v>
      </c>
      <c r="AN117">
        <v>-40.840000000000003</v>
      </c>
      <c r="AO117">
        <v>0</v>
      </c>
      <c r="AP117">
        <v>0</v>
      </c>
      <c r="AQ117">
        <v>7.14</v>
      </c>
      <c r="AR117">
        <v>14.22</v>
      </c>
      <c r="AS117">
        <v>25.15</v>
      </c>
      <c r="AT117">
        <v>1.64</v>
      </c>
      <c r="AU117">
        <v>43.32</v>
      </c>
      <c r="AV117">
        <v>36.01</v>
      </c>
      <c r="BI117">
        <v>0</v>
      </c>
      <c r="BJ117">
        <v>6.2972500000000001E-2</v>
      </c>
      <c r="BK117">
        <v>3.9219499999999997E-2</v>
      </c>
      <c r="BL117">
        <v>1.1732899999999999E-2</v>
      </c>
      <c r="BM117">
        <v>0</v>
      </c>
      <c r="BN117">
        <v>-9.7961900000000005E-2</v>
      </c>
      <c r="BO117">
        <v>0</v>
      </c>
      <c r="BP117">
        <v>0</v>
      </c>
      <c r="BQ117">
        <v>0.163464</v>
      </c>
      <c r="BR117">
        <v>0.15392400000000001</v>
      </c>
      <c r="BS117">
        <v>0.35411700000000002</v>
      </c>
      <c r="BT117">
        <v>2.5823200000000001E-2</v>
      </c>
      <c r="BU117">
        <v>0.71329200000000004</v>
      </c>
      <c r="BV117">
        <v>0.113925</v>
      </c>
      <c r="BW117">
        <v>170.14400000000001</v>
      </c>
      <c r="BX117">
        <v>28.723400000000002</v>
      </c>
      <c r="BY117">
        <v>343.46199999999999</v>
      </c>
      <c r="BZ117">
        <v>86.436899999999994</v>
      </c>
      <c r="CA117">
        <v>-4792.59</v>
      </c>
      <c r="CB117">
        <v>615.745</v>
      </c>
      <c r="CC117">
        <v>1025.26</v>
      </c>
      <c r="CD117">
        <v>2371.31</v>
      </c>
      <c r="CE117">
        <v>151.51499999999999</v>
      </c>
      <c r="CF117">
        <v>-3.4280299999999998E-4</v>
      </c>
      <c r="CG117">
        <v>628.76599999999996</v>
      </c>
      <c r="CH117">
        <v>251.15199999999999</v>
      </c>
      <c r="CI117">
        <v>136.34800000000001</v>
      </c>
      <c r="CJ117">
        <v>46.9285</v>
      </c>
      <c r="CK117">
        <v>434.42899999999997</v>
      </c>
      <c r="CL117">
        <v>387.5</v>
      </c>
      <c r="CM117">
        <v>21.96</v>
      </c>
      <c r="CN117">
        <v>3.19</v>
      </c>
      <c r="CO117">
        <v>3.53</v>
      </c>
      <c r="CP117">
        <v>10.96</v>
      </c>
      <c r="CQ117">
        <v>-40.85</v>
      </c>
      <c r="CR117">
        <v>7.14</v>
      </c>
      <c r="CS117">
        <v>14.3</v>
      </c>
      <c r="CT117">
        <v>25.15</v>
      </c>
      <c r="CU117">
        <v>1.64</v>
      </c>
      <c r="CV117">
        <v>47.02</v>
      </c>
      <c r="CW117">
        <v>39.64</v>
      </c>
      <c r="DH117">
        <v>0</v>
      </c>
      <c r="DI117">
        <v>0.17924899999999999</v>
      </c>
      <c r="DJ117">
        <v>3.9219499999999997E-2</v>
      </c>
      <c r="DK117">
        <v>1.1732899999999999E-2</v>
      </c>
      <c r="DL117">
        <v>-9.7961900000000005E-2</v>
      </c>
      <c r="DM117">
        <v>0.163464</v>
      </c>
      <c r="DN117">
        <v>0.15486900000000001</v>
      </c>
      <c r="DO117">
        <v>0.35411700000000002</v>
      </c>
      <c r="DP117">
        <v>2.5823200000000001E-2</v>
      </c>
      <c r="DQ117">
        <v>0.83051200000000003</v>
      </c>
      <c r="DR117">
        <v>0.23020099999999999</v>
      </c>
      <c r="DS117" t="s">
        <v>1352</v>
      </c>
      <c r="DT117" t="s">
        <v>670</v>
      </c>
      <c r="DU117" t="s">
        <v>665</v>
      </c>
      <c r="DV117" t="s">
        <v>501</v>
      </c>
      <c r="DW117">
        <v>0.11722100000000001</v>
      </c>
      <c r="DX117">
        <v>0.116276</v>
      </c>
      <c r="DY117">
        <v>7.9</v>
      </c>
      <c r="DZ117">
        <v>9.1999999999999993</v>
      </c>
      <c r="EC117">
        <v>160.75</v>
      </c>
      <c r="ED117">
        <v>5.4959199999999999</v>
      </c>
      <c r="EE117">
        <v>343.46199999999999</v>
      </c>
      <c r="EF117">
        <v>86.436899999999994</v>
      </c>
      <c r="EG117">
        <v>0</v>
      </c>
      <c r="EH117">
        <v>-4792.59</v>
      </c>
      <c r="EI117">
        <v>0</v>
      </c>
      <c r="EJ117">
        <v>0</v>
      </c>
      <c r="EK117">
        <v>615.745</v>
      </c>
      <c r="EL117">
        <v>1017.74</v>
      </c>
      <c r="EM117">
        <v>2371.31</v>
      </c>
      <c r="EN117">
        <v>151.51499999999999</v>
      </c>
      <c r="EO117">
        <v>-40.142899999999997</v>
      </c>
      <c r="EP117">
        <v>237.286</v>
      </c>
      <c r="EQ117">
        <v>136.34800000000001</v>
      </c>
      <c r="ER117">
        <v>0</v>
      </c>
      <c r="ES117">
        <v>46.9285</v>
      </c>
      <c r="ET117">
        <v>420.56299999999999</v>
      </c>
      <c r="EU117">
        <v>20.65</v>
      </c>
      <c r="EV117">
        <v>0.87</v>
      </c>
      <c r="EW117">
        <v>3.53</v>
      </c>
      <c r="EX117">
        <v>10.96</v>
      </c>
      <c r="EY117">
        <v>0</v>
      </c>
      <c r="EZ117">
        <v>-40.840000000000003</v>
      </c>
      <c r="FA117">
        <v>0</v>
      </c>
      <c r="FB117">
        <v>0</v>
      </c>
      <c r="FC117">
        <v>7.14</v>
      </c>
      <c r="FD117">
        <v>14.22</v>
      </c>
      <c r="FE117">
        <v>25.15</v>
      </c>
      <c r="FF117">
        <v>1.64</v>
      </c>
      <c r="FG117">
        <v>43.32</v>
      </c>
      <c r="FT117">
        <v>0</v>
      </c>
      <c r="FU117">
        <v>6.2972500000000001E-2</v>
      </c>
      <c r="FV117">
        <v>3.9219499999999997E-2</v>
      </c>
      <c r="FW117">
        <v>1.1732899999999999E-2</v>
      </c>
      <c r="FX117">
        <v>0</v>
      </c>
      <c r="FY117">
        <v>-9.7961900000000005E-2</v>
      </c>
      <c r="FZ117">
        <v>0</v>
      </c>
      <c r="GA117">
        <v>0</v>
      </c>
      <c r="GB117">
        <v>0.163464</v>
      </c>
      <c r="GC117">
        <v>0.15392400000000001</v>
      </c>
      <c r="GD117">
        <v>0.35411700000000002</v>
      </c>
      <c r="GE117">
        <v>2.5823200000000001E-2</v>
      </c>
      <c r="GF117">
        <v>0.71329200000000004</v>
      </c>
      <c r="GG117">
        <v>629.245</v>
      </c>
      <c r="GH117">
        <v>213.249</v>
      </c>
      <c r="GI117">
        <v>343.46199999999999</v>
      </c>
      <c r="GJ117">
        <v>0</v>
      </c>
      <c r="GK117">
        <v>2615</v>
      </c>
      <c r="GL117">
        <v>989.00099999999998</v>
      </c>
      <c r="GM117">
        <v>3267.2</v>
      </c>
      <c r="GN117">
        <v>327.5</v>
      </c>
      <c r="GO117">
        <v>8384.65</v>
      </c>
      <c r="GP117">
        <v>523.822</v>
      </c>
      <c r="GQ117">
        <v>191.18</v>
      </c>
      <c r="GR117">
        <v>73.400000000000006</v>
      </c>
      <c r="GS117">
        <v>788.40200000000004</v>
      </c>
      <c r="GT117">
        <v>52.307600000000001</v>
      </c>
      <c r="GU117">
        <v>15</v>
      </c>
      <c r="GV117">
        <v>3.53</v>
      </c>
      <c r="GW117">
        <v>34.439</v>
      </c>
      <c r="GX117">
        <v>30.97</v>
      </c>
      <c r="GY117">
        <v>19.7211</v>
      </c>
      <c r="GZ117">
        <v>35.15</v>
      </c>
      <c r="HA117">
        <v>3.77</v>
      </c>
      <c r="HB117">
        <v>194.88800000000001</v>
      </c>
      <c r="HC117">
        <v>48.13</v>
      </c>
      <c r="HD117">
        <v>15</v>
      </c>
      <c r="HE117">
        <v>3.53</v>
      </c>
      <c r="HF117">
        <v>14.12</v>
      </c>
      <c r="HG117">
        <v>30.97</v>
      </c>
      <c r="HH117">
        <v>15.67</v>
      </c>
      <c r="HI117">
        <v>35.15</v>
      </c>
      <c r="HJ117">
        <v>3.77</v>
      </c>
      <c r="HK117">
        <v>166.34</v>
      </c>
      <c r="ID117">
        <v>0</v>
      </c>
      <c r="IE117">
        <v>0.77473599999999998</v>
      </c>
      <c r="IF117">
        <v>3.9219499999999997E-2</v>
      </c>
      <c r="IG117">
        <v>0</v>
      </c>
      <c r="IH117">
        <v>0.76358999999999999</v>
      </c>
      <c r="II117">
        <v>0.12681200000000001</v>
      </c>
      <c r="IJ117">
        <v>0.53503100000000003</v>
      </c>
      <c r="IK117">
        <v>6.9275500000000004E-2</v>
      </c>
      <c r="IL117">
        <v>2.3086600000000002</v>
      </c>
      <c r="IM117">
        <v>43.2</v>
      </c>
      <c r="IN117">
        <v>21</v>
      </c>
      <c r="IO117">
        <v>22.2</v>
      </c>
      <c r="IP117">
        <v>45.1</v>
      </c>
      <c r="IQ117">
        <v>21</v>
      </c>
      <c r="IR117">
        <v>24.1</v>
      </c>
      <c r="IU117">
        <v>6.81</v>
      </c>
      <c r="IV117">
        <v>29.2</v>
      </c>
      <c r="IW117">
        <v>9.2200000000000006</v>
      </c>
      <c r="IX117">
        <v>30.42</v>
      </c>
      <c r="IY117">
        <v>6.81</v>
      </c>
      <c r="IZ117">
        <v>29.2</v>
      </c>
      <c r="JA117">
        <v>24.42</v>
      </c>
      <c r="JB117">
        <v>80.8566</v>
      </c>
      <c r="JK117">
        <v>1</v>
      </c>
      <c r="JL117">
        <v>3.1526900000000002</v>
      </c>
      <c r="JM117">
        <v>3.1526900000000002</v>
      </c>
      <c r="JP117">
        <v>4794</v>
      </c>
      <c r="JQ117">
        <v>3.1526900000000002</v>
      </c>
      <c r="JR117">
        <v>0.28000000000000003</v>
      </c>
      <c r="JS117">
        <v>0.45</v>
      </c>
      <c r="JT117">
        <v>2.4700000000000002</v>
      </c>
      <c r="JU117">
        <v>0.28000000000000003</v>
      </c>
      <c r="JV117">
        <v>0.45</v>
      </c>
      <c r="JW117">
        <v>2.5499999999999998</v>
      </c>
      <c r="JZ117">
        <v>1</v>
      </c>
      <c r="KA117">
        <v>1</v>
      </c>
      <c r="KB117">
        <v>51.484400000000001</v>
      </c>
      <c r="KC117">
        <v>27.552499999999998</v>
      </c>
      <c r="KD117">
        <v>51.488700000000001</v>
      </c>
      <c r="KE117">
        <v>32.288400000000003</v>
      </c>
      <c r="KF117">
        <v>83.023399999999995</v>
      </c>
      <c r="KG117">
        <v>58.777500000000003</v>
      </c>
      <c r="KJ117">
        <v>32.7151</v>
      </c>
      <c r="KK117">
        <v>1.5021100000000001</v>
      </c>
      <c r="KL117">
        <v>68.530699999999996</v>
      </c>
      <c r="KM117">
        <v>16.869700000000002</v>
      </c>
      <c r="KN117">
        <v>0</v>
      </c>
      <c r="KO117">
        <v>-735.59500000000003</v>
      </c>
      <c r="KP117">
        <v>0</v>
      </c>
      <c r="KQ117">
        <v>0</v>
      </c>
      <c r="KR117">
        <v>133.613</v>
      </c>
      <c r="KS117">
        <v>199.77600000000001</v>
      </c>
      <c r="KT117">
        <v>484.43799999999999</v>
      </c>
      <c r="KU117">
        <v>33.183900000000001</v>
      </c>
      <c r="KV117">
        <v>235.03399999999999</v>
      </c>
      <c r="KW117">
        <v>1259.28</v>
      </c>
      <c r="KX117">
        <v>723.60500000000002</v>
      </c>
      <c r="KY117">
        <v>0</v>
      </c>
      <c r="KZ117">
        <v>249.05099999999999</v>
      </c>
      <c r="LA117">
        <v>2231.94</v>
      </c>
      <c r="LB117">
        <v>34.4953</v>
      </c>
      <c r="LC117">
        <v>7.4300100000000002</v>
      </c>
      <c r="LD117">
        <v>68.530699999999996</v>
      </c>
      <c r="LE117">
        <v>16.869700000000002</v>
      </c>
      <c r="LF117">
        <v>-735.59500000000003</v>
      </c>
      <c r="LG117">
        <v>133.613</v>
      </c>
      <c r="LH117">
        <v>201.16200000000001</v>
      </c>
      <c r="LI117">
        <v>484.43799999999999</v>
      </c>
      <c r="LJ117">
        <v>33.183900000000001</v>
      </c>
      <c r="LK117">
        <v>244.12700000000001</v>
      </c>
      <c r="LL117">
        <v>1332.87</v>
      </c>
      <c r="LM117">
        <v>723.60500000000002</v>
      </c>
      <c r="LN117">
        <v>249.05099999999999</v>
      </c>
      <c r="LO117">
        <v>2305.5300000000002</v>
      </c>
      <c r="LP117">
        <v>130.82599999999999</v>
      </c>
      <c r="LQ117">
        <v>53.163499999999999</v>
      </c>
      <c r="LR117">
        <v>68.530699999999996</v>
      </c>
      <c r="LS117">
        <v>0</v>
      </c>
      <c r="LT117">
        <v>567.19200000000001</v>
      </c>
      <c r="LU117">
        <v>199.28399999999999</v>
      </c>
      <c r="LV117">
        <v>674.65200000000004</v>
      </c>
      <c r="LW117">
        <v>78.678600000000003</v>
      </c>
      <c r="LX117">
        <v>1772.33</v>
      </c>
      <c r="LY117">
        <v>2779.94</v>
      </c>
      <c r="LZ117">
        <v>1014.6</v>
      </c>
      <c r="MA117">
        <v>389.536</v>
      </c>
      <c r="MB117">
        <v>4184.07</v>
      </c>
    </row>
    <row r="118" spans="1:340" x14ac:dyDescent="0.25">
      <c r="A118" s="26">
        <v>44502.575729166667</v>
      </c>
      <c r="B118" t="s">
        <v>1466</v>
      </c>
      <c r="C118" t="s">
        <v>901</v>
      </c>
      <c r="D118">
        <v>3</v>
      </c>
      <c r="E118">
        <v>1</v>
      </c>
      <c r="F118">
        <v>2700</v>
      </c>
      <c r="G118" t="s">
        <v>87</v>
      </c>
      <c r="H118" t="s">
        <v>393</v>
      </c>
      <c r="I118">
        <v>1.78</v>
      </c>
      <c r="J118">
        <v>1.1000000000000001</v>
      </c>
      <c r="K118">
        <v>1.1000000000000001</v>
      </c>
      <c r="L118">
        <v>21.7</v>
      </c>
      <c r="O118">
        <v>101.625</v>
      </c>
      <c r="P118">
        <v>0</v>
      </c>
      <c r="Q118">
        <v>343.46199999999999</v>
      </c>
      <c r="R118">
        <v>86.436899999999994</v>
      </c>
      <c r="S118">
        <v>0</v>
      </c>
      <c r="T118">
        <v>-4696.3599999999997</v>
      </c>
      <c r="U118">
        <v>0</v>
      </c>
      <c r="V118">
        <v>0</v>
      </c>
      <c r="W118">
        <v>615.745</v>
      </c>
      <c r="X118">
        <v>1008.13</v>
      </c>
      <c r="Y118">
        <v>2371.31</v>
      </c>
      <c r="Z118">
        <v>151.51499999999999</v>
      </c>
      <c r="AA118">
        <v>-18.148700000000002</v>
      </c>
      <c r="AB118">
        <v>531.524</v>
      </c>
      <c r="AC118">
        <v>150.001</v>
      </c>
      <c r="AD118">
        <v>136.785</v>
      </c>
      <c r="AE118">
        <v>0</v>
      </c>
      <c r="AF118">
        <v>46.9285</v>
      </c>
      <c r="AG118">
        <v>333.71499999999997</v>
      </c>
      <c r="AH118">
        <v>286.78699999999998</v>
      </c>
      <c r="AI118">
        <v>13.14</v>
      </c>
      <c r="AJ118">
        <v>0</v>
      </c>
      <c r="AK118">
        <v>3.55</v>
      </c>
      <c r="AL118">
        <v>10.98</v>
      </c>
      <c r="AM118">
        <v>0</v>
      </c>
      <c r="AN118">
        <v>-39.39</v>
      </c>
      <c r="AO118">
        <v>0</v>
      </c>
      <c r="AP118">
        <v>0</v>
      </c>
      <c r="AQ118">
        <v>7.34</v>
      </c>
      <c r="AR118">
        <v>14.16</v>
      </c>
      <c r="AS118">
        <v>25.46</v>
      </c>
      <c r="AT118">
        <v>1.7</v>
      </c>
      <c r="AU118">
        <v>36.94</v>
      </c>
      <c r="AV118">
        <v>27.67</v>
      </c>
      <c r="BI118">
        <v>0</v>
      </c>
      <c r="BJ118">
        <v>0</v>
      </c>
      <c r="BK118">
        <v>3.9219499999999997E-2</v>
      </c>
      <c r="BL118">
        <v>1.1732899999999999E-2</v>
      </c>
      <c r="BM118">
        <v>0</v>
      </c>
      <c r="BN118">
        <v>-9.6736600000000006E-2</v>
      </c>
      <c r="BO118">
        <v>0</v>
      </c>
      <c r="BP118">
        <v>0</v>
      </c>
      <c r="BQ118">
        <v>0.163464</v>
      </c>
      <c r="BR118">
        <v>0.14677899999999999</v>
      </c>
      <c r="BS118">
        <v>0.35411700000000002</v>
      </c>
      <c r="BT118">
        <v>2.5823200000000001E-2</v>
      </c>
      <c r="BU118">
        <v>0.64439900000000006</v>
      </c>
      <c r="BV118">
        <v>5.0952400000000002E-2</v>
      </c>
      <c r="BW118">
        <v>114.407</v>
      </c>
      <c r="BX118">
        <v>0</v>
      </c>
      <c r="BY118">
        <v>343.46199999999999</v>
      </c>
      <c r="BZ118">
        <v>86.436899999999994</v>
      </c>
      <c r="CA118">
        <v>-4696.3599999999997</v>
      </c>
      <c r="CB118">
        <v>615.745</v>
      </c>
      <c r="CC118">
        <v>1013.49</v>
      </c>
      <c r="CD118">
        <v>2371.31</v>
      </c>
      <c r="CE118">
        <v>151.51499999999999</v>
      </c>
      <c r="CF118">
        <v>-1.6943700000000001E-4</v>
      </c>
      <c r="CG118">
        <v>544.30600000000004</v>
      </c>
      <c r="CH118">
        <v>168.869</v>
      </c>
      <c r="CI118">
        <v>136.785</v>
      </c>
      <c r="CJ118">
        <v>46.9285</v>
      </c>
      <c r="CK118">
        <v>352.58199999999999</v>
      </c>
      <c r="CL118">
        <v>305.654</v>
      </c>
      <c r="CM118">
        <v>14.92</v>
      </c>
      <c r="CN118">
        <v>0</v>
      </c>
      <c r="CO118">
        <v>3.55</v>
      </c>
      <c r="CP118">
        <v>10.98</v>
      </c>
      <c r="CQ118">
        <v>-39.4</v>
      </c>
      <c r="CR118">
        <v>7.34</v>
      </c>
      <c r="CS118">
        <v>14.22</v>
      </c>
      <c r="CT118">
        <v>25.46</v>
      </c>
      <c r="CU118">
        <v>1.7</v>
      </c>
      <c r="CV118">
        <v>38.770000000000003</v>
      </c>
      <c r="CW118">
        <v>29.45</v>
      </c>
      <c r="DH118">
        <v>0</v>
      </c>
      <c r="DI118">
        <v>0</v>
      </c>
      <c r="DJ118">
        <v>3.9219499999999997E-2</v>
      </c>
      <c r="DK118">
        <v>1.1732899999999999E-2</v>
      </c>
      <c r="DL118">
        <v>-9.6736600000000006E-2</v>
      </c>
      <c r="DM118">
        <v>0.163464</v>
      </c>
      <c r="DN118">
        <v>0.14769199999999999</v>
      </c>
      <c r="DO118">
        <v>0.35411700000000002</v>
      </c>
      <c r="DP118">
        <v>2.5823200000000001E-2</v>
      </c>
      <c r="DQ118">
        <v>0.645312</v>
      </c>
      <c r="DR118">
        <v>5.0952400000000002E-2</v>
      </c>
      <c r="DS118" t="s">
        <v>1352</v>
      </c>
      <c r="DT118" t="s">
        <v>670</v>
      </c>
      <c r="DU118" t="s">
        <v>665</v>
      </c>
      <c r="DV118" t="s">
        <v>501</v>
      </c>
      <c r="DW118">
        <v>9.1311099999999998E-4</v>
      </c>
      <c r="DX118">
        <v>0</v>
      </c>
      <c r="DY118">
        <v>4.7</v>
      </c>
      <c r="DZ118">
        <v>6</v>
      </c>
      <c r="EC118">
        <v>101.625</v>
      </c>
      <c r="ED118">
        <v>0</v>
      </c>
      <c r="EE118">
        <v>343.46199999999999</v>
      </c>
      <c r="EF118">
        <v>86.436899999999994</v>
      </c>
      <c r="EG118">
        <v>0</v>
      </c>
      <c r="EH118">
        <v>-4696.3599999999997</v>
      </c>
      <c r="EI118">
        <v>0</v>
      </c>
      <c r="EJ118">
        <v>0</v>
      </c>
      <c r="EK118">
        <v>615.745</v>
      </c>
      <c r="EL118">
        <v>1008.13</v>
      </c>
      <c r="EM118">
        <v>2371.31</v>
      </c>
      <c r="EN118">
        <v>151.51499999999999</v>
      </c>
      <c r="EO118">
        <v>-18.148700000000002</v>
      </c>
      <c r="EP118">
        <v>150.001</v>
      </c>
      <c r="EQ118">
        <v>136.785</v>
      </c>
      <c r="ER118">
        <v>0</v>
      </c>
      <c r="ES118">
        <v>46.9285</v>
      </c>
      <c r="ET118">
        <v>333.71499999999997</v>
      </c>
      <c r="EU118">
        <v>13.14</v>
      </c>
      <c r="EV118">
        <v>0</v>
      </c>
      <c r="EW118">
        <v>3.55</v>
      </c>
      <c r="EX118">
        <v>10.98</v>
      </c>
      <c r="EY118">
        <v>0</v>
      </c>
      <c r="EZ118">
        <v>-39.39</v>
      </c>
      <c r="FA118">
        <v>0</v>
      </c>
      <c r="FB118">
        <v>0</v>
      </c>
      <c r="FC118">
        <v>7.34</v>
      </c>
      <c r="FD118">
        <v>14.16</v>
      </c>
      <c r="FE118">
        <v>25.46</v>
      </c>
      <c r="FF118">
        <v>1.7</v>
      </c>
      <c r="FG118">
        <v>36.94</v>
      </c>
      <c r="FT118">
        <v>0</v>
      </c>
      <c r="FU118">
        <v>0</v>
      </c>
      <c r="FV118">
        <v>3.9219499999999997E-2</v>
      </c>
      <c r="FW118">
        <v>1.1732899999999999E-2</v>
      </c>
      <c r="FX118">
        <v>0</v>
      </c>
      <c r="FY118">
        <v>-9.6736600000000006E-2</v>
      </c>
      <c r="FZ118">
        <v>0</v>
      </c>
      <c r="GA118">
        <v>0</v>
      </c>
      <c r="GB118">
        <v>0.163464</v>
      </c>
      <c r="GC118">
        <v>0.14677899999999999</v>
      </c>
      <c r="GD118">
        <v>0.35411700000000002</v>
      </c>
      <c r="GE118">
        <v>2.5823200000000001E-2</v>
      </c>
      <c r="GF118">
        <v>0.64439900000000006</v>
      </c>
      <c r="GG118">
        <v>527.48299999999995</v>
      </c>
      <c r="GH118">
        <v>0</v>
      </c>
      <c r="GI118">
        <v>343.46199999999999</v>
      </c>
      <c r="GJ118">
        <v>0</v>
      </c>
      <c r="GK118">
        <v>2615</v>
      </c>
      <c r="GL118">
        <v>989.00099999999998</v>
      </c>
      <c r="GM118">
        <v>3267.2</v>
      </c>
      <c r="GN118">
        <v>327.5</v>
      </c>
      <c r="GO118">
        <v>8069.64</v>
      </c>
      <c r="GP118">
        <v>439.08499999999998</v>
      </c>
      <c r="GQ118">
        <v>191.65100000000001</v>
      </c>
      <c r="GR118">
        <v>73.400000000000006</v>
      </c>
      <c r="GS118">
        <v>704.13599999999997</v>
      </c>
      <c r="GT118">
        <v>40.46</v>
      </c>
      <c r="GU118">
        <v>0</v>
      </c>
      <c r="GV118">
        <v>3.55</v>
      </c>
      <c r="GW118">
        <v>35.299999999999997</v>
      </c>
      <c r="GX118">
        <v>31.45</v>
      </c>
      <c r="GY118">
        <v>19.781099999999999</v>
      </c>
      <c r="GZ118">
        <v>35.409999999999997</v>
      </c>
      <c r="HA118">
        <v>4.12</v>
      </c>
      <c r="HB118">
        <v>170.071</v>
      </c>
      <c r="HC118">
        <v>40.46</v>
      </c>
      <c r="HD118">
        <v>0</v>
      </c>
      <c r="HE118">
        <v>3.55</v>
      </c>
      <c r="HF118">
        <v>14.12</v>
      </c>
      <c r="HG118">
        <v>31.45</v>
      </c>
      <c r="HH118">
        <v>15.73</v>
      </c>
      <c r="HI118">
        <v>35.409999999999997</v>
      </c>
      <c r="HJ118">
        <v>4.12</v>
      </c>
      <c r="HK118">
        <v>144.84</v>
      </c>
      <c r="ID118">
        <v>0</v>
      </c>
      <c r="IE118">
        <v>0</v>
      </c>
      <c r="IF118">
        <v>3.9219499999999997E-2</v>
      </c>
      <c r="IG118">
        <v>0</v>
      </c>
      <c r="IH118">
        <v>0.76358999999999999</v>
      </c>
      <c r="II118">
        <v>0.12681200000000001</v>
      </c>
      <c r="IJ118">
        <v>0.53503100000000003</v>
      </c>
      <c r="IK118">
        <v>6.9275500000000004E-2</v>
      </c>
      <c r="IL118">
        <v>1.53393</v>
      </c>
      <c r="IM118">
        <v>44.9</v>
      </c>
      <c r="IN118">
        <v>23.2</v>
      </c>
      <c r="IO118">
        <v>21.7</v>
      </c>
      <c r="IP118">
        <v>46</v>
      </c>
      <c r="IQ118">
        <v>23.2</v>
      </c>
      <c r="IR118">
        <v>22.8</v>
      </c>
      <c r="IU118">
        <v>5.46</v>
      </c>
      <c r="IV118">
        <v>22.21</v>
      </c>
      <c r="IW118">
        <v>5.6</v>
      </c>
      <c r="IX118">
        <v>23.85</v>
      </c>
      <c r="IY118">
        <v>5.46</v>
      </c>
      <c r="IZ118">
        <v>22.21</v>
      </c>
      <c r="JA118">
        <v>8.68</v>
      </c>
      <c r="JB118">
        <v>70.63</v>
      </c>
      <c r="JK118">
        <v>1</v>
      </c>
      <c r="JL118">
        <v>3.0918800000000002</v>
      </c>
      <c r="JM118">
        <v>3.0918800000000002</v>
      </c>
      <c r="JP118">
        <v>4697.74</v>
      </c>
      <c r="JQ118">
        <v>3.0918800000000002</v>
      </c>
      <c r="JR118">
        <v>0.28000000000000003</v>
      </c>
      <c r="JS118">
        <v>0.44</v>
      </c>
      <c r="JT118">
        <v>2.0099999999999998</v>
      </c>
      <c r="JU118">
        <v>0.28000000000000003</v>
      </c>
      <c r="JV118">
        <v>0.44</v>
      </c>
      <c r="JW118">
        <v>2.11</v>
      </c>
      <c r="JZ118">
        <v>1</v>
      </c>
      <c r="KA118">
        <v>1</v>
      </c>
      <c r="KB118">
        <v>43.963099999999997</v>
      </c>
      <c r="KC118">
        <v>10.065099999999999</v>
      </c>
      <c r="KD118">
        <v>43.9602</v>
      </c>
      <c r="KE118">
        <v>12.503399999999999</v>
      </c>
      <c r="KF118">
        <v>67.352000000000004</v>
      </c>
      <c r="KG118">
        <v>1.1000000000000001</v>
      </c>
      <c r="KJ118">
        <v>21.2377</v>
      </c>
      <c r="KK118">
        <v>0</v>
      </c>
      <c r="KL118">
        <v>68.530699999999996</v>
      </c>
      <c r="KM118">
        <v>16.869700000000002</v>
      </c>
      <c r="KN118">
        <v>0</v>
      </c>
      <c r="KO118">
        <v>-716.02599999999995</v>
      </c>
      <c r="KP118">
        <v>0</v>
      </c>
      <c r="KQ118">
        <v>0</v>
      </c>
      <c r="KR118">
        <v>133.613</v>
      </c>
      <c r="KS118">
        <v>197.446</v>
      </c>
      <c r="KT118">
        <v>484.43799999999999</v>
      </c>
      <c r="KU118">
        <v>33.183900000000001</v>
      </c>
      <c r="KV118">
        <v>239.29300000000001</v>
      </c>
      <c r="KW118">
        <v>796.06299999999999</v>
      </c>
      <c r="KX118">
        <v>725.923</v>
      </c>
      <c r="KY118">
        <v>0</v>
      </c>
      <c r="KZ118">
        <v>249.05099999999999</v>
      </c>
      <c r="LA118">
        <v>1771.04</v>
      </c>
      <c r="LB118">
        <v>24.0154</v>
      </c>
      <c r="LC118">
        <v>0</v>
      </c>
      <c r="LD118">
        <v>68.530699999999996</v>
      </c>
      <c r="LE118">
        <v>16.869700000000002</v>
      </c>
      <c r="LF118">
        <v>-716.02599999999995</v>
      </c>
      <c r="LG118">
        <v>133.613</v>
      </c>
      <c r="LH118">
        <v>198.40299999999999</v>
      </c>
      <c r="LI118">
        <v>484.43799999999999</v>
      </c>
      <c r="LJ118">
        <v>33.183900000000001</v>
      </c>
      <c r="LK118">
        <v>243.029</v>
      </c>
      <c r="LL118">
        <v>896.19200000000001</v>
      </c>
      <c r="LM118">
        <v>725.923</v>
      </c>
      <c r="LN118">
        <v>249.05099999999999</v>
      </c>
      <c r="LO118">
        <v>1871.17</v>
      </c>
      <c r="LP118">
        <v>111.02800000000001</v>
      </c>
      <c r="LQ118">
        <v>0</v>
      </c>
      <c r="LR118">
        <v>68.530699999999996</v>
      </c>
      <c r="LS118">
        <v>0</v>
      </c>
      <c r="LT118">
        <v>567.19200000000001</v>
      </c>
      <c r="LU118">
        <v>199.28399999999999</v>
      </c>
      <c r="LV118">
        <v>674.65200000000004</v>
      </c>
      <c r="LW118">
        <v>78.678600000000003</v>
      </c>
      <c r="LX118">
        <v>1699.37</v>
      </c>
      <c r="LY118">
        <v>2330.2399999999998</v>
      </c>
      <c r="LZ118">
        <v>1017.1</v>
      </c>
      <c r="MA118">
        <v>389.536</v>
      </c>
      <c r="MB118">
        <v>3736.87</v>
      </c>
    </row>
    <row r="119" spans="1:340" x14ac:dyDescent="0.25">
      <c r="A119" s="26">
        <v>44502.576099537036</v>
      </c>
      <c r="B119" t="s">
        <v>1467</v>
      </c>
      <c r="C119" t="s">
        <v>903</v>
      </c>
      <c r="D119">
        <v>4</v>
      </c>
      <c r="E119">
        <v>1</v>
      </c>
      <c r="F119">
        <v>2700</v>
      </c>
      <c r="G119" t="s">
        <v>87</v>
      </c>
      <c r="H119" t="s">
        <v>393</v>
      </c>
      <c r="I119">
        <v>3.06</v>
      </c>
      <c r="J119">
        <v>1.6</v>
      </c>
      <c r="K119">
        <v>1.6</v>
      </c>
      <c r="L119">
        <v>21.2</v>
      </c>
      <c r="O119">
        <v>113.78100000000001</v>
      </c>
      <c r="P119">
        <v>30.462599999999998</v>
      </c>
      <c r="Q119">
        <v>345.11500000000001</v>
      </c>
      <c r="R119">
        <v>86.436899999999994</v>
      </c>
      <c r="S119">
        <v>0</v>
      </c>
      <c r="T119">
        <v>-4772.03</v>
      </c>
      <c r="U119">
        <v>0</v>
      </c>
      <c r="V119">
        <v>0</v>
      </c>
      <c r="W119">
        <v>615.745</v>
      </c>
      <c r="X119">
        <v>1031.29</v>
      </c>
      <c r="Y119">
        <v>2371.31</v>
      </c>
      <c r="Z119">
        <v>151.51499999999999</v>
      </c>
      <c r="AA119">
        <v>-26.3767</v>
      </c>
      <c r="AB119">
        <v>575.79600000000005</v>
      </c>
      <c r="AC119">
        <v>167.95500000000001</v>
      </c>
      <c r="AD119">
        <v>131.245</v>
      </c>
      <c r="AE119">
        <v>0</v>
      </c>
      <c r="AF119">
        <v>46.9285</v>
      </c>
      <c r="AG119">
        <v>346.12900000000002</v>
      </c>
      <c r="AH119">
        <v>299.2</v>
      </c>
      <c r="AI119">
        <v>14.64</v>
      </c>
      <c r="AJ119">
        <v>3.33</v>
      </c>
      <c r="AK119">
        <v>3.55</v>
      </c>
      <c r="AL119">
        <v>10.59</v>
      </c>
      <c r="AM119">
        <v>0</v>
      </c>
      <c r="AN119">
        <v>-40.659999999999997</v>
      </c>
      <c r="AO119">
        <v>0</v>
      </c>
      <c r="AP119">
        <v>0</v>
      </c>
      <c r="AQ119">
        <v>7.14</v>
      </c>
      <c r="AR119">
        <v>14.38</v>
      </c>
      <c r="AS119">
        <v>25.21</v>
      </c>
      <c r="AT119">
        <v>1.64</v>
      </c>
      <c r="AU119">
        <v>39.82</v>
      </c>
      <c r="AV119">
        <v>32.11</v>
      </c>
      <c r="BI119">
        <v>0</v>
      </c>
      <c r="BJ119">
        <v>0.21614900000000001</v>
      </c>
      <c r="BK119">
        <v>3.94083E-2</v>
      </c>
      <c r="BL119">
        <v>1.1732899999999999E-2</v>
      </c>
      <c r="BM119">
        <v>0</v>
      </c>
      <c r="BN119">
        <v>-9.0647099999999994E-2</v>
      </c>
      <c r="BO119">
        <v>0</v>
      </c>
      <c r="BP119">
        <v>0</v>
      </c>
      <c r="BQ119">
        <v>0.163464</v>
      </c>
      <c r="BR119">
        <v>0.155809</v>
      </c>
      <c r="BS119">
        <v>0.35411700000000002</v>
      </c>
      <c r="BT119">
        <v>2.5823200000000001E-2</v>
      </c>
      <c r="BU119">
        <v>0.87585599999999997</v>
      </c>
      <c r="BV119">
        <v>0.26729000000000003</v>
      </c>
      <c r="BW119">
        <v>124.17100000000001</v>
      </c>
      <c r="BX119">
        <v>38.703000000000003</v>
      </c>
      <c r="BY119">
        <v>345.11500000000001</v>
      </c>
      <c r="BZ119">
        <v>86.436899999999994</v>
      </c>
      <c r="CA119">
        <v>-4772.03</v>
      </c>
      <c r="CB119">
        <v>615.745</v>
      </c>
      <c r="CC119">
        <v>1039.04</v>
      </c>
      <c r="CD119">
        <v>2371.31</v>
      </c>
      <c r="CE119">
        <v>151.51499999999999</v>
      </c>
      <c r="CF119">
        <v>-3.4784099999999999E-4</v>
      </c>
      <c r="CG119">
        <v>594.42600000000004</v>
      </c>
      <c r="CH119">
        <v>183.292</v>
      </c>
      <c r="CI119">
        <v>131.245</v>
      </c>
      <c r="CJ119">
        <v>46.9285</v>
      </c>
      <c r="CK119">
        <v>361.46499999999997</v>
      </c>
      <c r="CL119">
        <v>314.53699999999998</v>
      </c>
      <c r="CM119">
        <v>16.05</v>
      </c>
      <c r="CN119">
        <v>4.9800000000000004</v>
      </c>
      <c r="CO119">
        <v>3.55</v>
      </c>
      <c r="CP119">
        <v>10.59</v>
      </c>
      <c r="CQ119">
        <v>-40.67</v>
      </c>
      <c r="CR119">
        <v>7.14</v>
      </c>
      <c r="CS119">
        <v>14.46</v>
      </c>
      <c r="CT119">
        <v>25.21</v>
      </c>
      <c r="CU119">
        <v>1.64</v>
      </c>
      <c r="CV119">
        <v>42.95</v>
      </c>
      <c r="CW119">
        <v>35.17</v>
      </c>
      <c r="DH119">
        <v>0</v>
      </c>
      <c r="DI119">
        <v>0.29705100000000001</v>
      </c>
      <c r="DJ119">
        <v>3.94083E-2</v>
      </c>
      <c r="DK119">
        <v>1.1732899999999999E-2</v>
      </c>
      <c r="DL119">
        <v>-9.0647099999999994E-2</v>
      </c>
      <c r="DM119">
        <v>0.163464</v>
      </c>
      <c r="DN119">
        <v>0.15692500000000001</v>
      </c>
      <c r="DO119">
        <v>0.35411700000000002</v>
      </c>
      <c r="DP119">
        <v>2.5823200000000001E-2</v>
      </c>
      <c r="DQ119">
        <v>0.95787500000000003</v>
      </c>
      <c r="DR119">
        <v>0.348192</v>
      </c>
      <c r="DS119" t="s">
        <v>1352</v>
      </c>
      <c r="DT119" t="s">
        <v>670</v>
      </c>
      <c r="DU119" t="s">
        <v>665</v>
      </c>
      <c r="DV119" t="s">
        <v>501</v>
      </c>
      <c r="DW119">
        <v>8.2018599999999997E-2</v>
      </c>
      <c r="DX119">
        <v>8.0902600000000005E-2</v>
      </c>
      <c r="DY119">
        <v>7.3</v>
      </c>
      <c r="DZ119">
        <v>8.6999999999999993</v>
      </c>
      <c r="EC119">
        <v>113.78100000000001</v>
      </c>
      <c r="ED119">
        <v>30.462599999999998</v>
      </c>
      <c r="EE119">
        <v>345.11500000000001</v>
      </c>
      <c r="EF119">
        <v>86.436899999999994</v>
      </c>
      <c r="EG119">
        <v>0</v>
      </c>
      <c r="EH119">
        <v>-4772.03</v>
      </c>
      <c r="EI119">
        <v>0</v>
      </c>
      <c r="EJ119">
        <v>0</v>
      </c>
      <c r="EK119">
        <v>615.745</v>
      </c>
      <c r="EL119">
        <v>1031.29</v>
      </c>
      <c r="EM119">
        <v>2371.31</v>
      </c>
      <c r="EN119">
        <v>151.51499999999999</v>
      </c>
      <c r="EO119">
        <v>-26.3767</v>
      </c>
      <c r="EP119">
        <v>167.95500000000001</v>
      </c>
      <c r="EQ119">
        <v>131.245</v>
      </c>
      <c r="ER119">
        <v>0</v>
      </c>
      <c r="ES119">
        <v>46.9285</v>
      </c>
      <c r="ET119">
        <v>346.12900000000002</v>
      </c>
      <c r="EU119">
        <v>14.64</v>
      </c>
      <c r="EV119">
        <v>3.33</v>
      </c>
      <c r="EW119">
        <v>3.55</v>
      </c>
      <c r="EX119">
        <v>10.59</v>
      </c>
      <c r="EY119">
        <v>0</v>
      </c>
      <c r="EZ119">
        <v>-40.659999999999997</v>
      </c>
      <c r="FA119">
        <v>0</v>
      </c>
      <c r="FB119">
        <v>0</v>
      </c>
      <c r="FC119">
        <v>7.14</v>
      </c>
      <c r="FD119">
        <v>14.38</v>
      </c>
      <c r="FE119">
        <v>25.21</v>
      </c>
      <c r="FF119">
        <v>1.64</v>
      </c>
      <c r="FG119">
        <v>39.82</v>
      </c>
      <c r="FT119">
        <v>0</v>
      </c>
      <c r="FU119">
        <v>0.21614900000000001</v>
      </c>
      <c r="FV119">
        <v>3.94083E-2</v>
      </c>
      <c r="FW119">
        <v>1.1732899999999999E-2</v>
      </c>
      <c r="FX119">
        <v>0</v>
      </c>
      <c r="FY119">
        <v>-9.0647099999999994E-2</v>
      </c>
      <c r="FZ119">
        <v>0</v>
      </c>
      <c r="GA119">
        <v>0</v>
      </c>
      <c r="GB119">
        <v>0.163464</v>
      </c>
      <c r="GC119">
        <v>0.155809</v>
      </c>
      <c r="GD119">
        <v>0.35411700000000002</v>
      </c>
      <c r="GE119">
        <v>2.5823200000000001E-2</v>
      </c>
      <c r="GF119">
        <v>0.87585599999999997</v>
      </c>
      <c r="GG119">
        <v>497.07400000000001</v>
      </c>
      <c r="GH119">
        <v>344.07799999999997</v>
      </c>
      <c r="GI119">
        <v>345.11500000000001</v>
      </c>
      <c r="GJ119">
        <v>0</v>
      </c>
      <c r="GK119">
        <v>2615</v>
      </c>
      <c r="GL119">
        <v>989.00099999999998</v>
      </c>
      <c r="GM119">
        <v>3267.2</v>
      </c>
      <c r="GN119">
        <v>327.5</v>
      </c>
      <c r="GO119">
        <v>8384.9699999999993</v>
      </c>
      <c r="GP119">
        <v>413.79700000000003</v>
      </c>
      <c r="GQ119">
        <v>185.64400000000001</v>
      </c>
      <c r="GR119">
        <v>73.400000000000006</v>
      </c>
      <c r="GS119">
        <v>672.84100000000001</v>
      </c>
      <c r="GT119">
        <v>41.14</v>
      </c>
      <c r="GU119">
        <v>22.34</v>
      </c>
      <c r="GV119">
        <v>3.55</v>
      </c>
      <c r="GW119">
        <v>31.907</v>
      </c>
      <c r="GX119">
        <v>30.77</v>
      </c>
      <c r="GY119">
        <v>19.7211</v>
      </c>
      <c r="GZ119">
        <v>35.14</v>
      </c>
      <c r="HA119">
        <v>3.58</v>
      </c>
      <c r="HB119">
        <v>188.148</v>
      </c>
      <c r="HC119">
        <v>38.22</v>
      </c>
      <c r="HD119">
        <v>22.34</v>
      </c>
      <c r="HE119">
        <v>3.55</v>
      </c>
      <c r="HF119">
        <v>13.72</v>
      </c>
      <c r="HG119">
        <v>30.77</v>
      </c>
      <c r="HH119">
        <v>15.67</v>
      </c>
      <c r="HI119">
        <v>35.14</v>
      </c>
      <c r="HJ119">
        <v>3.58</v>
      </c>
      <c r="HK119">
        <v>162.99</v>
      </c>
      <c r="ID119">
        <v>0</v>
      </c>
      <c r="IE119">
        <v>1.5530900000000001</v>
      </c>
      <c r="IF119">
        <v>3.94083E-2</v>
      </c>
      <c r="IG119">
        <v>0</v>
      </c>
      <c r="IH119">
        <v>0.76358999999999999</v>
      </c>
      <c r="II119">
        <v>0.12681200000000001</v>
      </c>
      <c r="IJ119">
        <v>0.53503100000000003</v>
      </c>
      <c r="IK119">
        <v>6.9275500000000004E-2</v>
      </c>
      <c r="IL119">
        <v>3.0872099999999998</v>
      </c>
      <c r="IM119">
        <v>42.8</v>
      </c>
      <c r="IN119">
        <v>21.6</v>
      </c>
      <c r="IO119">
        <v>21.2</v>
      </c>
      <c r="IP119">
        <v>44.4</v>
      </c>
      <c r="IQ119">
        <v>21.6</v>
      </c>
      <c r="IR119">
        <v>22.8</v>
      </c>
      <c r="IU119">
        <v>8.85</v>
      </c>
      <c r="IV119">
        <v>23.26</v>
      </c>
      <c r="IW119">
        <v>10.59</v>
      </c>
      <c r="IX119">
        <v>24.58</v>
      </c>
      <c r="IY119">
        <v>8.85</v>
      </c>
      <c r="IZ119">
        <v>23.26</v>
      </c>
      <c r="JA119">
        <v>30.53</v>
      </c>
      <c r="JB119">
        <v>68.406999999999996</v>
      </c>
      <c r="JK119">
        <v>1</v>
      </c>
      <c r="JL119">
        <v>3.0516999999999999</v>
      </c>
      <c r="JM119">
        <v>3.0516999999999999</v>
      </c>
      <c r="JP119">
        <v>4773.43</v>
      </c>
      <c r="JQ119">
        <v>3.0516999999999999</v>
      </c>
      <c r="JR119">
        <v>0.28000000000000003</v>
      </c>
      <c r="JS119">
        <v>0.45</v>
      </c>
      <c r="JT119">
        <v>2.08</v>
      </c>
      <c r="JU119">
        <v>0.28000000000000003</v>
      </c>
      <c r="JV119">
        <v>0.45</v>
      </c>
      <c r="JW119">
        <v>2.16</v>
      </c>
      <c r="JZ119">
        <v>1</v>
      </c>
      <c r="KA119">
        <v>1</v>
      </c>
      <c r="KB119">
        <v>39.977800000000002</v>
      </c>
      <c r="KC119">
        <v>8.7122899999999994</v>
      </c>
      <c r="KD119">
        <v>39.983600000000003</v>
      </c>
      <c r="KE119">
        <v>13.936199999999999</v>
      </c>
      <c r="KF119">
        <v>68.514600000000002</v>
      </c>
      <c r="KG119">
        <v>27.9406</v>
      </c>
      <c r="KJ119">
        <v>23.576000000000001</v>
      </c>
      <c r="KK119">
        <v>8.2139500000000005</v>
      </c>
      <c r="KL119">
        <v>68.860500000000002</v>
      </c>
      <c r="KM119">
        <v>16.869700000000002</v>
      </c>
      <c r="KN119">
        <v>0</v>
      </c>
      <c r="KO119">
        <v>-730.995</v>
      </c>
      <c r="KP119">
        <v>0</v>
      </c>
      <c r="KQ119">
        <v>0</v>
      </c>
      <c r="KR119">
        <v>133.613</v>
      </c>
      <c r="KS119">
        <v>202.49299999999999</v>
      </c>
      <c r="KT119">
        <v>484.43799999999999</v>
      </c>
      <c r="KU119">
        <v>33.183900000000001</v>
      </c>
      <c r="KV119">
        <v>240.25299999999999</v>
      </c>
      <c r="KW119">
        <v>891.34400000000005</v>
      </c>
      <c r="KX119">
        <v>696.52099999999996</v>
      </c>
      <c r="KY119">
        <v>0</v>
      </c>
      <c r="KZ119">
        <v>249.05099999999999</v>
      </c>
      <c r="LA119">
        <v>1836.92</v>
      </c>
      <c r="LB119">
        <v>25.547599999999999</v>
      </c>
      <c r="LC119">
        <v>10.401899999999999</v>
      </c>
      <c r="LD119">
        <v>68.860500000000002</v>
      </c>
      <c r="LE119">
        <v>16.869700000000002</v>
      </c>
      <c r="LF119">
        <v>-730.995</v>
      </c>
      <c r="LG119">
        <v>133.613</v>
      </c>
      <c r="LH119">
        <v>203.93</v>
      </c>
      <c r="LI119">
        <v>484.43799999999999</v>
      </c>
      <c r="LJ119">
        <v>33.183900000000001</v>
      </c>
      <c r="LK119">
        <v>245.85</v>
      </c>
      <c r="LL119">
        <v>972.73599999999999</v>
      </c>
      <c r="LM119">
        <v>696.52099999999996</v>
      </c>
      <c r="LN119">
        <v>249.05099999999999</v>
      </c>
      <c r="LO119">
        <v>1918.31</v>
      </c>
      <c r="LP119">
        <v>104.65</v>
      </c>
      <c r="LQ119">
        <v>86.347899999999996</v>
      </c>
      <c r="LR119">
        <v>68.860500000000002</v>
      </c>
      <c r="LS119">
        <v>0</v>
      </c>
      <c r="LT119">
        <v>567.19200000000001</v>
      </c>
      <c r="LU119">
        <v>199.28399999999999</v>
      </c>
      <c r="LV119">
        <v>674.65200000000004</v>
      </c>
      <c r="LW119">
        <v>78.678600000000003</v>
      </c>
      <c r="LX119">
        <v>1779.67</v>
      </c>
      <c r="LY119">
        <v>2196.04</v>
      </c>
      <c r="LZ119">
        <v>985.21799999999996</v>
      </c>
      <c r="MA119">
        <v>389.536</v>
      </c>
      <c r="MB119">
        <v>3570.79</v>
      </c>
    </row>
    <row r="120" spans="1:340" x14ac:dyDescent="0.25">
      <c r="A120" s="26">
        <v>44502.57644675926</v>
      </c>
      <c r="B120" t="s">
        <v>1468</v>
      </c>
      <c r="C120" t="s">
        <v>905</v>
      </c>
      <c r="D120">
        <v>5</v>
      </c>
      <c r="E120">
        <v>1</v>
      </c>
      <c r="F120">
        <v>2700</v>
      </c>
      <c r="G120" t="s">
        <v>87</v>
      </c>
      <c r="H120" t="s">
        <v>393</v>
      </c>
      <c r="I120">
        <v>1.91</v>
      </c>
      <c r="J120">
        <v>1.1000000000000001</v>
      </c>
      <c r="K120">
        <v>1.1000000000000001</v>
      </c>
      <c r="L120">
        <v>19.8</v>
      </c>
      <c r="O120">
        <v>85.102400000000003</v>
      </c>
      <c r="P120">
        <v>0</v>
      </c>
      <c r="Q120">
        <v>339.93599999999998</v>
      </c>
      <c r="R120">
        <v>86.442899999999995</v>
      </c>
      <c r="S120">
        <v>0</v>
      </c>
      <c r="T120">
        <v>-4675.9799999999996</v>
      </c>
      <c r="U120">
        <v>0</v>
      </c>
      <c r="V120">
        <v>0</v>
      </c>
      <c r="W120">
        <v>615.745</v>
      </c>
      <c r="X120">
        <v>1005.67</v>
      </c>
      <c r="Y120">
        <v>2371.31</v>
      </c>
      <c r="Z120">
        <v>151.51499999999999</v>
      </c>
      <c r="AA120">
        <v>-20.266500000000001</v>
      </c>
      <c r="AB120">
        <v>511.48099999999999</v>
      </c>
      <c r="AC120">
        <v>125.628</v>
      </c>
      <c r="AD120">
        <v>139.54499999999999</v>
      </c>
      <c r="AE120">
        <v>0</v>
      </c>
      <c r="AF120">
        <v>46.9285</v>
      </c>
      <c r="AG120">
        <v>312.10199999999998</v>
      </c>
      <c r="AH120">
        <v>265.173</v>
      </c>
      <c r="AI120">
        <v>10.68</v>
      </c>
      <c r="AJ120">
        <v>0</v>
      </c>
      <c r="AK120">
        <v>3.51</v>
      </c>
      <c r="AL120">
        <v>11.18</v>
      </c>
      <c r="AM120">
        <v>0</v>
      </c>
      <c r="AN120">
        <v>-39.31</v>
      </c>
      <c r="AO120">
        <v>0</v>
      </c>
      <c r="AP120">
        <v>0</v>
      </c>
      <c r="AQ120">
        <v>7.34</v>
      </c>
      <c r="AR120">
        <v>14.08</v>
      </c>
      <c r="AS120">
        <v>25.48</v>
      </c>
      <c r="AT120">
        <v>1.68</v>
      </c>
      <c r="AU120">
        <v>34.64</v>
      </c>
      <c r="AV120">
        <v>25.37</v>
      </c>
      <c r="BI120">
        <v>0</v>
      </c>
      <c r="BJ120">
        <v>0</v>
      </c>
      <c r="BK120">
        <v>3.8816799999999999E-2</v>
      </c>
      <c r="BL120">
        <v>1.1732899999999999E-2</v>
      </c>
      <c r="BM120">
        <v>0</v>
      </c>
      <c r="BN120">
        <v>-6.4918900000000002E-2</v>
      </c>
      <c r="BO120">
        <v>0</v>
      </c>
      <c r="BP120">
        <v>0</v>
      </c>
      <c r="BQ120">
        <v>0.163464</v>
      </c>
      <c r="BR120">
        <v>0.14568900000000001</v>
      </c>
      <c r="BS120">
        <v>0.35411700000000002</v>
      </c>
      <c r="BT120">
        <v>2.5823200000000001E-2</v>
      </c>
      <c r="BU120">
        <v>0.67472399999999999</v>
      </c>
      <c r="BV120">
        <v>5.0549700000000003E-2</v>
      </c>
      <c r="BW120">
        <v>98.226699999999994</v>
      </c>
      <c r="BX120">
        <v>0</v>
      </c>
      <c r="BY120">
        <v>339.93599999999998</v>
      </c>
      <c r="BZ120">
        <v>86.442899999999995</v>
      </c>
      <c r="CA120">
        <v>-4675.9799999999996</v>
      </c>
      <c r="CB120">
        <v>615.745</v>
      </c>
      <c r="CC120">
        <v>1012.81</v>
      </c>
      <c r="CD120">
        <v>2371.31</v>
      </c>
      <c r="CE120">
        <v>151.51499999999999</v>
      </c>
      <c r="CF120">
        <v>2.22721E-4</v>
      </c>
      <c r="CG120">
        <v>524.60500000000002</v>
      </c>
      <c r="CH120">
        <v>145.00200000000001</v>
      </c>
      <c r="CI120">
        <v>139.54499999999999</v>
      </c>
      <c r="CJ120">
        <v>46.9285</v>
      </c>
      <c r="CK120">
        <v>331.47500000000002</v>
      </c>
      <c r="CL120">
        <v>284.54700000000003</v>
      </c>
      <c r="CM120">
        <v>12.59</v>
      </c>
      <c r="CN120">
        <v>0</v>
      </c>
      <c r="CO120">
        <v>3.51</v>
      </c>
      <c r="CP120">
        <v>11.18</v>
      </c>
      <c r="CQ120">
        <v>-39.32</v>
      </c>
      <c r="CR120">
        <v>7.34</v>
      </c>
      <c r="CS120">
        <v>14.16</v>
      </c>
      <c r="CT120">
        <v>25.48</v>
      </c>
      <c r="CU120">
        <v>1.68</v>
      </c>
      <c r="CV120">
        <v>36.619999999999997</v>
      </c>
      <c r="CW120">
        <v>27.28</v>
      </c>
      <c r="DH120">
        <v>0</v>
      </c>
      <c r="DI120">
        <v>0</v>
      </c>
      <c r="DJ120">
        <v>3.8816799999999999E-2</v>
      </c>
      <c r="DK120">
        <v>1.1732899999999999E-2</v>
      </c>
      <c r="DL120">
        <v>-6.4918900000000002E-2</v>
      </c>
      <c r="DM120">
        <v>0.163464</v>
      </c>
      <c r="DN120">
        <v>0.14718200000000001</v>
      </c>
      <c r="DO120">
        <v>0.35411700000000002</v>
      </c>
      <c r="DP120">
        <v>2.5823200000000001E-2</v>
      </c>
      <c r="DQ120">
        <v>0.67621699999999996</v>
      </c>
      <c r="DR120">
        <v>5.0549700000000003E-2</v>
      </c>
      <c r="DS120" t="s">
        <v>1352</v>
      </c>
      <c r="DT120" t="s">
        <v>670</v>
      </c>
      <c r="DU120" t="s">
        <v>665</v>
      </c>
      <c r="DV120" t="s">
        <v>501</v>
      </c>
      <c r="DW120">
        <v>1.49314E-3</v>
      </c>
      <c r="DX120">
        <v>0</v>
      </c>
      <c r="DY120">
        <v>5.4</v>
      </c>
      <c r="DZ120">
        <v>7</v>
      </c>
      <c r="EC120">
        <v>85.102400000000003</v>
      </c>
      <c r="ED120">
        <v>0</v>
      </c>
      <c r="EE120">
        <v>339.93599999999998</v>
      </c>
      <c r="EF120">
        <v>86.442899999999995</v>
      </c>
      <c r="EG120">
        <v>0</v>
      </c>
      <c r="EH120">
        <v>-4675.9799999999996</v>
      </c>
      <c r="EI120">
        <v>0</v>
      </c>
      <c r="EJ120">
        <v>0</v>
      </c>
      <c r="EK120">
        <v>615.745</v>
      </c>
      <c r="EL120">
        <v>1005.67</v>
      </c>
      <c r="EM120">
        <v>2371.31</v>
      </c>
      <c r="EN120">
        <v>151.51499999999999</v>
      </c>
      <c r="EO120">
        <v>-20.266500000000001</v>
      </c>
      <c r="EP120">
        <v>125.628</v>
      </c>
      <c r="EQ120">
        <v>139.54499999999999</v>
      </c>
      <c r="ER120">
        <v>0</v>
      </c>
      <c r="ES120">
        <v>46.9285</v>
      </c>
      <c r="ET120">
        <v>312.10199999999998</v>
      </c>
      <c r="EU120">
        <v>10.68</v>
      </c>
      <c r="EV120">
        <v>0</v>
      </c>
      <c r="EW120">
        <v>3.51</v>
      </c>
      <c r="EX120">
        <v>11.18</v>
      </c>
      <c r="EY120">
        <v>0</v>
      </c>
      <c r="EZ120">
        <v>-39.31</v>
      </c>
      <c r="FA120">
        <v>0</v>
      </c>
      <c r="FB120">
        <v>0</v>
      </c>
      <c r="FC120">
        <v>7.34</v>
      </c>
      <c r="FD120">
        <v>14.08</v>
      </c>
      <c r="FE120">
        <v>25.48</v>
      </c>
      <c r="FF120">
        <v>1.68</v>
      </c>
      <c r="FG120">
        <v>34.64</v>
      </c>
      <c r="FT120">
        <v>0</v>
      </c>
      <c r="FU120">
        <v>0</v>
      </c>
      <c r="FV120">
        <v>3.8816799999999999E-2</v>
      </c>
      <c r="FW120">
        <v>1.1732899999999999E-2</v>
      </c>
      <c r="FX120">
        <v>0</v>
      </c>
      <c r="FY120">
        <v>-6.4918900000000002E-2</v>
      </c>
      <c r="FZ120">
        <v>0</v>
      </c>
      <c r="GA120">
        <v>0</v>
      </c>
      <c r="GB120">
        <v>0.163464</v>
      </c>
      <c r="GC120">
        <v>0.14568900000000001</v>
      </c>
      <c r="GD120">
        <v>0.35411700000000002</v>
      </c>
      <c r="GE120">
        <v>2.5823200000000001E-2</v>
      </c>
      <c r="GF120">
        <v>0.67472399999999999</v>
      </c>
      <c r="GG120">
        <v>545.40499999999997</v>
      </c>
      <c r="GH120">
        <v>0</v>
      </c>
      <c r="GI120">
        <v>339.93599999999998</v>
      </c>
      <c r="GJ120">
        <v>0</v>
      </c>
      <c r="GK120">
        <v>2615</v>
      </c>
      <c r="GL120">
        <v>989.00099999999998</v>
      </c>
      <c r="GM120">
        <v>3267.2</v>
      </c>
      <c r="GN120">
        <v>327.5</v>
      </c>
      <c r="GO120">
        <v>8084.04</v>
      </c>
      <c r="GP120">
        <v>454.05599999999998</v>
      </c>
      <c r="GQ120">
        <v>194.626</v>
      </c>
      <c r="GR120">
        <v>73.400000000000006</v>
      </c>
      <c r="GS120">
        <v>722.08199999999999</v>
      </c>
      <c r="GT120">
        <v>44.679600000000001</v>
      </c>
      <c r="GU120">
        <v>0</v>
      </c>
      <c r="GV120">
        <v>3.51</v>
      </c>
      <c r="GW120">
        <v>36.743600000000001</v>
      </c>
      <c r="GX120">
        <v>31.31</v>
      </c>
      <c r="GY120">
        <v>19.781099999999999</v>
      </c>
      <c r="GZ120">
        <v>35.369999999999997</v>
      </c>
      <c r="HA120">
        <v>3.88</v>
      </c>
      <c r="HB120">
        <v>175.274</v>
      </c>
      <c r="HC120">
        <v>41.13</v>
      </c>
      <c r="HD120">
        <v>0</v>
      </c>
      <c r="HE120">
        <v>3.51</v>
      </c>
      <c r="HF120">
        <v>14.33</v>
      </c>
      <c r="HG120">
        <v>31.31</v>
      </c>
      <c r="HH120">
        <v>15.73</v>
      </c>
      <c r="HI120">
        <v>35.369999999999997</v>
      </c>
      <c r="HJ120">
        <v>3.88</v>
      </c>
      <c r="HK120">
        <v>145.26</v>
      </c>
      <c r="ID120" s="27">
        <v>5.7321700000000002E-16</v>
      </c>
      <c r="IE120">
        <v>0</v>
      </c>
      <c r="IF120">
        <v>3.8816799999999999E-2</v>
      </c>
      <c r="IG120">
        <v>0</v>
      </c>
      <c r="IH120">
        <v>0.76358999999999999</v>
      </c>
      <c r="II120">
        <v>0.12681200000000001</v>
      </c>
      <c r="IJ120">
        <v>0.53503100000000003</v>
      </c>
      <c r="IK120">
        <v>6.9275500000000004E-2</v>
      </c>
      <c r="IL120">
        <v>1.5335300000000001</v>
      </c>
      <c r="IM120">
        <v>42.2</v>
      </c>
      <c r="IN120">
        <v>22.4</v>
      </c>
      <c r="IO120">
        <v>19.8</v>
      </c>
      <c r="IP120">
        <v>43.3</v>
      </c>
      <c r="IQ120">
        <v>22.4</v>
      </c>
      <c r="IR120">
        <v>20.9</v>
      </c>
      <c r="IU120">
        <v>5.23</v>
      </c>
      <c r="IV120">
        <v>20.14</v>
      </c>
      <c r="IW120">
        <v>5.38</v>
      </c>
      <c r="IX120">
        <v>21.9</v>
      </c>
      <c r="IY120">
        <v>5.23</v>
      </c>
      <c r="IZ120">
        <v>20.14</v>
      </c>
      <c r="JA120">
        <v>8.75</v>
      </c>
      <c r="JB120">
        <v>76.183199999999999</v>
      </c>
      <c r="JK120">
        <v>1</v>
      </c>
      <c r="JL120">
        <v>2.8714</v>
      </c>
      <c r="JM120">
        <v>2.8714</v>
      </c>
      <c r="JP120">
        <v>4677.3599999999997</v>
      </c>
      <c r="JQ120">
        <v>2.8714</v>
      </c>
      <c r="JR120">
        <v>0.28000000000000003</v>
      </c>
      <c r="JS120">
        <v>0.44</v>
      </c>
      <c r="JT120">
        <v>1.89</v>
      </c>
      <c r="JU120">
        <v>0.28000000000000003</v>
      </c>
      <c r="JV120">
        <v>0.44</v>
      </c>
      <c r="JW120">
        <v>2</v>
      </c>
      <c r="JZ120">
        <v>1</v>
      </c>
      <c r="KA120">
        <v>1</v>
      </c>
      <c r="KB120">
        <v>48.436799999999998</v>
      </c>
      <c r="KC120">
        <v>12.707000000000001</v>
      </c>
      <c r="KD120">
        <v>48.433300000000003</v>
      </c>
      <c r="KE120">
        <v>8.5452200000000005</v>
      </c>
      <c r="KF120">
        <v>74.916700000000006</v>
      </c>
      <c r="KG120">
        <v>1.1000000000000001</v>
      </c>
      <c r="KJ120">
        <v>17.860600000000002</v>
      </c>
      <c r="KK120">
        <v>0</v>
      </c>
      <c r="KL120">
        <v>67.826999999999998</v>
      </c>
      <c r="KM120">
        <v>16.870200000000001</v>
      </c>
      <c r="KN120">
        <v>0</v>
      </c>
      <c r="KO120">
        <v>-715.322</v>
      </c>
      <c r="KP120">
        <v>0</v>
      </c>
      <c r="KQ120">
        <v>0</v>
      </c>
      <c r="KR120">
        <v>133.613</v>
      </c>
      <c r="KS120">
        <v>196.935</v>
      </c>
      <c r="KT120">
        <v>484.43799999999999</v>
      </c>
      <c r="KU120">
        <v>33.183900000000001</v>
      </c>
      <c r="KV120">
        <v>235.40600000000001</v>
      </c>
      <c r="KW120">
        <v>666.71400000000006</v>
      </c>
      <c r="KX120">
        <v>740.56799999999998</v>
      </c>
      <c r="KY120">
        <v>0</v>
      </c>
      <c r="KZ120">
        <v>249.05099999999999</v>
      </c>
      <c r="LA120">
        <v>1656.33</v>
      </c>
      <c r="LB120">
        <v>20.888000000000002</v>
      </c>
      <c r="LC120">
        <v>0</v>
      </c>
      <c r="LD120">
        <v>67.826999999999998</v>
      </c>
      <c r="LE120">
        <v>16.870200000000001</v>
      </c>
      <c r="LF120">
        <v>-715.322</v>
      </c>
      <c r="LG120">
        <v>133.613</v>
      </c>
      <c r="LH120">
        <v>198.23699999999999</v>
      </c>
      <c r="LI120">
        <v>484.43799999999999</v>
      </c>
      <c r="LJ120">
        <v>33.183900000000001</v>
      </c>
      <c r="LK120">
        <v>239.73500000000001</v>
      </c>
      <c r="LL120">
        <v>769.53200000000004</v>
      </c>
      <c r="LM120">
        <v>740.56799999999998</v>
      </c>
      <c r="LN120">
        <v>249.05099999999999</v>
      </c>
      <c r="LO120">
        <v>1759.15</v>
      </c>
      <c r="LP120">
        <v>115.626</v>
      </c>
      <c r="LQ120">
        <v>0</v>
      </c>
      <c r="LR120">
        <v>67.826999999999998</v>
      </c>
      <c r="LS120">
        <v>0</v>
      </c>
      <c r="LT120">
        <v>567.19200000000001</v>
      </c>
      <c r="LU120">
        <v>199.28399999999999</v>
      </c>
      <c r="LV120">
        <v>674.65200000000004</v>
      </c>
      <c r="LW120">
        <v>78.678600000000003</v>
      </c>
      <c r="LX120">
        <v>1703.26</v>
      </c>
      <c r="LY120">
        <v>2409.69</v>
      </c>
      <c r="LZ120">
        <v>1032.8900000000001</v>
      </c>
      <c r="MA120">
        <v>389.536</v>
      </c>
      <c r="MB120">
        <v>3832.11</v>
      </c>
    </row>
    <row r="121" spans="1:340" x14ac:dyDescent="0.25">
      <c r="A121" s="26">
        <v>44502.576805555553</v>
      </c>
      <c r="B121" t="s">
        <v>1469</v>
      </c>
      <c r="C121" t="s">
        <v>907</v>
      </c>
      <c r="D121">
        <v>6</v>
      </c>
      <c r="E121">
        <v>1</v>
      </c>
      <c r="F121">
        <v>2700</v>
      </c>
      <c r="G121" t="s">
        <v>87</v>
      </c>
      <c r="H121" t="s">
        <v>393</v>
      </c>
      <c r="I121">
        <v>1.96</v>
      </c>
      <c r="J121">
        <v>1.3</v>
      </c>
      <c r="K121">
        <v>1.4</v>
      </c>
      <c r="L121">
        <v>21.5</v>
      </c>
      <c r="O121">
        <v>51.264000000000003</v>
      </c>
      <c r="P121">
        <v>29.561499999999999</v>
      </c>
      <c r="Q121">
        <v>351.67</v>
      </c>
      <c r="R121">
        <v>86.436899999999994</v>
      </c>
      <c r="S121">
        <v>0</v>
      </c>
      <c r="T121">
        <v>-4740.84</v>
      </c>
      <c r="U121">
        <v>0</v>
      </c>
      <c r="V121">
        <v>0</v>
      </c>
      <c r="W121">
        <v>615.745</v>
      </c>
      <c r="X121">
        <v>1050.81</v>
      </c>
      <c r="Y121">
        <v>2371.31</v>
      </c>
      <c r="Z121">
        <v>151.51499999999999</v>
      </c>
      <c r="AA121">
        <v>-32.534799999999997</v>
      </c>
      <c r="AB121">
        <v>518.93299999999999</v>
      </c>
      <c r="AC121">
        <v>75.670299999999997</v>
      </c>
      <c r="AD121">
        <v>126.19199999999999</v>
      </c>
      <c r="AE121">
        <v>0</v>
      </c>
      <c r="AF121">
        <v>46.9285</v>
      </c>
      <c r="AG121">
        <v>248.791</v>
      </c>
      <c r="AH121">
        <v>201.863</v>
      </c>
      <c r="AI121">
        <v>6.65</v>
      </c>
      <c r="AJ121">
        <v>2.89</v>
      </c>
      <c r="AK121">
        <v>3.52</v>
      </c>
      <c r="AL121">
        <v>10.220000000000001</v>
      </c>
      <c r="AM121">
        <v>0</v>
      </c>
      <c r="AN121">
        <v>-39.130000000000003</v>
      </c>
      <c r="AO121">
        <v>0</v>
      </c>
      <c r="AP121">
        <v>0</v>
      </c>
      <c r="AQ121">
        <v>6.92</v>
      </c>
      <c r="AR121">
        <v>14.21</v>
      </c>
      <c r="AS121">
        <v>24.6</v>
      </c>
      <c r="AT121">
        <v>1.61</v>
      </c>
      <c r="AU121">
        <v>31.49</v>
      </c>
      <c r="AV121">
        <v>23.28</v>
      </c>
      <c r="BI121">
        <v>0</v>
      </c>
      <c r="BJ121">
        <v>0.25320799999999999</v>
      </c>
      <c r="BK121">
        <v>4.0156799999999999E-2</v>
      </c>
      <c r="BL121">
        <v>1.1732899999999999E-2</v>
      </c>
      <c r="BM121">
        <v>0</v>
      </c>
      <c r="BN121">
        <v>-5.65125E-2</v>
      </c>
      <c r="BO121">
        <v>0</v>
      </c>
      <c r="BP121">
        <v>0</v>
      </c>
      <c r="BQ121">
        <v>0.163464</v>
      </c>
      <c r="BR121">
        <v>0.15319199999999999</v>
      </c>
      <c r="BS121">
        <v>0.35411700000000002</v>
      </c>
      <c r="BT121">
        <v>2.5823200000000001E-2</v>
      </c>
      <c r="BU121">
        <v>0.94518100000000005</v>
      </c>
      <c r="BV121">
        <v>0.30509799999999998</v>
      </c>
      <c r="BW121">
        <v>59.0871</v>
      </c>
      <c r="BX121">
        <v>48.598799999999997</v>
      </c>
      <c r="BY121">
        <v>351.67</v>
      </c>
      <c r="BZ121">
        <v>86.436899999999994</v>
      </c>
      <c r="CA121">
        <v>-4740.84</v>
      </c>
      <c r="CB121">
        <v>615.745</v>
      </c>
      <c r="CC121">
        <v>1056.48</v>
      </c>
      <c r="CD121">
        <v>2371.31</v>
      </c>
      <c r="CE121">
        <v>151.51499999999999</v>
      </c>
      <c r="CF121">
        <v>3.98219E-4</v>
      </c>
      <c r="CG121">
        <v>545.79300000000001</v>
      </c>
      <c r="CH121">
        <v>87.218000000000004</v>
      </c>
      <c r="CI121">
        <v>126.19199999999999</v>
      </c>
      <c r="CJ121">
        <v>46.9285</v>
      </c>
      <c r="CK121">
        <v>260.339</v>
      </c>
      <c r="CL121">
        <v>213.41</v>
      </c>
      <c r="CM121">
        <v>7.73</v>
      </c>
      <c r="CN121">
        <v>3.77</v>
      </c>
      <c r="CO121">
        <v>3.52</v>
      </c>
      <c r="CP121">
        <v>10.220000000000001</v>
      </c>
      <c r="CQ121">
        <v>-39.14</v>
      </c>
      <c r="CR121">
        <v>6.92</v>
      </c>
      <c r="CS121">
        <v>14.26</v>
      </c>
      <c r="CT121">
        <v>24.6</v>
      </c>
      <c r="CU121">
        <v>1.61</v>
      </c>
      <c r="CV121">
        <v>33.49</v>
      </c>
      <c r="CW121">
        <v>25.24</v>
      </c>
      <c r="DH121">
        <v>0</v>
      </c>
      <c r="DI121">
        <v>0.30149100000000001</v>
      </c>
      <c r="DJ121">
        <v>4.0156799999999999E-2</v>
      </c>
      <c r="DK121">
        <v>1.1732899999999999E-2</v>
      </c>
      <c r="DL121">
        <v>-5.65125E-2</v>
      </c>
      <c r="DM121">
        <v>0.163464</v>
      </c>
      <c r="DN121">
        <v>0.15387400000000001</v>
      </c>
      <c r="DO121">
        <v>0.35411700000000002</v>
      </c>
      <c r="DP121">
        <v>2.5823200000000001E-2</v>
      </c>
      <c r="DQ121">
        <v>0.99414599999999997</v>
      </c>
      <c r="DR121">
        <v>0.35338000000000003</v>
      </c>
      <c r="DS121" t="s">
        <v>1352</v>
      </c>
      <c r="DT121" t="s">
        <v>670</v>
      </c>
      <c r="DU121" t="s">
        <v>665</v>
      </c>
      <c r="DV121" t="s">
        <v>501</v>
      </c>
      <c r="DW121">
        <v>4.89647E-2</v>
      </c>
      <c r="DX121">
        <v>4.8282800000000001E-2</v>
      </c>
      <c r="DY121">
        <v>6</v>
      </c>
      <c r="DZ121">
        <v>7.8</v>
      </c>
      <c r="EC121">
        <v>51.264000000000003</v>
      </c>
      <c r="ED121">
        <v>29.561499999999999</v>
      </c>
      <c r="EE121">
        <v>351.67</v>
      </c>
      <c r="EF121">
        <v>86.436899999999994</v>
      </c>
      <c r="EG121">
        <v>0</v>
      </c>
      <c r="EH121">
        <v>-4740.84</v>
      </c>
      <c r="EI121">
        <v>0</v>
      </c>
      <c r="EJ121">
        <v>0</v>
      </c>
      <c r="EK121">
        <v>615.745</v>
      </c>
      <c r="EL121">
        <v>1050.81</v>
      </c>
      <c r="EM121">
        <v>2371.31</v>
      </c>
      <c r="EN121">
        <v>151.51499999999999</v>
      </c>
      <c r="EO121">
        <v>-32.534799999999997</v>
      </c>
      <c r="EP121">
        <v>75.670299999999997</v>
      </c>
      <c r="EQ121">
        <v>126.19199999999999</v>
      </c>
      <c r="ER121">
        <v>0</v>
      </c>
      <c r="ES121">
        <v>46.9285</v>
      </c>
      <c r="ET121">
        <v>248.791</v>
      </c>
      <c r="EU121">
        <v>6.65</v>
      </c>
      <c r="EV121">
        <v>2.89</v>
      </c>
      <c r="EW121">
        <v>3.52</v>
      </c>
      <c r="EX121">
        <v>10.220000000000001</v>
      </c>
      <c r="EY121">
        <v>0</v>
      </c>
      <c r="EZ121">
        <v>-39.130000000000003</v>
      </c>
      <c r="FA121">
        <v>0</v>
      </c>
      <c r="FB121">
        <v>0</v>
      </c>
      <c r="FC121">
        <v>6.92</v>
      </c>
      <c r="FD121">
        <v>14.21</v>
      </c>
      <c r="FE121">
        <v>24.6</v>
      </c>
      <c r="FF121">
        <v>1.61</v>
      </c>
      <c r="FG121">
        <v>31.49</v>
      </c>
      <c r="FT121">
        <v>0</v>
      </c>
      <c r="FU121">
        <v>0.25320799999999999</v>
      </c>
      <c r="FV121">
        <v>4.0156799999999999E-2</v>
      </c>
      <c r="FW121">
        <v>1.1732899999999999E-2</v>
      </c>
      <c r="FX121">
        <v>0</v>
      </c>
      <c r="FY121">
        <v>-5.65125E-2</v>
      </c>
      <c r="FZ121">
        <v>0</v>
      </c>
      <c r="GA121">
        <v>0</v>
      </c>
      <c r="GB121">
        <v>0.163464</v>
      </c>
      <c r="GC121">
        <v>0.15319199999999999</v>
      </c>
      <c r="GD121">
        <v>0.35411700000000002</v>
      </c>
      <c r="GE121">
        <v>2.5823200000000001E-2</v>
      </c>
      <c r="GF121">
        <v>0.94518100000000005</v>
      </c>
      <c r="GG121">
        <v>226.89699999999999</v>
      </c>
      <c r="GH121">
        <v>177.41800000000001</v>
      </c>
      <c r="GI121">
        <v>351.67</v>
      </c>
      <c r="GJ121">
        <v>0</v>
      </c>
      <c r="GK121">
        <v>2615</v>
      </c>
      <c r="GL121">
        <v>989.00099999999998</v>
      </c>
      <c r="GM121">
        <v>3267.2</v>
      </c>
      <c r="GN121">
        <v>327.5</v>
      </c>
      <c r="GO121">
        <v>7954.68</v>
      </c>
      <c r="GP121">
        <v>188.88</v>
      </c>
      <c r="GQ121">
        <v>180.12299999999999</v>
      </c>
      <c r="GR121">
        <v>73.400000000000006</v>
      </c>
      <c r="GS121">
        <v>442.40199999999999</v>
      </c>
      <c r="GT121">
        <v>17.275700000000001</v>
      </c>
      <c r="GU121">
        <v>8.89</v>
      </c>
      <c r="GV121">
        <v>3.52</v>
      </c>
      <c r="GW121">
        <v>29.6889</v>
      </c>
      <c r="GX121">
        <v>29.72</v>
      </c>
      <c r="GY121">
        <v>19.333100000000002</v>
      </c>
      <c r="GZ121">
        <v>34.22</v>
      </c>
      <c r="HA121">
        <v>3.7</v>
      </c>
      <c r="HB121">
        <v>146.34800000000001</v>
      </c>
      <c r="HC121">
        <v>17.579999999999998</v>
      </c>
      <c r="HD121">
        <v>8.89</v>
      </c>
      <c r="HE121">
        <v>3.52</v>
      </c>
      <c r="HF121">
        <v>13.36</v>
      </c>
      <c r="HG121">
        <v>29.72</v>
      </c>
      <c r="HH121">
        <v>15.43</v>
      </c>
      <c r="HI121">
        <v>34.22</v>
      </c>
      <c r="HJ121">
        <v>3.7</v>
      </c>
      <c r="HK121">
        <v>126.42</v>
      </c>
      <c r="ID121">
        <v>0</v>
      </c>
      <c r="IE121">
        <v>0.50280100000000005</v>
      </c>
      <c r="IF121">
        <v>4.0156799999999999E-2</v>
      </c>
      <c r="IG121">
        <v>0</v>
      </c>
      <c r="IH121">
        <v>0.76358999999999999</v>
      </c>
      <c r="II121">
        <v>0.12681200000000001</v>
      </c>
      <c r="IJ121">
        <v>0.53503100000000003</v>
      </c>
      <c r="IK121">
        <v>6.9275500000000004E-2</v>
      </c>
      <c r="IL121">
        <v>2.0376699999999999</v>
      </c>
      <c r="IM121">
        <v>48.3</v>
      </c>
      <c r="IN121">
        <v>26.8</v>
      </c>
      <c r="IO121">
        <v>21.5</v>
      </c>
      <c r="IP121">
        <v>49.6</v>
      </c>
      <c r="IQ121">
        <v>26.7</v>
      </c>
      <c r="IR121">
        <v>22.9</v>
      </c>
      <c r="IU121">
        <v>7.75</v>
      </c>
      <c r="IV121">
        <v>15.53</v>
      </c>
      <c r="IW121">
        <v>8.6999999999999993</v>
      </c>
      <c r="IX121">
        <v>16.54</v>
      </c>
      <c r="IY121">
        <v>7.75</v>
      </c>
      <c r="IZ121">
        <v>15.53</v>
      </c>
      <c r="JA121">
        <v>14.47</v>
      </c>
      <c r="JB121">
        <v>44.904600000000002</v>
      </c>
      <c r="JK121">
        <v>1</v>
      </c>
      <c r="JL121">
        <v>3.1061999999999999</v>
      </c>
      <c r="JM121">
        <v>3.1061999999999999</v>
      </c>
      <c r="JP121">
        <v>4742.2299999999996</v>
      </c>
      <c r="JQ121">
        <v>3.1061999999999999</v>
      </c>
      <c r="JR121">
        <v>0.21</v>
      </c>
      <c r="JS121">
        <v>0.28000000000000003</v>
      </c>
      <c r="JT121">
        <v>1.75</v>
      </c>
      <c r="JU121">
        <v>0.22</v>
      </c>
      <c r="JV121">
        <v>0.27</v>
      </c>
      <c r="JW121">
        <v>1.82</v>
      </c>
      <c r="JZ121">
        <v>1</v>
      </c>
      <c r="KA121">
        <v>1</v>
      </c>
      <c r="KB121">
        <v>43.411900000000003</v>
      </c>
      <c r="KC121">
        <v>21.711600000000001</v>
      </c>
      <c r="KD121">
        <v>43.407499999999999</v>
      </c>
      <c r="KE121">
        <v>25.417400000000001</v>
      </c>
      <c r="KF121">
        <v>62.005899999999997</v>
      </c>
      <c r="KG121">
        <v>34.9559</v>
      </c>
      <c r="KJ121">
        <v>10.2781</v>
      </c>
      <c r="KK121">
        <v>8.5221499999999999</v>
      </c>
      <c r="KL121">
        <v>65.213499999999996</v>
      </c>
      <c r="KM121">
        <v>15.600099999999999</v>
      </c>
      <c r="KN121">
        <v>0</v>
      </c>
      <c r="KO121">
        <v>-489.99799999999999</v>
      </c>
      <c r="KP121">
        <v>0</v>
      </c>
      <c r="KQ121">
        <v>0</v>
      </c>
      <c r="KR121">
        <v>134.529</v>
      </c>
      <c r="KS121">
        <v>191.018</v>
      </c>
      <c r="KT121">
        <v>462.36</v>
      </c>
      <c r="KU121">
        <v>33.337899999999998</v>
      </c>
      <c r="KV121">
        <v>430.86</v>
      </c>
      <c r="KW121">
        <v>401.58499999999998</v>
      </c>
      <c r="KX121">
        <v>669.70699999999999</v>
      </c>
      <c r="KY121">
        <v>0</v>
      </c>
      <c r="KZ121">
        <v>249.05099999999999</v>
      </c>
      <c r="LA121">
        <v>1320.34</v>
      </c>
      <c r="LB121">
        <v>11.820600000000001</v>
      </c>
      <c r="LC121">
        <v>13.574299999999999</v>
      </c>
      <c r="LD121">
        <v>65.213499999999996</v>
      </c>
      <c r="LE121">
        <v>15.600099999999999</v>
      </c>
      <c r="LF121">
        <v>-489.99799999999999</v>
      </c>
      <c r="LG121">
        <v>134.529</v>
      </c>
      <c r="LH121">
        <v>191.88499999999999</v>
      </c>
      <c r="LI121">
        <v>462.36</v>
      </c>
      <c r="LJ121">
        <v>33.337899999999998</v>
      </c>
      <c r="LK121">
        <v>438.322</v>
      </c>
      <c r="LL121">
        <v>462.86900000000003</v>
      </c>
      <c r="LM121">
        <v>669.70699999999999</v>
      </c>
      <c r="LN121">
        <v>249.05099999999999</v>
      </c>
      <c r="LO121">
        <v>1381.63</v>
      </c>
      <c r="LP121">
        <v>46.824599999999997</v>
      </c>
      <c r="LQ121">
        <v>45.142800000000001</v>
      </c>
      <c r="LR121">
        <v>65.213499999999996</v>
      </c>
      <c r="LS121">
        <v>0</v>
      </c>
      <c r="LT121">
        <v>570.78300000000002</v>
      </c>
      <c r="LU121">
        <v>187.036</v>
      </c>
      <c r="LV121">
        <v>648.29600000000005</v>
      </c>
      <c r="LW121">
        <v>86.545199999999994</v>
      </c>
      <c r="LX121">
        <v>1649.84</v>
      </c>
      <c r="LY121">
        <v>1002.39</v>
      </c>
      <c r="LZ121">
        <v>955.91700000000003</v>
      </c>
      <c r="MA121">
        <v>389.536</v>
      </c>
      <c r="MB121">
        <v>2347.84</v>
      </c>
    </row>
    <row r="122" spans="1:340" x14ac:dyDescent="0.25">
      <c r="A122" s="26">
        <v>44502.577152777776</v>
      </c>
      <c r="B122" t="s">
        <v>1470</v>
      </c>
      <c r="C122" t="s">
        <v>909</v>
      </c>
      <c r="D122">
        <v>7</v>
      </c>
      <c r="E122">
        <v>1</v>
      </c>
      <c r="F122">
        <v>2700</v>
      </c>
      <c r="G122" t="s">
        <v>87</v>
      </c>
      <c r="H122" t="s">
        <v>393</v>
      </c>
      <c r="I122">
        <v>0.91</v>
      </c>
      <c r="J122">
        <v>0.7</v>
      </c>
      <c r="K122">
        <v>0.7</v>
      </c>
      <c r="L122">
        <v>19</v>
      </c>
      <c r="O122">
        <v>17.704999999999998</v>
      </c>
      <c r="P122">
        <v>1.90517</v>
      </c>
      <c r="Q122">
        <v>350.33800000000002</v>
      </c>
      <c r="R122">
        <v>86.433400000000006</v>
      </c>
      <c r="S122">
        <v>0</v>
      </c>
      <c r="T122">
        <v>-4659.32</v>
      </c>
      <c r="U122">
        <v>0</v>
      </c>
      <c r="V122">
        <v>0</v>
      </c>
      <c r="W122">
        <v>615.745</v>
      </c>
      <c r="X122">
        <v>1052.42</v>
      </c>
      <c r="Y122">
        <v>2371.31</v>
      </c>
      <c r="Z122">
        <v>151.51499999999999</v>
      </c>
      <c r="AA122">
        <v>-11.948600000000001</v>
      </c>
      <c r="AB122">
        <v>456.38200000000001</v>
      </c>
      <c r="AC122">
        <v>26.133299999999998</v>
      </c>
      <c r="AD122">
        <v>124.452</v>
      </c>
      <c r="AE122">
        <v>0</v>
      </c>
      <c r="AF122">
        <v>46.9285</v>
      </c>
      <c r="AG122">
        <v>197.51400000000001</v>
      </c>
      <c r="AH122">
        <v>150.58500000000001</v>
      </c>
      <c r="AI122">
        <v>2.19</v>
      </c>
      <c r="AJ122">
        <v>0.24</v>
      </c>
      <c r="AK122">
        <v>3.57</v>
      </c>
      <c r="AL122">
        <v>9.9600000000000009</v>
      </c>
      <c r="AM122">
        <v>0</v>
      </c>
      <c r="AN122">
        <v>-38.799999999999997</v>
      </c>
      <c r="AO122">
        <v>0</v>
      </c>
      <c r="AP122">
        <v>0</v>
      </c>
      <c r="AQ122">
        <v>7.06</v>
      </c>
      <c r="AR122">
        <v>14.34</v>
      </c>
      <c r="AS122">
        <v>25.06</v>
      </c>
      <c r="AT122">
        <v>1.64</v>
      </c>
      <c r="AU122">
        <v>25.26</v>
      </c>
      <c r="AV122">
        <v>15.96</v>
      </c>
      <c r="BI122">
        <v>0</v>
      </c>
      <c r="BJ122">
        <v>1.3495699999999999E-2</v>
      </c>
      <c r="BK122">
        <v>4.0004699999999997E-2</v>
      </c>
      <c r="BL122">
        <v>1.1732899999999999E-2</v>
      </c>
      <c r="BM122">
        <v>0</v>
      </c>
      <c r="BN122">
        <v>-3.9301999999999997E-2</v>
      </c>
      <c r="BO122">
        <v>0</v>
      </c>
      <c r="BP122">
        <v>0</v>
      </c>
      <c r="BQ122">
        <v>0.163464</v>
      </c>
      <c r="BR122">
        <v>0.152138</v>
      </c>
      <c r="BS122">
        <v>0.35411700000000002</v>
      </c>
      <c r="BT122">
        <v>2.5823200000000001E-2</v>
      </c>
      <c r="BU122">
        <v>0.72147300000000003</v>
      </c>
      <c r="BV122">
        <v>6.5233299999999994E-2</v>
      </c>
      <c r="BW122">
        <v>22.116599999999998</v>
      </c>
      <c r="BX122">
        <v>3.9975499999999999</v>
      </c>
      <c r="BY122">
        <v>350.33800000000002</v>
      </c>
      <c r="BZ122">
        <v>86.433400000000006</v>
      </c>
      <c r="CA122">
        <v>-4659.32</v>
      </c>
      <c r="CB122">
        <v>615.745</v>
      </c>
      <c r="CC122">
        <v>1057.8599999999999</v>
      </c>
      <c r="CD122">
        <v>2371.31</v>
      </c>
      <c r="CE122">
        <v>151.51499999999999</v>
      </c>
      <c r="CF122">
        <v>-2.6757400000000002E-4</v>
      </c>
      <c r="CG122">
        <v>462.88600000000002</v>
      </c>
      <c r="CH122">
        <v>32.645000000000003</v>
      </c>
      <c r="CI122">
        <v>124.452</v>
      </c>
      <c r="CJ122">
        <v>46.9285</v>
      </c>
      <c r="CK122">
        <v>204.02500000000001</v>
      </c>
      <c r="CL122">
        <v>157.09700000000001</v>
      </c>
      <c r="CM122">
        <v>2.8</v>
      </c>
      <c r="CN122">
        <v>0.54</v>
      </c>
      <c r="CO122">
        <v>3.57</v>
      </c>
      <c r="CP122">
        <v>9.9600000000000009</v>
      </c>
      <c r="CQ122">
        <v>-38.799999999999997</v>
      </c>
      <c r="CR122">
        <v>7.06</v>
      </c>
      <c r="CS122">
        <v>14.4</v>
      </c>
      <c r="CT122">
        <v>25.06</v>
      </c>
      <c r="CU122">
        <v>1.64</v>
      </c>
      <c r="CV122">
        <v>26.23</v>
      </c>
      <c r="CW122">
        <v>16.87</v>
      </c>
      <c r="DH122">
        <v>0</v>
      </c>
      <c r="DI122">
        <v>5.7479599999999999E-2</v>
      </c>
      <c r="DJ122">
        <v>4.0004699999999997E-2</v>
      </c>
      <c r="DK122">
        <v>1.1732899999999999E-2</v>
      </c>
      <c r="DL122">
        <v>-3.9301999999999997E-2</v>
      </c>
      <c r="DM122">
        <v>0.163464</v>
      </c>
      <c r="DN122">
        <v>0.15293000000000001</v>
      </c>
      <c r="DO122">
        <v>0.35411700000000002</v>
      </c>
      <c r="DP122">
        <v>2.5823200000000001E-2</v>
      </c>
      <c r="DQ122">
        <v>0.76624899999999996</v>
      </c>
      <c r="DR122">
        <v>0.10921699999999999</v>
      </c>
      <c r="DS122" t="s">
        <v>1352</v>
      </c>
      <c r="DT122" t="s">
        <v>670</v>
      </c>
      <c r="DU122" t="s">
        <v>665</v>
      </c>
      <c r="DV122" t="s">
        <v>501</v>
      </c>
      <c r="DW122">
        <v>4.4776099999999999E-2</v>
      </c>
      <c r="DX122">
        <v>4.3983899999999999E-2</v>
      </c>
      <c r="DY122">
        <v>3.7</v>
      </c>
      <c r="DZ122">
        <v>5.4</v>
      </c>
      <c r="EC122">
        <v>17.704999999999998</v>
      </c>
      <c r="ED122">
        <v>1.90517</v>
      </c>
      <c r="EE122">
        <v>350.33800000000002</v>
      </c>
      <c r="EF122">
        <v>86.433400000000006</v>
      </c>
      <c r="EG122">
        <v>0</v>
      </c>
      <c r="EH122">
        <v>-4659.32</v>
      </c>
      <c r="EI122">
        <v>0</v>
      </c>
      <c r="EJ122">
        <v>0</v>
      </c>
      <c r="EK122">
        <v>615.745</v>
      </c>
      <c r="EL122">
        <v>1052.42</v>
      </c>
      <c r="EM122">
        <v>2371.31</v>
      </c>
      <c r="EN122">
        <v>151.51499999999999</v>
      </c>
      <c r="EO122">
        <v>-11.948600000000001</v>
      </c>
      <c r="EP122">
        <v>26.133299999999998</v>
      </c>
      <c r="EQ122">
        <v>124.452</v>
      </c>
      <c r="ER122">
        <v>0</v>
      </c>
      <c r="ES122">
        <v>46.9285</v>
      </c>
      <c r="ET122">
        <v>197.51400000000001</v>
      </c>
      <c r="EU122">
        <v>2.19</v>
      </c>
      <c r="EV122">
        <v>0.24</v>
      </c>
      <c r="EW122">
        <v>3.57</v>
      </c>
      <c r="EX122">
        <v>9.9600000000000009</v>
      </c>
      <c r="EY122">
        <v>0</v>
      </c>
      <c r="EZ122">
        <v>-38.799999999999997</v>
      </c>
      <c r="FA122">
        <v>0</v>
      </c>
      <c r="FB122">
        <v>0</v>
      </c>
      <c r="FC122">
        <v>7.06</v>
      </c>
      <c r="FD122">
        <v>14.34</v>
      </c>
      <c r="FE122">
        <v>25.06</v>
      </c>
      <c r="FF122">
        <v>1.64</v>
      </c>
      <c r="FG122">
        <v>25.26</v>
      </c>
      <c r="FT122">
        <v>0</v>
      </c>
      <c r="FU122">
        <v>1.3495699999999999E-2</v>
      </c>
      <c r="FV122">
        <v>4.0004699999999997E-2</v>
      </c>
      <c r="FW122">
        <v>1.1732899999999999E-2</v>
      </c>
      <c r="FX122">
        <v>0</v>
      </c>
      <c r="FY122">
        <v>-3.9301999999999997E-2</v>
      </c>
      <c r="FZ122">
        <v>0</v>
      </c>
      <c r="GA122">
        <v>0</v>
      </c>
      <c r="GB122">
        <v>0.163464</v>
      </c>
      <c r="GC122">
        <v>0.152138</v>
      </c>
      <c r="GD122">
        <v>0.35411700000000002</v>
      </c>
      <c r="GE122">
        <v>2.5823200000000001E-2</v>
      </c>
      <c r="GF122">
        <v>0.72147300000000003</v>
      </c>
      <c r="GG122">
        <v>100.265</v>
      </c>
      <c r="GH122">
        <v>73.875500000000002</v>
      </c>
      <c r="GI122">
        <v>350.33800000000002</v>
      </c>
      <c r="GJ122">
        <v>0</v>
      </c>
      <c r="GK122">
        <v>2615</v>
      </c>
      <c r="GL122">
        <v>989.00099999999998</v>
      </c>
      <c r="GM122">
        <v>3267.2</v>
      </c>
      <c r="GN122">
        <v>327.5</v>
      </c>
      <c r="GO122">
        <v>7723.18</v>
      </c>
      <c r="GP122">
        <v>83.462100000000007</v>
      </c>
      <c r="GQ122">
        <v>178.21100000000001</v>
      </c>
      <c r="GR122">
        <v>73.400000000000006</v>
      </c>
      <c r="GS122">
        <v>335.07299999999998</v>
      </c>
      <c r="GT122">
        <v>7.0033899999999996</v>
      </c>
      <c r="GU122">
        <v>4.5999999999999996</v>
      </c>
      <c r="GV122">
        <v>3.57</v>
      </c>
      <c r="GW122">
        <v>29.5227</v>
      </c>
      <c r="GX122">
        <v>30.29</v>
      </c>
      <c r="GY122">
        <v>19.5533</v>
      </c>
      <c r="GZ122">
        <v>34.86</v>
      </c>
      <c r="HA122">
        <v>3.79</v>
      </c>
      <c r="HB122">
        <v>133.18899999999999</v>
      </c>
      <c r="HC122">
        <v>7.55</v>
      </c>
      <c r="HD122">
        <v>4.5999999999999996</v>
      </c>
      <c r="HE122">
        <v>3.57</v>
      </c>
      <c r="HF122">
        <v>12.99</v>
      </c>
      <c r="HG122">
        <v>30.29</v>
      </c>
      <c r="HH122">
        <v>15.54</v>
      </c>
      <c r="HI122">
        <v>34.86</v>
      </c>
      <c r="HJ122">
        <v>3.79</v>
      </c>
      <c r="HK122">
        <v>113.19</v>
      </c>
      <c r="ID122">
        <v>0</v>
      </c>
      <c r="IE122">
        <v>0.29766900000000002</v>
      </c>
      <c r="IF122">
        <v>4.0004699999999997E-2</v>
      </c>
      <c r="IG122">
        <v>0</v>
      </c>
      <c r="IH122">
        <v>0.76358999999999999</v>
      </c>
      <c r="II122">
        <v>0.12681200000000001</v>
      </c>
      <c r="IJ122">
        <v>0.53503100000000003</v>
      </c>
      <c r="IK122">
        <v>6.9275500000000004E-2</v>
      </c>
      <c r="IL122">
        <v>1.8323799999999999</v>
      </c>
      <c r="IM122">
        <v>48.1</v>
      </c>
      <c r="IN122">
        <v>29.1</v>
      </c>
      <c r="IO122">
        <v>19</v>
      </c>
      <c r="IP122">
        <v>48.8</v>
      </c>
      <c r="IQ122">
        <v>29.1</v>
      </c>
      <c r="IR122">
        <v>19.7</v>
      </c>
      <c r="IU122">
        <v>4.8600000000000003</v>
      </c>
      <c r="IV122">
        <v>11.1</v>
      </c>
      <c r="IW122">
        <v>5.21</v>
      </c>
      <c r="IX122">
        <v>11.66</v>
      </c>
      <c r="IY122">
        <v>4.8600000000000003</v>
      </c>
      <c r="IZ122">
        <v>11.1</v>
      </c>
      <c r="JA122">
        <v>9.1</v>
      </c>
      <c r="JB122">
        <v>35.5961</v>
      </c>
      <c r="JK122">
        <v>1</v>
      </c>
      <c r="JL122">
        <v>2.9359500000000001</v>
      </c>
      <c r="JM122">
        <v>2.9359500000000001</v>
      </c>
      <c r="JP122">
        <v>4660.68</v>
      </c>
      <c r="JQ122">
        <v>2.9359500000000001</v>
      </c>
      <c r="JR122">
        <v>0.21</v>
      </c>
      <c r="JS122">
        <v>0.27</v>
      </c>
      <c r="JT122">
        <v>1.48</v>
      </c>
      <c r="JU122">
        <v>0.21</v>
      </c>
      <c r="JV122">
        <v>0.27</v>
      </c>
      <c r="JW122">
        <v>1.51</v>
      </c>
      <c r="JZ122">
        <v>1</v>
      </c>
      <c r="KA122">
        <v>1</v>
      </c>
      <c r="KB122">
        <v>37.508800000000001</v>
      </c>
      <c r="KC122">
        <v>18.385200000000001</v>
      </c>
      <c r="KD122">
        <v>37.5747</v>
      </c>
      <c r="KE122">
        <v>21.019100000000002</v>
      </c>
      <c r="KF122">
        <v>51.909199999999998</v>
      </c>
      <c r="KG122">
        <v>28.428599999999999</v>
      </c>
      <c r="KJ122">
        <v>3.4664700000000002</v>
      </c>
      <c r="KK122">
        <v>0.529505</v>
      </c>
      <c r="KL122">
        <v>64.966499999999996</v>
      </c>
      <c r="KM122">
        <v>15.599500000000001</v>
      </c>
      <c r="KN122">
        <v>0</v>
      </c>
      <c r="KO122">
        <v>-478.96499999999997</v>
      </c>
      <c r="KP122">
        <v>0</v>
      </c>
      <c r="KQ122">
        <v>0</v>
      </c>
      <c r="KR122">
        <v>134.529</v>
      </c>
      <c r="KS122">
        <v>191.32400000000001</v>
      </c>
      <c r="KT122">
        <v>462.36</v>
      </c>
      <c r="KU122">
        <v>33.337899999999998</v>
      </c>
      <c r="KV122">
        <v>427.14699999999999</v>
      </c>
      <c r="KW122">
        <v>138.69</v>
      </c>
      <c r="KX122">
        <v>660.47</v>
      </c>
      <c r="KY122">
        <v>0</v>
      </c>
      <c r="KZ122">
        <v>249.05099999999999</v>
      </c>
      <c r="LA122">
        <v>1048.21</v>
      </c>
      <c r="LB122">
        <v>4.4249900000000002</v>
      </c>
      <c r="LC122">
        <v>1.19536</v>
      </c>
      <c r="LD122">
        <v>64.966499999999996</v>
      </c>
      <c r="LE122">
        <v>15.599500000000001</v>
      </c>
      <c r="LF122">
        <v>-478.96499999999997</v>
      </c>
      <c r="LG122">
        <v>134.529</v>
      </c>
      <c r="LH122">
        <v>192.154</v>
      </c>
      <c r="LI122">
        <v>462.36</v>
      </c>
      <c r="LJ122">
        <v>33.337899999999998</v>
      </c>
      <c r="LK122">
        <v>429.60199999999998</v>
      </c>
      <c r="LL122">
        <v>173.24799999999999</v>
      </c>
      <c r="LM122">
        <v>660.47</v>
      </c>
      <c r="LN122">
        <v>249.05099999999999</v>
      </c>
      <c r="LO122">
        <v>1082.77</v>
      </c>
      <c r="LP122">
        <v>20.4969</v>
      </c>
      <c r="LQ122">
        <v>19.503799999999998</v>
      </c>
      <c r="LR122">
        <v>64.966499999999996</v>
      </c>
      <c r="LS122">
        <v>0</v>
      </c>
      <c r="LT122">
        <v>570.78300000000002</v>
      </c>
      <c r="LU122">
        <v>187.036</v>
      </c>
      <c r="LV122">
        <v>648.29600000000005</v>
      </c>
      <c r="LW122">
        <v>86.545199999999994</v>
      </c>
      <c r="LX122">
        <v>1597.63</v>
      </c>
      <c r="LY122">
        <v>442.93599999999998</v>
      </c>
      <c r="LZ122">
        <v>945.77099999999996</v>
      </c>
      <c r="MA122">
        <v>389.536</v>
      </c>
      <c r="MB122">
        <v>1778.24</v>
      </c>
    </row>
    <row r="123" spans="1:340" x14ac:dyDescent="0.25">
      <c r="A123" s="26">
        <v>44502.577523148146</v>
      </c>
      <c r="B123" t="s">
        <v>1471</v>
      </c>
      <c r="C123" t="s">
        <v>911</v>
      </c>
      <c r="D123">
        <v>8</v>
      </c>
      <c r="E123">
        <v>1</v>
      </c>
      <c r="F123">
        <v>2700</v>
      </c>
      <c r="G123" t="s">
        <v>87</v>
      </c>
      <c r="H123" t="s">
        <v>393</v>
      </c>
      <c r="I123">
        <v>2.61</v>
      </c>
      <c r="J123">
        <v>1.6</v>
      </c>
      <c r="K123">
        <v>1.7</v>
      </c>
      <c r="L123">
        <v>19.2</v>
      </c>
      <c r="O123">
        <v>27.658300000000001</v>
      </c>
      <c r="P123">
        <v>209.51499999999999</v>
      </c>
      <c r="Q123">
        <v>352.928</v>
      </c>
      <c r="R123">
        <v>86.433400000000006</v>
      </c>
      <c r="S123">
        <v>0</v>
      </c>
      <c r="T123">
        <v>-4957.05</v>
      </c>
      <c r="U123">
        <v>0</v>
      </c>
      <c r="V123">
        <v>0</v>
      </c>
      <c r="W123">
        <v>615.745</v>
      </c>
      <c r="X123">
        <v>1070.5899999999999</v>
      </c>
      <c r="Y123">
        <v>2371.31</v>
      </c>
      <c r="Z123">
        <v>151.51499999999999</v>
      </c>
      <c r="AA123">
        <v>-71.361400000000003</v>
      </c>
      <c r="AB123">
        <v>676.53499999999997</v>
      </c>
      <c r="AC123">
        <v>40.8264</v>
      </c>
      <c r="AD123">
        <v>121.751</v>
      </c>
      <c r="AE123">
        <v>0</v>
      </c>
      <c r="AF123">
        <v>46.9285</v>
      </c>
      <c r="AG123">
        <v>209.506</v>
      </c>
      <c r="AH123">
        <v>162.578</v>
      </c>
      <c r="AI123">
        <v>3.59</v>
      </c>
      <c r="AJ123">
        <v>9.42</v>
      </c>
      <c r="AK123">
        <v>3.49</v>
      </c>
      <c r="AL123">
        <v>9.8800000000000008</v>
      </c>
      <c r="AM123">
        <v>0</v>
      </c>
      <c r="AN123">
        <v>-41.71</v>
      </c>
      <c r="AO123">
        <v>0</v>
      </c>
      <c r="AP123">
        <v>0</v>
      </c>
      <c r="AQ123">
        <v>6.67</v>
      </c>
      <c r="AR123">
        <v>14.28</v>
      </c>
      <c r="AS123">
        <v>24.21</v>
      </c>
      <c r="AT123">
        <v>1.55</v>
      </c>
      <c r="AU123">
        <v>31.38</v>
      </c>
      <c r="AV123">
        <v>26.38</v>
      </c>
      <c r="BI123">
        <v>0</v>
      </c>
      <c r="BJ123">
        <v>0.56838299999999997</v>
      </c>
      <c r="BK123">
        <v>4.03004E-2</v>
      </c>
      <c r="BL123">
        <v>1.1732899999999999E-2</v>
      </c>
      <c r="BM123">
        <v>0</v>
      </c>
      <c r="BN123">
        <v>-4.2818099999999998E-2</v>
      </c>
      <c r="BO123">
        <v>0</v>
      </c>
      <c r="BP123">
        <v>0</v>
      </c>
      <c r="BQ123">
        <v>0.163464</v>
      </c>
      <c r="BR123">
        <v>0.15798100000000001</v>
      </c>
      <c r="BS123">
        <v>0.35411700000000002</v>
      </c>
      <c r="BT123">
        <v>2.5823200000000001E-2</v>
      </c>
      <c r="BU123">
        <v>1.27898</v>
      </c>
      <c r="BV123">
        <v>0.62041599999999997</v>
      </c>
      <c r="BW123">
        <v>33.183300000000003</v>
      </c>
      <c r="BX123">
        <v>269.25900000000001</v>
      </c>
      <c r="BY123">
        <v>352.928</v>
      </c>
      <c r="BZ123">
        <v>86.433400000000006</v>
      </c>
      <c r="CA123">
        <v>-4957.05</v>
      </c>
      <c r="CB123">
        <v>615.745</v>
      </c>
      <c r="CC123">
        <v>1076.68</v>
      </c>
      <c r="CD123">
        <v>2371.31</v>
      </c>
      <c r="CE123">
        <v>151.51499999999999</v>
      </c>
      <c r="CF123">
        <v>3.9177999999999999E-4</v>
      </c>
      <c r="CG123">
        <v>741.80399999999997</v>
      </c>
      <c r="CH123">
        <v>48.9818</v>
      </c>
      <c r="CI123">
        <v>121.751</v>
      </c>
      <c r="CJ123">
        <v>46.9285</v>
      </c>
      <c r="CK123">
        <v>217.66200000000001</v>
      </c>
      <c r="CL123">
        <v>170.733</v>
      </c>
      <c r="CM123">
        <v>4.34</v>
      </c>
      <c r="CN123">
        <v>11.28</v>
      </c>
      <c r="CO123">
        <v>3.49</v>
      </c>
      <c r="CP123">
        <v>9.8800000000000008</v>
      </c>
      <c r="CQ123">
        <v>-41.72</v>
      </c>
      <c r="CR123">
        <v>6.67</v>
      </c>
      <c r="CS123">
        <v>14.34</v>
      </c>
      <c r="CT123">
        <v>24.21</v>
      </c>
      <c r="CU123">
        <v>1.55</v>
      </c>
      <c r="CV123">
        <v>34.04</v>
      </c>
      <c r="CW123">
        <v>28.99</v>
      </c>
      <c r="DH123">
        <v>0</v>
      </c>
      <c r="DI123">
        <v>0.755077</v>
      </c>
      <c r="DJ123">
        <v>4.03004E-2</v>
      </c>
      <c r="DK123">
        <v>1.1732899999999999E-2</v>
      </c>
      <c r="DL123">
        <v>-4.2818099999999998E-2</v>
      </c>
      <c r="DM123">
        <v>0.163464</v>
      </c>
      <c r="DN123">
        <v>0.15860399999999999</v>
      </c>
      <c r="DO123">
        <v>0.35411700000000002</v>
      </c>
      <c r="DP123">
        <v>2.5823200000000001E-2</v>
      </c>
      <c r="DQ123">
        <v>1.4662999999999999</v>
      </c>
      <c r="DR123">
        <v>0.80710999999999999</v>
      </c>
      <c r="DS123" t="s">
        <v>1352</v>
      </c>
      <c r="DT123" t="s">
        <v>670</v>
      </c>
      <c r="DU123" t="s">
        <v>665</v>
      </c>
      <c r="DV123" t="s">
        <v>501</v>
      </c>
      <c r="DW123">
        <v>0.18731700000000001</v>
      </c>
      <c r="DX123">
        <v>0.186694</v>
      </c>
      <c r="DY123">
        <v>7.8</v>
      </c>
      <c r="DZ123">
        <v>9</v>
      </c>
      <c r="EC123">
        <v>27.658300000000001</v>
      </c>
      <c r="ED123">
        <v>209.51499999999999</v>
      </c>
      <c r="EE123">
        <v>352.928</v>
      </c>
      <c r="EF123">
        <v>86.433400000000006</v>
      </c>
      <c r="EG123">
        <v>0</v>
      </c>
      <c r="EH123">
        <v>-4957.05</v>
      </c>
      <c r="EI123">
        <v>0</v>
      </c>
      <c r="EJ123">
        <v>0</v>
      </c>
      <c r="EK123">
        <v>615.745</v>
      </c>
      <c r="EL123">
        <v>1070.5899999999999</v>
      </c>
      <c r="EM123">
        <v>2371.31</v>
      </c>
      <c r="EN123">
        <v>151.51499999999999</v>
      </c>
      <c r="EO123">
        <v>-71.361400000000003</v>
      </c>
      <c r="EP123">
        <v>40.8264</v>
      </c>
      <c r="EQ123">
        <v>121.751</v>
      </c>
      <c r="ER123">
        <v>0</v>
      </c>
      <c r="ES123">
        <v>46.9285</v>
      </c>
      <c r="ET123">
        <v>209.506</v>
      </c>
      <c r="EU123">
        <v>3.59</v>
      </c>
      <c r="EV123">
        <v>9.42</v>
      </c>
      <c r="EW123">
        <v>3.49</v>
      </c>
      <c r="EX123">
        <v>9.8800000000000008</v>
      </c>
      <c r="EY123">
        <v>0</v>
      </c>
      <c r="EZ123">
        <v>-41.71</v>
      </c>
      <c r="FA123">
        <v>0</v>
      </c>
      <c r="FB123">
        <v>0</v>
      </c>
      <c r="FC123">
        <v>6.67</v>
      </c>
      <c r="FD123">
        <v>14.28</v>
      </c>
      <c r="FE123">
        <v>24.21</v>
      </c>
      <c r="FF123">
        <v>1.55</v>
      </c>
      <c r="FG123">
        <v>31.38</v>
      </c>
      <c r="FT123">
        <v>0</v>
      </c>
      <c r="FU123">
        <v>0.56838299999999997</v>
      </c>
      <c r="FV123">
        <v>4.03004E-2</v>
      </c>
      <c r="FW123">
        <v>1.1732899999999999E-2</v>
      </c>
      <c r="FX123">
        <v>0</v>
      </c>
      <c r="FY123">
        <v>-4.2818099999999998E-2</v>
      </c>
      <c r="FZ123">
        <v>0</v>
      </c>
      <c r="GA123">
        <v>0</v>
      </c>
      <c r="GB123">
        <v>0.163464</v>
      </c>
      <c r="GC123">
        <v>0.15798100000000001</v>
      </c>
      <c r="GD123">
        <v>0.35411700000000002</v>
      </c>
      <c r="GE123">
        <v>2.5823200000000001E-2</v>
      </c>
      <c r="GF123">
        <v>1.27898</v>
      </c>
      <c r="GG123">
        <v>173.40700000000001</v>
      </c>
      <c r="GH123">
        <v>999.90300000000002</v>
      </c>
      <c r="GI123">
        <v>352.928</v>
      </c>
      <c r="GJ123">
        <v>0</v>
      </c>
      <c r="GK123">
        <v>2615</v>
      </c>
      <c r="GL123">
        <v>989.00099999999998</v>
      </c>
      <c r="GM123">
        <v>3267.2</v>
      </c>
      <c r="GN123">
        <v>327.5</v>
      </c>
      <c r="GO123">
        <v>8724.94</v>
      </c>
      <c r="GP123">
        <v>144.35300000000001</v>
      </c>
      <c r="GQ123">
        <v>175.23500000000001</v>
      </c>
      <c r="GR123">
        <v>73.400000000000006</v>
      </c>
      <c r="GS123">
        <v>392.98700000000002</v>
      </c>
      <c r="GT123">
        <v>12.7864</v>
      </c>
      <c r="GU123">
        <v>34.31</v>
      </c>
      <c r="GV123">
        <v>3.49</v>
      </c>
      <c r="GW123">
        <v>27.659600000000001</v>
      </c>
      <c r="GX123">
        <v>28.61</v>
      </c>
      <c r="GY123">
        <v>19.203099999999999</v>
      </c>
      <c r="GZ123">
        <v>33.65</v>
      </c>
      <c r="HA123">
        <v>3.43</v>
      </c>
      <c r="HB123">
        <v>163.13900000000001</v>
      </c>
      <c r="HC123">
        <v>13.46</v>
      </c>
      <c r="HD123">
        <v>34.31</v>
      </c>
      <c r="HE123">
        <v>3.49</v>
      </c>
      <c r="HF123">
        <v>13</v>
      </c>
      <c r="HG123">
        <v>28.61</v>
      </c>
      <c r="HH123">
        <v>15.3</v>
      </c>
      <c r="HI123">
        <v>33.65</v>
      </c>
      <c r="HJ123">
        <v>3.43</v>
      </c>
      <c r="HK123">
        <v>145.25</v>
      </c>
      <c r="ID123">
        <v>0</v>
      </c>
      <c r="IE123">
        <v>1.73017</v>
      </c>
      <c r="IF123">
        <v>4.03004E-2</v>
      </c>
      <c r="IG123">
        <v>0</v>
      </c>
      <c r="IH123">
        <v>0.76358999999999999</v>
      </c>
      <c r="II123">
        <v>0.12681200000000001</v>
      </c>
      <c r="IJ123">
        <v>0.53503100000000003</v>
      </c>
      <c r="IK123">
        <v>6.9275500000000004E-2</v>
      </c>
      <c r="IL123">
        <v>3.26518</v>
      </c>
      <c r="IM123">
        <v>44.8</v>
      </c>
      <c r="IN123">
        <v>25.6</v>
      </c>
      <c r="IO123">
        <v>19.2</v>
      </c>
      <c r="IP123">
        <v>46.4</v>
      </c>
      <c r="IQ123">
        <v>25.5</v>
      </c>
      <c r="IR123">
        <v>20.9</v>
      </c>
      <c r="IU123">
        <v>14.01</v>
      </c>
      <c r="IV123">
        <v>12.37</v>
      </c>
      <c r="IW123">
        <v>15.92</v>
      </c>
      <c r="IX123">
        <v>13.07</v>
      </c>
      <c r="IY123">
        <v>14.01</v>
      </c>
      <c r="IZ123">
        <v>12.37</v>
      </c>
      <c r="JA123">
        <v>39.36</v>
      </c>
      <c r="JB123">
        <v>38.886000000000003</v>
      </c>
      <c r="JK123">
        <v>1</v>
      </c>
      <c r="JL123">
        <v>3.21991</v>
      </c>
      <c r="JM123">
        <v>3.21991</v>
      </c>
      <c r="JP123">
        <v>4958.5</v>
      </c>
      <c r="JQ123">
        <v>3.21991</v>
      </c>
      <c r="JR123">
        <v>0.22</v>
      </c>
      <c r="JS123">
        <v>0.28999999999999998</v>
      </c>
      <c r="JT123">
        <v>1.56</v>
      </c>
      <c r="JU123">
        <v>0.22</v>
      </c>
      <c r="JV123">
        <v>0.28999999999999998</v>
      </c>
      <c r="JW123">
        <v>1.62</v>
      </c>
      <c r="JZ123">
        <v>1</v>
      </c>
      <c r="KA123">
        <v>1</v>
      </c>
      <c r="KB123">
        <v>38.039099999999998</v>
      </c>
      <c r="KC123">
        <v>20.96</v>
      </c>
      <c r="KD123">
        <v>37.990299999999998</v>
      </c>
      <c r="KE123">
        <v>20.617599999999999</v>
      </c>
      <c r="KF123">
        <v>65.453199999999995</v>
      </c>
      <c r="KG123">
        <v>46.929299999999998</v>
      </c>
      <c r="KJ123">
        <v>5.3953100000000003</v>
      </c>
      <c r="KK123">
        <v>49.6203</v>
      </c>
      <c r="KL123">
        <v>65.446700000000007</v>
      </c>
      <c r="KM123">
        <v>15.599500000000001</v>
      </c>
      <c r="KN123">
        <v>0</v>
      </c>
      <c r="KO123">
        <v>-510.62400000000002</v>
      </c>
      <c r="KP123">
        <v>0</v>
      </c>
      <c r="KQ123">
        <v>0</v>
      </c>
      <c r="KR123">
        <v>134.529</v>
      </c>
      <c r="KS123">
        <v>195.08799999999999</v>
      </c>
      <c r="KT123">
        <v>462.36</v>
      </c>
      <c r="KU123">
        <v>33.337899999999998</v>
      </c>
      <c r="KV123">
        <v>450.75200000000001</v>
      </c>
      <c r="KW123">
        <v>216.667</v>
      </c>
      <c r="KX123">
        <v>646.13800000000003</v>
      </c>
      <c r="KY123">
        <v>0</v>
      </c>
      <c r="KZ123">
        <v>249.05099999999999</v>
      </c>
      <c r="LA123">
        <v>1111.8599999999999</v>
      </c>
      <c r="LB123">
        <v>6.5436300000000003</v>
      </c>
      <c r="LC123">
        <v>65.781899999999993</v>
      </c>
      <c r="LD123">
        <v>65.446700000000007</v>
      </c>
      <c r="LE123">
        <v>15.599500000000001</v>
      </c>
      <c r="LF123">
        <v>-510.62400000000002</v>
      </c>
      <c r="LG123">
        <v>134.529</v>
      </c>
      <c r="LH123">
        <v>196.02199999999999</v>
      </c>
      <c r="LI123">
        <v>462.36</v>
      </c>
      <c r="LJ123">
        <v>33.337899999999998</v>
      </c>
      <c r="LK123">
        <v>468.99599999999998</v>
      </c>
      <c r="LL123">
        <v>259.94799999999998</v>
      </c>
      <c r="LM123">
        <v>646.13800000000003</v>
      </c>
      <c r="LN123">
        <v>249.05099999999999</v>
      </c>
      <c r="LO123">
        <v>1155.1400000000001</v>
      </c>
      <c r="LP123">
        <v>35.111699999999999</v>
      </c>
      <c r="LQ123">
        <v>255.36600000000001</v>
      </c>
      <c r="LR123">
        <v>65.446700000000007</v>
      </c>
      <c r="LS123">
        <v>0</v>
      </c>
      <c r="LT123">
        <v>570.78300000000002</v>
      </c>
      <c r="LU123">
        <v>187.036</v>
      </c>
      <c r="LV123">
        <v>648.29600000000005</v>
      </c>
      <c r="LW123">
        <v>86.545199999999994</v>
      </c>
      <c r="LX123">
        <v>1848.58</v>
      </c>
      <c r="LY123">
        <v>766.08399999999995</v>
      </c>
      <c r="LZ123">
        <v>929.976</v>
      </c>
      <c r="MA123">
        <v>389.536</v>
      </c>
      <c r="MB123">
        <v>2085.6</v>
      </c>
    </row>
    <row r="124" spans="1:340" x14ac:dyDescent="0.25">
      <c r="A124" s="26">
        <v>44502.577881944446</v>
      </c>
      <c r="B124" t="s">
        <v>1472</v>
      </c>
      <c r="C124" t="s">
        <v>913</v>
      </c>
      <c r="D124">
        <v>9</v>
      </c>
      <c r="E124">
        <v>1</v>
      </c>
      <c r="F124">
        <v>2700</v>
      </c>
      <c r="G124" t="s">
        <v>87</v>
      </c>
      <c r="H124" t="s">
        <v>393</v>
      </c>
      <c r="I124">
        <v>4.12</v>
      </c>
      <c r="J124">
        <v>2.2000000000000002</v>
      </c>
      <c r="K124">
        <v>2.2000000000000002</v>
      </c>
      <c r="L124">
        <v>22.1</v>
      </c>
      <c r="O124">
        <v>43.898400000000002</v>
      </c>
      <c r="P124">
        <v>452.48500000000001</v>
      </c>
      <c r="Q124">
        <v>349.64499999999998</v>
      </c>
      <c r="R124">
        <v>86.433400000000006</v>
      </c>
      <c r="S124">
        <v>0</v>
      </c>
      <c r="T124">
        <v>-5250.22</v>
      </c>
      <c r="U124">
        <v>0</v>
      </c>
      <c r="V124">
        <v>0</v>
      </c>
      <c r="W124">
        <v>615.745</v>
      </c>
      <c r="X124">
        <v>1070.1400000000001</v>
      </c>
      <c r="Y124">
        <v>2371.31</v>
      </c>
      <c r="Z124">
        <v>151.51499999999999</v>
      </c>
      <c r="AA124">
        <v>-109.051</v>
      </c>
      <c r="AB124">
        <v>932.46199999999999</v>
      </c>
      <c r="AC124">
        <v>64.817599999999999</v>
      </c>
      <c r="AD124">
        <v>121.602</v>
      </c>
      <c r="AE124">
        <v>0</v>
      </c>
      <c r="AF124">
        <v>46.9285</v>
      </c>
      <c r="AG124">
        <v>233.34800000000001</v>
      </c>
      <c r="AH124">
        <v>186.41900000000001</v>
      </c>
      <c r="AI124">
        <v>5.66</v>
      </c>
      <c r="AJ124">
        <v>19.59</v>
      </c>
      <c r="AK124">
        <v>3.45</v>
      </c>
      <c r="AL124">
        <v>9.8800000000000008</v>
      </c>
      <c r="AM124">
        <v>0</v>
      </c>
      <c r="AN124">
        <v>-43.49</v>
      </c>
      <c r="AO124">
        <v>0</v>
      </c>
      <c r="AP124">
        <v>0</v>
      </c>
      <c r="AQ124">
        <v>6.68</v>
      </c>
      <c r="AR124">
        <v>14.24</v>
      </c>
      <c r="AS124">
        <v>24.13</v>
      </c>
      <c r="AT124">
        <v>1.55</v>
      </c>
      <c r="AU124">
        <v>41.69</v>
      </c>
      <c r="AV124">
        <v>38.58</v>
      </c>
      <c r="BI124">
        <v>0</v>
      </c>
      <c r="BJ124">
        <v>1.38645</v>
      </c>
      <c r="BK124">
        <v>3.9925599999999999E-2</v>
      </c>
      <c r="BL124">
        <v>1.1732899999999999E-2</v>
      </c>
      <c r="BM124">
        <v>0</v>
      </c>
      <c r="BN124">
        <v>-5.68414E-2</v>
      </c>
      <c r="BO124">
        <v>0</v>
      </c>
      <c r="BP124">
        <v>0</v>
      </c>
      <c r="BQ124">
        <v>0.163464</v>
      </c>
      <c r="BR124">
        <v>0.160966</v>
      </c>
      <c r="BS124">
        <v>0.35411700000000002</v>
      </c>
      <c r="BT124">
        <v>2.5823200000000001E-2</v>
      </c>
      <c r="BU124">
        <v>2.0856400000000002</v>
      </c>
      <c r="BV124">
        <v>1.43811</v>
      </c>
      <c r="BW124">
        <v>50.099899999999998</v>
      </c>
      <c r="BX124">
        <v>548.60900000000004</v>
      </c>
      <c r="BY124">
        <v>349.64499999999998</v>
      </c>
      <c r="BZ124">
        <v>86.433400000000006</v>
      </c>
      <c r="CA124">
        <v>-5250.22</v>
      </c>
      <c r="CB124">
        <v>615.745</v>
      </c>
      <c r="CC124">
        <v>1076.8599999999999</v>
      </c>
      <c r="CD124">
        <v>2371.31</v>
      </c>
      <c r="CE124">
        <v>151.51499999999999</v>
      </c>
      <c r="CF124">
        <v>-7.9479699999999997E-4</v>
      </c>
      <c r="CG124">
        <v>1034.79</v>
      </c>
      <c r="CH124">
        <v>73.974400000000003</v>
      </c>
      <c r="CI124">
        <v>121.602</v>
      </c>
      <c r="CJ124">
        <v>46.9285</v>
      </c>
      <c r="CK124">
        <v>242.505</v>
      </c>
      <c r="CL124">
        <v>195.57599999999999</v>
      </c>
      <c r="CM124">
        <v>6.51</v>
      </c>
      <c r="CN124">
        <v>22.86</v>
      </c>
      <c r="CO124">
        <v>3.45</v>
      </c>
      <c r="CP124">
        <v>9.8800000000000008</v>
      </c>
      <c r="CQ124">
        <v>-43.51</v>
      </c>
      <c r="CR124">
        <v>6.68</v>
      </c>
      <c r="CS124">
        <v>14.31</v>
      </c>
      <c r="CT124">
        <v>24.13</v>
      </c>
      <c r="CU124">
        <v>1.55</v>
      </c>
      <c r="CV124">
        <v>45.86</v>
      </c>
      <c r="CW124">
        <v>42.7</v>
      </c>
      <c r="DH124">
        <v>0</v>
      </c>
      <c r="DI124">
        <v>1.60283</v>
      </c>
      <c r="DJ124">
        <v>3.9925599999999999E-2</v>
      </c>
      <c r="DK124">
        <v>1.1732899999999999E-2</v>
      </c>
      <c r="DL124">
        <v>-5.68414E-2</v>
      </c>
      <c r="DM124">
        <v>0.163464</v>
      </c>
      <c r="DN124">
        <v>0.161385</v>
      </c>
      <c r="DO124">
        <v>0.35411700000000002</v>
      </c>
      <c r="DP124">
        <v>2.5823200000000001E-2</v>
      </c>
      <c r="DQ124">
        <v>2.3024399999999998</v>
      </c>
      <c r="DR124">
        <v>1.65449</v>
      </c>
      <c r="DS124" t="s">
        <v>1352</v>
      </c>
      <c r="DT124" t="s">
        <v>670</v>
      </c>
      <c r="DU124" t="s">
        <v>665</v>
      </c>
      <c r="DV124" t="s">
        <v>501</v>
      </c>
      <c r="DW124">
        <v>0.21679999999999999</v>
      </c>
      <c r="DX124">
        <v>0.21638099999999999</v>
      </c>
      <c r="DY124">
        <v>9.1</v>
      </c>
      <c r="DZ124">
        <v>9.6</v>
      </c>
      <c r="EC124">
        <v>43.898400000000002</v>
      </c>
      <c r="ED124">
        <v>452.48500000000001</v>
      </c>
      <c r="EE124">
        <v>349.64499999999998</v>
      </c>
      <c r="EF124">
        <v>86.433400000000006</v>
      </c>
      <c r="EG124">
        <v>0</v>
      </c>
      <c r="EH124">
        <v>-5250.22</v>
      </c>
      <c r="EI124">
        <v>0</v>
      </c>
      <c r="EJ124">
        <v>0</v>
      </c>
      <c r="EK124">
        <v>615.745</v>
      </c>
      <c r="EL124">
        <v>1070.1400000000001</v>
      </c>
      <c r="EM124">
        <v>2371.31</v>
      </c>
      <c r="EN124">
        <v>151.51499999999999</v>
      </c>
      <c r="EO124">
        <v>-109.051</v>
      </c>
      <c r="EP124">
        <v>64.817599999999999</v>
      </c>
      <c r="EQ124">
        <v>121.602</v>
      </c>
      <c r="ER124">
        <v>0</v>
      </c>
      <c r="ES124">
        <v>46.9285</v>
      </c>
      <c r="ET124">
        <v>233.34800000000001</v>
      </c>
      <c r="EU124">
        <v>5.66</v>
      </c>
      <c r="EV124">
        <v>19.59</v>
      </c>
      <c r="EW124">
        <v>3.45</v>
      </c>
      <c r="EX124">
        <v>9.8800000000000008</v>
      </c>
      <c r="EY124">
        <v>0</v>
      </c>
      <c r="EZ124">
        <v>-43.49</v>
      </c>
      <c r="FA124">
        <v>0</v>
      </c>
      <c r="FB124">
        <v>0</v>
      </c>
      <c r="FC124">
        <v>6.68</v>
      </c>
      <c r="FD124">
        <v>14.24</v>
      </c>
      <c r="FE124">
        <v>24.13</v>
      </c>
      <c r="FF124">
        <v>1.55</v>
      </c>
      <c r="FG124">
        <v>41.69</v>
      </c>
      <c r="FT124">
        <v>0</v>
      </c>
      <c r="FU124">
        <v>1.38645</v>
      </c>
      <c r="FV124">
        <v>3.9925599999999999E-2</v>
      </c>
      <c r="FW124">
        <v>1.1732899999999999E-2</v>
      </c>
      <c r="FX124">
        <v>0</v>
      </c>
      <c r="FY124">
        <v>-5.68414E-2</v>
      </c>
      <c r="FZ124">
        <v>0</v>
      </c>
      <c r="GA124">
        <v>0</v>
      </c>
      <c r="GB124">
        <v>0.163464</v>
      </c>
      <c r="GC124">
        <v>0.160966</v>
      </c>
      <c r="GD124">
        <v>0.35411700000000002</v>
      </c>
      <c r="GE124">
        <v>2.5823200000000001E-2</v>
      </c>
      <c r="GF124">
        <v>2.0856400000000002</v>
      </c>
      <c r="GG124">
        <v>238.61699999999999</v>
      </c>
      <c r="GH124">
        <v>1848.43</v>
      </c>
      <c r="GI124">
        <v>349.64499999999998</v>
      </c>
      <c r="GJ124">
        <v>0</v>
      </c>
      <c r="GK124">
        <v>2615</v>
      </c>
      <c r="GL124">
        <v>989.00099999999998</v>
      </c>
      <c r="GM124">
        <v>3267.2</v>
      </c>
      <c r="GN124">
        <v>327.5</v>
      </c>
      <c r="GO124">
        <v>9635.39</v>
      </c>
      <c r="GP124">
        <v>198.697</v>
      </c>
      <c r="GQ124">
        <v>175.06899999999999</v>
      </c>
      <c r="GR124">
        <v>73.400000000000006</v>
      </c>
      <c r="GS124">
        <v>447.166</v>
      </c>
      <c r="GT124">
        <v>17.9358</v>
      </c>
      <c r="GU124">
        <v>55.05</v>
      </c>
      <c r="GV124">
        <v>3.45</v>
      </c>
      <c r="GW124">
        <v>27.680900000000001</v>
      </c>
      <c r="GX124">
        <v>28.67</v>
      </c>
      <c r="GY124">
        <v>19.1631</v>
      </c>
      <c r="GZ124">
        <v>33.58</v>
      </c>
      <c r="HA124">
        <v>3.41</v>
      </c>
      <c r="HB124">
        <v>188.94</v>
      </c>
      <c r="HC124">
        <v>18.41</v>
      </c>
      <c r="HD124">
        <v>55.05</v>
      </c>
      <c r="HE124">
        <v>3.45</v>
      </c>
      <c r="HF124">
        <v>13.01</v>
      </c>
      <c r="HG124">
        <v>28.67</v>
      </c>
      <c r="HH124">
        <v>15.26</v>
      </c>
      <c r="HI124">
        <v>33.58</v>
      </c>
      <c r="HJ124">
        <v>3.41</v>
      </c>
      <c r="HK124">
        <v>170.84</v>
      </c>
      <c r="ID124">
        <v>0</v>
      </c>
      <c r="IE124">
        <v>2.9938500000000001</v>
      </c>
      <c r="IF124">
        <v>3.9925599999999999E-2</v>
      </c>
      <c r="IG124">
        <v>0</v>
      </c>
      <c r="IH124">
        <v>0.76358999999999999</v>
      </c>
      <c r="II124">
        <v>0.12681200000000001</v>
      </c>
      <c r="IJ124">
        <v>0.53503100000000003</v>
      </c>
      <c r="IK124">
        <v>6.9275500000000004E-2</v>
      </c>
      <c r="IL124">
        <v>4.5284899999999997</v>
      </c>
      <c r="IM124">
        <v>45.1</v>
      </c>
      <c r="IN124">
        <v>23</v>
      </c>
      <c r="IO124">
        <v>22.1</v>
      </c>
      <c r="IP124">
        <v>47.3</v>
      </c>
      <c r="IQ124">
        <v>23</v>
      </c>
      <c r="IR124">
        <v>24.3</v>
      </c>
      <c r="IU124">
        <v>24.28</v>
      </c>
      <c r="IV124">
        <v>14.3</v>
      </c>
      <c r="IW124">
        <v>27.61</v>
      </c>
      <c r="IX124">
        <v>15.09</v>
      </c>
      <c r="IY124">
        <v>24.28</v>
      </c>
      <c r="IZ124">
        <v>14.3</v>
      </c>
      <c r="JA124">
        <v>60.63</v>
      </c>
      <c r="JB124">
        <v>43.486699999999999</v>
      </c>
      <c r="JK124">
        <v>1</v>
      </c>
      <c r="JL124">
        <v>3.29799</v>
      </c>
      <c r="JM124">
        <v>3.29799</v>
      </c>
      <c r="JP124">
        <v>5251.76</v>
      </c>
      <c r="JQ124">
        <v>3.29799</v>
      </c>
      <c r="JR124">
        <v>0.23</v>
      </c>
      <c r="JS124">
        <v>0.31</v>
      </c>
      <c r="JT124">
        <v>1.72</v>
      </c>
      <c r="JU124">
        <v>0.24</v>
      </c>
      <c r="JV124">
        <v>0.31</v>
      </c>
      <c r="JW124">
        <v>1.8</v>
      </c>
      <c r="JZ124">
        <v>1</v>
      </c>
      <c r="KA124">
        <v>1</v>
      </c>
      <c r="KB124">
        <v>38.650300000000001</v>
      </c>
      <c r="KC124">
        <v>23.619299999999999</v>
      </c>
      <c r="KD124">
        <v>38.629100000000001</v>
      </c>
      <c r="KE124">
        <v>27.2563</v>
      </c>
      <c r="KF124">
        <v>66.929299999999998</v>
      </c>
      <c r="KG124">
        <v>57.186599999999999</v>
      </c>
      <c r="KJ124">
        <v>8.4119399999999995</v>
      </c>
      <c r="KK124">
        <v>115.51300000000001</v>
      </c>
      <c r="KL124">
        <v>64.837999999999994</v>
      </c>
      <c r="KM124">
        <v>15.599500000000001</v>
      </c>
      <c r="KN124">
        <v>0</v>
      </c>
      <c r="KO124">
        <v>-544.88400000000001</v>
      </c>
      <c r="KP124">
        <v>0</v>
      </c>
      <c r="KQ124">
        <v>0</v>
      </c>
      <c r="KR124">
        <v>134.529</v>
      </c>
      <c r="KS124">
        <v>195.25</v>
      </c>
      <c r="KT124">
        <v>462.36</v>
      </c>
      <c r="KU124">
        <v>33.337899999999998</v>
      </c>
      <c r="KV124">
        <v>484.95499999999998</v>
      </c>
      <c r="KW124">
        <v>343.98899999999998</v>
      </c>
      <c r="KX124">
        <v>645.34400000000005</v>
      </c>
      <c r="KY124">
        <v>0</v>
      </c>
      <c r="KZ124">
        <v>249.05099999999999</v>
      </c>
      <c r="LA124">
        <v>1238.3800000000001</v>
      </c>
      <c r="LB124">
        <v>9.6377400000000009</v>
      </c>
      <c r="LC124">
        <v>140.887</v>
      </c>
      <c r="LD124">
        <v>64.837999999999994</v>
      </c>
      <c r="LE124">
        <v>15.599500000000001</v>
      </c>
      <c r="LF124">
        <v>-544.88400000000001</v>
      </c>
      <c r="LG124">
        <v>134.529</v>
      </c>
      <c r="LH124">
        <v>196.26900000000001</v>
      </c>
      <c r="LI124">
        <v>462.36</v>
      </c>
      <c r="LJ124">
        <v>33.337899999999998</v>
      </c>
      <c r="LK124">
        <v>512.57299999999998</v>
      </c>
      <c r="LL124">
        <v>392.584</v>
      </c>
      <c r="LM124">
        <v>645.34400000000005</v>
      </c>
      <c r="LN124">
        <v>249.05099999999999</v>
      </c>
      <c r="LO124">
        <v>1286.98</v>
      </c>
      <c r="LP124">
        <v>47.831400000000002</v>
      </c>
      <c r="LQ124">
        <v>463.85199999999998</v>
      </c>
      <c r="LR124">
        <v>64.837999999999994</v>
      </c>
      <c r="LS124">
        <v>0</v>
      </c>
      <c r="LT124">
        <v>570.78300000000002</v>
      </c>
      <c r="LU124">
        <v>187.036</v>
      </c>
      <c r="LV124">
        <v>648.29600000000005</v>
      </c>
      <c r="LW124">
        <v>86.545199999999994</v>
      </c>
      <c r="LX124">
        <v>2069.1799999999998</v>
      </c>
      <c r="LY124">
        <v>1054.49</v>
      </c>
      <c r="LZ124">
        <v>929.09799999999996</v>
      </c>
      <c r="MA124">
        <v>389.536</v>
      </c>
      <c r="MB124">
        <v>2373.13</v>
      </c>
    </row>
    <row r="125" spans="1:340" x14ac:dyDescent="0.25">
      <c r="A125" s="26">
        <v>44502.578240740739</v>
      </c>
      <c r="B125" t="s">
        <v>1473</v>
      </c>
      <c r="C125" t="s">
        <v>915</v>
      </c>
      <c r="D125">
        <v>10</v>
      </c>
      <c r="E125">
        <v>1</v>
      </c>
      <c r="F125">
        <v>2700</v>
      </c>
      <c r="G125" t="s">
        <v>87</v>
      </c>
      <c r="H125" t="s">
        <v>393</v>
      </c>
      <c r="I125">
        <v>4.08</v>
      </c>
      <c r="J125">
        <v>2.1</v>
      </c>
      <c r="K125">
        <v>2.1</v>
      </c>
      <c r="L125">
        <v>21.7</v>
      </c>
      <c r="O125">
        <v>50.111600000000003</v>
      </c>
      <c r="P125">
        <v>584.62099999999998</v>
      </c>
      <c r="Q125">
        <v>347.46100000000001</v>
      </c>
      <c r="R125">
        <v>86.4358</v>
      </c>
      <c r="S125">
        <v>0</v>
      </c>
      <c r="T125">
        <v>-5430.09</v>
      </c>
      <c r="U125">
        <v>0</v>
      </c>
      <c r="V125">
        <v>0</v>
      </c>
      <c r="W125">
        <v>615.745</v>
      </c>
      <c r="X125">
        <v>1074.02</v>
      </c>
      <c r="Y125">
        <v>2371.31</v>
      </c>
      <c r="Z125">
        <v>151.51499999999999</v>
      </c>
      <c r="AA125">
        <v>-148.874</v>
      </c>
      <c r="AB125">
        <v>1068.6300000000001</v>
      </c>
      <c r="AC125">
        <v>73.995000000000005</v>
      </c>
      <c r="AD125">
        <v>120.863</v>
      </c>
      <c r="AE125">
        <v>0</v>
      </c>
      <c r="AF125">
        <v>46.9285</v>
      </c>
      <c r="AG125">
        <v>241.786</v>
      </c>
      <c r="AH125">
        <v>194.858</v>
      </c>
      <c r="AI125">
        <v>6.45</v>
      </c>
      <c r="AJ125">
        <v>20.03</v>
      </c>
      <c r="AK125">
        <v>3.43</v>
      </c>
      <c r="AL125">
        <v>9.83</v>
      </c>
      <c r="AM125">
        <v>0</v>
      </c>
      <c r="AN125">
        <v>-43.39</v>
      </c>
      <c r="AO125">
        <v>0</v>
      </c>
      <c r="AP125">
        <v>0</v>
      </c>
      <c r="AQ125">
        <v>6.78</v>
      </c>
      <c r="AR125">
        <v>14.32</v>
      </c>
      <c r="AS125">
        <v>24.22</v>
      </c>
      <c r="AT125">
        <v>1.56</v>
      </c>
      <c r="AU125">
        <v>43.23</v>
      </c>
      <c r="AV125">
        <v>39.74</v>
      </c>
      <c r="BI125">
        <v>0</v>
      </c>
      <c r="BJ125">
        <v>1.4815499999999999</v>
      </c>
      <c r="BK125">
        <v>3.9676099999999999E-2</v>
      </c>
      <c r="BL125">
        <v>1.1732899999999999E-2</v>
      </c>
      <c r="BM125">
        <v>0</v>
      </c>
      <c r="BN125">
        <v>-4.39914E-2</v>
      </c>
      <c r="BO125">
        <v>0</v>
      </c>
      <c r="BP125">
        <v>0</v>
      </c>
      <c r="BQ125">
        <v>0.163464</v>
      </c>
      <c r="BR125">
        <v>0.161915</v>
      </c>
      <c r="BS125">
        <v>0.35411700000000002</v>
      </c>
      <c r="BT125">
        <v>2.5823200000000001E-2</v>
      </c>
      <c r="BU125">
        <v>2.1942900000000001</v>
      </c>
      <c r="BV125">
        <v>1.5329600000000001</v>
      </c>
      <c r="BW125">
        <v>57.722299999999997</v>
      </c>
      <c r="BX125">
        <v>719.72900000000004</v>
      </c>
      <c r="BY125">
        <v>347.46100000000001</v>
      </c>
      <c r="BZ125">
        <v>86.4358</v>
      </c>
      <c r="CA125">
        <v>-5430.09</v>
      </c>
      <c r="CB125">
        <v>615.745</v>
      </c>
      <c r="CC125">
        <v>1080.18</v>
      </c>
      <c r="CD125">
        <v>2371.31</v>
      </c>
      <c r="CE125">
        <v>151.51499999999999</v>
      </c>
      <c r="CF125">
        <v>7.8974100000000005E-4</v>
      </c>
      <c r="CG125">
        <v>1211.3499999999999</v>
      </c>
      <c r="CH125">
        <v>85.233000000000004</v>
      </c>
      <c r="CI125">
        <v>120.863</v>
      </c>
      <c r="CJ125">
        <v>46.9285</v>
      </c>
      <c r="CK125">
        <v>253.024</v>
      </c>
      <c r="CL125">
        <v>206.096</v>
      </c>
      <c r="CM125">
        <v>7.49</v>
      </c>
      <c r="CN125">
        <v>23.07</v>
      </c>
      <c r="CO125">
        <v>3.43</v>
      </c>
      <c r="CP125">
        <v>9.83</v>
      </c>
      <c r="CQ125">
        <v>-43.42</v>
      </c>
      <c r="CR125">
        <v>6.78</v>
      </c>
      <c r="CS125">
        <v>14.38</v>
      </c>
      <c r="CT125">
        <v>24.22</v>
      </c>
      <c r="CU125">
        <v>1.56</v>
      </c>
      <c r="CV125">
        <v>47.34</v>
      </c>
      <c r="CW125">
        <v>43.82</v>
      </c>
      <c r="DH125">
        <v>0</v>
      </c>
      <c r="DI125">
        <v>1.6745099999999999</v>
      </c>
      <c r="DJ125">
        <v>3.9676099999999999E-2</v>
      </c>
      <c r="DK125">
        <v>1.1732899999999999E-2</v>
      </c>
      <c r="DL125">
        <v>-4.39914E-2</v>
      </c>
      <c r="DM125">
        <v>0.163464</v>
      </c>
      <c r="DN125">
        <v>0.16234999999999999</v>
      </c>
      <c r="DO125">
        <v>0.35411700000000002</v>
      </c>
      <c r="DP125">
        <v>2.5823200000000001E-2</v>
      </c>
      <c r="DQ125">
        <v>2.38768</v>
      </c>
      <c r="DR125">
        <v>1.7259199999999999</v>
      </c>
      <c r="DS125" t="s">
        <v>1352</v>
      </c>
      <c r="DT125" t="s">
        <v>670</v>
      </c>
      <c r="DU125" t="s">
        <v>665</v>
      </c>
      <c r="DV125" t="s">
        <v>501</v>
      </c>
      <c r="DW125">
        <v>0.19339300000000001</v>
      </c>
      <c r="DX125">
        <v>0.19295899999999999</v>
      </c>
      <c r="DY125">
        <v>8.6999999999999993</v>
      </c>
      <c r="DZ125">
        <v>9.3000000000000007</v>
      </c>
      <c r="EC125">
        <v>50.111600000000003</v>
      </c>
      <c r="ED125">
        <v>584.62099999999998</v>
      </c>
      <c r="EE125">
        <v>347.46100000000001</v>
      </c>
      <c r="EF125">
        <v>86.4358</v>
      </c>
      <c r="EG125">
        <v>0</v>
      </c>
      <c r="EH125">
        <v>-5430.09</v>
      </c>
      <c r="EI125">
        <v>0</v>
      </c>
      <c r="EJ125">
        <v>0</v>
      </c>
      <c r="EK125">
        <v>615.745</v>
      </c>
      <c r="EL125">
        <v>1074.02</v>
      </c>
      <c r="EM125">
        <v>2371.31</v>
      </c>
      <c r="EN125">
        <v>151.51499999999999</v>
      </c>
      <c r="EO125">
        <v>-148.874</v>
      </c>
      <c r="EP125">
        <v>73.995000000000005</v>
      </c>
      <c r="EQ125">
        <v>120.863</v>
      </c>
      <c r="ER125">
        <v>0</v>
      </c>
      <c r="ES125">
        <v>46.9285</v>
      </c>
      <c r="ET125">
        <v>241.786</v>
      </c>
      <c r="EU125">
        <v>6.45</v>
      </c>
      <c r="EV125">
        <v>20.03</v>
      </c>
      <c r="EW125">
        <v>3.43</v>
      </c>
      <c r="EX125">
        <v>9.83</v>
      </c>
      <c r="EY125">
        <v>0</v>
      </c>
      <c r="EZ125">
        <v>-43.39</v>
      </c>
      <c r="FA125">
        <v>0</v>
      </c>
      <c r="FB125">
        <v>0</v>
      </c>
      <c r="FC125">
        <v>6.78</v>
      </c>
      <c r="FD125">
        <v>14.32</v>
      </c>
      <c r="FE125">
        <v>24.22</v>
      </c>
      <c r="FF125">
        <v>1.56</v>
      </c>
      <c r="FG125">
        <v>43.23</v>
      </c>
      <c r="FT125">
        <v>0</v>
      </c>
      <c r="FU125">
        <v>1.4815499999999999</v>
      </c>
      <c r="FV125">
        <v>3.9676099999999999E-2</v>
      </c>
      <c r="FW125">
        <v>1.1732899999999999E-2</v>
      </c>
      <c r="FX125">
        <v>0</v>
      </c>
      <c r="FY125">
        <v>-4.39914E-2</v>
      </c>
      <c r="FZ125">
        <v>0</v>
      </c>
      <c r="GA125">
        <v>0</v>
      </c>
      <c r="GB125">
        <v>0.163464</v>
      </c>
      <c r="GC125">
        <v>0.161915</v>
      </c>
      <c r="GD125">
        <v>0.35411700000000002</v>
      </c>
      <c r="GE125">
        <v>2.5823200000000001E-2</v>
      </c>
      <c r="GF125">
        <v>2.1942900000000001</v>
      </c>
      <c r="GG125">
        <v>268.33699999999999</v>
      </c>
      <c r="GH125">
        <v>2520.39</v>
      </c>
      <c r="GI125">
        <v>347.46100000000001</v>
      </c>
      <c r="GJ125">
        <v>0</v>
      </c>
      <c r="GK125">
        <v>2615</v>
      </c>
      <c r="GL125">
        <v>989.00099999999998</v>
      </c>
      <c r="GM125">
        <v>3267.2</v>
      </c>
      <c r="GN125">
        <v>327.5</v>
      </c>
      <c r="GO125">
        <v>10334.9</v>
      </c>
      <c r="GP125">
        <v>223.45599999999999</v>
      </c>
      <c r="GQ125">
        <v>174.25200000000001</v>
      </c>
      <c r="GR125">
        <v>73.400000000000006</v>
      </c>
      <c r="GS125">
        <v>471.10899999999998</v>
      </c>
      <c r="GT125">
        <v>21.043099999999999</v>
      </c>
      <c r="GU125">
        <v>61.23</v>
      </c>
      <c r="GV125">
        <v>3.43</v>
      </c>
      <c r="GW125">
        <v>27.595700000000001</v>
      </c>
      <c r="GX125">
        <v>29.1</v>
      </c>
      <c r="GY125">
        <v>19.1831</v>
      </c>
      <c r="GZ125">
        <v>33.74</v>
      </c>
      <c r="HA125">
        <v>3.44</v>
      </c>
      <c r="HB125">
        <v>198.762</v>
      </c>
      <c r="HC125">
        <v>20.67</v>
      </c>
      <c r="HD125">
        <v>61.23</v>
      </c>
      <c r="HE125">
        <v>3.43</v>
      </c>
      <c r="HF125">
        <v>12.97</v>
      </c>
      <c r="HG125">
        <v>29.1</v>
      </c>
      <c r="HH125">
        <v>15.28</v>
      </c>
      <c r="HI125">
        <v>33.74</v>
      </c>
      <c r="HJ125">
        <v>3.44</v>
      </c>
      <c r="HK125">
        <v>179.86</v>
      </c>
      <c r="ID125">
        <v>0</v>
      </c>
      <c r="IE125">
        <v>3.3103699999999998</v>
      </c>
      <c r="IF125">
        <v>3.9676099999999999E-2</v>
      </c>
      <c r="IG125">
        <v>0</v>
      </c>
      <c r="IH125">
        <v>0.76358999999999999</v>
      </c>
      <c r="II125">
        <v>0.12681200000000001</v>
      </c>
      <c r="IJ125">
        <v>0.53503100000000003</v>
      </c>
      <c r="IK125">
        <v>6.9275500000000004E-2</v>
      </c>
      <c r="IL125">
        <v>4.8447500000000003</v>
      </c>
      <c r="IM125">
        <v>43.6</v>
      </c>
      <c r="IN125">
        <v>21.9</v>
      </c>
      <c r="IO125">
        <v>21.7</v>
      </c>
      <c r="IP125">
        <v>45.7</v>
      </c>
      <c r="IQ125">
        <v>21.9</v>
      </c>
      <c r="IR125">
        <v>23.8</v>
      </c>
      <c r="IU125">
        <v>24.76</v>
      </c>
      <c r="IV125">
        <v>14.98</v>
      </c>
      <c r="IW125">
        <v>27.87</v>
      </c>
      <c r="IX125">
        <v>15.95</v>
      </c>
      <c r="IY125">
        <v>24.76</v>
      </c>
      <c r="IZ125">
        <v>14.98</v>
      </c>
      <c r="JA125">
        <v>67.05</v>
      </c>
      <c r="JB125">
        <v>46.248800000000003</v>
      </c>
      <c r="JK125">
        <v>1</v>
      </c>
      <c r="JL125">
        <v>3.4144399999999999</v>
      </c>
      <c r="JM125">
        <v>3.4144399999999999</v>
      </c>
      <c r="JP125">
        <v>5431.69</v>
      </c>
      <c r="JQ125">
        <v>3.4144399999999999</v>
      </c>
      <c r="JR125">
        <v>0.24</v>
      </c>
      <c r="JS125">
        <v>0.32</v>
      </c>
      <c r="JT125">
        <v>1.8</v>
      </c>
      <c r="JU125">
        <v>0.24</v>
      </c>
      <c r="JV125">
        <v>0.32</v>
      </c>
      <c r="JW125">
        <v>1.89</v>
      </c>
      <c r="JZ125">
        <v>1</v>
      </c>
      <c r="KA125">
        <v>1</v>
      </c>
      <c r="KB125">
        <v>39.652299999999997</v>
      </c>
      <c r="KC125">
        <v>20.4512</v>
      </c>
      <c r="KD125">
        <v>39.718299999999999</v>
      </c>
      <c r="KE125">
        <v>22.810300000000002</v>
      </c>
      <c r="KF125">
        <v>68.482799999999997</v>
      </c>
      <c r="KG125">
        <v>53.076700000000002</v>
      </c>
      <c r="KJ125">
        <v>9.7101500000000005</v>
      </c>
      <c r="KK125">
        <v>153.41300000000001</v>
      </c>
      <c r="KL125">
        <v>64.432900000000004</v>
      </c>
      <c r="KM125">
        <v>15.5999</v>
      </c>
      <c r="KN125">
        <v>0</v>
      </c>
      <c r="KO125">
        <v>-556.49</v>
      </c>
      <c r="KP125">
        <v>0</v>
      </c>
      <c r="KQ125">
        <v>0</v>
      </c>
      <c r="KR125">
        <v>134.529</v>
      </c>
      <c r="KS125">
        <v>196.08799999999999</v>
      </c>
      <c r="KT125">
        <v>462.36</v>
      </c>
      <c r="KU125">
        <v>33.337899999999998</v>
      </c>
      <c r="KV125">
        <v>512.98</v>
      </c>
      <c r="KW125">
        <v>392.69400000000002</v>
      </c>
      <c r="KX125">
        <v>641.42100000000005</v>
      </c>
      <c r="KY125">
        <v>0</v>
      </c>
      <c r="KZ125">
        <v>249.05099999999999</v>
      </c>
      <c r="LA125">
        <v>1283.17</v>
      </c>
      <c r="LB125">
        <v>11.2369</v>
      </c>
      <c r="LC125">
        <v>189.089</v>
      </c>
      <c r="LD125">
        <v>64.432900000000004</v>
      </c>
      <c r="LE125">
        <v>15.5999</v>
      </c>
      <c r="LF125">
        <v>-556.49</v>
      </c>
      <c r="LG125">
        <v>134.529</v>
      </c>
      <c r="LH125">
        <v>196.989</v>
      </c>
      <c r="LI125">
        <v>462.36</v>
      </c>
      <c r="LJ125">
        <v>33.337899999999998</v>
      </c>
      <c r="LK125">
        <v>551.08399999999995</v>
      </c>
      <c r="LL125">
        <v>452.33499999999998</v>
      </c>
      <c r="LM125">
        <v>641.42100000000005</v>
      </c>
      <c r="LN125">
        <v>249.05099999999999</v>
      </c>
      <c r="LO125">
        <v>1342.81</v>
      </c>
      <c r="LP125">
        <v>54.088700000000003</v>
      </c>
      <c r="LQ125">
        <v>623.14599999999996</v>
      </c>
      <c r="LR125">
        <v>64.432900000000004</v>
      </c>
      <c r="LS125">
        <v>0</v>
      </c>
      <c r="LT125">
        <v>570.78300000000002</v>
      </c>
      <c r="LU125">
        <v>187.036</v>
      </c>
      <c r="LV125">
        <v>648.29600000000005</v>
      </c>
      <c r="LW125">
        <v>86.545199999999994</v>
      </c>
      <c r="LX125">
        <v>2234.33</v>
      </c>
      <c r="LY125">
        <v>1185.8900000000001</v>
      </c>
      <c r="LZ125">
        <v>924.76300000000003</v>
      </c>
      <c r="MA125">
        <v>389.536</v>
      </c>
      <c r="MB125">
        <v>2500.19</v>
      </c>
    </row>
    <row r="126" spans="1:340" x14ac:dyDescent="0.25">
      <c r="A126" s="26">
        <v>44502.578611111108</v>
      </c>
      <c r="B126" t="s">
        <v>1474</v>
      </c>
      <c r="C126" t="s">
        <v>917</v>
      </c>
      <c r="D126">
        <v>11</v>
      </c>
      <c r="E126">
        <v>1</v>
      </c>
      <c r="F126">
        <v>2700</v>
      </c>
      <c r="G126" t="s">
        <v>87</v>
      </c>
      <c r="H126" t="s">
        <v>393</v>
      </c>
      <c r="I126">
        <v>6.04</v>
      </c>
      <c r="J126">
        <v>2.2000000000000002</v>
      </c>
      <c r="K126">
        <v>2.2000000000000002</v>
      </c>
      <c r="L126">
        <v>21.3</v>
      </c>
      <c r="O126">
        <v>144.73400000000001</v>
      </c>
      <c r="P126">
        <v>1324.37</v>
      </c>
      <c r="Q126">
        <v>345.11500000000001</v>
      </c>
      <c r="R126">
        <v>86.436899999999994</v>
      </c>
      <c r="S126">
        <v>0</v>
      </c>
      <c r="T126">
        <v>-6330.37</v>
      </c>
      <c r="U126">
        <v>0</v>
      </c>
      <c r="V126">
        <v>0</v>
      </c>
      <c r="W126">
        <v>615.745</v>
      </c>
      <c r="X126">
        <v>1067.28</v>
      </c>
      <c r="Y126">
        <v>2371.31</v>
      </c>
      <c r="Z126">
        <v>151.51499999999999</v>
      </c>
      <c r="AA126">
        <v>-223.87</v>
      </c>
      <c r="AB126">
        <v>1900.66</v>
      </c>
      <c r="AC126">
        <v>213.666</v>
      </c>
      <c r="AD126">
        <v>123.04300000000001</v>
      </c>
      <c r="AE126">
        <v>0</v>
      </c>
      <c r="AF126">
        <v>46.9285</v>
      </c>
      <c r="AG126">
        <v>383.637</v>
      </c>
      <c r="AH126">
        <v>336.70800000000003</v>
      </c>
      <c r="AI126">
        <v>18.690000000000001</v>
      </c>
      <c r="AJ126">
        <v>32.479999999999997</v>
      </c>
      <c r="AK126">
        <v>3.54</v>
      </c>
      <c r="AL126">
        <v>10.050000000000001</v>
      </c>
      <c r="AM126">
        <v>0</v>
      </c>
      <c r="AN126">
        <v>-55.27</v>
      </c>
      <c r="AO126">
        <v>0</v>
      </c>
      <c r="AP126">
        <v>0</v>
      </c>
      <c r="AQ126">
        <v>6.96</v>
      </c>
      <c r="AR126">
        <v>14.8</v>
      </c>
      <c r="AS126">
        <v>25</v>
      </c>
      <c r="AT126">
        <v>1.6</v>
      </c>
      <c r="AU126">
        <v>57.85</v>
      </c>
      <c r="AV126">
        <v>64.760000000000005</v>
      </c>
      <c r="BI126">
        <v>0</v>
      </c>
      <c r="BJ126">
        <v>1.93431</v>
      </c>
      <c r="BK126">
        <v>3.94083E-2</v>
      </c>
      <c r="BL126">
        <v>1.1732899999999999E-2</v>
      </c>
      <c r="BM126">
        <v>0</v>
      </c>
      <c r="BN126">
        <v>-0.118976</v>
      </c>
      <c r="BO126">
        <v>0</v>
      </c>
      <c r="BP126">
        <v>0</v>
      </c>
      <c r="BQ126">
        <v>0.163464</v>
      </c>
      <c r="BR126">
        <v>0.163214</v>
      </c>
      <c r="BS126">
        <v>0.35411700000000002</v>
      </c>
      <c r="BT126">
        <v>2.5823200000000001E-2</v>
      </c>
      <c r="BU126">
        <v>2.5730900000000001</v>
      </c>
      <c r="BV126">
        <v>1.9854499999999999</v>
      </c>
      <c r="BW126">
        <v>156.732</v>
      </c>
      <c r="BX126">
        <v>1530.71</v>
      </c>
      <c r="BY126">
        <v>345.11500000000001</v>
      </c>
      <c r="BZ126">
        <v>86.436899999999994</v>
      </c>
      <c r="CA126">
        <v>-6330.37</v>
      </c>
      <c r="CB126">
        <v>615.745</v>
      </c>
      <c r="CC126">
        <v>1072.81</v>
      </c>
      <c r="CD126">
        <v>2371.31</v>
      </c>
      <c r="CE126">
        <v>151.51499999999999</v>
      </c>
      <c r="CF126">
        <v>-3.3555299999999999E-4</v>
      </c>
      <c r="CG126">
        <v>2118.9899999999998</v>
      </c>
      <c r="CH126">
        <v>231.37799999999999</v>
      </c>
      <c r="CI126">
        <v>123.04300000000001</v>
      </c>
      <c r="CJ126">
        <v>46.9285</v>
      </c>
      <c r="CK126">
        <v>401.34899999999999</v>
      </c>
      <c r="CL126">
        <v>354.42099999999999</v>
      </c>
      <c r="CM126">
        <v>20.309999999999999</v>
      </c>
      <c r="CN126">
        <v>36.9</v>
      </c>
      <c r="CO126">
        <v>3.54</v>
      </c>
      <c r="CP126">
        <v>10.050000000000001</v>
      </c>
      <c r="CQ126">
        <v>-55.32</v>
      </c>
      <c r="CR126">
        <v>6.96</v>
      </c>
      <c r="CS126">
        <v>14.86</v>
      </c>
      <c r="CT126">
        <v>25</v>
      </c>
      <c r="CU126">
        <v>1.6</v>
      </c>
      <c r="CV126">
        <v>63.9</v>
      </c>
      <c r="CW126">
        <v>70.8</v>
      </c>
      <c r="DH126">
        <v>0</v>
      </c>
      <c r="DI126">
        <v>2.1143200000000002</v>
      </c>
      <c r="DJ126">
        <v>3.94083E-2</v>
      </c>
      <c r="DK126">
        <v>1.1732899999999999E-2</v>
      </c>
      <c r="DL126">
        <v>-0.118976</v>
      </c>
      <c r="DM126">
        <v>0.163464</v>
      </c>
      <c r="DN126">
        <v>0.16373599999999999</v>
      </c>
      <c r="DO126">
        <v>0.35411700000000002</v>
      </c>
      <c r="DP126">
        <v>2.5823200000000001E-2</v>
      </c>
      <c r="DQ126">
        <v>2.7536299999999998</v>
      </c>
      <c r="DR126">
        <v>2.16547</v>
      </c>
      <c r="DS126" t="s">
        <v>1352</v>
      </c>
      <c r="DT126" t="s">
        <v>670</v>
      </c>
      <c r="DU126" t="s">
        <v>665</v>
      </c>
      <c r="DV126" t="s">
        <v>501</v>
      </c>
      <c r="DW126">
        <v>0.180535</v>
      </c>
      <c r="DX126">
        <v>0.18001300000000001</v>
      </c>
      <c r="DY126">
        <v>9.5</v>
      </c>
      <c r="DZ126">
        <v>8.5</v>
      </c>
      <c r="EC126">
        <v>144.73400000000001</v>
      </c>
      <c r="ED126">
        <v>1324.37</v>
      </c>
      <c r="EE126">
        <v>345.11500000000001</v>
      </c>
      <c r="EF126">
        <v>86.436899999999994</v>
      </c>
      <c r="EG126">
        <v>0</v>
      </c>
      <c r="EH126">
        <v>-6330.37</v>
      </c>
      <c r="EI126">
        <v>0</v>
      </c>
      <c r="EJ126">
        <v>0</v>
      </c>
      <c r="EK126">
        <v>615.745</v>
      </c>
      <c r="EL126">
        <v>1067.28</v>
      </c>
      <c r="EM126">
        <v>2371.31</v>
      </c>
      <c r="EN126">
        <v>151.51499999999999</v>
      </c>
      <c r="EO126">
        <v>-223.87</v>
      </c>
      <c r="EP126">
        <v>213.666</v>
      </c>
      <c r="EQ126">
        <v>123.04300000000001</v>
      </c>
      <c r="ER126">
        <v>0</v>
      </c>
      <c r="ES126">
        <v>46.9285</v>
      </c>
      <c r="ET126">
        <v>383.637</v>
      </c>
      <c r="EU126">
        <v>18.690000000000001</v>
      </c>
      <c r="EV126">
        <v>32.479999999999997</v>
      </c>
      <c r="EW126">
        <v>3.54</v>
      </c>
      <c r="EX126">
        <v>10.050000000000001</v>
      </c>
      <c r="EY126">
        <v>0</v>
      </c>
      <c r="EZ126">
        <v>-55.27</v>
      </c>
      <c r="FA126">
        <v>0</v>
      </c>
      <c r="FB126">
        <v>0</v>
      </c>
      <c r="FC126">
        <v>6.96</v>
      </c>
      <c r="FD126">
        <v>14.8</v>
      </c>
      <c r="FE126">
        <v>25</v>
      </c>
      <c r="FF126">
        <v>1.6</v>
      </c>
      <c r="FG126">
        <v>57.85</v>
      </c>
      <c r="FT126">
        <v>0</v>
      </c>
      <c r="FU126">
        <v>1.93431</v>
      </c>
      <c r="FV126">
        <v>3.94083E-2</v>
      </c>
      <c r="FW126">
        <v>1.1732899999999999E-2</v>
      </c>
      <c r="FX126">
        <v>0</v>
      </c>
      <c r="FY126">
        <v>-0.118976</v>
      </c>
      <c r="FZ126">
        <v>0</v>
      </c>
      <c r="GA126">
        <v>0</v>
      </c>
      <c r="GB126">
        <v>0.163464</v>
      </c>
      <c r="GC126">
        <v>0.163214</v>
      </c>
      <c r="GD126">
        <v>0.35411700000000002</v>
      </c>
      <c r="GE126">
        <v>2.5823200000000001E-2</v>
      </c>
      <c r="GF126">
        <v>2.5730900000000001</v>
      </c>
      <c r="GG126">
        <v>608.36599999999999</v>
      </c>
      <c r="GH126">
        <v>4518.7</v>
      </c>
      <c r="GI126">
        <v>345.11500000000001</v>
      </c>
      <c r="GJ126">
        <v>0</v>
      </c>
      <c r="GK126">
        <v>2615</v>
      </c>
      <c r="GL126">
        <v>989.00099999999998</v>
      </c>
      <c r="GM126">
        <v>3267.2</v>
      </c>
      <c r="GN126">
        <v>327.5</v>
      </c>
      <c r="GO126">
        <v>12670.9</v>
      </c>
      <c r="GP126">
        <v>506.49400000000003</v>
      </c>
      <c r="GQ126">
        <v>176.66</v>
      </c>
      <c r="GR126">
        <v>73.400000000000006</v>
      </c>
      <c r="GS126">
        <v>756.55399999999997</v>
      </c>
      <c r="GT126">
        <v>51.939700000000002</v>
      </c>
      <c r="GU126">
        <v>97.43</v>
      </c>
      <c r="GV126">
        <v>3.54</v>
      </c>
      <c r="GW126">
        <v>30.604700000000001</v>
      </c>
      <c r="GX126">
        <v>30.3</v>
      </c>
      <c r="GY126">
        <v>19.691099999999999</v>
      </c>
      <c r="GZ126">
        <v>35.020000000000003</v>
      </c>
      <c r="HA126">
        <v>3.45</v>
      </c>
      <c r="HB126">
        <v>271.97500000000002</v>
      </c>
      <c r="HC126">
        <v>46.85</v>
      </c>
      <c r="HD126">
        <v>97.43</v>
      </c>
      <c r="HE126">
        <v>3.54</v>
      </c>
      <c r="HF126">
        <v>13.16</v>
      </c>
      <c r="HG126">
        <v>30.3</v>
      </c>
      <c r="HH126">
        <v>15.64</v>
      </c>
      <c r="HI126">
        <v>35.020000000000003</v>
      </c>
      <c r="HJ126">
        <v>3.45</v>
      </c>
      <c r="HK126">
        <v>245.39</v>
      </c>
      <c r="ID126">
        <v>0</v>
      </c>
      <c r="IE126">
        <v>4.4372400000000001</v>
      </c>
      <c r="IF126">
        <v>3.94083E-2</v>
      </c>
      <c r="IG126">
        <v>0</v>
      </c>
      <c r="IH126">
        <v>0.76358999999999999</v>
      </c>
      <c r="II126">
        <v>0.12681200000000001</v>
      </c>
      <c r="IJ126">
        <v>0.53503100000000003</v>
      </c>
      <c r="IK126">
        <v>6.9275500000000004E-2</v>
      </c>
      <c r="IL126">
        <v>5.9713500000000002</v>
      </c>
      <c r="IM126">
        <v>41.6</v>
      </c>
      <c r="IN126">
        <v>20.3</v>
      </c>
      <c r="IO126">
        <v>21.3</v>
      </c>
      <c r="IP126">
        <v>43.8</v>
      </c>
      <c r="IQ126">
        <v>20.3</v>
      </c>
      <c r="IR126">
        <v>23.5</v>
      </c>
      <c r="IU126">
        <v>38.28</v>
      </c>
      <c r="IV126">
        <v>26.48</v>
      </c>
      <c r="IW126">
        <v>42.82</v>
      </c>
      <c r="IX126">
        <v>27.98</v>
      </c>
      <c r="IY126">
        <v>38.28</v>
      </c>
      <c r="IZ126">
        <v>26.48</v>
      </c>
      <c r="JA126">
        <v>106.64</v>
      </c>
      <c r="JB126">
        <v>76.874300000000005</v>
      </c>
      <c r="JK126">
        <v>1</v>
      </c>
      <c r="JL126">
        <v>4.0855899999999998</v>
      </c>
      <c r="JM126">
        <v>4.0855899999999998</v>
      </c>
      <c r="JP126">
        <v>6332.23</v>
      </c>
      <c r="JQ126">
        <v>4.0855899999999998</v>
      </c>
      <c r="JR126">
        <v>0.35</v>
      </c>
      <c r="JS126">
        <v>0.62</v>
      </c>
      <c r="JT126">
        <v>2.36</v>
      </c>
      <c r="JU126">
        <v>0.36</v>
      </c>
      <c r="JV126">
        <v>0.61</v>
      </c>
      <c r="JW126">
        <v>2.5099999999999998</v>
      </c>
      <c r="JZ126">
        <v>1</v>
      </c>
      <c r="KA126">
        <v>1</v>
      </c>
      <c r="KB126">
        <v>56.453600000000002</v>
      </c>
      <c r="KC126">
        <v>26.167999999999999</v>
      </c>
      <c r="KD126">
        <v>56.445700000000002</v>
      </c>
      <c r="KE126">
        <v>29.854399999999998</v>
      </c>
      <c r="KF126">
        <v>98.223399999999998</v>
      </c>
      <c r="KG126">
        <v>73.573499999999996</v>
      </c>
      <c r="KJ126">
        <v>29.682600000000001</v>
      </c>
      <c r="KK126">
        <v>319.19900000000001</v>
      </c>
      <c r="KL126">
        <v>68.860500000000002</v>
      </c>
      <c r="KM126">
        <v>16.869700000000002</v>
      </c>
      <c r="KN126">
        <v>0</v>
      </c>
      <c r="KO126">
        <v>-970.303</v>
      </c>
      <c r="KP126">
        <v>0</v>
      </c>
      <c r="KQ126">
        <v>0</v>
      </c>
      <c r="KR126">
        <v>133.613</v>
      </c>
      <c r="KS126">
        <v>210.239</v>
      </c>
      <c r="KT126">
        <v>484.43799999999999</v>
      </c>
      <c r="KU126">
        <v>33.183900000000001</v>
      </c>
      <c r="KV126">
        <v>325.78300000000002</v>
      </c>
      <c r="KW126">
        <v>1133.93</v>
      </c>
      <c r="KX126">
        <v>652.99199999999996</v>
      </c>
      <c r="KY126">
        <v>0</v>
      </c>
      <c r="KZ126">
        <v>249.05099999999999</v>
      </c>
      <c r="LA126">
        <v>2035.97</v>
      </c>
      <c r="LB126">
        <v>31.908999999999999</v>
      </c>
      <c r="LC126">
        <v>367.03100000000001</v>
      </c>
      <c r="LD126">
        <v>68.860500000000002</v>
      </c>
      <c r="LE126">
        <v>16.869700000000002</v>
      </c>
      <c r="LF126">
        <v>-970.303</v>
      </c>
      <c r="LG126">
        <v>133.613</v>
      </c>
      <c r="LH126">
        <v>211.208</v>
      </c>
      <c r="LI126">
        <v>484.43799999999999</v>
      </c>
      <c r="LJ126">
        <v>33.183900000000001</v>
      </c>
      <c r="LK126">
        <v>376.81099999999998</v>
      </c>
      <c r="LL126">
        <v>1227.93</v>
      </c>
      <c r="LM126">
        <v>652.99199999999996</v>
      </c>
      <c r="LN126">
        <v>249.05099999999999</v>
      </c>
      <c r="LO126">
        <v>2129.9699999999998</v>
      </c>
      <c r="LP126">
        <v>126.96</v>
      </c>
      <c r="LQ126">
        <v>1043.9000000000001</v>
      </c>
      <c r="LR126">
        <v>68.860500000000002</v>
      </c>
      <c r="LS126">
        <v>0</v>
      </c>
      <c r="LT126">
        <v>567.19200000000001</v>
      </c>
      <c r="LU126">
        <v>199.28399999999999</v>
      </c>
      <c r="LV126">
        <v>674.65200000000004</v>
      </c>
      <c r="LW126">
        <v>78.678600000000003</v>
      </c>
      <c r="LX126">
        <v>2759.53</v>
      </c>
      <c r="LY126">
        <v>2687.98</v>
      </c>
      <c r="LZ126">
        <v>937.53899999999999</v>
      </c>
      <c r="MA126">
        <v>389.536</v>
      </c>
      <c r="MB126">
        <v>4015.06</v>
      </c>
    </row>
    <row r="127" spans="1:340" x14ac:dyDescent="0.25">
      <c r="A127" s="26">
        <v>44502.578969907408</v>
      </c>
      <c r="B127" t="s">
        <v>1475</v>
      </c>
      <c r="C127" t="s">
        <v>919</v>
      </c>
      <c r="D127">
        <v>12</v>
      </c>
      <c r="E127">
        <v>1</v>
      </c>
      <c r="F127">
        <v>2700</v>
      </c>
      <c r="G127" t="s">
        <v>87</v>
      </c>
      <c r="H127" t="s">
        <v>393</v>
      </c>
      <c r="I127">
        <v>4.8</v>
      </c>
      <c r="J127">
        <v>2.1</v>
      </c>
      <c r="K127">
        <v>2.1</v>
      </c>
      <c r="L127">
        <v>22.7</v>
      </c>
      <c r="O127">
        <v>150.98500000000001</v>
      </c>
      <c r="P127">
        <v>289.10500000000002</v>
      </c>
      <c r="Q127">
        <v>344.29599999999999</v>
      </c>
      <c r="R127">
        <v>86.436899999999994</v>
      </c>
      <c r="S127">
        <v>0</v>
      </c>
      <c r="T127">
        <v>-5163.47</v>
      </c>
      <c r="U127">
        <v>0</v>
      </c>
      <c r="V127">
        <v>0</v>
      </c>
      <c r="W127">
        <v>615.745</v>
      </c>
      <c r="X127">
        <v>1045.3599999999999</v>
      </c>
      <c r="Y127">
        <v>2371.31</v>
      </c>
      <c r="Z127">
        <v>151.51499999999999</v>
      </c>
      <c r="AA127">
        <v>-108.71599999999999</v>
      </c>
      <c r="AB127">
        <v>870.82399999999996</v>
      </c>
      <c r="AC127">
        <v>222.86099999999999</v>
      </c>
      <c r="AD127">
        <v>128.21600000000001</v>
      </c>
      <c r="AE127">
        <v>0</v>
      </c>
      <c r="AF127">
        <v>46.9285</v>
      </c>
      <c r="AG127">
        <v>398.005</v>
      </c>
      <c r="AH127">
        <v>351.07600000000002</v>
      </c>
      <c r="AI127">
        <v>19.57</v>
      </c>
      <c r="AJ127">
        <v>17.02</v>
      </c>
      <c r="AK127">
        <v>3.53</v>
      </c>
      <c r="AL127">
        <v>10.38</v>
      </c>
      <c r="AM127">
        <v>0</v>
      </c>
      <c r="AN127">
        <v>-45.1</v>
      </c>
      <c r="AO127">
        <v>0</v>
      </c>
      <c r="AP127">
        <v>0</v>
      </c>
      <c r="AQ127">
        <v>6.98</v>
      </c>
      <c r="AR127">
        <v>14.47</v>
      </c>
      <c r="AS127">
        <v>25.03</v>
      </c>
      <c r="AT127">
        <v>1.61</v>
      </c>
      <c r="AU127">
        <v>53.49</v>
      </c>
      <c r="AV127">
        <v>50.5</v>
      </c>
      <c r="BI127">
        <v>0</v>
      </c>
      <c r="BJ127">
        <v>1.0382199999999999</v>
      </c>
      <c r="BK127">
        <v>3.9314799999999997E-2</v>
      </c>
      <c r="BL127">
        <v>1.1732899999999999E-2</v>
      </c>
      <c r="BM127">
        <v>0</v>
      </c>
      <c r="BN127">
        <v>-9.6685999999999994E-2</v>
      </c>
      <c r="BO127">
        <v>0</v>
      </c>
      <c r="BP127">
        <v>0</v>
      </c>
      <c r="BQ127">
        <v>0.163464</v>
      </c>
      <c r="BR127">
        <v>0.16053899999999999</v>
      </c>
      <c r="BS127">
        <v>0.35411700000000002</v>
      </c>
      <c r="BT127">
        <v>2.5823200000000001E-2</v>
      </c>
      <c r="BU127">
        <v>1.6965300000000001</v>
      </c>
      <c r="BV127">
        <v>1.08927</v>
      </c>
      <c r="BW127">
        <v>159.31399999999999</v>
      </c>
      <c r="BX127">
        <v>382.40600000000001</v>
      </c>
      <c r="BY127">
        <v>344.29599999999999</v>
      </c>
      <c r="BZ127">
        <v>86.436899999999994</v>
      </c>
      <c r="CA127">
        <v>-5163.47</v>
      </c>
      <c r="CB127">
        <v>615.745</v>
      </c>
      <c r="CC127">
        <v>1052.45</v>
      </c>
      <c r="CD127">
        <v>2371.31</v>
      </c>
      <c r="CE127">
        <v>151.51499999999999</v>
      </c>
      <c r="CF127">
        <v>-1.7571000000000001E-4</v>
      </c>
      <c r="CG127">
        <v>972.45299999999997</v>
      </c>
      <c r="CH127">
        <v>235.154</v>
      </c>
      <c r="CI127">
        <v>128.21600000000001</v>
      </c>
      <c r="CJ127">
        <v>46.9285</v>
      </c>
      <c r="CK127">
        <v>410.298</v>
      </c>
      <c r="CL127">
        <v>363.36900000000003</v>
      </c>
      <c r="CM127">
        <v>20.7</v>
      </c>
      <c r="CN127">
        <v>20.69</v>
      </c>
      <c r="CO127">
        <v>3.53</v>
      </c>
      <c r="CP127">
        <v>10.38</v>
      </c>
      <c r="CQ127">
        <v>-45.13</v>
      </c>
      <c r="CR127">
        <v>6.98</v>
      </c>
      <c r="CS127">
        <v>14.54</v>
      </c>
      <c r="CT127">
        <v>25.03</v>
      </c>
      <c r="CU127">
        <v>1.61</v>
      </c>
      <c r="CV127">
        <v>58.33</v>
      </c>
      <c r="CW127">
        <v>55.3</v>
      </c>
      <c r="DH127">
        <v>0</v>
      </c>
      <c r="DI127">
        <v>1.26312</v>
      </c>
      <c r="DJ127">
        <v>3.9314799999999997E-2</v>
      </c>
      <c r="DK127">
        <v>1.1732899999999999E-2</v>
      </c>
      <c r="DL127">
        <v>-9.6685999999999994E-2</v>
      </c>
      <c r="DM127">
        <v>0.163464</v>
      </c>
      <c r="DN127">
        <v>0.16116800000000001</v>
      </c>
      <c r="DO127">
        <v>0.35411700000000002</v>
      </c>
      <c r="DP127">
        <v>2.5823200000000001E-2</v>
      </c>
      <c r="DQ127">
        <v>1.9220600000000001</v>
      </c>
      <c r="DR127">
        <v>1.3141700000000001</v>
      </c>
      <c r="DS127" t="s">
        <v>1352</v>
      </c>
      <c r="DT127" t="s">
        <v>670</v>
      </c>
      <c r="DU127" t="s">
        <v>665</v>
      </c>
      <c r="DV127" t="s">
        <v>501</v>
      </c>
      <c r="DW127">
        <v>0.22552900000000001</v>
      </c>
      <c r="DX127">
        <v>0.22490099999999999</v>
      </c>
      <c r="DY127">
        <v>8.3000000000000007</v>
      </c>
      <c r="DZ127">
        <v>8.6999999999999993</v>
      </c>
      <c r="EC127">
        <v>150.98500000000001</v>
      </c>
      <c r="ED127">
        <v>289.10500000000002</v>
      </c>
      <c r="EE127">
        <v>344.29599999999999</v>
      </c>
      <c r="EF127">
        <v>86.436899999999994</v>
      </c>
      <c r="EG127">
        <v>0</v>
      </c>
      <c r="EH127">
        <v>-5163.47</v>
      </c>
      <c r="EI127">
        <v>0</v>
      </c>
      <c r="EJ127">
        <v>0</v>
      </c>
      <c r="EK127">
        <v>615.745</v>
      </c>
      <c r="EL127">
        <v>1045.3599999999999</v>
      </c>
      <c r="EM127">
        <v>2371.31</v>
      </c>
      <c r="EN127">
        <v>151.51499999999999</v>
      </c>
      <c r="EO127">
        <v>-108.71599999999999</v>
      </c>
      <c r="EP127">
        <v>222.86099999999999</v>
      </c>
      <c r="EQ127">
        <v>128.21600000000001</v>
      </c>
      <c r="ER127">
        <v>0</v>
      </c>
      <c r="ES127">
        <v>46.9285</v>
      </c>
      <c r="ET127">
        <v>398.005</v>
      </c>
      <c r="EU127">
        <v>19.57</v>
      </c>
      <c r="EV127">
        <v>17.02</v>
      </c>
      <c r="EW127">
        <v>3.53</v>
      </c>
      <c r="EX127">
        <v>10.38</v>
      </c>
      <c r="EY127">
        <v>0</v>
      </c>
      <c r="EZ127">
        <v>-45.1</v>
      </c>
      <c r="FA127">
        <v>0</v>
      </c>
      <c r="FB127">
        <v>0</v>
      </c>
      <c r="FC127">
        <v>6.98</v>
      </c>
      <c r="FD127">
        <v>14.47</v>
      </c>
      <c r="FE127">
        <v>25.03</v>
      </c>
      <c r="FF127">
        <v>1.61</v>
      </c>
      <c r="FG127">
        <v>53.49</v>
      </c>
      <c r="FT127">
        <v>0</v>
      </c>
      <c r="FU127">
        <v>1.0382199999999999</v>
      </c>
      <c r="FV127">
        <v>3.9314799999999997E-2</v>
      </c>
      <c r="FW127">
        <v>1.1732899999999999E-2</v>
      </c>
      <c r="FX127">
        <v>0</v>
      </c>
      <c r="FY127">
        <v>-9.6685999999999994E-2</v>
      </c>
      <c r="FZ127">
        <v>0</v>
      </c>
      <c r="GA127">
        <v>0</v>
      </c>
      <c r="GB127">
        <v>0.163464</v>
      </c>
      <c r="GC127">
        <v>0.16053899999999999</v>
      </c>
      <c r="GD127">
        <v>0.35411700000000002</v>
      </c>
      <c r="GE127">
        <v>2.5823200000000001E-2</v>
      </c>
      <c r="GF127">
        <v>1.6965300000000001</v>
      </c>
      <c r="GG127">
        <v>601.65300000000002</v>
      </c>
      <c r="GH127">
        <v>1765.64</v>
      </c>
      <c r="GI127">
        <v>344.29599999999999</v>
      </c>
      <c r="GJ127">
        <v>0</v>
      </c>
      <c r="GK127">
        <v>2615</v>
      </c>
      <c r="GL127">
        <v>989.00099999999998</v>
      </c>
      <c r="GM127">
        <v>3267.2</v>
      </c>
      <c r="GN127">
        <v>327.5</v>
      </c>
      <c r="GO127">
        <v>9910.2900000000009</v>
      </c>
      <c r="GP127">
        <v>500.82799999999997</v>
      </c>
      <c r="GQ127">
        <v>182.339</v>
      </c>
      <c r="GR127">
        <v>73.400000000000006</v>
      </c>
      <c r="GS127">
        <v>756.56700000000001</v>
      </c>
      <c r="GT127">
        <v>49.066800000000001</v>
      </c>
      <c r="GU127">
        <v>61.08</v>
      </c>
      <c r="GV127">
        <v>3.53</v>
      </c>
      <c r="GW127">
        <v>32.9756</v>
      </c>
      <c r="GX127">
        <v>30.42</v>
      </c>
      <c r="GY127">
        <v>19.7011</v>
      </c>
      <c r="GZ127">
        <v>35.06</v>
      </c>
      <c r="HA127">
        <v>3.54</v>
      </c>
      <c r="HB127">
        <v>235.37299999999999</v>
      </c>
      <c r="HC127">
        <v>46.46</v>
      </c>
      <c r="HD127">
        <v>61.08</v>
      </c>
      <c r="HE127">
        <v>3.53</v>
      </c>
      <c r="HF127">
        <v>13.52</v>
      </c>
      <c r="HG127">
        <v>30.42</v>
      </c>
      <c r="HH127">
        <v>15.65</v>
      </c>
      <c r="HI127">
        <v>35.06</v>
      </c>
      <c r="HJ127">
        <v>3.54</v>
      </c>
      <c r="HK127">
        <v>209.26</v>
      </c>
      <c r="ID127">
        <v>0</v>
      </c>
      <c r="IE127">
        <v>3.5456699999999999</v>
      </c>
      <c r="IF127">
        <v>3.9314799999999997E-2</v>
      </c>
      <c r="IG127">
        <v>0</v>
      </c>
      <c r="IH127">
        <v>0.76358999999999999</v>
      </c>
      <c r="II127">
        <v>0.12681200000000001</v>
      </c>
      <c r="IJ127">
        <v>0.53503100000000003</v>
      </c>
      <c r="IK127">
        <v>6.9275500000000004E-2</v>
      </c>
      <c r="IL127">
        <v>5.0796900000000003</v>
      </c>
      <c r="IM127">
        <v>41.9</v>
      </c>
      <c r="IN127">
        <v>19.2</v>
      </c>
      <c r="IO127">
        <v>22.7</v>
      </c>
      <c r="IP127">
        <v>44</v>
      </c>
      <c r="IQ127">
        <v>19.2</v>
      </c>
      <c r="IR127">
        <v>24.8</v>
      </c>
      <c r="IU127">
        <v>22.86</v>
      </c>
      <c r="IV127">
        <v>27.64</v>
      </c>
      <c r="IW127">
        <v>26.6</v>
      </c>
      <c r="IX127">
        <v>28.7</v>
      </c>
      <c r="IY127">
        <v>22.86</v>
      </c>
      <c r="IZ127">
        <v>27.64</v>
      </c>
      <c r="JA127">
        <v>70.23</v>
      </c>
      <c r="JB127">
        <v>76.422399999999996</v>
      </c>
      <c r="JK127">
        <v>1</v>
      </c>
      <c r="JL127">
        <v>3.3883999999999999</v>
      </c>
      <c r="JM127">
        <v>3.3883999999999999</v>
      </c>
      <c r="JP127">
        <v>5164.9799999999996</v>
      </c>
      <c r="JQ127">
        <v>3.3883999999999999</v>
      </c>
      <c r="JR127">
        <v>0.3</v>
      </c>
      <c r="JS127">
        <v>0.49</v>
      </c>
      <c r="JT127">
        <v>2.36</v>
      </c>
      <c r="JU127">
        <v>0.3</v>
      </c>
      <c r="JV127">
        <v>0.49</v>
      </c>
      <c r="JW127">
        <v>2.4500000000000002</v>
      </c>
      <c r="JZ127">
        <v>1</v>
      </c>
      <c r="KA127">
        <v>1</v>
      </c>
      <c r="KB127">
        <v>39.230499999999999</v>
      </c>
      <c r="KC127">
        <v>22.4209</v>
      </c>
      <c r="KD127">
        <v>39.2273</v>
      </c>
      <c r="KE127">
        <v>26.301600000000001</v>
      </c>
      <c r="KF127">
        <v>66.932199999999995</v>
      </c>
      <c r="KG127">
        <v>64.025400000000005</v>
      </c>
      <c r="KJ127">
        <v>31.051300000000001</v>
      </c>
      <c r="KK127">
        <v>69.342399999999998</v>
      </c>
      <c r="KL127">
        <v>68.697100000000006</v>
      </c>
      <c r="KM127">
        <v>16.869700000000002</v>
      </c>
      <c r="KN127">
        <v>0</v>
      </c>
      <c r="KO127">
        <v>-790.76499999999999</v>
      </c>
      <c r="KP127">
        <v>0</v>
      </c>
      <c r="KQ127">
        <v>0</v>
      </c>
      <c r="KR127">
        <v>133.613</v>
      </c>
      <c r="KS127">
        <v>205.58</v>
      </c>
      <c r="KT127">
        <v>484.43799999999999</v>
      </c>
      <c r="KU127">
        <v>33.183900000000001</v>
      </c>
      <c r="KV127">
        <v>252.011</v>
      </c>
      <c r="KW127">
        <v>1182.73</v>
      </c>
      <c r="KX127">
        <v>680.44399999999996</v>
      </c>
      <c r="KY127">
        <v>0</v>
      </c>
      <c r="KZ127">
        <v>249.05099999999999</v>
      </c>
      <c r="LA127">
        <v>2112.2199999999998</v>
      </c>
      <c r="LB127">
        <v>32.489699999999999</v>
      </c>
      <c r="LC127">
        <v>92.015299999999996</v>
      </c>
      <c r="LD127">
        <v>68.697100000000006</v>
      </c>
      <c r="LE127">
        <v>16.869700000000002</v>
      </c>
      <c r="LF127">
        <v>-790.76499999999999</v>
      </c>
      <c r="LG127">
        <v>133.613</v>
      </c>
      <c r="LH127">
        <v>206.88900000000001</v>
      </c>
      <c r="LI127">
        <v>484.43799999999999</v>
      </c>
      <c r="LJ127">
        <v>33.183900000000001</v>
      </c>
      <c r="LK127">
        <v>277.43099999999998</v>
      </c>
      <c r="LL127">
        <v>1247.97</v>
      </c>
      <c r="LM127">
        <v>680.44399999999996</v>
      </c>
      <c r="LN127">
        <v>249.05099999999999</v>
      </c>
      <c r="LO127">
        <v>2177.46</v>
      </c>
      <c r="LP127">
        <v>125.96599999999999</v>
      </c>
      <c r="LQ127">
        <v>423.35500000000002</v>
      </c>
      <c r="LR127">
        <v>68.697100000000006</v>
      </c>
      <c r="LS127">
        <v>0</v>
      </c>
      <c r="LT127">
        <v>567.19200000000001</v>
      </c>
      <c r="LU127">
        <v>199.28399999999999</v>
      </c>
      <c r="LV127">
        <v>674.65200000000004</v>
      </c>
      <c r="LW127">
        <v>78.678600000000003</v>
      </c>
      <c r="LX127">
        <v>2137.83</v>
      </c>
      <c r="LY127">
        <v>2657.91</v>
      </c>
      <c r="LZ127">
        <v>967.67700000000002</v>
      </c>
      <c r="MA127">
        <v>389.536</v>
      </c>
      <c r="MB127">
        <v>4015.12</v>
      </c>
    </row>
    <row r="128" spans="1:340" x14ac:dyDescent="0.25">
      <c r="A128" s="26">
        <v>44502.579328703701</v>
      </c>
      <c r="B128" t="s">
        <v>1476</v>
      </c>
      <c r="C128" t="s">
        <v>921</v>
      </c>
      <c r="D128">
        <v>13</v>
      </c>
      <c r="E128">
        <v>1</v>
      </c>
      <c r="F128">
        <v>2700</v>
      </c>
      <c r="G128" t="s">
        <v>87</v>
      </c>
      <c r="H128" t="s">
        <v>393</v>
      </c>
      <c r="I128">
        <v>6.08</v>
      </c>
      <c r="J128">
        <v>2.2999999999999998</v>
      </c>
      <c r="K128">
        <v>2.2000000000000002</v>
      </c>
      <c r="L128">
        <v>22.6</v>
      </c>
      <c r="O128">
        <v>133.232</v>
      </c>
      <c r="P128">
        <v>1466.23</v>
      </c>
      <c r="Q128">
        <v>347.46100000000001</v>
      </c>
      <c r="R128">
        <v>86.436899999999994</v>
      </c>
      <c r="S128">
        <v>0</v>
      </c>
      <c r="T128">
        <v>-6492.26</v>
      </c>
      <c r="U128">
        <v>0</v>
      </c>
      <c r="V128">
        <v>0</v>
      </c>
      <c r="W128">
        <v>615.745</v>
      </c>
      <c r="X128">
        <v>1077.51</v>
      </c>
      <c r="Y128">
        <v>2371.31</v>
      </c>
      <c r="Z128">
        <v>151.51499999999999</v>
      </c>
      <c r="AA128">
        <v>-242.821</v>
      </c>
      <c r="AB128">
        <v>2033.36</v>
      </c>
      <c r="AC128">
        <v>196.685</v>
      </c>
      <c r="AD128">
        <v>121.036</v>
      </c>
      <c r="AE128">
        <v>0</v>
      </c>
      <c r="AF128">
        <v>46.9285</v>
      </c>
      <c r="AG128">
        <v>364.649</v>
      </c>
      <c r="AH128">
        <v>317.721</v>
      </c>
      <c r="AI128">
        <v>17.350000000000001</v>
      </c>
      <c r="AJ128">
        <v>35.04</v>
      </c>
      <c r="AK128">
        <v>3.59</v>
      </c>
      <c r="AL128">
        <v>9.89</v>
      </c>
      <c r="AM128">
        <v>0</v>
      </c>
      <c r="AN128">
        <v>-54.93</v>
      </c>
      <c r="AO128">
        <v>0</v>
      </c>
      <c r="AP128">
        <v>0</v>
      </c>
      <c r="AQ128">
        <v>7.13</v>
      </c>
      <c r="AR128">
        <v>15.14</v>
      </c>
      <c r="AS128">
        <v>25.18</v>
      </c>
      <c r="AT128">
        <v>1.63</v>
      </c>
      <c r="AU128">
        <v>60.02</v>
      </c>
      <c r="AV128">
        <v>65.87</v>
      </c>
      <c r="BI128">
        <v>0</v>
      </c>
      <c r="BJ128">
        <v>2.1673800000000001</v>
      </c>
      <c r="BK128">
        <v>3.9676099999999999E-2</v>
      </c>
      <c r="BL128">
        <v>1.1732899999999999E-2</v>
      </c>
      <c r="BM128">
        <v>0</v>
      </c>
      <c r="BN128">
        <v>-9.6832600000000005E-2</v>
      </c>
      <c r="BO128">
        <v>0</v>
      </c>
      <c r="BP128">
        <v>0</v>
      </c>
      <c r="BQ128">
        <v>0.163464</v>
      </c>
      <c r="BR128">
        <v>0.16414799999999999</v>
      </c>
      <c r="BS128">
        <v>0.35411700000000002</v>
      </c>
      <c r="BT128">
        <v>2.5823200000000001E-2</v>
      </c>
      <c r="BU128">
        <v>2.82951</v>
      </c>
      <c r="BV128">
        <v>2.2187899999999998</v>
      </c>
      <c r="BW128">
        <v>140.38399999999999</v>
      </c>
      <c r="BX128">
        <v>1696.03</v>
      </c>
      <c r="BY128">
        <v>347.46100000000001</v>
      </c>
      <c r="BZ128">
        <v>86.436899999999994</v>
      </c>
      <c r="CA128">
        <v>-6492.26</v>
      </c>
      <c r="CB128">
        <v>615.745</v>
      </c>
      <c r="CC128">
        <v>1083.3800000000001</v>
      </c>
      <c r="CD128">
        <v>2371.31</v>
      </c>
      <c r="CE128">
        <v>151.51499999999999</v>
      </c>
      <c r="CF128">
        <v>-2.04281E-4</v>
      </c>
      <c r="CG128">
        <v>2270.31</v>
      </c>
      <c r="CH128">
        <v>207.24299999999999</v>
      </c>
      <c r="CI128">
        <v>121.036</v>
      </c>
      <c r="CJ128">
        <v>46.9285</v>
      </c>
      <c r="CK128">
        <v>375.20800000000003</v>
      </c>
      <c r="CL128">
        <v>328.279</v>
      </c>
      <c r="CM128">
        <v>18.329999999999998</v>
      </c>
      <c r="CN128">
        <v>40.14</v>
      </c>
      <c r="CO128">
        <v>3.59</v>
      </c>
      <c r="CP128">
        <v>9.89</v>
      </c>
      <c r="CQ128">
        <v>-54.99</v>
      </c>
      <c r="CR128">
        <v>7.13</v>
      </c>
      <c r="CS128">
        <v>15.2</v>
      </c>
      <c r="CT128">
        <v>25.18</v>
      </c>
      <c r="CU128">
        <v>1.63</v>
      </c>
      <c r="CV128">
        <v>66.099999999999994</v>
      </c>
      <c r="CW128">
        <v>71.95</v>
      </c>
      <c r="DH128">
        <v>0</v>
      </c>
      <c r="DI128">
        <v>2.42889</v>
      </c>
      <c r="DJ128">
        <v>3.9676099999999999E-2</v>
      </c>
      <c r="DK128">
        <v>1.1732899999999999E-2</v>
      </c>
      <c r="DL128">
        <v>-9.6832600000000005E-2</v>
      </c>
      <c r="DM128">
        <v>0.163464</v>
      </c>
      <c r="DN128">
        <v>0.16451399999999999</v>
      </c>
      <c r="DO128">
        <v>0.35411700000000002</v>
      </c>
      <c r="DP128">
        <v>2.5823200000000001E-2</v>
      </c>
      <c r="DQ128">
        <v>3.09138</v>
      </c>
      <c r="DR128">
        <v>2.4803000000000002</v>
      </c>
      <c r="DS128" t="s">
        <v>1352</v>
      </c>
      <c r="DT128" t="s">
        <v>670</v>
      </c>
      <c r="DU128" t="s">
        <v>665</v>
      </c>
      <c r="DV128" t="s">
        <v>501</v>
      </c>
      <c r="DW128">
        <v>0.26187300000000002</v>
      </c>
      <c r="DX128">
        <v>0.26150600000000002</v>
      </c>
      <c r="DY128">
        <v>9.1999999999999993</v>
      </c>
      <c r="DZ128">
        <v>8.5</v>
      </c>
      <c r="EC128">
        <v>133.232</v>
      </c>
      <c r="ED128">
        <v>1466.23</v>
      </c>
      <c r="EE128">
        <v>347.46100000000001</v>
      </c>
      <c r="EF128">
        <v>86.436899999999994</v>
      </c>
      <c r="EG128">
        <v>0</v>
      </c>
      <c r="EH128">
        <v>-6492.26</v>
      </c>
      <c r="EI128">
        <v>0</v>
      </c>
      <c r="EJ128">
        <v>0</v>
      </c>
      <c r="EK128">
        <v>615.745</v>
      </c>
      <c r="EL128">
        <v>1077.51</v>
      </c>
      <c r="EM128">
        <v>2371.31</v>
      </c>
      <c r="EN128">
        <v>151.51499999999999</v>
      </c>
      <c r="EO128">
        <v>-242.821</v>
      </c>
      <c r="EP128">
        <v>196.685</v>
      </c>
      <c r="EQ128">
        <v>121.036</v>
      </c>
      <c r="ER128">
        <v>0</v>
      </c>
      <c r="ES128">
        <v>46.9285</v>
      </c>
      <c r="ET128">
        <v>364.649</v>
      </c>
      <c r="EU128">
        <v>17.350000000000001</v>
      </c>
      <c r="EV128">
        <v>35.04</v>
      </c>
      <c r="EW128">
        <v>3.59</v>
      </c>
      <c r="EX128">
        <v>9.89</v>
      </c>
      <c r="EY128">
        <v>0</v>
      </c>
      <c r="EZ128">
        <v>-54.93</v>
      </c>
      <c r="FA128">
        <v>0</v>
      </c>
      <c r="FB128">
        <v>0</v>
      </c>
      <c r="FC128">
        <v>7.13</v>
      </c>
      <c r="FD128">
        <v>15.14</v>
      </c>
      <c r="FE128">
        <v>25.18</v>
      </c>
      <c r="FF128">
        <v>1.63</v>
      </c>
      <c r="FG128">
        <v>60.02</v>
      </c>
      <c r="FT128">
        <v>0</v>
      </c>
      <c r="FU128">
        <v>2.1673800000000001</v>
      </c>
      <c r="FV128">
        <v>3.9676099999999999E-2</v>
      </c>
      <c r="FW128">
        <v>1.1732899999999999E-2</v>
      </c>
      <c r="FX128">
        <v>0</v>
      </c>
      <c r="FY128">
        <v>-9.6832600000000005E-2</v>
      </c>
      <c r="FZ128">
        <v>0</v>
      </c>
      <c r="GA128">
        <v>0</v>
      </c>
      <c r="GB128">
        <v>0.163464</v>
      </c>
      <c r="GC128">
        <v>0.16414799999999999</v>
      </c>
      <c r="GD128">
        <v>0.35411700000000002</v>
      </c>
      <c r="GE128">
        <v>2.5823200000000001E-2</v>
      </c>
      <c r="GF128">
        <v>2.82951</v>
      </c>
      <c r="GG128">
        <v>546.80600000000004</v>
      </c>
      <c r="GH128">
        <v>4932.08</v>
      </c>
      <c r="GI128">
        <v>347.46100000000001</v>
      </c>
      <c r="GJ128">
        <v>0</v>
      </c>
      <c r="GK128">
        <v>2615</v>
      </c>
      <c r="GL128">
        <v>989.00099999999998</v>
      </c>
      <c r="GM128">
        <v>3267.2</v>
      </c>
      <c r="GN128">
        <v>327.5</v>
      </c>
      <c r="GO128">
        <v>13025</v>
      </c>
      <c r="GP128">
        <v>455.24</v>
      </c>
      <c r="GQ128">
        <v>174.44399999999999</v>
      </c>
      <c r="GR128">
        <v>73.400000000000006</v>
      </c>
      <c r="GS128">
        <v>703.08399999999995</v>
      </c>
      <c r="GT128">
        <v>45.672600000000003</v>
      </c>
      <c r="GU128">
        <v>98.02</v>
      </c>
      <c r="GV128">
        <v>3.59</v>
      </c>
      <c r="GW128">
        <v>28.8889</v>
      </c>
      <c r="GX128">
        <v>31.18</v>
      </c>
      <c r="GY128">
        <v>19.761099999999999</v>
      </c>
      <c r="GZ128">
        <v>35.299999999999997</v>
      </c>
      <c r="HA128">
        <v>3.61</v>
      </c>
      <c r="HB128">
        <v>266.02300000000002</v>
      </c>
      <c r="HC128">
        <v>42.43</v>
      </c>
      <c r="HD128">
        <v>98.02</v>
      </c>
      <c r="HE128">
        <v>3.59</v>
      </c>
      <c r="HF128">
        <v>13</v>
      </c>
      <c r="HG128">
        <v>31.18</v>
      </c>
      <c r="HH128">
        <v>15.71</v>
      </c>
      <c r="HI128">
        <v>35.299999999999997</v>
      </c>
      <c r="HJ128">
        <v>3.61</v>
      </c>
      <c r="HK128">
        <v>242.84</v>
      </c>
      <c r="ID128">
        <v>0</v>
      </c>
      <c r="IE128">
        <v>4.5486000000000004</v>
      </c>
      <c r="IF128">
        <v>3.9676099999999999E-2</v>
      </c>
      <c r="IG128">
        <v>0</v>
      </c>
      <c r="IH128">
        <v>0.76358999999999999</v>
      </c>
      <c r="II128">
        <v>0.12681200000000001</v>
      </c>
      <c r="IJ128">
        <v>0.53503100000000003</v>
      </c>
      <c r="IK128">
        <v>6.9275500000000004E-2</v>
      </c>
      <c r="IL128">
        <v>6.0829800000000001</v>
      </c>
      <c r="IM128">
        <v>43.2</v>
      </c>
      <c r="IN128">
        <v>20.6</v>
      </c>
      <c r="IO128">
        <v>22.6</v>
      </c>
      <c r="IP128">
        <v>45.5</v>
      </c>
      <c r="IQ128">
        <v>20.7</v>
      </c>
      <c r="IR128">
        <v>24.8</v>
      </c>
      <c r="IU128">
        <v>40.78</v>
      </c>
      <c r="IV128">
        <v>25.09</v>
      </c>
      <c r="IW128">
        <v>45.95</v>
      </c>
      <c r="IX128">
        <v>26</v>
      </c>
      <c r="IY128">
        <v>40.78</v>
      </c>
      <c r="IZ128">
        <v>25.09</v>
      </c>
      <c r="JA128">
        <v>106.75</v>
      </c>
      <c r="JB128">
        <v>69.421499999999995</v>
      </c>
      <c r="JK128">
        <v>1</v>
      </c>
      <c r="JL128">
        <v>4.3067299999999999</v>
      </c>
      <c r="JM128">
        <v>4.3067299999999999</v>
      </c>
      <c r="JP128">
        <v>6494.17</v>
      </c>
      <c r="JQ128">
        <v>4.3067299999999999</v>
      </c>
      <c r="JR128">
        <v>0.35</v>
      </c>
      <c r="JS128">
        <v>0.66</v>
      </c>
      <c r="JT128">
        <v>2.2599999999999998</v>
      </c>
      <c r="JU128">
        <v>0.36</v>
      </c>
      <c r="JV128">
        <v>0.65</v>
      </c>
      <c r="JW128">
        <v>2.37</v>
      </c>
      <c r="JZ128">
        <v>1</v>
      </c>
      <c r="KA128">
        <v>1</v>
      </c>
      <c r="KB128">
        <v>46.297899999999998</v>
      </c>
      <c r="KC128">
        <v>27.043099999999999</v>
      </c>
      <c r="KD128">
        <v>46.294699999999999</v>
      </c>
      <c r="KE128">
        <v>31.104700000000001</v>
      </c>
      <c r="KF128">
        <v>79.778800000000004</v>
      </c>
      <c r="KG128">
        <v>74.040099999999995</v>
      </c>
      <c r="KJ128">
        <v>27.406600000000001</v>
      </c>
      <c r="KK128">
        <v>352.59300000000002</v>
      </c>
      <c r="KL128">
        <v>69.328599999999994</v>
      </c>
      <c r="KM128">
        <v>16.869700000000002</v>
      </c>
      <c r="KN128">
        <v>0</v>
      </c>
      <c r="KO128">
        <v>-1002.98</v>
      </c>
      <c r="KP128">
        <v>0</v>
      </c>
      <c r="KQ128">
        <v>0</v>
      </c>
      <c r="KR128">
        <v>133.613</v>
      </c>
      <c r="KS128">
        <v>212.16200000000001</v>
      </c>
      <c r="KT128">
        <v>484.43799999999999</v>
      </c>
      <c r="KU128">
        <v>33.183900000000001</v>
      </c>
      <c r="KV128">
        <v>326.61799999999999</v>
      </c>
      <c r="KW128">
        <v>1043.81</v>
      </c>
      <c r="KX128">
        <v>642.34199999999998</v>
      </c>
      <c r="KY128">
        <v>0</v>
      </c>
      <c r="KZ128">
        <v>249.05099999999999</v>
      </c>
      <c r="LA128">
        <v>1935.2</v>
      </c>
      <c r="LB128">
        <v>28.627400000000002</v>
      </c>
      <c r="LC128">
        <v>405.25299999999999</v>
      </c>
      <c r="LD128">
        <v>69.328599999999994</v>
      </c>
      <c r="LE128">
        <v>16.869700000000002</v>
      </c>
      <c r="LF128">
        <v>-1002.98</v>
      </c>
      <c r="LG128">
        <v>133.613</v>
      </c>
      <c r="LH128">
        <v>213.19800000000001</v>
      </c>
      <c r="LI128">
        <v>484.43799999999999</v>
      </c>
      <c r="LJ128">
        <v>33.183900000000001</v>
      </c>
      <c r="LK128">
        <v>381.53399999999999</v>
      </c>
      <c r="LL128">
        <v>1099.8499999999999</v>
      </c>
      <c r="LM128">
        <v>642.34199999999998</v>
      </c>
      <c r="LN128">
        <v>249.05099999999999</v>
      </c>
      <c r="LO128">
        <v>1991.24</v>
      </c>
      <c r="LP128">
        <v>114.35299999999999</v>
      </c>
      <c r="LQ128">
        <v>1125.3399999999999</v>
      </c>
      <c r="LR128">
        <v>69.328599999999994</v>
      </c>
      <c r="LS128">
        <v>0</v>
      </c>
      <c r="LT128">
        <v>567.19200000000001</v>
      </c>
      <c r="LU128">
        <v>199.28399999999999</v>
      </c>
      <c r="LV128">
        <v>674.65200000000004</v>
      </c>
      <c r="LW128">
        <v>78.678600000000003</v>
      </c>
      <c r="LX128">
        <v>2828.83</v>
      </c>
      <c r="LY128">
        <v>2415.9699999999998</v>
      </c>
      <c r="LZ128">
        <v>925.78099999999995</v>
      </c>
      <c r="MA128">
        <v>389.536</v>
      </c>
      <c r="MB128">
        <v>3731.29</v>
      </c>
    </row>
    <row r="129" spans="1:340" x14ac:dyDescent="0.25">
      <c r="A129" s="26">
        <v>44502.579699074071</v>
      </c>
      <c r="B129" t="s">
        <v>1477</v>
      </c>
      <c r="C129" t="s">
        <v>923</v>
      </c>
      <c r="D129">
        <v>14</v>
      </c>
      <c r="E129">
        <v>1</v>
      </c>
      <c r="F129">
        <v>2700</v>
      </c>
      <c r="G129" t="s">
        <v>87</v>
      </c>
      <c r="H129" t="s">
        <v>393</v>
      </c>
      <c r="I129">
        <v>7.07</v>
      </c>
      <c r="J129">
        <v>2.8</v>
      </c>
      <c r="K129">
        <v>2.8</v>
      </c>
      <c r="L129">
        <v>21.8</v>
      </c>
      <c r="O129">
        <v>134.91</v>
      </c>
      <c r="P129">
        <v>1251.1300000000001</v>
      </c>
      <c r="Q129">
        <v>340.84399999999999</v>
      </c>
      <c r="R129">
        <v>86.436899999999994</v>
      </c>
      <c r="S129">
        <v>0</v>
      </c>
      <c r="T129">
        <v>-6277.73</v>
      </c>
      <c r="U129">
        <v>0</v>
      </c>
      <c r="V129">
        <v>0</v>
      </c>
      <c r="W129">
        <v>615.745</v>
      </c>
      <c r="X129">
        <v>1062.97</v>
      </c>
      <c r="Y129">
        <v>2371.31</v>
      </c>
      <c r="Z129">
        <v>151.51499999999999</v>
      </c>
      <c r="AA129">
        <v>-262.87400000000002</v>
      </c>
      <c r="AB129">
        <v>1813.32</v>
      </c>
      <c r="AC129">
        <v>199.37299999999999</v>
      </c>
      <c r="AD129">
        <v>124.301</v>
      </c>
      <c r="AE129">
        <v>0</v>
      </c>
      <c r="AF129">
        <v>46.9285</v>
      </c>
      <c r="AG129">
        <v>370.60199999999998</v>
      </c>
      <c r="AH129">
        <v>323.67399999999998</v>
      </c>
      <c r="AI129">
        <v>17.5</v>
      </c>
      <c r="AJ129">
        <v>29.68</v>
      </c>
      <c r="AK129">
        <v>3.38</v>
      </c>
      <c r="AL129">
        <v>10.17</v>
      </c>
      <c r="AM129">
        <v>0</v>
      </c>
      <c r="AN129">
        <v>-52.54</v>
      </c>
      <c r="AO129">
        <v>0</v>
      </c>
      <c r="AP129">
        <v>0</v>
      </c>
      <c r="AQ129">
        <v>6.66</v>
      </c>
      <c r="AR129">
        <v>14.44</v>
      </c>
      <c r="AS129">
        <v>24.17</v>
      </c>
      <c r="AT129">
        <v>1.55</v>
      </c>
      <c r="AU129">
        <v>55.01</v>
      </c>
      <c r="AV129">
        <v>60.73</v>
      </c>
      <c r="BI129">
        <v>0</v>
      </c>
      <c r="BJ129">
        <v>1.8655600000000001</v>
      </c>
      <c r="BK129">
        <v>3.89206E-2</v>
      </c>
      <c r="BL129">
        <v>1.1732899999999999E-2</v>
      </c>
      <c r="BM129">
        <v>0</v>
      </c>
      <c r="BN129">
        <v>-5.48815E-2</v>
      </c>
      <c r="BO129">
        <v>0</v>
      </c>
      <c r="BP129">
        <v>0</v>
      </c>
      <c r="BQ129">
        <v>0.163464</v>
      </c>
      <c r="BR129">
        <v>0.16317100000000001</v>
      </c>
      <c r="BS129">
        <v>0.35411700000000002</v>
      </c>
      <c r="BT129">
        <v>2.5823200000000001E-2</v>
      </c>
      <c r="BU129">
        <v>2.5679099999999999</v>
      </c>
      <c r="BV129">
        <v>1.91621</v>
      </c>
      <c r="BW129">
        <v>149.4</v>
      </c>
      <c r="BX129">
        <v>1491.97</v>
      </c>
      <c r="BY129">
        <v>340.84399999999999</v>
      </c>
      <c r="BZ129">
        <v>86.436899999999994</v>
      </c>
      <c r="CA129">
        <v>-6277.73</v>
      </c>
      <c r="CB129">
        <v>615.745</v>
      </c>
      <c r="CC129">
        <v>1070.51</v>
      </c>
      <c r="CD129">
        <v>2371.31</v>
      </c>
      <c r="CE129">
        <v>151.51499999999999</v>
      </c>
      <c r="CF129">
        <v>-6.1514700000000002E-4</v>
      </c>
      <c r="CG129">
        <v>2068.66</v>
      </c>
      <c r="CH129">
        <v>220.786</v>
      </c>
      <c r="CI129">
        <v>124.301</v>
      </c>
      <c r="CJ129">
        <v>46.9285</v>
      </c>
      <c r="CK129">
        <v>392.01499999999999</v>
      </c>
      <c r="CL129">
        <v>345.08600000000001</v>
      </c>
      <c r="CM129">
        <v>19.5</v>
      </c>
      <c r="CN129">
        <v>34.75</v>
      </c>
      <c r="CO129">
        <v>3.38</v>
      </c>
      <c r="CP129">
        <v>10.17</v>
      </c>
      <c r="CQ129">
        <v>-52.59</v>
      </c>
      <c r="CR129">
        <v>6.66</v>
      </c>
      <c r="CS129">
        <v>14.51</v>
      </c>
      <c r="CT129">
        <v>24.17</v>
      </c>
      <c r="CU129">
        <v>1.55</v>
      </c>
      <c r="CV129">
        <v>62.1</v>
      </c>
      <c r="CW129">
        <v>67.8</v>
      </c>
      <c r="DH129">
        <v>0</v>
      </c>
      <c r="DI129">
        <v>2.11381</v>
      </c>
      <c r="DJ129">
        <v>3.89206E-2</v>
      </c>
      <c r="DK129">
        <v>1.1732899999999999E-2</v>
      </c>
      <c r="DL129">
        <v>-5.48815E-2</v>
      </c>
      <c r="DM129">
        <v>0.163464</v>
      </c>
      <c r="DN129">
        <v>0.16351199999999999</v>
      </c>
      <c r="DO129">
        <v>0.35411700000000002</v>
      </c>
      <c r="DP129">
        <v>2.5823200000000001E-2</v>
      </c>
      <c r="DQ129">
        <v>2.8165</v>
      </c>
      <c r="DR129">
        <v>2.1644600000000001</v>
      </c>
      <c r="DS129" t="s">
        <v>1352</v>
      </c>
      <c r="DT129" t="s">
        <v>670</v>
      </c>
      <c r="DU129" t="s">
        <v>665</v>
      </c>
      <c r="DV129" t="s">
        <v>501</v>
      </c>
      <c r="DW129">
        <v>0.24859200000000001</v>
      </c>
      <c r="DX129">
        <v>0.248251</v>
      </c>
      <c r="DY129">
        <v>11.4</v>
      </c>
      <c r="DZ129">
        <v>10.4</v>
      </c>
      <c r="EC129">
        <v>134.91</v>
      </c>
      <c r="ED129">
        <v>1251.1300000000001</v>
      </c>
      <c r="EE129">
        <v>340.84399999999999</v>
      </c>
      <c r="EF129">
        <v>86.436899999999994</v>
      </c>
      <c r="EG129">
        <v>0</v>
      </c>
      <c r="EH129">
        <v>-6277.73</v>
      </c>
      <c r="EI129">
        <v>0</v>
      </c>
      <c r="EJ129">
        <v>0</v>
      </c>
      <c r="EK129">
        <v>615.745</v>
      </c>
      <c r="EL129">
        <v>1062.97</v>
      </c>
      <c r="EM129">
        <v>2371.31</v>
      </c>
      <c r="EN129">
        <v>151.51499999999999</v>
      </c>
      <c r="EO129">
        <v>-262.87400000000002</v>
      </c>
      <c r="EP129">
        <v>199.37299999999999</v>
      </c>
      <c r="EQ129">
        <v>124.301</v>
      </c>
      <c r="ER129">
        <v>0</v>
      </c>
      <c r="ES129">
        <v>46.9285</v>
      </c>
      <c r="ET129">
        <v>370.60199999999998</v>
      </c>
      <c r="EU129">
        <v>17.5</v>
      </c>
      <c r="EV129">
        <v>29.68</v>
      </c>
      <c r="EW129">
        <v>3.38</v>
      </c>
      <c r="EX129">
        <v>10.17</v>
      </c>
      <c r="EY129">
        <v>0</v>
      </c>
      <c r="EZ129">
        <v>-52.54</v>
      </c>
      <c r="FA129">
        <v>0</v>
      </c>
      <c r="FB129">
        <v>0</v>
      </c>
      <c r="FC129">
        <v>6.66</v>
      </c>
      <c r="FD129">
        <v>14.44</v>
      </c>
      <c r="FE129">
        <v>24.17</v>
      </c>
      <c r="FF129">
        <v>1.55</v>
      </c>
      <c r="FG129">
        <v>55.01</v>
      </c>
      <c r="FT129">
        <v>0</v>
      </c>
      <c r="FU129">
        <v>1.8655600000000001</v>
      </c>
      <c r="FV129">
        <v>3.89206E-2</v>
      </c>
      <c r="FW129">
        <v>1.1732899999999999E-2</v>
      </c>
      <c r="FX129">
        <v>0</v>
      </c>
      <c r="FY129">
        <v>-5.48815E-2</v>
      </c>
      <c r="FZ129">
        <v>0</v>
      </c>
      <c r="GA129">
        <v>0</v>
      </c>
      <c r="GB129">
        <v>0.163464</v>
      </c>
      <c r="GC129">
        <v>0.16317100000000001</v>
      </c>
      <c r="GD129">
        <v>0.35411700000000002</v>
      </c>
      <c r="GE129">
        <v>2.5823200000000001E-2</v>
      </c>
      <c r="GF129">
        <v>2.5679099999999999</v>
      </c>
      <c r="GG129">
        <v>603.399</v>
      </c>
      <c r="GH129">
        <v>4313.9799999999996</v>
      </c>
      <c r="GI129">
        <v>340.84399999999999</v>
      </c>
      <c r="GJ129">
        <v>0</v>
      </c>
      <c r="GK129">
        <v>2615</v>
      </c>
      <c r="GL129">
        <v>989.00099999999998</v>
      </c>
      <c r="GM129">
        <v>3267.2</v>
      </c>
      <c r="GN129">
        <v>327.5</v>
      </c>
      <c r="GO129">
        <v>12456.9</v>
      </c>
      <c r="GP129">
        <v>502.899</v>
      </c>
      <c r="GQ129">
        <v>178.04499999999999</v>
      </c>
      <c r="GR129">
        <v>73.400000000000006</v>
      </c>
      <c r="GS129">
        <v>754.34400000000005</v>
      </c>
      <c r="GT129">
        <v>52.922800000000002</v>
      </c>
      <c r="GU129">
        <v>82.63</v>
      </c>
      <c r="GV129">
        <v>3.38</v>
      </c>
      <c r="GW129">
        <v>28.404299999999999</v>
      </c>
      <c r="GX129">
        <v>28.81</v>
      </c>
      <c r="GY129">
        <v>19.223099999999999</v>
      </c>
      <c r="GZ129">
        <v>33.770000000000003</v>
      </c>
      <c r="HA129">
        <v>3.39</v>
      </c>
      <c r="HB129">
        <v>252.53</v>
      </c>
      <c r="HC129">
        <v>46.75</v>
      </c>
      <c r="HD129">
        <v>82.63</v>
      </c>
      <c r="HE129">
        <v>3.38</v>
      </c>
      <c r="HF129">
        <v>13.35</v>
      </c>
      <c r="HG129">
        <v>28.81</v>
      </c>
      <c r="HH129">
        <v>15.32</v>
      </c>
      <c r="HI129">
        <v>33.770000000000003</v>
      </c>
      <c r="HJ129">
        <v>3.39</v>
      </c>
      <c r="HK129">
        <v>227.4</v>
      </c>
      <c r="ID129">
        <v>0</v>
      </c>
      <c r="IE129">
        <v>3.7044800000000002</v>
      </c>
      <c r="IF129">
        <v>3.89206E-2</v>
      </c>
      <c r="IG129">
        <v>0</v>
      </c>
      <c r="IH129">
        <v>0.76358999999999999</v>
      </c>
      <c r="II129">
        <v>0.12681200000000001</v>
      </c>
      <c r="IJ129">
        <v>0.53503100000000003</v>
      </c>
      <c r="IK129">
        <v>6.9275500000000004E-2</v>
      </c>
      <c r="IL129">
        <v>5.2381099999999998</v>
      </c>
      <c r="IM129">
        <v>42.6</v>
      </c>
      <c r="IN129">
        <v>20.8</v>
      </c>
      <c r="IO129">
        <v>21.8</v>
      </c>
      <c r="IP129">
        <v>45.4</v>
      </c>
      <c r="IQ129">
        <v>20.8</v>
      </c>
      <c r="IR129">
        <v>24.6</v>
      </c>
      <c r="IU129">
        <v>35.159999999999997</v>
      </c>
      <c r="IV129">
        <v>25.57</v>
      </c>
      <c r="IW129">
        <v>40.36</v>
      </c>
      <c r="IX129">
        <v>27.44</v>
      </c>
      <c r="IY129">
        <v>35.159999999999997</v>
      </c>
      <c r="IZ129">
        <v>25.57</v>
      </c>
      <c r="JA129">
        <v>91.45</v>
      </c>
      <c r="JB129">
        <v>75.887</v>
      </c>
      <c r="JK129">
        <v>1</v>
      </c>
      <c r="JL129">
        <v>3.58039</v>
      </c>
      <c r="JM129">
        <v>3.58039</v>
      </c>
      <c r="JP129">
        <v>6279.57</v>
      </c>
      <c r="JQ129">
        <v>3.58039</v>
      </c>
      <c r="JR129">
        <v>0.27</v>
      </c>
      <c r="JS129">
        <v>0.37</v>
      </c>
      <c r="JT129">
        <v>2.59</v>
      </c>
      <c r="JU129">
        <v>0.28000000000000003</v>
      </c>
      <c r="JV129">
        <v>0.36</v>
      </c>
      <c r="JW129">
        <v>2.76</v>
      </c>
      <c r="JZ129">
        <v>1</v>
      </c>
      <c r="KA129">
        <v>1</v>
      </c>
      <c r="KB129">
        <v>51.773899999999998</v>
      </c>
      <c r="KC129">
        <v>25.9072</v>
      </c>
      <c r="KD129">
        <v>51.848399999999998</v>
      </c>
      <c r="KE129">
        <v>30.046700000000001</v>
      </c>
      <c r="KF129">
        <v>91.333299999999994</v>
      </c>
      <c r="KG129">
        <v>70.882199999999997</v>
      </c>
      <c r="KJ129">
        <v>27.087900000000001</v>
      </c>
      <c r="KK129">
        <v>330.50900000000001</v>
      </c>
      <c r="KL129">
        <v>63.2059</v>
      </c>
      <c r="KM129">
        <v>15.600099999999999</v>
      </c>
      <c r="KN129">
        <v>0</v>
      </c>
      <c r="KO129">
        <v>-638.84699999999998</v>
      </c>
      <c r="KP129">
        <v>0</v>
      </c>
      <c r="KQ129">
        <v>0</v>
      </c>
      <c r="KR129">
        <v>134.529</v>
      </c>
      <c r="KS129">
        <v>193.92599999999999</v>
      </c>
      <c r="KT129">
        <v>462.36</v>
      </c>
      <c r="KU129">
        <v>33.337899999999998</v>
      </c>
      <c r="KV129">
        <v>621.70899999999995</v>
      </c>
      <c r="KW129">
        <v>1058.08</v>
      </c>
      <c r="KX129">
        <v>659.66800000000001</v>
      </c>
      <c r="KY129">
        <v>0</v>
      </c>
      <c r="KZ129">
        <v>249.05099999999999</v>
      </c>
      <c r="LA129">
        <v>1966.8</v>
      </c>
      <c r="LB129">
        <v>29.4694</v>
      </c>
      <c r="LC129">
        <v>389.33600000000001</v>
      </c>
      <c r="LD129">
        <v>63.2059</v>
      </c>
      <c r="LE129">
        <v>15.600099999999999</v>
      </c>
      <c r="LF129">
        <v>-638.84699999999998</v>
      </c>
      <c r="LG129">
        <v>134.529</v>
      </c>
      <c r="LH129">
        <v>195.04</v>
      </c>
      <c r="LI129">
        <v>462.36</v>
      </c>
      <c r="LJ129">
        <v>33.337899999999998</v>
      </c>
      <c r="LK129">
        <v>684.03</v>
      </c>
      <c r="LL129">
        <v>1171.72</v>
      </c>
      <c r="LM129">
        <v>659.66800000000001</v>
      </c>
      <c r="LN129">
        <v>249.05099999999999</v>
      </c>
      <c r="LO129">
        <v>2080.44</v>
      </c>
      <c r="LP129">
        <v>122.834</v>
      </c>
      <c r="LQ129">
        <v>967.42499999999995</v>
      </c>
      <c r="LR129">
        <v>63.2059</v>
      </c>
      <c r="LS129">
        <v>0</v>
      </c>
      <c r="LT129">
        <v>570.78300000000002</v>
      </c>
      <c r="LU129">
        <v>187.036</v>
      </c>
      <c r="LV129">
        <v>648.29600000000005</v>
      </c>
      <c r="LW129">
        <v>86.545199999999994</v>
      </c>
      <c r="LX129">
        <v>2646.12</v>
      </c>
      <c r="LY129">
        <v>2668.9</v>
      </c>
      <c r="LZ129">
        <v>944.88900000000001</v>
      </c>
      <c r="MA129">
        <v>389.536</v>
      </c>
      <c r="MB129">
        <v>4003.33</v>
      </c>
    </row>
    <row r="130" spans="1:340" x14ac:dyDescent="0.25">
      <c r="A130" s="26">
        <v>44502.580057870371</v>
      </c>
      <c r="B130" t="s">
        <v>1478</v>
      </c>
      <c r="C130" t="s">
        <v>925</v>
      </c>
      <c r="D130">
        <v>15</v>
      </c>
      <c r="E130">
        <v>1</v>
      </c>
      <c r="F130">
        <v>2700</v>
      </c>
      <c r="G130" t="s">
        <v>87</v>
      </c>
      <c r="H130" t="s">
        <v>393</v>
      </c>
      <c r="I130">
        <v>6.6</v>
      </c>
      <c r="J130">
        <v>2.2000000000000002</v>
      </c>
      <c r="K130">
        <v>2.1</v>
      </c>
      <c r="L130">
        <v>20</v>
      </c>
      <c r="O130">
        <v>8.8463100000000008</v>
      </c>
      <c r="P130">
        <v>4784.07</v>
      </c>
      <c r="Q130">
        <v>345.11500000000001</v>
      </c>
      <c r="R130">
        <v>86.4298</v>
      </c>
      <c r="S130">
        <v>0</v>
      </c>
      <c r="T130">
        <v>-9856.85</v>
      </c>
      <c r="U130">
        <v>0</v>
      </c>
      <c r="V130">
        <v>0</v>
      </c>
      <c r="W130">
        <v>615.745</v>
      </c>
      <c r="X130">
        <v>1157.6400000000001</v>
      </c>
      <c r="Y130">
        <v>2371.31</v>
      </c>
      <c r="Z130">
        <v>151.51499999999999</v>
      </c>
      <c r="AA130">
        <v>-336.17899999999997</v>
      </c>
      <c r="AB130">
        <v>5224.46</v>
      </c>
      <c r="AC130">
        <v>13.0603</v>
      </c>
      <c r="AD130">
        <v>95.406000000000006</v>
      </c>
      <c r="AE130">
        <v>0</v>
      </c>
      <c r="AF130">
        <v>46.9285</v>
      </c>
      <c r="AG130">
        <v>155.39500000000001</v>
      </c>
      <c r="AH130">
        <v>108.46599999999999</v>
      </c>
      <c r="AI130">
        <v>1.17</v>
      </c>
      <c r="AJ130">
        <v>79.2</v>
      </c>
      <c r="AK130">
        <v>3.43</v>
      </c>
      <c r="AL130">
        <v>8.0399999999999991</v>
      </c>
      <c r="AM130">
        <v>0</v>
      </c>
      <c r="AN130">
        <v>-79.53</v>
      </c>
      <c r="AO130">
        <v>0</v>
      </c>
      <c r="AP130">
        <v>0</v>
      </c>
      <c r="AQ130">
        <v>6.75</v>
      </c>
      <c r="AR130">
        <v>15.36</v>
      </c>
      <c r="AS130">
        <v>24.29</v>
      </c>
      <c r="AT130">
        <v>1.56</v>
      </c>
      <c r="AU130">
        <v>60.27</v>
      </c>
      <c r="AV130">
        <v>91.84</v>
      </c>
      <c r="BI130">
        <v>0</v>
      </c>
      <c r="BJ130">
        <v>3.7896299999999998</v>
      </c>
      <c r="BK130">
        <v>3.94083E-2</v>
      </c>
      <c r="BL130">
        <v>1.1732899999999999E-2</v>
      </c>
      <c r="BM130">
        <v>0</v>
      </c>
      <c r="BN130">
        <v>-7.1705699999999997E-2</v>
      </c>
      <c r="BO130">
        <v>0</v>
      </c>
      <c r="BP130">
        <v>0</v>
      </c>
      <c r="BQ130">
        <v>0.163464</v>
      </c>
      <c r="BR130">
        <v>0.168714</v>
      </c>
      <c r="BS130">
        <v>0.35411700000000002</v>
      </c>
      <c r="BT130">
        <v>2.5823200000000001E-2</v>
      </c>
      <c r="BU130">
        <v>4.4811899999999998</v>
      </c>
      <c r="BV130">
        <v>3.8407800000000001</v>
      </c>
      <c r="BW130">
        <v>12.1694</v>
      </c>
      <c r="BX130">
        <v>5111.93</v>
      </c>
      <c r="BY130">
        <v>345.11500000000001</v>
      </c>
      <c r="BZ130">
        <v>86.4298</v>
      </c>
      <c r="CA130">
        <v>-9856.85</v>
      </c>
      <c r="CB130">
        <v>615.745</v>
      </c>
      <c r="CC130">
        <v>1162.6300000000001</v>
      </c>
      <c r="CD130">
        <v>2371.31</v>
      </c>
      <c r="CE130">
        <v>151.51499999999999</v>
      </c>
      <c r="CF130">
        <v>-9.3097099999999995E-4</v>
      </c>
      <c r="CG130">
        <v>5555.65</v>
      </c>
      <c r="CH130">
        <v>17.9663</v>
      </c>
      <c r="CI130">
        <v>95.406000000000006</v>
      </c>
      <c r="CJ130">
        <v>46.9285</v>
      </c>
      <c r="CK130">
        <v>160.30099999999999</v>
      </c>
      <c r="CL130">
        <v>113.372</v>
      </c>
      <c r="CM130">
        <v>1.61</v>
      </c>
      <c r="CN130">
        <v>85.36</v>
      </c>
      <c r="CO130">
        <v>3.43</v>
      </c>
      <c r="CP130">
        <v>8.0399999999999991</v>
      </c>
      <c r="CQ130">
        <v>-79.62</v>
      </c>
      <c r="CR130">
        <v>6.75</v>
      </c>
      <c r="CS130">
        <v>15.41</v>
      </c>
      <c r="CT130">
        <v>24.29</v>
      </c>
      <c r="CU130">
        <v>1.56</v>
      </c>
      <c r="CV130">
        <v>66.83</v>
      </c>
      <c r="CW130">
        <v>98.44</v>
      </c>
      <c r="DH130">
        <v>0</v>
      </c>
      <c r="DI130">
        <v>4.0842599999999996</v>
      </c>
      <c r="DJ130">
        <v>3.94083E-2</v>
      </c>
      <c r="DK130">
        <v>1.1732899999999999E-2</v>
      </c>
      <c r="DL130">
        <v>-7.1705699999999997E-2</v>
      </c>
      <c r="DM130">
        <v>0.163464</v>
      </c>
      <c r="DN130">
        <v>0.16883899999999999</v>
      </c>
      <c r="DO130">
        <v>0.35411700000000002</v>
      </c>
      <c r="DP130">
        <v>2.5823200000000001E-2</v>
      </c>
      <c r="DQ130">
        <v>4.7759400000000003</v>
      </c>
      <c r="DR130">
        <v>4.1354100000000003</v>
      </c>
      <c r="DS130" t="s">
        <v>1352</v>
      </c>
      <c r="DT130" t="s">
        <v>670</v>
      </c>
      <c r="DU130" t="s">
        <v>665</v>
      </c>
      <c r="DV130" t="s">
        <v>501</v>
      </c>
      <c r="DW130">
        <v>0.29475699999999999</v>
      </c>
      <c r="DX130">
        <v>0.29463099999999998</v>
      </c>
      <c r="DY130">
        <v>9.8000000000000007</v>
      </c>
      <c r="DZ130">
        <v>6.7</v>
      </c>
      <c r="EC130">
        <v>8.8463100000000008</v>
      </c>
      <c r="ED130">
        <v>4784.07</v>
      </c>
      <c r="EE130">
        <v>345.11500000000001</v>
      </c>
      <c r="EF130">
        <v>86.4298</v>
      </c>
      <c r="EG130">
        <v>0</v>
      </c>
      <c r="EH130">
        <v>-9856.85</v>
      </c>
      <c r="EI130">
        <v>0</v>
      </c>
      <c r="EJ130">
        <v>0</v>
      </c>
      <c r="EK130">
        <v>615.745</v>
      </c>
      <c r="EL130">
        <v>1157.6400000000001</v>
      </c>
      <c r="EM130">
        <v>2371.31</v>
      </c>
      <c r="EN130">
        <v>151.51499999999999</v>
      </c>
      <c r="EO130">
        <v>-336.17899999999997</v>
      </c>
      <c r="EP130">
        <v>13.0603</v>
      </c>
      <c r="EQ130">
        <v>95.406000000000006</v>
      </c>
      <c r="ER130">
        <v>0</v>
      </c>
      <c r="ES130">
        <v>46.9285</v>
      </c>
      <c r="ET130">
        <v>155.39500000000001</v>
      </c>
      <c r="EU130">
        <v>1.17</v>
      </c>
      <c r="EV130">
        <v>79.2</v>
      </c>
      <c r="EW130">
        <v>3.43</v>
      </c>
      <c r="EX130">
        <v>8.0399999999999991</v>
      </c>
      <c r="EY130">
        <v>0</v>
      </c>
      <c r="EZ130">
        <v>-79.53</v>
      </c>
      <c r="FA130">
        <v>0</v>
      </c>
      <c r="FB130">
        <v>0</v>
      </c>
      <c r="FC130">
        <v>6.75</v>
      </c>
      <c r="FD130">
        <v>15.36</v>
      </c>
      <c r="FE130">
        <v>24.29</v>
      </c>
      <c r="FF130">
        <v>1.56</v>
      </c>
      <c r="FG130">
        <v>60.27</v>
      </c>
      <c r="FT130">
        <v>0</v>
      </c>
      <c r="FU130">
        <v>3.7896299999999998</v>
      </c>
      <c r="FV130">
        <v>3.94083E-2</v>
      </c>
      <c r="FW130">
        <v>1.1732899999999999E-2</v>
      </c>
      <c r="FX130">
        <v>0</v>
      </c>
      <c r="FY130">
        <v>-7.1705699999999997E-2</v>
      </c>
      <c r="FZ130">
        <v>0</v>
      </c>
      <c r="GA130">
        <v>0</v>
      </c>
      <c r="GB130">
        <v>0.163464</v>
      </c>
      <c r="GC130">
        <v>0.168714</v>
      </c>
      <c r="GD130">
        <v>0.35411700000000002</v>
      </c>
      <c r="GE130">
        <v>2.5823200000000001E-2</v>
      </c>
      <c r="GF130">
        <v>4.4811899999999998</v>
      </c>
      <c r="GG130">
        <v>85.010800000000003</v>
      </c>
      <c r="GH130">
        <v>12937.4</v>
      </c>
      <c r="GI130">
        <v>345.11500000000001</v>
      </c>
      <c r="GJ130">
        <v>0</v>
      </c>
      <c r="GK130">
        <v>2615</v>
      </c>
      <c r="GL130">
        <v>989.00099999999998</v>
      </c>
      <c r="GM130">
        <v>3267.2</v>
      </c>
      <c r="GN130">
        <v>327.5</v>
      </c>
      <c r="GO130">
        <v>20566.2</v>
      </c>
      <c r="GP130">
        <v>70.779899999999998</v>
      </c>
      <c r="GQ130">
        <v>145.49299999999999</v>
      </c>
      <c r="GR130">
        <v>73.400000000000006</v>
      </c>
      <c r="GS130">
        <v>289.673</v>
      </c>
      <c r="GT130">
        <v>6.7295999999999996</v>
      </c>
      <c r="GU130">
        <v>185.42</v>
      </c>
      <c r="GV130">
        <v>3.43</v>
      </c>
      <c r="GW130">
        <v>20.314800000000002</v>
      </c>
      <c r="GX130">
        <v>29.26</v>
      </c>
      <c r="GY130">
        <v>19.263100000000001</v>
      </c>
      <c r="GZ130">
        <v>34.01</v>
      </c>
      <c r="HA130">
        <v>3.43</v>
      </c>
      <c r="HB130">
        <v>301.858</v>
      </c>
      <c r="HC130">
        <v>6.67</v>
      </c>
      <c r="HD130">
        <v>185.42</v>
      </c>
      <c r="HE130">
        <v>3.43</v>
      </c>
      <c r="HF130">
        <v>10.97</v>
      </c>
      <c r="HG130">
        <v>29.26</v>
      </c>
      <c r="HH130">
        <v>15.36</v>
      </c>
      <c r="HI130">
        <v>34.01</v>
      </c>
      <c r="HJ130">
        <v>3.43</v>
      </c>
      <c r="HK130">
        <v>288.55</v>
      </c>
      <c r="ID130">
        <v>0</v>
      </c>
      <c r="IE130">
        <v>6.4592900000000002</v>
      </c>
      <c r="IF130">
        <v>3.94083E-2</v>
      </c>
      <c r="IG130">
        <v>0</v>
      </c>
      <c r="IH130">
        <v>0.76358999999999999</v>
      </c>
      <c r="II130">
        <v>0.12681200000000001</v>
      </c>
      <c r="IJ130">
        <v>0.53503100000000003</v>
      </c>
      <c r="IK130">
        <v>6.9275500000000004E-2</v>
      </c>
      <c r="IL130">
        <v>7.9934000000000003</v>
      </c>
      <c r="IM130">
        <v>46.3</v>
      </c>
      <c r="IN130">
        <v>26.3</v>
      </c>
      <c r="IO130">
        <v>20</v>
      </c>
      <c r="IP130">
        <v>48.5</v>
      </c>
      <c r="IQ130">
        <v>26.4</v>
      </c>
      <c r="IR130">
        <v>22.1</v>
      </c>
      <c r="IU130">
        <v>83.59</v>
      </c>
      <c r="IV130">
        <v>8.25</v>
      </c>
      <c r="IW130">
        <v>89.78</v>
      </c>
      <c r="IX130">
        <v>8.66</v>
      </c>
      <c r="IY130">
        <v>83.59</v>
      </c>
      <c r="IZ130">
        <v>8.25</v>
      </c>
      <c r="JA130">
        <v>189.62</v>
      </c>
      <c r="JB130">
        <v>26.2744</v>
      </c>
      <c r="JK130">
        <v>1</v>
      </c>
      <c r="JL130">
        <v>5.9965000000000002</v>
      </c>
      <c r="JM130">
        <v>5.9965000000000002</v>
      </c>
      <c r="JP130">
        <v>9859.73</v>
      </c>
      <c r="JQ130">
        <v>5.9965000000000002</v>
      </c>
      <c r="JR130">
        <v>0.4</v>
      </c>
      <c r="JS130">
        <v>0.6</v>
      </c>
      <c r="JT130">
        <v>1.92</v>
      </c>
      <c r="JU130">
        <v>0.41</v>
      </c>
      <c r="JV130">
        <v>0.59</v>
      </c>
      <c r="JW130">
        <v>2.0099999999999998</v>
      </c>
      <c r="JZ130">
        <v>1</v>
      </c>
      <c r="KA130">
        <v>1</v>
      </c>
      <c r="KB130">
        <v>38.562899999999999</v>
      </c>
      <c r="KC130">
        <v>42.962899999999998</v>
      </c>
      <c r="KD130">
        <v>38.558599999999998</v>
      </c>
      <c r="KE130">
        <v>47.370399999999997</v>
      </c>
      <c r="KF130">
        <v>68.301500000000004</v>
      </c>
      <c r="KG130">
        <v>105.45699999999999</v>
      </c>
      <c r="KJ130">
        <v>1.81419</v>
      </c>
      <c r="KK130">
        <v>1165.53</v>
      </c>
      <c r="KL130">
        <v>63.997900000000001</v>
      </c>
      <c r="KM130">
        <v>15.5992</v>
      </c>
      <c r="KN130">
        <v>0</v>
      </c>
      <c r="KO130">
        <v>-997.24900000000002</v>
      </c>
      <c r="KP130">
        <v>0</v>
      </c>
      <c r="KQ130">
        <v>0</v>
      </c>
      <c r="KR130">
        <v>134.529</v>
      </c>
      <c r="KS130">
        <v>211.04599999999999</v>
      </c>
      <c r="KT130">
        <v>462.36</v>
      </c>
      <c r="KU130">
        <v>33.337899999999998</v>
      </c>
      <c r="KV130">
        <v>1090.96</v>
      </c>
      <c r="KW130">
        <v>69.311300000000003</v>
      </c>
      <c r="KX130">
        <v>506.32299999999998</v>
      </c>
      <c r="KY130">
        <v>0</v>
      </c>
      <c r="KZ130">
        <v>249.05099999999999</v>
      </c>
      <c r="LA130">
        <v>824.68499999999995</v>
      </c>
      <c r="LB130">
        <v>2.4458600000000001</v>
      </c>
      <c r="LC130">
        <v>1231.54</v>
      </c>
      <c r="LD130">
        <v>63.997900000000001</v>
      </c>
      <c r="LE130">
        <v>15.5992</v>
      </c>
      <c r="LF130">
        <v>-997.24900000000002</v>
      </c>
      <c r="LG130">
        <v>134.529</v>
      </c>
      <c r="LH130">
        <v>211.679</v>
      </c>
      <c r="LI130">
        <v>462.36</v>
      </c>
      <c r="LJ130">
        <v>33.337899999999998</v>
      </c>
      <c r="LK130">
        <v>1158.24</v>
      </c>
      <c r="LL130">
        <v>95.347899999999996</v>
      </c>
      <c r="LM130">
        <v>506.32299999999998</v>
      </c>
      <c r="LN130">
        <v>249.05099999999999</v>
      </c>
      <c r="LO130">
        <v>850.721</v>
      </c>
      <c r="LP130">
        <v>17.4465</v>
      </c>
      <c r="LQ130">
        <v>2629.4</v>
      </c>
      <c r="LR130">
        <v>63.997900000000001</v>
      </c>
      <c r="LS130">
        <v>0</v>
      </c>
      <c r="LT130">
        <v>570.78300000000002</v>
      </c>
      <c r="LU130">
        <v>187.036</v>
      </c>
      <c r="LV130">
        <v>648.29600000000005</v>
      </c>
      <c r="LW130">
        <v>86.545199999999994</v>
      </c>
      <c r="LX130">
        <v>4203.51</v>
      </c>
      <c r="LY130">
        <v>375.63099999999997</v>
      </c>
      <c r="LZ130">
        <v>772.13400000000001</v>
      </c>
      <c r="MA130">
        <v>389.536</v>
      </c>
      <c r="MB130">
        <v>1537.3</v>
      </c>
    </row>
    <row r="131" spans="1:340" x14ac:dyDescent="0.25">
      <c r="A131" s="26">
        <v>44502.580416666664</v>
      </c>
      <c r="B131" t="s">
        <v>1479</v>
      </c>
      <c r="C131" t="s">
        <v>927</v>
      </c>
      <c r="D131">
        <v>16</v>
      </c>
      <c r="E131">
        <v>1</v>
      </c>
      <c r="F131">
        <v>2700</v>
      </c>
      <c r="G131" t="s">
        <v>87</v>
      </c>
      <c r="H131" t="s">
        <v>393</v>
      </c>
      <c r="I131">
        <v>4.93</v>
      </c>
      <c r="J131">
        <v>2.2000000000000002</v>
      </c>
      <c r="K131">
        <v>2.2000000000000002</v>
      </c>
      <c r="L131">
        <v>27.3</v>
      </c>
      <c r="O131">
        <v>276.51799999999997</v>
      </c>
      <c r="P131">
        <v>104.313</v>
      </c>
      <c r="Q131">
        <v>345.916</v>
      </c>
      <c r="R131">
        <v>86.4452</v>
      </c>
      <c r="S131">
        <v>0</v>
      </c>
      <c r="T131">
        <v>-5082.46</v>
      </c>
      <c r="U131">
        <v>0</v>
      </c>
      <c r="V131">
        <v>0</v>
      </c>
      <c r="W131">
        <v>615.745</v>
      </c>
      <c r="X131">
        <v>997.31899999999996</v>
      </c>
      <c r="Y131">
        <v>2371.31</v>
      </c>
      <c r="Z131">
        <v>151.51499999999999</v>
      </c>
      <c r="AA131">
        <v>-133.37700000000001</v>
      </c>
      <c r="AB131">
        <v>813.19200000000001</v>
      </c>
      <c r="AC131">
        <v>409.24900000000002</v>
      </c>
      <c r="AD131">
        <v>148.857</v>
      </c>
      <c r="AE131">
        <v>0</v>
      </c>
      <c r="AF131">
        <v>46.9285</v>
      </c>
      <c r="AG131">
        <v>605.03499999999997</v>
      </c>
      <c r="AH131">
        <v>558.10599999999999</v>
      </c>
      <c r="AI131">
        <v>35.65</v>
      </c>
      <c r="AJ131">
        <v>2.23</v>
      </c>
      <c r="AK131">
        <v>3.57</v>
      </c>
      <c r="AL131">
        <v>11.99</v>
      </c>
      <c r="AM131">
        <v>0</v>
      </c>
      <c r="AN131">
        <v>-41.2</v>
      </c>
      <c r="AO131">
        <v>0</v>
      </c>
      <c r="AP131">
        <v>0</v>
      </c>
      <c r="AQ131">
        <v>7.41</v>
      </c>
      <c r="AR131">
        <v>14.11</v>
      </c>
      <c r="AS131">
        <v>25.49</v>
      </c>
      <c r="AT131">
        <v>1.7</v>
      </c>
      <c r="AU131">
        <v>60.95</v>
      </c>
      <c r="AV131">
        <v>53.44</v>
      </c>
      <c r="BI131">
        <v>0</v>
      </c>
      <c r="BJ131">
        <v>0.329731</v>
      </c>
      <c r="BK131">
        <v>3.9499699999999999E-2</v>
      </c>
      <c r="BL131">
        <v>1.1732899999999999E-2</v>
      </c>
      <c r="BM131">
        <v>0</v>
      </c>
      <c r="BN131">
        <v>-9.1825599999999993E-2</v>
      </c>
      <c r="BO131">
        <v>0</v>
      </c>
      <c r="BP131">
        <v>0</v>
      </c>
      <c r="BQ131">
        <v>0.163464</v>
      </c>
      <c r="BR131">
        <v>0.15589800000000001</v>
      </c>
      <c r="BS131">
        <v>0.35411700000000002</v>
      </c>
      <c r="BT131">
        <v>2.5823200000000001E-2</v>
      </c>
      <c r="BU131">
        <v>0.98843999999999999</v>
      </c>
      <c r="BV131">
        <v>0.380963</v>
      </c>
      <c r="BW131">
        <v>296.79599999999999</v>
      </c>
      <c r="BX131">
        <v>208.24799999999999</v>
      </c>
      <c r="BY131">
        <v>345.916</v>
      </c>
      <c r="BZ131">
        <v>86.4452</v>
      </c>
      <c r="CA131">
        <v>-5082.46</v>
      </c>
      <c r="CB131">
        <v>615.745</v>
      </c>
      <c r="CC131">
        <v>1006.48</v>
      </c>
      <c r="CD131">
        <v>2371.31</v>
      </c>
      <c r="CE131">
        <v>151.51499999999999</v>
      </c>
      <c r="CF131">
        <v>-1.0844400000000001E-3</v>
      </c>
      <c r="CG131">
        <v>937.40499999999997</v>
      </c>
      <c r="CH131">
        <v>439.26100000000002</v>
      </c>
      <c r="CI131">
        <v>148.857</v>
      </c>
      <c r="CJ131">
        <v>46.9285</v>
      </c>
      <c r="CK131">
        <v>635.04700000000003</v>
      </c>
      <c r="CL131">
        <v>588.11900000000003</v>
      </c>
      <c r="CM131">
        <v>38.5</v>
      </c>
      <c r="CN131">
        <v>4.3099999999999996</v>
      </c>
      <c r="CO131">
        <v>3.57</v>
      </c>
      <c r="CP131">
        <v>11.99</v>
      </c>
      <c r="CQ131">
        <v>-41.24</v>
      </c>
      <c r="CR131">
        <v>7.41</v>
      </c>
      <c r="CS131">
        <v>14.2</v>
      </c>
      <c r="CT131">
        <v>25.49</v>
      </c>
      <c r="CU131">
        <v>1.7</v>
      </c>
      <c r="CV131">
        <v>65.930000000000007</v>
      </c>
      <c r="CW131">
        <v>58.37</v>
      </c>
      <c r="DH131">
        <v>0</v>
      </c>
      <c r="DI131">
        <v>0.61957200000000001</v>
      </c>
      <c r="DJ131">
        <v>3.9499699999999999E-2</v>
      </c>
      <c r="DK131">
        <v>1.1732899999999999E-2</v>
      </c>
      <c r="DL131">
        <v>-9.1825599999999993E-2</v>
      </c>
      <c r="DM131">
        <v>0.163464</v>
      </c>
      <c r="DN131">
        <v>0.15676899999999999</v>
      </c>
      <c r="DO131">
        <v>0.35411700000000002</v>
      </c>
      <c r="DP131">
        <v>2.5823200000000001E-2</v>
      </c>
      <c r="DQ131">
        <v>1.27915</v>
      </c>
      <c r="DR131">
        <v>0.67080399999999996</v>
      </c>
      <c r="DS131" t="s">
        <v>1352</v>
      </c>
      <c r="DT131" t="s">
        <v>670</v>
      </c>
      <c r="DU131" t="s">
        <v>665</v>
      </c>
      <c r="DV131" t="s">
        <v>501</v>
      </c>
      <c r="DW131">
        <v>0.29071200000000003</v>
      </c>
      <c r="DX131">
        <v>0.28984100000000002</v>
      </c>
      <c r="DY131">
        <v>7.6</v>
      </c>
      <c r="DZ131">
        <v>8.4</v>
      </c>
      <c r="EC131">
        <v>276.51799999999997</v>
      </c>
      <c r="ED131">
        <v>104.313</v>
      </c>
      <c r="EE131">
        <v>345.916</v>
      </c>
      <c r="EF131">
        <v>86.4452</v>
      </c>
      <c r="EG131">
        <v>0</v>
      </c>
      <c r="EH131">
        <v>-5082.46</v>
      </c>
      <c r="EI131">
        <v>0</v>
      </c>
      <c r="EJ131">
        <v>0</v>
      </c>
      <c r="EK131">
        <v>615.745</v>
      </c>
      <c r="EL131">
        <v>997.31899999999996</v>
      </c>
      <c r="EM131">
        <v>2371.31</v>
      </c>
      <c r="EN131">
        <v>151.51499999999999</v>
      </c>
      <c r="EO131">
        <v>-133.37700000000001</v>
      </c>
      <c r="EP131">
        <v>409.24900000000002</v>
      </c>
      <c r="EQ131">
        <v>148.857</v>
      </c>
      <c r="ER131">
        <v>0</v>
      </c>
      <c r="ES131">
        <v>46.9285</v>
      </c>
      <c r="ET131">
        <v>605.03499999999997</v>
      </c>
      <c r="EU131">
        <v>35.65</v>
      </c>
      <c r="EV131">
        <v>2.23</v>
      </c>
      <c r="EW131">
        <v>3.57</v>
      </c>
      <c r="EX131">
        <v>11.99</v>
      </c>
      <c r="EY131">
        <v>0</v>
      </c>
      <c r="EZ131">
        <v>-41.2</v>
      </c>
      <c r="FA131">
        <v>0</v>
      </c>
      <c r="FB131">
        <v>0</v>
      </c>
      <c r="FC131">
        <v>7.41</v>
      </c>
      <c r="FD131">
        <v>14.11</v>
      </c>
      <c r="FE131">
        <v>25.49</v>
      </c>
      <c r="FF131">
        <v>1.7</v>
      </c>
      <c r="FG131">
        <v>60.95</v>
      </c>
      <c r="FT131">
        <v>0</v>
      </c>
      <c r="FU131">
        <v>0.329731</v>
      </c>
      <c r="FV131">
        <v>3.9499699999999999E-2</v>
      </c>
      <c r="FW131">
        <v>1.1732899999999999E-2</v>
      </c>
      <c r="FX131">
        <v>0</v>
      </c>
      <c r="FY131">
        <v>-9.1825599999999993E-2</v>
      </c>
      <c r="FZ131">
        <v>0</v>
      </c>
      <c r="GA131">
        <v>0</v>
      </c>
      <c r="GB131">
        <v>0.163464</v>
      </c>
      <c r="GC131">
        <v>0.15589800000000001</v>
      </c>
      <c r="GD131">
        <v>0.35411700000000002</v>
      </c>
      <c r="GE131">
        <v>2.5823200000000001E-2</v>
      </c>
      <c r="GF131">
        <v>0.98843999999999999</v>
      </c>
      <c r="GG131">
        <v>755.51599999999996</v>
      </c>
      <c r="GH131">
        <v>564.11400000000003</v>
      </c>
      <c r="GI131">
        <v>345.916</v>
      </c>
      <c r="GJ131">
        <v>0</v>
      </c>
      <c r="GK131">
        <v>2615</v>
      </c>
      <c r="GL131">
        <v>989.00099999999998</v>
      </c>
      <c r="GM131">
        <v>3267.2</v>
      </c>
      <c r="GN131">
        <v>327.5</v>
      </c>
      <c r="GO131">
        <v>8864.24</v>
      </c>
      <c r="GP131">
        <v>630.63599999999997</v>
      </c>
      <c r="GQ131">
        <v>204.583</v>
      </c>
      <c r="GR131">
        <v>73.400000000000006</v>
      </c>
      <c r="GS131">
        <v>908.61900000000003</v>
      </c>
      <c r="GT131">
        <v>80.365700000000004</v>
      </c>
      <c r="GU131">
        <v>9.3699999999999992</v>
      </c>
      <c r="GV131">
        <v>3.57</v>
      </c>
      <c r="GW131">
        <v>39.102600000000002</v>
      </c>
      <c r="GX131">
        <v>31.5</v>
      </c>
      <c r="GY131">
        <v>19.806100000000001</v>
      </c>
      <c r="GZ131">
        <v>35.43</v>
      </c>
      <c r="HA131">
        <v>4.04</v>
      </c>
      <c r="HB131">
        <v>223.184</v>
      </c>
      <c r="HC131">
        <v>58.74</v>
      </c>
      <c r="HD131">
        <v>9.3699999999999992</v>
      </c>
      <c r="HE131">
        <v>3.57</v>
      </c>
      <c r="HF131">
        <v>15.25</v>
      </c>
      <c r="HG131">
        <v>31.5</v>
      </c>
      <c r="HH131">
        <v>15.74</v>
      </c>
      <c r="HI131">
        <v>35.43</v>
      </c>
      <c r="HJ131">
        <v>4.04</v>
      </c>
      <c r="HK131">
        <v>173.64</v>
      </c>
      <c r="ID131">
        <v>0</v>
      </c>
      <c r="IE131">
        <v>1.0766</v>
      </c>
      <c r="IF131">
        <v>3.9499699999999999E-2</v>
      </c>
      <c r="IG131">
        <v>0</v>
      </c>
      <c r="IH131">
        <v>0.76358999999999999</v>
      </c>
      <c r="II131">
        <v>0.12681200000000001</v>
      </c>
      <c r="IJ131">
        <v>0.53503100000000003</v>
      </c>
      <c r="IK131">
        <v>6.9275500000000004E-2</v>
      </c>
      <c r="IL131">
        <v>2.6108099999999999</v>
      </c>
      <c r="IM131">
        <v>45.8</v>
      </c>
      <c r="IN131">
        <v>18.5</v>
      </c>
      <c r="IO131">
        <v>27.3</v>
      </c>
      <c r="IP131">
        <v>48</v>
      </c>
      <c r="IQ131">
        <v>18.5</v>
      </c>
      <c r="IR131">
        <v>29.5</v>
      </c>
      <c r="IU131">
        <v>9.85</v>
      </c>
      <c r="IV131">
        <v>43.59</v>
      </c>
      <c r="IW131">
        <v>12.14</v>
      </c>
      <c r="IX131">
        <v>46.23</v>
      </c>
      <c r="IY131">
        <v>9.85</v>
      </c>
      <c r="IZ131">
        <v>43.59</v>
      </c>
      <c r="JA131">
        <v>21.22</v>
      </c>
      <c r="JB131">
        <v>111.188</v>
      </c>
      <c r="JK131">
        <v>1</v>
      </c>
      <c r="JL131">
        <v>3.09266</v>
      </c>
      <c r="JM131">
        <v>3.09266</v>
      </c>
      <c r="JP131">
        <v>5083.9399999999996</v>
      </c>
      <c r="JQ131">
        <v>3.09266</v>
      </c>
      <c r="JR131">
        <v>0.22</v>
      </c>
      <c r="JS131">
        <v>0.3</v>
      </c>
      <c r="JT131">
        <v>3.66</v>
      </c>
      <c r="JU131">
        <v>0.23</v>
      </c>
      <c r="JV131">
        <v>0.3</v>
      </c>
      <c r="JW131">
        <v>3.85</v>
      </c>
      <c r="JZ131">
        <v>1</v>
      </c>
      <c r="KA131">
        <v>1</v>
      </c>
      <c r="KB131">
        <v>51.088000000000001</v>
      </c>
      <c r="KC131">
        <v>15.118499999999999</v>
      </c>
      <c r="KD131">
        <v>51.083799999999997</v>
      </c>
      <c r="KE131">
        <v>20.2925</v>
      </c>
      <c r="KF131">
        <v>65.147499999999994</v>
      </c>
      <c r="KG131">
        <v>30.317799999999998</v>
      </c>
      <c r="KJ131">
        <v>52.991999999999997</v>
      </c>
      <c r="KK131">
        <v>28.517900000000001</v>
      </c>
      <c r="KL131">
        <v>64.1464</v>
      </c>
      <c r="KM131">
        <v>15.6012</v>
      </c>
      <c r="KN131">
        <v>0</v>
      </c>
      <c r="KO131">
        <v>-528.60299999999995</v>
      </c>
      <c r="KP131">
        <v>0</v>
      </c>
      <c r="KQ131">
        <v>0</v>
      </c>
      <c r="KR131">
        <v>134.529</v>
      </c>
      <c r="KS131">
        <v>181.49600000000001</v>
      </c>
      <c r="KT131">
        <v>462.36</v>
      </c>
      <c r="KU131">
        <v>33.337899999999998</v>
      </c>
      <c r="KV131">
        <v>444.37700000000001</v>
      </c>
      <c r="KW131">
        <v>2171.9</v>
      </c>
      <c r="KX131">
        <v>789.99</v>
      </c>
      <c r="KY131">
        <v>0</v>
      </c>
      <c r="KZ131">
        <v>249.05099999999999</v>
      </c>
      <c r="LA131">
        <v>3210.94</v>
      </c>
      <c r="LB131">
        <v>56.613300000000002</v>
      </c>
      <c r="LC131">
        <v>56.393799999999999</v>
      </c>
      <c r="LD131">
        <v>64.1464</v>
      </c>
      <c r="LE131">
        <v>15.6012</v>
      </c>
      <c r="LF131">
        <v>-528.60299999999995</v>
      </c>
      <c r="LG131">
        <v>134.529</v>
      </c>
      <c r="LH131">
        <v>182.92699999999999</v>
      </c>
      <c r="LI131">
        <v>462.36</v>
      </c>
      <c r="LJ131">
        <v>33.337899999999998</v>
      </c>
      <c r="LK131">
        <v>477.30500000000001</v>
      </c>
      <c r="LL131">
        <v>2331.17</v>
      </c>
      <c r="LM131">
        <v>789.99</v>
      </c>
      <c r="LN131">
        <v>249.05099999999999</v>
      </c>
      <c r="LO131">
        <v>3370.22</v>
      </c>
      <c r="LP131">
        <v>148.43199999999999</v>
      </c>
      <c r="LQ131">
        <v>135.143</v>
      </c>
      <c r="LR131">
        <v>64.1464</v>
      </c>
      <c r="LS131">
        <v>0</v>
      </c>
      <c r="LT131">
        <v>570.78300000000002</v>
      </c>
      <c r="LU131">
        <v>187.036</v>
      </c>
      <c r="LV131">
        <v>648.29600000000005</v>
      </c>
      <c r="LW131">
        <v>86.545199999999994</v>
      </c>
      <c r="LX131">
        <v>1840.38</v>
      </c>
      <c r="LY131">
        <v>3346.8</v>
      </c>
      <c r="LZ131">
        <v>1085.73</v>
      </c>
      <c r="MA131">
        <v>389.536</v>
      </c>
      <c r="MB131">
        <v>4822.07</v>
      </c>
    </row>
    <row r="132" spans="1:340" x14ac:dyDescent="0.25">
      <c r="A132" s="26">
        <v>44502.58084490741</v>
      </c>
      <c r="B132" t="s">
        <v>1480</v>
      </c>
      <c r="C132" t="s">
        <v>929</v>
      </c>
      <c r="D132">
        <v>1</v>
      </c>
      <c r="E132">
        <v>8</v>
      </c>
      <c r="F132">
        <v>6960</v>
      </c>
      <c r="G132" t="s">
        <v>87</v>
      </c>
      <c r="H132" t="s">
        <v>112</v>
      </c>
      <c r="I132">
        <v>-0.51</v>
      </c>
      <c r="J132">
        <v>-0.1</v>
      </c>
      <c r="K132">
        <v>-0.2</v>
      </c>
      <c r="L132">
        <v>28.6</v>
      </c>
      <c r="O132">
        <v>313.279</v>
      </c>
      <c r="P132">
        <v>0</v>
      </c>
      <c r="Q132">
        <v>1100.08</v>
      </c>
      <c r="R132">
        <v>581.79600000000005</v>
      </c>
      <c r="S132">
        <v>0</v>
      </c>
      <c r="T132">
        <v>-21963.1</v>
      </c>
      <c r="U132">
        <v>0</v>
      </c>
      <c r="V132">
        <v>0</v>
      </c>
      <c r="W132">
        <v>2033.7</v>
      </c>
      <c r="X132">
        <v>5427.02</v>
      </c>
      <c r="Y132">
        <v>12062</v>
      </c>
      <c r="Z132">
        <v>433.91399999999999</v>
      </c>
      <c r="AA132">
        <v>-11.327400000000001</v>
      </c>
      <c r="AB132">
        <v>1995.16</v>
      </c>
      <c r="AC132">
        <v>462.45299999999997</v>
      </c>
      <c r="AD132">
        <v>826.22699999999998</v>
      </c>
      <c r="AE132">
        <v>0</v>
      </c>
      <c r="AF132">
        <v>299.60500000000002</v>
      </c>
      <c r="AG132">
        <v>1588.29</v>
      </c>
      <c r="AH132">
        <v>1288.68</v>
      </c>
      <c r="AI132">
        <v>15.21</v>
      </c>
      <c r="AJ132">
        <v>0</v>
      </c>
      <c r="AK132">
        <v>4.42</v>
      </c>
      <c r="AL132">
        <v>25.91</v>
      </c>
      <c r="AM132">
        <v>0</v>
      </c>
      <c r="AN132">
        <v>-71.87</v>
      </c>
      <c r="AO132">
        <v>0</v>
      </c>
      <c r="AP132">
        <v>0</v>
      </c>
      <c r="AQ132">
        <v>9.66</v>
      </c>
      <c r="AR132">
        <v>31.13</v>
      </c>
      <c r="AS132">
        <v>50.84</v>
      </c>
      <c r="AT132">
        <v>1.9</v>
      </c>
      <c r="AU132">
        <v>67.2</v>
      </c>
      <c r="AV132">
        <v>45.54</v>
      </c>
      <c r="BI132" s="27">
        <v>4.12689E-12</v>
      </c>
      <c r="BJ132">
        <v>0</v>
      </c>
      <c r="BK132">
        <v>0.12561700000000001</v>
      </c>
      <c r="BL132">
        <v>7.7370900000000006E-2</v>
      </c>
      <c r="BM132">
        <v>0</v>
      </c>
      <c r="BN132">
        <v>-0.64281600000000005</v>
      </c>
      <c r="BO132">
        <v>0</v>
      </c>
      <c r="BP132">
        <v>0</v>
      </c>
      <c r="BQ132">
        <v>0.53989299999999996</v>
      </c>
      <c r="BR132">
        <v>0.83861200000000002</v>
      </c>
      <c r="BS132">
        <v>1.82348</v>
      </c>
      <c r="BT132">
        <v>7.39533E-2</v>
      </c>
      <c r="BU132">
        <v>2.8361100000000001</v>
      </c>
      <c r="BV132">
        <v>0.202988</v>
      </c>
      <c r="BW132">
        <v>299.22699999999998</v>
      </c>
      <c r="BX132">
        <v>0</v>
      </c>
      <c r="BY132">
        <v>1100.08</v>
      </c>
      <c r="BZ132">
        <v>581.79600000000005</v>
      </c>
      <c r="CA132">
        <v>-21963.1</v>
      </c>
      <c r="CB132">
        <v>2033.7</v>
      </c>
      <c r="CC132">
        <v>5452.4</v>
      </c>
      <c r="CD132">
        <v>12062</v>
      </c>
      <c r="CE132">
        <v>433.91399999999999</v>
      </c>
      <c r="CF132">
        <v>-6.0125900000000004E-4</v>
      </c>
      <c r="CG132">
        <v>1981.1</v>
      </c>
      <c r="CH132">
        <v>441.709</v>
      </c>
      <c r="CI132">
        <v>826.22699999999998</v>
      </c>
      <c r="CJ132">
        <v>299.60500000000002</v>
      </c>
      <c r="CK132">
        <v>1567.54</v>
      </c>
      <c r="CL132">
        <v>1267.94</v>
      </c>
      <c r="CM132">
        <v>14.7</v>
      </c>
      <c r="CN132">
        <v>0</v>
      </c>
      <c r="CO132">
        <v>4.42</v>
      </c>
      <c r="CP132">
        <v>25.91</v>
      </c>
      <c r="CQ132">
        <v>-71.87</v>
      </c>
      <c r="CR132">
        <v>9.66</v>
      </c>
      <c r="CS132">
        <v>31.24</v>
      </c>
      <c r="CT132">
        <v>50.84</v>
      </c>
      <c r="CU132">
        <v>1.9</v>
      </c>
      <c r="CV132">
        <v>66.8</v>
      </c>
      <c r="CW132">
        <v>45.03</v>
      </c>
      <c r="DH132">
        <v>0</v>
      </c>
      <c r="DI132">
        <v>0</v>
      </c>
      <c r="DJ132">
        <v>0.12561700000000001</v>
      </c>
      <c r="DK132">
        <v>7.7370900000000006E-2</v>
      </c>
      <c r="DL132">
        <v>-0.64281600000000005</v>
      </c>
      <c r="DM132">
        <v>0.53989299999999996</v>
      </c>
      <c r="DN132">
        <v>0.84755199999999997</v>
      </c>
      <c r="DO132">
        <v>1.82348</v>
      </c>
      <c r="DP132">
        <v>7.39533E-2</v>
      </c>
      <c r="DQ132">
        <v>2.8450500000000001</v>
      </c>
      <c r="DR132">
        <v>0.202988</v>
      </c>
      <c r="DS132" t="s">
        <v>1352</v>
      </c>
      <c r="DT132" t="s">
        <v>670</v>
      </c>
      <c r="DU132" t="s">
        <v>665</v>
      </c>
      <c r="DV132" t="s">
        <v>501</v>
      </c>
      <c r="DW132">
        <v>8.9394899999999996E-3</v>
      </c>
      <c r="DX132" s="27">
        <v>-4.1268699999999998E-12</v>
      </c>
      <c r="DY132">
        <v>-0.6</v>
      </c>
      <c r="DZ132">
        <v>-1.1000000000000001</v>
      </c>
      <c r="EC132">
        <v>313.279</v>
      </c>
      <c r="ED132">
        <v>0</v>
      </c>
      <c r="EE132">
        <v>1100.08</v>
      </c>
      <c r="EF132">
        <v>581.79600000000005</v>
      </c>
      <c r="EG132">
        <v>0</v>
      </c>
      <c r="EH132">
        <v>-21963.1</v>
      </c>
      <c r="EI132">
        <v>0</v>
      </c>
      <c r="EJ132">
        <v>0</v>
      </c>
      <c r="EK132">
        <v>2033.7</v>
      </c>
      <c r="EL132">
        <v>5427.02</v>
      </c>
      <c r="EM132">
        <v>12062</v>
      </c>
      <c r="EN132">
        <v>433.91399999999999</v>
      </c>
      <c r="EO132">
        <v>-11.327400000000001</v>
      </c>
      <c r="EP132">
        <v>462.45299999999997</v>
      </c>
      <c r="EQ132">
        <v>826.22699999999998</v>
      </c>
      <c r="ER132">
        <v>0</v>
      </c>
      <c r="ES132">
        <v>299.60500000000002</v>
      </c>
      <c r="ET132">
        <v>1588.29</v>
      </c>
      <c r="EU132">
        <v>15.21</v>
      </c>
      <c r="EV132">
        <v>0</v>
      </c>
      <c r="EW132">
        <v>4.42</v>
      </c>
      <c r="EX132">
        <v>25.91</v>
      </c>
      <c r="EY132">
        <v>0</v>
      </c>
      <c r="EZ132">
        <v>-71.87</v>
      </c>
      <c r="FA132">
        <v>0</v>
      </c>
      <c r="FB132">
        <v>0</v>
      </c>
      <c r="FC132">
        <v>9.66</v>
      </c>
      <c r="FD132">
        <v>31.13</v>
      </c>
      <c r="FE132">
        <v>50.84</v>
      </c>
      <c r="FF132">
        <v>1.9</v>
      </c>
      <c r="FG132">
        <v>67.2</v>
      </c>
      <c r="FT132" s="27">
        <v>4.12689E-12</v>
      </c>
      <c r="FU132">
        <v>0</v>
      </c>
      <c r="FV132">
        <v>0.12561700000000001</v>
      </c>
      <c r="FW132">
        <v>7.7370900000000006E-2</v>
      </c>
      <c r="FX132">
        <v>0</v>
      </c>
      <c r="FY132">
        <v>-0.64281600000000005</v>
      </c>
      <c r="FZ132">
        <v>0</v>
      </c>
      <c r="GA132">
        <v>0</v>
      </c>
      <c r="GB132">
        <v>0.53989299999999996</v>
      </c>
      <c r="GC132">
        <v>0.83861200000000002</v>
      </c>
      <c r="GD132">
        <v>1.82348</v>
      </c>
      <c r="GE132">
        <v>7.39533E-2</v>
      </c>
      <c r="GF132">
        <v>2.8361100000000001</v>
      </c>
      <c r="GG132">
        <v>824.01</v>
      </c>
      <c r="GH132">
        <v>0.98659300000000005</v>
      </c>
      <c r="GI132">
        <v>1100.08</v>
      </c>
      <c r="GJ132">
        <v>0</v>
      </c>
      <c r="GK132">
        <v>5894.96</v>
      </c>
      <c r="GL132">
        <v>6547.69</v>
      </c>
      <c r="GM132">
        <v>10697.7</v>
      </c>
      <c r="GN132">
        <v>540.49900000000002</v>
      </c>
      <c r="GO132">
        <v>25606</v>
      </c>
      <c r="GP132">
        <v>685.98199999999997</v>
      </c>
      <c r="GQ132">
        <v>1250.5</v>
      </c>
      <c r="GR132">
        <v>291.12400000000002</v>
      </c>
      <c r="GS132">
        <v>2227.61</v>
      </c>
      <c r="GT132">
        <v>30.959499999999998</v>
      </c>
      <c r="GU132">
        <v>0</v>
      </c>
      <c r="GV132">
        <v>4.42</v>
      </c>
      <c r="GW132">
        <v>82.837199999999996</v>
      </c>
      <c r="GX132">
        <v>27.68</v>
      </c>
      <c r="GY132">
        <v>41.31</v>
      </c>
      <c r="GZ132">
        <v>45.1</v>
      </c>
      <c r="HA132">
        <v>2.52</v>
      </c>
      <c r="HB132">
        <v>234.827</v>
      </c>
      <c r="HC132">
        <v>24.29</v>
      </c>
      <c r="HD132">
        <v>0</v>
      </c>
      <c r="HE132">
        <v>4.42</v>
      </c>
      <c r="HF132">
        <v>35.619999999999997</v>
      </c>
      <c r="HG132">
        <v>27.68</v>
      </c>
      <c r="HH132">
        <v>34.82</v>
      </c>
      <c r="HI132">
        <v>45.1</v>
      </c>
      <c r="HJ132">
        <v>2.52</v>
      </c>
      <c r="HK132">
        <v>174.45</v>
      </c>
      <c r="ID132">
        <v>0</v>
      </c>
      <c r="IE132">
        <v>0</v>
      </c>
      <c r="IF132">
        <v>0.12561700000000001</v>
      </c>
      <c r="IG132">
        <v>0</v>
      </c>
      <c r="IH132">
        <v>1.7213499999999999</v>
      </c>
      <c r="II132">
        <v>0.80892399999999998</v>
      </c>
      <c r="IJ132">
        <v>1.7518499999999999</v>
      </c>
      <c r="IK132">
        <v>0.114331</v>
      </c>
      <c r="IL132">
        <v>4.5220700000000003</v>
      </c>
      <c r="IM132">
        <v>59.2</v>
      </c>
      <c r="IN132">
        <v>30.6</v>
      </c>
      <c r="IO132">
        <v>28.6</v>
      </c>
      <c r="IP132">
        <v>59.1</v>
      </c>
      <c r="IQ132">
        <v>30.7</v>
      </c>
      <c r="IR132">
        <v>28.4</v>
      </c>
      <c r="IU132">
        <v>8.02</v>
      </c>
      <c r="IV132">
        <v>37.520000000000003</v>
      </c>
      <c r="IW132">
        <v>7.98</v>
      </c>
      <c r="IX132">
        <v>37.049999999999997</v>
      </c>
      <c r="IY132">
        <v>8.02</v>
      </c>
      <c r="IZ132">
        <v>37.520000000000003</v>
      </c>
      <c r="JA132">
        <v>7.59</v>
      </c>
      <c r="JB132">
        <v>110.627</v>
      </c>
      <c r="JK132">
        <v>1</v>
      </c>
      <c r="JL132">
        <v>17.1661</v>
      </c>
      <c r="JM132">
        <v>17.1661</v>
      </c>
      <c r="JP132">
        <v>21969.5</v>
      </c>
      <c r="JQ132">
        <v>17.1661</v>
      </c>
      <c r="JR132">
        <v>1.35</v>
      </c>
      <c r="JS132">
        <v>2.0299999999999998</v>
      </c>
      <c r="JT132">
        <v>9.52</v>
      </c>
      <c r="JU132">
        <v>1.35</v>
      </c>
      <c r="JV132">
        <v>2.0299999999999998</v>
      </c>
      <c r="JW132">
        <v>9.41</v>
      </c>
      <c r="JZ132">
        <v>2</v>
      </c>
      <c r="KA132">
        <v>8</v>
      </c>
      <c r="KB132">
        <v>94.224699999999999</v>
      </c>
      <c r="KC132">
        <v>2.2000000000000002</v>
      </c>
      <c r="KD132">
        <v>94.2239</v>
      </c>
      <c r="KE132">
        <v>13.733000000000001</v>
      </c>
      <c r="KF132">
        <v>122.488</v>
      </c>
      <c r="KG132">
        <v>20.187000000000001</v>
      </c>
      <c r="KJ132">
        <v>62.110900000000001</v>
      </c>
      <c r="KK132">
        <v>0</v>
      </c>
      <c r="KL132">
        <v>219.49799999999999</v>
      </c>
      <c r="KM132">
        <v>114.498</v>
      </c>
      <c r="KN132">
        <v>0</v>
      </c>
      <c r="KO132">
        <v>-3385.02</v>
      </c>
      <c r="KP132">
        <v>0</v>
      </c>
      <c r="KQ132">
        <v>0</v>
      </c>
      <c r="KR132">
        <v>441.303</v>
      </c>
      <c r="KS132">
        <v>1075.92</v>
      </c>
      <c r="KT132">
        <v>2466.0500000000002</v>
      </c>
      <c r="KU132">
        <v>95.033199999999994</v>
      </c>
      <c r="KV132">
        <v>1089.3900000000001</v>
      </c>
      <c r="KW132">
        <v>2454.25</v>
      </c>
      <c r="KX132">
        <v>4384.82</v>
      </c>
      <c r="KY132">
        <v>0</v>
      </c>
      <c r="KZ132">
        <v>1590.01</v>
      </c>
      <c r="LA132">
        <v>8429.08</v>
      </c>
      <c r="LB132">
        <v>59.736400000000003</v>
      </c>
      <c r="LC132">
        <v>0</v>
      </c>
      <c r="LD132">
        <v>219.49799999999999</v>
      </c>
      <c r="LE132">
        <v>114.498</v>
      </c>
      <c r="LF132">
        <v>-3385.02</v>
      </c>
      <c r="LG132">
        <v>441.303</v>
      </c>
      <c r="LH132">
        <v>1081.3399999999999</v>
      </c>
      <c r="LI132">
        <v>2466.0500000000002</v>
      </c>
      <c r="LJ132">
        <v>95.033199999999994</v>
      </c>
      <c r="LK132">
        <v>1092.44</v>
      </c>
      <c r="LL132">
        <v>2344.16</v>
      </c>
      <c r="LM132">
        <v>4384.82</v>
      </c>
      <c r="LN132">
        <v>1590.01</v>
      </c>
      <c r="LO132">
        <v>8318.99</v>
      </c>
      <c r="LP132">
        <v>171.626</v>
      </c>
      <c r="LQ132">
        <v>0.27677499999999999</v>
      </c>
      <c r="LR132">
        <v>219.49799999999999</v>
      </c>
      <c r="LS132">
        <v>0</v>
      </c>
      <c r="LT132">
        <v>1278.6099999999999</v>
      </c>
      <c r="LU132">
        <v>1315.06</v>
      </c>
      <c r="LV132">
        <v>2209.0100000000002</v>
      </c>
      <c r="LW132">
        <v>129.84899999999999</v>
      </c>
      <c r="LX132">
        <v>5323.93</v>
      </c>
      <c r="LY132">
        <v>3640.53</v>
      </c>
      <c r="LZ132">
        <v>6636.46</v>
      </c>
      <c r="MA132">
        <v>1545</v>
      </c>
      <c r="MB132">
        <v>11822</v>
      </c>
    </row>
    <row r="133" spans="1:340" x14ac:dyDescent="0.25">
      <c r="A133" s="26">
        <v>44502.581296296295</v>
      </c>
      <c r="B133" t="s">
        <v>1481</v>
      </c>
      <c r="C133" t="s">
        <v>931</v>
      </c>
      <c r="D133">
        <v>2</v>
      </c>
      <c r="E133">
        <v>8</v>
      </c>
      <c r="F133">
        <v>6960</v>
      </c>
      <c r="G133" t="s">
        <v>87</v>
      </c>
      <c r="H133" t="s">
        <v>393</v>
      </c>
      <c r="I133">
        <v>2</v>
      </c>
      <c r="J133">
        <v>0.9</v>
      </c>
      <c r="K133">
        <v>0.8</v>
      </c>
      <c r="L133">
        <v>26.1</v>
      </c>
      <c r="O133">
        <v>186.595</v>
      </c>
      <c r="P133">
        <v>363.56299999999999</v>
      </c>
      <c r="Q133">
        <v>1100.08</v>
      </c>
      <c r="R133">
        <v>581.74599999999998</v>
      </c>
      <c r="S133">
        <v>0</v>
      </c>
      <c r="T133">
        <v>-22493.4</v>
      </c>
      <c r="U133">
        <v>0</v>
      </c>
      <c r="V133">
        <v>0</v>
      </c>
      <c r="W133">
        <v>2033.7</v>
      </c>
      <c r="X133">
        <v>5541.03</v>
      </c>
      <c r="Y133">
        <v>12062</v>
      </c>
      <c r="Z133">
        <v>433.91399999999999</v>
      </c>
      <c r="AA133">
        <v>-190.83199999999999</v>
      </c>
      <c r="AB133">
        <v>2231.9899999999998</v>
      </c>
      <c r="AC133">
        <v>275.43599999999998</v>
      </c>
      <c r="AD133">
        <v>756.68899999999996</v>
      </c>
      <c r="AE133">
        <v>0</v>
      </c>
      <c r="AF133">
        <v>299.60500000000002</v>
      </c>
      <c r="AG133">
        <v>1331.73</v>
      </c>
      <c r="AH133">
        <v>1032.1199999999999</v>
      </c>
      <c r="AI133">
        <v>9.35</v>
      </c>
      <c r="AJ133">
        <v>8.0500000000000007</v>
      </c>
      <c r="AK133">
        <v>4.3899999999999997</v>
      </c>
      <c r="AL133">
        <v>23.99</v>
      </c>
      <c r="AM133">
        <v>0</v>
      </c>
      <c r="AN133">
        <v>-74.47</v>
      </c>
      <c r="AO133">
        <v>0</v>
      </c>
      <c r="AP133">
        <v>0</v>
      </c>
      <c r="AQ133">
        <v>9.15</v>
      </c>
      <c r="AR133">
        <v>31.47</v>
      </c>
      <c r="AS133">
        <v>49.71</v>
      </c>
      <c r="AT133">
        <v>1.83</v>
      </c>
      <c r="AU133">
        <v>63.47</v>
      </c>
      <c r="AV133">
        <v>45.78</v>
      </c>
      <c r="BI133">
        <v>0</v>
      </c>
      <c r="BJ133">
        <v>1.23254</v>
      </c>
      <c r="BK133">
        <v>0.12561700000000001</v>
      </c>
      <c r="BL133">
        <v>7.7370900000000006E-2</v>
      </c>
      <c r="BM133">
        <v>0</v>
      </c>
      <c r="BN133">
        <v>-0.45977200000000001</v>
      </c>
      <c r="BO133">
        <v>0</v>
      </c>
      <c r="BP133">
        <v>0</v>
      </c>
      <c r="BQ133">
        <v>0.53989299999999996</v>
      </c>
      <c r="BR133">
        <v>0.86966299999999996</v>
      </c>
      <c r="BS133">
        <v>1.82348</v>
      </c>
      <c r="BT133">
        <v>7.39533E-2</v>
      </c>
      <c r="BU133">
        <v>4.2827500000000001</v>
      </c>
      <c r="BV133">
        <v>1.43553</v>
      </c>
      <c r="BW133">
        <v>185.90100000000001</v>
      </c>
      <c r="BX133">
        <v>532.92499999999995</v>
      </c>
      <c r="BY133">
        <v>1100.08</v>
      </c>
      <c r="BZ133">
        <v>581.74599999999998</v>
      </c>
      <c r="CA133">
        <v>-22493.4</v>
      </c>
      <c r="CB133">
        <v>2033.7</v>
      </c>
      <c r="CC133">
        <v>5563.2</v>
      </c>
      <c r="CD133">
        <v>12062</v>
      </c>
      <c r="CE133">
        <v>433.91399999999999</v>
      </c>
      <c r="CF133">
        <v>-6.66184E-4</v>
      </c>
      <c r="CG133">
        <v>2400.65</v>
      </c>
      <c r="CH133">
        <v>274.411</v>
      </c>
      <c r="CI133">
        <v>756.68899999999996</v>
      </c>
      <c r="CJ133">
        <v>299.60500000000002</v>
      </c>
      <c r="CK133">
        <v>1330.7</v>
      </c>
      <c r="CL133">
        <v>1031.0999999999999</v>
      </c>
      <c r="CM133">
        <v>9.3699999999999992</v>
      </c>
      <c r="CN133">
        <v>10.029999999999999</v>
      </c>
      <c r="CO133">
        <v>4.3899999999999997</v>
      </c>
      <c r="CP133">
        <v>23.99</v>
      </c>
      <c r="CQ133">
        <v>-74.5</v>
      </c>
      <c r="CR133">
        <v>9.15</v>
      </c>
      <c r="CS133">
        <v>31.57</v>
      </c>
      <c r="CT133">
        <v>49.71</v>
      </c>
      <c r="CU133">
        <v>1.83</v>
      </c>
      <c r="CV133">
        <v>65.540000000000006</v>
      </c>
      <c r="CW133">
        <v>47.78</v>
      </c>
      <c r="DH133">
        <v>0</v>
      </c>
      <c r="DI133">
        <v>1.55721</v>
      </c>
      <c r="DJ133">
        <v>0.12561700000000001</v>
      </c>
      <c r="DK133">
        <v>7.7370900000000006E-2</v>
      </c>
      <c r="DL133">
        <v>-0.45977200000000001</v>
      </c>
      <c r="DM133">
        <v>0.53989299999999996</v>
      </c>
      <c r="DN133">
        <v>0.87331300000000001</v>
      </c>
      <c r="DO133">
        <v>1.82348</v>
      </c>
      <c r="DP133">
        <v>7.39533E-2</v>
      </c>
      <c r="DQ133">
        <v>4.6110600000000002</v>
      </c>
      <c r="DR133">
        <v>1.7602</v>
      </c>
      <c r="DS133" t="s">
        <v>1352</v>
      </c>
      <c r="DT133" t="s">
        <v>670</v>
      </c>
      <c r="DU133" t="s">
        <v>665</v>
      </c>
      <c r="DV133" t="s">
        <v>501</v>
      </c>
      <c r="DW133">
        <v>0.32831300000000002</v>
      </c>
      <c r="DX133">
        <v>0.32466299999999998</v>
      </c>
      <c r="DY133">
        <v>3.2</v>
      </c>
      <c r="DZ133">
        <v>4.2</v>
      </c>
      <c r="EC133">
        <v>186.595</v>
      </c>
      <c r="ED133">
        <v>363.56299999999999</v>
      </c>
      <c r="EE133">
        <v>1100.08</v>
      </c>
      <c r="EF133">
        <v>581.74599999999998</v>
      </c>
      <c r="EG133">
        <v>0</v>
      </c>
      <c r="EH133">
        <v>-22493.4</v>
      </c>
      <c r="EI133">
        <v>0</v>
      </c>
      <c r="EJ133">
        <v>0</v>
      </c>
      <c r="EK133">
        <v>2033.7</v>
      </c>
      <c r="EL133">
        <v>5541.03</v>
      </c>
      <c r="EM133">
        <v>12062</v>
      </c>
      <c r="EN133">
        <v>433.91399999999999</v>
      </c>
      <c r="EO133">
        <v>-190.83199999999999</v>
      </c>
      <c r="EP133">
        <v>275.43599999999998</v>
      </c>
      <c r="EQ133">
        <v>756.68899999999996</v>
      </c>
      <c r="ER133">
        <v>0</v>
      </c>
      <c r="ES133">
        <v>299.60500000000002</v>
      </c>
      <c r="ET133">
        <v>1331.73</v>
      </c>
      <c r="EU133">
        <v>9.35</v>
      </c>
      <c r="EV133">
        <v>8.0500000000000007</v>
      </c>
      <c r="EW133">
        <v>4.3899999999999997</v>
      </c>
      <c r="EX133">
        <v>23.99</v>
      </c>
      <c r="EY133">
        <v>0</v>
      </c>
      <c r="EZ133">
        <v>-74.47</v>
      </c>
      <c r="FA133">
        <v>0</v>
      </c>
      <c r="FB133">
        <v>0</v>
      </c>
      <c r="FC133">
        <v>9.15</v>
      </c>
      <c r="FD133">
        <v>31.47</v>
      </c>
      <c r="FE133">
        <v>49.71</v>
      </c>
      <c r="FF133">
        <v>1.83</v>
      </c>
      <c r="FG133">
        <v>63.47</v>
      </c>
      <c r="FT133">
        <v>0</v>
      </c>
      <c r="FU133">
        <v>1.23254</v>
      </c>
      <c r="FV133">
        <v>0.12561700000000001</v>
      </c>
      <c r="FW133">
        <v>7.7370900000000006E-2</v>
      </c>
      <c r="FX133">
        <v>0</v>
      </c>
      <c r="FY133">
        <v>-0.45977200000000001</v>
      </c>
      <c r="FZ133">
        <v>0</v>
      </c>
      <c r="GA133">
        <v>0</v>
      </c>
      <c r="GB133">
        <v>0.53989299999999996</v>
      </c>
      <c r="GC133">
        <v>0.86966299999999996</v>
      </c>
      <c r="GD133">
        <v>1.82348</v>
      </c>
      <c r="GE133">
        <v>7.39533E-2</v>
      </c>
      <c r="GF133">
        <v>4.2827500000000001</v>
      </c>
      <c r="GG133">
        <v>1020.02</v>
      </c>
      <c r="GH133">
        <v>1143.6600000000001</v>
      </c>
      <c r="GI133">
        <v>1100.08</v>
      </c>
      <c r="GJ133">
        <v>0</v>
      </c>
      <c r="GK133">
        <v>5894.96</v>
      </c>
      <c r="GL133">
        <v>6547.69</v>
      </c>
      <c r="GM133">
        <v>10697.7</v>
      </c>
      <c r="GN133">
        <v>540.49900000000002</v>
      </c>
      <c r="GO133">
        <v>26944.6</v>
      </c>
      <c r="GP133">
        <v>849.12400000000002</v>
      </c>
      <c r="GQ133">
        <v>1171.05</v>
      </c>
      <c r="GR133">
        <v>291.12400000000002</v>
      </c>
      <c r="GS133">
        <v>2311.3000000000002</v>
      </c>
      <c r="GT133">
        <v>33.722499999999997</v>
      </c>
      <c r="GU133">
        <v>20.09</v>
      </c>
      <c r="GV133">
        <v>4.3899999999999997</v>
      </c>
      <c r="GW133">
        <v>69.8125</v>
      </c>
      <c r="GX133">
        <v>27.08</v>
      </c>
      <c r="GY133">
        <v>41.08</v>
      </c>
      <c r="GZ133">
        <v>44.65</v>
      </c>
      <c r="HA133">
        <v>2.41</v>
      </c>
      <c r="HB133">
        <v>243.23500000000001</v>
      </c>
      <c r="HC133">
        <v>30.42</v>
      </c>
      <c r="HD133">
        <v>20.09</v>
      </c>
      <c r="HE133">
        <v>4.3899999999999997</v>
      </c>
      <c r="HF133">
        <v>33.51</v>
      </c>
      <c r="HG133">
        <v>27.08</v>
      </c>
      <c r="HH133">
        <v>34.590000000000003</v>
      </c>
      <c r="HI133">
        <v>44.65</v>
      </c>
      <c r="HJ133">
        <v>2.41</v>
      </c>
      <c r="HK133">
        <v>197.14</v>
      </c>
      <c r="ID133">
        <v>0</v>
      </c>
      <c r="IE133">
        <v>3.0703800000000001</v>
      </c>
      <c r="IF133">
        <v>0.12561700000000001</v>
      </c>
      <c r="IG133">
        <v>0</v>
      </c>
      <c r="IH133">
        <v>1.7213499999999999</v>
      </c>
      <c r="II133">
        <v>0.80892399999999998</v>
      </c>
      <c r="IJ133">
        <v>1.7518499999999999</v>
      </c>
      <c r="IK133">
        <v>0.114331</v>
      </c>
      <c r="IL133">
        <v>7.5924500000000004</v>
      </c>
      <c r="IM133">
        <v>56.7</v>
      </c>
      <c r="IN133">
        <v>30.6</v>
      </c>
      <c r="IO133">
        <v>26.1</v>
      </c>
      <c r="IP133">
        <v>57.6</v>
      </c>
      <c r="IQ133">
        <v>30.7</v>
      </c>
      <c r="IR133">
        <v>26.9</v>
      </c>
      <c r="IU133">
        <v>15.49</v>
      </c>
      <c r="IV133">
        <v>30.29</v>
      </c>
      <c r="IW133">
        <v>17.47</v>
      </c>
      <c r="IX133">
        <v>30.31</v>
      </c>
      <c r="IY133">
        <v>15.49</v>
      </c>
      <c r="IZ133">
        <v>30.29</v>
      </c>
      <c r="JA133">
        <v>28.18</v>
      </c>
      <c r="JB133">
        <v>99.834999999999994</v>
      </c>
      <c r="JK133">
        <v>1</v>
      </c>
      <c r="JL133">
        <v>14.796799999999999</v>
      </c>
      <c r="JM133">
        <v>14.796799999999999</v>
      </c>
      <c r="JP133">
        <v>22500</v>
      </c>
      <c r="JQ133">
        <v>14.796799999999999</v>
      </c>
      <c r="JR133">
        <v>1.37</v>
      </c>
      <c r="JS133">
        <v>2.08</v>
      </c>
      <c r="JT133">
        <v>8.18</v>
      </c>
      <c r="JU133">
        <v>1.38</v>
      </c>
      <c r="JV133">
        <v>2.0699999999999998</v>
      </c>
      <c r="JW133">
        <v>8.2200000000000006</v>
      </c>
      <c r="JZ133">
        <v>2</v>
      </c>
      <c r="KA133">
        <v>8</v>
      </c>
      <c r="KB133">
        <v>103.172</v>
      </c>
      <c r="KC133">
        <v>64.550899999999999</v>
      </c>
      <c r="KD133">
        <v>103.17100000000001</v>
      </c>
      <c r="KE133">
        <v>74.665400000000005</v>
      </c>
      <c r="KF133">
        <v>178.791</v>
      </c>
      <c r="KG133">
        <v>142.63900000000001</v>
      </c>
      <c r="KJ133">
        <v>36.9084</v>
      </c>
      <c r="KK133">
        <v>91.564999999999998</v>
      </c>
      <c r="KL133">
        <v>219.49799999999999</v>
      </c>
      <c r="KM133">
        <v>114.49</v>
      </c>
      <c r="KN133">
        <v>0</v>
      </c>
      <c r="KO133">
        <v>-3452.42</v>
      </c>
      <c r="KP133">
        <v>0</v>
      </c>
      <c r="KQ133">
        <v>0</v>
      </c>
      <c r="KR133">
        <v>441.303</v>
      </c>
      <c r="KS133">
        <v>1099.53</v>
      </c>
      <c r="KT133">
        <v>2466.0500000000002</v>
      </c>
      <c r="KU133">
        <v>95.033199999999994</v>
      </c>
      <c r="KV133">
        <v>1111.95</v>
      </c>
      <c r="KW133">
        <v>1461.75</v>
      </c>
      <c r="KX133">
        <v>4015.77</v>
      </c>
      <c r="KY133">
        <v>0</v>
      </c>
      <c r="KZ133">
        <v>1590.01</v>
      </c>
      <c r="LA133">
        <v>7067.53</v>
      </c>
      <c r="LB133">
        <v>36.822800000000001</v>
      </c>
      <c r="LC133">
        <v>132.04400000000001</v>
      </c>
      <c r="LD133">
        <v>219.49799999999999</v>
      </c>
      <c r="LE133">
        <v>114.49</v>
      </c>
      <c r="LF133">
        <v>-3452.42</v>
      </c>
      <c r="LG133">
        <v>441.303</v>
      </c>
      <c r="LH133">
        <v>1103.96</v>
      </c>
      <c r="LI133">
        <v>2466.0500000000002</v>
      </c>
      <c r="LJ133">
        <v>95.033199999999994</v>
      </c>
      <c r="LK133">
        <v>1156.77</v>
      </c>
      <c r="LL133">
        <v>1456.31</v>
      </c>
      <c r="LM133">
        <v>4015.77</v>
      </c>
      <c r="LN133">
        <v>1590.01</v>
      </c>
      <c r="LO133">
        <v>7062.09</v>
      </c>
      <c r="LP133">
        <v>211.35300000000001</v>
      </c>
      <c r="LQ133">
        <v>278.738</v>
      </c>
      <c r="LR133">
        <v>219.49799999999999</v>
      </c>
      <c r="LS133">
        <v>0</v>
      </c>
      <c r="LT133">
        <v>1278.6099999999999</v>
      </c>
      <c r="LU133">
        <v>1315.06</v>
      </c>
      <c r="LV133">
        <v>2209.0100000000002</v>
      </c>
      <c r="LW133">
        <v>129.84899999999999</v>
      </c>
      <c r="LX133">
        <v>5642.12</v>
      </c>
      <c r="LY133">
        <v>4506.33</v>
      </c>
      <c r="LZ133">
        <v>6214.82</v>
      </c>
      <c r="MA133">
        <v>1545</v>
      </c>
      <c r="MB133">
        <v>12266.2</v>
      </c>
    </row>
    <row r="134" spans="1:340" x14ac:dyDescent="0.25">
      <c r="A134" s="26">
        <v>44502.581747685188</v>
      </c>
      <c r="B134" t="s">
        <v>1482</v>
      </c>
      <c r="C134" t="s">
        <v>933</v>
      </c>
      <c r="D134">
        <v>3</v>
      </c>
      <c r="E134">
        <v>8</v>
      </c>
      <c r="F134">
        <v>6960</v>
      </c>
      <c r="G134" t="s">
        <v>87</v>
      </c>
      <c r="H134" t="s">
        <v>393</v>
      </c>
      <c r="I134">
        <v>1.1100000000000001</v>
      </c>
      <c r="J134">
        <v>0.6</v>
      </c>
      <c r="K134">
        <v>0.6</v>
      </c>
      <c r="L134">
        <v>24.7</v>
      </c>
      <c r="O134">
        <v>83.763000000000005</v>
      </c>
      <c r="P134">
        <v>35.144599999999997</v>
      </c>
      <c r="Q134">
        <v>1100.08</v>
      </c>
      <c r="R134">
        <v>581.75099999999998</v>
      </c>
      <c r="S134">
        <v>0</v>
      </c>
      <c r="T134">
        <v>-21907.7</v>
      </c>
      <c r="U134">
        <v>0</v>
      </c>
      <c r="V134">
        <v>0</v>
      </c>
      <c r="W134">
        <v>2033.7</v>
      </c>
      <c r="X134">
        <v>5500.95</v>
      </c>
      <c r="Y134">
        <v>12062</v>
      </c>
      <c r="Z134">
        <v>433.91399999999999</v>
      </c>
      <c r="AA134">
        <v>-76.4161</v>
      </c>
      <c r="AB134">
        <v>1800.74</v>
      </c>
      <c r="AC134">
        <v>123.637</v>
      </c>
      <c r="AD134">
        <v>759.34299999999996</v>
      </c>
      <c r="AE134">
        <v>0</v>
      </c>
      <c r="AF134">
        <v>299.60500000000002</v>
      </c>
      <c r="AG134">
        <v>1182.5899999999999</v>
      </c>
      <c r="AH134">
        <v>882.98099999999999</v>
      </c>
      <c r="AI134">
        <v>4.22</v>
      </c>
      <c r="AJ134">
        <v>0.8</v>
      </c>
      <c r="AK134">
        <v>4.41</v>
      </c>
      <c r="AL134">
        <v>24.03</v>
      </c>
      <c r="AM134">
        <v>0</v>
      </c>
      <c r="AN134">
        <v>-71.41</v>
      </c>
      <c r="AO134">
        <v>0</v>
      </c>
      <c r="AP134">
        <v>0</v>
      </c>
      <c r="AQ134">
        <v>9.4</v>
      </c>
      <c r="AR134">
        <v>31.33</v>
      </c>
      <c r="AS134">
        <v>50.34</v>
      </c>
      <c r="AT134">
        <v>1.88</v>
      </c>
      <c r="AU134">
        <v>55</v>
      </c>
      <c r="AV134">
        <v>33.46</v>
      </c>
      <c r="BI134">
        <v>0</v>
      </c>
      <c r="BJ134">
        <v>0.19888800000000001</v>
      </c>
      <c r="BK134">
        <v>0.12561700000000001</v>
      </c>
      <c r="BL134">
        <v>7.7370900000000006E-2</v>
      </c>
      <c r="BM134">
        <v>0</v>
      </c>
      <c r="BN134">
        <v>-0.45125799999999999</v>
      </c>
      <c r="BO134">
        <v>0</v>
      </c>
      <c r="BP134">
        <v>0</v>
      </c>
      <c r="BQ134">
        <v>0.53989299999999996</v>
      </c>
      <c r="BR134">
        <v>0.84999199999999997</v>
      </c>
      <c r="BS134">
        <v>1.82348</v>
      </c>
      <c r="BT134">
        <v>7.39533E-2</v>
      </c>
      <c r="BU134">
        <v>3.23793</v>
      </c>
      <c r="BV134">
        <v>0.40187600000000001</v>
      </c>
      <c r="BW134">
        <v>85.695400000000006</v>
      </c>
      <c r="BX134">
        <v>86.445700000000002</v>
      </c>
      <c r="BY134">
        <v>1100.08</v>
      </c>
      <c r="BZ134">
        <v>581.75099999999998</v>
      </c>
      <c r="CA134">
        <v>-21907.7</v>
      </c>
      <c r="CB134">
        <v>2033.7</v>
      </c>
      <c r="CC134">
        <v>5524.13</v>
      </c>
      <c r="CD134">
        <v>12062</v>
      </c>
      <c r="CE134">
        <v>433.91399999999999</v>
      </c>
      <c r="CF134">
        <v>-5.6190099999999996E-4</v>
      </c>
      <c r="CG134">
        <v>1853.97</v>
      </c>
      <c r="CH134">
        <v>126.49</v>
      </c>
      <c r="CI134">
        <v>759.34299999999996</v>
      </c>
      <c r="CJ134">
        <v>299.60500000000002</v>
      </c>
      <c r="CK134">
        <v>1185.44</v>
      </c>
      <c r="CL134">
        <v>885.83299999999997</v>
      </c>
      <c r="CM134">
        <v>4.3600000000000003</v>
      </c>
      <c r="CN134">
        <v>1.77</v>
      </c>
      <c r="CO134">
        <v>4.41</v>
      </c>
      <c r="CP134">
        <v>24.03</v>
      </c>
      <c r="CQ134">
        <v>-71.42</v>
      </c>
      <c r="CR134">
        <v>9.4</v>
      </c>
      <c r="CS134">
        <v>31.43</v>
      </c>
      <c r="CT134">
        <v>50.34</v>
      </c>
      <c r="CU134">
        <v>1.88</v>
      </c>
      <c r="CV134">
        <v>56.2</v>
      </c>
      <c r="CW134">
        <v>34.57</v>
      </c>
      <c r="DH134">
        <v>0</v>
      </c>
      <c r="DI134">
        <v>0.42584899999999998</v>
      </c>
      <c r="DJ134">
        <v>0.12561700000000001</v>
      </c>
      <c r="DK134">
        <v>7.7370900000000006E-2</v>
      </c>
      <c r="DL134">
        <v>-0.45125799999999999</v>
      </c>
      <c r="DM134">
        <v>0.53989299999999996</v>
      </c>
      <c r="DN134">
        <v>0.85532799999999998</v>
      </c>
      <c r="DO134">
        <v>1.82348</v>
      </c>
      <c r="DP134">
        <v>7.39533E-2</v>
      </c>
      <c r="DQ134">
        <v>3.4702299999999999</v>
      </c>
      <c r="DR134">
        <v>0.62883699999999998</v>
      </c>
      <c r="DS134" t="s">
        <v>1352</v>
      </c>
      <c r="DT134" t="s">
        <v>670</v>
      </c>
      <c r="DU134" t="s">
        <v>665</v>
      </c>
      <c r="DV134" t="s">
        <v>501</v>
      </c>
      <c r="DW134">
        <v>0.232297</v>
      </c>
      <c r="DX134">
        <v>0.226961</v>
      </c>
      <c r="DY134">
        <v>2.1</v>
      </c>
      <c r="DZ134">
        <v>3.2</v>
      </c>
      <c r="EC134">
        <v>83.763000000000005</v>
      </c>
      <c r="ED134">
        <v>35.144599999999997</v>
      </c>
      <c r="EE134">
        <v>1100.08</v>
      </c>
      <c r="EF134">
        <v>581.75099999999998</v>
      </c>
      <c r="EG134">
        <v>0</v>
      </c>
      <c r="EH134">
        <v>-21907.7</v>
      </c>
      <c r="EI134">
        <v>0</v>
      </c>
      <c r="EJ134">
        <v>0</v>
      </c>
      <c r="EK134">
        <v>2033.7</v>
      </c>
      <c r="EL134">
        <v>5500.95</v>
      </c>
      <c r="EM134">
        <v>12062</v>
      </c>
      <c r="EN134">
        <v>433.91399999999999</v>
      </c>
      <c r="EO134">
        <v>-76.4161</v>
      </c>
      <c r="EP134">
        <v>123.637</v>
      </c>
      <c r="EQ134">
        <v>759.34299999999996</v>
      </c>
      <c r="ER134">
        <v>0</v>
      </c>
      <c r="ES134">
        <v>299.60500000000002</v>
      </c>
      <c r="ET134">
        <v>1182.5899999999999</v>
      </c>
      <c r="EU134">
        <v>4.22</v>
      </c>
      <c r="EV134">
        <v>0.8</v>
      </c>
      <c r="EW134">
        <v>4.41</v>
      </c>
      <c r="EX134">
        <v>24.03</v>
      </c>
      <c r="EY134">
        <v>0</v>
      </c>
      <c r="EZ134">
        <v>-71.41</v>
      </c>
      <c r="FA134">
        <v>0</v>
      </c>
      <c r="FB134">
        <v>0</v>
      </c>
      <c r="FC134">
        <v>9.4</v>
      </c>
      <c r="FD134">
        <v>31.33</v>
      </c>
      <c r="FE134">
        <v>50.34</v>
      </c>
      <c r="FF134">
        <v>1.88</v>
      </c>
      <c r="FG134">
        <v>55</v>
      </c>
      <c r="FT134">
        <v>0</v>
      </c>
      <c r="FU134">
        <v>0.19888800000000001</v>
      </c>
      <c r="FV134">
        <v>0.12561700000000001</v>
      </c>
      <c r="FW134">
        <v>7.7370900000000006E-2</v>
      </c>
      <c r="FX134">
        <v>0</v>
      </c>
      <c r="FY134">
        <v>-0.45125799999999999</v>
      </c>
      <c r="FZ134">
        <v>0</v>
      </c>
      <c r="GA134">
        <v>0</v>
      </c>
      <c r="GB134">
        <v>0.53989299999999996</v>
      </c>
      <c r="GC134">
        <v>0.84999199999999997</v>
      </c>
      <c r="GD134">
        <v>1.82348</v>
      </c>
      <c r="GE134">
        <v>7.39533E-2</v>
      </c>
      <c r="GF134">
        <v>3.23793</v>
      </c>
      <c r="GG134">
        <v>795.91700000000003</v>
      </c>
      <c r="GH134">
        <v>78.096900000000005</v>
      </c>
      <c r="GI134">
        <v>1100.08</v>
      </c>
      <c r="GJ134">
        <v>0</v>
      </c>
      <c r="GK134">
        <v>5894.96</v>
      </c>
      <c r="GL134">
        <v>6547.69</v>
      </c>
      <c r="GM134">
        <v>10697.7</v>
      </c>
      <c r="GN134">
        <v>540.49900000000002</v>
      </c>
      <c r="GO134">
        <v>25655</v>
      </c>
      <c r="GP134">
        <v>662.53399999999999</v>
      </c>
      <c r="GQ134">
        <v>1174.1099999999999</v>
      </c>
      <c r="GR134">
        <v>291.12400000000002</v>
      </c>
      <c r="GS134">
        <v>2127.77</v>
      </c>
      <c r="GT134">
        <v>25.1815</v>
      </c>
      <c r="GU134">
        <v>2.04</v>
      </c>
      <c r="GV134">
        <v>4.41</v>
      </c>
      <c r="GW134">
        <v>74.466700000000003</v>
      </c>
      <c r="GX134">
        <v>27.51</v>
      </c>
      <c r="GY134">
        <v>41.25</v>
      </c>
      <c r="GZ134">
        <v>44.98</v>
      </c>
      <c r="HA134">
        <v>2.64</v>
      </c>
      <c r="HB134">
        <v>222.47800000000001</v>
      </c>
      <c r="HC134">
        <v>23.85</v>
      </c>
      <c r="HD134">
        <v>2.04</v>
      </c>
      <c r="HE134">
        <v>4.41</v>
      </c>
      <c r="HF134">
        <v>33.51</v>
      </c>
      <c r="HG134">
        <v>27.51</v>
      </c>
      <c r="HH134">
        <v>34.76</v>
      </c>
      <c r="HI134">
        <v>44.98</v>
      </c>
      <c r="HJ134">
        <v>2.64</v>
      </c>
      <c r="HK134">
        <v>173.7</v>
      </c>
      <c r="ID134">
        <v>0</v>
      </c>
      <c r="IE134">
        <v>0.50183800000000001</v>
      </c>
      <c r="IF134">
        <v>0.12561700000000001</v>
      </c>
      <c r="IG134">
        <v>0</v>
      </c>
      <c r="IH134">
        <v>1.7213499999999999</v>
      </c>
      <c r="II134">
        <v>0.80892399999999998</v>
      </c>
      <c r="IJ134">
        <v>1.7518499999999999</v>
      </c>
      <c r="IK134">
        <v>0.114331</v>
      </c>
      <c r="IL134">
        <v>5.0239099999999999</v>
      </c>
      <c r="IM134">
        <v>56.8</v>
      </c>
      <c r="IN134">
        <v>32.1</v>
      </c>
      <c r="IO134">
        <v>24.7</v>
      </c>
      <c r="IP134">
        <v>57.4</v>
      </c>
      <c r="IQ134">
        <v>32.1</v>
      </c>
      <c r="IR134">
        <v>25.3</v>
      </c>
      <c r="IU134">
        <v>7.9</v>
      </c>
      <c r="IV134">
        <v>25.56</v>
      </c>
      <c r="IW134">
        <v>8.8800000000000008</v>
      </c>
      <c r="IX134">
        <v>25.69</v>
      </c>
      <c r="IY134">
        <v>7.9</v>
      </c>
      <c r="IZ134">
        <v>25.56</v>
      </c>
      <c r="JA134">
        <v>9.44</v>
      </c>
      <c r="JB134">
        <v>96.658199999999994</v>
      </c>
      <c r="JK134">
        <v>1</v>
      </c>
      <c r="JL134">
        <v>14.423</v>
      </c>
      <c r="JM134">
        <v>14.423</v>
      </c>
      <c r="JP134">
        <v>21914.1</v>
      </c>
      <c r="JQ134">
        <v>14.423</v>
      </c>
      <c r="JR134">
        <v>1.33</v>
      </c>
      <c r="JS134">
        <v>2.0099999999999998</v>
      </c>
      <c r="JT134">
        <v>7.39</v>
      </c>
      <c r="JU134">
        <v>1.33</v>
      </c>
      <c r="JV134">
        <v>2.0099999999999998</v>
      </c>
      <c r="JW134">
        <v>7.42</v>
      </c>
      <c r="JZ134">
        <v>2</v>
      </c>
      <c r="KA134">
        <v>8</v>
      </c>
      <c r="KB134">
        <v>81.833200000000005</v>
      </c>
      <c r="KC134">
        <v>25.589400000000001</v>
      </c>
      <c r="KD134">
        <v>81.8322</v>
      </c>
      <c r="KE134">
        <v>37.866199999999999</v>
      </c>
      <c r="KF134">
        <v>142.624</v>
      </c>
      <c r="KG134">
        <v>28.065300000000001</v>
      </c>
      <c r="KJ134">
        <v>16.945</v>
      </c>
      <c r="KK134">
        <v>9.2389899999999994</v>
      </c>
      <c r="KL134">
        <v>219.49799999999999</v>
      </c>
      <c r="KM134">
        <v>114.49</v>
      </c>
      <c r="KN134">
        <v>0</v>
      </c>
      <c r="KO134">
        <v>-3340.13</v>
      </c>
      <c r="KP134">
        <v>0</v>
      </c>
      <c r="KQ134">
        <v>0</v>
      </c>
      <c r="KR134">
        <v>441.303</v>
      </c>
      <c r="KS134">
        <v>1090.23</v>
      </c>
      <c r="KT134">
        <v>2466.0500000000002</v>
      </c>
      <c r="KU134">
        <v>95.033199999999994</v>
      </c>
      <c r="KV134">
        <v>1112.6600000000001</v>
      </c>
      <c r="KW134">
        <v>656.14700000000005</v>
      </c>
      <c r="KX134">
        <v>4029.86</v>
      </c>
      <c r="KY134">
        <v>0</v>
      </c>
      <c r="KZ134">
        <v>1590.01</v>
      </c>
      <c r="LA134">
        <v>6276.02</v>
      </c>
      <c r="LB134">
        <v>17.412500000000001</v>
      </c>
      <c r="LC134">
        <v>21.590599999999998</v>
      </c>
      <c r="LD134">
        <v>219.49799999999999</v>
      </c>
      <c r="LE134">
        <v>114.49</v>
      </c>
      <c r="LF134">
        <v>-3340.13</v>
      </c>
      <c r="LG134">
        <v>441.303</v>
      </c>
      <c r="LH134">
        <v>1094.74</v>
      </c>
      <c r="LI134">
        <v>2466.0500000000002</v>
      </c>
      <c r="LJ134">
        <v>95.033199999999994</v>
      </c>
      <c r="LK134">
        <v>1129.99</v>
      </c>
      <c r="LL134">
        <v>671.28399999999999</v>
      </c>
      <c r="LM134">
        <v>4029.86</v>
      </c>
      <c r="LN134">
        <v>1590.01</v>
      </c>
      <c r="LO134">
        <v>6291.16</v>
      </c>
      <c r="LP134">
        <v>167.19200000000001</v>
      </c>
      <c r="LQ134">
        <v>20.066099999999999</v>
      </c>
      <c r="LR134">
        <v>219.49799999999999</v>
      </c>
      <c r="LS134">
        <v>0</v>
      </c>
      <c r="LT134">
        <v>1278.6099999999999</v>
      </c>
      <c r="LU134">
        <v>1315.06</v>
      </c>
      <c r="LV134">
        <v>2209.0100000000002</v>
      </c>
      <c r="LW134">
        <v>129.84899999999999</v>
      </c>
      <c r="LX134">
        <v>5339.28</v>
      </c>
      <c r="LY134">
        <v>3516.09</v>
      </c>
      <c r="LZ134">
        <v>6231.06</v>
      </c>
      <c r="MA134">
        <v>1545</v>
      </c>
      <c r="MB134">
        <v>11292.2</v>
      </c>
    </row>
    <row r="135" spans="1:340" x14ac:dyDescent="0.25">
      <c r="A135" s="26">
        <v>44502.582199074073</v>
      </c>
      <c r="B135" t="s">
        <v>1483</v>
      </c>
      <c r="C135" t="s">
        <v>935</v>
      </c>
      <c r="D135">
        <v>4</v>
      </c>
      <c r="E135">
        <v>8</v>
      </c>
      <c r="F135">
        <v>6960</v>
      </c>
      <c r="G135" t="s">
        <v>87</v>
      </c>
      <c r="H135" t="s">
        <v>393</v>
      </c>
      <c r="I135">
        <v>3.93</v>
      </c>
      <c r="J135">
        <v>1.7</v>
      </c>
      <c r="K135">
        <v>1.7</v>
      </c>
      <c r="L135">
        <v>25.6</v>
      </c>
      <c r="O135">
        <v>113.746</v>
      </c>
      <c r="P135">
        <v>616.12400000000002</v>
      </c>
      <c r="Q135">
        <v>1100.08</v>
      </c>
      <c r="R135">
        <v>581.73099999999999</v>
      </c>
      <c r="S135">
        <v>0</v>
      </c>
      <c r="T135">
        <v>-22826.9</v>
      </c>
      <c r="U135">
        <v>0</v>
      </c>
      <c r="V135">
        <v>0</v>
      </c>
      <c r="W135">
        <v>2033.7</v>
      </c>
      <c r="X135">
        <v>5595.25</v>
      </c>
      <c r="Y135">
        <v>12062</v>
      </c>
      <c r="Z135">
        <v>433.91399999999999</v>
      </c>
      <c r="AA135">
        <v>-290.41300000000001</v>
      </c>
      <c r="AB135">
        <v>2411.6799999999998</v>
      </c>
      <c r="AC135">
        <v>167.90299999999999</v>
      </c>
      <c r="AD135">
        <v>730.226</v>
      </c>
      <c r="AE135">
        <v>0</v>
      </c>
      <c r="AF135">
        <v>299.60500000000002</v>
      </c>
      <c r="AG135">
        <v>1197.73</v>
      </c>
      <c r="AH135">
        <v>898.12900000000002</v>
      </c>
      <c r="AI135">
        <v>5.71</v>
      </c>
      <c r="AJ135">
        <v>10.82</v>
      </c>
      <c r="AK135">
        <v>4.3899999999999997</v>
      </c>
      <c r="AL135">
        <v>23.23</v>
      </c>
      <c r="AM135">
        <v>0</v>
      </c>
      <c r="AN135">
        <v>-75.52</v>
      </c>
      <c r="AO135">
        <v>0</v>
      </c>
      <c r="AP135">
        <v>0</v>
      </c>
      <c r="AQ135">
        <v>9.15</v>
      </c>
      <c r="AR135">
        <v>31.68</v>
      </c>
      <c r="AS135">
        <v>49.82</v>
      </c>
      <c r="AT135">
        <v>1.82</v>
      </c>
      <c r="AU135">
        <v>61.1</v>
      </c>
      <c r="AV135">
        <v>44.15</v>
      </c>
      <c r="BI135">
        <v>0</v>
      </c>
      <c r="BJ135">
        <v>2.0850300000000002</v>
      </c>
      <c r="BK135">
        <v>0.12561700000000001</v>
      </c>
      <c r="BL135">
        <v>7.7370900000000006E-2</v>
      </c>
      <c r="BM135">
        <v>0</v>
      </c>
      <c r="BN135">
        <v>-0.43360799999999999</v>
      </c>
      <c r="BO135">
        <v>0</v>
      </c>
      <c r="BP135">
        <v>0</v>
      </c>
      <c r="BQ135">
        <v>0.53989299999999996</v>
      </c>
      <c r="BR135">
        <v>0.88109000000000004</v>
      </c>
      <c r="BS135">
        <v>1.82348</v>
      </c>
      <c r="BT135">
        <v>7.39533E-2</v>
      </c>
      <c r="BU135">
        <v>5.1728300000000003</v>
      </c>
      <c r="BV135">
        <v>2.2880199999999999</v>
      </c>
      <c r="BW135">
        <v>115.34099999999999</v>
      </c>
      <c r="BX135">
        <v>886.69600000000003</v>
      </c>
      <c r="BY135">
        <v>1100.08</v>
      </c>
      <c r="BZ135">
        <v>581.73099999999999</v>
      </c>
      <c r="CA135">
        <v>-22826.9</v>
      </c>
      <c r="CB135">
        <v>2033.7</v>
      </c>
      <c r="CC135">
        <v>5613.5</v>
      </c>
      <c r="CD135">
        <v>12062</v>
      </c>
      <c r="CE135">
        <v>433.91399999999999</v>
      </c>
      <c r="CF135">
        <v>6.3121599999999998E-4</v>
      </c>
      <c r="CG135">
        <v>2683.85</v>
      </c>
      <c r="CH135">
        <v>170.25700000000001</v>
      </c>
      <c r="CI135">
        <v>730.226</v>
      </c>
      <c r="CJ135">
        <v>299.60500000000002</v>
      </c>
      <c r="CK135">
        <v>1200.0899999999999</v>
      </c>
      <c r="CL135">
        <v>900.48299999999995</v>
      </c>
      <c r="CM135">
        <v>5.83</v>
      </c>
      <c r="CN135">
        <v>14.63</v>
      </c>
      <c r="CO135">
        <v>4.3899999999999997</v>
      </c>
      <c r="CP135">
        <v>23.23</v>
      </c>
      <c r="CQ135">
        <v>-75.56</v>
      </c>
      <c r="CR135">
        <v>9.15</v>
      </c>
      <c r="CS135">
        <v>31.75</v>
      </c>
      <c r="CT135">
        <v>49.82</v>
      </c>
      <c r="CU135">
        <v>1.82</v>
      </c>
      <c r="CV135">
        <v>65.06</v>
      </c>
      <c r="CW135">
        <v>48.08</v>
      </c>
      <c r="DH135">
        <v>0</v>
      </c>
      <c r="DI135">
        <v>2.7679100000000001</v>
      </c>
      <c r="DJ135">
        <v>0.12561700000000001</v>
      </c>
      <c r="DK135">
        <v>7.7370900000000006E-2</v>
      </c>
      <c r="DL135">
        <v>-0.43360799999999999</v>
      </c>
      <c r="DM135">
        <v>0.53989299999999996</v>
      </c>
      <c r="DN135">
        <v>0.88372700000000004</v>
      </c>
      <c r="DO135">
        <v>1.82348</v>
      </c>
      <c r="DP135">
        <v>7.39533E-2</v>
      </c>
      <c r="DQ135">
        <v>5.8583400000000001</v>
      </c>
      <c r="DR135">
        <v>2.9708899999999998</v>
      </c>
      <c r="DS135" t="s">
        <v>1352</v>
      </c>
      <c r="DT135" t="s">
        <v>670</v>
      </c>
      <c r="DU135" t="s">
        <v>665</v>
      </c>
      <c r="DV135" t="s">
        <v>501</v>
      </c>
      <c r="DW135">
        <v>0.68551099999999998</v>
      </c>
      <c r="DX135">
        <v>0.68287399999999998</v>
      </c>
      <c r="DY135">
        <v>6.1</v>
      </c>
      <c r="DZ135">
        <v>8.1999999999999993</v>
      </c>
      <c r="EC135">
        <v>113.746</v>
      </c>
      <c r="ED135">
        <v>616.12400000000002</v>
      </c>
      <c r="EE135">
        <v>1100.08</v>
      </c>
      <c r="EF135">
        <v>581.73099999999999</v>
      </c>
      <c r="EG135">
        <v>0</v>
      </c>
      <c r="EH135">
        <v>-22826.9</v>
      </c>
      <c r="EI135">
        <v>0</v>
      </c>
      <c r="EJ135">
        <v>0</v>
      </c>
      <c r="EK135">
        <v>2033.7</v>
      </c>
      <c r="EL135">
        <v>5595.25</v>
      </c>
      <c r="EM135">
        <v>12062</v>
      </c>
      <c r="EN135">
        <v>433.91399999999999</v>
      </c>
      <c r="EO135">
        <v>-290.41300000000001</v>
      </c>
      <c r="EP135">
        <v>167.90299999999999</v>
      </c>
      <c r="EQ135">
        <v>730.226</v>
      </c>
      <c r="ER135">
        <v>0</v>
      </c>
      <c r="ES135">
        <v>299.60500000000002</v>
      </c>
      <c r="ET135">
        <v>1197.73</v>
      </c>
      <c r="EU135">
        <v>5.71</v>
      </c>
      <c r="EV135">
        <v>10.82</v>
      </c>
      <c r="EW135">
        <v>4.3899999999999997</v>
      </c>
      <c r="EX135">
        <v>23.23</v>
      </c>
      <c r="EY135">
        <v>0</v>
      </c>
      <c r="EZ135">
        <v>-75.52</v>
      </c>
      <c r="FA135">
        <v>0</v>
      </c>
      <c r="FB135">
        <v>0</v>
      </c>
      <c r="FC135">
        <v>9.15</v>
      </c>
      <c r="FD135">
        <v>31.68</v>
      </c>
      <c r="FE135">
        <v>49.82</v>
      </c>
      <c r="FF135">
        <v>1.82</v>
      </c>
      <c r="FG135">
        <v>61.1</v>
      </c>
      <c r="FT135">
        <v>0</v>
      </c>
      <c r="FU135">
        <v>2.0850300000000002</v>
      </c>
      <c r="FV135">
        <v>0.12561700000000001</v>
      </c>
      <c r="FW135">
        <v>7.7370900000000006E-2</v>
      </c>
      <c r="FX135">
        <v>0</v>
      </c>
      <c r="FY135">
        <v>-0.43360799999999999</v>
      </c>
      <c r="FZ135">
        <v>0</v>
      </c>
      <c r="GA135">
        <v>0</v>
      </c>
      <c r="GB135">
        <v>0.53989299999999996</v>
      </c>
      <c r="GC135">
        <v>0.88109000000000004</v>
      </c>
      <c r="GD135">
        <v>1.82348</v>
      </c>
      <c r="GE135">
        <v>7.39533E-2</v>
      </c>
      <c r="GF135">
        <v>5.1728300000000003</v>
      </c>
      <c r="GG135">
        <v>764.79700000000003</v>
      </c>
      <c r="GH135">
        <v>1776.15</v>
      </c>
      <c r="GI135">
        <v>1100.08</v>
      </c>
      <c r="GJ135">
        <v>0</v>
      </c>
      <c r="GK135">
        <v>5894.96</v>
      </c>
      <c r="GL135">
        <v>6547.69</v>
      </c>
      <c r="GM135">
        <v>10697.7</v>
      </c>
      <c r="GN135">
        <v>540.49900000000002</v>
      </c>
      <c r="GO135">
        <v>27321.9</v>
      </c>
      <c r="GP135">
        <v>636.66700000000003</v>
      </c>
      <c r="GQ135">
        <v>1140.5</v>
      </c>
      <c r="GR135">
        <v>291.12400000000002</v>
      </c>
      <c r="GS135">
        <v>2068.29</v>
      </c>
      <c r="GT135">
        <v>25.136700000000001</v>
      </c>
      <c r="GU135">
        <v>28.91</v>
      </c>
      <c r="GV135">
        <v>4.3899999999999997</v>
      </c>
      <c r="GW135">
        <v>65.319999999999993</v>
      </c>
      <c r="GX135">
        <v>26.91</v>
      </c>
      <c r="GY135">
        <v>41.09</v>
      </c>
      <c r="GZ135">
        <v>44.64</v>
      </c>
      <c r="HA135">
        <v>2.29</v>
      </c>
      <c r="HB135">
        <v>238.68700000000001</v>
      </c>
      <c r="HC135">
        <v>22.9</v>
      </c>
      <c r="HD135">
        <v>28.91</v>
      </c>
      <c r="HE135">
        <v>4.3899999999999997</v>
      </c>
      <c r="HF135">
        <v>32.659999999999997</v>
      </c>
      <c r="HG135">
        <v>26.91</v>
      </c>
      <c r="HH135">
        <v>34.6</v>
      </c>
      <c r="HI135">
        <v>44.64</v>
      </c>
      <c r="HJ135">
        <v>2.29</v>
      </c>
      <c r="HK135">
        <v>197.3</v>
      </c>
      <c r="ID135">
        <v>0</v>
      </c>
      <c r="IE135">
        <v>5.0144500000000001</v>
      </c>
      <c r="IF135">
        <v>0.12561700000000001</v>
      </c>
      <c r="IG135">
        <v>0</v>
      </c>
      <c r="IH135">
        <v>1.7213499999999999</v>
      </c>
      <c r="II135">
        <v>0.80892399999999998</v>
      </c>
      <c r="IJ135">
        <v>1.7518499999999999</v>
      </c>
      <c r="IK135">
        <v>0.114331</v>
      </c>
      <c r="IL135">
        <v>9.5365199999999994</v>
      </c>
      <c r="IM135">
        <v>57.2</v>
      </c>
      <c r="IN135">
        <v>31.6</v>
      </c>
      <c r="IO135">
        <v>25.6</v>
      </c>
      <c r="IP135">
        <v>58.9</v>
      </c>
      <c r="IQ135">
        <v>31.6</v>
      </c>
      <c r="IR135">
        <v>27.3</v>
      </c>
      <c r="IU135">
        <v>17.98</v>
      </c>
      <c r="IV135">
        <v>26.17</v>
      </c>
      <c r="IW135">
        <v>21.8</v>
      </c>
      <c r="IX135">
        <v>26.28</v>
      </c>
      <c r="IY135">
        <v>17.98</v>
      </c>
      <c r="IZ135">
        <v>26.17</v>
      </c>
      <c r="JA135">
        <v>36.07</v>
      </c>
      <c r="JB135">
        <v>87.686700000000002</v>
      </c>
      <c r="JK135">
        <v>1</v>
      </c>
      <c r="JL135">
        <v>14.5977</v>
      </c>
      <c r="JM135">
        <v>14.5977</v>
      </c>
      <c r="JP135">
        <v>22833.599999999999</v>
      </c>
      <c r="JQ135">
        <v>14.5977</v>
      </c>
      <c r="JR135">
        <v>1.39</v>
      </c>
      <c r="JS135">
        <v>2.11</v>
      </c>
      <c r="JT135">
        <v>7.49</v>
      </c>
      <c r="JU135">
        <v>1.4</v>
      </c>
      <c r="JV135">
        <v>2.09</v>
      </c>
      <c r="JW135">
        <v>7.57</v>
      </c>
      <c r="JZ135">
        <v>2</v>
      </c>
      <c r="KA135">
        <v>8</v>
      </c>
      <c r="KB135">
        <v>83.240799999999993</v>
      </c>
      <c r="KC135">
        <v>33.906799999999997</v>
      </c>
      <c r="KD135">
        <v>83.284300000000002</v>
      </c>
      <c r="KE135">
        <v>46.238799999999998</v>
      </c>
      <c r="KF135">
        <v>145.636</v>
      </c>
      <c r="KG135">
        <v>83.183400000000006</v>
      </c>
      <c r="KJ135">
        <v>23.027000000000001</v>
      </c>
      <c r="KK135">
        <v>155.506</v>
      </c>
      <c r="KL135">
        <v>219.49799999999999</v>
      </c>
      <c r="KM135">
        <v>114.48699999999999</v>
      </c>
      <c r="KN135">
        <v>0</v>
      </c>
      <c r="KO135">
        <v>-3496.7</v>
      </c>
      <c r="KP135">
        <v>0</v>
      </c>
      <c r="KQ135">
        <v>0</v>
      </c>
      <c r="KR135">
        <v>441.303</v>
      </c>
      <c r="KS135">
        <v>1110.93</v>
      </c>
      <c r="KT135">
        <v>2466.0500000000002</v>
      </c>
      <c r="KU135">
        <v>95.033199999999994</v>
      </c>
      <c r="KV135">
        <v>1129.1400000000001</v>
      </c>
      <c r="KW135">
        <v>891.06600000000003</v>
      </c>
      <c r="KX135">
        <v>3875.33</v>
      </c>
      <c r="KY135">
        <v>0</v>
      </c>
      <c r="KZ135">
        <v>1590.01</v>
      </c>
      <c r="LA135">
        <v>6356.41</v>
      </c>
      <c r="LB135">
        <v>23.311299999999999</v>
      </c>
      <c r="LC135">
        <v>221.803</v>
      </c>
      <c r="LD135">
        <v>219.49799999999999</v>
      </c>
      <c r="LE135">
        <v>114.48699999999999</v>
      </c>
      <c r="LF135">
        <v>-3496.7</v>
      </c>
      <c r="LG135">
        <v>441.303</v>
      </c>
      <c r="LH135">
        <v>1114.56</v>
      </c>
      <c r="LI135">
        <v>2466.0500000000002</v>
      </c>
      <c r="LJ135">
        <v>95.033199999999994</v>
      </c>
      <c r="LK135">
        <v>1199.3399999999999</v>
      </c>
      <c r="LL135">
        <v>903.56200000000001</v>
      </c>
      <c r="LM135">
        <v>3875.33</v>
      </c>
      <c r="LN135">
        <v>1590.01</v>
      </c>
      <c r="LO135">
        <v>6368.91</v>
      </c>
      <c r="LP135">
        <v>160.86099999999999</v>
      </c>
      <c r="LQ135">
        <v>431.18099999999998</v>
      </c>
      <c r="LR135">
        <v>219.49799999999999</v>
      </c>
      <c r="LS135">
        <v>0</v>
      </c>
      <c r="LT135">
        <v>1278.6099999999999</v>
      </c>
      <c r="LU135">
        <v>1315.06</v>
      </c>
      <c r="LV135">
        <v>2209.0100000000002</v>
      </c>
      <c r="LW135">
        <v>129.84899999999999</v>
      </c>
      <c r="LX135">
        <v>5744.07</v>
      </c>
      <c r="LY135">
        <v>3378.81</v>
      </c>
      <c r="LZ135">
        <v>6052.65</v>
      </c>
      <c r="MA135">
        <v>1545</v>
      </c>
      <c r="MB135">
        <v>10976.5</v>
      </c>
    </row>
    <row r="136" spans="1:340" x14ac:dyDescent="0.25">
      <c r="A136" s="26">
        <v>44502.582627314812</v>
      </c>
      <c r="B136" t="s">
        <v>1484</v>
      </c>
      <c r="C136" t="s">
        <v>937</v>
      </c>
      <c r="D136">
        <v>5</v>
      </c>
      <c r="E136">
        <v>8</v>
      </c>
      <c r="F136">
        <v>6960</v>
      </c>
      <c r="G136" t="s">
        <v>87</v>
      </c>
      <c r="H136" t="s">
        <v>393</v>
      </c>
      <c r="I136">
        <v>0.99</v>
      </c>
      <c r="J136">
        <v>0.5</v>
      </c>
      <c r="K136">
        <v>0.5</v>
      </c>
      <c r="L136">
        <v>24.3</v>
      </c>
      <c r="O136">
        <v>72.380799999999994</v>
      </c>
      <c r="P136">
        <v>15.593400000000001</v>
      </c>
      <c r="Q136">
        <v>1100.08</v>
      </c>
      <c r="R136">
        <v>581.78200000000004</v>
      </c>
      <c r="S136">
        <v>0</v>
      </c>
      <c r="T136">
        <v>-21917.4</v>
      </c>
      <c r="U136">
        <v>0</v>
      </c>
      <c r="V136">
        <v>0</v>
      </c>
      <c r="W136">
        <v>2033.7</v>
      </c>
      <c r="X136">
        <v>5530.43</v>
      </c>
      <c r="Y136">
        <v>12062</v>
      </c>
      <c r="Z136">
        <v>433.91399999999999</v>
      </c>
      <c r="AA136">
        <v>-87.582400000000007</v>
      </c>
      <c r="AB136">
        <v>1769.84</v>
      </c>
      <c r="AC136">
        <v>106.849</v>
      </c>
      <c r="AD136">
        <v>773.87400000000002</v>
      </c>
      <c r="AE136">
        <v>0</v>
      </c>
      <c r="AF136">
        <v>299.60500000000002</v>
      </c>
      <c r="AG136">
        <v>1180.33</v>
      </c>
      <c r="AH136">
        <v>880.72299999999996</v>
      </c>
      <c r="AI136">
        <v>3.53</v>
      </c>
      <c r="AJ136">
        <v>0.53</v>
      </c>
      <c r="AK136">
        <v>4.41</v>
      </c>
      <c r="AL136">
        <v>24.42</v>
      </c>
      <c r="AM136">
        <v>0</v>
      </c>
      <c r="AN136">
        <v>-71.61</v>
      </c>
      <c r="AO136">
        <v>0</v>
      </c>
      <c r="AP136">
        <v>0</v>
      </c>
      <c r="AQ136">
        <v>9.41</v>
      </c>
      <c r="AR136">
        <v>31.46</v>
      </c>
      <c r="AS136">
        <v>50.37</v>
      </c>
      <c r="AT136">
        <v>1.87</v>
      </c>
      <c r="AU136">
        <v>54.39</v>
      </c>
      <c r="AV136">
        <v>32.89</v>
      </c>
      <c r="BI136">
        <v>0</v>
      </c>
      <c r="BJ136">
        <v>0.101864</v>
      </c>
      <c r="BK136">
        <v>0.12561700000000001</v>
      </c>
      <c r="BL136">
        <v>7.7370900000000006E-2</v>
      </c>
      <c r="BM136">
        <v>0</v>
      </c>
      <c r="BN136">
        <v>-0.30429</v>
      </c>
      <c r="BO136">
        <v>0</v>
      </c>
      <c r="BP136">
        <v>0</v>
      </c>
      <c r="BQ136">
        <v>0.53989299999999996</v>
      </c>
      <c r="BR136">
        <v>0.85557700000000003</v>
      </c>
      <c r="BS136">
        <v>1.82348</v>
      </c>
      <c r="BT136">
        <v>7.39533E-2</v>
      </c>
      <c r="BU136">
        <v>3.2934600000000001</v>
      </c>
      <c r="BV136">
        <v>0.30485099999999998</v>
      </c>
      <c r="BW136">
        <v>68.598399999999998</v>
      </c>
      <c r="BX136">
        <v>74.329300000000003</v>
      </c>
      <c r="BY136">
        <v>1100.08</v>
      </c>
      <c r="BZ136">
        <v>581.78200000000004</v>
      </c>
      <c r="CA136">
        <v>-21917.4</v>
      </c>
      <c r="CB136">
        <v>2033.7</v>
      </c>
      <c r="CC136">
        <v>5563.05</v>
      </c>
      <c r="CD136">
        <v>12062</v>
      </c>
      <c r="CE136">
        <v>433.91399999999999</v>
      </c>
      <c r="CF136">
        <v>-3.05166E-4</v>
      </c>
      <c r="CG136">
        <v>1824.79</v>
      </c>
      <c r="CH136">
        <v>101.265</v>
      </c>
      <c r="CI136">
        <v>773.87400000000002</v>
      </c>
      <c r="CJ136">
        <v>299.60500000000002</v>
      </c>
      <c r="CK136">
        <v>1174.74</v>
      </c>
      <c r="CL136">
        <v>875.14</v>
      </c>
      <c r="CM136">
        <v>3.42</v>
      </c>
      <c r="CN136">
        <v>1.63</v>
      </c>
      <c r="CO136">
        <v>4.41</v>
      </c>
      <c r="CP136">
        <v>24.42</v>
      </c>
      <c r="CQ136">
        <v>-71.62</v>
      </c>
      <c r="CR136">
        <v>9.41</v>
      </c>
      <c r="CS136">
        <v>31.6</v>
      </c>
      <c r="CT136">
        <v>50.37</v>
      </c>
      <c r="CU136">
        <v>1.87</v>
      </c>
      <c r="CV136">
        <v>55.51</v>
      </c>
      <c r="CW136">
        <v>33.880000000000003</v>
      </c>
      <c r="DH136">
        <v>0</v>
      </c>
      <c r="DI136">
        <v>0.37361699999999998</v>
      </c>
      <c r="DJ136">
        <v>0.12561700000000001</v>
      </c>
      <c r="DK136">
        <v>7.7370900000000006E-2</v>
      </c>
      <c r="DL136">
        <v>-0.30429</v>
      </c>
      <c r="DM136">
        <v>0.53989299999999996</v>
      </c>
      <c r="DN136">
        <v>0.86385800000000001</v>
      </c>
      <c r="DO136">
        <v>1.82348</v>
      </c>
      <c r="DP136">
        <v>7.39533E-2</v>
      </c>
      <c r="DQ136">
        <v>3.5735000000000001</v>
      </c>
      <c r="DR136">
        <v>0.57660500000000003</v>
      </c>
      <c r="DS136" t="s">
        <v>1352</v>
      </c>
      <c r="DT136" t="s">
        <v>670</v>
      </c>
      <c r="DU136" t="s">
        <v>665</v>
      </c>
      <c r="DV136" t="s">
        <v>501</v>
      </c>
      <c r="DW136">
        <v>0.28003499999999998</v>
      </c>
      <c r="DX136">
        <v>0.27175300000000002</v>
      </c>
      <c r="DY136">
        <v>2</v>
      </c>
      <c r="DZ136">
        <v>2.9</v>
      </c>
      <c r="EC136">
        <v>72.380799999999994</v>
      </c>
      <c r="ED136">
        <v>15.593400000000001</v>
      </c>
      <c r="EE136">
        <v>1100.08</v>
      </c>
      <c r="EF136">
        <v>581.78200000000004</v>
      </c>
      <c r="EG136">
        <v>0</v>
      </c>
      <c r="EH136">
        <v>-21917.4</v>
      </c>
      <c r="EI136">
        <v>0</v>
      </c>
      <c r="EJ136">
        <v>0</v>
      </c>
      <c r="EK136">
        <v>2033.7</v>
      </c>
      <c r="EL136">
        <v>5530.43</v>
      </c>
      <c r="EM136">
        <v>12062</v>
      </c>
      <c r="EN136">
        <v>433.91399999999999</v>
      </c>
      <c r="EO136">
        <v>-87.582400000000007</v>
      </c>
      <c r="EP136">
        <v>106.849</v>
      </c>
      <c r="EQ136">
        <v>773.87400000000002</v>
      </c>
      <c r="ER136">
        <v>0</v>
      </c>
      <c r="ES136">
        <v>299.60500000000002</v>
      </c>
      <c r="ET136">
        <v>1180.33</v>
      </c>
      <c r="EU136">
        <v>3.53</v>
      </c>
      <c r="EV136">
        <v>0.53</v>
      </c>
      <c r="EW136">
        <v>4.41</v>
      </c>
      <c r="EX136">
        <v>24.42</v>
      </c>
      <c r="EY136">
        <v>0</v>
      </c>
      <c r="EZ136">
        <v>-71.61</v>
      </c>
      <c r="FA136">
        <v>0</v>
      </c>
      <c r="FB136">
        <v>0</v>
      </c>
      <c r="FC136">
        <v>9.41</v>
      </c>
      <c r="FD136">
        <v>31.46</v>
      </c>
      <c r="FE136">
        <v>50.37</v>
      </c>
      <c r="FF136">
        <v>1.87</v>
      </c>
      <c r="FG136">
        <v>54.39</v>
      </c>
      <c r="FT136">
        <v>0</v>
      </c>
      <c r="FU136">
        <v>0.101864</v>
      </c>
      <c r="FV136">
        <v>0.12561700000000001</v>
      </c>
      <c r="FW136">
        <v>7.7370900000000006E-2</v>
      </c>
      <c r="FX136">
        <v>0</v>
      </c>
      <c r="FY136">
        <v>-0.30429</v>
      </c>
      <c r="FZ136">
        <v>0</v>
      </c>
      <c r="GA136">
        <v>0</v>
      </c>
      <c r="GB136">
        <v>0.53989299999999996</v>
      </c>
      <c r="GC136">
        <v>0.85557700000000003</v>
      </c>
      <c r="GD136">
        <v>1.82348</v>
      </c>
      <c r="GE136">
        <v>7.39533E-2</v>
      </c>
      <c r="GF136">
        <v>3.2934600000000001</v>
      </c>
      <c r="GG136">
        <v>794.49800000000005</v>
      </c>
      <c r="GH136">
        <v>8.1102699999999999</v>
      </c>
      <c r="GI136">
        <v>1100.08</v>
      </c>
      <c r="GJ136">
        <v>0</v>
      </c>
      <c r="GK136">
        <v>5894.96</v>
      </c>
      <c r="GL136">
        <v>6547.69</v>
      </c>
      <c r="GM136">
        <v>10697.7</v>
      </c>
      <c r="GN136">
        <v>540.49900000000002</v>
      </c>
      <c r="GO136">
        <v>25583.599999999999</v>
      </c>
      <c r="GP136">
        <v>661.428</v>
      </c>
      <c r="GQ136">
        <v>1190.81</v>
      </c>
      <c r="GR136">
        <v>291.12400000000002</v>
      </c>
      <c r="GS136">
        <v>2143.36</v>
      </c>
      <c r="GT136">
        <v>27.344799999999999</v>
      </c>
      <c r="GU136">
        <v>0.24</v>
      </c>
      <c r="GV136">
        <v>4.41</v>
      </c>
      <c r="GW136">
        <v>75.444400000000002</v>
      </c>
      <c r="GX136">
        <v>27.38</v>
      </c>
      <c r="GY136">
        <v>41.23</v>
      </c>
      <c r="GZ136">
        <v>44.93</v>
      </c>
      <c r="HA136">
        <v>2.4900000000000002</v>
      </c>
      <c r="HB136">
        <v>223.46899999999999</v>
      </c>
      <c r="HC136">
        <v>23.44</v>
      </c>
      <c r="HD136">
        <v>0.24</v>
      </c>
      <c r="HE136">
        <v>4.41</v>
      </c>
      <c r="HF136">
        <v>33.950000000000003</v>
      </c>
      <c r="HG136">
        <v>27.38</v>
      </c>
      <c r="HH136">
        <v>34.74</v>
      </c>
      <c r="HI136">
        <v>44.93</v>
      </c>
      <c r="HJ136">
        <v>2.4900000000000002</v>
      </c>
      <c r="HK136">
        <v>171.58</v>
      </c>
      <c r="ID136">
        <v>0</v>
      </c>
      <c r="IE136">
        <v>3.88919E-2</v>
      </c>
      <c r="IF136">
        <v>0.12561700000000001</v>
      </c>
      <c r="IG136">
        <v>0</v>
      </c>
      <c r="IH136">
        <v>1.7213499999999999</v>
      </c>
      <c r="II136">
        <v>0.80892399999999998</v>
      </c>
      <c r="IJ136">
        <v>1.7518499999999999</v>
      </c>
      <c r="IK136">
        <v>0.114331</v>
      </c>
      <c r="IL136">
        <v>4.5609599999999997</v>
      </c>
      <c r="IM136">
        <v>56.4</v>
      </c>
      <c r="IN136">
        <v>32.1</v>
      </c>
      <c r="IO136">
        <v>24.3</v>
      </c>
      <c r="IP136">
        <v>56.9</v>
      </c>
      <c r="IQ136">
        <v>32.1</v>
      </c>
      <c r="IR136">
        <v>24.8</v>
      </c>
      <c r="IU136">
        <v>7.57</v>
      </c>
      <c r="IV136">
        <v>25.32</v>
      </c>
      <c r="IW136">
        <v>8.66</v>
      </c>
      <c r="IX136">
        <v>25.22</v>
      </c>
      <c r="IY136">
        <v>7.57</v>
      </c>
      <c r="IZ136">
        <v>25.32</v>
      </c>
      <c r="JA136">
        <v>7.59</v>
      </c>
      <c r="JB136">
        <v>99.849199999999996</v>
      </c>
      <c r="JK136">
        <v>1</v>
      </c>
      <c r="JL136">
        <v>13.4589</v>
      </c>
      <c r="JM136">
        <v>13.4589</v>
      </c>
      <c r="JP136">
        <v>21923.8</v>
      </c>
      <c r="JQ136">
        <v>13.4589</v>
      </c>
      <c r="JR136">
        <v>1.36</v>
      </c>
      <c r="JS136">
        <v>2</v>
      </c>
      <c r="JT136">
        <v>7.36</v>
      </c>
      <c r="JU136">
        <v>1.36</v>
      </c>
      <c r="JV136">
        <v>1.99</v>
      </c>
      <c r="JW136">
        <v>7.35</v>
      </c>
      <c r="JZ136">
        <v>2</v>
      </c>
      <c r="KA136">
        <v>8</v>
      </c>
      <c r="KB136">
        <v>92.336200000000005</v>
      </c>
      <c r="KC136">
        <v>20.845300000000002</v>
      </c>
      <c r="KD136">
        <v>92.334400000000002</v>
      </c>
      <c r="KE136">
        <v>25.7667</v>
      </c>
      <c r="KF136">
        <v>160.733</v>
      </c>
      <c r="KG136">
        <v>13.0482</v>
      </c>
      <c r="KJ136">
        <v>15.133100000000001</v>
      </c>
      <c r="KK136">
        <v>3.9740600000000001</v>
      </c>
      <c r="KL136">
        <v>219.49799999999999</v>
      </c>
      <c r="KM136">
        <v>114.495</v>
      </c>
      <c r="KN136">
        <v>0</v>
      </c>
      <c r="KO136">
        <v>-3352.88</v>
      </c>
      <c r="KP136">
        <v>0</v>
      </c>
      <c r="KQ136">
        <v>0</v>
      </c>
      <c r="KR136">
        <v>441.303</v>
      </c>
      <c r="KS136">
        <v>1096.53</v>
      </c>
      <c r="KT136">
        <v>2466.0500000000002</v>
      </c>
      <c r="KU136">
        <v>95.033199999999994</v>
      </c>
      <c r="KV136">
        <v>1099.1400000000001</v>
      </c>
      <c r="KW136">
        <v>567.04899999999998</v>
      </c>
      <c r="KX136">
        <v>4106.9799999999996</v>
      </c>
      <c r="KY136">
        <v>0</v>
      </c>
      <c r="KZ136">
        <v>1590.01</v>
      </c>
      <c r="LA136">
        <v>6264.04</v>
      </c>
      <c r="LB136">
        <v>14.549899999999999</v>
      </c>
      <c r="LC136">
        <v>18.561499999999999</v>
      </c>
      <c r="LD136">
        <v>219.49799999999999</v>
      </c>
      <c r="LE136">
        <v>114.495</v>
      </c>
      <c r="LF136">
        <v>-3352.88</v>
      </c>
      <c r="LG136">
        <v>441.303</v>
      </c>
      <c r="LH136">
        <v>1103.02</v>
      </c>
      <c r="LI136">
        <v>2466.0500000000002</v>
      </c>
      <c r="LJ136">
        <v>95.033199999999994</v>
      </c>
      <c r="LK136">
        <v>1119.6400000000001</v>
      </c>
      <c r="LL136">
        <v>537.41700000000003</v>
      </c>
      <c r="LM136">
        <v>4106.9799999999996</v>
      </c>
      <c r="LN136">
        <v>1590.01</v>
      </c>
      <c r="LO136">
        <v>6234.41</v>
      </c>
      <c r="LP136">
        <v>168.791</v>
      </c>
      <c r="LQ136">
        <v>2.1892299999999998</v>
      </c>
      <c r="LR136">
        <v>219.49799999999999</v>
      </c>
      <c r="LS136">
        <v>0</v>
      </c>
      <c r="LT136">
        <v>1278.6099999999999</v>
      </c>
      <c r="LU136">
        <v>1315.06</v>
      </c>
      <c r="LV136">
        <v>2209.0100000000002</v>
      </c>
      <c r="LW136">
        <v>129.84899999999999</v>
      </c>
      <c r="LX136">
        <v>5323.01</v>
      </c>
      <c r="LY136">
        <v>3510.22</v>
      </c>
      <c r="LZ136">
        <v>6319.66</v>
      </c>
      <c r="MA136">
        <v>1545</v>
      </c>
      <c r="MB136">
        <v>11374.9</v>
      </c>
    </row>
    <row r="137" spans="1:340" x14ac:dyDescent="0.25">
      <c r="A137" s="26">
        <v>44502.583055555559</v>
      </c>
      <c r="B137" t="s">
        <v>1485</v>
      </c>
      <c r="C137" t="s">
        <v>939</v>
      </c>
      <c r="D137">
        <v>6</v>
      </c>
      <c r="E137">
        <v>8</v>
      </c>
      <c r="F137">
        <v>6960</v>
      </c>
      <c r="G137" t="s">
        <v>87</v>
      </c>
      <c r="H137" t="s">
        <v>393</v>
      </c>
      <c r="I137">
        <v>2.19</v>
      </c>
      <c r="J137">
        <v>1.1000000000000001</v>
      </c>
      <c r="K137">
        <v>1.1000000000000001</v>
      </c>
      <c r="L137">
        <v>26.6</v>
      </c>
      <c r="O137">
        <v>16.389199999999999</v>
      </c>
      <c r="P137">
        <v>457.11500000000001</v>
      </c>
      <c r="Q137">
        <v>1100.08</v>
      </c>
      <c r="R137">
        <v>581.71400000000006</v>
      </c>
      <c r="S137">
        <v>0</v>
      </c>
      <c r="T137">
        <v>-22557.3</v>
      </c>
      <c r="U137">
        <v>0</v>
      </c>
      <c r="V137">
        <v>0</v>
      </c>
      <c r="W137">
        <v>2033.7</v>
      </c>
      <c r="X137">
        <v>5674.26</v>
      </c>
      <c r="Y137">
        <v>12062</v>
      </c>
      <c r="Z137">
        <v>433.91399999999999</v>
      </c>
      <c r="AA137">
        <v>-198.20699999999999</v>
      </c>
      <c r="AB137">
        <v>2155.3000000000002</v>
      </c>
      <c r="AC137">
        <v>24.1919</v>
      </c>
      <c r="AD137">
        <v>703.84699999999998</v>
      </c>
      <c r="AE137">
        <v>0</v>
      </c>
      <c r="AF137">
        <v>299.60500000000002</v>
      </c>
      <c r="AG137">
        <v>1027.6400000000001</v>
      </c>
      <c r="AH137">
        <v>728.03899999999999</v>
      </c>
      <c r="AI137">
        <v>0.83</v>
      </c>
      <c r="AJ137">
        <v>7.76</v>
      </c>
      <c r="AK137">
        <v>4.28</v>
      </c>
      <c r="AL137">
        <v>22.47</v>
      </c>
      <c r="AM137">
        <v>0</v>
      </c>
      <c r="AN137">
        <v>-72.31</v>
      </c>
      <c r="AO137">
        <v>0</v>
      </c>
      <c r="AP137">
        <v>0</v>
      </c>
      <c r="AQ137">
        <v>8.8699999999999992</v>
      </c>
      <c r="AR137">
        <v>31.21</v>
      </c>
      <c r="AS137">
        <v>48.62</v>
      </c>
      <c r="AT137">
        <v>1.79</v>
      </c>
      <c r="AU137">
        <v>53.52</v>
      </c>
      <c r="AV137">
        <v>35.340000000000003</v>
      </c>
      <c r="BI137">
        <v>0</v>
      </c>
      <c r="BJ137">
        <v>1.38323</v>
      </c>
      <c r="BK137">
        <v>0.12561700000000001</v>
      </c>
      <c r="BL137">
        <v>7.7370900000000006E-2</v>
      </c>
      <c r="BM137">
        <v>0</v>
      </c>
      <c r="BN137">
        <v>-0.26889200000000002</v>
      </c>
      <c r="BO137">
        <v>0</v>
      </c>
      <c r="BP137">
        <v>0</v>
      </c>
      <c r="BQ137">
        <v>0.53989299999999996</v>
      </c>
      <c r="BR137">
        <v>0.87763500000000005</v>
      </c>
      <c r="BS137">
        <v>1.82348</v>
      </c>
      <c r="BT137">
        <v>7.39533E-2</v>
      </c>
      <c r="BU137">
        <v>4.6322900000000002</v>
      </c>
      <c r="BV137">
        <v>1.58622</v>
      </c>
      <c r="BW137">
        <v>17.006499999999999</v>
      </c>
      <c r="BX137">
        <v>639.11099999999999</v>
      </c>
      <c r="BY137">
        <v>1100.08</v>
      </c>
      <c r="BZ137">
        <v>581.71400000000006</v>
      </c>
      <c r="CA137">
        <v>-22557.3</v>
      </c>
      <c r="CB137">
        <v>2033.7</v>
      </c>
      <c r="CC137">
        <v>5689.86</v>
      </c>
      <c r="CD137">
        <v>12062</v>
      </c>
      <c r="CE137">
        <v>433.91399999999999</v>
      </c>
      <c r="CF137">
        <v>9.4788700000000001E-4</v>
      </c>
      <c r="CG137">
        <v>2337.91</v>
      </c>
      <c r="CH137">
        <v>25.103200000000001</v>
      </c>
      <c r="CI137">
        <v>703.84699999999998</v>
      </c>
      <c r="CJ137">
        <v>299.60500000000002</v>
      </c>
      <c r="CK137">
        <v>1028.56</v>
      </c>
      <c r="CL137">
        <v>728.95</v>
      </c>
      <c r="CM137">
        <v>0.87</v>
      </c>
      <c r="CN137">
        <v>9.91</v>
      </c>
      <c r="CO137">
        <v>4.28</v>
      </c>
      <c r="CP137">
        <v>22.47</v>
      </c>
      <c r="CQ137">
        <v>-72.33</v>
      </c>
      <c r="CR137">
        <v>8.8699999999999992</v>
      </c>
      <c r="CS137">
        <v>31.27</v>
      </c>
      <c r="CT137">
        <v>48.62</v>
      </c>
      <c r="CU137">
        <v>1.79</v>
      </c>
      <c r="CV137">
        <v>55.75</v>
      </c>
      <c r="CW137">
        <v>37.53</v>
      </c>
      <c r="DH137">
        <v>0</v>
      </c>
      <c r="DI137">
        <v>1.7473799999999999</v>
      </c>
      <c r="DJ137">
        <v>0.12561700000000001</v>
      </c>
      <c r="DK137">
        <v>7.7370900000000006E-2</v>
      </c>
      <c r="DL137">
        <v>-0.26889200000000002</v>
      </c>
      <c r="DM137">
        <v>0.53989299999999996</v>
      </c>
      <c r="DN137">
        <v>0.88038099999999997</v>
      </c>
      <c r="DO137">
        <v>1.82348</v>
      </c>
      <c r="DP137">
        <v>7.39533E-2</v>
      </c>
      <c r="DQ137">
        <v>4.99918</v>
      </c>
      <c r="DR137">
        <v>1.9503600000000001</v>
      </c>
      <c r="DS137" t="s">
        <v>1352</v>
      </c>
      <c r="DT137" t="s">
        <v>670</v>
      </c>
      <c r="DU137" t="s">
        <v>665</v>
      </c>
      <c r="DV137" t="s">
        <v>501</v>
      </c>
      <c r="DW137">
        <v>0.36688599999999999</v>
      </c>
      <c r="DX137">
        <v>0.36414099999999999</v>
      </c>
      <c r="DY137">
        <v>4</v>
      </c>
      <c r="DZ137">
        <v>5.8</v>
      </c>
      <c r="EC137">
        <v>16.389199999999999</v>
      </c>
      <c r="ED137">
        <v>457.11500000000001</v>
      </c>
      <c r="EE137">
        <v>1100.08</v>
      </c>
      <c r="EF137">
        <v>581.71400000000006</v>
      </c>
      <c r="EG137">
        <v>0</v>
      </c>
      <c r="EH137">
        <v>-22557.3</v>
      </c>
      <c r="EI137">
        <v>0</v>
      </c>
      <c r="EJ137">
        <v>0</v>
      </c>
      <c r="EK137">
        <v>2033.7</v>
      </c>
      <c r="EL137">
        <v>5674.26</v>
      </c>
      <c r="EM137">
        <v>12062</v>
      </c>
      <c r="EN137">
        <v>433.91399999999999</v>
      </c>
      <c r="EO137">
        <v>-198.20699999999999</v>
      </c>
      <c r="EP137">
        <v>24.1919</v>
      </c>
      <c r="EQ137">
        <v>703.84699999999998</v>
      </c>
      <c r="ER137">
        <v>0</v>
      </c>
      <c r="ES137">
        <v>299.60500000000002</v>
      </c>
      <c r="ET137">
        <v>1027.6400000000001</v>
      </c>
      <c r="EU137">
        <v>0.83</v>
      </c>
      <c r="EV137">
        <v>7.76</v>
      </c>
      <c r="EW137">
        <v>4.28</v>
      </c>
      <c r="EX137">
        <v>22.47</v>
      </c>
      <c r="EY137">
        <v>0</v>
      </c>
      <c r="EZ137">
        <v>-72.31</v>
      </c>
      <c r="FA137">
        <v>0</v>
      </c>
      <c r="FB137">
        <v>0</v>
      </c>
      <c r="FC137">
        <v>8.8699999999999992</v>
      </c>
      <c r="FD137">
        <v>31.21</v>
      </c>
      <c r="FE137">
        <v>48.62</v>
      </c>
      <c r="FF137">
        <v>1.79</v>
      </c>
      <c r="FG137">
        <v>53.52</v>
      </c>
      <c r="FT137">
        <v>0</v>
      </c>
      <c r="FU137">
        <v>1.38323</v>
      </c>
      <c r="FV137">
        <v>0.12561700000000001</v>
      </c>
      <c r="FW137">
        <v>7.7370900000000006E-2</v>
      </c>
      <c r="FX137">
        <v>0</v>
      </c>
      <c r="FY137">
        <v>-0.26889200000000002</v>
      </c>
      <c r="FZ137">
        <v>0</v>
      </c>
      <c r="GA137">
        <v>0</v>
      </c>
      <c r="GB137">
        <v>0.53989299999999996</v>
      </c>
      <c r="GC137">
        <v>0.87763500000000005</v>
      </c>
      <c r="GD137">
        <v>1.82348</v>
      </c>
      <c r="GE137">
        <v>7.39533E-2</v>
      </c>
      <c r="GF137">
        <v>4.6322900000000002</v>
      </c>
      <c r="GG137">
        <v>255.93</v>
      </c>
      <c r="GH137">
        <v>1267.71</v>
      </c>
      <c r="GI137">
        <v>1100.08</v>
      </c>
      <c r="GJ137">
        <v>0</v>
      </c>
      <c r="GK137">
        <v>5894.96</v>
      </c>
      <c r="GL137">
        <v>6547.69</v>
      </c>
      <c r="GM137">
        <v>10697.7</v>
      </c>
      <c r="GN137">
        <v>540.49900000000002</v>
      </c>
      <c r="GO137">
        <v>26304.6</v>
      </c>
      <c r="GP137">
        <v>213.048</v>
      </c>
      <c r="GQ137">
        <v>1109.8599999999999</v>
      </c>
      <c r="GR137">
        <v>291.12400000000002</v>
      </c>
      <c r="GS137">
        <v>1614.03</v>
      </c>
      <c r="GT137">
        <v>7.73</v>
      </c>
      <c r="GU137">
        <v>15.5</v>
      </c>
      <c r="GV137">
        <v>4.28</v>
      </c>
      <c r="GW137">
        <v>61.307699999999997</v>
      </c>
      <c r="GX137">
        <v>25.99</v>
      </c>
      <c r="GY137">
        <v>40.491399999999999</v>
      </c>
      <c r="GZ137">
        <v>43.47</v>
      </c>
      <c r="HA137">
        <v>2.37</v>
      </c>
      <c r="HB137">
        <v>201.13900000000001</v>
      </c>
      <c r="HC137">
        <v>7.73</v>
      </c>
      <c r="HD137">
        <v>15.5</v>
      </c>
      <c r="HE137">
        <v>4.28</v>
      </c>
      <c r="HF137">
        <v>31.88</v>
      </c>
      <c r="HG137">
        <v>25.99</v>
      </c>
      <c r="HH137">
        <v>33.97</v>
      </c>
      <c r="HI137">
        <v>43.47</v>
      </c>
      <c r="HJ137">
        <v>2.37</v>
      </c>
      <c r="HK137">
        <v>165.19</v>
      </c>
      <c r="ID137">
        <v>0</v>
      </c>
      <c r="IE137">
        <v>2.2424200000000001</v>
      </c>
      <c r="IF137">
        <v>0.12561700000000001</v>
      </c>
      <c r="IG137">
        <v>0</v>
      </c>
      <c r="IH137">
        <v>1.7213499999999999</v>
      </c>
      <c r="II137">
        <v>0.80892399999999998</v>
      </c>
      <c r="IJ137">
        <v>1.7518499999999999</v>
      </c>
      <c r="IK137">
        <v>0.114331</v>
      </c>
      <c r="IL137">
        <v>6.7644900000000003</v>
      </c>
      <c r="IM137">
        <v>62.6</v>
      </c>
      <c r="IN137">
        <v>36</v>
      </c>
      <c r="IO137">
        <v>26.6</v>
      </c>
      <c r="IP137">
        <v>63.7</v>
      </c>
      <c r="IQ137">
        <v>36</v>
      </c>
      <c r="IR137">
        <v>27.7</v>
      </c>
      <c r="IU137">
        <v>14.38</v>
      </c>
      <c r="IV137">
        <v>20.96</v>
      </c>
      <c r="IW137">
        <v>16.53</v>
      </c>
      <c r="IX137">
        <v>21</v>
      </c>
      <c r="IY137">
        <v>14.38</v>
      </c>
      <c r="IZ137">
        <v>20.96</v>
      </c>
      <c r="JA137">
        <v>20.68</v>
      </c>
      <c r="JB137">
        <v>68.137699999999995</v>
      </c>
      <c r="JK137">
        <v>1</v>
      </c>
      <c r="JL137">
        <v>14.7796</v>
      </c>
      <c r="JM137">
        <v>14.7796</v>
      </c>
      <c r="JP137">
        <v>22564</v>
      </c>
      <c r="JQ137">
        <v>14.7796</v>
      </c>
      <c r="JR137">
        <v>1.05</v>
      </c>
      <c r="JS137">
        <v>1.28</v>
      </c>
      <c r="JT137">
        <v>7.5</v>
      </c>
      <c r="JU137">
        <v>1.06</v>
      </c>
      <c r="JV137">
        <v>1.28</v>
      </c>
      <c r="JW137">
        <v>7.55</v>
      </c>
      <c r="JZ137">
        <v>2</v>
      </c>
      <c r="KA137">
        <v>8</v>
      </c>
      <c r="KB137">
        <v>77.037499999999994</v>
      </c>
      <c r="KC137">
        <v>48.793799999999997</v>
      </c>
      <c r="KD137">
        <v>77.009900000000002</v>
      </c>
      <c r="KE137">
        <v>57.446599999999997</v>
      </c>
      <c r="KF137">
        <v>130.73400000000001</v>
      </c>
      <c r="KG137">
        <v>90.404700000000005</v>
      </c>
      <c r="KJ137">
        <v>3.20546</v>
      </c>
      <c r="KK137">
        <v>126.682</v>
      </c>
      <c r="KL137">
        <v>203.99799999999999</v>
      </c>
      <c r="KM137">
        <v>105.23099999999999</v>
      </c>
      <c r="KN137">
        <v>0</v>
      </c>
      <c r="KO137">
        <v>-2331.4499999999998</v>
      </c>
      <c r="KP137">
        <v>0</v>
      </c>
      <c r="KQ137">
        <v>0</v>
      </c>
      <c r="KR137">
        <v>444.32499999999999</v>
      </c>
      <c r="KS137">
        <v>1040.1600000000001</v>
      </c>
      <c r="KT137">
        <v>2355.87</v>
      </c>
      <c r="KU137">
        <v>95.474199999999996</v>
      </c>
      <c r="KV137">
        <v>2043.5</v>
      </c>
      <c r="KW137">
        <v>128.387</v>
      </c>
      <c r="KX137">
        <v>3735.34</v>
      </c>
      <c r="KY137">
        <v>0</v>
      </c>
      <c r="KZ137">
        <v>1590.01</v>
      </c>
      <c r="LA137">
        <v>5453.74</v>
      </c>
      <c r="LB137">
        <v>3.3551000000000002</v>
      </c>
      <c r="LC137">
        <v>174.39699999999999</v>
      </c>
      <c r="LD137">
        <v>203.99799999999999</v>
      </c>
      <c r="LE137">
        <v>105.23099999999999</v>
      </c>
      <c r="LF137">
        <v>-2331.4499999999998</v>
      </c>
      <c r="LG137">
        <v>444.32499999999999</v>
      </c>
      <c r="LH137">
        <v>1042.8699999999999</v>
      </c>
      <c r="LI137">
        <v>2355.87</v>
      </c>
      <c r="LJ137">
        <v>95.474199999999996</v>
      </c>
      <c r="LK137">
        <v>2094.0700000000002</v>
      </c>
      <c r="LL137">
        <v>133.22300000000001</v>
      </c>
      <c r="LM137">
        <v>3735.34</v>
      </c>
      <c r="LN137">
        <v>1590.01</v>
      </c>
      <c r="LO137">
        <v>5458.57</v>
      </c>
      <c r="LP137">
        <v>52.692900000000002</v>
      </c>
      <c r="LQ137">
        <v>309.27199999999999</v>
      </c>
      <c r="LR137">
        <v>203.99799999999999</v>
      </c>
      <c r="LS137">
        <v>0</v>
      </c>
      <c r="LT137">
        <v>1286.71</v>
      </c>
      <c r="LU137">
        <v>1230.25</v>
      </c>
      <c r="LV137">
        <v>2122.71</v>
      </c>
      <c r="LW137">
        <v>142.83199999999999</v>
      </c>
      <c r="LX137">
        <v>5348.46</v>
      </c>
      <c r="LY137">
        <v>1130.6500000000001</v>
      </c>
      <c r="LZ137">
        <v>5890.06</v>
      </c>
      <c r="MA137">
        <v>1545</v>
      </c>
      <c r="MB137">
        <v>8565.7199999999993</v>
      </c>
    </row>
    <row r="138" spans="1:340" x14ac:dyDescent="0.25">
      <c r="A138" s="26">
        <v>44502.583495370367</v>
      </c>
      <c r="B138" t="s">
        <v>1486</v>
      </c>
      <c r="C138" t="s">
        <v>941</v>
      </c>
      <c r="D138">
        <v>7</v>
      </c>
      <c r="E138">
        <v>8</v>
      </c>
      <c r="F138">
        <v>6960</v>
      </c>
      <c r="G138" t="s">
        <v>87</v>
      </c>
      <c r="H138" t="s">
        <v>393</v>
      </c>
      <c r="I138">
        <v>2.23</v>
      </c>
      <c r="J138">
        <v>1.2</v>
      </c>
      <c r="K138">
        <v>1.2</v>
      </c>
      <c r="L138">
        <v>26.6</v>
      </c>
      <c r="O138">
        <v>1.60802</v>
      </c>
      <c r="P138">
        <v>239.25800000000001</v>
      </c>
      <c r="Q138">
        <v>1100.08</v>
      </c>
      <c r="R138">
        <v>581.70500000000004</v>
      </c>
      <c r="S138">
        <v>0</v>
      </c>
      <c r="T138">
        <v>-22265.4</v>
      </c>
      <c r="U138">
        <v>0</v>
      </c>
      <c r="V138">
        <v>0</v>
      </c>
      <c r="W138">
        <v>2033.7</v>
      </c>
      <c r="X138">
        <v>5663.75</v>
      </c>
      <c r="Y138">
        <v>12062</v>
      </c>
      <c r="Z138">
        <v>433.91399999999999</v>
      </c>
      <c r="AA138">
        <v>-149.38499999999999</v>
      </c>
      <c r="AB138">
        <v>1922.65</v>
      </c>
      <c r="AC138">
        <v>2.3734999999999999</v>
      </c>
      <c r="AD138">
        <v>694.88199999999995</v>
      </c>
      <c r="AE138">
        <v>0</v>
      </c>
      <c r="AF138">
        <v>299.60500000000002</v>
      </c>
      <c r="AG138">
        <v>996.86099999999999</v>
      </c>
      <c r="AH138">
        <v>697.25599999999997</v>
      </c>
      <c r="AI138">
        <v>0.08</v>
      </c>
      <c r="AJ138">
        <v>5.29</v>
      </c>
      <c r="AK138">
        <v>4.3499999999999996</v>
      </c>
      <c r="AL138">
        <v>21.94</v>
      </c>
      <c r="AM138">
        <v>0</v>
      </c>
      <c r="AN138">
        <v>-71.97</v>
      </c>
      <c r="AO138">
        <v>0</v>
      </c>
      <c r="AP138">
        <v>0</v>
      </c>
      <c r="AQ138">
        <v>9.0399999999999991</v>
      </c>
      <c r="AR138">
        <v>31.44</v>
      </c>
      <c r="AS138">
        <v>49.53</v>
      </c>
      <c r="AT138">
        <v>1.82</v>
      </c>
      <c r="AU138">
        <v>51.52</v>
      </c>
      <c r="AV138">
        <v>31.66</v>
      </c>
      <c r="BI138">
        <v>0</v>
      </c>
      <c r="BJ138">
        <v>1.23543</v>
      </c>
      <c r="BK138">
        <v>0.12561700000000001</v>
      </c>
      <c r="BL138">
        <v>7.7370900000000006E-2</v>
      </c>
      <c r="BM138">
        <v>0</v>
      </c>
      <c r="BN138">
        <v>-0.18781100000000001</v>
      </c>
      <c r="BO138">
        <v>0</v>
      </c>
      <c r="BP138">
        <v>0</v>
      </c>
      <c r="BQ138">
        <v>0.53989299999999996</v>
      </c>
      <c r="BR138">
        <v>0.87346000000000001</v>
      </c>
      <c r="BS138">
        <v>1.82348</v>
      </c>
      <c r="BT138">
        <v>7.39533E-2</v>
      </c>
      <c r="BU138">
        <v>4.5613900000000003</v>
      </c>
      <c r="BV138">
        <v>1.43842</v>
      </c>
      <c r="BW138">
        <v>1.0654300000000001</v>
      </c>
      <c r="BX138">
        <v>369.52800000000002</v>
      </c>
      <c r="BY138">
        <v>1100.08</v>
      </c>
      <c r="BZ138">
        <v>581.70500000000004</v>
      </c>
      <c r="CA138">
        <v>-22265.4</v>
      </c>
      <c r="CB138">
        <v>2033.7</v>
      </c>
      <c r="CC138">
        <v>5683.4</v>
      </c>
      <c r="CD138">
        <v>12062</v>
      </c>
      <c r="CE138">
        <v>433.91399999999999</v>
      </c>
      <c r="CF138">
        <v>4.75706E-4</v>
      </c>
      <c r="CG138">
        <v>2052.38</v>
      </c>
      <c r="CH138">
        <v>1.5726100000000001</v>
      </c>
      <c r="CI138">
        <v>694.88199999999995</v>
      </c>
      <c r="CJ138">
        <v>299.60500000000002</v>
      </c>
      <c r="CK138">
        <v>996.06</v>
      </c>
      <c r="CL138">
        <v>696.45500000000004</v>
      </c>
      <c r="CM138">
        <v>0.05</v>
      </c>
      <c r="CN138">
        <v>7.55</v>
      </c>
      <c r="CO138">
        <v>4.3499999999999996</v>
      </c>
      <c r="CP138">
        <v>21.94</v>
      </c>
      <c r="CQ138">
        <v>-71.989999999999995</v>
      </c>
      <c r="CR138">
        <v>9.0399999999999991</v>
      </c>
      <c r="CS138">
        <v>31.52</v>
      </c>
      <c r="CT138">
        <v>49.53</v>
      </c>
      <c r="CU138">
        <v>1.82</v>
      </c>
      <c r="CV138">
        <v>53.81</v>
      </c>
      <c r="CW138">
        <v>33.89</v>
      </c>
      <c r="DH138">
        <v>0</v>
      </c>
      <c r="DI138">
        <v>1.7415</v>
      </c>
      <c r="DJ138">
        <v>0.12561700000000001</v>
      </c>
      <c r="DK138">
        <v>7.7370900000000006E-2</v>
      </c>
      <c r="DL138">
        <v>-0.18781100000000001</v>
      </c>
      <c r="DM138">
        <v>0.53989299999999996</v>
      </c>
      <c r="DN138">
        <v>0.87678599999999995</v>
      </c>
      <c r="DO138">
        <v>1.82348</v>
      </c>
      <c r="DP138">
        <v>7.39533E-2</v>
      </c>
      <c r="DQ138">
        <v>5.0707899999999997</v>
      </c>
      <c r="DR138">
        <v>1.9444900000000001</v>
      </c>
      <c r="DS138" t="s">
        <v>1352</v>
      </c>
      <c r="DT138" t="s">
        <v>670</v>
      </c>
      <c r="DU138" t="s">
        <v>665</v>
      </c>
      <c r="DV138" t="s">
        <v>501</v>
      </c>
      <c r="DW138">
        <v>0.50939299999999998</v>
      </c>
      <c r="DX138">
        <v>0.50606799999999996</v>
      </c>
      <c r="DY138">
        <v>4.3</v>
      </c>
      <c r="DZ138">
        <v>6.6</v>
      </c>
      <c r="EC138">
        <v>1.60802</v>
      </c>
      <c r="ED138">
        <v>239.25800000000001</v>
      </c>
      <c r="EE138">
        <v>1100.08</v>
      </c>
      <c r="EF138">
        <v>581.70500000000004</v>
      </c>
      <c r="EG138">
        <v>0</v>
      </c>
      <c r="EH138">
        <v>-22265.4</v>
      </c>
      <c r="EI138">
        <v>0</v>
      </c>
      <c r="EJ138">
        <v>0</v>
      </c>
      <c r="EK138">
        <v>2033.7</v>
      </c>
      <c r="EL138">
        <v>5663.75</v>
      </c>
      <c r="EM138">
        <v>12062</v>
      </c>
      <c r="EN138">
        <v>433.91399999999999</v>
      </c>
      <c r="EO138">
        <v>-149.38499999999999</v>
      </c>
      <c r="EP138">
        <v>2.3734999999999999</v>
      </c>
      <c r="EQ138">
        <v>694.88199999999995</v>
      </c>
      <c r="ER138">
        <v>0</v>
      </c>
      <c r="ES138">
        <v>299.60500000000002</v>
      </c>
      <c r="ET138">
        <v>996.86099999999999</v>
      </c>
      <c r="EU138">
        <v>0.08</v>
      </c>
      <c r="EV138">
        <v>5.29</v>
      </c>
      <c r="EW138">
        <v>4.3499999999999996</v>
      </c>
      <c r="EX138">
        <v>21.94</v>
      </c>
      <c r="EY138">
        <v>0</v>
      </c>
      <c r="EZ138">
        <v>-71.97</v>
      </c>
      <c r="FA138">
        <v>0</v>
      </c>
      <c r="FB138">
        <v>0</v>
      </c>
      <c r="FC138">
        <v>9.0399999999999991</v>
      </c>
      <c r="FD138">
        <v>31.44</v>
      </c>
      <c r="FE138">
        <v>49.53</v>
      </c>
      <c r="FF138">
        <v>1.82</v>
      </c>
      <c r="FG138">
        <v>51.52</v>
      </c>
      <c r="FT138">
        <v>0</v>
      </c>
      <c r="FU138">
        <v>1.23543</v>
      </c>
      <c r="FV138">
        <v>0.12561700000000001</v>
      </c>
      <c r="FW138">
        <v>7.7370900000000006E-2</v>
      </c>
      <c r="FX138">
        <v>0</v>
      </c>
      <c r="FY138">
        <v>-0.18781100000000001</v>
      </c>
      <c r="FZ138">
        <v>0</v>
      </c>
      <c r="GA138">
        <v>0</v>
      </c>
      <c r="GB138">
        <v>0.53989299999999996</v>
      </c>
      <c r="GC138">
        <v>0.87346000000000001</v>
      </c>
      <c r="GD138">
        <v>1.82348</v>
      </c>
      <c r="GE138">
        <v>7.39533E-2</v>
      </c>
      <c r="GF138">
        <v>4.5613900000000003</v>
      </c>
      <c r="GG138">
        <v>64.921700000000001</v>
      </c>
      <c r="GH138">
        <v>768.55200000000002</v>
      </c>
      <c r="GI138">
        <v>1100.08</v>
      </c>
      <c r="GJ138">
        <v>0</v>
      </c>
      <c r="GK138">
        <v>5894.96</v>
      </c>
      <c r="GL138">
        <v>6547.69</v>
      </c>
      <c r="GM138">
        <v>10697.7</v>
      </c>
      <c r="GN138">
        <v>540.49900000000002</v>
      </c>
      <c r="GO138">
        <v>25614.400000000001</v>
      </c>
      <c r="GP138">
        <v>54.042000000000002</v>
      </c>
      <c r="GQ138">
        <v>1099.4100000000001</v>
      </c>
      <c r="GR138">
        <v>291.12400000000002</v>
      </c>
      <c r="GS138">
        <v>1444.57</v>
      </c>
      <c r="GT138">
        <v>1.6070500000000001</v>
      </c>
      <c r="GU138">
        <v>11.62</v>
      </c>
      <c r="GV138">
        <v>4.3499999999999996</v>
      </c>
      <c r="GW138">
        <v>62.1</v>
      </c>
      <c r="GX138">
        <v>26.49</v>
      </c>
      <c r="GY138">
        <v>40.737099999999998</v>
      </c>
      <c r="GZ138">
        <v>44.28</v>
      </c>
      <c r="HA138">
        <v>2.42</v>
      </c>
      <c r="HB138">
        <v>193.60400000000001</v>
      </c>
      <c r="HC138">
        <v>1.91</v>
      </c>
      <c r="HD138">
        <v>11.62</v>
      </c>
      <c r="HE138">
        <v>4.3499999999999996</v>
      </c>
      <c r="HF138">
        <v>31.05</v>
      </c>
      <c r="HG138">
        <v>26.49</v>
      </c>
      <c r="HH138">
        <v>34.31</v>
      </c>
      <c r="HI138">
        <v>44.28</v>
      </c>
      <c r="HJ138">
        <v>2.42</v>
      </c>
      <c r="HK138">
        <v>156.43</v>
      </c>
      <c r="ID138">
        <v>0</v>
      </c>
      <c r="IE138">
        <v>2.1657799999999998</v>
      </c>
      <c r="IF138">
        <v>0.12561700000000001</v>
      </c>
      <c r="IG138">
        <v>0</v>
      </c>
      <c r="IH138">
        <v>1.7213499999999999</v>
      </c>
      <c r="II138">
        <v>0.80892399999999998</v>
      </c>
      <c r="IJ138">
        <v>1.7518499999999999</v>
      </c>
      <c r="IK138">
        <v>0.114331</v>
      </c>
      <c r="IL138">
        <v>6.6878500000000001</v>
      </c>
      <c r="IM138">
        <v>63.8</v>
      </c>
      <c r="IN138">
        <v>37.200000000000003</v>
      </c>
      <c r="IO138">
        <v>26.6</v>
      </c>
      <c r="IP138">
        <v>65</v>
      </c>
      <c r="IQ138">
        <v>37.200000000000003</v>
      </c>
      <c r="IR138">
        <v>27.8</v>
      </c>
      <c r="IU138">
        <v>11.98</v>
      </c>
      <c r="IV138">
        <v>19.68</v>
      </c>
      <c r="IW138">
        <v>14.23</v>
      </c>
      <c r="IX138">
        <v>19.66</v>
      </c>
      <c r="IY138">
        <v>11.98</v>
      </c>
      <c r="IZ138">
        <v>19.68</v>
      </c>
      <c r="JA138">
        <v>16.2</v>
      </c>
      <c r="JB138">
        <v>63.476999999999997</v>
      </c>
      <c r="JK138">
        <v>1</v>
      </c>
      <c r="JL138">
        <v>14.03</v>
      </c>
      <c r="JM138">
        <v>14.03</v>
      </c>
      <c r="JP138">
        <v>22271.9</v>
      </c>
      <c r="JQ138">
        <v>14.03</v>
      </c>
      <c r="JR138">
        <v>1.03</v>
      </c>
      <c r="JS138">
        <v>1.26</v>
      </c>
      <c r="JT138">
        <v>7.31</v>
      </c>
      <c r="JU138">
        <v>1.03</v>
      </c>
      <c r="JV138">
        <v>1.26</v>
      </c>
      <c r="JW138">
        <v>7.35</v>
      </c>
      <c r="JZ138">
        <v>2</v>
      </c>
      <c r="KA138">
        <v>8</v>
      </c>
      <c r="KB138">
        <v>70.718999999999994</v>
      </c>
      <c r="KC138">
        <v>40.866799999999998</v>
      </c>
      <c r="KD138">
        <v>70.717699999999994</v>
      </c>
      <c r="KE138">
        <v>49.805199999999999</v>
      </c>
      <c r="KF138">
        <v>109.964</v>
      </c>
      <c r="KG138">
        <v>76.0886</v>
      </c>
      <c r="KJ138">
        <v>0.350134</v>
      </c>
      <c r="KK138">
        <v>68.818799999999996</v>
      </c>
      <c r="KL138">
        <v>203.99799999999999</v>
      </c>
      <c r="KM138">
        <v>105.23</v>
      </c>
      <c r="KN138">
        <v>0</v>
      </c>
      <c r="KO138">
        <v>-2288.8200000000002</v>
      </c>
      <c r="KP138">
        <v>0</v>
      </c>
      <c r="KQ138">
        <v>0</v>
      </c>
      <c r="KR138">
        <v>444.32499999999999</v>
      </c>
      <c r="KS138">
        <v>1038.1099999999999</v>
      </c>
      <c r="KT138">
        <v>2355.87</v>
      </c>
      <c r="KU138">
        <v>95.474199999999996</v>
      </c>
      <c r="KV138">
        <v>2023.36</v>
      </c>
      <c r="KW138">
        <v>12.5962</v>
      </c>
      <c r="KX138">
        <v>3687.76</v>
      </c>
      <c r="KY138">
        <v>0</v>
      </c>
      <c r="KZ138">
        <v>1590.01</v>
      </c>
      <c r="LA138">
        <v>5290.37</v>
      </c>
      <c r="LB138">
        <v>0.22231100000000001</v>
      </c>
      <c r="LC138">
        <v>104.977</v>
      </c>
      <c r="LD138">
        <v>203.99799999999999</v>
      </c>
      <c r="LE138">
        <v>105.23</v>
      </c>
      <c r="LF138">
        <v>-2288.8200000000002</v>
      </c>
      <c r="LG138">
        <v>444.32499999999999</v>
      </c>
      <c r="LH138">
        <v>1041.6099999999999</v>
      </c>
      <c r="LI138">
        <v>2355.87</v>
      </c>
      <c r="LJ138">
        <v>95.474199999999996</v>
      </c>
      <c r="LK138">
        <v>2062.89</v>
      </c>
      <c r="LL138">
        <v>8.3459099999999999</v>
      </c>
      <c r="LM138">
        <v>3687.76</v>
      </c>
      <c r="LN138">
        <v>1590.01</v>
      </c>
      <c r="LO138">
        <v>5286.12</v>
      </c>
      <c r="LP138">
        <v>13.1713</v>
      </c>
      <c r="LQ138">
        <v>198.43899999999999</v>
      </c>
      <c r="LR138">
        <v>203.99799999999999</v>
      </c>
      <c r="LS138">
        <v>0</v>
      </c>
      <c r="LT138">
        <v>1286.71</v>
      </c>
      <c r="LU138">
        <v>1230.25</v>
      </c>
      <c r="LV138">
        <v>2122.71</v>
      </c>
      <c r="LW138">
        <v>142.83199999999999</v>
      </c>
      <c r="LX138">
        <v>5198.1000000000004</v>
      </c>
      <c r="LY138">
        <v>286.803</v>
      </c>
      <c r="LZ138">
        <v>5834.59</v>
      </c>
      <c r="MA138">
        <v>1545</v>
      </c>
      <c r="MB138">
        <v>7666.4</v>
      </c>
    </row>
    <row r="139" spans="1:340" x14ac:dyDescent="0.25">
      <c r="A139" s="26">
        <v>44502.58394675926</v>
      </c>
      <c r="B139" t="s">
        <v>1487</v>
      </c>
      <c r="C139" t="s">
        <v>943</v>
      </c>
      <c r="D139">
        <v>8</v>
      </c>
      <c r="E139">
        <v>8</v>
      </c>
      <c r="F139">
        <v>6960</v>
      </c>
      <c r="G139" t="s">
        <v>87</v>
      </c>
      <c r="H139" t="s">
        <v>393</v>
      </c>
      <c r="I139">
        <v>2.4500000000000002</v>
      </c>
      <c r="J139">
        <v>1.1000000000000001</v>
      </c>
      <c r="K139">
        <v>1.1000000000000001</v>
      </c>
      <c r="L139">
        <v>26.3</v>
      </c>
      <c r="O139">
        <v>7.1291200000000003</v>
      </c>
      <c r="P139">
        <v>1835.15</v>
      </c>
      <c r="Q139">
        <v>1100.08</v>
      </c>
      <c r="R139">
        <v>581.702</v>
      </c>
      <c r="S139">
        <v>0</v>
      </c>
      <c r="T139">
        <v>-24225.8</v>
      </c>
      <c r="U139">
        <v>0</v>
      </c>
      <c r="V139">
        <v>0</v>
      </c>
      <c r="W139">
        <v>2033.7</v>
      </c>
      <c r="X139">
        <v>5762.61</v>
      </c>
      <c r="Y139">
        <v>12062</v>
      </c>
      <c r="Z139">
        <v>433.91399999999999</v>
      </c>
      <c r="AA139">
        <v>-409.52699999999999</v>
      </c>
      <c r="AB139">
        <v>3524.06</v>
      </c>
      <c r="AC139">
        <v>10.523300000000001</v>
      </c>
      <c r="AD139">
        <v>680.59799999999996</v>
      </c>
      <c r="AE139">
        <v>0</v>
      </c>
      <c r="AF139">
        <v>299.60500000000002</v>
      </c>
      <c r="AG139">
        <v>990.726</v>
      </c>
      <c r="AH139">
        <v>691.12099999999998</v>
      </c>
      <c r="AI139">
        <v>0.36</v>
      </c>
      <c r="AJ139">
        <v>20.78</v>
      </c>
      <c r="AK139">
        <v>4.2300000000000004</v>
      </c>
      <c r="AL139">
        <v>21.79</v>
      </c>
      <c r="AM139">
        <v>0</v>
      </c>
      <c r="AN139">
        <v>-79.069999999999993</v>
      </c>
      <c r="AO139">
        <v>0</v>
      </c>
      <c r="AP139">
        <v>0</v>
      </c>
      <c r="AQ139">
        <v>8.5500000000000007</v>
      </c>
      <c r="AR139">
        <v>31.24</v>
      </c>
      <c r="AS139">
        <v>47.83</v>
      </c>
      <c r="AT139">
        <v>1.72</v>
      </c>
      <c r="AU139">
        <v>57.43</v>
      </c>
      <c r="AV139">
        <v>47.16</v>
      </c>
      <c r="BI139">
        <v>0</v>
      </c>
      <c r="BJ139">
        <v>3.589</v>
      </c>
      <c r="BK139">
        <v>0.12561700000000001</v>
      </c>
      <c r="BL139">
        <v>7.7370900000000006E-2</v>
      </c>
      <c r="BM139">
        <v>0</v>
      </c>
      <c r="BN139">
        <v>-0.209258</v>
      </c>
      <c r="BO139">
        <v>0</v>
      </c>
      <c r="BP139">
        <v>0</v>
      </c>
      <c r="BQ139">
        <v>0.53989299999999996</v>
      </c>
      <c r="BR139">
        <v>0.88584799999999997</v>
      </c>
      <c r="BS139">
        <v>1.82348</v>
      </c>
      <c r="BT139">
        <v>7.39533E-2</v>
      </c>
      <c r="BU139">
        <v>6.9058999999999999</v>
      </c>
      <c r="BV139">
        <v>3.7919900000000002</v>
      </c>
      <c r="BW139">
        <v>7.46624</v>
      </c>
      <c r="BX139">
        <v>2234.5100000000002</v>
      </c>
      <c r="BY139">
        <v>1100.08</v>
      </c>
      <c r="BZ139">
        <v>581.702</v>
      </c>
      <c r="CA139">
        <v>-24225.8</v>
      </c>
      <c r="CB139">
        <v>2033.7</v>
      </c>
      <c r="CC139">
        <v>5772.43</v>
      </c>
      <c r="CD139">
        <v>12062</v>
      </c>
      <c r="CE139">
        <v>433.91399999999999</v>
      </c>
      <c r="CF139">
        <v>2.0801499999999998E-3</v>
      </c>
      <c r="CG139">
        <v>3923.77</v>
      </c>
      <c r="CH139">
        <v>11.020899999999999</v>
      </c>
      <c r="CI139">
        <v>680.59799999999996</v>
      </c>
      <c r="CJ139">
        <v>299.60500000000002</v>
      </c>
      <c r="CK139">
        <v>991.22400000000005</v>
      </c>
      <c r="CL139">
        <v>691.61900000000003</v>
      </c>
      <c r="CM139">
        <v>0.39</v>
      </c>
      <c r="CN139">
        <v>23.2</v>
      </c>
      <c r="CO139">
        <v>4.2300000000000004</v>
      </c>
      <c r="CP139">
        <v>21.79</v>
      </c>
      <c r="CQ139">
        <v>-79.12</v>
      </c>
      <c r="CR139">
        <v>8.5500000000000007</v>
      </c>
      <c r="CS139">
        <v>31.28</v>
      </c>
      <c r="CT139">
        <v>47.83</v>
      </c>
      <c r="CU139">
        <v>1.72</v>
      </c>
      <c r="CV139">
        <v>59.87</v>
      </c>
      <c r="CW139">
        <v>49.61</v>
      </c>
      <c r="DH139">
        <v>0</v>
      </c>
      <c r="DI139">
        <v>3.9421499999999998</v>
      </c>
      <c r="DJ139">
        <v>0.12561700000000001</v>
      </c>
      <c r="DK139">
        <v>7.7370900000000006E-2</v>
      </c>
      <c r="DL139">
        <v>-0.209258</v>
      </c>
      <c r="DM139">
        <v>0.53989299999999996</v>
      </c>
      <c r="DN139">
        <v>0.88723099999999999</v>
      </c>
      <c r="DO139">
        <v>1.82348</v>
      </c>
      <c r="DP139">
        <v>7.39533E-2</v>
      </c>
      <c r="DQ139">
        <v>7.2604300000000004</v>
      </c>
      <c r="DR139">
        <v>4.1451399999999996</v>
      </c>
      <c r="DS139" t="s">
        <v>1352</v>
      </c>
      <c r="DT139" t="s">
        <v>670</v>
      </c>
      <c r="DU139" t="s">
        <v>665</v>
      </c>
      <c r="DV139" t="s">
        <v>501</v>
      </c>
      <c r="DW139">
        <v>0.35453299999999999</v>
      </c>
      <c r="DX139">
        <v>0.35315000000000002</v>
      </c>
      <c r="DY139">
        <v>4.0999999999999996</v>
      </c>
      <c r="DZ139">
        <v>4.9000000000000004</v>
      </c>
      <c r="EC139">
        <v>7.1291200000000003</v>
      </c>
      <c r="ED139">
        <v>1835.15</v>
      </c>
      <c r="EE139">
        <v>1100.08</v>
      </c>
      <c r="EF139">
        <v>581.702</v>
      </c>
      <c r="EG139">
        <v>0</v>
      </c>
      <c r="EH139">
        <v>-24225.8</v>
      </c>
      <c r="EI139">
        <v>0</v>
      </c>
      <c r="EJ139">
        <v>0</v>
      </c>
      <c r="EK139">
        <v>2033.7</v>
      </c>
      <c r="EL139">
        <v>5762.61</v>
      </c>
      <c r="EM139">
        <v>12062</v>
      </c>
      <c r="EN139">
        <v>433.91399999999999</v>
      </c>
      <c r="EO139">
        <v>-409.52699999999999</v>
      </c>
      <c r="EP139">
        <v>10.523300000000001</v>
      </c>
      <c r="EQ139">
        <v>680.59799999999996</v>
      </c>
      <c r="ER139">
        <v>0</v>
      </c>
      <c r="ES139">
        <v>299.60500000000002</v>
      </c>
      <c r="ET139">
        <v>990.726</v>
      </c>
      <c r="EU139">
        <v>0.36</v>
      </c>
      <c r="EV139">
        <v>20.78</v>
      </c>
      <c r="EW139">
        <v>4.2300000000000004</v>
      </c>
      <c r="EX139">
        <v>21.79</v>
      </c>
      <c r="EY139">
        <v>0</v>
      </c>
      <c r="EZ139">
        <v>-79.069999999999993</v>
      </c>
      <c r="FA139">
        <v>0</v>
      </c>
      <c r="FB139">
        <v>0</v>
      </c>
      <c r="FC139">
        <v>8.5500000000000007</v>
      </c>
      <c r="FD139">
        <v>31.24</v>
      </c>
      <c r="FE139">
        <v>47.83</v>
      </c>
      <c r="FF139">
        <v>1.72</v>
      </c>
      <c r="FG139">
        <v>57.43</v>
      </c>
      <c r="FT139">
        <v>0</v>
      </c>
      <c r="FU139">
        <v>3.589</v>
      </c>
      <c r="FV139">
        <v>0.12561700000000001</v>
      </c>
      <c r="FW139">
        <v>7.7370900000000006E-2</v>
      </c>
      <c r="FX139">
        <v>0</v>
      </c>
      <c r="FY139">
        <v>-0.209258</v>
      </c>
      <c r="FZ139">
        <v>0</v>
      </c>
      <c r="GA139">
        <v>0</v>
      </c>
      <c r="GB139">
        <v>0.53989299999999996</v>
      </c>
      <c r="GC139">
        <v>0.88584799999999997</v>
      </c>
      <c r="GD139">
        <v>1.82348</v>
      </c>
      <c r="GE139">
        <v>7.39533E-2</v>
      </c>
      <c r="GF139">
        <v>6.9058999999999999</v>
      </c>
      <c r="GG139">
        <v>182.15299999999999</v>
      </c>
      <c r="GH139">
        <v>4197.45</v>
      </c>
      <c r="GI139">
        <v>1100.08</v>
      </c>
      <c r="GJ139">
        <v>0</v>
      </c>
      <c r="GK139">
        <v>5894.96</v>
      </c>
      <c r="GL139">
        <v>6547.69</v>
      </c>
      <c r="GM139">
        <v>10697.7</v>
      </c>
      <c r="GN139">
        <v>540.49900000000002</v>
      </c>
      <c r="GO139">
        <v>29160.6</v>
      </c>
      <c r="GP139">
        <v>151.63300000000001</v>
      </c>
      <c r="GQ139">
        <v>1082.7</v>
      </c>
      <c r="GR139">
        <v>291.12400000000002</v>
      </c>
      <c r="GS139">
        <v>1525.46</v>
      </c>
      <c r="GT139">
        <v>5.2337699999999998</v>
      </c>
      <c r="GU139">
        <v>40.450000000000003</v>
      </c>
      <c r="GV139">
        <v>4.2300000000000004</v>
      </c>
      <c r="GW139">
        <v>58.735799999999998</v>
      </c>
      <c r="GX139">
        <v>25.02</v>
      </c>
      <c r="GY139">
        <v>39.901400000000002</v>
      </c>
      <c r="GZ139">
        <v>42.75</v>
      </c>
      <c r="HA139">
        <v>2.19</v>
      </c>
      <c r="HB139">
        <v>218.511</v>
      </c>
      <c r="HC139">
        <v>5.51</v>
      </c>
      <c r="HD139">
        <v>40.450000000000003</v>
      </c>
      <c r="HE139">
        <v>4.2300000000000004</v>
      </c>
      <c r="HF139">
        <v>31.13</v>
      </c>
      <c r="HG139">
        <v>25.02</v>
      </c>
      <c r="HH139">
        <v>33.64</v>
      </c>
      <c r="HI139">
        <v>42.75</v>
      </c>
      <c r="HJ139">
        <v>2.19</v>
      </c>
      <c r="HK139">
        <v>184.92</v>
      </c>
      <c r="ID139">
        <v>0</v>
      </c>
      <c r="IE139">
        <v>5.1494900000000001</v>
      </c>
      <c r="IF139">
        <v>0.12561700000000001</v>
      </c>
      <c r="IG139">
        <v>0</v>
      </c>
      <c r="IH139">
        <v>1.7213499999999999</v>
      </c>
      <c r="II139">
        <v>0.80892399999999998</v>
      </c>
      <c r="IJ139">
        <v>1.7518499999999999</v>
      </c>
      <c r="IK139">
        <v>0.114331</v>
      </c>
      <c r="IL139">
        <v>9.6715599999999995</v>
      </c>
      <c r="IM139">
        <v>62.5</v>
      </c>
      <c r="IN139">
        <v>36.200000000000003</v>
      </c>
      <c r="IO139">
        <v>26.3</v>
      </c>
      <c r="IP139">
        <v>63.6</v>
      </c>
      <c r="IQ139">
        <v>36.200000000000003</v>
      </c>
      <c r="IR139">
        <v>27.4</v>
      </c>
      <c r="IU139">
        <v>27.29</v>
      </c>
      <c r="IV139">
        <v>19.87</v>
      </c>
      <c r="IW139">
        <v>29.72</v>
      </c>
      <c r="IX139">
        <v>19.89</v>
      </c>
      <c r="IY139">
        <v>27.29</v>
      </c>
      <c r="IZ139">
        <v>19.87</v>
      </c>
      <c r="JA139">
        <v>45.31</v>
      </c>
      <c r="JB139">
        <v>63.339599999999997</v>
      </c>
      <c r="JK139">
        <v>1</v>
      </c>
      <c r="JL139">
        <v>15.7361</v>
      </c>
      <c r="JM139">
        <v>15.7361</v>
      </c>
      <c r="JP139">
        <v>24232.9</v>
      </c>
      <c r="JQ139">
        <v>15.7361</v>
      </c>
      <c r="JR139">
        <v>1.1000000000000001</v>
      </c>
      <c r="JS139">
        <v>1.39</v>
      </c>
      <c r="JT139">
        <v>7.53</v>
      </c>
      <c r="JU139">
        <v>1.1200000000000001</v>
      </c>
      <c r="JV139">
        <v>1.37</v>
      </c>
      <c r="JW139">
        <v>7.63</v>
      </c>
      <c r="JZ139">
        <v>2</v>
      </c>
      <c r="KA139">
        <v>8</v>
      </c>
      <c r="KB139">
        <v>77.330699999999993</v>
      </c>
      <c r="KC139">
        <v>57.915900000000001</v>
      </c>
      <c r="KD139">
        <v>77.329899999999995</v>
      </c>
      <c r="KE139">
        <v>60.386299999999999</v>
      </c>
      <c r="KF139">
        <v>137.38200000000001</v>
      </c>
      <c r="KG139">
        <v>113.003</v>
      </c>
      <c r="KJ139">
        <v>1.3200799999999999</v>
      </c>
      <c r="KK139">
        <v>501.82900000000001</v>
      </c>
      <c r="KL139">
        <v>203.99799999999999</v>
      </c>
      <c r="KM139">
        <v>105.23</v>
      </c>
      <c r="KN139">
        <v>0</v>
      </c>
      <c r="KO139">
        <v>-2495.4899999999998</v>
      </c>
      <c r="KP139">
        <v>0</v>
      </c>
      <c r="KQ139">
        <v>0</v>
      </c>
      <c r="KR139">
        <v>444.32499999999999</v>
      </c>
      <c r="KS139">
        <v>1056.9100000000001</v>
      </c>
      <c r="KT139">
        <v>2355.87</v>
      </c>
      <c r="KU139">
        <v>95.474199999999996</v>
      </c>
      <c r="KV139">
        <v>2269.4699999999998</v>
      </c>
      <c r="KW139">
        <v>55.847299999999997</v>
      </c>
      <c r="KX139">
        <v>3611.96</v>
      </c>
      <c r="KY139">
        <v>0</v>
      </c>
      <c r="KZ139">
        <v>1590.01</v>
      </c>
      <c r="LA139">
        <v>5257.82</v>
      </c>
      <c r="LB139">
        <v>1.38445</v>
      </c>
      <c r="LC139">
        <v>604.822</v>
      </c>
      <c r="LD139">
        <v>203.99799999999999</v>
      </c>
      <c r="LE139">
        <v>105.23</v>
      </c>
      <c r="LF139">
        <v>-2495.4899999999998</v>
      </c>
      <c r="LG139">
        <v>444.32499999999999</v>
      </c>
      <c r="LH139">
        <v>1058.4000000000001</v>
      </c>
      <c r="LI139">
        <v>2355.87</v>
      </c>
      <c r="LJ139">
        <v>95.474199999999996</v>
      </c>
      <c r="LK139">
        <v>2374.02</v>
      </c>
      <c r="LL139">
        <v>58.488199999999999</v>
      </c>
      <c r="LM139">
        <v>3611.96</v>
      </c>
      <c r="LN139">
        <v>1590.01</v>
      </c>
      <c r="LO139">
        <v>5260.46</v>
      </c>
      <c r="LP139">
        <v>36.648099999999999</v>
      </c>
      <c r="LQ139">
        <v>1032.68</v>
      </c>
      <c r="LR139">
        <v>203.99799999999999</v>
      </c>
      <c r="LS139">
        <v>0</v>
      </c>
      <c r="LT139">
        <v>1286.71</v>
      </c>
      <c r="LU139">
        <v>1230.25</v>
      </c>
      <c r="LV139">
        <v>2122.71</v>
      </c>
      <c r="LW139">
        <v>142.83199999999999</v>
      </c>
      <c r="LX139">
        <v>6055.82</v>
      </c>
      <c r="LY139">
        <v>804.72299999999996</v>
      </c>
      <c r="LZ139">
        <v>5745.94</v>
      </c>
      <c r="MA139">
        <v>1545</v>
      </c>
      <c r="MB139">
        <v>8095.66</v>
      </c>
    </row>
    <row r="140" spans="1:340" x14ac:dyDescent="0.25">
      <c r="A140" s="26">
        <v>44502.584374999999</v>
      </c>
      <c r="B140" t="s">
        <v>1488</v>
      </c>
      <c r="C140" t="s">
        <v>945</v>
      </c>
      <c r="D140">
        <v>9</v>
      </c>
      <c r="E140">
        <v>8</v>
      </c>
      <c r="F140">
        <v>6960</v>
      </c>
      <c r="G140" t="s">
        <v>87</v>
      </c>
      <c r="H140" t="s">
        <v>393</v>
      </c>
      <c r="I140">
        <v>4.3899999999999997</v>
      </c>
      <c r="J140">
        <v>1.8</v>
      </c>
      <c r="K140">
        <v>1.8</v>
      </c>
      <c r="L140">
        <v>26.5</v>
      </c>
      <c r="O140">
        <v>19.28</v>
      </c>
      <c r="P140">
        <v>2642.88</v>
      </c>
      <c r="Q140">
        <v>1100.08</v>
      </c>
      <c r="R140">
        <v>581.70899999999995</v>
      </c>
      <c r="S140">
        <v>0</v>
      </c>
      <c r="T140">
        <v>-25141.3</v>
      </c>
      <c r="U140">
        <v>0</v>
      </c>
      <c r="V140">
        <v>0</v>
      </c>
      <c r="W140">
        <v>2033.7</v>
      </c>
      <c r="X140">
        <v>5737.88</v>
      </c>
      <c r="Y140">
        <v>12062</v>
      </c>
      <c r="Z140">
        <v>433.91399999999999</v>
      </c>
      <c r="AA140">
        <v>-529.91099999999994</v>
      </c>
      <c r="AB140">
        <v>4343.95</v>
      </c>
      <c r="AC140">
        <v>28.467700000000001</v>
      </c>
      <c r="AD140">
        <v>679.62</v>
      </c>
      <c r="AE140">
        <v>0</v>
      </c>
      <c r="AF140">
        <v>299.60500000000002</v>
      </c>
      <c r="AG140">
        <v>1007.69</v>
      </c>
      <c r="AH140">
        <v>708.08799999999997</v>
      </c>
      <c r="AI140">
        <v>0.97</v>
      </c>
      <c r="AJ140">
        <v>28.13</v>
      </c>
      <c r="AK140">
        <v>4.21</v>
      </c>
      <c r="AL140">
        <v>21.78</v>
      </c>
      <c r="AM140">
        <v>0</v>
      </c>
      <c r="AN140">
        <v>-80.86</v>
      </c>
      <c r="AO140">
        <v>0</v>
      </c>
      <c r="AP140">
        <v>0</v>
      </c>
      <c r="AQ140">
        <v>8.56</v>
      </c>
      <c r="AR140">
        <v>31.18</v>
      </c>
      <c r="AS140">
        <v>47.68</v>
      </c>
      <c r="AT140">
        <v>1.72</v>
      </c>
      <c r="AU140">
        <v>63.37</v>
      </c>
      <c r="AV140">
        <v>55.09</v>
      </c>
      <c r="BI140">
        <v>0</v>
      </c>
      <c r="BJ140">
        <v>4.9456899999999999</v>
      </c>
      <c r="BK140">
        <v>0.12561700000000001</v>
      </c>
      <c r="BL140">
        <v>7.7370900000000006E-2</v>
      </c>
      <c r="BM140">
        <v>0</v>
      </c>
      <c r="BN140">
        <v>-0.27219199999999999</v>
      </c>
      <c r="BO140">
        <v>0</v>
      </c>
      <c r="BP140">
        <v>0</v>
      </c>
      <c r="BQ140">
        <v>0.53989299999999996</v>
      </c>
      <c r="BR140">
        <v>0.88964799999999999</v>
      </c>
      <c r="BS140">
        <v>1.82348</v>
      </c>
      <c r="BT140">
        <v>7.39533E-2</v>
      </c>
      <c r="BU140">
        <v>8.2034599999999998</v>
      </c>
      <c r="BV140">
        <v>5.1486799999999997</v>
      </c>
      <c r="BW140">
        <v>18.950299999999999</v>
      </c>
      <c r="BX140">
        <v>3163.42</v>
      </c>
      <c r="BY140">
        <v>1100.08</v>
      </c>
      <c r="BZ140">
        <v>581.70899999999995</v>
      </c>
      <c r="CA140">
        <v>-25141.3</v>
      </c>
      <c r="CB140">
        <v>2033.7</v>
      </c>
      <c r="CC140">
        <v>5747.58</v>
      </c>
      <c r="CD140">
        <v>12062</v>
      </c>
      <c r="CE140">
        <v>433.91399999999999</v>
      </c>
      <c r="CF140">
        <v>-3.3501499999999998E-4</v>
      </c>
      <c r="CG140">
        <v>4864.16</v>
      </c>
      <c r="CH140">
        <v>27.980799999999999</v>
      </c>
      <c r="CI140">
        <v>679.62</v>
      </c>
      <c r="CJ140">
        <v>299.60500000000002</v>
      </c>
      <c r="CK140">
        <v>1007.21</v>
      </c>
      <c r="CL140">
        <v>707.601</v>
      </c>
      <c r="CM140">
        <v>0.97</v>
      </c>
      <c r="CN140">
        <v>32.520000000000003</v>
      </c>
      <c r="CO140">
        <v>4.21</v>
      </c>
      <c r="CP140">
        <v>21.78</v>
      </c>
      <c r="CQ140">
        <v>-80.92</v>
      </c>
      <c r="CR140">
        <v>8.56</v>
      </c>
      <c r="CS140">
        <v>31.21</v>
      </c>
      <c r="CT140">
        <v>47.68</v>
      </c>
      <c r="CU140">
        <v>1.72</v>
      </c>
      <c r="CV140">
        <v>67.73</v>
      </c>
      <c r="CW140">
        <v>59.48</v>
      </c>
      <c r="DH140">
        <v>0</v>
      </c>
      <c r="DI140">
        <v>5.5857900000000003</v>
      </c>
      <c r="DJ140">
        <v>0.12561700000000001</v>
      </c>
      <c r="DK140">
        <v>7.7370900000000006E-2</v>
      </c>
      <c r="DL140">
        <v>-0.27219199999999999</v>
      </c>
      <c r="DM140">
        <v>0.53989299999999996</v>
      </c>
      <c r="DN140">
        <v>0.889795</v>
      </c>
      <c r="DO140">
        <v>1.82348</v>
      </c>
      <c r="DP140">
        <v>7.39533E-2</v>
      </c>
      <c r="DQ140">
        <v>8.8437000000000001</v>
      </c>
      <c r="DR140">
        <v>5.78878</v>
      </c>
      <c r="DS140" t="s">
        <v>1352</v>
      </c>
      <c r="DT140" t="s">
        <v>670</v>
      </c>
      <c r="DU140" t="s">
        <v>665</v>
      </c>
      <c r="DV140" t="s">
        <v>501</v>
      </c>
      <c r="DW140">
        <v>0.64024000000000003</v>
      </c>
      <c r="DX140">
        <v>0.64009300000000002</v>
      </c>
      <c r="DY140">
        <v>6.4</v>
      </c>
      <c r="DZ140">
        <v>7.4</v>
      </c>
      <c r="EC140">
        <v>19.28</v>
      </c>
      <c r="ED140">
        <v>2642.88</v>
      </c>
      <c r="EE140">
        <v>1100.08</v>
      </c>
      <c r="EF140">
        <v>581.70899999999995</v>
      </c>
      <c r="EG140">
        <v>0</v>
      </c>
      <c r="EH140">
        <v>-25141.3</v>
      </c>
      <c r="EI140">
        <v>0</v>
      </c>
      <c r="EJ140">
        <v>0</v>
      </c>
      <c r="EK140">
        <v>2033.7</v>
      </c>
      <c r="EL140">
        <v>5737.88</v>
      </c>
      <c r="EM140">
        <v>12062</v>
      </c>
      <c r="EN140">
        <v>433.91399999999999</v>
      </c>
      <c r="EO140">
        <v>-529.91099999999994</v>
      </c>
      <c r="EP140">
        <v>28.467700000000001</v>
      </c>
      <c r="EQ140">
        <v>679.62</v>
      </c>
      <c r="ER140">
        <v>0</v>
      </c>
      <c r="ES140">
        <v>299.60500000000002</v>
      </c>
      <c r="ET140">
        <v>1007.69</v>
      </c>
      <c r="EU140">
        <v>0.97</v>
      </c>
      <c r="EV140">
        <v>28.13</v>
      </c>
      <c r="EW140">
        <v>4.21</v>
      </c>
      <c r="EX140">
        <v>21.78</v>
      </c>
      <c r="EY140">
        <v>0</v>
      </c>
      <c r="EZ140">
        <v>-80.86</v>
      </c>
      <c r="FA140">
        <v>0</v>
      </c>
      <c r="FB140">
        <v>0</v>
      </c>
      <c r="FC140">
        <v>8.56</v>
      </c>
      <c r="FD140">
        <v>31.18</v>
      </c>
      <c r="FE140">
        <v>47.68</v>
      </c>
      <c r="FF140">
        <v>1.72</v>
      </c>
      <c r="FG140">
        <v>63.37</v>
      </c>
      <c r="FT140">
        <v>0</v>
      </c>
      <c r="FU140">
        <v>4.9456899999999999</v>
      </c>
      <c r="FV140">
        <v>0.12561700000000001</v>
      </c>
      <c r="FW140">
        <v>7.7370900000000006E-2</v>
      </c>
      <c r="FX140">
        <v>0</v>
      </c>
      <c r="FY140">
        <v>-0.27219199999999999</v>
      </c>
      <c r="FZ140">
        <v>0</v>
      </c>
      <c r="GA140">
        <v>0</v>
      </c>
      <c r="GB140">
        <v>0.53989299999999996</v>
      </c>
      <c r="GC140">
        <v>0.88964799999999999</v>
      </c>
      <c r="GD140">
        <v>1.82348</v>
      </c>
      <c r="GE140">
        <v>7.39533E-2</v>
      </c>
      <c r="GF140">
        <v>8.2034599999999998</v>
      </c>
      <c r="GG140">
        <v>299.46699999999998</v>
      </c>
      <c r="GH140">
        <v>6180.06</v>
      </c>
      <c r="GI140">
        <v>1100.08</v>
      </c>
      <c r="GJ140">
        <v>0</v>
      </c>
      <c r="GK140">
        <v>5894.96</v>
      </c>
      <c r="GL140">
        <v>6547.69</v>
      </c>
      <c r="GM140">
        <v>10697.7</v>
      </c>
      <c r="GN140">
        <v>540.49900000000002</v>
      </c>
      <c r="GO140">
        <v>31260.5</v>
      </c>
      <c r="GP140">
        <v>249.36799999999999</v>
      </c>
      <c r="GQ140">
        <v>1081.56</v>
      </c>
      <c r="GR140">
        <v>291.12400000000002</v>
      </c>
      <c r="GS140">
        <v>1622.05</v>
      </c>
      <c r="GT140">
        <v>8.8339200000000009</v>
      </c>
      <c r="GU140">
        <v>58.76</v>
      </c>
      <c r="GV140">
        <v>4.21</v>
      </c>
      <c r="GW140">
        <v>57.685200000000002</v>
      </c>
      <c r="GX140">
        <v>25.08</v>
      </c>
      <c r="GY140">
        <v>39.811399999999999</v>
      </c>
      <c r="GZ140">
        <v>42.65</v>
      </c>
      <c r="HA140">
        <v>2.1800000000000002</v>
      </c>
      <c r="HB140">
        <v>239.21100000000001</v>
      </c>
      <c r="HC140">
        <v>8.99</v>
      </c>
      <c r="HD140">
        <v>58.76</v>
      </c>
      <c r="HE140">
        <v>4.21</v>
      </c>
      <c r="HF140">
        <v>31.15</v>
      </c>
      <c r="HG140">
        <v>25.08</v>
      </c>
      <c r="HH140">
        <v>33.549999999999997</v>
      </c>
      <c r="HI140">
        <v>42.65</v>
      </c>
      <c r="HJ140">
        <v>2.1800000000000002</v>
      </c>
      <c r="HK140">
        <v>206.57</v>
      </c>
      <c r="ID140">
        <v>0</v>
      </c>
      <c r="IE140">
        <v>7.8964800000000004</v>
      </c>
      <c r="IF140">
        <v>0.12561700000000001</v>
      </c>
      <c r="IG140">
        <v>0</v>
      </c>
      <c r="IH140">
        <v>1.7213499999999999</v>
      </c>
      <c r="II140">
        <v>0.80892399999999998</v>
      </c>
      <c r="IJ140">
        <v>1.7518499999999999</v>
      </c>
      <c r="IK140">
        <v>0.114331</v>
      </c>
      <c r="IL140">
        <v>12.4186</v>
      </c>
      <c r="IM140">
        <v>60.3</v>
      </c>
      <c r="IN140">
        <v>33.799999999999997</v>
      </c>
      <c r="IO140">
        <v>26.5</v>
      </c>
      <c r="IP140">
        <v>62.1</v>
      </c>
      <c r="IQ140">
        <v>33.799999999999997</v>
      </c>
      <c r="IR140">
        <v>28.3</v>
      </c>
      <c r="IU140">
        <v>34.659999999999997</v>
      </c>
      <c r="IV140">
        <v>20.43</v>
      </c>
      <c r="IW140">
        <v>39.049999999999997</v>
      </c>
      <c r="IX140">
        <v>20.43</v>
      </c>
      <c r="IY140">
        <v>34.659999999999997</v>
      </c>
      <c r="IZ140">
        <v>20.43</v>
      </c>
      <c r="JA140">
        <v>64</v>
      </c>
      <c r="JB140">
        <v>65.489099999999993</v>
      </c>
      <c r="JK140">
        <v>1</v>
      </c>
      <c r="JL140">
        <v>15.792899999999999</v>
      </c>
      <c r="JM140">
        <v>15.792899999999999</v>
      </c>
      <c r="JP140">
        <v>25148.7</v>
      </c>
      <c r="JQ140">
        <v>15.792899999999999</v>
      </c>
      <c r="JR140">
        <v>1.17</v>
      </c>
      <c r="JS140">
        <v>1.44</v>
      </c>
      <c r="JT140">
        <v>7.72</v>
      </c>
      <c r="JU140">
        <v>1.19</v>
      </c>
      <c r="JV140">
        <v>1.41</v>
      </c>
      <c r="JW140">
        <v>7.85</v>
      </c>
      <c r="JZ140">
        <v>2</v>
      </c>
      <c r="KA140">
        <v>8</v>
      </c>
      <c r="KB140">
        <v>79.147099999999995</v>
      </c>
      <c r="KC140">
        <v>65.699399999999997</v>
      </c>
      <c r="KD140">
        <v>79.146199999999993</v>
      </c>
      <c r="KE140">
        <v>75.048100000000005</v>
      </c>
      <c r="KF140">
        <v>141.571</v>
      </c>
      <c r="KG140">
        <v>139.167</v>
      </c>
      <c r="KJ140">
        <v>3.49885</v>
      </c>
      <c r="KK140">
        <v>715.84799999999996</v>
      </c>
      <c r="KL140">
        <v>203.99799999999999</v>
      </c>
      <c r="KM140">
        <v>105.23099999999999</v>
      </c>
      <c r="KN140">
        <v>0</v>
      </c>
      <c r="KO140">
        <v>-2609.2399999999998</v>
      </c>
      <c r="KP140">
        <v>0</v>
      </c>
      <c r="KQ140">
        <v>0</v>
      </c>
      <c r="KR140">
        <v>444.32499999999999</v>
      </c>
      <c r="KS140">
        <v>1052.58</v>
      </c>
      <c r="KT140">
        <v>2355.87</v>
      </c>
      <c r="KU140">
        <v>95.474199999999996</v>
      </c>
      <c r="KV140">
        <v>2367.58</v>
      </c>
      <c r="KW140">
        <v>151.07900000000001</v>
      </c>
      <c r="KX140">
        <v>3606.77</v>
      </c>
      <c r="KY140">
        <v>0</v>
      </c>
      <c r="KZ140">
        <v>1590.01</v>
      </c>
      <c r="LA140">
        <v>5347.86</v>
      </c>
      <c r="LB140">
        <v>3.47363</v>
      </c>
      <c r="LC140">
        <v>847.09</v>
      </c>
      <c r="LD140">
        <v>203.99799999999999</v>
      </c>
      <c r="LE140">
        <v>105.23099999999999</v>
      </c>
      <c r="LF140">
        <v>-2609.2399999999998</v>
      </c>
      <c r="LG140">
        <v>444.32499999999999</v>
      </c>
      <c r="LH140">
        <v>1053.98</v>
      </c>
      <c r="LI140">
        <v>2355.87</v>
      </c>
      <c r="LJ140">
        <v>95.474199999999996</v>
      </c>
      <c r="LK140">
        <v>2500.1999999999998</v>
      </c>
      <c r="LL140">
        <v>148.495</v>
      </c>
      <c r="LM140">
        <v>3606.77</v>
      </c>
      <c r="LN140">
        <v>1590.01</v>
      </c>
      <c r="LO140">
        <v>5345.28</v>
      </c>
      <c r="LP140">
        <v>59.466799999999999</v>
      </c>
      <c r="LQ140">
        <v>1509.13</v>
      </c>
      <c r="LR140">
        <v>203.99799999999999</v>
      </c>
      <c r="LS140">
        <v>0</v>
      </c>
      <c r="LT140">
        <v>1286.71</v>
      </c>
      <c r="LU140">
        <v>1230.25</v>
      </c>
      <c r="LV140">
        <v>2122.71</v>
      </c>
      <c r="LW140">
        <v>142.83199999999999</v>
      </c>
      <c r="LX140">
        <v>6555.09</v>
      </c>
      <c r="LY140">
        <v>1323.4</v>
      </c>
      <c r="LZ140">
        <v>5739.85</v>
      </c>
      <c r="MA140">
        <v>1545</v>
      </c>
      <c r="MB140">
        <v>8608.26</v>
      </c>
    </row>
    <row r="141" spans="1:340" x14ac:dyDescent="0.25">
      <c r="A141" s="26">
        <v>44502.584826388891</v>
      </c>
      <c r="B141" t="s">
        <v>1489</v>
      </c>
      <c r="C141" t="s">
        <v>947</v>
      </c>
      <c r="D141">
        <v>10</v>
      </c>
      <c r="E141">
        <v>8</v>
      </c>
      <c r="F141">
        <v>6960</v>
      </c>
      <c r="G141" t="s">
        <v>87</v>
      </c>
      <c r="H141" t="s">
        <v>393</v>
      </c>
      <c r="I141">
        <v>4.12</v>
      </c>
      <c r="J141">
        <v>1.7</v>
      </c>
      <c r="K141">
        <v>1.6</v>
      </c>
      <c r="L141">
        <v>26.9</v>
      </c>
      <c r="O141">
        <v>26.088000000000001</v>
      </c>
      <c r="P141">
        <v>3125.42</v>
      </c>
      <c r="Q141">
        <v>1100.08</v>
      </c>
      <c r="R141">
        <v>581.70899999999995</v>
      </c>
      <c r="S141">
        <v>0</v>
      </c>
      <c r="T141">
        <v>-25675.5</v>
      </c>
      <c r="U141">
        <v>0</v>
      </c>
      <c r="V141">
        <v>0</v>
      </c>
      <c r="W141">
        <v>2033.7</v>
      </c>
      <c r="X141">
        <v>5744.98</v>
      </c>
      <c r="Y141">
        <v>12062</v>
      </c>
      <c r="Z141">
        <v>433.91399999999999</v>
      </c>
      <c r="AA141">
        <v>-567.60599999999999</v>
      </c>
      <c r="AB141">
        <v>4833.3</v>
      </c>
      <c r="AC141">
        <v>38.521599999999999</v>
      </c>
      <c r="AD141">
        <v>675.57399999999996</v>
      </c>
      <c r="AE141">
        <v>0</v>
      </c>
      <c r="AF141">
        <v>299.60500000000002</v>
      </c>
      <c r="AG141">
        <v>1013.7</v>
      </c>
      <c r="AH141">
        <v>714.096</v>
      </c>
      <c r="AI141">
        <v>1.3</v>
      </c>
      <c r="AJ141">
        <v>29.54</v>
      </c>
      <c r="AK141">
        <v>4.21</v>
      </c>
      <c r="AL141">
        <v>21.7</v>
      </c>
      <c r="AM141">
        <v>0</v>
      </c>
      <c r="AN141">
        <v>-79.709999999999994</v>
      </c>
      <c r="AO141">
        <v>0</v>
      </c>
      <c r="AP141">
        <v>0</v>
      </c>
      <c r="AQ141">
        <v>8.69</v>
      </c>
      <c r="AR141">
        <v>31.22</v>
      </c>
      <c r="AS141">
        <v>47.86</v>
      </c>
      <c r="AT141">
        <v>1.74</v>
      </c>
      <c r="AU141">
        <v>66.55</v>
      </c>
      <c r="AV141">
        <v>56.75</v>
      </c>
      <c r="BI141">
        <v>0</v>
      </c>
      <c r="BJ141">
        <v>4.9626599999999996</v>
      </c>
      <c r="BK141">
        <v>0.12561700000000001</v>
      </c>
      <c r="BL141">
        <v>7.7370900000000006E-2</v>
      </c>
      <c r="BM141">
        <v>0</v>
      </c>
      <c r="BN141">
        <v>-0.208007</v>
      </c>
      <c r="BO141">
        <v>0</v>
      </c>
      <c r="BP141">
        <v>0</v>
      </c>
      <c r="BQ141">
        <v>0.53989299999999996</v>
      </c>
      <c r="BR141">
        <v>0.890629</v>
      </c>
      <c r="BS141">
        <v>1.82348</v>
      </c>
      <c r="BT141">
        <v>7.39533E-2</v>
      </c>
      <c r="BU141">
        <v>8.2855899999999991</v>
      </c>
      <c r="BV141">
        <v>5.1656399999999998</v>
      </c>
      <c r="BW141">
        <v>25.589200000000002</v>
      </c>
      <c r="BX141">
        <v>3685.47</v>
      </c>
      <c r="BY141">
        <v>1100.08</v>
      </c>
      <c r="BZ141">
        <v>581.70899999999995</v>
      </c>
      <c r="CA141">
        <v>-25675.5</v>
      </c>
      <c r="CB141">
        <v>2033.7</v>
      </c>
      <c r="CC141">
        <v>5753.03</v>
      </c>
      <c r="CD141">
        <v>12062</v>
      </c>
      <c r="CE141">
        <v>433.91399999999999</v>
      </c>
      <c r="CF141">
        <v>-1.0611999999999999E-4</v>
      </c>
      <c r="CG141">
        <v>5392.86</v>
      </c>
      <c r="CH141">
        <v>37.7851</v>
      </c>
      <c r="CI141">
        <v>675.57399999999996</v>
      </c>
      <c r="CJ141">
        <v>299.60500000000002</v>
      </c>
      <c r="CK141">
        <v>1012.96</v>
      </c>
      <c r="CL141">
        <v>713.35900000000004</v>
      </c>
      <c r="CM141">
        <v>1.3</v>
      </c>
      <c r="CN141">
        <v>33.659999999999997</v>
      </c>
      <c r="CO141">
        <v>4.21</v>
      </c>
      <c r="CP141">
        <v>21.7</v>
      </c>
      <c r="CQ141">
        <v>-79.77</v>
      </c>
      <c r="CR141">
        <v>8.69</v>
      </c>
      <c r="CS141">
        <v>31.25</v>
      </c>
      <c r="CT141">
        <v>47.86</v>
      </c>
      <c r="CU141">
        <v>1.74</v>
      </c>
      <c r="CV141">
        <v>70.64</v>
      </c>
      <c r="CW141">
        <v>60.87</v>
      </c>
      <c r="DH141">
        <v>0</v>
      </c>
      <c r="DI141">
        <v>5.5339900000000002</v>
      </c>
      <c r="DJ141">
        <v>0.12561700000000001</v>
      </c>
      <c r="DK141">
        <v>7.7370900000000006E-2</v>
      </c>
      <c r="DL141">
        <v>-0.208007</v>
      </c>
      <c r="DM141">
        <v>0.53989299999999996</v>
      </c>
      <c r="DN141">
        <v>0.89103500000000002</v>
      </c>
      <c r="DO141">
        <v>1.82348</v>
      </c>
      <c r="DP141">
        <v>7.39533E-2</v>
      </c>
      <c r="DQ141">
        <v>8.8573299999999993</v>
      </c>
      <c r="DR141">
        <v>5.73698</v>
      </c>
      <c r="DS141" t="s">
        <v>1352</v>
      </c>
      <c r="DT141" t="s">
        <v>670</v>
      </c>
      <c r="DU141" t="s">
        <v>665</v>
      </c>
      <c r="DV141" t="s">
        <v>501</v>
      </c>
      <c r="DW141">
        <v>0.571739</v>
      </c>
      <c r="DX141">
        <v>0.57133400000000001</v>
      </c>
      <c r="DY141">
        <v>5.8</v>
      </c>
      <c r="DZ141">
        <v>6.8</v>
      </c>
      <c r="EC141">
        <v>26.088000000000001</v>
      </c>
      <c r="ED141">
        <v>3125.42</v>
      </c>
      <c r="EE141">
        <v>1100.08</v>
      </c>
      <c r="EF141">
        <v>581.70899999999995</v>
      </c>
      <c r="EG141">
        <v>0</v>
      </c>
      <c r="EH141">
        <v>-25675.5</v>
      </c>
      <c r="EI141">
        <v>0</v>
      </c>
      <c r="EJ141">
        <v>0</v>
      </c>
      <c r="EK141">
        <v>2033.7</v>
      </c>
      <c r="EL141">
        <v>5744.98</v>
      </c>
      <c r="EM141">
        <v>12062</v>
      </c>
      <c r="EN141">
        <v>433.91399999999999</v>
      </c>
      <c r="EO141">
        <v>-567.60599999999999</v>
      </c>
      <c r="EP141">
        <v>38.521599999999999</v>
      </c>
      <c r="EQ141">
        <v>675.57399999999996</v>
      </c>
      <c r="ER141">
        <v>0</v>
      </c>
      <c r="ES141">
        <v>299.60500000000002</v>
      </c>
      <c r="ET141">
        <v>1013.7</v>
      </c>
      <c r="EU141">
        <v>1.3</v>
      </c>
      <c r="EV141">
        <v>29.54</v>
      </c>
      <c r="EW141">
        <v>4.21</v>
      </c>
      <c r="EX141">
        <v>21.7</v>
      </c>
      <c r="EY141">
        <v>0</v>
      </c>
      <c r="EZ141">
        <v>-79.709999999999994</v>
      </c>
      <c r="FA141">
        <v>0</v>
      </c>
      <c r="FB141">
        <v>0</v>
      </c>
      <c r="FC141">
        <v>8.69</v>
      </c>
      <c r="FD141">
        <v>31.22</v>
      </c>
      <c r="FE141">
        <v>47.86</v>
      </c>
      <c r="FF141">
        <v>1.74</v>
      </c>
      <c r="FG141">
        <v>66.55</v>
      </c>
      <c r="FT141">
        <v>0</v>
      </c>
      <c r="FU141">
        <v>4.9626599999999996</v>
      </c>
      <c r="FV141">
        <v>0.12561700000000001</v>
      </c>
      <c r="FW141">
        <v>7.7370900000000006E-2</v>
      </c>
      <c r="FX141">
        <v>0</v>
      </c>
      <c r="FY141">
        <v>-0.208007</v>
      </c>
      <c r="FZ141">
        <v>0</v>
      </c>
      <c r="GA141">
        <v>0</v>
      </c>
      <c r="GB141">
        <v>0.53989299999999996</v>
      </c>
      <c r="GC141">
        <v>0.890629</v>
      </c>
      <c r="GD141">
        <v>1.82348</v>
      </c>
      <c r="GE141">
        <v>7.39533E-2</v>
      </c>
      <c r="GF141">
        <v>8.2855899999999991</v>
      </c>
      <c r="GG141">
        <v>343.22500000000002</v>
      </c>
      <c r="GH141">
        <v>7769.34</v>
      </c>
      <c r="GI141">
        <v>1100.08</v>
      </c>
      <c r="GJ141">
        <v>0</v>
      </c>
      <c r="GK141">
        <v>5894.96</v>
      </c>
      <c r="GL141">
        <v>6547.69</v>
      </c>
      <c r="GM141">
        <v>10697.7</v>
      </c>
      <c r="GN141">
        <v>540.49900000000002</v>
      </c>
      <c r="GO141">
        <v>32893.5</v>
      </c>
      <c r="GP141">
        <v>285.81799999999998</v>
      </c>
      <c r="GQ141">
        <v>1076.81</v>
      </c>
      <c r="GR141">
        <v>291.12400000000002</v>
      </c>
      <c r="GS141">
        <v>1653.75</v>
      </c>
      <c r="GT141">
        <v>10.7689</v>
      </c>
      <c r="GU141">
        <v>64.430000000000007</v>
      </c>
      <c r="GV141">
        <v>4.21</v>
      </c>
      <c r="GW141">
        <v>57.518500000000003</v>
      </c>
      <c r="GX141">
        <v>25.45</v>
      </c>
      <c r="GY141">
        <v>40.101399999999998</v>
      </c>
      <c r="GZ141">
        <v>42.85</v>
      </c>
      <c r="HA141">
        <v>2.2000000000000002</v>
      </c>
      <c r="HB141">
        <v>247.529</v>
      </c>
      <c r="HC141">
        <v>10.29</v>
      </c>
      <c r="HD141">
        <v>64.430000000000007</v>
      </c>
      <c r="HE141">
        <v>4.21</v>
      </c>
      <c r="HF141">
        <v>31.06</v>
      </c>
      <c r="HG141">
        <v>25.45</v>
      </c>
      <c r="HH141">
        <v>33.58</v>
      </c>
      <c r="HI141">
        <v>42.85</v>
      </c>
      <c r="HJ141">
        <v>2.2000000000000002</v>
      </c>
      <c r="HK141">
        <v>214.07</v>
      </c>
      <c r="ID141">
        <v>0</v>
      </c>
      <c r="IE141">
        <v>8.5090599999999998</v>
      </c>
      <c r="IF141">
        <v>0.12561700000000001</v>
      </c>
      <c r="IG141">
        <v>0</v>
      </c>
      <c r="IH141">
        <v>1.7213499999999999</v>
      </c>
      <c r="II141">
        <v>0.80892399999999998</v>
      </c>
      <c r="IJ141">
        <v>1.7518499999999999</v>
      </c>
      <c r="IK141">
        <v>0.114331</v>
      </c>
      <c r="IL141">
        <v>13.0311</v>
      </c>
      <c r="IM141">
        <v>59.1</v>
      </c>
      <c r="IN141">
        <v>32.200000000000003</v>
      </c>
      <c r="IO141">
        <v>26.9</v>
      </c>
      <c r="IP141">
        <v>60.8</v>
      </c>
      <c r="IQ141">
        <v>32.299999999999997</v>
      </c>
      <c r="IR141">
        <v>28.5</v>
      </c>
      <c r="IU141">
        <v>36.1</v>
      </c>
      <c r="IV141">
        <v>20.65</v>
      </c>
      <c r="IW141">
        <v>40.22</v>
      </c>
      <c r="IX141">
        <v>20.65</v>
      </c>
      <c r="IY141">
        <v>36.1</v>
      </c>
      <c r="IZ141">
        <v>20.65</v>
      </c>
      <c r="JA141">
        <v>69.83</v>
      </c>
      <c r="JB141">
        <v>67.097499999999997</v>
      </c>
      <c r="JK141">
        <v>1</v>
      </c>
      <c r="JL141">
        <v>16.1447</v>
      </c>
      <c r="JM141">
        <v>16.1447</v>
      </c>
      <c r="JP141">
        <v>25683</v>
      </c>
      <c r="JQ141">
        <v>16.1447</v>
      </c>
      <c r="JR141">
        <v>1.18</v>
      </c>
      <c r="JS141">
        <v>1.45</v>
      </c>
      <c r="JT141">
        <v>7.86</v>
      </c>
      <c r="JU141">
        <v>1.21</v>
      </c>
      <c r="JV141">
        <v>1.43</v>
      </c>
      <c r="JW141">
        <v>7.99</v>
      </c>
      <c r="JZ141">
        <v>2</v>
      </c>
      <c r="KA141">
        <v>8</v>
      </c>
      <c r="KB141">
        <v>81.706599999999995</v>
      </c>
      <c r="KC141">
        <v>62.7117</v>
      </c>
      <c r="KD141">
        <v>81.705699999999993</v>
      </c>
      <c r="KE141">
        <v>70.129000000000005</v>
      </c>
      <c r="KF141">
        <v>144.95400000000001</v>
      </c>
      <c r="KG141">
        <v>131.042</v>
      </c>
      <c r="KJ141">
        <v>4.8139399999999997</v>
      </c>
      <c r="KK141">
        <v>843.16099999999994</v>
      </c>
      <c r="KL141">
        <v>203.99799999999999</v>
      </c>
      <c r="KM141">
        <v>105.23099999999999</v>
      </c>
      <c r="KN141">
        <v>0</v>
      </c>
      <c r="KO141">
        <v>-2631.29</v>
      </c>
      <c r="KP141">
        <v>0</v>
      </c>
      <c r="KQ141">
        <v>0</v>
      </c>
      <c r="KR141">
        <v>444.32499999999999</v>
      </c>
      <c r="KS141">
        <v>1053.99</v>
      </c>
      <c r="KT141">
        <v>2355.87</v>
      </c>
      <c r="KU141">
        <v>95.474199999999996</v>
      </c>
      <c r="KV141">
        <v>2475.58</v>
      </c>
      <c r="KW141">
        <v>204.435</v>
      </c>
      <c r="KX141">
        <v>3585.29</v>
      </c>
      <c r="KY141">
        <v>0</v>
      </c>
      <c r="KZ141">
        <v>1590.01</v>
      </c>
      <c r="LA141">
        <v>5379.74</v>
      </c>
      <c r="LB141">
        <v>4.8106099999999996</v>
      </c>
      <c r="LC141">
        <v>982.51199999999994</v>
      </c>
      <c r="LD141">
        <v>203.99799999999999</v>
      </c>
      <c r="LE141">
        <v>105.23099999999999</v>
      </c>
      <c r="LF141">
        <v>-2631.29</v>
      </c>
      <c r="LG141">
        <v>444.32499999999999</v>
      </c>
      <c r="LH141">
        <v>1055.07</v>
      </c>
      <c r="LI141">
        <v>2355.87</v>
      </c>
      <c r="LJ141">
        <v>95.474199999999996</v>
      </c>
      <c r="LK141">
        <v>2616.0100000000002</v>
      </c>
      <c r="LL141">
        <v>200.52699999999999</v>
      </c>
      <c r="LM141">
        <v>3585.29</v>
      </c>
      <c r="LN141">
        <v>1590.01</v>
      </c>
      <c r="LO141">
        <v>5375.83</v>
      </c>
      <c r="LP141">
        <v>68.659400000000005</v>
      </c>
      <c r="LQ141">
        <v>1865.05</v>
      </c>
      <c r="LR141">
        <v>203.99799999999999</v>
      </c>
      <c r="LS141">
        <v>0</v>
      </c>
      <c r="LT141">
        <v>1286.71</v>
      </c>
      <c r="LU141">
        <v>1230.25</v>
      </c>
      <c r="LV141">
        <v>2122.71</v>
      </c>
      <c r="LW141">
        <v>142.83199999999999</v>
      </c>
      <c r="LX141">
        <v>6920.2</v>
      </c>
      <c r="LY141">
        <v>1516.85</v>
      </c>
      <c r="LZ141">
        <v>5714.66</v>
      </c>
      <c r="MA141">
        <v>1545</v>
      </c>
      <c r="MB141">
        <v>8776.52</v>
      </c>
    </row>
    <row r="142" spans="1:340" x14ac:dyDescent="0.25">
      <c r="A142" s="26">
        <v>44502.585266203707</v>
      </c>
      <c r="B142" t="s">
        <v>1490</v>
      </c>
      <c r="C142" t="s">
        <v>949</v>
      </c>
      <c r="D142">
        <v>11</v>
      </c>
      <c r="E142">
        <v>8</v>
      </c>
      <c r="F142">
        <v>6960</v>
      </c>
      <c r="G142" t="s">
        <v>87</v>
      </c>
      <c r="H142" t="s">
        <v>393</v>
      </c>
      <c r="I142">
        <v>5.38</v>
      </c>
      <c r="J142">
        <v>1.8</v>
      </c>
      <c r="K142">
        <v>1.7</v>
      </c>
      <c r="L142">
        <v>24.2</v>
      </c>
      <c r="O142">
        <v>173.959</v>
      </c>
      <c r="P142">
        <v>5001.99</v>
      </c>
      <c r="Q142">
        <v>1100.08</v>
      </c>
      <c r="R142">
        <v>581.71799999999996</v>
      </c>
      <c r="S142">
        <v>0</v>
      </c>
      <c r="T142">
        <v>-27768.7</v>
      </c>
      <c r="U142">
        <v>0</v>
      </c>
      <c r="V142">
        <v>0</v>
      </c>
      <c r="W142">
        <v>2033.7</v>
      </c>
      <c r="X142">
        <v>5695.9</v>
      </c>
      <c r="Y142">
        <v>12062</v>
      </c>
      <c r="Z142">
        <v>433.91399999999999</v>
      </c>
      <c r="AA142">
        <v>-685.50099999999998</v>
      </c>
      <c r="AB142">
        <v>6857.74</v>
      </c>
      <c r="AC142">
        <v>256.81</v>
      </c>
      <c r="AD142">
        <v>686.39599999999996</v>
      </c>
      <c r="AE142">
        <v>0</v>
      </c>
      <c r="AF142">
        <v>299.60500000000002</v>
      </c>
      <c r="AG142">
        <v>1242.81</v>
      </c>
      <c r="AH142">
        <v>943.20500000000004</v>
      </c>
      <c r="AI142">
        <v>8.77</v>
      </c>
      <c r="AJ142">
        <v>41.81</v>
      </c>
      <c r="AK142">
        <v>4.38</v>
      </c>
      <c r="AL142">
        <v>22.12</v>
      </c>
      <c r="AM142">
        <v>0</v>
      </c>
      <c r="AN142">
        <v>-94.39</v>
      </c>
      <c r="AO142">
        <v>0</v>
      </c>
      <c r="AP142">
        <v>0</v>
      </c>
      <c r="AQ142">
        <v>8.92</v>
      </c>
      <c r="AR142">
        <v>32.1</v>
      </c>
      <c r="AS142">
        <v>49.4</v>
      </c>
      <c r="AT142">
        <v>1.78</v>
      </c>
      <c r="AU142">
        <v>74.89</v>
      </c>
      <c r="AV142">
        <v>77.08</v>
      </c>
      <c r="BI142">
        <v>0</v>
      </c>
      <c r="BJ142">
        <v>6.0646199999999997</v>
      </c>
      <c r="BK142">
        <v>0.12561700000000001</v>
      </c>
      <c r="BL142">
        <v>7.7370900000000006E-2</v>
      </c>
      <c r="BM142">
        <v>0</v>
      </c>
      <c r="BN142">
        <v>-0.52190000000000003</v>
      </c>
      <c r="BO142">
        <v>0</v>
      </c>
      <c r="BP142">
        <v>0</v>
      </c>
      <c r="BQ142">
        <v>0.53989299999999996</v>
      </c>
      <c r="BR142">
        <v>0.88828200000000002</v>
      </c>
      <c r="BS142">
        <v>1.82348</v>
      </c>
      <c r="BT142">
        <v>7.39533E-2</v>
      </c>
      <c r="BU142">
        <v>9.0713100000000004</v>
      </c>
      <c r="BV142">
        <v>6.2676100000000003</v>
      </c>
      <c r="BW142">
        <v>176.345</v>
      </c>
      <c r="BX142">
        <v>5677.95</v>
      </c>
      <c r="BY142">
        <v>1100.08</v>
      </c>
      <c r="BZ142">
        <v>581.71799999999996</v>
      </c>
      <c r="CA142">
        <v>-27768.7</v>
      </c>
      <c r="CB142">
        <v>2033.7</v>
      </c>
      <c r="CC142">
        <v>5703.05</v>
      </c>
      <c r="CD142">
        <v>12062</v>
      </c>
      <c r="CE142">
        <v>433.91399999999999</v>
      </c>
      <c r="CF142">
        <v>-8.6454100000000003E-4</v>
      </c>
      <c r="CG142">
        <v>7536.1</v>
      </c>
      <c r="CH142">
        <v>260.33300000000003</v>
      </c>
      <c r="CI142">
        <v>686.39599999999996</v>
      </c>
      <c r="CJ142">
        <v>299.60500000000002</v>
      </c>
      <c r="CK142">
        <v>1246.33</v>
      </c>
      <c r="CL142">
        <v>946.72799999999995</v>
      </c>
      <c r="CM142">
        <v>8.93</v>
      </c>
      <c r="CN142">
        <v>47.03</v>
      </c>
      <c r="CO142">
        <v>4.38</v>
      </c>
      <c r="CP142">
        <v>22.12</v>
      </c>
      <c r="CQ142">
        <v>-94.48</v>
      </c>
      <c r="CR142">
        <v>8.92</v>
      </c>
      <c r="CS142">
        <v>32.119999999999997</v>
      </c>
      <c r="CT142">
        <v>49.4</v>
      </c>
      <c r="CU142">
        <v>1.78</v>
      </c>
      <c r="CV142">
        <v>80.2</v>
      </c>
      <c r="CW142">
        <v>82.46</v>
      </c>
      <c r="DH142">
        <v>0</v>
      </c>
      <c r="DI142">
        <v>6.6859200000000003</v>
      </c>
      <c r="DJ142">
        <v>0.12561700000000001</v>
      </c>
      <c r="DK142">
        <v>7.7370900000000006E-2</v>
      </c>
      <c r="DL142">
        <v>-0.52190000000000003</v>
      </c>
      <c r="DM142">
        <v>0.53989299999999996</v>
      </c>
      <c r="DN142">
        <v>0.888432</v>
      </c>
      <c r="DO142">
        <v>1.82348</v>
      </c>
      <c r="DP142">
        <v>7.39533E-2</v>
      </c>
      <c r="DQ142">
        <v>9.6927599999999998</v>
      </c>
      <c r="DR142">
        <v>6.8889100000000001</v>
      </c>
      <c r="DS142" t="s">
        <v>1352</v>
      </c>
      <c r="DT142" t="s">
        <v>670</v>
      </c>
      <c r="DU142" t="s">
        <v>665</v>
      </c>
      <c r="DV142" t="s">
        <v>501</v>
      </c>
      <c r="DW142">
        <v>0.62144900000000003</v>
      </c>
      <c r="DX142">
        <v>0.62129800000000002</v>
      </c>
      <c r="DY142">
        <v>6.6</v>
      </c>
      <c r="DZ142">
        <v>6.5</v>
      </c>
      <c r="EC142">
        <v>173.959</v>
      </c>
      <c r="ED142">
        <v>5001.99</v>
      </c>
      <c r="EE142">
        <v>1100.08</v>
      </c>
      <c r="EF142">
        <v>581.71799999999996</v>
      </c>
      <c r="EG142">
        <v>0</v>
      </c>
      <c r="EH142">
        <v>-27768.7</v>
      </c>
      <c r="EI142">
        <v>0</v>
      </c>
      <c r="EJ142">
        <v>0</v>
      </c>
      <c r="EK142">
        <v>2033.7</v>
      </c>
      <c r="EL142">
        <v>5695.9</v>
      </c>
      <c r="EM142">
        <v>12062</v>
      </c>
      <c r="EN142">
        <v>433.91399999999999</v>
      </c>
      <c r="EO142">
        <v>-685.50099999999998</v>
      </c>
      <c r="EP142">
        <v>256.81</v>
      </c>
      <c r="EQ142">
        <v>686.39599999999996</v>
      </c>
      <c r="ER142">
        <v>0</v>
      </c>
      <c r="ES142">
        <v>299.60500000000002</v>
      </c>
      <c r="ET142">
        <v>1242.81</v>
      </c>
      <c r="EU142">
        <v>8.77</v>
      </c>
      <c r="EV142">
        <v>41.81</v>
      </c>
      <c r="EW142">
        <v>4.38</v>
      </c>
      <c r="EX142">
        <v>22.12</v>
      </c>
      <c r="EY142">
        <v>0</v>
      </c>
      <c r="EZ142">
        <v>-94.39</v>
      </c>
      <c r="FA142">
        <v>0</v>
      </c>
      <c r="FB142">
        <v>0</v>
      </c>
      <c r="FC142">
        <v>8.92</v>
      </c>
      <c r="FD142">
        <v>32.1</v>
      </c>
      <c r="FE142">
        <v>49.4</v>
      </c>
      <c r="FF142">
        <v>1.78</v>
      </c>
      <c r="FG142">
        <v>74.89</v>
      </c>
      <c r="FT142">
        <v>0</v>
      </c>
      <c r="FU142">
        <v>6.0646199999999997</v>
      </c>
      <c r="FV142">
        <v>0.12561700000000001</v>
      </c>
      <c r="FW142">
        <v>7.7370900000000006E-2</v>
      </c>
      <c r="FX142">
        <v>0</v>
      </c>
      <c r="FY142">
        <v>-0.52190000000000003</v>
      </c>
      <c r="FZ142">
        <v>0</v>
      </c>
      <c r="GA142">
        <v>0</v>
      </c>
      <c r="GB142">
        <v>0.53989299999999996</v>
      </c>
      <c r="GC142">
        <v>0.88828200000000002</v>
      </c>
      <c r="GD142">
        <v>1.82348</v>
      </c>
      <c r="GE142">
        <v>7.39533E-2</v>
      </c>
      <c r="GF142">
        <v>9.0713100000000004</v>
      </c>
      <c r="GG142">
        <v>988.625</v>
      </c>
      <c r="GH142">
        <v>12234.4</v>
      </c>
      <c r="GI142">
        <v>1100.08</v>
      </c>
      <c r="GJ142">
        <v>0</v>
      </c>
      <c r="GK142">
        <v>5894.96</v>
      </c>
      <c r="GL142">
        <v>6547.69</v>
      </c>
      <c r="GM142">
        <v>10697.7</v>
      </c>
      <c r="GN142">
        <v>540.49900000000002</v>
      </c>
      <c r="GO142">
        <v>38004</v>
      </c>
      <c r="GP142">
        <v>823.07899999999995</v>
      </c>
      <c r="GQ142">
        <v>1089.47</v>
      </c>
      <c r="GR142">
        <v>291.12400000000002</v>
      </c>
      <c r="GS142">
        <v>2203.67</v>
      </c>
      <c r="GT142">
        <v>33.204999999999998</v>
      </c>
      <c r="GU142">
        <v>95.86</v>
      </c>
      <c r="GV142">
        <v>4.38</v>
      </c>
      <c r="GW142">
        <v>61.666699999999999</v>
      </c>
      <c r="GX142">
        <v>26.5</v>
      </c>
      <c r="GY142">
        <v>41.02</v>
      </c>
      <c r="GZ142">
        <v>44.48</v>
      </c>
      <c r="HA142">
        <v>2.21</v>
      </c>
      <c r="HB142">
        <v>309.322</v>
      </c>
      <c r="HC142">
        <v>29.65</v>
      </c>
      <c r="HD142">
        <v>95.86</v>
      </c>
      <c r="HE142">
        <v>4.38</v>
      </c>
      <c r="HF142">
        <v>31.45</v>
      </c>
      <c r="HG142">
        <v>26.5</v>
      </c>
      <c r="HH142">
        <v>34.53</v>
      </c>
      <c r="HI142">
        <v>44.48</v>
      </c>
      <c r="HJ142">
        <v>2.21</v>
      </c>
      <c r="HK142">
        <v>269.06</v>
      </c>
      <c r="ID142">
        <v>0</v>
      </c>
      <c r="IE142">
        <v>11.053699999999999</v>
      </c>
      <c r="IF142">
        <v>0.12561700000000001</v>
      </c>
      <c r="IG142">
        <v>0</v>
      </c>
      <c r="IH142">
        <v>1.7213499999999999</v>
      </c>
      <c r="II142">
        <v>0.80892399999999998</v>
      </c>
      <c r="IJ142">
        <v>1.7518499999999999</v>
      </c>
      <c r="IK142">
        <v>0.114331</v>
      </c>
      <c r="IL142">
        <v>15.575699999999999</v>
      </c>
      <c r="IM142">
        <v>54.7</v>
      </c>
      <c r="IN142">
        <v>30.5</v>
      </c>
      <c r="IO142">
        <v>24.2</v>
      </c>
      <c r="IP142">
        <v>56.5</v>
      </c>
      <c r="IQ142">
        <v>30.6</v>
      </c>
      <c r="IR142">
        <v>25.9</v>
      </c>
      <c r="IU142">
        <v>49.19</v>
      </c>
      <c r="IV142">
        <v>27.89</v>
      </c>
      <c r="IW142">
        <v>54.42</v>
      </c>
      <c r="IX142">
        <v>28.04</v>
      </c>
      <c r="IY142">
        <v>49.19</v>
      </c>
      <c r="IZ142">
        <v>27.89</v>
      </c>
      <c r="JA142">
        <v>103.82</v>
      </c>
      <c r="JB142">
        <v>91.291700000000006</v>
      </c>
      <c r="JK142">
        <v>1</v>
      </c>
      <c r="JL142">
        <v>17.921800000000001</v>
      </c>
      <c r="JM142">
        <v>17.921800000000001</v>
      </c>
      <c r="JP142">
        <v>27776.9</v>
      </c>
      <c r="JQ142">
        <v>17.921800000000001</v>
      </c>
      <c r="JR142">
        <v>1.65</v>
      </c>
      <c r="JS142">
        <v>2.6</v>
      </c>
      <c r="JT142">
        <v>8.0399999999999991</v>
      </c>
      <c r="JU142">
        <v>1.69</v>
      </c>
      <c r="JV142">
        <v>2.57</v>
      </c>
      <c r="JW142">
        <v>8.2200000000000006</v>
      </c>
      <c r="JZ142">
        <v>2</v>
      </c>
      <c r="KA142">
        <v>8</v>
      </c>
      <c r="KB142">
        <v>121.357</v>
      </c>
      <c r="KC142">
        <v>77.556100000000001</v>
      </c>
      <c r="KD142">
        <v>121.282</v>
      </c>
      <c r="KE142">
        <v>87.297799999999995</v>
      </c>
      <c r="KF142">
        <v>212.05</v>
      </c>
      <c r="KG142">
        <v>174.393</v>
      </c>
      <c r="KJ142">
        <v>34.588299999999997</v>
      </c>
      <c r="KK142">
        <v>1198.99</v>
      </c>
      <c r="KL142">
        <v>219.49799999999999</v>
      </c>
      <c r="KM142">
        <v>114.485</v>
      </c>
      <c r="KN142">
        <v>0</v>
      </c>
      <c r="KO142">
        <v>-4256.32</v>
      </c>
      <c r="KP142">
        <v>0</v>
      </c>
      <c r="KQ142">
        <v>0</v>
      </c>
      <c r="KR142">
        <v>441.303</v>
      </c>
      <c r="KS142">
        <v>1131.48</v>
      </c>
      <c r="KT142">
        <v>2466.0500000000002</v>
      </c>
      <c r="KU142">
        <v>95.033199999999994</v>
      </c>
      <c r="KV142">
        <v>1445.12</v>
      </c>
      <c r="KW142">
        <v>1362.9</v>
      </c>
      <c r="KX142">
        <v>3642.73</v>
      </c>
      <c r="KY142">
        <v>0</v>
      </c>
      <c r="KZ142">
        <v>1590.01</v>
      </c>
      <c r="LA142">
        <v>6595.64</v>
      </c>
      <c r="LB142">
        <v>34.971299999999999</v>
      </c>
      <c r="LC142">
        <v>1354.56</v>
      </c>
      <c r="LD142">
        <v>219.49799999999999</v>
      </c>
      <c r="LE142">
        <v>114.485</v>
      </c>
      <c r="LF142">
        <v>-4256.32</v>
      </c>
      <c r="LG142">
        <v>441.303</v>
      </c>
      <c r="LH142">
        <v>1132.68</v>
      </c>
      <c r="LI142">
        <v>2466.0500000000002</v>
      </c>
      <c r="LJ142">
        <v>95.033199999999994</v>
      </c>
      <c r="LK142">
        <v>1602.26</v>
      </c>
      <c r="LL142">
        <v>1381.59</v>
      </c>
      <c r="LM142">
        <v>3642.73</v>
      </c>
      <c r="LN142">
        <v>1590.01</v>
      </c>
      <c r="LO142">
        <v>6614.33</v>
      </c>
      <c r="LP142">
        <v>205.209</v>
      </c>
      <c r="LQ142">
        <v>2804.77</v>
      </c>
      <c r="LR142">
        <v>219.49799999999999</v>
      </c>
      <c r="LS142">
        <v>0</v>
      </c>
      <c r="LT142">
        <v>1278.6099999999999</v>
      </c>
      <c r="LU142">
        <v>1315.06</v>
      </c>
      <c r="LV142">
        <v>2209.0100000000002</v>
      </c>
      <c r="LW142">
        <v>129.84899999999999</v>
      </c>
      <c r="LX142">
        <v>8162</v>
      </c>
      <c r="LY142">
        <v>4368.1099999999997</v>
      </c>
      <c r="LZ142">
        <v>5781.83</v>
      </c>
      <c r="MA142">
        <v>1545</v>
      </c>
      <c r="MB142">
        <v>11694.9</v>
      </c>
    </row>
    <row r="143" spans="1:340" x14ac:dyDescent="0.25">
      <c r="A143" s="26">
        <v>44502.585717592592</v>
      </c>
      <c r="B143" t="s">
        <v>1491</v>
      </c>
      <c r="C143" t="s">
        <v>951</v>
      </c>
      <c r="D143">
        <v>12</v>
      </c>
      <c r="E143">
        <v>8</v>
      </c>
      <c r="F143">
        <v>6960</v>
      </c>
      <c r="G143" t="s">
        <v>87</v>
      </c>
      <c r="H143" t="s">
        <v>393</v>
      </c>
      <c r="I143">
        <v>4.63</v>
      </c>
      <c r="J143">
        <v>1.6</v>
      </c>
      <c r="K143">
        <v>1.7</v>
      </c>
      <c r="L143">
        <v>25.6</v>
      </c>
      <c r="O143">
        <v>174.387</v>
      </c>
      <c r="P143">
        <v>2026.06</v>
      </c>
      <c r="Q143">
        <v>1100.08</v>
      </c>
      <c r="R143">
        <v>581.726</v>
      </c>
      <c r="S143">
        <v>0</v>
      </c>
      <c r="T143">
        <v>-24605.599999999999</v>
      </c>
      <c r="U143">
        <v>0</v>
      </c>
      <c r="V143">
        <v>0</v>
      </c>
      <c r="W143">
        <v>2033.7</v>
      </c>
      <c r="X143">
        <v>5646.8</v>
      </c>
      <c r="Y143">
        <v>12062</v>
      </c>
      <c r="Z143">
        <v>433.91399999999999</v>
      </c>
      <c r="AA143">
        <v>-547.01</v>
      </c>
      <c r="AB143">
        <v>3882.26</v>
      </c>
      <c r="AC143">
        <v>257.40199999999999</v>
      </c>
      <c r="AD143">
        <v>714.09799999999996</v>
      </c>
      <c r="AE143">
        <v>0</v>
      </c>
      <c r="AF143">
        <v>299.60500000000002</v>
      </c>
      <c r="AG143">
        <v>1271.1099999999999</v>
      </c>
      <c r="AH143">
        <v>971.5</v>
      </c>
      <c r="AI143">
        <v>8.82</v>
      </c>
      <c r="AJ143">
        <v>27.19</v>
      </c>
      <c r="AK143">
        <v>4.38</v>
      </c>
      <c r="AL143">
        <v>22.84</v>
      </c>
      <c r="AM143">
        <v>0</v>
      </c>
      <c r="AN143">
        <v>-83.45</v>
      </c>
      <c r="AO143">
        <v>0</v>
      </c>
      <c r="AP143">
        <v>0</v>
      </c>
      <c r="AQ143">
        <v>8.9499999999999993</v>
      </c>
      <c r="AR143">
        <v>31.82</v>
      </c>
      <c r="AS143">
        <v>49.46</v>
      </c>
      <c r="AT143">
        <v>1.79</v>
      </c>
      <c r="AU143">
        <v>71.8</v>
      </c>
      <c r="AV143">
        <v>63.23</v>
      </c>
      <c r="BI143">
        <v>0</v>
      </c>
      <c r="BJ143">
        <v>4.8781699999999999</v>
      </c>
      <c r="BK143">
        <v>0.12561700000000001</v>
      </c>
      <c r="BL143">
        <v>7.7370900000000006E-2</v>
      </c>
      <c r="BM143">
        <v>0</v>
      </c>
      <c r="BN143">
        <v>-0.46073999999999998</v>
      </c>
      <c r="BO143">
        <v>0</v>
      </c>
      <c r="BP143">
        <v>0</v>
      </c>
      <c r="BQ143">
        <v>0.53989299999999996</v>
      </c>
      <c r="BR143">
        <v>0.88530399999999998</v>
      </c>
      <c r="BS143">
        <v>1.82348</v>
      </c>
      <c r="BT143">
        <v>7.39533E-2</v>
      </c>
      <c r="BU143">
        <v>7.9430500000000004</v>
      </c>
      <c r="BV143">
        <v>5.0811599999999997</v>
      </c>
      <c r="BW143">
        <v>175.16900000000001</v>
      </c>
      <c r="BX143">
        <v>2558.3200000000002</v>
      </c>
      <c r="BY143">
        <v>1100.08</v>
      </c>
      <c r="BZ143">
        <v>581.726</v>
      </c>
      <c r="CA143">
        <v>-24605.599999999999</v>
      </c>
      <c r="CB143">
        <v>2033.7</v>
      </c>
      <c r="CC143">
        <v>5660.76</v>
      </c>
      <c r="CD143">
        <v>12062</v>
      </c>
      <c r="CE143">
        <v>433.91399999999999</v>
      </c>
      <c r="CF143">
        <v>3.0209200000000001E-4</v>
      </c>
      <c r="CG143">
        <v>4415.3</v>
      </c>
      <c r="CH143">
        <v>258.55799999999999</v>
      </c>
      <c r="CI143">
        <v>714.09799999999996</v>
      </c>
      <c r="CJ143">
        <v>299.60500000000002</v>
      </c>
      <c r="CK143">
        <v>1272.26</v>
      </c>
      <c r="CL143">
        <v>972.65499999999997</v>
      </c>
      <c r="CM143">
        <v>8.9</v>
      </c>
      <c r="CN143">
        <v>31.74</v>
      </c>
      <c r="CO143">
        <v>4.38</v>
      </c>
      <c r="CP143">
        <v>22.84</v>
      </c>
      <c r="CQ143">
        <v>-83.5</v>
      </c>
      <c r="CR143">
        <v>8.9499999999999993</v>
      </c>
      <c r="CS143">
        <v>31.88</v>
      </c>
      <c r="CT143">
        <v>49.46</v>
      </c>
      <c r="CU143">
        <v>1.79</v>
      </c>
      <c r="CV143">
        <v>76.44</v>
      </c>
      <c r="CW143">
        <v>67.86</v>
      </c>
      <c r="DH143">
        <v>0</v>
      </c>
      <c r="DI143">
        <v>5.5185300000000002</v>
      </c>
      <c r="DJ143">
        <v>0.12561700000000001</v>
      </c>
      <c r="DK143">
        <v>7.7370900000000006E-2</v>
      </c>
      <c r="DL143">
        <v>-0.46073999999999998</v>
      </c>
      <c r="DM143">
        <v>0.53989299999999996</v>
      </c>
      <c r="DN143">
        <v>0.88592700000000002</v>
      </c>
      <c r="DO143">
        <v>1.82348</v>
      </c>
      <c r="DP143">
        <v>7.39533E-2</v>
      </c>
      <c r="DQ143">
        <v>8.5840300000000003</v>
      </c>
      <c r="DR143">
        <v>5.7215199999999999</v>
      </c>
      <c r="DS143" t="s">
        <v>1352</v>
      </c>
      <c r="DT143" t="s">
        <v>670</v>
      </c>
      <c r="DU143" t="s">
        <v>665</v>
      </c>
      <c r="DV143" t="s">
        <v>501</v>
      </c>
      <c r="DW143">
        <v>0.64098299999999997</v>
      </c>
      <c r="DX143">
        <v>0.64036000000000004</v>
      </c>
      <c r="DY143">
        <v>6.1</v>
      </c>
      <c r="DZ143">
        <v>6.8</v>
      </c>
      <c r="EC143">
        <v>174.387</v>
      </c>
      <c r="ED143">
        <v>2026.06</v>
      </c>
      <c r="EE143">
        <v>1100.08</v>
      </c>
      <c r="EF143">
        <v>581.726</v>
      </c>
      <c r="EG143">
        <v>0</v>
      </c>
      <c r="EH143">
        <v>-24605.599999999999</v>
      </c>
      <c r="EI143">
        <v>0</v>
      </c>
      <c r="EJ143">
        <v>0</v>
      </c>
      <c r="EK143">
        <v>2033.7</v>
      </c>
      <c r="EL143">
        <v>5646.8</v>
      </c>
      <c r="EM143">
        <v>12062</v>
      </c>
      <c r="EN143">
        <v>433.91399999999999</v>
      </c>
      <c r="EO143">
        <v>-547.01</v>
      </c>
      <c r="EP143">
        <v>257.40199999999999</v>
      </c>
      <c r="EQ143">
        <v>714.09799999999996</v>
      </c>
      <c r="ER143">
        <v>0</v>
      </c>
      <c r="ES143">
        <v>299.60500000000002</v>
      </c>
      <c r="ET143">
        <v>1271.1099999999999</v>
      </c>
      <c r="EU143">
        <v>8.82</v>
      </c>
      <c r="EV143">
        <v>27.19</v>
      </c>
      <c r="EW143">
        <v>4.38</v>
      </c>
      <c r="EX143">
        <v>22.84</v>
      </c>
      <c r="EY143">
        <v>0</v>
      </c>
      <c r="EZ143">
        <v>-83.45</v>
      </c>
      <c r="FA143">
        <v>0</v>
      </c>
      <c r="FB143">
        <v>0</v>
      </c>
      <c r="FC143">
        <v>8.9499999999999993</v>
      </c>
      <c r="FD143">
        <v>31.82</v>
      </c>
      <c r="FE143">
        <v>49.46</v>
      </c>
      <c r="FF143">
        <v>1.79</v>
      </c>
      <c r="FG143">
        <v>71.8</v>
      </c>
      <c r="FT143">
        <v>0</v>
      </c>
      <c r="FU143">
        <v>4.8781699999999999</v>
      </c>
      <c r="FV143">
        <v>0.12561700000000001</v>
      </c>
      <c r="FW143">
        <v>7.7370900000000006E-2</v>
      </c>
      <c r="FX143">
        <v>0</v>
      </c>
      <c r="FY143">
        <v>-0.46073999999999998</v>
      </c>
      <c r="FZ143">
        <v>0</v>
      </c>
      <c r="GA143">
        <v>0</v>
      </c>
      <c r="GB143">
        <v>0.53989299999999996</v>
      </c>
      <c r="GC143">
        <v>0.88530399999999998</v>
      </c>
      <c r="GD143">
        <v>1.82348</v>
      </c>
      <c r="GE143">
        <v>7.39533E-2</v>
      </c>
      <c r="GF143">
        <v>7.9430500000000004</v>
      </c>
      <c r="GG143">
        <v>981.52599999999995</v>
      </c>
      <c r="GH143">
        <v>5709.9</v>
      </c>
      <c r="GI143">
        <v>1100.08</v>
      </c>
      <c r="GJ143">
        <v>0</v>
      </c>
      <c r="GK143">
        <v>5894.96</v>
      </c>
      <c r="GL143">
        <v>6547.69</v>
      </c>
      <c r="GM143">
        <v>10697.7</v>
      </c>
      <c r="GN143">
        <v>540.49900000000002</v>
      </c>
      <c r="GO143">
        <v>31472.400000000001</v>
      </c>
      <c r="GP143">
        <v>817.04100000000005</v>
      </c>
      <c r="GQ143">
        <v>1121.78</v>
      </c>
      <c r="GR143">
        <v>291.12400000000002</v>
      </c>
      <c r="GS143">
        <v>2229.94</v>
      </c>
      <c r="GT143">
        <v>31.7774</v>
      </c>
      <c r="GU143">
        <v>63.58</v>
      </c>
      <c r="GV143">
        <v>4.38</v>
      </c>
      <c r="GW143">
        <v>65.795900000000003</v>
      </c>
      <c r="GX143">
        <v>26.6</v>
      </c>
      <c r="GY143">
        <v>41.05</v>
      </c>
      <c r="GZ143">
        <v>44.53</v>
      </c>
      <c r="HA143">
        <v>2.2599999999999998</v>
      </c>
      <c r="HB143">
        <v>279.97300000000001</v>
      </c>
      <c r="HC143">
        <v>29.52</v>
      </c>
      <c r="HD143">
        <v>63.58</v>
      </c>
      <c r="HE143">
        <v>4.38</v>
      </c>
      <c r="HF143">
        <v>32.24</v>
      </c>
      <c r="HG143">
        <v>26.6</v>
      </c>
      <c r="HH143">
        <v>34.56</v>
      </c>
      <c r="HI143">
        <v>44.53</v>
      </c>
      <c r="HJ143">
        <v>2.2599999999999998</v>
      </c>
      <c r="HK143">
        <v>237.67</v>
      </c>
      <c r="ID143">
        <v>0</v>
      </c>
      <c r="IE143">
        <v>9.1997900000000001</v>
      </c>
      <c r="IF143">
        <v>0.12561700000000001</v>
      </c>
      <c r="IG143">
        <v>0</v>
      </c>
      <c r="IH143">
        <v>1.7213499999999999</v>
      </c>
      <c r="II143">
        <v>0.80892399999999998</v>
      </c>
      <c r="IJ143">
        <v>1.7518499999999999</v>
      </c>
      <c r="IK143">
        <v>0.114331</v>
      </c>
      <c r="IL143">
        <v>13.7219</v>
      </c>
      <c r="IM143">
        <v>55.5</v>
      </c>
      <c r="IN143">
        <v>29.9</v>
      </c>
      <c r="IO143">
        <v>25.6</v>
      </c>
      <c r="IP143">
        <v>57.1</v>
      </c>
      <c r="IQ143">
        <v>29.8</v>
      </c>
      <c r="IR143">
        <v>27.3</v>
      </c>
      <c r="IU143">
        <v>34.57</v>
      </c>
      <c r="IV143">
        <v>28.66</v>
      </c>
      <c r="IW143">
        <v>39.130000000000003</v>
      </c>
      <c r="IX143">
        <v>28.73</v>
      </c>
      <c r="IY143">
        <v>34.57</v>
      </c>
      <c r="IZ143">
        <v>28.66</v>
      </c>
      <c r="JA143">
        <v>71.52</v>
      </c>
      <c r="JB143">
        <v>94.013300000000001</v>
      </c>
      <c r="JK143">
        <v>1</v>
      </c>
      <c r="JL143">
        <v>16.146799999999999</v>
      </c>
      <c r="JM143">
        <v>16.146799999999999</v>
      </c>
      <c r="JP143">
        <v>24612.799999999999</v>
      </c>
      <c r="JQ143">
        <v>16.146799999999999</v>
      </c>
      <c r="JR143">
        <v>1.47</v>
      </c>
      <c r="JS143">
        <v>2.2999999999999998</v>
      </c>
      <c r="JT143">
        <v>7.97</v>
      </c>
      <c r="JU143">
        <v>1.49</v>
      </c>
      <c r="JV143">
        <v>2.2799999999999998</v>
      </c>
      <c r="JW143">
        <v>8.1</v>
      </c>
      <c r="JZ143">
        <v>2</v>
      </c>
      <c r="KA143">
        <v>8</v>
      </c>
      <c r="KB143">
        <v>79.347800000000007</v>
      </c>
      <c r="KC143">
        <v>69.0762</v>
      </c>
      <c r="KD143">
        <v>79.346900000000005</v>
      </c>
      <c r="KE143">
        <v>78.117199999999997</v>
      </c>
      <c r="KF143">
        <v>141.30699999999999</v>
      </c>
      <c r="KG143">
        <v>155.96600000000001</v>
      </c>
      <c r="KJ143">
        <v>34.8003</v>
      </c>
      <c r="KK143">
        <v>499.92700000000002</v>
      </c>
      <c r="KL143">
        <v>219.49799999999999</v>
      </c>
      <c r="KM143">
        <v>114.486</v>
      </c>
      <c r="KN143">
        <v>0</v>
      </c>
      <c r="KO143">
        <v>-3768.26</v>
      </c>
      <c r="KP143">
        <v>0</v>
      </c>
      <c r="KQ143">
        <v>0</v>
      </c>
      <c r="KR143">
        <v>441.303</v>
      </c>
      <c r="KS143">
        <v>1121.57</v>
      </c>
      <c r="KT143">
        <v>2466.0500000000002</v>
      </c>
      <c r="KU143">
        <v>95.033199999999994</v>
      </c>
      <c r="KV143">
        <v>1224.42</v>
      </c>
      <c r="KW143">
        <v>1366.04</v>
      </c>
      <c r="KX143">
        <v>3789.74</v>
      </c>
      <c r="KY143">
        <v>0</v>
      </c>
      <c r="KZ143">
        <v>1590.01</v>
      </c>
      <c r="LA143">
        <v>6745.8</v>
      </c>
      <c r="LB143">
        <v>34.858800000000002</v>
      </c>
      <c r="LC143">
        <v>625.63800000000003</v>
      </c>
      <c r="LD143">
        <v>219.49799999999999</v>
      </c>
      <c r="LE143">
        <v>114.486</v>
      </c>
      <c r="LF143">
        <v>-3768.26</v>
      </c>
      <c r="LG143">
        <v>441.303</v>
      </c>
      <c r="LH143">
        <v>1124.2</v>
      </c>
      <c r="LI143">
        <v>2466.0500000000002</v>
      </c>
      <c r="LJ143">
        <v>95.033199999999994</v>
      </c>
      <c r="LK143">
        <v>1352.81</v>
      </c>
      <c r="LL143">
        <v>1372.17</v>
      </c>
      <c r="LM143">
        <v>3789.74</v>
      </c>
      <c r="LN143">
        <v>1590.01</v>
      </c>
      <c r="LO143">
        <v>6751.93</v>
      </c>
      <c r="LP143">
        <v>204.57900000000001</v>
      </c>
      <c r="LQ143">
        <v>1354.47</v>
      </c>
      <c r="LR143">
        <v>219.49799999999999</v>
      </c>
      <c r="LS143">
        <v>0</v>
      </c>
      <c r="LT143">
        <v>1278.6099999999999</v>
      </c>
      <c r="LU143">
        <v>1315.06</v>
      </c>
      <c r="LV143">
        <v>2209.0100000000002</v>
      </c>
      <c r="LW143">
        <v>129.84899999999999</v>
      </c>
      <c r="LX143">
        <v>6711.08</v>
      </c>
      <c r="LY143">
        <v>4336.0600000000004</v>
      </c>
      <c r="LZ143">
        <v>5953.31</v>
      </c>
      <c r="MA143">
        <v>1545</v>
      </c>
      <c r="MB143">
        <v>11834.4</v>
      </c>
    </row>
    <row r="144" spans="1:340" x14ac:dyDescent="0.25">
      <c r="A144" s="26">
        <v>44502.586157407408</v>
      </c>
      <c r="B144" t="s">
        <v>1492</v>
      </c>
      <c r="C144" t="s">
        <v>953</v>
      </c>
      <c r="D144">
        <v>13</v>
      </c>
      <c r="E144">
        <v>8</v>
      </c>
      <c r="F144">
        <v>6960</v>
      </c>
      <c r="G144" t="s">
        <v>87</v>
      </c>
      <c r="H144" t="s">
        <v>393</v>
      </c>
      <c r="I144">
        <v>5.76</v>
      </c>
      <c r="J144">
        <v>1.9</v>
      </c>
      <c r="K144">
        <v>1.9</v>
      </c>
      <c r="L144">
        <v>25.4</v>
      </c>
      <c r="O144">
        <v>149.821</v>
      </c>
      <c r="P144">
        <v>5587.47</v>
      </c>
      <c r="Q144">
        <v>1100.08</v>
      </c>
      <c r="R144">
        <v>581.71500000000003</v>
      </c>
      <c r="S144">
        <v>0</v>
      </c>
      <c r="T144">
        <v>-28417.200000000001</v>
      </c>
      <c r="U144">
        <v>0</v>
      </c>
      <c r="V144">
        <v>0</v>
      </c>
      <c r="W144">
        <v>2033.7</v>
      </c>
      <c r="X144">
        <v>5720.89</v>
      </c>
      <c r="Y144">
        <v>12062</v>
      </c>
      <c r="Z144">
        <v>433.91399999999999</v>
      </c>
      <c r="AA144">
        <v>-747.69299999999998</v>
      </c>
      <c r="AB144">
        <v>7419.09</v>
      </c>
      <c r="AC144">
        <v>221.17400000000001</v>
      </c>
      <c r="AD144">
        <v>676.09100000000001</v>
      </c>
      <c r="AE144">
        <v>0</v>
      </c>
      <c r="AF144">
        <v>299.60500000000002</v>
      </c>
      <c r="AG144">
        <v>1196.8699999999999</v>
      </c>
      <c r="AH144">
        <v>897.26499999999999</v>
      </c>
      <c r="AI144">
        <v>7.61</v>
      </c>
      <c r="AJ144">
        <v>45.59</v>
      </c>
      <c r="AK144">
        <v>4.4000000000000004</v>
      </c>
      <c r="AL144">
        <v>21.84</v>
      </c>
      <c r="AM144">
        <v>0</v>
      </c>
      <c r="AN144">
        <v>-93.64</v>
      </c>
      <c r="AO144">
        <v>0</v>
      </c>
      <c r="AP144">
        <v>0</v>
      </c>
      <c r="AQ144">
        <v>9.1300000000000008</v>
      </c>
      <c r="AR144">
        <v>32.450000000000003</v>
      </c>
      <c r="AS144">
        <v>49.76</v>
      </c>
      <c r="AT144">
        <v>1.81</v>
      </c>
      <c r="AU144">
        <v>78.95</v>
      </c>
      <c r="AV144">
        <v>79.44</v>
      </c>
      <c r="BI144">
        <v>0</v>
      </c>
      <c r="BJ144">
        <v>6.6936900000000001</v>
      </c>
      <c r="BK144">
        <v>0.12561700000000001</v>
      </c>
      <c r="BL144">
        <v>7.7370900000000006E-2</v>
      </c>
      <c r="BM144">
        <v>0</v>
      </c>
      <c r="BN144">
        <v>-0.42384500000000003</v>
      </c>
      <c r="BO144">
        <v>0</v>
      </c>
      <c r="BP144">
        <v>0</v>
      </c>
      <c r="BQ144">
        <v>0.53989299999999996</v>
      </c>
      <c r="BR144">
        <v>0.88999899999999998</v>
      </c>
      <c r="BS144">
        <v>1.82348</v>
      </c>
      <c r="BT144">
        <v>7.39533E-2</v>
      </c>
      <c r="BU144">
        <v>9.80016</v>
      </c>
      <c r="BV144">
        <v>6.8966799999999999</v>
      </c>
      <c r="BW144">
        <v>151.09899999999999</v>
      </c>
      <c r="BX144">
        <v>6325.04</v>
      </c>
      <c r="BY144">
        <v>1100.08</v>
      </c>
      <c r="BZ144">
        <v>581.71500000000003</v>
      </c>
      <c r="CA144">
        <v>-28417.200000000001</v>
      </c>
      <c r="CB144">
        <v>2033.7</v>
      </c>
      <c r="CC144">
        <v>5729.73</v>
      </c>
      <c r="CD144">
        <v>12062</v>
      </c>
      <c r="CE144">
        <v>433.91399999999999</v>
      </c>
      <c r="CF144">
        <v>1.19882E-3</v>
      </c>
      <c r="CG144">
        <v>8157.94</v>
      </c>
      <c r="CH144">
        <v>223.06100000000001</v>
      </c>
      <c r="CI144">
        <v>676.09100000000001</v>
      </c>
      <c r="CJ144">
        <v>299.60500000000002</v>
      </c>
      <c r="CK144">
        <v>1198.76</v>
      </c>
      <c r="CL144">
        <v>899.15200000000004</v>
      </c>
      <c r="CM144">
        <v>7.69</v>
      </c>
      <c r="CN144">
        <v>51.27</v>
      </c>
      <c r="CO144">
        <v>4.4000000000000004</v>
      </c>
      <c r="CP144">
        <v>21.84</v>
      </c>
      <c r="CQ144">
        <v>-93.75</v>
      </c>
      <c r="CR144">
        <v>9.1300000000000008</v>
      </c>
      <c r="CS144">
        <v>32.49</v>
      </c>
      <c r="CT144">
        <v>49.76</v>
      </c>
      <c r="CU144">
        <v>1.81</v>
      </c>
      <c r="CV144">
        <v>84.64</v>
      </c>
      <c r="CW144">
        <v>85.2</v>
      </c>
      <c r="DH144">
        <v>0</v>
      </c>
      <c r="DI144">
        <v>7.4303800000000004</v>
      </c>
      <c r="DJ144">
        <v>0.12561700000000001</v>
      </c>
      <c r="DK144">
        <v>7.7370900000000006E-2</v>
      </c>
      <c r="DL144">
        <v>-0.42384500000000003</v>
      </c>
      <c r="DM144">
        <v>0.53989299999999996</v>
      </c>
      <c r="DN144">
        <v>0.88980300000000001</v>
      </c>
      <c r="DO144">
        <v>1.82348</v>
      </c>
      <c r="DP144">
        <v>7.39533E-2</v>
      </c>
      <c r="DQ144">
        <v>10.5366</v>
      </c>
      <c r="DR144">
        <v>7.6333700000000002</v>
      </c>
      <c r="DS144" t="s">
        <v>1352</v>
      </c>
      <c r="DT144" t="s">
        <v>670</v>
      </c>
      <c r="DU144" t="s">
        <v>665</v>
      </c>
      <c r="DV144" t="s">
        <v>501</v>
      </c>
      <c r="DW144">
        <v>0.73649200000000004</v>
      </c>
      <c r="DX144">
        <v>0.73668699999999998</v>
      </c>
      <c r="DY144">
        <v>6.7</v>
      </c>
      <c r="DZ144">
        <v>6.8</v>
      </c>
      <c r="EC144">
        <v>149.821</v>
      </c>
      <c r="ED144">
        <v>5587.47</v>
      </c>
      <c r="EE144">
        <v>1100.08</v>
      </c>
      <c r="EF144">
        <v>581.71500000000003</v>
      </c>
      <c r="EG144">
        <v>0</v>
      </c>
      <c r="EH144">
        <v>-28417.200000000001</v>
      </c>
      <c r="EI144">
        <v>0</v>
      </c>
      <c r="EJ144">
        <v>0</v>
      </c>
      <c r="EK144">
        <v>2033.7</v>
      </c>
      <c r="EL144">
        <v>5720.89</v>
      </c>
      <c r="EM144">
        <v>12062</v>
      </c>
      <c r="EN144">
        <v>433.91399999999999</v>
      </c>
      <c r="EO144">
        <v>-747.69299999999998</v>
      </c>
      <c r="EP144">
        <v>221.17400000000001</v>
      </c>
      <c r="EQ144">
        <v>676.09100000000001</v>
      </c>
      <c r="ER144">
        <v>0</v>
      </c>
      <c r="ES144">
        <v>299.60500000000002</v>
      </c>
      <c r="ET144">
        <v>1196.8699999999999</v>
      </c>
      <c r="EU144">
        <v>7.61</v>
      </c>
      <c r="EV144">
        <v>45.59</v>
      </c>
      <c r="EW144">
        <v>4.4000000000000004</v>
      </c>
      <c r="EX144">
        <v>21.84</v>
      </c>
      <c r="EY144">
        <v>0</v>
      </c>
      <c r="EZ144">
        <v>-93.64</v>
      </c>
      <c r="FA144">
        <v>0</v>
      </c>
      <c r="FB144">
        <v>0</v>
      </c>
      <c r="FC144">
        <v>9.1300000000000008</v>
      </c>
      <c r="FD144">
        <v>32.450000000000003</v>
      </c>
      <c r="FE144">
        <v>49.76</v>
      </c>
      <c r="FF144">
        <v>1.81</v>
      </c>
      <c r="FG144">
        <v>78.95</v>
      </c>
      <c r="FT144">
        <v>0</v>
      </c>
      <c r="FU144">
        <v>6.6936900000000001</v>
      </c>
      <c r="FV144">
        <v>0.12561700000000001</v>
      </c>
      <c r="FW144">
        <v>7.7370900000000006E-2</v>
      </c>
      <c r="FX144">
        <v>0</v>
      </c>
      <c r="FY144">
        <v>-0.42384500000000003</v>
      </c>
      <c r="FZ144">
        <v>0</v>
      </c>
      <c r="GA144">
        <v>0</v>
      </c>
      <c r="GB144">
        <v>0.53989299999999996</v>
      </c>
      <c r="GC144">
        <v>0.88999899999999998</v>
      </c>
      <c r="GD144">
        <v>1.82348</v>
      </c>
      <c r="GE144">
        <v>7.39533E-2</v>
      </c>
      <c r="GF144">
        <v>9.80016</v>
      </c>
      <c r="GG144">
        <v>882.78800000000001</v>
      </c>
      <c r="GH144">
        <v>13374.1</v>
      </c>
      <c r="GI144">
        <v>1100.08</v>
      </c>
      <c r="GJ144">
        <v>0</v>
      </c>
      <c r="GK144">
        <v>5894.96</v>
      </c>
      <c r="GL144">
        <v>6547.69</v>
      </c>
      <c r="GM144">
        <v>10697.7</v>
      </c>
      <c r="GN144">
        <v>540.49900000000002</v>
      </c>
      <c r="GO144">
        <v>39037.800000000003</v>
      </c>
      <c r="GP144">
        <v>734.96</v>
      </c>
      <c r="GQ144">
        <v>1077.4000000000001</v>
      </c>
      <c r="GR144">
        <v>291.12400000000002</v>
      </c>
      <c r="GS144">
        <v>2103.4899999999998</v>
      </c>
      <c r="GT144">
        <v>29.534600000000001</v>
      </c>
      <c r="GU144">
        <v>97.45</v>
      </c>
      <c r="GV144">
        <v>4.4000000000000004</v>
      </c>
      <c r="GW144">
        <v>63.510199999999998</v>
      </c>
      <c r="GX144">
        <v>27.27</v>
      </c>
      <c r="GY144">
        <v>41.19</v>
      </c>
      <c r="GZ144">
        <v>44.84</v>
      </c>
      <c r="HA144">
        <v>2.31</v>
      </c>
      <c r="HB144">
        <v>310.505</v>
      </c>
      <c r="HC144">
        <v>26.64</v>
      </c>
      <c r="HD144">
        <v>97.45</v>
      </c>
      <c r="HE144">
        <v>4.4000000000000004</v>
      </c>
      <c r="HF144">
        <v>31.12</v>
      </c>
      <c r="HG144">
        <v>27.27</v>
      </c>
      <c r="HH144">
        <v>34.700000000000003</v>
      </c>
      <c r="HI144">
        <v>44.84</v>
      </c>
      <c r="HJ144">
        <v>2.31</v>
      </c>
      <c r="HK144">
        <v>268.73</v>
      </c>
      <c r="ID144">
        <v>0</v>
      </c>
      <c r="IE144">
        <v>11.329499999999999</v>
      </c>
      <c r="IF144">
        <v>0.12561700000000001</v>
      </c>
      <c r="IG144">
        <v>0</v>
      </c>
      <c r="IH144">
        <v>1.7213499999999999</v>
      </c>
      <c r="II144">
        <v>0.80892399999999998</v>
      </c>
      <c r="IJ144">
        <v>1.7518499999999999</v>
      </c>
      <c r="IK144">
        <v>0.114331</v>
      </c>
      <c r="IL144">
        <v>15.851599999999999</v>
      </c>
      <c r="IM144">
        <v>55.6</v>
      </c>
      <c r="IN144">
        <v>30.2</v>
      </c>
      <c r="IO144">
        <v>25.4</v>
      </c>
      <c r="IP144">
        <v>57.5</v>
      </c>
      <c r="IQ144">
        <v>30.2</v>
      </c>
      <c r="IR144">
        <v>27.3</v>
      </c>
      <c r="IU144">
        <v>52.92</v>
      </c>
      <c r="IV144">
        <v>26.52</v>
      </c>
      <c r="IW144">
        <v>58.6</v>
      </c>
      <c r="IX144">
        <v>26.6</v>
      </c>
      <c r="IY144">
        <v>52.92</v>
      </c>
      <c r="IZ144">
        <v>26.52</v>
      </c>
      <c r="JA144">
        <v>105.07</v>
      </c>
      <c r="JB144">
        <v>89.824799999999996</v>
      </c>
      <c r="JK144">
        <v>1</v>
      </c>
      <c r="JL144">
        <v>18.850999999999999</v>
      </c>
      <c r="JM144">
        <v>18.850999999999999</v>
      </c>
      <c r="JP144">
        <v>28425.599999999999</v>
      </c>
      <c r="JQ144">
        <v>18.850999999999999</v>
      </c>
      <c r="JR144">
        <v>1.65</v>
      </c>
      <c r="JS144">
        <v>2.74</v>
      </c>
      <c r="JT144">
        <v>7.8</v>
      </c>
      <c r="JU144">
        <v>1.7</v>
      </c>
      <c r="JV144">
        <v>2.69</v>
      </c>
      <c r="JW144">
        <v>7.98</v>
      </c>
      <c r="JZ144">
        <v>2</v>
      </c>
      <c r="KA144">
        <v>8</v>
      </c>
      <c r="KB144">
        <v>96.130799999999994</v>
      </c>
      <c r="KC144">
        <v>81.581900000000005</v>
      </c>
      <c r="KD144">
        <v>96.129599999999996</v>
      </c>
      <c r="KE144">
        <v>91.869399999999999</v>
      </c>
      <c r="KF144">
        <v>170.88300000000001</v>
      </c>
      <c r="KG144">
        <v>177.154</v>
      </c>
      <c r="KJ144">
        <v>29.941600000000001</v>
      </c>
      <c r="KK144">
        <v>1333.8</v>
      </c>
      <c r="KL144">
        <v>219.49799999999999</v>
      </c>
      <c r="KM144">
        <v>114.48399999999999</v>
      </c>
      <c r="KN144">
        <v>0</v>
      </c>
      <c r="KO144">
        <v>-4390.13</v>
      </c>
      <c r="KP144">
        <v>0</v>
      </c>
      <c r="KQ144">
        <v>0</v>
      </c>
      <c r="KR144">
        <v>441.303</v>
      </c>
      <c r="KS144">
        <v>1136.19</v>
      </c>
      <c r="KT144">
        <v>2466.0500000000002</v>
      </c>
      <c r="KU144">
        <v>95.033199999999994</v>
      </c>
      <c r="KV144">
        <v>1446.18</v>
      </c>
      <c r="KW144">
        <v>1173.78</v>
      </c>
      <c r="KX144">
        <v>3588.04</v>
      </c>
      <c r="KY144">
        <v>0</v>
      </c>
      <c r="KZ144">
        <v>1590.01</v>
      </c>
      <c r="LA144">
        <v>6351.83</v>
      </c>
      <c r="LB144">
        <v>30.075299999999999</v>
      </c>
      <c r="LC144">
        <v>1501.47</v>
      </c>
      <c r="LD144">
        <v>219.49799999999999</v>
      </c>
      <c r="LE144">
        <v>114.48399999999999</v>
      </c>
      <c r="LF144">
        <v>-4390.13</v>
      </c>
      <c r="LG144">
        <v>441.303</v>
      </c>
      <c r="LH144">
        <v>1137.75</v>
      </c>
      <c r="LI144">
        <v>2466.0500000000002</v>
      </c>
      <c r="LJ144">
        <v>95.033199999999994</v>
      </c>
      <c r="LK144">
        <v>1615.54</v>
      </c>
      <c r="LL144">
        <v>1183.79</v>
      </c>
      <c r="LM144">
        <v>3588.04</v>
      </c>
      <c r="LN144">
        <v>1590.01</v>
      </c>
      <c r="LO144">
        <v>6361.84</v>
      </c>
      <c r="LP144">
        <v>183.68899999999999</v>
      </c>
      <c r="LQ144">
        <v>3030.45</v>
      </c>
      <c r="LR144">
        <v>219.49799999999999</v>
      </c>
      <c r="LS144">
        <v>0</v>
      </c>
      <c r="LT144">
        <v>1278.6099999999999</v>
      </c>
      <c r="LU144">
        <v>1315.06</v>
      </c>
      <c r="LV144">
        <v>2209.0100000000002</v>
      </c>
      <c r="LW144">
        <v>129.84899999999999</v>
      </c>
      <c r="LX144">
        <v>8366.17</v>
      </c>
      <c r="LY144">
        <v>3900.45</v>
      </c>
      <c r="LZ144">
        <v>5717.81</v>
      </c>
      <c r="MA144">
        <v>1545</v>
      </c>
      <c r="MB144">
        <v>11163.3</v>
      </c>
    </row>
    <row r="145" spans="1:340" x14ac:dyDescent="0.25">
      <c r="A145" s="26">
        <v>44502.586597222224</v>
      </c>
      <c r="B145" t="s">
        <v>1493</v>
      </c>
      <c r="C145" t="s">
        <v>955</v>
      </c>
      <c r="D145">
        <v>14</v>
      </c>
      <c r="E145">
        <v>8</v>
      </c>
      <c r="F145">
        <v>6960</v>
      </c>
      <c r="G145" t="s">
        <v>87</v>
      </c>
      <c r="H145" t="s">
        <v>393</v>
      </c>
      <c r="I145">
        <v>5.28</v>
      </c>
      <c r="J145">
        <v>1.8</v>
      </c>
      <c r="K145">
        <v>1.8</v>
      </c>
      <c r="L145">
        <v>24.9</v>
      </c>
      <c r="O145">
        <v>168.017</v>
      </c>
      <c r="P145">
        <v>4636.8100000000004</v>
      </c>
      <c r="Q145">
        <v>1100.08</v>
      </c>
      <c r="R145">
        <v>581.721</v>
      </c>
      <c r="S145">
        <v>0</v>
      </c>
      <c r="T145">
        <v>-27456.6</v>
      </c>
      <c r="U145">
        <v>0</v>
      </c>
      <c r="V145">
        <v>0</v>
      </c>
      <c r="W145">
        <v>2033.7</v>
      </c>
      <c r="X145">
        <v>5689.83</v>
      </c>
      <c r="Y145">
        <v>12062</v>
      </c>
      <c r="Z145">
        <v>433.91399999999999</v>
      </c>
      <c r="AA145">
        <v>-750.55600000000004</v>
      </c>
      <c r="AB145">
        <v>6486.63</v>
      </c>
      <c r="AC145">
        <v>248.29900000000001</v>
      </c>
      <c r="AD145">
        <v>692.76599999999996</v>
      </c>
      <c r="AE145">
        <v>0</v>
      </c>
      <c r="AF145">
        <v>299.60500000000002</v>
      </c>
      <c r="AG145">
        <v>1240.67</v>
      </c>
      <c r="AH145">
        <v>941.06500000000005</v>
      </c>
      <c r="AI145">
        <v>8.51</v>
      </c>
      <c r="AJ145">
        <v>38.03</v>
      </c>
      <c r="AK145">
        <v>4.2300000000000004</v>
      </c>
      <c r="AL145">
        <v>22.31</v>
      </c>
      <c r="AM145">
        <v>0</v>
      </c>
      <c r="AN145">
        <v>-89.53</v>
      </c>
      <c r="AO145">
        <v>0</v>
      </c>
      <c r="AP145">
        <v>0</v>
      </c>
      <c r="AQ145">
        <v>8.5299999999999994</v>
      </c>
      <c r="AR145">
        <v>31.04</v>
      </c>
      <c r="AS145">
        <v>47.74</v>
      </c>
      <c r="AT145">
        <v>1.72</v>
      </c>
      <c r="AU145">
        <v>72.58</v>
      </c>
      <c r="AV145">
        <v>73.08</v>
      </c>
      <c r="BI145">
        <v>0</v>
      </c>
      <c r="BJ145">
        <v>5.8811</v>
      </c>
      <c r="BK145">
        <v>0.12561700000000001</v>
      </c>
      <c r="BL145">
        <v>7.7370900000000006E-2</v>
      </c>
      <c r="BM145">
        <v>0</v>
      </c>
      <c r="BN145">
        <v>-0.240032</v>
      </c>
      <c r="BO145">
        <v>0</v>
      </c>
      <c r="BP145">
        <v>0</v>
      </c>
      <c r="BQ145">
        <v>0.53989299999999996</v>
      </c>
      <c r="BR145">
        <v>0.88873000000000002</v>
      </c>
      <c r="BS145">
        <v>1.82348</v>
      </c>
      <c r="BT145">
        <v>7.39533E-2</v>
      </c>
      <c r="BU145">
        <v>9.1701099999999993</v>
      </c>
      <c r="BV145">
        <v>6.0840899999999998</v>
      </c>
      <c r="BW145">
        <v>168.904</v>
      </c>
      <c r="BX145">
        <v>5374.48</v>
      </c>
      <c r="BY145">
        <v>1100.08</v>
      </c>
      <c r="BZ145">
        <v>581.721</v>
      </c>
      <c r="CA145">
        <v>-27456.6</v>
      </c>
      <c r="CB145">
        <v>2033.7</v>
      </c>
      <c r="CC145">
        <v>5701.82</v>
      </c>
      <c r="CD145">
        <v>12062</v>
      </c>
      <c r="CE145">
        <v>433.91399999999999</v>
      </c>
      <c r="CF145">
        <v>-1.08526E-3</v>
      </c>
      <c r="CG145">
        <v>7225.19</v>
      </c>
      <c r="CH145">
        <v>249.60900000000001</v>
      </c>
      <c r="CI145">
        <v>692.76599999999996</v>
      </c>
      <c r="CJ145">
        <v>299.60500000000002</v>
      </c>
      <c r="CK145">
        <v>1241.98</v>
      </c>
      <c r="CL145">
        <v>942.375</v>
      </c>
      <c r="CM145">
        <v>8.61</v>
      </c>
      <c r="CN145">
        <v>43.21</v>
      </c>
      <c r="CO145">
        <v>4.2300000000000004</v>
      </c>
      <c r="CP145">
        <v>22.31</v>
      </c>
      <c r="CQ145">
        <v>-89.62</v>
      </c>
      <c r="CR145">
        <v>8.5299999999999994</v>
      </c>
      <c r="CS145">
        <v>31.09</v>
      </c>
      <c r="CT145">
        <v>47.74</v>
      </c>
      <c r="CU145">
        <v>1.72</v>
      </c>
      <c r="CV145">
        <v>77.819999999999993</v>
      </c>
      <c r="CW145">
        <v>78.36</v>
      </c>
      <c r="DH145">
        <v>0</v>
      </c>
      <c r="DI145">
        <v>6.4968199999999996</v>
      </c>
      <c r="DJ145">
        <v>0.12561700000000001</v>
      </c>
      <c r="DK145">
        <v>7.7370900000000006E-2</v>
      </c>
      <c r="DL145">
        <v>-0.240032</v>
      </c>
      <c r="DM145">
        <v>0.53989299999999996</v>
      </c>
      <c r="DN145">
        <v>0.88909000000000005</v>
      </c>
      <c r="DO145">
        <v>1.82348</v>
      </c>
      <c r="DP145">
        <v>7.39533E-2</v>
      </c>
      <c r="DQ145">
        <v>9.7861899999999995</v>
      </c>
      <c r="DR145">
        <v>6.6998100000000003</v>
      </c>
      <c r="DS145" t="s">
        <v>1352</v>
      </c>
      <c r="DT145" t="s">
        <v>670</v>
      </c>
      <c r="DU145" t="s">
        <v>665</v>
      </c>
      <c r="DV145" t="s">
        <v>501</v>
      </c>
      <c r="DW145">
        <v>0.61608300000000005</v>
      </c>
      <c r="DX145">
        <v>0.61572199999999999</v>
      </c>
      <c r="DY145">
        <v>6.7</v>
      </c>
      <c r="DZ145">
        <v>6.7</v>
      </c>
      <c r="EC145">
        <v>168.017</v>
      </c>
      <c r="ED145">
        <v>4636.8100000000004</v>
      </c>
      <c r="EE145">
        <v>1100.08</v>
      </c>
      <c r="EF145">
        <v>581.721</v>
      </c>
      <c r="EG145">
        <v>0</v>
      </c>
      <c r="EH145">
        <v>-27456.6</v>
      </c>
      <c r="EI145">
        <v>0</v>
      </c>
      <c r="EJ145">
        <v>0</v>
      </c>
      <c r="EK145">
        <v>2033.7</v>
      </c>
      <c r="EL145">
        <v>5689.83</v>
      </c>
      <c r="EM145">
        <v>12062</v>
      </c>
      <c r="EN145">
        <v>433.91399999999999</v>
      </c>
      <c r="EO145">
        <v>-750.55600000000004</v>
      </c>
      <c r="EP145">
        <v>248.29900000000001</v>
      </c>
      <c r="EQ145">
        <v>692.76599999999996</v>
      </c>
      <c r="ER145">
        <v>0</v>
      </c>
      <c r="ES145">
        <v>299.60500000000002</v>
      </c>
      <c r="ET145">
        <v>1240.67</v>
      </c>
      <c r="EU145">
        <v>8.51</v>
      </c>
      <c r="EV145">
        <v>38.03</v>
      </c>
      <c r="EW145">
        <v>4.2300000000000004</v>
      </c>
      <c r="EX145">
        <v>22.31</v>
      </c>
      <c r="EY145">
        <v>0</v>
      </c>
      <c r="EZ145">
        <v>-89.53</v>
      </c>
      <c r="FA145">
        <v>0</v>
      </c>
      <c r="FB145">
        <v>0</v>
      </c>
      <c r="FC145">
        <v>8.5299999999999994</v>
      </c>
      <c r="FD145">
        <v>31.04</v>
      </c>
      <c r="FE145">
        <v>47.74</v>
      </c>
      <c r="FF145">
        <v>1.72</v>
      </c>
      <c r="FG145">
        <v>72.58</v>
      </c>
      <c r="FT145">
        <v>0</v>
      </c>
      <c r="FU145">
        <v>5.8811</v>
      </c>
      <c r="FV145">
        <v>0.12561700000000001</v>
      </c>
      <c r="FW145">
        <v>7.7370900000000006E-2</v>
      </c>
      <c r="FX145">
        <v>0</v>
      </c>
      <c r="FY145">
        <v>-0.240032</v>
      </c>
      <c r="FZ145">
        <v>0</v>
      </c>
      <c r="GA145">
        <v>0</v>
      </c>
      <c r="GB145">
        <v>0.53989299999999996</v>
      </c>
      <c r="GC145">
        <v>0.88873000000000002</v>
      </c>
      <c r="GD145">
        <v>1.82348</v>
      </c>
      <c r="GE145">
        <v>7.39533E-2</v>
      </c>
      <c r="GF145">
        <v>9.1701099999999993</v>
      </c>
      <c r="GG145">
        <v>986.58199999999999</v>
      </c>
      <c r="GH145">
        <v>11687.2</v>
      </c>
      <c r="GI145">
        <v>1100.08</v>
      </c>
      <c r="GJ145">
        <v>0</v>
      </c>
      <c r="GK145">
        <v>5894.96</v>
      </c>
      <c r="GL145">
        <v>6547.69</v>
      </c>
      <c r="GM145">
        <v>10697.7</v>
      </c>
      <c r="GN145">
        <v>540.49900000000002</v>
      </c>
      <c r="GO145">
        <v>37454.699999999997</v>
      </c>
      <c r="GP145">
        <v>822.26</v>
      </c>
      <c r="GQ145">
        <v>1096.9100000000001</v>
      </c>
      <c r="GR145">
        <v>291.12400000000002</v>
      </c>
      <c r="GS145">
        <v>2210.3000000000002</v>
      </c>
      <c r="GT145">
        <v>34.379399999999997</v>
      </c>
      <c r="GU145">
        <v>82</v>
      </c>
      <c r="GV145">
        <v>4.2300000000000004</v>
      </c>
      <c r="GW145">
        <v>60.132100000000001</v>
      </c>
      <c r="GX145">
        <v>25.19</v>
      </c>
      <c r="GY145">
        <v>39.961399999999998</v>
      </c>
      <c r="GZ145">
        <v>42.89</v>
      </c>
      <c r="HA145">
        <v>2.17</v>
      </c>
      <c r="HB145">
        <v>290.95299999999997</v>
      </c>
      <c r="HC145">
        <v>29.74</v>
      </c>
      <c r="HD145">
        <v>82</v>
      </c>
      <c r="HE145">
        <v>4.2300000000000004</v>
      </c>
      <c r="HF145">
        <v>31.87</v>
      </c>
      <c r="HG145">
        <v>25.19</v>
      </c>
      <c r="HH145">
        <v>33.700000000000003</v>
      </c>
      <c r="HI145">
        <v>42.89</v>
      </c>
      <c r="HJ145">
        <v>2.17</v>
      </c>
      <c r="HK145">
        <v>251.79</v>
      </c>
      <c r="ID145">
        <v>0</v>
      </c>
      <c r="IE145">
        <v>9.4307599999999994</v>
      </c>
      <c r="IF145">
        <v>0.12561700000000001</v>
      </c>
      <c r="IG145">
        <v>0</v>
      </c>
      <c r="IH145">
        <v>1.7213499999999999</v>
      </c>
      <c r="II145">
        <v>0.80892399999999998</v>
      </c>
      <c r="IJ145">
        <v>1.7518499999999999</v>
      </c>
      <c r="IK145">
        <v>0.114331</v>
      </c>
      <c r="IL145">
        <v>13.9528</v>
      </c>
      <c r="IM145">
        <v>55.7</v>
      </c>
      <c r="IN145">
        <v>30.8</v>
      </c>
      <c r="IO145">
        <v>24.9</v>
      </c>
      <c r="IP145">
        <v>57.5</v>
      </c>
      <c r="IQ145">
        <v>30.8</v>
      </c>
      <c r="IR145">
        <v>26.7</v>
      </c>
      <c r="IU145">
        <v>45.11</v>
      </c>
      <c r="IV145">
        <v>27.97</v>
      </c>
      <c r="IW145">
        <v>50.29</v>
      </c>
      <c r="IX145">
        <v>28.07</v>
      </c>
      <c r="IY145">
        <v>45.11</v>
      </c>
      <c r="IZ145">
        <v>27.97</v>
      </c>
      <c r="JA145">
        <v>89.68</v>
      </c>
      <c r="JB145">
        <v>91.061499999999995</v>
      </c>
      <c r="JK145">
        <v>1</v>
      </c>
      <c r="JL145">
        <v>15.6594</v>
      </c>
      <c r="JM145">
        <v>15.6594</v>
      </c>
      <c r="JP145">
        <v>27464.6</v>
      </c>
      <c r="JQ145">
        <v>15.6594</v>
      </c>
      <c r="JR145">
        <v>1.28</v>
      </c>
      <c r="JS145">
        <v>1.51</v>
      </c>
      <c r="JT145">
        <v>9.2799999999999994</v>
      </c>
      <c r="JU145">
        <v>1.32</v>
      </c>
      <c r="JV145">
        <v>1.48</v>
      </c>
      <c r="JW145">
        <v>9.4600000000000009</v>
      </c>
      <c r="JZ145">
        <v>2</v>
      </c>
      <c r="KA145">
        <v>8</v>
      </c>
      <c r="KB145">
        <v>109.396</v>
      </c>
      <c r="KC145">
        <v>75.704999999999998</v>
      </c>
      <c r="KD145">
        <v>109.395</v>
      </c>
      <c r="KE145">
        <v>84.749399999999994</v>
      </c>
      <c r="KF145">
        <v>193.511</v>
      </c>
      <c r="KG145">
        <v>169.25200000000001</v>
      </c>
      <c r="KJ145">
        <v>32.470799999999997</v>
      </c>
      <c r="KK145">
        <v>1206.1300000000001</v>
      </c>
      <c r="KL145">
        <v>203.99799999999999</v>
      </c>
      <c r="KM145">
        <v>105.232</v>
      </c>
      <c r="KN145">
        <v>0</v>
      </c>
      <c r="KO145">
        <v>-2794.09</v>
      </c>
      <c r="KP145">
        <v>0</v>
      </c>
      <c r="KQ145">
        <v>0</v>
      </c>
      <c r="KR145">
        <v>444.32499999999999</v>
      </c>
      <c r="KS145">
        <v>1042.55</v>
      </c>
      <c r="KT145">
        <v>2355.87</v>
      </c>
      <c r="KU145">
        <v>95.474199999999996</v>
      </c>
      <c r="KV145">
        <v>2691.96</v>
      </c>
      <c r="KW145">
        <v>1317.73</v>
      </c>
      <c r="KX145">
        <v>3676.53</v>
      </c>
      <c r="KY145">
        <v>0</v>
      </c>
      <c r="KZ145">
        <v>1590.01</v>
      </c>
      <c r="LA145">
        <v>6584.28</v>
      </c>
      <c r="LB145">
        <v>32.505099999999999</v>
      </c>
      <c r="LC145">
        <v>1379.54</v>
      </c>
      <c r="LD145">
        <v>203.99799999999999</v>
      </c>
      <c r="LE145">
        <v>105.232</v>
      </c>
      <c r="LF145">
        <v>-2794.09</v>
      </c>
      <c r="LG145">
        <v>444.32499999999999</v>
      </c>
      <c r="LH145">
        <v>1044.29</v>
      </c>
      <c r="LI145">
        <v>2355.87</v>
      </c>
      <c r="LJ145">
        <v>95.474199999999996</v>
      </c>
      <c r="LK145">
        <v>2867.14</v>
      </c>
      <c r="LL145">
        <v>1324.68</v>
      </c>
      <c r="LM145">
        <v>3676.53</v>
      </c>
      <c r="LN145">
        <v>1590.01</v>
      </c>
      <c r="LO145">
        <v>6591.23</v>
      </c>
      <c r="LP145">
        <v>200.101</v>
      </c>
      <c r="LQ145">
        <v>2584.73</v>
      </c>
      <c r="LR145">
        <v>203.99799999999999</v>
      </c>
      <c r="LS145">
        <v>0</v>
      </c>
      <c r="LT145">
        <v>1286.71</v>
      </c>
      <c r="LU145">
        <v>1230.25</v>
      </c>
      <c r="LV145">
        <v>2122.71</v>
      </c>
      <c r="LW145">
        <v>142.83199999999999</v>
      </c>
      <c r="LX145">
        <v>7771.32</v>
      </c>
      <c r="LY145">
        <v>4363.76</v>
      </c>
      <c r="LZ145">
        <v>5821.35</v>
      </c>
      <c r="MA145">
        <v>1545</v>
      </c>
      <c r="MB145">
        <v>11730.1</v>
      </c>
    </row>
    <row r="146" spans="1:340" x14ac:dyDescent="0.25">
      <c r="A146" s="26">
        <v>44502.587048611109</v>
      </c>
      <c r="B146" t="s">
        <v>1494</v>
      </c>
      <c r="C146" t="s">
        <v>957</v>
      </c>
      <c r="D146">
        <v>15</v>
      </c>
      <c r="E146">
        <v>8</v>
      </c>
      <c r="F146">
        <v>6960</v>
      </c>
      <c r="G146" t="s">
        <v>87</v>
      </c>
      <c r="H146" t="s">
        <v>393</v>
      </c>
      <c r="I146">
        <v>7.37</v>
      </c>
      <c r="J146">
        <v>2.2000000000000002</v>
      </c>
      <c r="K146">
        <v>2.1</v>
      </c>
      <c r="L146">
        <v>24.4</v>
      </c>
      <c r="O146">
        <v>0.26448300000000002</v>
      </c>
      <c r="P146">
        <v>14705.6</v>
      </c>
      <c r="Q146">
        <v>1100.08</v>
      </c>
      <c r="R146">
        <v>581.67499999999995</v>
      </c>
      <c r="S146">
        <v>0</v>
      </c>
      <c r="T146">
        <v>-37961.5</v>
      </c>
      <c r="U146">
        <v>0</v>
      </c>
      <c r="V146">
        <v>0</v>
      </c>
      <c r="W146">
        <v>2033.7</v>
      </c>
      <c r="X146">
        <v>5936.83</v>
      </c>
      <c r="Y146">
        <v>12062</v>
      </c>
      <c r="Z146">
        <v>433.91399999999999</v>
      </c>
      <c r="AA146">
        <v>-1107.47</v>
      </c>
      <c r="AB146">
        <v>16387.599999999999</v>
      </c>
      <c r="AC146">
        <v>0.39046900000000001</v>
      </c>
      <c r="AD146">
        <v>542.29999999999995</v>
      </c>
      <c r="AE146">
        <v>0</v>
      </c>
      <c r="AF146">
        <v>299.60500000000002</v>
      </c>
      <c r="AG146">
        <v>842.29499999999996</v>
      </c>
      <c r="AH146">
        <v>542.69000000000005</v>
      </c>
      <c r="AI146">
        <v>0.01</v>
      </c>
      <c r="AJ146">
        <v>89.35</v>
      </c>
      <c r="AK146">
        <v>4.25</v>
      </c>
      <c r="AL146">
        <v>18.03</v>
      </c>
      <c r="AM146">
        <v>0</v>
      </c>
      <c r="AN146">
        <v>-119.6</v>
      </c>
      <c r="AO146">
        <v>0</v>
      </c>
      <c r="AP146">
        <v>0</v>
      </c>
      <c r="AQ146">
        <v>8.64</v>
      </c>
      <c r="AR146">
        <v>32.14</v>
      </c>
      <c r="AS146">
        <v>48</v>
      </c>
      <c r="AT146">
        <v>1.74</v>
      </c>
      <c r="AU146">
        <v>82.56</v>
      </c>
      <c r="AV146">
        <v>111.64</v>
      </c>
      <c r="BI146">
        <v>0</v>
      </c>
      <c r="BJ146">
        <v>10.237399999999999</v>
      </c>
      <c r="BK146">
        <v>0.12561700000000001</v>
      </c>
      <c r="BL146">
        <v>7.7370900000000006E-2</v>
      </c>
      <c r="BM146">
        <v>0</v>
      </c>
      <c r="BN146">
        <v>-0.27615899999999999</v>
      </c>
      <c r="BO146">
        <v>0</v>
      </c>
      <c r="BP146">
        <v>0</v>
      </c>
      <c r="BQ146">
        <v>0.53989299999999996</v>
      </c>
      <c r="BR146">
        <v>0.89180899999999996</v>
      </c>
      <c r="BS146">
        <v>1.82348</v>
      </c>
      <c r="BT146">
        <v>7.39533E-2</v>
      </c>
      <c r="BU146">
        <v>13.493399999999999</v>
      </c>
      <c r="BV146">
        <v>10.4404</v>
      </c>
      <c r="BW146">
        <v>0.246723</v>
      </c>
      <c r="BX146">
        <v>15812.3</v>
      </c>
      <c r="BY146">
        <v>1100.08</v>
      </c>
      <c r="BZ146">
        <v>581.67499999999995</v>
      </c>
      <c r="CA146">
        <v>-37961.5</v>
      </c>
      <c r="CB146">
        <v>2033.7</v>
      </c>
      <c r="CC146">
        <v>5937.67</v>
      </c>
      <c r="CD146">
        <v>12062</v>
      </c>
      <c r="CE146">
        <v>433.91399999999999</v>
      </c>
      <c r="CF146">
        <v>-4.7911799999999999E-3</v>
      </c>
      <c r="CG146">
        <v>17494.3</v>
      </c>
      <c r="CH146">
        <v>0.36424899999999999</v>
      </c>
      <c r="CI146">
        <v>542.29999999999995</v>
      </c>
      <c r="CJ146">
        <v>299.60500000000002</v>
      </c>
      <c r="CK146">
        <v>842.26900000000001</v>
      </c>
      <c r="CL146">
        <v>542.66399999999999</v>
      </c>
      <c r="CM146">
        <v>0.01</v>
      </c>
      <c r="CN146">
        <v>96.72</v>
      </c>
      <c r="CO146">
        <v>4.25</v>
      </c>
      <c r="CP146">
        <v>18.03</v>
      </c>
      <c r="CQ146">
        <v>-119.76</v>
      </c>
      <c r="CR146">
        <v>8.64</v>
      </c>
      <c r="CS146">
        <v>32.14</v>
      </c>
      <c r="CT146">
        <v>48</v>
      </c>
      <c r="CU146">
        <v>1.74</v>
      </c>
      <c r="CV146">
        <v>89.77</v>
      </c>
      <c r="CW146">
        <v>119.01</v>
      </c>
      <c r="DH146">
        <v>0</v>
      </c>
      <c r="DI146">
        <v>11.085699999999999</v>
      </c>
      <c r="DJ146">
        <v>0.12561700000000001</v>
      </c>
      <c r="DK146">
        <v>7.7370900000000006E-2</v>
      </c>
      <c r="DL146">
        <v>-0.27615899999999999</v>
      </c>
      <c r="DM146">
        <v>0.53989299999999996</v>
      </c>
      <c r="DN146">
        <v>0.89099899999999999</v>
      </c>
      <c r="DO146">
        <v>1.82348</v>
      </c>
      <c r="DP146">
        <v>7.39533E-2</v>
      </c>
      <c r="DQ146">
        <v>14.3409</v>
      </c>
      <c r="DR146">
        <v>11.2887</v>
      </c>
      <c r="DS146" t="s">
        <v>1352</v>
      </c>
      <c r="DT146" t="s">
        <v>670</v>
      </c>
      <c r="DU146" t="s">
        <v>665</v>
      </c>
      <c r="DV146" t="s">
        <v>501</v>
      </c>
      <c r="DW146">
        <v>0.84750400000000004</v>
      </c>
      <c r="DX146">
        <v>0.84831400000000001</v>
      </c>
      <c r="DY146">
        <v>8</v>
      </c>
      <c r="DZ146">
        <v>6.2</v>
      </c>
      <c r="EC146">
        <v>0.26448300000000002</v>
      </c>
      <c r="ED146">
        <v>14705.6</v>
      </c>
      <c r="EE146">
        <v>1100.08</v>
      </c>
      <c r="EF146">
        <v>581.67499999999995</v>
      </c>
      <c r="EG146">
        <v>0</v>
      </c>
      <c r="EH146">
        <v>-37961.5</v>
      </c>
      <c r="EI146">
        <v>0</v>
      </c>
      <c r="EJ146">
        <v>0</v>
      </c>
      <c r="EK146">
        <v>2033.7</v>
      </c>
      <c r="EL146">
        <v>5936.83</v>
      </c>
      <c r="EM146">
        <v>12062</v>
      </c>
      <c r="EN146">
        <v>433.91399999999999</v>
      </c>
      <c r="EO146">
        <v>-1107.47</v>
      </c>
      <c r="EP146">
        <v>0.39046900000000001</v>
      </c>
      <c r="EQ146">
        <v>542.29999999999995</v>
      </c>
      <c r="ER146">
        <v>0</v>
      </c>
      <c r="ES146">
        <v>299.60500000000002</v>
      </c>
      <c r="ET146">
        <v>842.29499999999996</v>
      </c>
      <c r="EU146">
        <v>0.01</v>
      </c>
      <c r="EV146">
        <v>89.35</v>
      </c>
      <c r="EW146">
        <v>4.25</v>
      </c>
      <c r="EX146">
        <v>18.03</v>
      </c>
      <c r="EY146">
        <v>0</v>
      </c>
      <c r="EZ146">
        <v>-119.6</v>
      </c>
      <c r="FA146">
        <v>0</v>
      </c>
      <c r="FB146">
        <v>0</v>
      </c>
      <c r="FC146">
        <v>8.64</v>
      </c>
      <c r="FD146">
        <v>32.14</v>
      </c>
      <c r="FE146">
        <v>48</v>
      </c>
      <c r="FF146">
        <v>1.74</v>
      </c>
      <c r="FG146">
        <v>82.56</v>
      </c>
      <c r="FT146">
        <v>0</v>
      </c>
      <c r="FU146">
        <v>10.237399999999999</v>
      </c>
      <c r="FV146">
        <v>0.12561700000000001</v>
      </c>
      <c r="FW146">
        <v>7.7370900000000006E-2</v>
      </c>
      <c r="FX146">
        <v>0</v>
      </c>
      <c r="FY146">
        <v>-0.27615899999999999</v>
      </c>
      <c r="FZ146">
        <v>0</v>
      </c>
      <c r="GA146">
        <v>0</v>
      </c>
      <c r="GB146">
        <v>0.53989299999999996</v>
      </c>
      <c r="GC146">
        <v>0.89180899999999996</v>
      </c>
      <c r="GD146">
        <v>1.82348</v>
      </c>
      <c r="GE146">
        <v>7.39533E-2</v>
      </c>
      <c r="GF146">
        <v>13.493399999999999</v>
      </c>
      <c r="GG146">
        <v>82.677800000000005</v>
      </c>
      <c r="GH146">
        <v>32332</v>
      </c>
      <c r="GI146">
        <v>1100.08</v>
      </c>
      <c r="GJ146">
        <v>0</v>
      </c>
      <c r="GK146">
        <v>5894.96</v>
      </c>
      <c r="GL146">
        <v>6547.69</v>
      </c>
      <c r="GM146">
        <v>10697.7</v>
      </c>
      <c r="GN146">
        <v>540.49900000000002</v>
      </c>
      <c r="GO146">
        <v>57195.7</v>
      </c>
      <c r="GP146">
        <v>68.837400000000002</v>
      </c>
      <c r="GQ146">
        <v>918.37</v>
      </c>
      <c r="GR146">
        <v>291.12400000000002</v>
      </c>
      <c r="GS146">
        <v>1278.33</v>
      </c>
      <c r="GT146">
        <v>2.6373700000000002</v>
      </c>
      <c r="GU146">
        <v>176.3</v>
      </c>
      <c r="GV146">
        <v>4.25</v>
      </c>
      <c r="GW146">
        <v>44.016399999999997</v>
      </c>
      <c r="GX146">
        <v>25.58</v>
      </c>
      <c r="GY146">
        <v>40.321399999999997</v>
      </c>
      <c r="GZ146">
        <v>43.19</v>
      </c>
      <c r="HA146">
        <v>2.19</v>
      </c>
      <c r="HB146">
        <v>338.48500000000001</v>
      </c>
      <c r="HC146">
        <v>2.52</v>
      </c>
      <c r="HD146">
        <v>176.3</v>
      </c>
      <c r="HE146">
        <v>4.25</v>
      </c>
      <c r="HF146">
        <v>26.85</v>
      </c>
      <c r="HG146">
        <v>25.58</v>
      </c>
      <c r="HH146">
        <v>33.799999999999997</v>
      </c>
      <c r="HI146">
        <v>43.19</v>
      </c>
      <c r="HJ146">
        <v>2.19</v>
      </c>
      <c r="HK146">
        <v>314.68</v>
      </c>
      <c r="ID146">
        <v>0</v>
      </c>
      <c r="IE146">
        <v>15.669700000000001</v>
      </c>
      <c r="IF146">
        <v>0.12561700000000001</v>
      </c>
      <c r="IG146">
        <v>0</v>
      </c>
      <c r="IH146">
        <v>1.7213499999999999</v>
      </c>
      <c r="II146">
        <v>0.80892399999999998</v>
      </c>
      <c r="IJ146">
        <v>1.7518499999999999</v>
      </c>
      <c r="IK146">
        <v>0.114331</v>
      </c>
      <c r="IL146">
        <v>20.191700000000001</v>
      </c>
      <c r="IM146">
        <v>59.7</v>
      </c>
      <c r="IN146">
        <v>35.299999999999997</v>
      </c>
      <c r="IO146">
        <v>24.4</v>
      </c>
      <c r="IP146">
        <v>61.9</v>
      </c>
      <c r="IQ146">
        <v>35.4</v>
      </c>
      <c r="IR146">
        <v>26.5</v>
      </c>
      <c r="IU146">
        <v>95.88</v>
      </c>
      <c r="IV146">
        <v>15.76</v>
      </c>
      <c r="IW146">
        <v>103.25</v>
      </c>
      <c r="IX146">
        <v>15.76</v>
      </c>
      <c r="IY146">
        <v>95.88</v>
      </c>
      <c r="IZ146">
        <v>15.76</v>
      </c>
      <c r="JA146">
        <v>180.84</v>
      </c>
      <c r="JB146">
        <v>46.363799999999998</v>
      </c>
      <c r="JK146">
        <v>1</v>
      </c>
      <c r="JL146">
        <v>23.094200000000001</v>
      </c>
      <c r="JM146">
        <v>23.094200000000001</v>
      </c>
      <c r="JP146">
        <v>37972.6</v>
      </c>
      <c r="JQ146">
        <v>23.094200000000001</v>
      </c>
      <c r="JR146">
        <v>1.71</v>
      </c>
      <c r="JS146">
        <v>2.13</v>
      </c>
      <c r="JT146">
        <v>8.4499999999999993</v>
      </c>
      <c r="JU146">
        <v>1.75</v>
      </c>
      <c r="JV146">
        <v>2.09</v>
      </c>
      <c r="JW146">
        <v>8.68</v>
      </c>
      <c r="JZ146">
        <v>2</v>
      </c>
      <c r="KA146">
        <v>8</v>
      </c>
      <c r="KB146">
        <v>77.992500000000007</v>
      </c>
      <c r="KC146">
        <v>115.575</v>
      </c>
      <c r="KD146">
        <v>77.991699999999994</v>
      </c>
      <c r="KE146">
        <v>127.822</v>
      </c>
      <c r="KF146">
        <v>143.845</v>
      </c>
      <c r="KG146">
        <v>243.29400000000001</v>
      </c>
      <c r="KJ146">
        <v>5.3979800000000001E-2</v>
      </c>
      <c r="KK146">
        <v>3534.06</v>
      </c>
      <c r="KL146">
        <v>203.99799999999999</v>
      </c>
      <c r="KM146">
        <v>105.22799999999999</v>
      </c>
      <c r="KN146">
        <v>0</v>
      </c>
      <c r="KO146">
        <v>-3840.69</v>
      </c>
      <c r="KP146">
        <v>0</v>
      </c>
      <c r="KQ146">
        <v>0</v>
      </c>
      <c r="KR146">
        <v>444.32499999999999</v>
      </c>
      <c r="KS146">
        <v>1085.8699999999999</v>
      </c>
      <c r="KT146">
        <v>2355.87</v>
      </c>
      <c r="KU146">
        <v>95.474199999999996</v>
      </c>
      <c r="KV146">
        <v>3984.19</v>
      </c>
      <c r="KW146">
        <v>2.0722299999999998</v>
      </c>
      <c r="KX146">
        <v>2878</v>
      </c>
      <c r="KY146">
        <v>0</v>
      </c>
      <c r="KZ146">
        <v>1590.01</v>
      </c>
      <c r="LA146">
        <v>4470.09</v>
      </c>
      <c r="LB146">
        <v>5.4808799999999998E-2</v>
      </c>
      <c r="LC146">
        <v>3759.56</v>
      </c>
      <c r="LD146">
        <v>203.99799999999999</v>
      </c>
      <c r="LE146">
        <v>105.22799999999999</v>
      </c>
      <c r="LF146">
        <v>-3840.69</v>
      </c>
      <c r="LG146">
        <v>444.32499999999999</v>
      </c>
      <c r="LH146">
        <v>1085.5899999999999</v>
      </c>
      <c r="LI146">
        <v>2355.87</v>
      </c>
      <c r="LJ146">
        <v>95.474199999999996</v>
      </c>
      <c r="LK146">
        <v>4209.42</v>
      </c>
      <c r="LL146">
        <v>1.9330799999999999</v>
      </c>
      <c r="LM146">
        <v>2878</v>
      </c>
      <c r="LN146">
        <v>1590.01</v>
      </c>
      <c r="LO146">
        <v>4469.95</v>
      </c>
      <c r="LP146">
        <v>16.603300000000001</v>
      </c>
      <c r="LQ146">
        <v>6557.87</v>
      </c>
      <c r="LR146">
        <v>203.99799999999999</v>
      </c>
      <c r="LS146">
        <v>0</v>
      </c>
      <c r="LT146">
        <v>1286.71</v>
      </c>
      <c r="LU146">
        <v>1230.25</v>
      </c>
      <c r="LV146">
        <v>2122.71</v>
      </c>
      <c r="LW146">
        <v>142.83199999999999</v>
      </c>
      <c r="LX146">
        <v>11561</v>
      </c>
      <c r="LY146">
        <v>365.322</v>
      </c>
      <c r="LZ146">
        <v>4873.82</v>
      </c>
      <c r="MA146">
        <v>1545</v>
      </c>
      <c r="MB146">
        <v>6784.15</v>
      </c>
    </row>
    <row r="147" spans="1:340" x14ac:dyDescent="0.25">
      <c r="A147" s="26">
        <v>44502.587465277778</v>
      </c>
      <c r="B147" t="s">
        <v>1495</v>
      </c>
      <c r="C147" t="s">
        <v>959</v>
      </c>
      <c r="D147">
        <v>16</v>
      </c>
      <c r="E147">
        <v>8</v>
      </c>
      <c r="F147">
        <v>6960</v>
      </c>
      <c r="G147" t="s">
        <v>87</v>
      </c>
      <c r="H147" t="s">
        <v>393</v>
      </c>
      <c r="I147">
        <v>2.91</v>
      </c>
      <c r="J147">
        <v>1.1000000000000001</v>
      </c>
      <c r="K147">
        <v>1</v>
      </c>
      <c r="L147">
        <v>29</v>
      </c>
      <c r="O147">
        <v>460.35399999999998</v>
      </c>
      <c r="P147">
        <v>919.97500000000002</v>
      </c>
      <c r="Q147">
        <v>1100.08</v>
      </c>
      <c r="R147">
        <v>581.77700000000004</v>
      </c>
      <c r="S147">
        <v>0</v>
      </c>
      <c r="T147">
        <v>-23678.3</v>
      </c>
      <c r="U147">
        <v>0</v>
      </c>
      <c r="V147">
        <v>0</v>
      </c>
      <c r="W147">
        <v>2033.7</v>
      </c>
      <c r="X147">
        <v>5568.28</v>
      </c>
      <c r="Y147">
        <v>12062</v>
      </c>
      <c r="Z147">
        <v>433.91399999999999</v>
      </c>
      <c r="AA147">
        <v>-518.21199999999999</v>
      </c>
      <c r="AB147">
        <v>3062.19</v>
      </c>
      <c r="AC147">
        <v>681.32899999999995</v>
      </c>
      <c r="AD147">
        <v>820.92</v>
      </c>
      <c r="AE147">
        <v>0</v>
      </c>
      <c r="AF147">
        <v>299.60500000000002</v>
      </c>
      <c r="AG147">
        <v>1801.85</v>
      </c>
      <c r="AH147">
        <v>1502.25</v>
      </c>
      <c r="AI147">
        <v>23.03</v>
      </c>
      <c r="AJ147">
        <v>6.56</v>
      </c>
      <c r="AK147">
        <v>4.4000000000000004</v>
      </c>
      <c r="AL147">
        <v>26.04</v>
      </c>
      <c r="AM147">
        <v>0</v>
      </c>
      <c r="AN147">
        <v>-74.64</v>
      </c>
      <c r="AO147">
        <v>0</v>
      </c>
      <c r="AP147">
        <v>0</v>
      </c>
      <c r="AQ147">
        <v>9.49</v>
      </c>
      <c r="AR147">
        <v>31.52</v>
      </c>
      <c r="AS147">
        <v>50.4</v>
      </c>
      <c r="AT147">
        <v>1.89</v>
      </c>
      <c r="AU147">
        <v>78.69</v>
      </c>
      <c r="AV147">
        <v>60.03</v>
      </c>
      <c r="BI147">
        <v>0</v>
      </c>
      <c r="BJ147">
        <v>2.1471399999999998</v>
      </c>
      <c r="BK147">
        <v>0.12561700000000001</v>
      </c>
      <c r="BL147">
        <v>7.7370900000000006E-2</v>
      </c>
      <c r="BM147">
        <v>0</v>
      </c>
      <c r="BN147">
        <v>-0.42779899999999998</v>
      </c>
      <c r="BO147">
        <v>0</v>
      </c>
      <c r="BP147">
        <v>0</v>
      </c>
      <c r="BQ147">
        <v>0.53989299999999996</v>
      </c>
      <c r="BR147">
        <v>0.88272099999999998</v>
      </c>
      <c r="BS147">
        <v>1.82348</v>
      </c>
      <c r="BT147">
        <v>7.39533E-2</v>
      </c>
      <c r="BU147">
        <v>5.2423700000000002</v>
      </c>
      <c r="BV147">
        <v>2.35012</v>
      </c>
      <c r="BW147">
        <v>454.73099999999999</v>
      </c>
      <c r="BX147">
        <v>1420.86</v>
      </c>
      <c r="BY147">
        <v>1100.08</v>
      </c>
      <c r="BZ147">
        <v>581.77700000000004</v>
      </c>
      <c r="CA147">
        <v>-23678.3</v>
      </c>
      <c r="CB147">
        <v>2033.7</v>
      </c>
      <c r="CC147">
        <v>5591.22</v>
      </c>
      <c r="CD147">
        <v>12062</v>
      </c>
      <c r="CE147">
        <v>433.91399999999999</v>
      </c>
      <c r="CF147">
        <v>-1.69629E-3</v>
      </c>
      <c r="CG147">
        <v>3557.45</v>
      </c>
      <c r="CH147">
        <v>673.00599999999997</v>
      </c>
      <c r="CI147">
        <v>820.92</v>
      </c>
      <c r="CJ147">
        <v>299.60500000000002</v>
      </c>
      <c r="CK147">
        <v>1793.53</v>
      </c>
      <c r="CL147">
        <v>1493.93</v>
      </c>
      <c r="CM147">
        <v>22.89</v>
      </c>
      <c r="CN147">
        <v>9.61</v>
      </c>
      <c r="CO147">
        <v>4.4000000000000004</v>
      </c>
      <c r="CP147">
        <v>26.04</v>
      </c>
      <c r="CQ147">
        <v>-74.7</v>
      </c>
      <c r="CR147">
        <v>9.49</v>
      </c>
      <c r="CS147">
        <v>31.61</v>
      </c>
      <c r="CT147">
        <v>50.4</v>
      </c>
      <c r="CU147">
        <v>1.89</v>
      </c>
      <c r="CV147">
        <v>81.63</v>
      </c>
      <c r="CW147">
        <v>62.94</v>
      </c>
      <c r="DH147">
        <v>0</v>
      </c>
      <c r="DI147">
        <v>2.9544800000000002</v>
      </c>
      <c r="DJ147">
        <v>0.12561700000000001</v>
      </c>
      <c r="DK147">
        <v>7.7370900000000006E-2</v>
      </c>
      <c r="DL147">
        <v>-0.42779899999999998</v>
      </c>
      <c r="DM147">
        <v>0.53989299999999996</v>
      </c>
      <c r="DN147">
        <v>0.88484799999999997</v>
      </c>
      <c r="DO147">
        <v>1.82348</v>
      </c>
      <c r="DP147">
        <v>7.39533E-2</v>
      </c>
      <c r="DQ147">
        <v>6.0518400000000003</v>
      </c>
      <c r="DR147">
        <v>3.15747</v>
      </c>
      <c r="DS147" t="s">
        <v>1352</v>
      </c>
      <c r="DT147" t="s">
        <v>670</v>
      </c>
      <c r="DU147" t="s">
        <v>665</v>
      </c>
      <c r="DV147" t="s">
        <v>501</v>
      </c>
      <c r="DW147">
        <v>0.80947000000000002</v>
      </c>
      <c r="DX147">
        <v>0.80734300000000003</v>
      </c>
      <c r="DY147">
        <v>3.6</v>
      </c>
      <c r="DZ147">
        <v>4.5999999999999996</v>
      </c>
      <c r="EC147">
        <v>460.35399999999998</v>
      </c>
      <c r="ED147">
        <v>919.97500000000002</v>
      </c>
      <c r="EE147">
        <v>1100.08</v>
      </c>
      <c r="EF147">
        <v>581.77700000000004</v>
      </c>
      <c r="EG147">
        <v>0</v>
      </c>
      <c r="EH147">
        <v>-23678.3</v>
      </c>
      <c r="EI147">
        <v>0</v>
      </c>
      <c r="EJ147">
        <v>0</v>
      </c>
      <c r="EK147">
        <v>2033.7</v>
      </c>
      <c r="EL147">
        <v>5568.28</v>
      </c>
      <c r="EM147">
        <v>12062</v>
      </c>
      <c r="EN147">
        <v>433.91399999999999</v>
      </c>
      <c r="EO147">
        <v>-518.21199999999999</v>
      </c>
      <c r="EP147">
        <v>681.32899999999995</v>
      </c>
      <c r="EQ147">
        <v>820.92</v>
      </c>
      <c r="ER147">
        <v>0</v>
      </c>
      <c r="ES147">
        <v>299.60500000000002</v>
      </c>
      <c r="ET147">
        <v>1801.85</v>
      </c>
      <c r="EU147">
        <v>23.03</v>
      </c>
      <c r="EV147">
        <v>6.56</v>
      </c>
      <c r="EW147">
        <v>4.4000000000000004</v>
      </c>
      <c r="EX147">
        <v>26.04</v>
      </c>
      <c r="EY147">
        <v>0</v>
      </c>
      <c r="EZ147">
        <v>-74.64</v>
      </c>
      <c r="FA147">
        <v>0</v>
      </c>
      <c r="FB147">
        <v>0</v>
      </c>
      <c r="FC147">
        <v>9.49</v>
      </c>
      <c r="FD147">
        <v>31.52</v>
      </c>
      <c r="FE147">
        <v>50.4</v>
      </c>
      <c r="FF147">
        <v>1.89</v>
      </c>
      <c r="FG147">
        <v>78.69</v>
      </c>
      <c r="FT147">
        <v>0</v>
      </c>
      <c r="FU147">
        <v>2.1471399999999998</v>
      </c>
      <c r="FV147">
        <v>0.12561700000000001</v>
      </c>
      <c r="FW147">
        <v>7.7370900000000006E-2</v>
      </c>
      <c r="FX147">
        <v>0</v>
      </c>
      <c r="FY147">
        <v>-0.42779899999999998</v>
      </c>
      <c r="FZ147">
        <v>0</v>
      </c>
      <c r="GA147">
        <v>0</v>
      </c>
      <c r="GB147">
        <v>0.53989299999999996</v>
      </c>
      <c r="GC147">
        <v>0.88272099999999998</v>
      </c>
      <c r="GD147">
        <v>1.82348</v>
      </c>
      <c r="GE147">
        <v>7.39533E-2</v>
      </c>
      <c r="GF147">
        <v>5.2423700000000002</v>
      </c>
      <c r="GG147">
        <v>1285.6300000000001</v>
      </c>
      <c r="GH147">
        <v>2677.01</v>
      </c>
      <c r="GI147">
        <v>1100.08</v>
      </c>
      <c r="GJ147">
        <v>0</v>
      </c>
      <c r="GK147">
        <v>5894.96</v>
      </c>
      <c r="GL147">
        <v>6547.69</v>
      </c>
      <c r="GM147">
        <v>10697.7</v>
      </c>
      <c r="GN147">
        <v>540.49900000000002</v>
      </c>
      <c r="GO147">
        <v>28743.599999999999</v>
      </c>
      <c r="GP147">
        <v>1073.1300000000001</v>
      </c>
      <c r="GQ147">
        <v>1244.45</v>
      </c>
      <c r="GR147">
        <v>291.12400000000002</v>
      </c>
      <c r="GS147">
        <v>2608.6999999999998</v>
      </c>
      <c r="GT147">
        <v>56.091200000000001</v>
      </c>
      <c r="GU147">
        <v>14.93</v>
      </c>
      <c r="GV147">
        <v>4.4000000000000004</v>
      </c>
      <c r="GW147">
        <v>79.866699999999994</v>
      </c>
      <c r="GX147">
        <v>27.55</v>
      </c>
      <c r="GY147">
        <v>41.281399999999998</v>
      </c>
      <c r="GZ147">
        <v>45.01</v>
      </c>
      <c r="HA147">
        <v>2.59</v>
      </c>
      <c r="HB147">
        <v>271.71899999999999</v>
      </c>
      <c r="HC147">
        <v>38.880000000000003</v>
      </c>
      <c r="HD147">
        <v>14.93</v>
      </c>
      <c r="HE147">
        <v>4.4000000000000004</v>
      </c>
      <c r="HF147">
        <v>35.94</v>
      </c>
      <c r="HG147">
        <v>27.55</v>
      </c>
      <c r="HH147">
        <v>34.76</v>
      </c>
      <c r="HI147">
        <v>45.01</v>
      </c>
      <c r="HJ147">
        <v>2.59</v>
      </c>
      <c r="HK147">
        <v>204.06</v>
      </c>
      <c r="ID147">
        <v>0</v>
      </c>
      <c r="IE147">
        <v>3.4849999999999999</v>
      </c>
      <c r="IF147">
        <v>0.12561700000000001</v>
      </c>
      <c r="IG147">
        <v>0</v>
      </c>
      <c r="IH147">
        <v>1.7213499999999999</v>
      </c>
      <c r="II147">
        <v>0.80892399999999998</v>
      </c>
      <c r="IJ147">
        <v>1.7518499999999999</v>
      </c>
      <c r="IK147">
        <v>0.114331</v>
      </c>
      <c r="IL147">
        <v>8.0070599999999992</v>
      </c>
      <c r="IM147">
        <v>56.4</v>
      </c>
      <c r="IN147">
        <v>27.4</v>
      </c>
      <c r="IO147">
        <v>29</v>
      </c>
      <c r="IP147">
        <v>57.5</v>
      </c>
      <c r="IQ147">
        <v>27.5</v>
      </c>
      <c r="IR147">
        <v>30</v>
      </c>
      <c r="IU147">
        <v>15.35</v>
      </c>
      <c r="IV147">
        <v>44.68</v>
      </c>
      <c r="IW147">
        <v>18.38</v>
      </c>
      <c r="IX147">
        <v>44.56</v>
      </c>
      <c r="IY147">
        <v>15.35</v>
      </c>
      <c r="IZ147">
        <v>44.68</v>
      </c>
      <c r="JA147">
        <v>24.8</v>
      </c>
      <c r="JB147">
        <v>130.488</v>
      </c>
      <c r="JK147">
        <v>1</v>
      </c>
      <c r="JL147">
        <v>14.408099999999999</v>
      </c>
      <c r="JM147">
        <v>14.408099999999999</v>
      </c>
      <c r="JP147">
        <v>23685.200000000001</v>
      </c>
      <c r="JQ147">
        <v>14.408099999999999</v>
      </c>
      <c r="JR147">
        <v>1.1000000000000001</v>
      </c>
      <c r="JS147">
        <v>1.36</v>
      </c>
      <c r="JT147">
        <v>11.66</v>
      </c>
      <c r="JU147">
        <v>1.1299999999999999</v>
      </c>
      <c r="JV147">
        <v>1.34</v>
      </c>
      <c r="JW147">
        <v>11.75</v>
      </c>
      <c r="JZ147">
        <v>2</v>
      </c>
      <c r="KA147">
        <v>8</v>
      </c>
      <c r="KB147">
        <v>108.18899999999999</v>
      </c>
      <c r="KC147">
        <v>45.9724</v>
      </c>
      <c r="KD147">
        <v>108.188</v>
      </c>
      <c r="KE147">
        <v>57.921999999999997</v>
      </c>
      <c r="KF147">
        <v>143.07499999999999</v>
      </c>
      <c r="KG147">
        <v>79.299099999999996</v>
      </c>
      <c r="KJ147">
        <v>83.537499999999994</v>
      </c>
      <c r="KK147">
        <v>249.42</v>
      </c>
      <c r="KL147">
        <v>203.99799999999999</v>
      </c>
      <c r="KM147">
        <v>105.238</v>
      </c>
      <c r="KN147">
        <v>0</v>
      </c>
      <c r="KO147">
        <v>-2462.67</v>
      </c>
      <c r="KP147">
        <v>0</v>
      </c>
      <c r="KQ147">
        <v>0</v>
      </c>
      <c r="KR147">
        <v>444.32499999999999</v>
      </c>
      <c r="KS147">
        <v>1020.21</v>
      </c>
      <c r="KT147">
        <v>2355.87</v>
      </c>
      <c r="KU147">
        <v>95.474199999999996</v>
      </c>
      <c r="KV147">
        <v>2095.41</v>
      </c>
      <c r="KW147">
        <v>3615.84</v>
      </c>
      <c r="KX147">
        <v>4356.6499999999996</v>
      </c>
      <c r="KY147">
        <v>0</v>
      </c>
      <c r="KZ147">
        <v>1590.01</v>
      </c>
      <c r="LA147">
        <v>9562.5</v>
      </c>
      <c r="LB147">
        <v>82.742000000000004</v>
      </c>
      <c r="LC147">
        <v>379.35500000000002</v>
      </c>
      <c r="LD147">
        <v>203.99799999999999</v>
      </c>
      <c r="LE147">
        <v>105.238</v>
      </c>
      <c r="LF147">
        <v>-2462.67</v>
      </c>
      <c r="LG147">
        <v>444.32499999999999</v>
      </c>
      <c r="LH147">
        <v>1024.17</v>
      </c>
      <c r="LI147">
        <v>2355.87</v>
      </c>
      <c r="LJ147">
        <v>95.474199999999996</v>
      </c>
      <c r="LK147">
        <v>2228.5100000000002</v>
      </c>
      <c r="LL147">
        <v>3571.66</v>
      </c>
      <c r="LM147">
        <v>4356.6499999999996</v>
      </c>
      <c r="LN147">
        <v>1590.01</v>
      </c>
      <c r="LO147">
        <v>9518.33</v>
      </c>
      <c r="LP147">
        <v>249.81800000000001</v>
      </c>
      <c r="LQ147">
        <v>616.19100000000003</v>
      </c>
      <c r="LR147">
        <v>203.99799999999999</v>
      </c>
      <c r="LS147">
        <v>0</v>
      </c>
      <c r="LT147">
        <v>1286.71</v>
      </c>
      <c r="LU147">
        <v>1230.25</v>
      </c>
      <c r="LV147">
        <v>2122.71</v>
      </c>
      <c r="LW147">
        <v>142.83199999999999</v>
      </c>
      <c r="LX147">
        <v>5852.5</v>
      </c>
      <c r="LY147">
        <v>5695.12</v>
      </c>
      <c r="LZ147">
        <v>6604.36</v>
      </c>
      <c r="MA147">
        <v>1545</v>
      </c>
      <c r="MB147">
        <v>13844.5</v>
      </c>
    </row>
    <row r="148" spans="1:340" x14ac:dyDescent="0.25">
      <c r="A148" s="26">
        <v>44502.587824074071</v>
      </c>
      <c r="B148" t="s">
        <v>1496</v>
      </c>
      <c r="C148" t="s">
        <v>961</v>
      </c>
      <c r="D148">
        <v>12</v>
      </c>
      <c r="E148">
        <v>1</v>
      </c>
      <c r="F148">
        <v>2100</v>
      </c>
      <c r="G148" t="s">
        <v>87</v>
      </c>
      <c r="H148" t="s">
        <v>393</v>
      </c>
      <c r="I148">
        <v>4.8499999999999996</v>
      </c>
      <c r="J148">
        <v>2</v>
      </c>
      <c r="K148">
        <v>2</v>
      </c>
      <c r="L148">
        <v>24.1</v>
      </c>
      <c r="O148">
        <v>133.65600000000001</v>
      </c>
      <c r="P148">
        <v>159.15100000000001</v>
      </c>
      <c r="Q148">
        <v>277.07299999999998</v>
      </c>
      <c r="R148">
        <v>81.134900000000002</v>
      </c>
      <c r="S148">
        <v>0</v>
      </c>
      <c r="T148">
        <v>-4302.38</v>
      </c>
      <c r="U148">
        <v>0</v>
      </c>
      <c r="V148">
        <v>0</v>
      </c>
      <c r="W148">
        <v>505.55700000000002</v>
      </c>
      <c r="X148">
        <v>938.41600000000005</v>
      </c>
      <c r="Y148">
        <v>2025.88</v>
      </c>
      <c r="Z148">
        <v>119.621</v>
      </c>
      <c r="AA148">
        <v>-61.891100000000002</v>
      </c>
      <c r="AB148">
        <v>651.01499999999999</v>
      </c>
      <c r="AC148">
        <v>197.28100000000001</v>
      </c>
      <c r="AD148">
        <v>114.539</v>
      </c>
      <c r="AE148">
        <v>0</v>
      </c>
      <c r="AF148">
        <v>43.1646</v>
      </c>
      <c r="AG148">
        <v>354.98500000000001</v>
      </c>
      <c r="AH148">
        <v>311.82</v>
      </c>
      <c r="AI148">
        <v>22.24</v>
      </c>
      <c r="AJ148">
        <v>14.7</v>
      </c>
      <c r="AK148">
        <v>3.66</v>
      </c>
      <c r="AL148">
        <v>12.08</v>
      </c>
      <c r="AM148">
        <v>0</v>
      </c>
      <c r="AN148">
        <v>-48.35</v>
      </c>
      <c r="AO148">
        <v>0</v>
      </c>
      <c r="AP148">
        <v>0</v>
      </c>
      <c r="AQ148">
        <v>7.37</v>
      </c>
      <c r="AR148">
        <v>17.37</v>
      </c>
      <c r="AS148">
        <v>27.51</v>
      </c>
      <c r="AT148">
        <v>1.64</v>
      </c>
      <c r="AU148">
        <v>58.22</v>
      </c>
      <c r="AV148">
        <v>52.68</v>
      </c>
      <c r="BI148">
        <v>0</v>
      </c>
      <c r="BJ148">
        <v>0.56546600000000002</v>
      </c>
      <c r="BK148">
        <v>3.1638600000000003E-2</v>
      </c>
      <c r="BL148">
        <v>1.40705E-2</v>
      </c>
      <c r="BM148">
        <v>0</v>
      </c>
      <c r="BN148">
        <v>-8.0562099999999998E-2</v>
      </c>
      <c r="BO148">
        <v>0</v>
      </c>
      <c r="BP148">
        <v>0</v>
      </c>
      <c r="BQ148">
        <v>0.134212</v>
      </c>
      <c r="BR148">
        <v>0.17436199999999999</v>
      </c>
      <c r="BS148">
        <v>0.30364400000000002</v>
      </c>
      <c r="BT148">
        <v>2.03874E-2</v>
      </c>
      <c r="BU148">
        <v>1.1632199999999999</v>
      </c>
      <c r="BV148">
        <v>0.61117500000000002</v>
      </c>
      <c r="BW148">
        <v>140.49700000000001</v>
      </c>
      <c r="BX148">
        <v>209.15</v>
      </c>
      <c r="BY148">
        <v>277.07299999999998</v>
      </c>
      <c r="BZ148">
        <v>81.134900000000002</v>
      </c>
      <c r="CA148">
        <v>-4302.38</v>
      </c>
      <c r="CB148">
        <v>505.55700000000002</v>
      </c>
      <c r="CC148">
        <v>943.46699999999998</v>
      </c>
      <c r="CD148">
        <v>2025.88</v>
      </c>
      <c r="CE148">
        <v>119.621</v>
      </c>
      <c r="CF148" s="27">
        <v>6.0639E-5</v>
      </c>
      <c r="CG148">
        <v>707.85500000000002</v>
      </c>
      <c r="CH148">
        <v>207.37899999999999</v>
      </c>
      <c r="CI148">
        <v>114.539</v>
      </c>
      <c r="CJ148">
        <v>43.1646</v>
      </c>
      <c r="CK148">
        <v>365.08300000000003</v>
      </c>
      <c r="CL148">
        <v>321.91800000000001</v>
      </c>
      <c r="CM148">
        <v>23.44</v>
      </c>
      <c r="CN148">
        <v>18.350000000000001</v>
      </c>
      <c r="CO148">
        <v>3.66</v>
      </c>
      <c r="CP148">
        <v>12.08</v>
      </c>
      <c r="CQ148">
        <v>-48.37</v>
      </c>
      <c r="CR148">
        <v>7.37</v>
      </c>
      <c r="CS148">
        <v>17.440000000000001</v>
      </c>
      <c r="CT148">
        <v>27.51</v>
      </c>
      <c r="CU148">
        <v>1.64</v>
      </c>
      <c r="CV148">
        <v>63.12</v>
      </c>
      <c r="CW148">
        <v>57.53</v>
      </c>
      <c r="DH148">
        <v>0</v>
      </c>
      <c r="DI148">
        <v>0.73802199999999996</v>
      </c>
      <c r="DJ148">
        <v>3.1638600000000003E-2</v>
      </c>
      <c r="DK148">
        <v>1.40705E-2</v>
      </c>
      <c r="DL148">
        <v>-8.0562099999999998E-2</v>
      </c>
      <c r="DM148">
        <v>0.134212</v>
      </c>
      <c r="DN148">
        <v>0.17513200000000001</v>
      </c>
      <c r="DO148">
        <v>0.30364400000000002</v>
      </c>
      <c r="DP148">
        <v>2.03874E-2</v>
      </c>
      <c r="DQ148">
        <v>1.3365400000000001</v>
      </c>
      <c r="DR148">
        <v>0.78373099999999996</v>
      </c>
      <c r="DS148" t="s">
        <v>1352</v>
      </c>
      <c r="DT148" t="s">
        <v>670</v>
      </c>
      <c r="DU148" t="s">
        <v>665</v>
      </c>
      <c r="DV148" t="s">
        <v>501</v>
      </c>
      <c r="DW148">
        <v>0.17332600000000001</v>
      </c>
      <c r="DX148">
        <v>0.17255599999999999</v>
      </c>
      <c r="DY148">
        <v>7.8</v>
      </c>
      <c r="DZ148">
        <v>8.4</v>
      </c>
      <c r="EC148">
        <v>133.65600000000001</v>
      </c>
      <c r="ED148">
        <v>159.15100000000001</v>
      </c>
      <c r="EE148">
        <v>277.07299999999998</v>
      </c>
      <c r="EF148">
        <v>81.134900000000002</v>
      </c>
      <c r="EG148">
        <v>0</v>
      </c>
      <c r="EH148">
        <v>-4302.38</v>
      </c>
      <c r="EI148">
        <v>0</v>
      </c>
      <c r="EJ148">
        <v>0</v>
      </c>
      <c r="EK148">
        <v>505.55700000000002</v>
      </c>
      <c r="EL148">
        <v>938.41600000000005</v>
      </c>
      <c r="EM148">
        <v>2025.88</v>
      </c>
      <c r="EN148">
        <v>119.621</v>
      </c>
      <c r="EO148">
        <v>-61.891100000000002</v>
      </c>
      <c r="EP148">
        <v>197.28100000000001</v>
      </c>
      <c r="EQ148">
        <v>114.539</v>
      </c>
      <c r="ER148">
        <v>0</v>
      </c>
      <c r="ES148">
        <v>43.1646</v>
      </c>
      <c r="ET148">
        <v>354.98500000000001</v>
      </c>
      <c r="EU148">
        <v>22.24</v>
      </c>
      <c r="EV148">
        <v>14.7</v>
      </c>
      <c r="EW148">
        <v>3.66</v>
      </c>
      <c r="EX148">
        <v>12.08</v>
      </c>
      <c r="EY148">
        <v>0</v>
      </c>
      <c r="EZ148">
        <v>-48.35</v>
      </c>
      <c r="FA148">
        <v>0</v>
      </c>
      <c r="FB148">
        <v>0</v>
      </c>
      <c r="FC148">
        <v>7.37</v>
      </c>
      <c r="FD148">
        <v>17.37</v>
      </c>
      <c r="FE148">
        <v>27.51</v>
      </c>
      <c r="FF148">
        <v>1.64</v>
      </c>
      <c r="FG148">
        <v>58.22</v>
      </c>
      <c r="FT148">
        <v>0</v>
      </c>
      <c r="FU148">
        <v>0.56546600000000002</v>
      </c>
      <c r="FV148">
        <v>3.1638600000000003E-2</v>
      </c>
      <c r="FW148">
        <v>1.40705E-2</v>
      </c>
      <c r="FX148">
        <v>0</v>
      </c>
      <c r="FY148">
        <v>-8.0562099999999998E-2</v>
      </c>
      <c r="FZ148">
        <v>0</v>
      </c>
      <c r="GA148">
        <v>0</v>
      </c>
      <c r="GB148">
        <v>0.134212</v>
      </c>
      <c r="GC148">
        <v>0.17436199999999999</v>
      </c>
      <c r="GD148">
        <v>0.30364400000000002</v>
      </c>
      <c r="GE148">
        <v>2.03874E-2</v>
      </c>
      <c r="GF148">
        <v>1.1632199999999999</v>
      </c>
      <c r="GG148">
        <v>467.20299999999997</v>
      </c>
      <c r="GH148">
        <v>1161.6600000000001</v>
      </c>
      <c r="GI148">
        <v>277.07299999999998</v>
      </c>
      <c r="GJ148">
        <v>0</v>
      </c>
      <c r="GK148">
        <v>2135</v>
      </c>
      <c r="GL148">
        <v>930.00099999999998</v>
      </c>
      <c r="GM148">
        <v>2637.81</v>
      </c>
      <c r="GN148">
        <v>297.5</v>
      </c>
      <c r="GO148">
        <v>7906.25</v>
      </c>
      <c r="GP148">
        <v>388.90899999999999</v>
      </c>
      <c r="GQ148">
        <v>168.15199999999999</v>
      </c>
      <c r="GR148">
        <v>65.400000000000006</v>
      </c>
      <c r="GS148">
        <v>622.46100000000001</v>
      </c>
      <c r="GT148">
        <v>49.003599999999999</v>
      </c>
      <c r="GU148">
        <v>54.21</v>
      </c>
      <c r="GV148">
        <v>3.66</v>
      </c>
      <c r="GW148">
        <v>39.268300000000004</v>
      </c>
      <c r="GX148">
        <v>31.93</v>
      </c>
      <c r="GY148">
        <v>23.209499999999998</v>
      </c>
      <c r="GZ148">
        <v>36.39</v>
      </c>
      <c r="HA148">
        <v>4.13</v>
      </c>
      <c r="HB148">
        <v>241.80099999999999</v>
      </c>
      <c r="HC148">
        <v>46.4</v>
      </c>
      <c r="HD148">
        <v>54.21</v>
      </c>
      <c r="HE148">
        <v>3.66</v>
      </c>
      <c r="HF148">
        <v>16.100000000000001</v>
      </c>
      <c r="HG148">
        <v>31.93</v>
      </c>
      <c r="HH148">
        <v>18.57</v>
      </c>
      <c r="HI148">
        <v>36.39</v>
      </c>
      <c r="HJ148">
        <v>4.13</v>
      </c>
      <c r="HK148">
        <v>211.39</v>
      </c>
      <c r="ID148">
        <v>0</v>
      </c>
      <c r="IE148">
        <v>2.4539200000000001</v>
      </c>
      <c r="IF148">
        <v>3.1638600000000003E-2</v>
      </c>
      <c r="IG148">
        <v>0</v>
      </c>
      <c r="IH148">
        <v>0.62342900000000001</v>
      </c>
      <c r="II148">
        <v>0.118043</v>
      </c>
      <c r="IJ148">
        <v>0.43196400000000001</v>
      </c>
      <c r="IK148">
        <v>6.2929700000000005E-2</v>
      </c>
      <c r="IL148">
        <v>3.72193</v>
      </c>
      <c r="IM148">
        <v>44.1</v>
      </c>
      <c r="IN148">
        <v>20</v>
      </c>
      <c r="IO148">
        <v>24.1</v>
      </c>
      <c r="IP148">
        <v>46.1</v>
      </c>
      <c r="IQ148">
        <v>20</v>
      </c>
      <c r="IR148">
        <v>26.1</v>
      </c>
      <c r="IU148">
        <v>21.11</v>
      </c>
      <c r="IV148">
        <v>31.57</v>
      </c>
      <c r="IW148">
        <v>24.84</v>
      </c>
      <c r="IX148">
        <v>32.69</v>
      </c>
      <c r="IY148">
        <v>21.11</v>
      </c>
      <c r="IZ148">
        <v>31.57</v>
      </c>
      <c r="JA148">
        <v>63.48</v>
      </c>
      <c r="JB148">
        <v>82.661900000000003</v>
      </c>
      <c r="JK148">
        <v>1</v>
      </c>
      <c r="JL148">
        <v>2.8233299999999999</v>
      </c>
      <c r="JM148">
        <v>2.8233299999999999</v>
      </c>
      <c r="JP148">
        <v>4303.6400000000003</v>
      </c>
      <c r="JQ148">
        <v>2.8233299999999999</v>
      </c>
      <c r="JR148">
        <v>0.25</v>
      </c>
      <c r="JS148">
        <v>0.41</v>
      </c>
      <c r="JT148">
        <v>2.1</v>
      </c>
      <c r="JU148">
        <v>0.26</v>
      </c>
      <c r="JV148">
        <v>0.4</v>
      </c>
      <c r="JW148">
        <v>2.17</v>
      </c>
      <c r="JZ148">
        <v>1</v>
      </c>
      <c r="KA148">
        <v>1</v>
      </c>
      <c r="KB148">
        <v>33.214100000000002</v>
      </c>
      <c r="KC148">
        <v>18.940100000000001</v>
      </c>
      <c r="KD148">
        <v>33.212800000000001</v>
      </c>
      <c r="KE148">
        <v>21.256</v>
      </c>
      <c r="KF148">
        <v>50.195</v>
      </c>
      <c r="KG148">
        <v>45.932200000000002</v>
      </c>
      <c r="KJ148">
        <v>27.395099999999999</v>
      </c>
      <c r="KK148">
        <v>37.264899999999997</v>
      </c>
      <c r="KL148">
        <v>55.284100000000002</v>
      </c>
      <c r="KM148">
        <v>16.012</v>
      </c>
      <c r="KN148">
        <v>0</v>
      </c>
      <c r="KO148">
        <v>-658.89300000000003</v>
      </c>
      <c r="KP148">
        <v>0</v>
      </c>
      <c r="KQ148">
        <v>0</v>
      </c>
      <c r="KR148">
        <v>109.703</v>
      </c>
      <c r="KS148">
        <v>186.93700000000001</v>
      </c>
      <c r="KT148">
        <v>413.96499999999997</v>
      </c>
      <c r="KU148">
        <v>26.198699999999999</v>
      </c>
      <c r="KV148">
        <v>213.86799999999999</v>
      </c>
      <c r="KW148">
        <v>1046.98</v>
      </c>
      <c r="KX148">
        <v>607.86199999999997</v>
      </c>
      <c r="KY148">
        <v>0</v>
      </c>
      <c r="KZ148">
        <v>229.07599999999999</v>
      </c>
      <c r="LA148">
        <v>1883.92</v>
      </c>
      <c r="LB148">
        <v>28.4787</v>
      </c>
      <c r="LC148">
        <v>49.5916</v>
      </c>
      <c r="LD148">
        <v>55.284100000000002</v>
      </c>
      <c r="LE148">
        <v>16.012</v>
      </c>
      <c r="LF148">
        <v>-658.89300000000003</v>
      </c>
      <c r="LG148">
        <v>109.703</v>
      </c>
      <c r="LH148">
        <v>187.92699999999999</v>
      </c>
      <c r="LI148">
        <v>413.96499999999997</v>
      </c>
      <c r="LJ148">
        <v>26.198699999999999</v>
      </c>
      <c r="LK148">
        <v>228.267</v>
      </c>
      <c r="LL148">
        <v>1100.57</v>
      </c>
      <c r="LM148">
        <v>607.86199999999997</v>
      </c>
      <c r="LN148">
        <v>229.07599999999999</v>
      </c>
      <c r="LO148">
        <v>1937.51</v>
      </c>
      <c r="LP148">
        <v>97.323899999999995</v>
      </c>
      <c r="LQ148">
        <v>281.65800000000002</v>
      </c>
      <c r="LR148">
        <v>55.284100000000002</v>
      </c>
      <c r="LS148">
        <v>0</v>
      </c>
      <c r="LT148">
        <v>463.08</v>
      </c>
      <c r="LU148">
        <v>187.226</v>
      </c>
      <c r="LV148">
        <v>544.68899999999996</v>
      </c>
      <c r="LW148">
        <v>71.471400000000003</v>
      </c>
      <c r="LX148">
        <v>1700.73</v>
      </c>
      <c r="LY148">
        <v>2063.9499999999998</v>
      </c>
      <c r="LZ148">
        <v>892.38499999999999</v>
      </c>
      <c r="MA148">
        <v>347.08</v>
      </c>
      <c r="MB148">
        <v>3303.42</v>
      </c>
    </row>
    <row r="149" spans="1:340" x14ac:dyDescent="0.25">
      <c r="A149" s="26">
        <v>44502.588171296295</v>
      </c>
      <c r="B149" t="s">
        <v>1497</v>
      </c>
      <c r="C149" t="s">
        <v>963</v>
      </c>
      <c r="D149">
        <v>12</v>
      </c>
      <c r="E149">
        <v>1</v>
      </c>
      <c r="F149">
        <v>2100</v>
      </c>
      <c r="G149" t="s">
        <v>87</v>
      </c>
      <c r="H149" t="s">
        <v>112</v>
      </c>
      <c r="I149">
        <v>-0.94</v>
      </c>
      <c r="J149">
        <v>-0.4</v>
      </c>
      <c r="K149">
        <v>-0.4</v>
      </c>
      <c r="L149">
        <v>26.5</v>
      </c>
      <c r="O149">
        <v>121.518</v>
      </c>
      <c r="P149">
        <v>307.38600000000002</v>
      </c>
      <c r="Q149">
        <v>277.07299999999998</v>
      </c>
      <c r="R149">
        <v>81.134900000000002</v>
      </c>
      <c r="S149">
        <v>0</v>
      </c>
      <c r="T149">
        <v>-4302.38</v>
      </c>
      <c r="U149">
        <v>0</v>
      </c>
      <c r="V149">
        <v>0</v>
      </c>
      <c r="W149">
        <v>505.55700000000002</v>
      </c>
      <c r="X149">
        <v>944.31700000000001</v>
      </c>
      <c r="Y149">
        <v>2025.88</v>
      </c>
      <c r="Z149">
        <v>119.621</v>
      </c>
      <c r="AA149">
        <v>80.107399999999998</v>
      </c>
      <c r="AB149">
        <v>787.11199999999997</v>
      </c>
      <c r="AC149">
        <v>179.36500000000001</v>
      </c>
      <c r="AD149">
        <v>114.539</v>
      </c>
      <c r="AE149">
        <v>0</v>
      </c>
      <c r="AF149">
        <v>43.1646</v>
      </c>
      <c r="AG149">
        <v>337.06900000000002</v>
      </c>
      <c r="AH149">
        <v>293.904</v>
      </c>
      <c r="AI149">
        <v>20.29</v>
      </c>
      <c r="AJ149">
        <v>22.44</v>
      </c>
      <c r="AK149">
        <v>3.66</v>
      </c>
      <c r="AL149">
        <v>12.08</v>
      </c>
      <c r="AM149">
        <v>0</v>
      </c>
      <c r="AN149">
        <v>-48.37</v>
      </c>
      <c r="AO149">
        <v>0</v>
      </c>
      <c r="AP149">
        <v>0</v>
      </c>
      <c r="AQ149">
        <v>7.37</v>
      </c>
      <c r="AR149">
        <v>17.45</v>
      </c>
      <c r="AS149">
        <v>27.51</v>
      </c>
      <c r="AT149">
        <v>1.64</v>
      </c>
      <c r="AU149">
        <v>64.069999999999993</v>
      </c>
      <c r="AV149">
        <v>58.47</v>
      </c>
      <c r="BI149">
        <v>0</v>
      </c>
      <c r="BJ149">
        <v>1.0897300000000001</v>
      </c>
      <c r="BK149">
        <v>3.1638600000000003E-2</v>
      </c>
      <c r="BL149">
        <v>1.40705E-2</v>
      </c>
      <c r="BM149">
        <v>0</v>
      </c>
      <c r="BN149">
        <v>-8.0562099999999998E-2</v>
      </c>
      <c r="BO149">
        <v>0</v>
      </c>
      <c r="BP149">
        <v>0</v>
      </c>
      <c r="BQ149">
        <v>0.134212</v>
      </c>
      <c r="BR149">
        <v>0.174704</v>
      </c>
      <c r="BS149">
        <v>0.30364400000000002</v>
      </c>
      <c r="BT149">
        <v>2.03874E-2</v>
      </c>
      <c r="BU149">
        <v>1.6878200000000001</v>
      </c>
      <c r="BV149">
        <v>1.13544</v>
      </c>
      <c r="BW149">
        <v>140.49700000000001</v>
      </c>
      <c r="BX149">
        <v>209.15</v>
      </c>
      <c r="BY149">
        <v>277.07299999999998</v>
      </c>
      <c r="BZ149">
        <v>81.134900000000002</v>
      </c>
      <c r="CA149">
        <v>-4302.38</v>
      </c>
      <c r="CB149">
        <v>505.55700000000002</v>
      </c>
      <c r="CC149">
        <v>943.46699999999998</v>
      </c>
      <c r="CD149">
        <v>2025.88</v>
      </c>
      <c r="CE149">
        <v>119.621</v>
      </c>
      <c r="CF149" s="27">
        <v>6.0639E-5</v>
      </c>
      <c r="CG149">
        <v>707.85500000000002</v>
      </c>
      <c r="CH149">
        <v>207.37899999999999</v>
      </c>
      <c r="CI149">
        <v>114.539</v>
      </c>
      <c r="CJ149">
        <v>43.1646</v>
      </c>
      <c r="CK149">
        <v>365.08300000000003</v>
      </c>
      <c r="CL149">
        <v>321.91800000000001</v>
      </c>
      <c r="CM149">
        <v>23.44</v>
      </c>
      <c r="CN149">
        <v>18.350000000000001</v>
      </c>
      <c r="CO149">
        <v>3.66</v>
      </c>
      <c r="CP149">
        <v>12.08</v>
      </c>
      <c r="CQ149">
        <v>-48.37</v>
      </c>
      <c r="CR149">
        <v>7.37</v>
      </c>
      <c r="CS149">
        <v>17.440000000000001</v>
      </c>
      <c r="CT149">
        <v>27.51</v>
      </c>
      <c r="CU149">
        <v>1.64</v>
      </c>
      <c r="CV149">
        <v>63.12</v>
      </c>
      <c r="CW149">
        <v>57.53</v>
      </c>
      <c r="DH149">
        <v>0</v>
      </c>
      <c r="DI149">
        <v>0.73802199999999996</v>
      </c>
      <c r="DJ149">
        <v>3.1638600000000003E-2</v>
      </c>
      <c r="DK149">
        <v>1.40705E-2</v>
      </c>
      <c r="DL149">
        <v>-8.0562099999999998E-2</v>
      </c>
      <c r="DM149">
        <v>0.134212</v>
      </c>
      <c r="DN149">
        <v>0.17513200000000001</v>
      </c>
      <c r="DO149">
        <v>0.30364400000000002</v>
      </c>
      <c r="DP149">
        <v>2.03874E-2</v>
      </c>
      <c r="DQ149">
        <v>1.3365400000000001</v>
      </c>
      <c r="DR149">
        <v>0.78373099999999996</v>
      </c>
      <c r="DS149" t="s">
        <v>1352</v>
      </c>
      <c r="DT149" t="s">
        <v>670</v>
      </c>
      <c r="DU149" t="s">
        <v>665</v>
      </c>
      <c r="DV149" t="s">
        <v>501</v>
      </c>
      <c r="DW149">
        <v>-0.35127999999999998</v>
      </c>
      <c r="DX149">
        <v>-0.35170800000000002</v>
      </c>
      <c r="DY149">
        <v>-1.5</v>
      </c>
      <c r="DZ149">
        <v>-1.6</v>
      </c>
      <c r="EC149">
        <v>121.518</v>
      </c>
      <c r="ED149">
        <v>307.38600000000002</v>
      </c>
      <c r="EE149">
        <v>277.07299999999998</v>
      </c>
      <c r="EF149">
        <v>81.134900000000002</v>
      </c>
      <c r="EG149">
        <v>0</v>
      </c>
      <c r="EH149">
        <v>-4302.38</v>
      </c>
      <c r="EI149">
        <v>0</v>
      </c>
      <c r="EJ149">
        <v>0</v>
      </c>
      <c r="EK149">
        <v>505.55700000000002</v>
      </c>
      <c r="EL149">
        <v>944.31700000000001</v>
      </c>
      <c r="EM149">
        <v>2025.88</v>
      </c>
      <c r="EN149">
        <v>119.621</v>
      </c>
      <c r="EO149">
        <v>80.107399999999998</v>
      </c>
      <c r="EP149">
        <v>179.36500000000001</v>
      </c>
      <c r="EQ149">
        <v>114.539</v>
      </c>
      <c r="ER149">
        <v>0</v>
      </c>
      <c r="ES149">
        <v>43.1646</v>
      </c>
      <c r="ET149">
        <v>337.06900000000002</v>
      </c>
      <c r="EU149">
        <v>20.29</v>
      </c>
      <c r="EV149">
        <v>22.44</v>
      </c>
      <c r="EW149">
        <v>3.66</v>
      </c>
      <c r="EX149">
        <v>12.08</v>
      </c>
      <c r="EY149">
        <v>0</v>
      </c>
      <c r="EZ149">
        <v>-48.37</v>
      </c>
      <c r="FA149">
        <v>0</v>
      </c>
      <c r="FB149">
        <v>0</v>
      </c>
      <c r="FC149">
        <v>7.37</v>
      </c>
      <c r="FD149">
        <v>17.45</v>
      </c>
      <c r="FE149">
        <v>27.51</v>
      </c>
      <c r="FF149">
        <v>1.64</v>
      </c>
      <c r="FG149">
        <v>64.069999999999993</v>
      </c>
      <c r="FT149">
        <v>0</v>
      </c>
      <c r="FU149">
        <v>1.0897300000000001</v>
      </c>
      <c r="FV149">
        <v>3.1638600000000003E-2</v>
      </c>
      <c r="FW149">
        <v>1.40705E-2</v>
      </c>
      <c r="FX149">
        <v>0</v>
      </c>
      <c r="FY149">
        <v>-8.0562099999999998E-2</v>
      </c>
      <c r="FZ149">
        <v>0</v>
      </c>
      <c r="GA149">
        <v>0</v>
      </c>
      <c r="GB149">
        <v>0.134212</v>
      </c>
      <c r="GC149">
        <v>0.174704</v>
      </c>
      <c r="GD149">
        <v>0.30364400000000002</v>
      </c>
      <c r="GE149">
        <v>2.03874E-2</v>
      </c>
      <c r="GF149">
        <v>1.6878200000000001</v>
      </c>
      <c r="GG149">
        <v>467.20299999999997</v>
      </c>
      <c r="GH149">
        <v>1161.6600000000001</v>
      </c>
      <c r="GI149">
        <v>277.07299999999998</v>
      </c>
      <c r="GJ149">
        <v>0</v>
      </c>
      <c r="GK149">
        <v>2135</v>
      </c>
      <c r="GL149">
        <v>930.00099999999998</v>
      </c>
      <c r="GM149">
        <v>2637.81</v>
      </c>
      <c r="GN149">
        <v>297.5</v>
      </c>
      <c r="GO149">
        <v>7906.25</v>
      </c>
      <c r="GP149">
        <v>388.90899999999999</v>
      </c>
      <c r="GQ149">
        <v>168.15199999999999</v>
      </c>
      <c r="GR149">
        <v>65.400000000000006</v>
      </c>
      <c r="GS149">
        <v>622.46100000000001</v>
      </c>
      <c r="GT149">
        <v>49.003599999999999</v>
      </c>
      <c r="GU149">
        <v>54.21</v>
      </c>
      <c r="GV149">
        <v>3.66</v>
      </c>
      <c r="GW149">
        <v>39.268300000000004</v>
      </c>
      <c r="GX149">
        <v>31.93</v>
      </c>
      <c r="GY149">
        <v>23.209499999999998</v>
      </c>
      <c r="GZ149">
        <v>36.39</v>
      </c>
      <c r="HA149">
        <v>4.13</v>
      </c>
      <c r="HB149">
        <v>241.80099999999999</v>
      </c>
      <c r="HC149">
        <v>46.4</v>
      </c>
      <c r="HD149">
        <v>54.21</v>
      </c>
      <c r="HE149">
        <v>3.66</v>
      </c>
      <c r="HF149">
        <v>16.100000000000001</v>
      </c>
      <c r="HG149">
        <v>31.93</v>
      </c>
      <c r="HH149">
        <v>18.57</v>
      </c>
      <c r="HI149">
        <v>36.39</v>
      </c>
      <c r="HJ149">
        <v>4.13</v>
      </c>
      <c r="HK149">
        <v>211.39</v>
      </c>
      <c r="ID149">
        <v>0</v>
      </c>
      <c r="IE149">
        <v>2.4539200000000001</v>
      </c>
      <c r="IF149">
        <v>3.1638600000000003E-2</v>
      </c>
      <c r="IG149">
        <v>0</v>
      </c>
      <c r="IH149">
        <v>0.62342900000000001</v>
      </c>
      <c r="II149">
        <v>0.118043</v>
      </c>
      <c r="IJ149">
        <v>0.43196400000000001</v>
      </c>
      <c r="IK149">
        <v>6.2929700000000005E-2</v>
      </c>
      <c r="IL149">
        <v>3.72193</v>
      </c>
      <c r="IM149">
        <v>46.5</v>
      </c>
      <c r="IN149">
        <v>20</v>
      </c>
      <c r="IO149">
        <v>26.5</v>
      </c>
      <c r="IP149">
        <v>46.1</v>
      </c>
      <c r="IQ149">
        <v>20</v>
      </c>
      <c r="IR149">
        <v>26.1</v>
      </c>
      <c r="IU149">
        <v>28.71</v>
      </c>
      <c r="IV149">
        <v>29.76</v>
      </c>
      <c r="IW149">
        <v>24.84</v>
      </c>
      <c r="IX149">
        <v>32.69</v>
      </c>
      <c r="IY149">
        <v>28.71</v>
      </c>
      <c r="IZ149">
        <v>29.76</v>
      </c>
      <c r="JA149">
        <v>63.48</v>
      </c>
      <c r="JB149">
        <v>82.661900000000003</v>
      </c>
      <c r="JK149">
        <v>1</v>
      </c>
      <c r="JL149">
        <v>2.8233299999999999</v>
      </c>
      <c r="JM149">
        <v>2.8233299999999999</v>
      </c>
      <c r="JP149">
        <v>4303.6400000000003</v>
      </c>
      <c r="JQ149">
        <v>2.8233299999999999</v>
      </c>
      <c r="JR149">
        <v>0.26</v>
      </c>
      <c r="JS149">
        <v>0.4</v>
      </c>
      <c r="JT149">
        <v>2.04</v>
      </c>
      <c r="JU149">
        <v>0.26</v>
      </c>
      <c r="JV149">
        <v>0.4</v>
      </c>
      <c r="JW149">
        <v>2.17</v>
      </c>
      <c r="JZ149">
        <v>1</v>
      </c>
      <c r="KA149">
        <v>1</v>
      </c>
      <c r="KB149">
        <v>35.883099999999999</v>
      </c>
      <c r="KC149">
        <v>22.4985</v>
      </c>
      <c r="KD149">
        <v>33.212800000000001</v>
      </c>
      <c r="KE149">
        <v>21.256</v>
      </c>
      <c r="KF149">
        <v>50.195</v>
      </c>
      <c r="KG149">
        <v>45.932200000000002</v>
      </c>
      <c r="KJ149">
        <v>25.422000000000001</v>
      </c>
      <c r="KK149">
        <v>74.550700000000006</v>
      </c>
      <c r="KL149">
        <v>55.284100000000002</v>
      </c>
      <c r="KM149">
        <v>16.012</v>
      </c>
      <c r="KN149">
        <v>0</v>
      </c>
      <c r="KO149">
        <v>-658.89300000000003</v>
      </c>
      <c r="KP149">
        <v>0</v>
      </c>
      <c r="KQ149">
        <v>0</v>
      </c>
      <c r="KR149">
        <v>109.703</v>
      </c>
      <c r="KS149">
        <v>188.137</v>
      </c>
      <c r="KT149">
        <v>413.96499999999997</v>
      </c>
      <c r="KU149">
        <v>26.198699999999999</v>
      </c>
      <c r="KV149">
        <v>250.38</v>
      </c>
      <c r="KW149">
        <v>951.89599999999996</v>
      </c>
      <c r="KX149">
        <v>607.86199999999997</v>
      </c>
      <c r="KY149">
        <v>0</v>
      </c>
      <c r="KZ149">
        <v>229.07599999999999</v>
      </c>
      <c r="LA149">
        <v>1788.83</v>
      </c>
      <c r="LB149">
        <v>28.4787</v>
      </c>
      <c r="LC149">
        <v>49.5916</v>
      </c>
      <c r="LD149">
        <v>55.284100000000002</v>
      </c>
      <c r="LE149">
        <v>16.012</v>
      </c>
      <c r="LF149">
        <v>-658.89300000000003</v>
      </c>
      <c r="LG149">
        <v>109.703</v>
      </c>
      <c r="LH149">
        <v>187.92699999999999</v>
      </c>
      <c r="LI149">
        <v>413.96499999999997</v>
      </c>
      <c r="LJ149">
        <v>26.198699999999999</v>
      </c>
      <c r="LK149">
        <v>228.267</v>
      </c>
      <c r="LL149">
        <v>1100.57</v>
      </c>
      <c r="LM149">
        <v>607.86199999999997</v>
      </c>
      <c r="LN149">
        <v>229.07599999999999</v>
      </c>
      <c r="LO149">
        <v>1937.51</v>
      </c>
      <c r="LP149">
        <v>97.323899999999995</v>
      </c>
      <c r="LQ149">
        <v>281.65800000000002</v>
      </c>
      <c r="LR149">
        <v>55.284100000000002</v>
      </c>
      <c r="LS149">
        <v>0</v>
      </c>
      <c r="LT149">
        <v>463.08</v>
      </c>
      <c r="LU149">
        <v>187.226</v>
      </c>
      <c r="LV149">
        <v>544.68899999999996</v>
      </c>
      <c r="LW149">
        <v>71.471400000000003</v>
      </c>
      <c r="LX149">
        <v>1700.73</v>
      </c>
      <c r="LY149">
        <v>2063.9499999999998</v>
      </c>
      <c r="LZ149">
        <v>892.38499999999999</v>
      </c>
      <c r="MA149">
        <v>347.08</v>
      </c>
      <c r="MB149">
        <v>3303.42</v>
      </c>
    </row>
    <row r="150" spans="1:340" x14ac:dyDescent="0.25">
      <c r="A150" s="26">
        <v>44502.588518518518</v>
      </c>
      <c r="B150" t="s">
        <v>1498</v>
      </c>
      <c r="C150" t="s">
        <v>965</v>
      </c>
      <c r="D150">
        <v>12</v>
      </c>
      <c r="E150">
        <v>1</v>
      </c>
      <c r="F150">
        <v>2100</v>
      </c>
      <c r="G150" t="s">
        <v>87</v>
      </c>
      <c r="H150" t="s">
        <v>112</v>
      </c>
      <c r="I150">
        <v>-2.1</v>
      </c>
      <c r="J150">
        <v>-0.9</v>
      </c>
      <c r="K150">
        <v>-0.9</v>
      </c>
      <c r="L150">
        <v>27</v>
      </c>
      <c r="O150">
        <v>151.375</v>
      </c>
      <c r="P150">
        <v>210.065</v>
      </c>
      <c r="Q150">
        <v>277.07299999999998</v>
      </c>
      <c r="R150">
        <v>81.134900000000002</v>
      </c>
      <c r="S150">
        <v>0</v>
      </c>
      <c r="T150">
        <v>-4302.38</v>
      </c>
      <c r="U150">
        <v>0</v>
      </c>
      <c r="V150">
        <v>0</v>
      </c>
      <c r="W150">
        <v>505.55700000000002</v>
      </c>
      <c r="X150">
        <v>939.75300000000004</v>
      </c>
      <c r="Y150">
        <v>2025.88</v>
      </c>
      <c r="Z150">
        <v>119.621</v>
      </c>
      <c r="AA150">
        <v>8.0831</v>
      </c>
      <c r="AB150">
        <v>719.64800000000002</v>
      </c>
      <c r="AC150">
        <v>223.43600000000001</v>
      </c>
      <c r="AD150">
        <v>114.539</v>
      </c>
      <c r="AE150">
        <v>0</v>
      </c>
      <c r="AF150">
        <v>43.1646</v>
      </c>
      <c r="AG150">
        <v>381.14</v>
      </c>
      <c r="AH150">
        <v>337.97500000000002</v>
      </c>
      <c r="AI150">
        <v>25.2</v>
      </c>
      <c r="AJ150">
        <v>18.690000000000001</v>
      </c>
      <c r="AK150">
        <v>3.66</v>
      </c>
      <c r="AL150">
        <v>12.08</v>
      </c>
      <c r="AM150">
        <v>0</v>
      </c>
      <c r="AN150">
        <v>-48.37</v>
      </c>
      <c r="AO150">
        <v>0</v>
      </c>
      <c r="AP150">
        <v>0</v>
      </c>
      <c r="AQ150">
        <v>7.37</v>
      </c>
      <c r="AR150">
        <v>17.39</v>
      </c>
      <c r="AS150">
        <v>27.51</v>
      </c>
      <c r="AT150">
        <v>1.64</v>
      </c>
      <c r="AU150">
        <v>65.17</v>
      </c>
      <c r="AV150">
        <v>59.63</v>
      </c>
      <c r="BI150">
        <v>0</v>
      </c>
      <c r="BJ150">
        <v>0.80820199999999998</v>
      </c>
      <c r="BK150">
        <v>3.1638600000000003E-2</v>
      </c>
      <c r="BL150">
        <v>1.40705E-2</v>
      </c>
      <c r="BM150">
        <v>0</v>
      </c>
      <c r="BN150">
        <v>-8.0561999999999995E-2</v>
      </c>
      <c r="BO150">
        <v>0</v>
      </c>
      <c r="BP150">
        <v>0</v>
      </c>
      <c r="BQ150">
        <v>0.134212</v>
      </c>
      <c r="BR150">
        <v>0.17444499999999999</v>
      </c>
      <c r="BS150">
        <v>0.30364400000000002</v>
      </c>
      <c r="BT150">
        <v>2.03874E-2</v>
      </c>
      <c r="BU150">
        <v>1.40604</v>
      </c>
      <c r="BV150">
        <v>0.85391099999999998</v>
      </c>
      <c r="BW150">
        <v>140.49600000000001</v>
      </c>
      <c r="BX150">
        <v>209.14699999999999</v>
      </c>
      <c r="BY150">
        <v>277.07299999999998</v>
      </c>
      <c r="BZ150">
        <v>81.134900000000002</v>
      </c>
      <c r="CA150">
        <v>-4302.38</v>
      </c>
      <c r="CB150">
        <v>505.55700000000002</v>
      </c>
      <c r="CC150">
        <v>943.46699999999998</v>
      </c>
      <c r="CD150">
        <v>2025.88</v>
      </c>
      <c r="CE150">
        <v>119.621</v>
      </c>
      <c r="CF150">
        <v>1.15497E-4</v>
      </c>
      <c r="CG150">
        <v>707.851</v>
      </c>
      <c r="CH150">
        <v>207.37799999999999</v>
      </c>
      <c r="CI150">
        <v>114.539</v>
      </c>
      <c r="CJ150">
        <v>43.1646</v>
      </c>
      <c r="CK150">
        <v>365.08199999999999</v>
      </c>
      <c r="CL150">
        <v>321.91699999999997</v>
      </c>
      <c r="CM150">
        <v>23.44</v>
      </c>
      <c r="CN150">
        <v>18.350000000000001</v>
      </c>
      <c r="CO150">
        <v>3.66</v>
      </c>
      <c r="CP150">
        <v>12.08</v>
      </c>
      <c r="CQ150">
        <v>-48.37</v>
      </c>
      <c r="CR150">
        <v>7.37</v>
      </c>
      <c r="CS150">
        <v>17.440000000000001</v>
      </c>
      <c r="CT150">
        <v>27.51</v>
      </c>
      <c r="CU150">
        <v>1.64</v>
      </c>
      <c r="CV150">
        <v>63.12</v>
      </c>
      <c r="CW150">
        <v>57.53</v>
      </c>
      <c r="DH150">
        <v>0</v>
      </c>
      <c r="DI150">
        <v>0.738008</v>
      </c>
      <c r="DJ150">
        <v>3.1638600000000003E-2</v>
      </c>
      <c r="DK150">
        <v>1.40705E-2</v>
      </c>
      <c r="DL150">
        <v>-8.0561999999999995E-2</v>
      </c>
      <c r="DM150">
        <v>0.134212</v>
      </c>
      <c r="DN150">
        <v>0.17513200000000001</v>
      </c>
      <c r="DO150">
        <v>0.30364400000000002</v>
      </c>
      <c r="DP150">
        <v>2.03874E-2</v>
      </c>
      <c r="DQ150">
        <v>1.33653</v>
      </c>
      <c r="DR150">
        <v>0.783717</v>
      </c>
      <c r="DS150" t="s">
        <v>1352</v>
      </c>
      <c r="DT150" t="s">
        <v>670</v>
      </c>
      <c r="DU150" t="s">
        <v>665</v>
      </c>
      <c r="DV150" t="s">
        <v>501</v>
      </c>
      <c r="DW150">
        <v>-6.9506600000000002E-2</v>
      </c>
      <c r="DX150">
        <v>-7.0193599999999995E-2</v>
      </c>
      <c r="DY150">
        <v>-3.2</v>
      </c>
      <c r="DZ150">
        <v>-3.7</v>
      </c>
      <c r="EC150">
        <v>151.375</v>
      </c>
      <c r="ED150">
        <v>210.065</v>
      </c>
      <c r="EE150">
        <v>277.07299999999998</v>
      </c>
      <c r="EF150">
        <v>81.134900000000002</v>
      </c>
      <c r="EG150">
        <v>0</v>
      </c>
      <c r="EH150">
        <v>-4302.38</v>
      </c>
      <c r="EI150">
        <v>0</v>
      </c>
      <c r="EJ150">
        <v>0</v>
      </c>
      <c r="EK150">
        <v>505.55700000000002</v>
      </c>
      <c r="EL150">
        <v>939.75300000000004</v>
      </c>
      <c r="EM150">
        <v>2025.88</v>
      </c>
      <c r="EN150">
        <v>119.621</v>
      </c>
      <c r="EO150">
        <v>8.0831</v>
      </c>
      <c r="EP150">
        <v>223.43600000000001</v>
      </c>
      <c r="EQ150">
        <v>114.539</v>
      </c>
      <c r="ER150">
        <v>0</v>
      </c>
      <c r="ES150">
        <v>43.1646</v>
      </c>
      <c r="ET150">
        <v>381.14</v>
      </c>
      <c r="EU150">
        <v>25.2</v>
      </c>
      <c r="EV150">
        <v>18.690000000000001</v>
      </c>
      <c r="EW150">
        <v>3.66</v>
      </c>
      <c r="EX150">
        <v>12.08</v>
      </c>
      <c r="EY150">
        <v>0</v>
      </c>
      <c r="EZ150">
        <v>-48.37</v>
      </c>
      <c r="FA150">
        <v>0</v>
      </c>
      <c r="FB150">
        <v>0</v>
      </c>
      <c r="FC150">
        <v>7.37</v>
      </c>
      <c r="FD150">
        <v>17.39</v>
      </c>
      <c r="FE150">
        <v>27.51</v>
      </c>
      <c r="FF150">
        <v>1.64</v>
      </c>
      <c r="FG150">
        <v>65.17</v>
      </c>
      <c r="FT150">
        <v>0</v>
      </c>
      <c r="FU150">
        <v>0.80820199999999998</v>
      </c>
      <c r="FV150">
        <v>3.1638600000000003E-2</v>
      </c>
      <c r="FW150">
        <v>1.40705E-2</v>
      </c>
      <c r="FX150">
        <v>0</v>
      </c>
      <c r="FY150">
        <v>-8.0561999999999995E-2</v>
      </c>
      <c r="FZ150">
        <v>0</v>
      </c>
      <c r="GA150">
        <v>0</v>
      </c>
      <c r="GB150">
        <v>0.134212</v>
      </c>
      <c r="GC150">
        <v>0.17444499999999999</v>
      </c>
      <c r="GD150">
        <v>0.30364400000000002</v>
      </c>
      <c r="GE150">
        <v>2.03874E-2</v>
      </c>
      <c r="GF150">
        <v>1.40604</v>
      </c>
      <c r="GG150">
        <v>467.19799999999998</v>
      </c>
      <c r="GH150">
        <v>1161.6500000000001</v>
      </c>
      <c r="GI150">
        <v>277.07299999999998</v>
      </c>
      <c r="GJ150">
        <v>0</v>
      </c>
      <c r="GK150">
        <v>2135</v>
      </c>
      <c r="GL150">
        <v>930.00099999999998</v>
      </c>
      <c r="GM150">
        <v>2637.81</v>
      </c>
      <c r="GN150">
        <v>297.5</v>
      </c>
      <c r="GO150">
        <v>7906.24</v>
      </c>
      <c r="GP150">
        <v>388.904</v>
      </c>
      <c r="GQ150">
        <v>168.15199999999999</v>
      </c>
      <c r="GR150">
        <v>65.400000000000006</v>
      </c>
      <c r="GS150">
        <v>622.45600000000002</v>
      </c>
      <c r="GT150">
        <v>48.993000000000002</v>
      </c>
      <c r="GU150">
        <v>54.21</v>
      </c>
      <c r="GV150">
        <v>3.66</v>
      </c>
      <c r="GW150">
        <v>39.268300000000004</v>
      </c>
      <c r="GX150">
        <v>31.93</v>
      </c>
      <c r="GY150">
        <v>23.209499999999998</v>
      </c>
      <c r="GZ150">
        <v>36.39</v>
      </c>
      <c r="HA150">
        <v>4.13</v>
      </c>
      <c r="HB150">
        <v>241.791</v>
      </c>
      <c r="HC150">
        <v>46.39</v>
      </c>
      <c r="HD150">
        <v>54.21</v>
      </c>
      <c r="HE150">
        <v>3.66</v>
      </c>
      <c r="HF150">
        <v>16.100000000000001</v>
      </c>
      <c r="HG150">
        <v>31.93</v>
      </c>
      <c r="HH150">
        <v>18.57</v>
      </c>
      <c r="HI150">
        <v>36.39</v>
      </c>
      <c r="HJ150">
        <v>4.13</v>
      </c>
      <c r="HK150">
        <v>211.38</v>
      </c>
      <c r="ID150">
        <v>0</v>
      </c>
      <c r="IE150">
        <v>2.4539</v>
      </c>
      <c r="IF150">
        <v>3.1638600000000003E-2</v>
      </c>
      <c r="IG150">
        <v>0</v>
      </c>
      <c r="IH150">
        <v>0.62342900000000001</v>
      </c>
      <c r="II150">
        <v>0.118043</v>
      </c>
      <c r="IJ150">
        <v>0.43196400000000001</v>
      </c>
      <c r="IK150">
        <v>6.2929700000000005E-2</v>
      </c>
      <c r="IL150">
        <v>3.7219099999999998</v>
      </c>
      <c r="IM150">
        <v>47</v>
      </c>
      <c r="IN150">
        <v>20</v>
      </c>
      <c r="IO150">
        <v>27</v>
      </c>
      <c r="IP150">
        <v>46.1</v>
      </c>
      <c r="IQ150">
        <v>20</v>
      </c>
      <c r="IR150">
        <v>26.1</v>
      </c>
      <c r="IU150">
        <v>25.31</v>
      </c>
      <c r="IV150">
        <v>34.32</v>
      </c>
      <c r="IW150">
        <v>24.84</v>
      </c>
      <c r="IX150">
        <v>32.69</v>
      </c>
      <c r="IY150">
        <v>25.31</v>
      </c>
      <c r="IZ150">
        <v>34.32</v>
      </c>
      <c r="JA150">
        <v>63.48</v>
      </c>
      <c r="JB150">
        <v>82.651300000000006</v>
      </c>
      <c r="JK150">
        <v>1</v>
      </c>
      <c r="JL150">
        <v>2.8233299999999999</v>
      </c>
      <c r="JM150">
        <v>2.8233299999999999</v>
      </c>
      <c r="JP150">
        <v>4303.6400000000003</v>
      </c>
      <c r="JQ150">
        <v>2.8233299999999999</v>
      </c>
      <c r="JR150">
        <v>0.26</v>
      </c>
      <c r="JS150">
        <v>0.4</v>
      </c>
      <c r="JT150">
        <v>2.25</v>
      </c>
      <c r="JU150">
        <v>0.26</v>
      </c>
      <c r="JV150">
        <v>0.4</v>
      </c>
      <c r="JW150">
        <v>2.17</v>
      </c>
      <c r="JZ150">
        <v>1</v>
      </c>
      <c r="KA150">
        <v>1</v>
      </c>
      <c r="KB150">
        <v>36.539400000000001</v>
      </c>
      <c r="KC150">
        <v>21.703199999999999</v>
      </c>
      <c r="KD150">
        <v>33.212699999999998</v>
      </c>
      <c r="KE150">
        <v>21.255700000000001</v>
      </c>
      <c r="KF150">
        <v>50.194699999999997</v>
      </c>
      <c r="KG150">
        <v>45.931800000000003</v>
      </c>
      <c r="KJ150">
        <v>30.994399999999999</v>
      </c>
      <c r="KK150">
        <v>50.230499999999999</v>
      </c>
      <c r="KL150">
        <v>55.284100000000002</v>
      </c>
      <c r="KM150">
        <v>16.012</v>
      </c>
      <c r="KN150">
        <v>0</v>
      </c>
      <c r="KO150">
        <v>-658.89200000000005</v>
      </c>
      <c r="KP150">
        <v>0</v>
      </c>
      <c r="KQ150">
        <v>0</v>
      </c>
      <c r="KR150">
        <v>109.703</v>
      </c>
      <c r="KS150">
        <v>187.215</v>
      </c>
      <c r="KT150">
        <v>413.96499999999997</v>
      </c>
      <c r="KU150">
        <v>26.198699999999999</v>
      </c>
      <c r="KV150">
        <v>230.71100000000001</v>
      </c>
      <c r="KW150">
        <v>1185.78</v>
      </c>
      <c r="KX150">
        <v>607.86199999999997</v>
      </c>
      <c r="KY150">
        <v>0</v>
      </c>
      <c r="KZ150">
        <v>229.07599999999999</v>
      </c>
      <c r="LA150">
        <v>2022.72</v>
      </c>
      <c r="LB150">
        <v>28.4786</v>
      </c>
      <c r="LC150">
        <v>49.590699999999998</v>
      </c>
      <c r="LD150">
        <v>55.284100000000002</v>
      </c>
      <c r="LE150">
        <v>16.012</v>
      </c>
      <c r="LF150">
        <v>-658.89200000000005</v>
      </c>
      <c r="LG150">
        <v>109.703</v>
      </c>
      <c r="LH150">
        <v>187.92699999999999</v>
      </c>
      <c r="LI150">
        <v>413.96499999999997</v>
      </c>
      <c r="LJ150">
        <v>26.198699999999999</v>
      </c>
      <c r="LK150">
        <v>228.267</v>
      </c>
      <c r="LL150">
        <v>1100.56</v>
      </c>
      <c r="LM150">
        <v>607.86199999999997</v>
      </c>
      <c r="LN150">
        <v>229.07599999999999</v>
      </c>
      <c r="LO150">
        <v>1937.5</v>
      </c>
      <c r="LP150">
        <v>97.322800000000001</v>
      </c>
      <c r="LQ150">
        <v>281.65600000000001</v>
      </c>
      <c r="LR150">
        <v>55.284100000000002</v>
      </c>
      <c r="LS150">
        <v>0</v>
      </c>
      <c r="LT150">
        <v>463.08</v>
      </c>
      <c r="LU150">
        <v>187.226</v>
      </c>
      <c r="LV150">
        <v>544.68899999999996</v>
      </c>
      <c r="LW150">
        <v>71.471400000000003</v>
      </c>
      <c r="LX150">
        <v>1700.73</v>
      </c>
      <c r="LY150">
        <v>2063.9299999999998</v>
      </c>
      <c r="LZ150">
        <v>892.38499999999999</v>
      </c>
      <c r="MA150">
        <v>347.08</v>
      </c>
      <c r="MB150">
        <v>3303.39</v>
      </c>
    </row>
    <row r="151" spans="1:340" x14ac:dyDescent="0.25">
      <c r="A151" s="26">
        <v>44502.588877314818</v>
      </c>
      <c r="B151" t="s">
        <v>1499</v>
      </c>
      <c r="C151" t="s">
        <v>967</v>
      </c>
      <c r="D151">
        <v>12</v>
      </c>
      <c r="E151">
        <v>1</v>
      </c>
      <c r="F151">
        <v>2100</v>
      </c>
      <c r="G151" t="s">
        <v>87</v>
      </c>
      <c r="H151" t="s">
        <v>112</v>
      </c>
      <c r="I151">
        <v>-3.78</v>
      </c>
      <c r="J151">
        <v>-1.6</v>
      </c>
      <c r="K151">
        <v>-1.6</v>
      </c>
      <c r="L151">
        <v>27.7</v>
      </c>
      <c r="O151">
        <v>144.197</v>
      </c>
      <c r="P151">
        <v>244.31399999999999</v>
      </c>
      <c r="Q151">
        <v>277.07299999999998</v>
      </c>
      <c r="R151">
        <v>81.134900000000002</v>
      </c>
      <c r="S151">
        <v>0</v>
      </c>
      <c r="T151">
        <v>-4302.38</v>
      </c>
      <c r="U151">
        <v>0</v>
      </c>
      <c r="V151">
        <v>0</v>
      </c>
      <c r="W151">
        <v>505.55700000000002</v>
      </c>
      <c r="X151">
        <v>940.36800000000005</v>
      </c>
      <c r="Y151">
        <v>2025.88</v>
      </c>
      <c r="Z151">
        <v>119.621</v>
      </c>
      <c r="AA151">
        <v>35.764200000000002</v>
      </c>
      <c r="AB151">
        <v>746.71799999999996</v>
      </c>
      <c r="AC151">
        <v>212.84</v>
      </c>
      <c r="AD151">
        <v>114.539</v>
      </c>
      <c r="AE151">
        <v>0</v>
      </c>
      <c r="AF151">
        <v>43.1646</v>
      </c>
      <c r="AG151">
        <v>370.54399999999998</v>
      </c>
      <c r="AH151">
        <v>327.37900000000002</v>
      </c>
      <c r="AI151">
        <v>24.03</v>
      </c>
      <c r="AJ151">
        <v>21.54</v>
      </c>
      <c r="AK151">
        <v>3.66</v>
      </c>
      <c r="AL151">
        <v>12.08</v>
      </c>
      <c r="AM151">
        <v>0</v>
      </c>
      <c r="AN151">
        <v>-48.37</v>
      </c>
      <c r="AO151">
        <v>0</v>
      </c>
      <c r="AP151">
        <v>0</v>
      </c>
      <c r="AQ151">
        <v>7.37</v>
      </c>
      <c r="AR151">
        <v>17.399999999999999</v>
      </c>
      <c r="AS151">
        <v>27.51</v>
      </c>
      <c r="AT151">
        <v>1.64</v>
      </c>
      <c r="AU151">
        <v>66.86</v>
      </c>
      <c r="AV151">
        <v>61.31</v>
      </c>
      <c r="BI151">
        <v>0</v>
      </c>
      <c r="BJ151">
        <v>0.959735</v>
      </c>
      <c r="BK151">
        <v>3.1638600000000003E-2</v>
      </c>
      <c r="BL151">
        <v>1.40705E-2</v>
      </c>
      <c r="BM151">
        <v>0</v>
      </c>
      <c r="BN151">
        <v>-8.0562099999999998E-2</v>
      </c>
      <c r="BO151">
        <v>0</v>
      </c>
      <c r="BP151">
        <v>0</v>
      </c>
      <c r="BQ151">
        <v>0.134212</v>
      </c>
      <c r="BR151">
        <v>0.17452500000000001</v>
      </c>
      <c r="BS151">
        <v>0.30364400000000002</v>
      </c>
      <c r="BT151">
        <v>2.03874E-2</v>
      </c>
      <c r="BU151">
        <v>1.55765</v>
      </c>
      <c r="BV151">
        <v>1.0054399999999999</v>
      </c>
      <c r="BW151">
        <v>140.49700000000001</v>
      </c>
      <c r="BX151">
        <v>209.15</v>
      </c>
      <c r="BY151">
        <v>277.07299999999998</v>
      </c>
      <c r="BZ151">
        <v>81.134900000000002</v>
      </c>
      <c r="CA151">
        <v>-4302.38</v>
      </c>
      <c r="CB151">
        <v>505.55700000000002</v>
      </c>
      <c r="CC151">
        <v>943.46699999999998</v>
      </c>
      <c r="CD151">
        <v>2025.88</v>
      </c>
      <c r="CE151">
        <v>119.621</v>
      </c>
      <c r="CF151" s="27">
        <v>6.0639E-5</v>
      </c>
      <c r="CG151">
        <v>707.85500000000002</v>
      </c>
      <c r="CH151">
        <v>207.37899999999999</v>
      </c>
      <c r="CI151">
        <v>114.539</v>
      </c>
      <c r="CJ151">
        <v>43.1646</v>
      </c>
      <c r="CK151">
        <v>365.08300000000003</v>
      </c>
      <c r="CL151">
        <v>321.91800000000001</v>
      </c>
      <c r="CM151">
        <v>23.44</v>
      </c>
      <c r="CN151">
        <v>18.350000000000001</v>
      </c>
      <c r="CO151">
        <v>3.66</v>
      </c>
      <c r="CP151">
        <v>12.08</v>
      </c>
      <c r="CQ151">
        <v>-48.37</v>
      </c>
      <c r="CR151">
        <v>7.37</v>
      </c>
      <c r="CS151">
        <v>17.440000000000001</v>
      </c>
      <c r="CT151">
        <v>27.51</v>
      </c>
      <c r="CU151">
        <v>1.64</v>
      </c>
      <c r="CV151">
        <v>63.12</v>
      </c>
      <c r="CW151">
        <v>57.53</v>
      </c>
      <c r="DH151">
        <v>0</v>
      </c>
      <c r="DI151">
        <v>0.73802199999999996</v>
      </c>
      <c r="DJ151">
        <v>3.1638600000000003E-2</v>
      </c>
      <c r="DK151">
        <v>1.40705E-2</v>
      </c>
      <c r="DL151">
        <v>-8.0562099999999998E-2</v>
      </c>
      <c r="DM151">
        <v>0.134212</v>
      </c>
      <c r="DN151">
        <v>0.17513200000000001</v>
      </c>
      <c r="DO151">
        <v>0.30364400000000002</v>
      </c>
      <c r="DP151">
        <v>2.03874E-2</v>
      </c>
      <c r="DQ151">
        <v>1.3365400000000001</v>
      </c>
      <c r="DR151">
        <v>0.78373099999999996</v>
      </c>
      <c r="DS151" t="s">
        <v>1352</v>
      </c>
      <c r="DT151" t="s">
        <v>670</v>
      </c>
      <c r="DU151" t="s">
        <v>665</v>
      </c>
      <c r="DV151" t="s">
        <v>501</v>
      </c>
      <c r="DW151">
        <v>-0.221106</v>
      </c>
      <c r="DX151">
        <v>-0.22171399999999999</v>
      </c>
      <c r="DY151">
        <v>-5.9</v>
      </c>
      <c r="DZ151">
        <v>-6.6</v>
      </c>
      <c r="EC151">
        <v>144.197</v>
      </c>
      <c r="ED151">
        <v>244.31399999999999</v>
      </c>
      <c r="EE151">
        <v>277.07299999999998</v>
      </c>
      <c r="EF151">
        <v>81.134900000000002</v>
      </c>
      <c r="EG151">
        <v>0</v>
      </c>
      <c r="EH151">
        <v>-4302.38</v>
      </c>
      <c r="EI151">
        <v>0</v>
      </c>
      <c r="EJ151">
        <v>0</v>
      </c>
      <c r="EK151">
        <v>505.55700000000002</v>
      </c>
      <c r="EL151">
        <v>940.36800000000005</v>
      </c>
      <c r="EM151">
        <v>2025.88</v>
      </c>
      <c r="EN151">
        <v>119.621</v>
      </c>
      <c r="EO151">
        <v>35.764200000000002</v>
      </c>
      <c r="EP151">
        <v>212.84</v>
      </c>
      <c r="EQ151">
        <v>114.539</v>
      </c>
      <c r="ER151">
        <v>0</v>
      </c>
      <c r="ES151">
        <v>43.1646</v>
      </c>
      <c r="ET151">
        <v>370.54399999999998</v>
      </c>
      <c r="EU151">
        <v>24.03</v>
      </c>
      <c r="EV151">
        <v>21.54</v>
      </c>
      <c r="EW151">
        <v>3.66</v>
      </c>
      <c r="EX151">
        <v>12.08</v>
      </c>
      <c r="EY151">
        <v>0</v>
      </c>
      <c r="EZ151">
        <v>-48.37</v>
      </c>
      <c r="FA151">
        <v>0</v>
      </c>
      <c r="FB151">
        <v>0</v>
      </c>
      <c r="FC151">
        <v>7.37</v>
      </c>
      <c r="FD151">
        <v>17.399999999999999</v>
      </c>
      <c r="FE151">
        <v>27.51</v>
      </c>
      <c r="FF151">
        <v>1.64</v>
      </c>
      <c r="FG151">
        <v>66.86</v>
      </c>
      <c r="FT151">
        <v>0</v>
      </c>
      <c r="FU151">
        <v>0.959735</v>
      </c>
      <c r="FV151">
        <v>3.1638600000000003E-2</v>
      </c>
      <c r="FW151">
        <v>1.40705E-2</v>
      </c>
      <c r="FX151">
        <v>0</v>
      </c>
      <c r="FY151">
        <v>-8.0562099999999998E-2</v>
      </c>
      <c r="FZ151">
        <v>0</v>
      </c>
      <c r="GA151">
        <v>0</v>
      </c>
      <c r="GB151">
        <v>0.134212</v>
      </c>
      <c r="GC151">
        <v>0.17452500000000001</v>
      </c>
      <c r="GD151">
        <v>0.30364400000000002</v>
      </c>
      <c r="GE151">
        <v>2.03874E-2</v>
      </c>
      <c r="GF151">
        <v>1.55765</v>
      </c>
      <c r="GG151">
        <v>467.19799999999998</v>
      </c>
      <c r="GH151">
        <v>1161.6500000000001</v>
      </c>
      <c r="GI151">
        <v>277.07299999999998</v>
      </c>
      <c r="GJ151">
        <v>0</v>
      </c>
      <c r="GK151">
        <v>2135</v>
      </c>
      <c r="GL151">
        <v>930.00099999999998</v>
      </c>
      <c r="GM151">
        <v>2637.81</v>
      </c>
      <c r="GN151">
        <v>297.5</v>
      </c>
      <c r="GO151">
        <v>7906.24</v>
      </c>
      <c r="GP151">
        <v>388.904</v>
      </c>
      <c r="GQ151">
        <v>168.15199999999999</v>
      </c>
      <c r="GR151">
        <v>65.400000000000006</v>
      </c>
      <c r="GS151">
        <v>622.45600000000002</v>
      </c>
      <c r="GT151">
        <v>48.993000000000002</v>
      </c>
      <c r="GU151">
        <v>54.21</v>
      </c>
      <c r="GV151">
        <v>3.66</v>
      </c>
      <c r="GW151">
        <v>39.268300000000004</v>
      </c>
      <c r="GX151">
        <v>31.93</v>
      </c>
      <c r="GY151">
        <v>23.209499999999998</v>
      </c>
      <c r="GZ151">
        <v>36.39</v>
      </c>
      <c r="HA151">
        <v>4.13</v>
      </c>
      <c r="HB151">
        <v>241.791</v>
      </c>
      <c r="HC151">
        <v>46.39</v>
      </c>
      <c r="HD151">
        <v>54.21</v>
      </c>
      <c r="HE151">
        <v>3.66</v>
      </c>
      <c r="HF151">
        <v>16.100000000000001</v>
      </c>
      <c r="HG151">
        <v>31.93</v>
      </c>
      <c r="HH151">
        <v>18.57</v>
      </c>
      <c r="HI151">
        <v>36.39</v>
      </c>
      <c r="HJ151">
        <v>4.13</v>
      </c>
      <c r="HK151">
        <v>211.38</v>
      </c>
      <c r="ID151">
        <v>0</v>
      </c>
      <c r="IE151">
        <v>2.4539</v>
      </c>
      <c r="IF151">
        <v>3.1638600000000003E-2</v>
      </c>
      <c r="IG151">
        <v>0</v>
      </c>
      <c r="IH151">
        <v>0.62342900000000001</v>
      </c>
      <c r="II151">
        <v>0.118043</v>
      </c>
      <c r="IJ151">
        <v>0.43196400000000001</v>
      </c>
      <c r="IK151">
        <v>6.2929700000000005E-2</v>
      </c>
      <c r="IL151">
        <v>3.7219099999999998</v>
      </c>
      <c r="IM151">
        <v>47.7</v>
      </c>
      <c r="IN151">
        <v>20</v>
      </c>
      <c r="IO151">
        <v>27.7</v>
      </c>
      <c r="IP151">
        <v>46.1</v>
      </c>
      <c r="IQ151">
        <v>20</v>
      </c>
      <c r="IR151">
        <v>26.1</v>
      </c>
      <c r="IU151">
        <v>28.08</v>
      </c>
      <c r="IV151">
        <v>33.229999999999997</v>
      </c>
      <c r="IW151">
        <v>24.84</v>
      </c>
      <c r="IX151">
        <v>32.69</v>
      </c>
      <c r="IY151">
        <v>28.08</v>
      </c>
      <c r="IZ151">
        <v>33.229999999999997</v>
      </c>
      <c r="JA151">
        <v>63.48</v>
      </c>
      <c r="JB151">
        <v>82.651300000000006</v>
      </c>
      <c r="JK151">
        <v>1</v>
      </c>
      <c r="JL151">
        <v>2.8233299999999999</v>
      </c>
      <c r="JM151">
        <v>2.8233299999999999</v>
      </c>
      <c r="JP151">
        <v>4303.6400000000003</v>
      </c>
      <c r="JQ151">
        <v>2.8233299999999999</v>
      </c>
      <c r="JR151">
        <v>0.26</v>
      </c>
      <c r="JS151">
        <v>0.4</v>
      </c>
      <c r="JT151">
        <v>2.2000000000000002</v>
      </c>
      <c r="JU151">
        <v>0.26</v>
      </c>
      <c r="JV151">
        <v>0.4</v>
      </c>
      <c r="JW151">
        <v>2.17</v>
      </c>
      <c r="JZ151">
        <v>1</v>
      </c>
      <c r="KA151">
        <v>1</v>
      </c>
      <c r="KB151">
        <v>36.643599999999999</v>
      </c>
      <c r="KC151">
        <v>24.2166</v>
      </c>
      <c r="KD151">
        <v>33.212800000000001</v>
      </c>
      <c r="KE151">
        <v>21.256</v>
      </c>
      <c r="KF151">
        <v>50.194699999999997</v>
      </c>
      <c r="KG151">
        <v>45.931800000000003</v>
      </c>
      <c r="KJ151">
        <v>29.513300000000001</v>
      </c>
      <c r="KK151">
        <v>58.972200000000001</v>
      </c>
      <c r="KL151">
        <v>55.284100000000002</v>
      </c>
      <c r="KM151">
        <v>16.012</v>
      </c>
      <c r="KN151">
        <v>0</v>
      </c>
      <c r="KO151">
        <v>-658.89300000000003</v>
      </c>
      <c r="KP151">
        <v>0</v>
      </c>
      <c r="KQ151">
        <v>0</v>
      </c>
      <c r="KR151">
        <v>109.703</v>
      </c>
      <c r="KS151">
        <v>187.35</v>
      </c>
      <c r="KT151">
        <v>413.96499999999997</v>
      </c>
      <c r="KU151">
        <v>26.198699999999999</v>
      </c>
      <c r="KV151">
        <v>238.10599999999999</v>
      </c>
      <c r="KW151">
        <v>1129.55</v>
      </c>
      <c r="KX151">
        <v>607.86199999999997</v>
      </c>
      <c r="KY151">
        <v>0</v>
      </c>
      <c r="KZ151">
        <v>229.07599999999999</v>
      </c>
      <c r="LA151">
        <v>1966.49</v>
      </c>
      <c r="LB151">
        <v>28.4787</v>
      </c>
      <c r="LC151">
        <v>49.5916</v>
      </c>
      <c r="LD151">
        <v>55.284100000000002</v>
      </c>
      <c r="LE151">
        <v>16.012</v>
      </c>
      <c r="LF151">
        <v>-658.89300000000003</v>
      </c>
      <c r="LG151">
        <v>109.703</v>
      </c>
      <c r="LH151">
        <v>187.92699999999999</v>
      </c>
      <c r="LI151">
        <v>413.96499999999997</v>
      </c>
      <c r="LJ151">
        <v>26.198699999999999</v>
      </c>
      <c r="LK151">
        <v>228.267</v>
      </c>
      <c r="LL151">
        <v>1100.57</v>
      </c>
      <c r="LM151">
        <v>607.86199999999997</v>
      </c>
      <c r="LN151">
        <v>229.07599999999999</v>
      </c>
      <c r="LO151">
        <v>1937.51</v>
      </c>
      <c r="LP151">
        <v>97.322800000000001</v>
      </c>
      <c r="LQ151">
        <v>281.65600000000001</v>
      </c>
      <c r="LR151">
        <v>55.284100000000002</v>
      </c>
      <c r="LS151">
        <v>0</v>
      </c>
      <c r="LT151">
        <v>463.08</v>
      </c>
      <c r="LU151">
        <v>187.226</v>
      </c>
      <c r="LV151">
        <v>544.68899999999996</v>
      </c>
      <c r="LW151">
        <v>71.471400000000003</v>
      </c>
      <c r="LX151">
        <v>1700.73</v>
      </c>
      <c r="LY151">
        <v>2063.9299999999998</v>
      </c>
      <c r="LZ151">
        <v>892.38499999999999</v>
      </c>
      <c r="MA151">
        <v>347.08</v>
      </c>
      <c r="MB151">
        <v>3303.39</v>
      </c>
    </row>
    <row r="152" spans="1:340" x14ac:dyDescent="0.25">
      <c r="A152" s="26">
        <v>44502.589224537034</v>
      </c>
      <c r="B152" t="s">
        <v>1500</v>
      </c>
      <c r="C152" t="s">
        <v>969</v>
      </c>
      <c r="D152">
        <v>12</v>
      </c>
      <c r="E152">
        <v>1</v>
      </c>
      <c r="F152">
        <v>2100</v>
      </c>
      <c r="G152" t="s">
        <v>87</v>
      </c>
      <c r="H152" t="s">
        <v>393</v>
      </c>
      <c r="I152">
        <v>7.54</v>
      </c>
      <c r="J152">
        <v>3.1</v>
      </c>
      <c r="K152">
        <v>3.1</v>
      </c>
      <c r="L152">
        <v>23</v>
      </c>
      <c r="O152">
        <v>133.65600000000001</v>
      </c>
      <c r="P152">
        <v>159.15100000000001</v>
      </c>
      <c r="Q152">
        <v>277.07299999999998</v>
      </c>
      <c r="R152">
        <v>81.134900000000002</v>
      </c>
      <c r="S152">
        <v>0</v>
      </c>
      <c r="T152">
        <v>-4302.38</v>
      </c>
      <c r="U152">
        <v>0</v>
      </c>
      <c r="V152">
        <v>0</v>
      </c>
      <c r="W152">
        <v>505.55700000000002</v>
      </c>
      <c r="X152">
        <v>938.41600000000005</v>
      </c>
      <c r="Y152">
        <v>2025.88</v>
      </c>
      <c r="Z152">
        <v>119.621</v>
      </c>
      <c r="AA152">
        <v>-61.891100000000002</v>
      </c>
      <c r="AB152">
        <v>651.01499999999999</v>
      </c>
      <c r="AC152">
        <v>171.54900000000001</v>
      </c>
      <c r="AD152">
        <v>114.539</v>
      </c>
      <c r="AE152">
        <v>0</v>
      </c>
      <c r="AF152">
        <v>43.1646</v>
      </c>
      <c r="AG152">
        <v>329.25299999999999</v>
      </c>
      <c r="AH152">
        <v>286.08800000000002</v>
      </c>
      <c r="AI152">
        <v>19.55</v>
      </c>
      <c r="AJ152">
        <v>14.7</v>
      </c>
      <c r="AK152">
        <v>3.66</v>
      </c>
      <c r="AL152">
        <v>12.08</v>
      </c>
      <c r="AM152">
        <v>0</v>
      </c>
      <c r="AN152">
        <v>-48.35</v>
      </c>
      <c r="AO152">
        <v>0</v>
      </c>
      <c r="AP152">
        <v>0</v>
      </c>
      <c r="AQ152">
        <v>7.37</v>
      </c>
      <c r="AR152">
        <v>17.37</v>
      </c>
      <c r="AS152">
        <v>27.51</v>
      </c>
      <c r="AT152">
        <v>1.64</v>
      </c>
      <c r="AU152">
        <v>55.53</v>
      </c>
      <c r="AV152">
        <v>49.99</v>
      </c>
      <c r="BI152">
        <v>0</v>
      </c>
      <c r="BJ152">
        <v>0.56546600000000002</v>
      </c>
      <c r="BK152">
        <v>3.1638600000000003E-2</v>
      </c>
      <c r="BL152">
        <v>1.40705E-2</v>
      </c>
      <c r="BM152">
        <v>0</v>
      </c>
      <c r="BN152">
        <v>-8.0562099999999998E-2</v>
      </c>
      <c r="BO152">
        <v>0</v>
      </c>
      <c r="BP152">
        <v>0</v>
      </c>
      <c r="BQ152">
        <v>0.134212</v>
      </c>
      <c r="BR152">
        <v>0.17436199999999999</v>
      </c>
      <c r="BS152">
        <v>0.30364400000000002</v>
      </c>
      <c r="BT152">
        <v>2.03874E-2</v>
      </c>
      <c r="BU152">
        <v>1.1632199999999999</v>
      </c>
      <c r="BV152">
        <v>0.61117500000000002</v>
      </c>
      <c r="BW152">
        <v>140.49700000000001</v>
      </c>
      <c r="BX152">
        <v>209.15</v>
      </c>
      <c r="BY152">
        <v>277.07299999999998</v>
      </c>
      <c r="BZ152">
        <v>81.134900000000002</v>
      </c>
      <c r="CA152">
        <v>-4302.38</v>
      </c>
      <c r="CB152">
        <v>505.55700000000002</v>
      </c>
      <c r="CC152">
        <v>943.46699999999998</v>
      </c>
      <c r="CD152">
        <v>2025.88</v>
      </c>
      <c r="CE152">
        <v>119.621</v>
      </c>
      <c r="CF152" s="27">
        <v>6.0639E-5</v>
      </c>
      <c r="CG152">
        <v>707.85500000000002</v>
      </c>
      <c r="CH152">
        <v>207.37899999999999</v>
      </c>
      <c r="CI152">
        <v>114.539</v>
      </c>
      <c r="CJ152">
        <v>43.1646</v>
      </c>
      <c r="CK152">
        <v>365.08300000000003</v>
      </c>
      <c r="CL152">
        <v>321.91800000000001</v>
      </c>
      <c r="CM152">
        <v>23.44</v>
      </c>
      <c r="CN152">
        <v>18.350000000000001</v>
      </c>
      <c r="CO152">
        <v>3.66</v>
      </c>
      <c r="CP152">
        <v>12.08</v>
      </c>
      <c r="CQ152">
        <v>-48.37</v>
      </c>
      <c r="CR152">
        <v>7.37</v>
      </c>
      <c r="CS152">
        <v>17.440000000000001</v>
      </c>
      <c r="CT152">
        <v>27.51</v>
      </c>
      <c r="CU152">
        <v>1.64</v>
      </c>
      <c r="CV152">
        <v>63.12</v>
      </c>
      <c r="CW152">
        <v>57.53</v>
      </c>
      <c r="DH152">
        <v>0</v>
      </c>
      <c r="DI152">
        <v>0.73802199999999996</v>
      </c>
      <c r="DJ152">
        <v>3.1638600000000003E-2</v>
      </c>
      <c r="DK152">
        <v>1.40705E-2</v>
      </c>
      <c r="DL152">
        <v>-8.0562099999999998E-2</v>
      </c>
      <c r="DM152">
        <v>0.134212</v>
      </c>
      <c r="DN152">
        <v>0.17513200000000001</v>
      </c>
      <c r="DO152">
        <v>0.30364400000000002</v>
      </c>
      <c r="DP152">
        <v>2.03874E-2</v>
      </c>
      <c r="DQ152">
        <v>1.3365400000000001</v>
      </c>
      <c r="DR152">
        <v>0.78373099999999996</v>
      </c>
      <c r="DS152" t="s">
        <v>1352</v>
      </c>
      <c r="DT152" t="s">
        <v>670</v>
      </c>
      <c r="DU152" t="s">
        <v>665</v>
      </c>
      <c r="DV152" t="s">
        <v>501</v>
      </c>
      <c r="DW152">
        <v>0.17332600000000001</v>
      </c>
      <c r="DX152">
        <v>0.17255599999999999</v>
      </c>
      <c r="DY152">
        <v>12</v>
      </c>
      <c r="DZ152">
        <v>13.1</v>
      </c>
      <c r="EC152">
        <v>133.65600000000001</v>
      </c>
      <c r="ED152">
        <v>159.15100000000001</v>
      </c>
      <c r="EE152">
        <v>277.07299999999998</v>
      </c>
      <c r="EF152">
        <v>81.134900000000002</v>
      </c>
      <c r="EG152">
        <v>0</v>
      </c>
      <c r="EH152">
        <v>-4302.38</v>
      </c>
      <c r="EI152">
        <v>0</v>
      </c>
      <c r="EJ152">
        <v>0</v>
      </c>
      <c r="EK152">
        <v>505.55700000000002</v>
      </c>
      <c r="EL152">
        <v>938.41600000000005</v>
      </c>
      <c r="EM152">
        <v>2025.88</v>
      </c>
      <c r="EN152">
        <v>119.621</v>
      </c>
      <c r="EO152">
        <v>-61.891100000000002</v>
      </c>
      <c r="EP152">
        <v>171.54900000000001</v>
      </c>
      <c r="EQ152">
        <v>114.539</v>
      </c>
      <c r="ER152">
        <v>0</v>
      </c>
      <c r="ES152">
        <v>43.1646</v>
      </c>
      <c r="ET152">
        <v>329.25299999999999</v>
      </c>
      <c r="EU152">
        <v>19.55</v>
      </c>
      <c r="EV152">
        <v>14.7</v>
      </c>
      <c r="EW152">
        <v>3.66</v>
      </c>
      <c r="EX152">
        <v>12.08</v>
      </c>
      <c r="EY152">
        <v>0</v>
      </c>
      <c r="EZ152">
        <v>-48.35</v>
      </c>
      <c r="FA152">
        <v>0</v>
      </c>
      <c r="FB152">
        <v>0</v>
      </c>
      <c r="FC152">
        <v>7.37</v>
      </c>
      <c r="FD152">
        <v>17.37</v>
      </c>
      <c r="FE152">
        <v>27.51</v>
      </c>
      <c r="FF152">
        <v>1.64</v>
      </c>
      <c r="FG152">
        <v>55.53</v>
      </c>
      <c r="FT152">
        <v>0</v>
      </c>
      <c r="FU152">
        <v>0.56546600000000002</v>
      </c>
      <c r="FV152">
        <v>3.1638600000000003E-2</v>
      </c>
      <c r="FW152">
        <v>1.40705E-2</v>
      </c>
      <c r="FX152">
        <v>0</v>
      </c>
      <c r="FY152">
        <v>-8.0562099999999998E-2</v>
      </c>
      <c r="FZ152">
        <v>0</v>
      </c>
      <c r="GA152">
        <v>0</v>
      </c>
      <c r="GB152">
        <v>0.134212</v>
      </c>
      <c r="GC152">
        <v>0.17436199999999999</v>
      </c>
      <c r="GD152">
        <v>0.30364400000000002</v>
      </c>
      <c r="GE152">
        <v>2.03874E-2</v>
      </c>
      <c r="GF152">
        <v>1.1632199999999999</v>
      </c>
      <c r="GG152">
        <v>467.20299999999997</v>
      </c>
      <c r="GH152">
        <v>1161.6600000000001</v>
      </c>
      <c r="GI152">
        <v>277.07299999999998</v>
      </c>
      <c r="GJ152">
        <v>0</v>
      </c>
      <c r="GK152">
        <v>2135</v>
      </c>
      <c r="GL152">
        <v>930.00099999999998</v>
      </c>
      <c r="GM152">
        <v>2637.81</v>
      </c>
      <c r="GN152">
        <v>297.5</v>
      </c>
      <c r="GO152">
        <v>7906.25</v>
      </c>
      <c r="GP152">
        <v>388.90899999999999</v>
      </c>
      <c r="GQ152">
        <v>168.15199999999999</v>
      </c>
      <c r="GR152">
        <v>65.400000000000006</v>
      </c>
      <c r="GS152">
        <v>622.46100000000001</v>
      </c>
      <c r="GT152">
        <v>49.003599999999999</v>
      </c>
      <c r="GU152">
        <v>54.21</v>
      </c>
      <c r="GV152">
        <v>3.66</v>
      </c>
      <c r="GW152">
        <v>39.268300000000004</v>
      </c>
      <c r="GX152">
        <v>31.93</v>
      </c>
      <c r="GY152">
        <v>23.209499999999998</v>
      </c>
      <c r="GZ152">
        <v>36.39</v>
      </c>
      <c r="HA152">
        <v>4.13</v>
      </c>
      <c r="HB152">
        <v>241.80099999999999</v>
      </c>
      <c r="HC152">
        <v>46.4</v>
      </c>
      <c r="HD152">
        <v>54.21</v>
      </c>
      <c r="HE152">
        <v>3.66</v>
      </c>
      <c r="HF152">
        <v>16.100000000000001</v>
      </c>
      <c r="HG152">
        <v>31.93</v>
      </c>
      <c r="HH152">
        <v>18.57</v>
      </c>
      <c r="HI152">
        <v>36.39</v>
      </c>
      <c r="HJ152">
        <v>4.13</v>
      </c>
      <c r="HK152">
        <v>211.39</v>
      </c>
      <c r="ID152">
        <v>0</v>
      </c>
      <c r="IE152">
        <v>2.4539200000000001</v>
      </c>
      <c r="IF152">
        <v>3.1638600000000003E-2</v>
      </c>
      <c r="IG152">
        <v>0</v>
      </c>
      <c r="IH152">
        <v>0.62342900000000001</v>
      </c>
      <c r="II152">
        <v>0.118043</v>
      </c>
      <c r="IJ152">
        <v>0.43196400000000001</v>
      </c>
      <c r="IK152">
        <v>6.2929700000000005E-2</v>
      </c>
      <c r="IL152">
        <v>3.72193</v>
      </c>
      <c r="IM152">
        <v>43</v>
      </c>
      <c r="IN152">
        <v>20</v>
      </c>
      <c r="IO152">
        <v>23</v>
      </c>
      <c r="IP152">
        <v>46.1</v>
      </c>
      <c r="IQ152">
        <v>20</v>
      </c>
      <c r="IR152">
        <v>26.1</v>
      </c>
      <c r="IU152">
        <v>21.11</v>
      </c>
      <c r="IV152">
        <v>28.88</v>
      </c>
      <c r="IW152">
        <v>24.84</v>
      </c>
      <c r="IX152">
        <v>32.69</v>
      </c>
      <c r="IY152">
        <v>21.11</v>
      </c>
      <c r="IZ152">
        <v>28.88</v>
      </c>
      <c r="JA152">
        <v>63.48</v>
      </c>
      <c r="JB152">
        <v>82.661900000000003</v>
      </c>
      <c r="JK152">
        <v>1</v>
      </c>
      <c r="JL152">
        <v>2.8233299999999999</v>
      </c>
      <c r="JM152">
        <v>2.8233299999999999</v>
      </c>
      <c r="JP152">
        <v>4303.6400000000003</v>
      </c>
      <c r="JQ152">
        <v>2.8233299999999999</v>
      </c>
      <c r="JR152">
        <v>0.25</v>
      </c>
      <c r="JS152">
        <v>0.41</v>
      </c>
      <c r="JT152">
        <v>1.96</v>
      </c>
      <c r="JU152">
        <v>0.26</v>
      </c>
      <c r="JV152">
        <v>0.4</v>
      </c>
      <c r="JW152">
        <v>2.17</v>
      </c>
      <c r="JZ152">
        <v>1</v>
      </c>
      <c r="KA152">
        <v>1</v>
      </c>
      <c r="KB152">
        <v>33.214100000000002</v>
      </c>
      <c r="KC152">
        <v>18.940100000000001</v>
      </c>
      <c r="KD152">
        <v>33.212800000000001</v>
      </c>
      <c r="KE152">
        <v>21.256</v>
      </c>
      <c r="KF152">
        <v>50.195</v>
      </c>
      <c r="KG152">
        <v>45.932200000000002</v>
      </c>
      <c r="KJ152">
        <v>27.395099999999999</v>
      </c>
      <c r="KK152">
        <v>37.264899999999997</v>
      </c>
      <c r="KL152">
        <v>55.284100000000002</v>
      </c>
      <c r="KM152">
        <v>16.012</v>
      </c>
      <c r="KN152">
        <v>0</v>
      </c>
      <c r="KO152">
        <v>-658.89300000000003</v>
      </c>
      <c r="KP152">
        <v>0</v>
      </c>
      <c r="KQ152">
        <v>0</v>
      </c>
      <c r="KR152">
        <v>109.703</v>
      </c>
      <c r="KS152">
        <v>186.93700000000001</v>
      </c>
      <c r="KT152">
        <v>413.96499999999997</v>
      </c>
      <c r="KU152">
        <v>26.198699999999999</v>
      </c>
      <c r="KV152">
        <v>213.86799999999999</v>
      </c>
      <c r="KW152">
        <v>910.41600000000005</v>
      </c>
      <c r="KX152">
        <v>607.86199999999997</v>
      </c>
      <c r="KY152">
        <v>0</v>
      </c>
      <c r="KZ152">
        <v>229.07599999999999</v>
      </c>
      <c r="LA152">
        <v>1747.35</v>
      </c>
      <c r="LB152">
        <v>28.4787</v>
      </c>
      <c r="LC152">
        <v>49.5916</v>
      </c>
      <c r="LD152">
        <v>55.284100000000002</v>
      </c>
      <c r="LE152">
        <v>16.012</v>
      </c>
      <c r="LF152">
        <v>-658.89300000000003</v>
      </c>
      <c r="LG152">
        <v>109.703</v>
      </c>
      <c r="LH152">
        <v>187.92699999999999</v>
      </c>
      <c r="LI152">
        <v>413.96499999999997</v>
      </c>
      <c r="LJ152">
        <v>26.198699999999999</v>
      </c>
      <c r="LK152">
        <v>228.267</v>
      </c>
      <c r="LL152">
        <v>1100.57</v>
      </c>
      <c r="LM152">
        <v>607.86199999999997</v>
      </c>
      <c r="LN152">
        <v>229.07599999999999</v>
      </c>
      <c r="LO152">
        <v>1937.51</v>
      </c>
      <c r="LP152">
        <v>97.323899999999995</v>
      </c>
      <c r="LQ152">
        <v>281.65800000000002</v>
      </c>
      <c r="LR152">
        <v>55.284100000000002</v>
      </c>
      <c r="LS152">
        <v>0</v>
      </c>
      <c r="LT152">
        <v>463.08</v>
      </c>
      <c r="LU152">
        <v>187.226</v>
      </c>
      <c r="LV152">
        <v>544.68899999999996</v>
      </c>
      <c r="LW152">
        <v>71.471400000000003</v>
      </c>
      <c r="LX152">
        <v>1700.73</v>
      </c>
      <c r="LY152">
        <v>2063.9499999999998</v>
      </c>
      <c r="LZ152">
        <v>892.38499999999999</v>
      </c>
      <c r="MA152">
        <v>347.08</v>
      </c>
      <c r="MB152">
        <v>3303.42</v>
      </c>
    </row>
    <row r="153" spans="1:340" x14ac:dyDescent="0.25">
      <c r="A153" s="26">
        <v>44502.589583333334</v>
      </c>
      <c r="B153" t="s">
        <v>1501</v>
      </c>
      <c r="C153" t="s">
        <v>971</v>
      </c>
      <c r="D153">
        <v>12</v>
      </c>
      <c r="E153">
        <v>1</v>
      </c>
      <c r="F153">
        <v>2100</v>
      </c>
      <c r="G153" t="s">
        <v>87</v>
      </c>
      <c r="H153" t="s">
        <v>393</v>
      </c>
      <c r="I153">
        <v>7.11</v>
      </c>
      <c r="J153">
        <v>3</v>
      </c>
      <c r="K153">
        <v>3</v>
      </c>
      <c r="L153">
        <v>23.1</v>
      </c>
      <c r="O153">
        <v>133.65600000000001</v>
      </c>
      <c r="P153">
        <v>144.75800000000001</v>
      </c>
      <c r="Q153">
        <v>277.07299999999998</v>
      </c>
      <c r="R153">
        <v>81.134900000000002</v>
      </c>
      <c r="S153">
        <v>0</v>
      </c>
      <c r="T153">
        <v>-4302.38</v>
      </c>
      <c r="U153">
        <v>0</v>
      </c>
      <c r="V153">
        <v>0</v>
      </c>
      <c r="W153">
        <v>505.55700000000002</v>
      </c>
      <c r="X153">
        <v>938.41600000000005</v>
      </c>
      <c r="Y153">
        <v>2025.88</v>
      </c>
      <c r="Z153">
        <v>119.621</v>
      </c>
      <c r="AA153">
        <v>-76.284800000000004</v>
      </c>
      <c r="AB153">
        <v>636.62099999999998</v>
      </c>
      <c r="AC153">
        <v>197.28100000000001</v>
      </c>
      <c r="AD153">
        <v>114.539</v>
      </c>
      <c r="AE153">
        <v>0</v>
      </c>
      <c r="AF153">
        <v>43.1646</v>
      </c>
      <c r="AG153">
        <v>354.98500000000001</v>
      </c>
      <c r="AH153">
        <v>311.82</v>
      </c>
      <c r="AI153">
        <v>22.24</v>
      </c>
      <c r="AJ153">
        <v>12.44</v>
      </c>
      <c r="AK153">
        <v>3.66</v>
      </c>
      <c r="AL153">
        <v>12.08</v>
      </c>
      <c r="AM153">
        <v>0</v>
      </c>
      <c r="AN153">
        <v>-48.35</v>
      </c>
      <c r="AO153">
        <v>0</v>
      </c>
      <c r="AP153">
        <v>0</v>
      </c>
      <c r="AQ153">
        <v>7.37</v>
      </c>
      <c r="AR153">
        <v>17.37</v>
      </c>
      <c r="AS153">
        <v>27.51</v>
      </c>
      <c r="AT153">
        <v>1.64</v>
      </c>
      <c r="AU153">
        <v>55.96</v>
      </c>
      <c r="AV153">
        <v>50.42</v>
      </c>
      <c r="BI153">
        <v>0</v>
      </c>
      <c r="BJ153">
        <v>0.47522999999999999</v>
      </c>
      <c r="BK153">
        <v>3.1638600000000003E-2</v>
      </c>
      <c r="BL153">
        <v>1.40705E-2</v>
      </c>
      <c r="BM153">
        <v>0</v>
      </c>
      <c r="BN153">
        <v>-8.0562099999999998E-2</v>
      </c>
      <c r="BO153">
        <v>0</v>
      </c>
      <c r="BP153">
        <v>0</v>
      </c>
      <c r="BQ153">
        <v>0.134212</v>
      </c>
      <c r="BR153">
        <v>0.17436199999999999</v>
      </c>
      <c r="BS153">
        <v>0.30364400000000002</v>
      </c>
      <c r="BT153">
        <v>2.03874E-2</v>
      </c>
      <c r="BU153">
        <v>1.07298</v>
      </c>
      <c r="BV153">
        <v>0.52093999999999996</v>
      </c>
      <c r="BW153">
        <v>140.49700000000001</v>
      </c>
      <c r="BX153">
        <v>209.15</v>
      </c>
      <c r="BY153">
        <v>277.07299999999998</v>
      </c>
      <c r="BZ153">
        <v>81.134900000000002</v>
      </c>
      <c r="CA153">
        <v>-4302.38</v>
      </c>
      <c r="CB153">
        <v>505.55700000000002</v>
      </c>
      <c r="CC153">
        <v>943.46699999999998</v>
      </c>
      <c r="CD153">
        <v>2025.88</v>
      </c>
      <c r="CE153">
        <v>119.621</v>
      </c>
      <c r="CF153" s="27">
        <v>6.0639E-5</v>
      </c>
      <c r="CG153">
        <v>707.85500000000002</v>
      </c>
      <c r="CH153">
        <v>207.37899999999999</v>
      </c>
      <c r="CI153">
        <v>114.539</v>
      </c>
      <c r="CJ153">
        <v>43.1646</v>
      </c>
      <c r="CK153">
        <v>365.08300000000003</v>
      </c>
      <c r="CL153">
        <v>321.91800000000001</v>
      </c>
      <c r="CM153">
        <v>23.44</v>
      </c>
      <c r="CN153">
        <v>18.350000000000001</v>
      </c>
      <c r="CO153">
        <v>3.66</v>
      </c>
      <c r="CP153">
        <v>12.08</v>
      </c>
      <c r="CQ153">
        <v>-48.37</v>
      </c>
      <c r="CR153">
        <v>7.37</v>
      </c>
      <c r="CS153">
        <v>17.440000000000001</v>
      </c>
      <c r="CT153">
        <v>27.51</v>
      </c>
      <c r="CU153">
        <v>1.64</v>
      </c>
      <c r="CV153">
        <v>63.12</v>
      </c>
      <c r="CW153">
        <v>57.53</v>
      </c>
      <c r="DH153">
        <v>0</v>
      </c>
      <c r="DI153">
        <v>0.73802199999999996</v>
      </c>
      <c r="DJ153">
        <v>3.1638600000000003E-2</v>
      </c>
      <c r="DK153">
        <v>1.40705E-2</v>
      </c>
      <c r="DL153">
        <v>-8.0562099999999998E-2</v>
      </c>
      <c r="DM153">
        <v>0.134212</v>
      </c>
      <c r="DN153">
        <v>0.17513200000000001</v>
      </c>
      <c r="DO153">
        <v>0.30364400000000002</v>
      </c>
      <c r="DP153">
        <v>2.03874E-2</v>
      </c>
      <c r="DQ153">
        <v>1.3365400000000001</v>
      </c>
      <c r="DR153">
        <v>0.78373099999999996</v>
      </c>
      <c r="DS153" t="s">
        <v>1352</v>
      </c>
      <c r="DT153" t="s">
        <v>670</v>
      </c>
      <c r="DU153" t="s">
        <v>665</v>
      </c>
      <c r="DV153" t="s">
        <v>501</v>
      </c>
      <c r="DW153">
        <v>0.26356099999999999</v>
      </c>
      <c r="DX153">
        <v>0.26279200000000003</v>
      </c>
      <c r="DY153">
        <v>11.3</v>
      </c>
      <c r="DZ153">
        <v>12.4</v>
      </c>
      <c r="EC153">
        <v>133.65600000000001</v>
      </c>
      <c r="ED153">
        <v>144.75800000000001</v>
      </c>
      <c r="EE153">
        <v>277.07299999999998</v>
      </c>
      <c r="EF153">
        <v>81.134900000000002</v>
      </c>
      <c r="EG153">
        <v>0</v>
      </c>
      <c r="EH153">
        <v>-4302.38</v>
      </c>
      <c r="EI153">
        <v>0</v>
      </c>
      <c r="EJ153">
        <v>0</v>
      </c>
      <c r="EK153">
        <v>505.55700000000002</v>
      </c>
      <c r="EL153">
        <v>938.41600000000005</v>
      </c>
      <c r="EM153">
        <v>2025.88</v>
      </c>
      <c r="EN153">
        <v>119.621</v>
      </c>
      <c r="EO153">
        <v>-76.284800000000004</v>
      </c>
      <c r="EP153">
        <v>197.28100000000001</v>
      </c>
      <c r="EQ153">
        <v>114.539</v>
      </c>
      <c r="ER153">
        <v>0</v>
      </c>
      <c r="ES153">
        <v>43.1646</v>
      </c>
      <c r="ET153">
        <v>354.98500000000001</v>
      </c>
      <c r="EU153">
        <v>22.24</v>
      </c>
      <c r="EV153">
        <v>12.44</v>
      </c>
      <c r="EW153">
        <v>3.66</v>
      </c>
      <c r="EX153">
        <v>12.08</v>
      </c>
      <c r="EY153">
        <v>0</v>
      </c>
      <c r="EZ153">
        <v>-48.35</v>
      </c>
      <c r="FA153">
        <v>0</v>
      </c>
      <c r="FB153">
        <v>0</v>
      </c>
      <c r="FC153">
        <v>7.37</v>
      </c>
      <c r="FD153">
        <v>17.37</v>
      </c>
      <c r="FE153">
        <v>27.51</v>
      </c>
      <c r="FF153">
        <v>1.64</v>
      </c>
      <c r="FG153">
        <v>55.96</v>
      </c>
      <c r="FT153">
        <v>0</v>
      </c>
      <c r="FU153">
        <v>0.47522999999999999</v>
      </c>
      <c r="FV153">
        <v>3.1638600000000003E-2</v>
      </c>
      <c r="FW153">
        <v>1.40705E-2</v>
      </c>
      <c r="FX153">
        <v>0</v>
      </c>
      <c r="FY153">
        <v>-8.0562099999999998E-2</v>
      </c>
      <c r="FZ153">
        <v>0</v>
      </c>
      <c r="GA153">
        <v>0</v>
      </c>
      <c r="GB153">
        <v>0.134212</v>
      </c>
      <c r="GC153">
        <v>0.17436199999999999</v>
      </c>
      <c r="GD153">
        <v>0.30364400000000002</v>
      </c>
      <c r="GE153">
        <v>2.03874E-2</v>
      </c>
      <c r="GF153">
        <v>1.07298</v>
      </c>
      <c r="GG153">
        <v>467.20299999999997</v>
      </c>
      <c r="GH153">
        <v>1161.6600000000001</v>
      </c>
      <c r="GI153">
        <v>277.07299999999998</v>
      </c>
      <c r="GJ153">
        <v>0</v>
      </c>
      <c r="GK153">
        <v>2135</v>
      </c>
      <c r="GL153">
        <v>930.00099999999998</v>
      </c>
      <c r="GM153">
        <v>2637.81</v>
      </c>
      <c r="GN153">
        <v>297.5</v>
      </c>
      <c r="GO153">
        <v>7906.25</v>
      </c>
      <c r="GP153">
        <v>388.90899999999999</v>
      </c>
      <c r="GQ153">
        <v>168.15199999999999</v>
      </c>
      <c r="GR153">
        <v>65.400000000000006</v>
      </c>
      <c r="GS153">
        <v>622.46100000000001</v>
      </c>
      <c r="GT153">
        <v>49.003599999999999</v>
      </c>
      <c r="GU153">
        <v>54.21</v>
      </c>
      <c r="GV153">
        <v>3.66</v>
      </c>
      <c r="GW153">
        <v>39.268300000000004</v>
      </c>
      <c r="GX153">
        <v>31.93</v>
      </c>
      <c r="GY153">
        <v>23.209499999999998</v>
      </c>
      <c r="GZ153">
        <v>36.39</v>
      </c>
      <c r="HA153">
        <v>4.13</v>
      </c>
      <c r="HB153">
        <v>241.80099999999999</v>
      </c>
      <c r="HC153">
        <v>46.4</v>
      </c>
      <c r="HD153">
        <v>54.21</v>
      </c>
      <c r="HE153">
        <v>3.66</v>
      </c>
      <c r="HF153">
        <v>16.100000000000001</v>
      </c>
      <c r="HG153">
        <v>31.93</v>
      </c>
      <c r="HH153">
        <v>18.57</v>
      </c>
      <c r="HI153">
        <v>36.39</v>
      </c>
      <c r="HJ153">
        <v>4.13</v>
      </c>
      <c r="HK153">
        <v>211.39</v>
      </c>
      <c r="ID153">
        <v>0</v>
      </c>
      <c r="IE153">
        <v>2.4539200000000001</v>
      </c>
      <c r="IF153">
        <v>3.1638600000000003E-2</v>
      </c>
      <c r="IG153">
        <v>0</v>
      </c>
      <c r="IH153">
        <v>0.62342900000000001</v>
      </c>
      <c r="II153">
        <v>0.118043</v>
      </c>
      <c r="IJ153">
        <v>0.43196400000000001</v>
      </c>
      <c r="IK153">
        <v>6.2929700000000005E-2</v>
      </c>
      <c r="IL153">
        <v>3.72193</v>
      </c>
      <c r="IM153">
        <v>43.1</v>
      </c>
      <c r="IN153">
        <v>20</v>
      </c>
      <c r="IO153">
        <v>23.1</v>
      </c>
      <c r="IP153">
        <v>46.1</v>
      </c>
      <c r="IQ153">
        <v>20</v>
      </c>
      <c r="IR153">
        <v>26.1</v>
      </c>
      <c r="IU153">
        <v>18.850000000000001</v>
      </c>
      <c r="IV153">
        <v>31.57</v>
      </c>
      <c r="IW153">
        <v>24.84</v>
      </c>
      <c r="IX153">
        <v>32.69</v>
      </c>
      <c r="IY153">
        <v>18.850000000000001</v>
      </c>
      <c r="IZ153">
        <v>31.57</v>
      </c>
      <c r="JA153">
        <v>63.48</v>
      </c>
      <c r="JB153">
        <v>82.661900000000003</v>
      </c>
      <c r="JK153">
        <v>1</v>
      </c>
      <c r="JL153">
        <v>2.8233299999999999</v>
      </c>
      <c r="JM153">
        <v>2.8233299999999999</v>
      </c>
      <c r="JP153">
        <v>4303.6400000000003</v>
      </c>
      <c r="JQ153">
        <v>2.8233299999999999</v>
      </c>
      <c r="JR153">
        <v>0.25</v>
      </c>
      <c r="JS153">
        <v>0.41</v>
      </c>
      <c r="JT153">
        <v>2.09</v>
      </c>
      <c r="JU153">
        <v>0.26</v>
      </c>
      <c r="JV153">
        <v>0.4</v>
      </c>
      <c r="JW153">
        <v>2.17</v>
      </c>
      <c r="JZ153">
        <v>1</v>
      </c>
      <c r="KA153">
        <v>1</v>
      </c>
      <c r="KB153">
        <v>33.214100000000002</v>
      </c>
      <c r="KC153">
        <v>18.940100000000001</v>
      </c>
      <c r="KD153">
        <v>33.212800000000001</v>
      </c>
      <c r="KE153">
        <v>21.256</v>
      </c>
      <c r="KF153">
        <v>50.195</v>
      </c>
      <c r="KG153">
        <v>45.932200000000002</v>
      </c>
      <c r="KJ153">
        <v>27.395099999999999</v>
      </c>
      <c r="KK153">
        <v>33.529699999999998</v>
      </c>
      <c r="KL153">
        <v>55.284100000000002</v>
      </c>
      <c r="KM153">
        <v>16.012</v>
      </c>
      <c r="KN153">
        <v>0</v>
      </c>
      <c r="KO153">
        <v>-658.89300000000003</v>
      </c>
      <c r="KP153">
        <v>0</v>
      </c>
      <c r="KQ153">
        <v>0</v>
      </c>
      <c r="KR153">
        <v>109.703</v>
      </c>
      <c r="KS153">
        <v>186.93700000000001</v>
      </c>
      <c r="KT153">
        <v>413.96499999999997</v>
      </c>
      <c r="KU153">
        <v>26.198699999999999</v>
      </c>
      <c r="KV153">
        <v>210.13200000000001</v>
      </c>
      <c r="KW153">
        <v>1046.98</v>
      </c>
      <c r="KX153">
        <v>607.86199999999997</v>
      </c>
      <c r="KY153">
        <v>0</v>
      </c>
      <c r="KZ153">
        <v>229.07599999999999</v>
      </c>
      <c r="LA153">
        <v>1883.92</v>
      </c>
      <c r="LB153">
        <v>28.4787</v>
      </c>
      <c r="LC153">
        <v>49.5916</v>
      </c>
      <c r="LD153">
        <v>55.284100000000002</v>
      </c>
      <c r="LE153">
        <v>16.012</v>
      </c>
      <c r="LF153">
        <v>-658.89300000000003</v>
      </c>
      <c r="LG153">
        <v>109.703</v>
      </c>
      <c r="LH153">
        <v>187.92699999999999</v>
      </c>
      <c r="LI153">
        <v>413.96499999999997</v>
      </c>
      <c r="LJ153">
        <v>26.198699999999999</v>
      </c>
      <c r="LK153">
        <v>228.267</v>
      </c>
      <c r="LL153">
        <v>1100.57</v>
      </c>
      <c r="LM153">
        <v>607.86199999999997</v>
      </c>
      <c r="LN153">
        <v>229.07599999999999</v>
      </c>
      <c r="LO153">
        <v>1937.51</v>
      </c>
      <c r="LP153">
        <v>97.323899999999995</v>
      </c>
      <c r="LQ153">
        <v>281.65800000000002</v>
      </c>
      <c r="LR153">
        <v>55.284100000000002</v>
      </c>
      <c r="LS153">
        <v>0</v>
      </c>
      <c r="LT153">
        <v>463.08</v>
      </c>
      <c r="LU153">
        <v>187.226</v>
      </c>
      <c r="LV153">
        <v>544.68899999999996</v>
      </c>
      <c r="LW153">
        <v>71.471400000000003</v>
      </c>
      <c r="LX153">
        <v>1700.73</v>
      </c>
      <c r="LY153">
        <v>2063.9499999999998</v>
      </c>
      <c r="LZ153">
        <v>892.38499999999999</v>
      </c>
      <c r="MA153">
        <v>347.08</v>
      </c>
      <c r="MB153">
        <v>3303.42</v>
      </c>
    </row>
    <row r="154" spans="1:340" x14ac:dyDescent="0.25">
      <c r="A154" s="26">
        <v>44502.589930555558</v>
      </c>
      <c r="B154" t="s">
        <v>1502</v>
      </c>
      <c r="C154" t="s">
        <v>973</v>
      </c>
      <c r="D154">
        <v>12</v>
      </c>
      <c r="E154">
        <v>1</v>
      </c>
      <c r="F154">
        <v>2100</v>
      </c>
      <c r="G154" t="s">
        <v>87</v>
      </c>
      <c r="H154" t="s">
        <v>393</v>
      </c>
      <c r="I154">
        <v>2.63</v>
      </c>
      <c r="J154">
        <v>1.1000000000000001</v>
      </c>
      <c r="K154">
        <v>1.1000000000000001</v>
      </c>
      <c r="L154">
        <v>25</v>
      </c>
      <c r="O154">
        <v>134.41399999999999</v>
      </c>
      <c r="P154">
        <v>149.46700000000001</v>
      </c>
      <c r="Q154">
        <v>277.07299999999998</v>
      </c>
      <c r="R154">
        <v>81.134900000000002</v>
      </c>
      <c r="S154">
        <v>0</v>
      </c>
      <c r="T154">
        <v>-4302.38</v>
      </c>
      <c r="U154">
        <v>0</v>
      </c>
      <c r="V154">
        <v>0</v>
      </c>
      <c r="W154">
        <v>505.55700000000002</v>
      </c>
      <c r="X154">
        <v>940.91300000000001</v>
      </c>
      <c r="Y154">
        <v>2025.88</v>
      </c>
      <c r="Z154">
        <v>119.621</v>
      </c>
      <c r="AA154">
        <v>-68.3202</v>
      </c>
      <c r="AB154">
        <v>642.08900000000006</v>
      </c>
      <c r="AC154">
        <v>198.40100000000001</v>
      </c>
      <c r="AD154">
        <v>114.539</v>
      </c>
      <c r="AE154">
        <v>0</v>
      </c>
      <c r="AF154">
        <v>43.1646</v>
      </c>
      <c r="AG154">
        <v>356.10399999999998</v>
      </c>
      <c r="AH154">
        <v>312.94</v>
      </c>
      <c r="AI154">
        <v>22.36</v>
      </c>
      <c r="AJ154">
        <v>16.8</v>
      </c>
      <c r="AK154">
        <v>3.66</v>
      </c>
      <c r="AL154">
        <v>12.08</v>
      </c>
      <c r="AM154">
        <v>0</v>
      </c>
      <c r="AN154">
        <v>-48.31</v>
      </c>
      <c r="AO154">
        <v>0</v>
      </c>
      <c r="AP154">
        <v>0</v>
      </c>
      <c r="AQ154">
        <v>7.37</v>
      </c>
      <c r="AR154">
        <v>17.41</v>
      </c>
      <c r="AS154">
        <v>27.51</v>
      </c>
      <c r="AT154">
        <v>1.64</v>
      </c>
      <c r="AU154">
        <v>60.52</v>
      </c>
      <c r="AV154">
        <v>54.9</v>
      </c>
      <c r="BI154">
        <v>0</v>
      </c>
      <c r="BJ154">
        <v>0.81639899999999999</v>
      </c>
      <c r="BK154">
        <v>3.1638600000000003E-2</v>
      </c>
      <c r="BL154">
        <v>1.40705E-2</v>
      </c>
      <c r="BM154">
        <v>0</v>
      </c>
      <c r="BN154">
        <v>-8.0562099999999998E-2</v>
      </c>
      <c r="BO154">
        <v>0</v>
      </c>
      <c r="BP154">
        <v>0</v>
      </c>
      <c r="BQ154">
        <v>0.134212</v>
      </c>
      <c r="BR154">
        <v>0.174566</v>
      </c>
      <c r="BS154">
        <v>0.30364400000000002</v>
      </c>
      <c r="BT154">
        <v>2.03874E-2</v>
      </c>
      <c r="BU154">
        <v>1.4143600000000001</v>
      </c>
      <c r="BV154">
        <v>0.86210799999999999</v>
      </c>
      <c r="BW154">
        <v>140.49700000000001</v>
      </c>
      <c r="BX154">
        <v>209.15</v>
      </c>
      <c r="BY154">
        <v>277.07299999999998</v>
      </c>
      <c r="BZ154">
        <v>81.134900000000002</v>
      </c>
      <c r="CA154">
        <v>-4302.38</v>
      </c>
      <c r="CB154">
        <v>505.55700000000002</v>
      </c>
      <c r="CC154">
        <v>943.46699999999998</v>
      </c>
      <c r="CD154">
        <v>2025.88</v>
      </c>
      <c r="CE154">
        <v>119.621</v>
      </c>
      <c r="CF154" s="27">
        <v>6.0639E-5</v>
      </c>
      <c r="CG154">
        <v>707.85500000000002</v>
      </c>
      <c r="CH154">
        <v>207.37899999999999</v>
      </c>
      <c r="CI154">
        <v>114.539</v>
      </c>
      <c r="CJ154">
        <v>43.1646</v>
      </c>
      <c r="CK154">
        <v>365.08300000000003</v>
      </c>
      <c r="CL154">
        <v>321.91800000000001</v>
      </c>
      <c r="CM154">
        <v>23.44</v>
      </c>
      <c r="CN154">
        <v>18.350000000000001</v>
      </c>
      <c r="CO154">
        <v>3.66</v>
      </c>
      <c r="CP154">
        <v>12.08</v>
      </c>
      <c r="CQ154">
        <v>-48.37</v>
      </c>
      <c r="CR154">
        <v>7.37</v>
      </c>
      <c r="CS154">
        <v>17.440000000000001</v>
      </c>
      <c r="CT154">
        <v>27.51</v>
      </c>
      <c r="CU154">
        <v>1.64</v>
      </c>
      <c r="CV154">
        <v>63.12</v>
      </c>
      <c r="CW154">
        <v>57.53</v>
      </c>
      <c r="DH154">
        <v>0</v>
      </c>
      <c r="DI154">
        <v>0.73802199999999996</v>
      </c>
      <c r="DJ154">
        <v>3.1638600000000003E-2</v>
      </c>
      <c r="DK154">
        <v>1.40705E-2</v>
      </c>
      <c r="DL154">
        <v>-8.0562099999999998E-2</v>
      </c>
      <c r="DM154">
        <v>0.134212</v>
      </c>
      <c r="DN154">
        <v>0.17513200000000001</v>
      </c>
      <c r="DO154">
        <v>0.30364400000000002</v>
      </c>
      <c r="DP154">
        <v>2.03874E-2</v>
      </c>
      <c r="DQ154">
        <v>1.3365400000000001</v>
      </c>
      <c r="DR154">
        <v>0.78373099999999996</v>
      </c>
      <c r="DS154" t="s">
        <v>1352</v>
      </c>
      <c r="DT154" t="s">
        <v>670</v>
      </c>
      <c r="DU154" t="s">
        <v>665</v>
      </c>
      <c r="DV154" t="s">
        <v>501</v>
      </c>
      <c r="DW154">
        <v>-7.7810699999999997E-2</v>
      </c>
      <c r="DX154">
        <v>-7.8376699999999994E-2</v>
      </c>
      <c r="DY154">
        <v>4.0999999999999996</v>
      </c>
      <c r="DZ154">
        <v>4.5999999999999996</v>
      </c>
      <c r="EC154">
        <v>134.41399999999999</v>
      </c>
      <c r="ED154">
        <v>149.46700000000001</v>
      </c>
      <c r="EE154">
        <v>277.07299999999998</v>
      </c>
      <c r="EF154">
        <v>81.134900000000002</v>
      </c>
      <c r="EG154">
        <v>0</v>
      </c>
      <c r="EH154">
        <v>-4302.38</v>
      </c>
      <c r="EI154">
        <v>0</v>
      </c>
      <c r="EJ154">
        <v>0</v>
      </c>
      <c r="EK154">
        <v>505.55700000000002</v>
      </c>
      <c r="EL154">
        <v>940.91300000000001</v>
      </c>
      <c r="EM154">
        <v>2025.88</v>
      </c>
      <c r="EN154">
        <v>119.621</v>
      </c>
      <c r="EO154">
        <v>-68.3202</v>
      </c>
      <c r="EP154">
        <v>198.40100000000001</v>
      </c>
      <c r="EQ154">
        <v>114.539</v>
      </c>
      <c r="ER154">
        <v>0</v>
      </c>
      <c r="ES154">
        <v>43.1646</v>
      </c>
      <c r="ET154">
        <v>356.10399999999998</v>
      </c>
      <c r="EU154">
        <v>22.36</v>
      </c>
      <c r="EV154">
        <v>16.8</v>
      </c>
      <c r="EW154">
        <v>3.66</v>
      </c>
      <c r="EX154">
        <v>12.08</v>
      </c>
      <c r="EY154">
        <v>0</v>
      </c>
      <c r="EZ154">
        <v>-48.31</v>
      </c>
      <c r="FA154">
        <v>0</v>
      </c>
      <c r="FB154">
        <v>0</v>
      </c>
      <c r="FC154">
        <v>7.37</v>
      </c>
      <c r="FD154">
        <v>17.41</v>
      </c>
      <c r="FE154">
        <v>27.51</v>
      </c>
      <c r="FF154">
        <v>1.64</v>
      </c>
      <c r="FG154">
        <v>60.52</v>
      </c>
      <c r="FT154">
        <v>0</v>
      </c>
      <c r="FU154">
        <v>0.81639899999999999</v>
      </c>
      <c r="FV154">
        <v>3.1638600000000003E-2</v>
      </c>
      <c r="FW154">
        <v>1.40705E-2</v>
      </c>
      <c r="FX154">
        <v>0</v>
      </c>
      <c r="FY154">
        <v>-8.0562099999999998E-2</v>
      </c>
      <c r="FZ154">
        <v>0</v>
      </c>
      <c r="GA154">
        <v>0</v>
      </c>
      <c r="GB154">
        <v>0.134212</v>
      </c>
      <c r="GC154">
        <v>0.174566</v>
      </c>
      <c r="GD154">
        <v>0.30364400000000002</v>
      </c>
      <c r="GE154">
        <v>2.03874E-2</v>
      </c>
      <c r="GF154">
        <v>1.4143600000000001</v>
      </c>
      <c r="GG154">
        <v>467.20299999999997</v>
      </c>
      <c r="GH154">
        <v>1161.6600000000001</v>
      </c>
      <c r="GI154">
        <v>277.07299999999998</v>
      </c>
      <c r="GJ154">
        <v>0</v>
      </c>
      <c r="GK154">
        <v>2135</v>
      </c>
      <c r="GL154">
        <v>930.00099999999998</v>
      </c>
      <c r="GM154">
        <v>2637.81</v>
      </c>
      <c r="GN154">
        <v>297.5</v>
      </c>
      <c r="GO154">
        <v>7906.25</v>
      </c>
      <c r="GP154">
        <v>388.90899999999999</v>
      </c>
      <c r="GQ154">
        <v>168.15199999999999</v>
      </c>
      <c r="GR154">
        <v>65.400000000000006</v>
      </c>
      <c r="GS154">
        <v>622.46100000000001</v>
      </c>
      <c r="GT154">
        <v>49.003599999999999</v>
      </c>
      <c r="GU154">
        <v>54.21</v>
      </c>
      <c r="GV154">
        <v>3.66</v>
      </c>
      <c r="GW154">
        <v>39.268300000000004</v>
      </c>
      <c r="GX154">
        <v>31.93</v>
      </c>
      <c r="GY154">
        <v>23.209499999999998</v>
      </c>
      <c r="GZ154">
        <v>36.39</v>
      </c>
      <c r="HA154">
        <v>4.13</v>
      </c>
      <c r="HB154">
        <v>241.80099999999999</v>
      </c>
      <c r="HC154">
        <v>46.4</v>
      </c>
      <c r="HD154">
        <v>54.21</v>
      </c>
      <c r="HE154">
        <v>3.66</v>
      </c>
      <c r="HF154">
        <v>16.100000000000001</v>
      </c>
      <c r="HG154">
        <v>31.93</v>
      </c>
      <c r="HH154">
        <v>18.57</v>
      </c>
      <c r="HI154">
        <v>36.39</v>
      </c>
      <c r="HJ154">
        <v>4.13</v>
      </c>
      <c r="HK154">
        <v>211.39</v>
      </c>
      <c r="ID154">
        <v>0</v>
      </c>
      <c r="IE154">
        <v>2.4539200000000001</v>
      </c>
      <c r="IF154">
        <v>3.1638600000000003E-2</v>
      </c>
      <c r="IG154">
        <v>0</v>
      </c>
      <c r="IH154">
        <v>0.62342900000000001</v>
      </c>
      <c r="II154">
        <v>0.118043</v>
      </c>
      <c r="IJ154">
        <v>0.43196400000000001</v>
      </c>
      <c r="IK154">
        <v>6.2929700000000005E-2</v>
      </c>
      <c r="IL154">
        <v>3.72193</v>
      </c>
      <c r="IM154">
        <v>45</v>
      </c>
      <c r="IN154">
        <v>20</v>
      </c>
      <c r="IO154">
        <v>25</v>
      </c>
      <c r="IP154">
        <v>46.1</v>
      </c>
      <c r="IQ154">
        <v>20</v>
      </c>
      <c r="IR154">
        <v>26.1</v>
      </c>
      <c r="IU154">
        <v>23.22</v>
      </c>
      <c r="IV154">
        <v>31.68</v>
      </c>
      <c r="IW154">
        <v>24.84</v>
      </c>
      <c r="IX154">
        <v>32.69</v>
      </c>
      <c r="IY154">
        <v>23.22</v>
      </c>
      <c r="IZ154">
        <v>31.68</v>
      </c>
      <c r="JA154">
        <v>63.48</v>
      </c>
      <c r="JB154">
        <v>82.661900000000003</v>
      </c>
      <c r="JK154">
        <v>1</v>
      </c>
      <c r="JL154">
        <v>2.8233299999999999</v>
      </c>
      <c r="JM154">
        <v>2.8233299999999999</v>
      </c>
      <c r="JP154">
        <v>4303.6400000000003</v>
      </c>
      <c r="JQ154">
        <v>2.8233299999999999</v>
      </c>
      <c r="JR154">
        <v>0.25</v>
      </c>
      <c r="JS154">
        <v>0.41</v>
      </c>
      <c r="JT154">
        <v>2.11</v>
      </c>
      <c r="JU154">
        <v>0.26</v>
      </c>
      <c r="JV154">
        <v>0.4</v>
      </c>
      <c r="JW154">
        <v>2.17</v>
      </c>
      <c r="JZ154">
        <v>1</v>
      </c>
      <c r="KA154">
        <v>1</v>
      </c>
      <c r="KB154">
        <v>33.2408</v>
      </c>
      <c r="KC154">
        <v>19.055</v>
      </c>
      <c r="KD154">
        <v>33.212800000000001</v>
      </c>
      <c r="KE154">
        <v>21.256</v>
      </c>
      <c r="KF154">
        <v>50.195</v>
      </c>
      <c r="KG154">
        <v>45.932200000000002</v>
      </c>
      <c r="KJ154">
        <v>27.549499999999998</v>
      </c>
      <c r="KK154">
        <v>38.610599999999998</v>
      </c>
      <c r="KL154">
        <v>55.284100000000002</v>
      </c>
      <c r="KM154">
        <v>16.012</v>
      </c>
      <c r="KN154">
        <v>0</v>
      </c>
      <c r="KO154">
        <v>-658.89300000000003</v>
      </c>
      <c r="KP154">
        <v>0</v>
      </c>
      <c r="KQ154">
        <v>0</v>
      </c>
      <c r="KR154">
        <v>109.703</v>
      </c>
      <c r="KS154">
        <v>187.46100000000001</v>
      </c>
      <c r="KT154">
        <v>413.96499999999997</v>
      </c>
      <c r="KU154">
        <v>26.198699999999999</v>
      </c>
      <c r="KV154">
        <v>215.89099999999999</v>
      </c>
      <c r="KW154">
        <v>1052.92</v>
      </c>
      <c r="KX154">
        <v>607.86199999999997</v>
      </c>
      <c r="KY154">
        <v>0</v>
      </c>
      <c r="KZ154">
        <v>229.07599999999999</v>
      </c>
      <c r="LA154">
        <v>1889.86</v>
      </c>
      <c r="LB154">
        <v>28.4787</v>
      </c>
      <c r="LC154">
        <v>49.5916</v>
      </c>
      <c r="LD154">
        <v>55.284100000000002</v>
      </c>
      <c r="LE154">
        <v>16.012</v>
      </c>
      <c r="LF154">
        <v>-658.89300000000003</v>
      </c>
      <c r="LG154">
        <v>109.703</v>
      </c>
      <c r="LH154">
        <v>187.92699999999999</v>
      </c>
      <c r="LI154">
        <v>413.96499999999997</v>
      </c>
      <c r="LJ154">
        <v>26.198699999999999</v>
      </c>
      <c r="LK154">
        <v>228.267</v>
      </c>
      <c r="LL154">
        <v>1100.57</v>
      </c>
      <c r="LM154">
        <v>607.86199999999997</v>
      </c>
      <c r="LN154">
        <v>229.07599999999999</v>
      </c>
      <c r="LO154">
        <v>1937.51</v>
      </c>
      <c r="LP154">
        <v>97.323899999999995</v>
      </c>
      <c r="LQ154">
        <v>281.65800000000002</v>
      </c>
      <c r="LR154">
        <v>55.284100000000002</v>
      </c>
      <c r="LS154">
        <v>0</v>
      </c>
      <c r="LT154">
        <v>463.08</v>
      </c>
      <c r="LU154">
        <v>187.226</v>
      </c>
      <c r="LV154">
        <v>544.68899999999996</v>
      </c>
      <c r="LW154">
        <v>71.471400000000003</v>
      </c>
      <c r="LX154">
        <v>1700.73</v>
      </c>
      <c r="LY154">
        <v>2063.9499999999998</v>
      </c>
      <c r="LZ154">
        <v>892.38499999999999</v>
      </c>
      <c r="MA154">
        <v>347.08</v>
      </c>
      <c r="MB154">
        <v>3303.42</v>
      </c>
    </row>
    <row r="155" spans="1:340" x14ac:dyDescent="0.25">
      <c r="A155" s="26">
        <v>44502.590277777781</v>
      </c>
      <c r="B155" t="s">
        <v>1503</v>
      </c>
      <c r="C155" t="s">
        <v>975</v>
      </c>
      <c r="D155">
        <v>12</v>
      </c>
      <c r="E155">
        <v>1</v>
      </c>
      <c r="F155">
        <v>2100</v>
      </c>
      <c r="G155" t="s">
        <v>87</v>
      </c>
      <c r="H155" t="s">
        <v>393</v>
      </c>
      <c r="I155">
        <v>5.63</v>
      </c>
      <c r="J155">
        <v>2.2999999999999998</v>
      </c>
      <c r="K155">
        <v>2.2999999999999998</v>
      </c>
      <c r="L155">
        <v>23.8</v>
      </c>
      <c r="O155">
        <v>131.28299999999999</v>
      </c>
      <c r="P155">
        <v>157.05699999999999</v>
      </c>
      <c r="Q155">
        <v>277.07299999999998</v>
      </c>
      <c r="R155">
        <v>81.134900000000002</v>
      </c>
      <c r="S155">
        <v>0</v>
      </c>
      <c r="T155">
        <v>-4302.38</v>
      </c>
      <c r="U155">
        <v>0</v>
      </c>
      <c r="V155">
        <v>0</v>
      </c>
      <c r="W155">
        <v>505.55700000000002</v>
      </c>
      <c r="X155">
        <v>938.39400000000001</v>
      </c>
      <c r="Y155">
        <v>2025.88</v>
      </c>
      <c r="Z155">
        <v>119.621</v>
      </c>
      <c r="AA155">
        <v>-66.3797</v>
      </c>
      <c r="AB155">
        <v>646.548</v>
      </c>
      <c r="AC155">
        <v>193.779</v>
      </c>
      <c r="AD155">
        <v>114.539</v>
      </c>
      <c r="AE155">
        <v>0</v>
      </c>
      <c r="AF155">
        <v>43.1646</v>
      </c>
      <c r="AG155">
        <v>351.48200000000003</v>
      </c>
      <c r="AH155">
        <v>308.31799999999998</v>
      </c>
      <c r="AI155">
        <v>21.84</v>
      </c>
      <c r="AJ155">
        <v>14.32</v>
      </c>
      <c r="AK155">
        <v>3.66</v>
      </c>
      <c r="AL155">
        <v>12.08</v>
      </c>
      <c r="AM155">
        <v>0</v>
      </c>
      <c r="AN155">
        <v>-48.35</v>
      </c>
      <c r="AO155">
        <v>0</v>
      </c>
      <c r="AP155">
        <v>0</v>
      </c>
      <c r="AQ155">
        <v>7.37</v>
      </c>
      <c r="AR155">
        <v>17.37</v>
      </c>
      <c r="AS155">
        <v>27.51</v>
      </c>
      <c r="AT155">
        <v>1.64</v>
      </c>
      <c r="AU155">
        <v>57.44</v>
      </c>
      <c r="AV155">
        <v>51.9</v>
      </c>
      <c r="BI155">
        <v>0</v>
      </c>
      <c r="BJ155">
        <v>0.55103899999999995</v>
      </c>
      <c r="BK155">
        <v>3.1638600000000003E-2</v>
      </c>
      <c r="BL155">
        <v>1.40705E-2</v>
      </c>
      <c r="BM155">
        <v>0</v>
      </c>
      <c r="BN155">
        <v>-8.0562099999999998E-2</v>
      </c>
      <c r="BO155">
        <v>0</v>
      </c>
      <c r="BP155">
        <v>0</v>
      </c>
      <c r="BQ155">
        <v>0.134212</v>
      </c>
      <c r="BR155">
        <v>0.17436299999999999</v>
      </c>
      <c r="BS155">
        <v>0.30364400000000002</v>
      </c>
      <c r="BT155">
        <v>2.03874E-2</v>
      </c>
      <c r="BU155">
        <v>1.14879</v>
      </c>
      <c r="BV155">
        <v>0.59674799999999995</v>
      </c>
      <c r="BW155">
        <v>140.49700000000001</v>
      </c>
      <c r="BX155">
        <v>209.15</v>
      </c>
      <c r="BY155">
        <v>277.07299999999998</v>
      </c>
      <c r="BZ155">
        <v>81.134900000000002</v>
      </c>
      <c r="CA155">
        <v>-4302.38</v>
      </c>
      <c r="CB155">
        <v>505.55700000000002</v>
      </c>
      <c r="CC155">
        <v>943.46699999999998</v>
      </c>
      <c r="CD155">
        <v>2025.88</v>
      </c>
      <c r="CE155">
        <v>119.621</v>
      </c>
      <c r="CF155" s="27">
        <v>6.0639E-5</v>
      </c>
      <c r="CG155">
        <v>707.85500000000002</v>
      </c>
      <c r="CH155">
        <v>207.37899999999999</v>
      </c>
      <c r="CI155">
        <v>114.539</v>
      </c>
      <c r="CJ155">
        <v>43.1646</v>
      </c>
      <c r="CK155">
        <v>365.08300000000003</v>
      </c>
      <c r="CL155">
        <v>321.91800000000001</v>
      </c>
      <c r="CM155">
        <v>23.44</v>
      </c>
      <c r="CN155">
        <v>18.350000000000001</v>
      </c>
      <c r="CO155">
        <v>3.66</v>
      </c>
      <c r="CP155">
        <v>12.08</v>
      </c>
      <c r="CQ155">
        <v>-48.37</v>
      </c>
      <c r="CR155">
        <v>7.37</v>
      </c>
      <c r="CS155">
        <v>17.440000000000001</v>
      </c>
      <c r="CT155">
        <v>27.51</v>
      </c>
      <c r="CU155">
        <v>1.64</v>
      </c>
      <c r="CV155">
        <v>63.12</v>
      </c>
      <c r="CW155">
        <v>57.53</v>
      </c>
      <c r="DH155">
        <v>0</v>
      </c>
      <c r="DI155">
        <v>0.73802199999999996</v>
      </c>
      <c r="DJ155">
        <v>3.1638600000000003E-2</v>
      </c>
      <c r="DK155">
        <v>1.40705E-2</v>
      </c>
      <c r="DL155">
        <v>-8.0562099999999998E-2</v>
      </c>
      <c r="DM155">
        <v>0.134212</v>
      </c>
      <c r="DN155">
        <v>0.17513200000000001</v>
      </c>
      <c r="DO155">
        <v>0.30364400000000002</v>
      </c>
      <c r="DP155">
        <v>2.03874E-2</v>
      </c>
      <c r="DQ155">
        <v>1.3365400000000001</v>
      </c>
      <c r="DR155">
        <v>0.78373099999999996</v>
      </c>
      <c r="DS155" t="s">
        <v>1352</v>
      </c>
      <c r="DT155" t="s">
        <v>670</v>
      </c>
      <c r="DU155" t="s">
        <v>665</v>
      </c>
      <c r="DV155" t="s">
        <v>501</v>
      </c>
      <c r="DW155">
        <v>0.187752</v>
      </c>
      <c r="DX155">
        <v>0.18698300000000001</v>
      </c>
      <c r="DY155">
        <v>9</v>
      </c>
      <c r="DZ155">
        <v>9.8000000000000007</v>
      </c>
      <c r="EC155">
        <v>131.28299999999999</v>
      </c>
      <c r="ED155">
        <v>157.05699999999999</v>
      </c>
      <c r="EE155">
        <v>277.07299999999998</v>
      </c>
      <c r="EF155">
        <v>81.134900000000002</v>
      </c>
      <c r="EG155">
        <v>0</v>
      </c>
      <c r="EH155">
        <v>-4302.38</v>
      </c>
      <c r="EI155">
        <v>0</v>
      </c>
      <c r="EJ155">
        <v>0</v>
      </c>
      <c r="EK155">
        <v>505.55700000000002</v>
      </c>
      <c r="EL155">
        <v>938.39400000000001</v>
      </c>
      <c r="EM155">
        <v>2025.88</v>
      </c>
      <c r="EN155">
        <v>119.621</v>
      </c>
      <c r="EO155">
        <v>-66.3797</v>
      </c>
      <c r="EP155">
        <v>193.779</v>
      </c>
      <c r="EQ155">
        <v>114.539</v>
      </c>
      <c r="ER155">
        <v>0</v>
      </c>
      <c r="ES155">
        <v>43.1646</v>
      </c>
      <c r="ET155">
        <v>351.48200000000003</v>
      </c>
      <c r="EU155">
        <v>21.84</v>
      </c>
      <c r="EV155">
        <v>14.32</v>
      </c>
      <c r="EW155">
        <v>3.66</v>
      </c>
      <c r="EX155">
        <v>12.08</v>
      </c>
      <c r="EY155">
        <v>0</v>
      </c>
      <c r="EZ155">
        <v>-48.35</v>
      </c>
      <c r="FA155">
        <v>0</v>
      </c>
      <c r="FB155">
        <v>0</v>
      </c>
      <c r="FC155">
        <v>7.37</v>
      </c>
      <c r="FD155">
        <v>17.37</v>
      </c>
      <c r="FE155">
        <v>27.51</v>
      </c>
      <c r="FF155">
        <v>1.64</v>
      </c>
      <c r="FG155">
        <v>57.44</v>
      </c>
      <c r="FT155">
        <v>0</v>
      </c>
      <c r="FU155">
        <v>0.55103899999999995</v>
      </c>
      <c r="FV155">
        <v>3.1638600000000003E-2</v>
      </c>
      <c r="FW155">
        <v>1.40705E-2</v>
      </c>
      <c r="FX155">
        <v>0</v>
      </c>
      <c r="FY155">
        <v>-8.0562099999999998E-2</v>
      </c>
      <c r="FZ155">
        <v>0</v>
      </c>
      <c r="GA155">
        <v>0</v>
      </c>
      <c r="GB155">
        <v>0.134212</v>
      </c>
      <c r="GC155">
        <v>0.17436299999999999</v>
      </c>
      <c r="GD155">
        <v>0.30364400000000002</v>
      </c>
      <c r="GE155">
        <v>2.03874E-2</v>
      </c>
      <c r="GF155">
        <v>1.14879</v>
      </c>
      <c r="GG155">
        <v>467.20299999999997</v>
      </c>
      <c r="GH155">
        <v>1161.6600000000001</v>
      </c>
      <c r="GI155">
        <v>277.07299999999998</v>
      </c>
      <c r="GJ155">
        <v>0</v>
      </c>
      <c r="GK155">
        <v>2135</v>
      </c>
      <c r="GL155">
        <v>930.00099999999998</v>
      </c>
      <c r="GM155">
        <v>2637.81</v>
      </c>
      <c r="GN155">
        <v>297.5</v>
      </c>
      <c r="GO155">
        <v>7906.25</v>
      </c>
      <c r="GP155">
        <v>388.90899999999999</v>
      </c>
      <c r="GQ155">
        <v>168.15199999999999</v>
      </c>
      <c r="GR155">
        <v>65.400000000000006</v>
      </c>
      <c r="GS155">
        <v>622.46100000000001</v>
      </c>
      <c r="GT155">
        <v>49.003599999999999</v>
      </c>
      <c r="GU155">
        <v>54.21</v>
      </c>
      <c r="GV155">
        <v>3.66</v>
      </c>
      <c r="GW155">
        <v>39.268300000000004</v>
      </c>
      <c r="GX155">
        <v>31.93</v>
      </c>
      <c r="GY155">
        <v>23.209499999999998</v>
      </c>
      <c r="GZ155">
        <v>36.39</v>
      </c>
      <c r="HA155">
        <v>4.13</v>
      </c>
      <c r="HB155">
        <v>241.80099999999999</v>
      </c>
      <c r="HC155">
        <v>46.4</v>
      </c>
      <c r="HD155">
        <v>54.21</v>
      </c>
      <c r="HE155">
        <v>3.66</v>
      </c>
      <c r="HF155">
        <v>16.100000000000001</v>
      </c>
      <c r="HG155">
        <v>31.93</v>
      </c>
      <c r="HH155">
        <v>18.57</v>
      </c>
      <c r="HI155">
        <v>36.39</v>
      </c>
      <c r="HJ155">
        <v>4.13</v>
      </c>
      <c r="HK155">
        <v>211.39</v>
      </c>
      <c r="ID155">
        <v>0</v>
      </c>
      <c r="IE155">
        <v>2.4539200000000001</v>
      </c>
      <c r="IF155">
        <v>3.1638600000000003E-2</v>
      </c>
      <c r="IG155">
        <v>0</v>
      </c>
      <c r="IH155">
        <v>0.62342900000000001</v>
      </c>
      <c r="II155">
        <v>0.118043</v>
      </c>
      <c r="IJ155">
        <v>0.43196400000000001</v>
      </c>
      <c r="IK155">
        <v>6.2929700000000005E-2</v>
      </c>
      <c r="IL155">
        <v>3.72193</v>
      </c>
      <c r="IM155">
        <v>43.8</v>
      </c>
      <c r="IN155">
        <v>20</v>
      </c>
      <c r="IO155">
        <v>23.8</v>
      </c>
      <c r="IP155">
        <v>46.1</v>
      </c>
      <c r="IQ155">
        <v>20</v>
      </c>
      <c r="IR155">
        <v>26.1</v>
      </c>
      <c r="IU155">
        <v>20.7</v>
      </c>
      <c r="IV155">
        <v>31.2</v>
      </c>
      <c r="IW155">
        <v>24.84</v>
      </c>
      <c r="IX155">
        <v>32.69</v>
      </c>
      <c r="IY155">
        <v>20.7</v>
      </c>
      <c r="IZ155">
        <v>31.2</v>
      </c>
      <c r="JA155">
        <v>63.48</v>
      </c>
      <c r="JB155">
        <v>82.661900000000003</v>
      </c>
      <c r="JK155">
        <v>1</v>
      </c>
      <c r="JL155">
        <v>2.8233299999999999</v>
      </c>
      <c r="JM155">
        <v>2.8233299999999999</v>
      </c>
      <c r="JP155">
        <v>4303.6400000000003</v>
      </c>
      <c r="JQ155">
        <v>2.8233299999999999</v>
      </c>
      <c r="JR155">
        <v>0.25</v>
      </c>
      <c r="JS155">
        <v>0.41</v>
      </c>
      <c r="JT155">
        <v>2.08</v>
      </c>
      <c r="JU155">
        <v>0.26</v>
      </c>
      <c r="JV155">
        <v>0.4</v>
      </c>
      <c r="JW155">
        <v>2.17</v>
      </c>
      <c r="JZ155">
        <v>1</v>
      </c>
      <c r="KA155">
        <v>1</v>
      </c>
      <c r="KB155">
        <v>32.621699999999997</v>
      </c>
      <c r="KC155">
        <v>18.4329</v>
      </c>
      <c r="KD155">
        <v>33.212800000000001</v>
      </c>
      <c r="KE155">
        <v>21.256</v>
      </c>
      <c r="KF155">
        <v>50.195</v>
      </c>
      <c r="KG155">
        <v>45.932200000000002</v>
      </c>
      <c r="KJ155">
        <v>26.900099999999998</v>
      </c>
      <c r="KK155">
        <v>36.717100000000002</v>
      </c>
      <c r="KL155">
        <v>55.284100000000002</v>
      </c>
      <c r="KM155">
        <v>16.012</v>
      </c>
      <c r="KN155">
        <v>0</v>
      </c>
      <c r="KO155">
        <v>-658.89300000000003</v>
      </c>
      <c r="KP155">
        <v>0</v>
      </c>
      <c r="KQ155">
        <v>0</v>
      </c>
      <c r="KR155">
        <v>109.703</v>
      </c>
      <c r="KS155">
        <v>186.93299999999999</v>
      </c>
      <c r="KT155">
        <v>413.96499999999997</v>
      </c>
      <c r="KU155">
        <v>26.198699999999999</v>
      </c>
      <c r="KV155">
        <v>212.82</v>
      </c>
      <c r="KW155">
        <v>1028.3900000000001</v>
      </c>
      <c r="KX155">
        <v>607.86199999999997</v>
      </c>
      <c r="KY155">
        <v>0</v>
      </c>
      <c r="KZ155">
        <v>229.07599999999999</v>
      </c>
      <c r="LA155">
        <v>1865.33</v>
      </c>
      <c r="LB155">
        <v>28.4787</v>
      </c>
      <c r="LC155">
        <v>49.5916</v>
      </c>
      <c r="LD155">
        <v>55.284100000000002</v>
      </c>
      <c r="LE155">
        <v>16.012</v>
      </c>
      <c r="LF155">
        <v>-658.89300000000003</v>
      </c>
      <c r="LG155">
        <v>109.703</v>
      </c>
      <c r="LH155">
        <v>187.92699999999999</v>
      </c>
      <c r="LI155">
        <v>413.96499999999997</v>
      </c>
      <c r="LJ155">
        <v>26.198699999999999</v>
      </c>
      <c r="LK155">
        <v>228.267</v>
      </c>
      <c r="LL155">
        <v>1100.57</v>
      </c>
      <c r="LM155">
        <v>607.86199999999997</v>
      </c>
      <c r="LN155">
        <v>229.07599999999999</v>
      </c>
      <c r="LO155">
        <v>1937.51</v>
      </c>
      <c r="LP155">
        <v>97.323899999999995</v>
      </c>
      <c r="LQ155">
        <v>281.65800000000002</v>
      </c>
      <c r="LR155">
        <v>55.284100000000002</v>
      </c>
      <c r="LS155">
        <v>0</v>
      </c>
      <c r="LT155">
        <v>463.08</v>
      </c>
      <c r="LU155">
        <v>187.226</v>
      </c>
      <c r="LV155">
        <v>544.68899999999996</v>
      </c>
      <c r="LW155">
        <v>71.471400000000003</v>
      </c>
      <c r="LX155">
        <v>1700.73</v>
      </c>
      <c r="LY155">
        <v>2063.9499999999998</v>
      </c>
      <c r="LZ155">
        <v>892.38499999999999</v>
      </c>
      <c r="MA155">
        <v>347.08</v>
      </c>
      <c r="MB155">
        <v>3303.42</v>
      </c>
    </row>
    <row r="156" spans="1:340" x14ac:dyDescent="0.25">
      <c r="A156" s="26">
        <v>44502.590636574074</v>
      </c>
      <c r="B156" t="s">
        <v>1504</v>
      </c>
      <c r="C156" t="s">
        <v>977</v>
      </c>
      <c r="D156">
        <v>12</v>
      </c>
      <c r="E156">
        <v>1</v>
      </c>
      <c r="F156">
        <v>2100</v>
      </c>
      <c r="G156" t="s">
        <v>87</v>
      </c>
      <c r="H156" t="s">
        <v>112</v>
      </c>
      <c r="I156">
        <v>-0.26</v>
      </c>
      <c r="J156">
        <v>-0.1</v>
      </c>
      <c r="K156">
        <v>-0.1</v>
      </c>
      <c r="L156">
        <v>26.2</v>
      </c>
      <c r="O156">
        <v>149.245</v>
      </c>
      <c r="P156">
        <v>192.261</v>
      </c>
      <c r="Q156">
        <v>277.07299999999998</v>
      </c>
      <c r="R156">
        <v>81.134900000000002</v>
      </c>
      <c r="S156">
        <v>0</v>
      </c>
      <c r="T156">
        <v>-4302.38</v>
      </c>
      <c r="U156">
        <v>0</v>
      </c>
      <c r="V156">
        <v>0</v>
      </c>
      <c r="W156">
        <v>505.55700000000002</v>
      </c>
      <c r="X156">
        <v>939.16200000000003</v>
      </c>
      <c r="Y156">
        <v>2025.88</v>
      </c>
      <c r="Z156">
        <v>119.621</v>
      </c>
      <c r="AA156">
        <v>-12.4452</v>
      </c>
      <c r="AB156">
        <v>699.71400000000006</v>
      </c>
      <c r="AC156">
        <v>220.292</v>
      </c>
      <c r="AD156">
        <v>114.539</v>
      </c>
      <c r="AE156">
        <v>0</v>
      </c>
      <c r="AF156">
        <v>43.1646</v>
      </c>
      <c r="AG156">
        <v>377.99599999999998</v>
      </c>
      <c r="AH156">
        <v>334.83100000000002</v>
      </c>
      <c r="AI156">
        <v>24.84</v>
      </c>
      <c r="AJ156">
        <v>17.21</v>
      </c>
      <c r="AK156">
        <v>3.66</v>
      </c>
      <c r="AL156">
        <v>12.08</v>
      </c>
      <c r="AM156">
        <v>0</v>
      </c>
      <c r="AN156">
        <v>-48.36</v>
      </c>
      <c r="AO156">
        <v>0</v>
      </c>
      <c r="AP156">
        <v>0</v>
      </c>
      <c r="AQ156">
        <v>7.37</v>
      </c>
      <c r="AR156">
        <v>17.38</v>
      </c>
      <c r="AS156">
        <v>27.51</v>
      </c>
      <c r="AT156">
        <v>1.64</v>
      </c>
      <c r="AU156">
        <v>63.33</v>
      </c>
      <c r="AV156">
        <v>57.79</v>
      </c>
      <c r="BI156">
        <v>0</v>
      </c>
      <c r="BJ156">
        <v>0.73079300000000003</v>
      </c>
      <c r="BK156">
        <v>3.1638600000000003E-2</v>
      </c>
      <c r="BL156">
        <v>1.40705E-2</v>
      </c>
      <c r="BM156">
        <v>0</v>
      </c>
      <c r="BN156">
        <v>-8.0562099999999998E-2</v>
      </c>
      <c r="BO156">
        <v>0</v>
      </c>
      <c r="BP156">
        <v>0</v>
      </c>
      <c r="BQ156">
        <v>0.134212</v>
      </c>
      <c r="BR156">
        <v>0.17443400000000001</v>
      </c>
      <c r="BS156">
        <v>0.30364400000000002</v>
      </c>
      <c r="BT156">
        <v>2.03874E-2</v>
      </c>
      <c r="BU156">
        <v>1.3286199999999999</v>
      </c>
      <c r="BV156">
        <v>0.77650200000000003</v>
      </c>
      <c r="BW156">
        <v>140.49700000000001</v>
      </c>
      <c r="BX156">
        <v>209.15</v>
      </c>
      <c r="BY156">
        <v>277.07299999999998</v>
      </c>
      <c r="BZ156">
        <v>81.134900000000002</v>
      </c>
      <c r="CA156">
        <v>-4302.38</v>
      </c>
      <c r="CB156">
        <v>505.55700000000002</v>
      </c>
      <c r="CC156">
        <v>943.46699999999998</v>
      </c>
      <c r="CD156">
        <v>2025.88</v>
      </c>
      <c r="CE156">
        <v>119.621</v>
      </c>
      <c r="CF156" s="27">
        <v>6.0639E-5</v>
      </c>
      <c r="CG156">
        <v>707.85500000000002</v>
      </c>
      <c r="CH156">
        <v>207.37899999999999</v>
      </c>
      <c r="CI156">
        <v>114.539</v>
      </c>
      <c r="CJ156">
        <v>43.1646</v>
      </c>
      <c r="CK156">
        <v>365.08300000000003</v>
      </c>
      <c r="CL156">
        <v>321.91800000000001</v>
      </c>
      <c r="CM156">
        <v>23.44</v>
      </c>
      <c r="CN156">
        <v>18.350000000000001</v>
      </c>
      <c r="CO156">
        <v>3.66</v>
      </c>
      <c r="CP156">
        <v>12.08</v>
      </c>
      <c r="CQ156">
        <v>-48.37</v>
      </c>
      <c r="CR156">
        <v>7.37</v>
      </c>
      <c r="CS156">
        <v>17.440000000000001</v>
      </c>
      <c r="CT156">
        <v>27.51</v>
      </c>
      <c r="CU156">
        <v>1.64</v>
      </c>
      <c r="CV156">
        <v>63.12</v>
      </c>
      <c r="CW156">
        <v>57.53</v>
      </c>
      <c r="DH156">
        <v>0</v>
      </c>
      <c r="DI156">
        <v>0.73802199999999996</v>
      </c>
      <c r="DJ156">
        <v>3.1638600000000003E-2</v>
      </c>
      <c r="DK156">
        <v>1.40705E-2</v>
      </c>
      <c r="DL156">
        <v>-8.0562099999999998E-2</v>
      </c>
      <c r="DM156">
        <v>0.134212</v>
      </c>
      <c r="DN156">
        <v>0.17513200000000001</v>
      </c>
      <c r="DO156">
        <v>0.30364400000000002</v>
      </c>
      <c r="DP156">
        <v>2.03874E-2</v>
      </c>
      <c r="DQ156">
        <v>1.3365400000000001</v>
      </c>
      <c r="DR156">
        <v>0.78373099999999996</v>
      </c>
      <c r="DS156" t="s">
        <v>1352</v>
      </c>
      <c r="DT156" t="s">
        <v>670</v>
      </c>
      <c r="DU156" t="s">
        <v>665</v>
      </c>
      <c r="DV156" t="s">
        <v>501</v>
      </c>
      <c r="DW156">
        <v>7.9272800000000001E-3</v>
      </c>
      <c r="DX156">
        <v>7.2289600000000004E-3</v>
      </c>
      <c r="DY156">
        <v>-0.3</v>
      </c>
      <c r="DZ156">
        <v>-0.5</v>
      </c>
      <c r="EC156">
        <v>149.245</v>
      </c>
      <c r="ED156">
        <v>192.261</v>
      </c>
      <c r="EE156">
        <v>277.07299999999998</v>
      </c>
      <c r="EF156">
        <v>81.134900000000002</v>
      </c>
      <c r="EG156">
        <v>0</v>
      </c>
      <c r="EH156">
        <v>-4302.38</v>
      </c>
      <c r="EI156">
        <v>0</v>
      </c>
      <c r="EJ156">
        <v>0</v>
      </c>
      <c r="EK156">
        <v>505.55700000000002</v>
      </c>
      <c r="EL156">
        <v>939.16200000000003</v>
      </c>
      <c r="EM156">
        <v>2025.88</v>
      </c>
      <c r="EN156">
        <v>119.621</v>
      </c>
      <c r="EO156">
        <v>-12.4452</v>
      </c>
      <c r="EP156">
        <v>220.292</v>
      </c>
      <c r="EQ156">
        <v>114.539</v>
      </c>
      <c r="ER156">
        <v>0</v>
      </c>
      <c r="ES156">
        <v>43.1646</v>
      </c>
      <c r="ET156">
        <v>377.99599999999998</v>
      </c>
      <c r="EU156">
        <v>24.84</v>
      </c>
      <c r="EV156">
        <v>17.21</v>
      </c>
      <c r="EW156">
        <v>3.66</v>
      </c>
      <c r="EX156">
        <v>12.08</v>
      </c>
      <c r="EY156">
        <v>0</v>
      </c>
      <c r="EZ156">
        <v>-48.36</v>
      </c>
      <c r="FA156">
        <v>0</v>
      </c>
      <c r="FB156">
        <v>0</v>
      </c>
      <c r="FC156">
        <v>7.37</v>
      </c>
      <c r="FD156">
        <v>17.38</v>
      </c>
      <c r="FE156">
        <v>27.51</v>
      </c>
      <c r="FF156">
        <v>1.64</v>
      </c>
      <c r="FG156">
        <v>63.33</v>
      </c>
      <c r="FT156">
        <v>0</v>
      </c>
      <c r="FU156">
        <v>0.73079300000000003</v>
      </c>
      <c r="FV156">
        <v>3.1638600000000003E-2</v>
      </c>
      <c r="FW156">
        <v>1.40705E-2</v>
      </c>
      <c r="FX156">
        <v>0</v>
      </c>
      <c r="FY156">
        <v>-8.0562099999999998E-2</v>
      </c>
      <c r="FZ156">
        <v>0</v>
      </c>
      <c r="GA156">
        <v>0</v>
      </c>
      <c r="GB156">
        <v>0.134212</v>
      </c>
      <c r="GC156">
        <v>0.17443400000000001</v>
      </c>
      <c r="GD156">
        <v>0.30364400000000002</v>
      </c>
      <c r="GE156">
        <v>2.03874E-2</v>
      </c>
      <c r="GF156">
        <v>1.3286199999999999</v>
      </c>
      <c r="GG156">
        <v>467.19799999999998</v>
      </c>
      <c r="GH156">
        <v>1161.6500000000001</v>
      </c>
      <c r="GI156">
        <v>277.07299999999998</v>
      </c>
      <c r="GJ156">
        <v>0</v>
      </c>
      <c r="GK156">
        <v>2135</v>
      </c>
      <c r="GL156">
        <v>930.00099999999998</v>
      </c>
      <c r="GM156">
        <v>2637.81</v>
      </c>
      <c r="GN156">
        <v>297.5</v>
      </c>
      <c r="GO156">
        <v>7906.24</v>
      </c>
      <c r="GP156">
        <v>388.904</v>
      </c>
      <c r="GQ156">
        <v>168.15199999999999</v>
      </c>
      <c r="GR156">
        <v>65.400000000000006</v>
      </c>
      <c r="GS156">
        <v>622.45600000000002</v>
      </c>
      <c r="GT156">
        <v>48.993000000000002</v>
      </c>
      <c r="GU156">
        <v>54.21</v>
      </c>
      <c r="GV156">
        <v>3.66</v>
      </c>
      <c r="GW156">
        <v>39.268300000000004</v>
      </c>
      <c r="GX156">
        <v>31.93</v>
      </c>
      <c r="GY156">
        <v>23.209499999999998</v>
      </c>
      <c r="GZ156">
        <v>36.39</v>
      </c>
      <c r="HA156">
        <v>4.13</v>
      </c>
      <c r="HB156">
        <v>241.791</v>
      </c>
      <c r="HC156">
        <v>46.39</v>
      </c>
      <c r="HD156">
        <v>54.21</v>
      </c>
      <c r="HE156">
        <v>3.66</v>
      </c>
      <c r="HF156">
        <v>16.100000000000001</v>
      </c>
      <c r="HG156">
        <v>31.93</v>
      </c>
      <c r="HH156">
        <v>18.57</v>
      </c>
      <c r="HI156">
        <v>36.39</v>
      </c>
      <c r="HJ156">
        <v>4.13</v>
      </c>
      <c r="HK156">
        <v>211.38</v>
      </c>
      <c r="ID156">
        <v>0</v>
      </c>
      <c r="IE156">
        <v>2.4539</v>
      </c>
      <c r="IF156">
        <v>3.1638600000000003E-2</v>
      </c>
      <c r="IG156">
        <v>0</v>
      </c>
      <c r="IH156">
        <v>0.62342900000000001</v>
      </c>
      <c r="II156">
        <v>0.118043</v>
      </c>
      <c r="IJ156">
        <v>0.43196400000000001</v>
      </c>
      <c r="IK156">
        <v>6.2929700000000005E-2</v>
      </c>
      <c r="IL156">
        <v>3.7219099999999998</v>
      </c>
      <c r="IM156">
        <v>46.2</v>
      </c>
      <c r="IN156">
        <v>20</v>
      </c>
      <c r="IO156">
        <v>26.2</v>
      </c>
      <c r="IP156">
        <v>46.1</v>
      </c>
      <c r="IQ156">
        <v>20</v>
      </c>
      <c r="IR156">
        <v>26.1</v>
      </c>
      <c r="IU156">
        <v>23.81</v>
      </c>
      <c r="IV156">
        <v>33.979999999999997</v>
      </c>
      <c r="IW156">
        <v>24.84</v>
      </c>
      <c r="IX156">
        <v>32.69</v>
      </c>
      <c r="IY156">
        <v>23.81</v>
      </c>
      <c r="IZ156">
        <v>33.979999999999997</v>
      </c>
      <c r="JA156">
        <v>63.48</v>
      </c>
      <c r="JB156">
        <v>82.651300000000006</v>
      </c>
      <c r="JK156">
        <v>1</v>
      </c>
      <c r="JL156">
        <v>2.8233299999999999</v>
      </c>
      <c r="JM156">
        <v>2.8233299999999999</v>
      </c>
      <c r="JP156">
        <v>4303.6400000000003</v>
      </c>
      <c r="JQ156">
        <v>2.8233299999999999</v>
      </c>
      <c r="JR156">
        <v>0.26</v>
      </c>
      <c r="JS156">
        <v>0.4</v>
      </c>
      <c r="JT156">
        <v>2.23</v>
      </c>
      <c r="JU156">
        <v>0.26</v>
      </c>
      <c r="JV156">
        <v>0.4</v>
      </c>
      <c r="JW156">
        <v>2.17</v>
      </c>
      <c r="JZ156">
        <v>1</v>
      </c>
      <c r="KA156">
        <v>1</v>
      </c>
      <c r="KB156">
        <v>35.560099999999998</v>
      </c>
      <c r="KC156">
        <v>20.379799999999999</v>
      </c>
      <c r="KD156">
        <v>33.212800000000001</v>
      </c>
      <c r="KE156">
        <v>21.256</v>
      </c>
      <c r="KF156">
        <v>50.194699999999997</v>
      </c>
      <c r="KG156">
        <v>45.931800000000003</v>
      </c>
      <c r="KJ156">
        <v>30.5212</v>
      </c>
      <c r="KK156">
        <v>45.7258</v>
      </c>
      <c r="KL156">
        <v>55.284100000000002</v>
      </c>
      <c r="KM156">
        <v>16.012</v>
      </c>
      <c r="KN156">
        <v>0</v>
      </c>
      <c r="KO156">
        <v>-658.89300000000003</v>
      </c>
      <c r="KP156">
        <v>0</v>
      </c>
      <c r="KQ156">
        <v>0</v>
      </c>
      <c r="KR156">
        <v>109.703</v>
      </c>
      <c r="KS156">
        <v>187.095</v>
      </c>
      <c r="KT156">
        <v>413.96499999999997</v>
      </c>
      <c r="KU156">
        <v>26.198699999999999</v>
      </c>
      <c r="KV156">
        <v>225.61199999999999</v>
      </c>
      <c r="KW156">
        <v>1169.0999999999999</v>
      </c>
      <c r="KX156">
        <v>607.86199999999997</v>
      </c>
      <c r="KY156">
        <v>0</v>
      </c>
      <c r="KZ156">
        <v>229.07599999999999</v>
      </c>
      <c r="LA156">
        <v>2006.04</v>
      </c>
      <c r="LB156">
        <v>28.4787</v>
      </c>
      <c r="LC156">
        <v>49.5916</v>
      </c>
      <c r="LD156">
        <v>55.284100000000002</v>
      </c>
      <c r="LE156">
        <v>16.012</v>
      </c>
      <c r="LF156">
        <v>-658.89300000000003</v>
      </c>
      <c r="LG156">
        <v>109.703</v>
      </c>
      <c r="LH156">
        <v>187.92699999999999</v>
      </c>
      <c r="LI156">
        <v>413.96499999999997</v>
      </c>
      <c r="LJ156">
        <v>26.198699999999999</v>
      </c>
      <c r="LK156">
        <v>228.267</v>
      </c>
      <c r="LL156">
        <v>1100.57</v>
      </c>
      <c r="LM156">
        <v>607.86199999999997</v>
      </c>
      <c r="LN156">
        <v>229.07599999999999</v>
      </c>
      <c r="LO156">
        <v>1937.51</v>
      </c>
      <c r="LP156">
        <v>97.322800000000001</v>
      </c>
      <c r="LQ156">
        <v>281.65600000000001</v>
      </c>
      <c r="LR156">
        <v>55.284100000000002</v>
      </c>
      <c r="LS156">
        <v>0</v>
      </c>
      <c r="LT156">
        <v>463.08</v>
      </c>
      <c r="LU156">
        <v>187.226</v>
      </c>
      <c r="LV156">
        <v>544.68899999999996</v>
      </c>
      <c r="LW156">
        <v>71.471400000000003</v>
      </c>
      <c r="LX156">
        <v>1700.73</v>
      </c>
      <c r="LY156">
        <v>2063.9299999999998</v>
      </c>
      <c r="LZ156">
        <v>892.38499999999999</v>
      </c>
      <c r="MA156">
        <v>347.08</v>
      </c>
      <c r="MB156">
        <v>3303.39</v>
      </c>
    </row>
    <row r="157" spans="1:340" x14ac:dyDescent="0.25">
      <c r="A157" s="26">
        <v>44502.590983796297</v>
      </c>
      <c r="B157" t="s">
        <v>1505</v>
      </c>
      <c r="C157" t="s">
        <v>979</v>
      </c>
      <c r="D157">
        <v>12</v>
      </c>
      <c r="E157">
        <v>1</v>
      </c>
      <c r="F157">
        <v>2100</v>
      </c>
      <c r="G157" t="s">
        <v>87</v>
      </c>
      <c r="H157" t="s">
        <v>393</v>
      </c>
      <c r="I157">
        <v>5.79</v>
      </c>
      <c r="J157">
        <v>2.4</v>
      </c>
      <c r="K157">
        <v>2.4</v>
      </c>
      <c r="L157">
        <v>23.7</v>
      </c>
      <c r="O157">
        <v>129.95599999999999</v>
      </c>
      <c r="P157">
        <v>154.505</v>
      </c>
      <c r="Q157">
        <v>277.07299999999998</v>
      </c>
      <c r="R157">
        <v>81.134900000000002</v>
      </c>
      <c r="S157">
        <v>0</v>
      </c>
      <c r="T157">
        <v>-4302.38</v>
      </c>
      <c r="U157">
        <v>0</v>
      </c>
      <c r="V157">
        <v>0</v>
      </c>
      <c r="W157">
        <v>505.55700000000002</v>
      </c>
      <c r="X157">
        <v>938.50099999999998</v>
      </c>
      <c r="Y157">
        <v>2025.88</v>
      </c>
      <c r="Z157">
        <v>119.621</v>
      </c>
      <c r="AA157">
        <v>-70.151399999999995</v>
      </c>
      <c r="AB157">
        <v>642.66999999999996</v>
      </c>
      <c r="AC157">
        <v>191.821</v>
      </c>
      <c r="AD157">
        <v>114.539</v>
      </c>
      <c r="AE157">
        <v>0</v>
      </c>
      <c r="AF157">
        <v>43.1646</v>
      </c>
      <c r="AG157">
        <v>349.52499999999998</v>
      </c>
      <c r="AH157">
        <v>306.36</v>
      </c>
      <c r="AI157">
        <v>21.64</v>
      </c>
      <c r="AJ157">
        <v>14.36</v>
      </c>
      <c r="AK157">
        <v>3.66</v>
      </c>
      <c r="AL157">
        <v>12.08</v>
      </c>
      <c r="AM157">
        <v>0</v>
      </c>
      <c r="AN157">
        <v>-48.35</v>
      </c>
      <c r="AO157">
        <v>0</v>
      </c>
      <c r="AP157">
        <v>0</v>
      </c>
      <c r="AQ157">
        <v>7.37</v>
      </c>
      <c r="AR157">
        <v>17.37</v>
      </c>
      <c r="AS157">
        <v>27.51</v>
      </c>
      <c r="AT157">
        <v>1.64</v>
      </c>
      <c r="AU157">
        <v>57.28</v>
      </c>
      <c r="AV157">
        <v>51.74</v>
      </c>
      <c r="BI157">
        <v>0</v>
      </c>
      <c r="BJ157">
        <v>0.54365399999999997</v>
      </c>
      <c r="BK157">
        <v>3.1638600000000003E-2</v>
      </c>
      <c r="BL157">
        <v>1.40705E-2</v>
      </c>
      <c r="BM157">
        <v>0</v>
      </c>
      <c r="BN157">
        <v>-8.0562099999999998E-2</v>
      </c>
      <c r="BO157">
        <v>0</v>
      </c>
      <c r="BP157">
        <v>0</v>
      </c>
      <c r="BQ157">
        <v>0.134212</v>
      </c>
      <c r="BR157">
        <v>0.174342</v>
      </c>
      <c r="BS157">
        <v>0.30364400000000002</v>
      </c>
      <c r="BT157">
        <v>2.03874E-2</v>
      </c>
      <c r="BU157">
        <v>1.1413899999999999</v>
      </c>
      <c r="BV157">
        <v>0.58936299999999997</v>
      </c>
      <c r="BW157">
        <v>140.49700000000001</v>
      </c>
      <c r="BX157">
        <v>209.15</v>
      </c>
      <c r="BY157">
        <v>277.07299999999998</v>
      </c>
      <c r="BZ157">
        <v>81.134900000000002</v>
      </c>
      <c r="CA157">
        <v>-4302.38</v>
      </c>
      <c r="CB157">
        <v>505.55700000000002</v>
      </c>
      <c r="CC157">
        <v>943.46699999999998</v>
      </c>
      <c r="CD157">
        <v>2025.88</v>
      </c>
      <c r="CE157">
        <v>119.621</v>
      </c>
      <c r="CF157" s="27">
        <v>6.0639E-5</v>
      </c>
      <c r="CG157">
        <v>707.85500000000002</v>
      </c>
      <c r="CH157">
        <v>207.37899999999999</v>
      </c>
      <c r="CI157">
        <v>114.539</v>
      </c>
      <c r="CJ157">
        <v>43.1646</v>
      </c>
      <c r="CK157">
        <v>365.08300000000003</v>
      </c>
      <c r="CL157">
        <v>321.91800000000001</v>
      </c>
      <c r="CM157">
        <v>23.44</v>
      </c>
      <c r="CN157">
        <v>18.350000000000001</v>
      </c>
      <c r="CO157">
        <v>3.66</v>
      </c>
      <c r="CP157">
        <v>12.08</v>
      </c>
      <c r="CQ157">
        <v>-48.37</v>
      </c>
      <c r="CR157">
        <v>7.37</v>
      </c>
      <c r="CS157">
        <v>17.440000000000001</v>
      </c>
      <c r="CT157">
        <v>27.51</v>
      </c>
      <c r="CU157">
        <v>1.64</v>
      </c>
      <c r="CV157">
        <v>63.12</v>
      </c>
      <c r="CW157">
        <v>57.53</v>
      </c>
      <c r="DH157">
        <v>0</v>
      </c>
      <c r="DI157">
        <v>0.73802199999999996</v>
      </c>
      <c r="DJ157">
        <v>3.1638600000000003E-2</v>
      </c>
      <c r="DK157">
        <v>1.40705E-2</v>
      </c>
      <c r="DL157">
        <v>-8.0562099999999998E-2</v>
      </c>
      <c r="DM157">
        <v>0.134212</v>
      </c>
      <c r="DN157">
        <v>0.17513200000000001</v>
      </c>
      <c r="DO157">
        <v>0.30364400000000002</v>
      </c>
      <c r="DP157">
        <v>2.03874E-2</v>
      </c>
      <c r="DQ157">
        <v>1.3365400000000001</v>
      </c>
      <c r="DR157">
        <v>0.78373099999999996</v>
      </c>
      <c r="DS157" t="s">
        <v>1352</v>
      </c>
      <c r="DT157" t="s">
        <v>670</v>
      </c>
      <c r="DU157" t="s">
        <v>665</v>
      </c>
      <c r="DV157" t="s">
        <v>501</v>
      </c>
      <c r="DW157">
        <v>0.195158</v>
      </c>
      <c r="DX157">
        <v>0.19436800000000001</v>
      </c>
      <c r="DY157">
        <v>9.3000000000000007</v>
      </c>
      <c r="DZ157">
        <v>10.1</v>
      </c>
      <c r="EC157">
        <v>129.95599999999999</v>
      </c>
      <c r="ED157">
        <v>154.505</v>
      </c>
      <c r="EE157">
        <v>277.07299999999998</v>
      </c>
      <c r="EF157">
        <v>81.134900000000002</v>
      </c>
      <c r="EG157">
        <v>0</v>
      </c>
      <c r="EH157">
        <v>-4302.38</v>
      </c>
      <c r="EI157">
        <v>0</v>
      </c>
      <c r="EJ157">
        <v>0</v>
      </c>
      <c r="EK157">
        <v>505.55700000000002</v>
      </c>
      <c r="EL157">
        <v>938.50099999999998</v>
      </c>
      <c r="EM157">
        <v>2025.88</v>
      </c>
      <c r="EN157">
        <v>119.621</v>
      </c>
      <c r="EO157">
        <v>-70.151399999999995</v>
      </c>
      <c r="EP157">
        <v>191.821</v>
      </c>
      <c r="EQ157">
        <v>114.539</v>
      </c>
      <c r="ER157">
        <v>0</v>
      </c>
      <c r="ES157">
        <v>43.1646</v>
      </c>
      <c r="ET157">
        <v>349.52499999999998</v>
      </c>
      <c r="EU157">
        <v>21.64</v>
      </c>
      <c r="EV157">
        <v>14.36</v>
      </c>
      <c r="EW157">
        <v>3.66</v>
      </c>
      <c r="EX157">
        <v>12.08</v>
      </c>
      <c r="EY157">
        <v>0</v>
      </c>
      <c r="EZ157">
        <v>-48.35</v>
      </c>
      <c r="FA157">
        <v>0</v>
      </c>
      <c r="FB157">
        <v>0</v>
      </c>
      <c r="FC157">
        <v>7.37</v>
      </c>
      <c r="FD157">
        <v>17.37</v>
      </c>
      <c r="FE157">
        <v>27.51</v>
      </c>
      <c r="FF157">
        <v>1.64</v>
      </c>
      <c r="FG157">
        <v>57.28</v>
      </c>
      <c r="FT157">
        <v>0</v>
      </c>
      <c r="FU157">
        <v>0.54365399999999997</v>
      </c>
      <c r="FV157">
        <v>3.1638600000000003E-2</v>
      </c>
      <c r="FW157">
        <v>1.40705E-2</v>
      </c>
      <c r="FX157">
        <v>0</v>
      </c>
      <c r="FY157">
        <v>-8.0562099999999998E-2</v>
      </c>
      <c r="FZ157">
        <v>0</v>
      </c>
      <c r="GA157">
        <v>0</v>
      </c>
      <c r="GB157">
        <v>0.134212</v>
      </c>
      <c r="GC157">
        <v>0.174342</v>
      </c>
      <c r="GD157">
        <v>0.30364400000000002</v>
      </c>
      <c r="GE157">
        <v>2.03874E-2</v>
      </c>
      <c r="GF157">
        <v>1.1413899999999999</v>
      </c>
      <c r="GG157">
        <v>467.20299999999997</v>
      </c>
      <c r="GH157">
        <v>1161.6600000000001</v>
      </c>
      <c r="GI157">
        <v>277.07299999999998</v>
      </c>
      <c r="GJ157">
        <v>0</v>
      </c>
      <c r="GK157">
        <v>2135</v>
      </c>
      <c r="GL157">
        <v>930.00099999999998</v>
      </c>
      <c r="GM157">
        <v>2637.81</v>
      </c>
      <c r="GN157">
        <v>297.5</v>
      </c>
      <c r="GO157">
        <v>7906.25</v>
      </c>
      <c r="GP157">
        <v>388.90899999999999</v>
      </c>
      <c r="GQ157">
        <v>168.15199999999999</v>
      </c>
      <c r="GR157">
        <v>65.400000000000006</v>
      </c>
      <c r="GS157">
        <v>622.46100000000001</v>
      </c>
      <c r="GT157">
        <v>49.003599999999999</v>
      </c>
      <c r="GU157">
        <v>54.21</v>
      </c>
      <c r="GV157">
        <v>3.66</v>
      </c>
      <c r="GW157">
        <v>39.268300000000004</v>
      </c>
      <c r="GX157">
        <v>31.93</v>
      </c>
      <c r="GY157">
        <v>23.209499999999998</v>
      </c>
      <c r="GZ157">
        <v>36.39</v>
      </c>
      <c r="HA157">
        <v>4.13</v>
      </c>
      <c r="HB157">
        <v>241.80099999999999</v>
      </c>
      <c r="HC157">
        <v>46.4</v>
      </c>
      <c r="HD157">
        <v>54.21</v>
      </c>
      <c r="HE157">
        <v>3.66</v>
      </c>
      <c r="HF157">
        <v>16.100000000000001</v>
      </c>
      <c r="HG157">
        <v>31.93</v>
      </c>
      <c r="HH157">
        <v>18.57</v>
      </c>
      <c r="HI157">
        <v>36.39</v>
      </c>
      <c r="HJ157">
        <v>4.13</v>
      </c>
      <c r="HK157">
        <v>211.39</v>
      </c>
      <c r="ID157">
        <v>0</v>
      </c>
      <c r="IE157">
        <v>2.4539200000000001</v>
      </c>
      <c r="IF157">
        <v>3.1638600000000003E-2</v>
      </c>
      <c r="IG157">
        <v>0</v>
      </c>
      <c r="IH157">
        <v>0.62342900000000001</v>
      </c>
      <c r="II157">
        <v>0.118043</v>
      </c>
      <c r="IJ157">
        <v>0.43196400000000001</v>
      </c>
      <c r="IK157">
        <v>6.2929700000000005E-2</v>
      </c>
      <c r="IL157">
        <v>3.72193</v>
      </c>
      <c r="IM157">
        <v>43.7</v>
      </c>
      <c r="IN157">
        <v>20</v>
      </c>
      <c r="IO157">
        <v>23.7</v>
      </c>
      <c r="IP157">
        <v>46.1</v>
      </c>
      <c r="IQ157">
        <v>20</v>
      </c>
      <c r="IR157">
        <v>26.1</v>
      </c>
      <c r="IU157">
        <v>20.73</v>
      </c>
      <c r="IV157">
        <v>31.01</v>
      </c>
      <c r="IW157">
        <v>24.84</v>
      </c>
      <c r="IX157">
        <v>32.69</v>
      </c>
      <c r="IY157">
        <v>20.73</v>
      </c>
      <c r="IZ157">
        <v>31.01</v>
      </c>
      <c r="JA157">
        <v>63.48</v>
      </c>
      <c r="JB157">
        <v>82.661900000000003</v>
      </c>
      <c r="JK157">
        <v>1</v>
      </c>
      <c r="JL157">
        <v>2.8233299999999999</v>
      </c>
      <c r="JM157">
        <v>2.8233299999999999</v>
      </c>
      <c r="JP157">
        <v>4303.6400000000003</v>
      </c>
      <c r="JQ157">
        <v>2.8233299999999999</v>
      </c>
      <c r="JR157">
        <v>0.25</v>
      </c>
      <c r="JS157">
        <v>0.41</v>
      </c>
      <c r="JT157">
        <v>2.0699999999999998</v>
      </c>
      <c r="JU157">
        <v>0.26</v>
      </c>
      <c r="JV157">
        <v>0.4</v>
      </c>
      <c r="JW157">
        <v>2.17</v>
      </c>
      <c r="JZ157">
        <v>1</v>
      </c>
      <c r="KA157">
        <v>1</v>
      </c>
      <c r="KB157">
        <v>32.851300000000002</v>
      </c>
      <c r="KC157">
        <v>18.886399999999998</v>
      </c>
      <c r="KD157">
        <v>33.212800000000001</v>
      </c>
      <c r="KE157">
        <v>21.256</v>
      </c>
      <c r="KF157">
        <v>50.195</v>
      </c>
      <c r="KG157">
        <v>45.932200000000002</v>
      </c>
      <c r="KJ157">
        <v>26.6297</v>
      </c>
      <c r="KK157">
        <v>36.088500000000003</v>
      </c>
      <c r="KL157">
        <v>55.284100000000002</v>
      </c>
      <c r="KM157">
        <v>16.012</v>
      </c>
      <c r="KN157">
        <v>0</v>
      </c>
      <c r="KO157">
        <v>-658.89300000000003</v>
      </c>
      <c r="KP157">
        <v>0</v>
      </c>
      <c r="KQ157">
        <v>0</v>
      </c>
      <c r="KR157">
        <v>109.703</v>
      </c>
      <c r="KS157">
        <v>186.952</v>
      </c>
      <c r="KT157">
        <v>413.96499999999997</v>
      </c>
      <c r="KU157">
        <v>26.198699999999999</v>
      </c>
      <c r="KV157">
        <v>211.94</v>
      </c>
      <c r="KW157">
        <v>1018</v>
      </c>
      <c r="KX157">
        <v>607.86199999999997</v>
      </c>
      <c r="KY157">
        <v>0</v>
      </c>
      <c r="KZ157">
        <v>229.07599999999999</v>
      </c>
      <c r="LA157">
        <v>1854.94</v>
      </c>
      <c r="LB157">
        <v>28.4787</v>
      </c>
      <c r="LC157">
        <v>49.5916</v>
      </c>
      <c r="LD157">
        <v>55.284100000000002</v>
      </c>
      <c r="LE157">
        <v>16.012</v>
      </c>
      <c r="LF157">
        <v>-658.89300000000003</v>
      </c>
      <c r="LG157">
        <v>109.703</v>
      </c>
      <c r="LH157">
        <v>187.92699999999999</v>
      </c>
      <c r="LI157">
        <v>413.96499999999997</v>
      </c>
      <c r="LJ157">
        <v>26.198699999999999</v>
      </c>
      <c r="LK157">
        <v>228.267</v>
      </c>
      <c r="LL157">
        <v>1100.57</v>
      </c>
      <c r="LM157">
        <v>607.86199999999997</v>
      </c>
      <c r="LN157">
        <v>229.07599999999999</v>
      </c>
      <c r="LO157">
        <v>1937.51</v>
      </c>
      <c r="LP157">
        <v>97.323899999999995</v>
      </c>
      <c r="LQ157">
        <v>281.65800000000002</v>
      </c>
      <c r="LR157">
        <v>55.284100000000002</v>
      </c>
      <c r="LS157">
        <v>0</v>
      </c>
      <c r="LT157">
        <v>463.08</v>
      </c>
      <c r="LU157">
        <v>187.226</v>
      </c>
      <c r="LV157">
        <v>544.68899999999996</v>
      </c>
      <c r="LW157">
        <v>71.471400000000003</v>
      </c>
      <c r="LX157">
        <v>1700.73</v>
      </c>
      <c r="LY157">
        <v>2063.9499999999998</v>
      </c>
      <c r="LZ157">
        <v>892.38499999999999</v>
      </c>
      <c r="MA157">
        <v>347.08</v>
      </c>
      <c r="MB157">
        <v>3303.42</v>
      </c>
    </row>
    <row r="158" spans="1:340" x14ac:dyDescent="0.25">
      <c r="A158" s="26">
        <v>44502.59134259259</v>
      </c>
      <c r="B158" t="s">
        <v>1506</v>
      </c>
      <c r="C158" t="s">
        <v>981</v>
      </c>
      <c r="D158">
        <v>12</v>
      </c>
      <c r="E158">
        <v>1</v>
      </c>
      <c r="F158">
        <v>2100</v>
      </c>
      <c r="G158" t="s">
        <v>87</v>
      </c>
      <c r="H158" t="s">
        <v>393</v>
      </c>
      <c r="I158">
        <v>4.8499999999999996</v>
      </c>
      <c r="J158">
        <v>2</v>
      </c>
      <c r="K158">
        <v>2</v>
      </c>
      <c r="L158">
        <v>24.1</v>
      </c>
      <c r="O158">
        <v>133.65600000000001</v>
      </c>
      <c r="P158">
        <v>159.15100000000001</v>
      </c>
      <c r="Q158">
        <v>277.07299999999998</v>
      </c>
      <c r="R158">
        <v>81.134900000000002</v>
      </c>
      <c r="S158">
        <v>0</v>
      </c>
      <c r="T158">
        <v>-4302.38</v>
      </c>
      <c r="U158">
        <v>0</v>
      </c>
      <c r="V158">
        <v>0</v>
      </c>
      <c r="W158">
        <v>505.55700000000002</v>
      </c>
      <c r="X158">
        <v>938.41600000000005</v>
      </c>
      <c r="Y158">
        <v>2025.88</v>
      </c>
      <c r="Z158">
        <v>119.621</v>
      </c>
      <c r="AA158">
        <v>-61.891100000000002</v>
      </c>
      <c r="AB158">
        <v>651.01499999999999</v>
      </c>
      <c r="AC158">
        <v>197.28100000000001</v>
      </c>
      <c r="AD158">
        <v>114.539</v>
      </c>
      <c r="AE158">
        <v>0</v>
      </c>
      <c r="AF158">
        <v>43.1646</v>
      </c>
      <c r="AG158">
        <v>354.98500000000001</v>
      </c>
      <c r="AH158">
        <v>311.82</v>
      </c>
      <c r="AI158">
        <v>22.24</v>
      </c>
      <c r="AJ158">
        <v>14.7</v>
      </c>
      <c r="AK158">
        <v>3.66</v>
      </c>
      <c r="AL158">
        <v>12.08</v>
      </c>
      <c r="AM158">
        <v>0</v>
      </c>
      <c r="AN158">
        <v>-48.35</v>
      </c>
      <c r="AO158">
        <v>0</v>
      </c>
      <c r="AP158">
        <v>0</v>
      </c>
      <c r="AQ158">
        <v>7.37</v>
      </c>
      <c r="AR158">
        <v>17.37</v>
      </c>
      <c r="AS158">
        <v>27.51</v>
      </c>
      <c r="AT158">
        <v>1.64</v>
      </c>
      <c r="AU158">
        <v>58.22</v>
      </c>
      <c r="AV158">
        <v>52.68</v>
      </c>
      <c r="BI158">
        <v>0</v>
      </c>
      <c r="BJ158">
        <v>0.56546600000000002</v>
      </c>
      <c r="BK158">
        <v>3.1638600000000003E-2</v>
      </c>
      <c r="BL158">
        <v>1.40705E-2</v>
      </c>
      <c r="BM158">
        <v>0</v>
      </c>
      <c r="BN158">
        <v>-8.0562099999999998E-2</v>
      </c>
      <c r="BO158">
        <v>0</v>
      </c>
      <c r="BP158">
        <v>0</v>
      </c>
      <c r="BQ158">
        <v>0.134212</v>
      </c>
      <c r="BR158">
        <v>0.17436199999999999</v>
      </c>
      <c r="BS158">
        <v>0.30364400000000002</v>
      </c>
      <c r="BT158">
        <v>2.03874E-2</v>
      </c>
      <c r="BU158">
        <v>1.1632199999999999</v>
      </c>
      <c r="BV158">
        <v>0.61117500000000002</v>
      </c>
      <c r="BW158">
        <v>140.49700000000001</v>
      </c>
      <c r="BX158">
        <v>209.15</v>
      </c>
      <c r="BY158">
        <v>277.07299999999998</v>
      </c>
      <c r="BZ158">
        <v>81.134900000000002</v>
      </c>
      <c r="CA158">
        <v>-4302.38</v>
      </c>
      <c r="CB158">
        <v>505.55700000000002</v>
      </c>
      <c r="CC158">
        <v>943.46699999999998</v>
      </c>
      <c r="CD158">
        <v>2025.88</v>
      </c>
      <c r="CE158">
        <v>119.621</v>
      </c>
      <c r="CF158" s="27">
        <v>6.0639E-5</v>
      </c>
      <c r="CG158">
        <v>707.85500000000002</v>
      </c>
      <c r="CH158">
        <v>207.37899999999999</v>
      </c>
      <c r="CI158">
        <v>114.539</v>
      </c>
      <c r="CJ158">
        <v>43.1646</v>
      </c>
      <c r="CK158">
        <v>365.08300000000003</v>
      </c>
      <c r="CL158">
        <v>321.91800000000001</v>
      </c>
      <c r="CM158">
        <v>23.44</v>
      </c>
      <c r="CN158">
        <v>18.350000000000001</v>
      </c>
      <c r="CO158">
        <v>3.66</v>
      </c>
      <c r="CP158">
        <v>12.08</v>
      </c>
      <c r="CQ158">
        <v>-48.37</v>
      </c>
      <c r="CR158">
        <v>7.37</v>
      </c>
      <c r="CS158">
        <v>17.440000000000001</v>
      </c>
      <c r="CT158">
        <v>27.51</v>
      </c>
      <c r="CU158">
        <v>1.64</v>
      </c>
      <c r="CV158">
        <v>63.12</v>
      </c>
      <c r="CW158">
        <v>57.53</v>
      </c>
      <c r="DH158">
        <v>0</v>
      </c>
      <c r="DI158">
        <v>0.73802199999999996</v>
      </c>
      <c r="DJ158">
        <v>3.1638600000000003E-2</v>
      </c>
      <c r="DK158">
        <v>1.40705E-2</v>
      </c>
      <c r="DL158">
        <v>-8.0562099999999998E-2</v>
      </c>
      <c r="DM158">
        <v>0.134212</v>
      </c>
      <c r="DN158">
        <v>0.17513200000000001</v>
      </c>
      <c r="DO158">
        <v>0.30364400000000002</v>
      </c>
      <c r="DP158">
        <v>2.03874E-2</v>
      </c>
      <c r="DQ158">
        <v>1.3365400000000001</v>
      </c>
      <c r="DR158">
        <v>0.78373099999999996</v>
      </c>
      <c r="DS158" t="s">
        <v>1352</v>
      </c>
      <c r="DT158" t="s">
        <v>670</v>
      </c>
      <c r="DU158" t="s">
        <v>665</v>
      </c>
      <c r="DV158" t="s">
        <v>501</v>
      </c>
      <c r="DW158">
        <v>0.17332600000000001</v>
      </c>
      <c r="DX158">
        <v>0.17255599999999999</v>
      </c>
      <c r="DY158">
        <v>7.8</v>
      </c>
      <c r="DZ158">
        <v>8.4</v>
      </c>
      <c r="EC158">
        <v>133.65600000000001</v>
      </c>
      <c r="ED158">
        <v>159.15100000000001</v>
      </c>
      <c r="EE158">
        <v>277.07299999999998</v>
      </c>
      <c r="EF158">
        <v>81.134900000000002</v>
      </c>
      <c r="EG158">
        <v>0</v>
      </c>
      <c r="EH158">
        <v>-4302.38</v>
      </c>
      <c r="EI158">
        <v>0</v>
      </c>
      <c r="EJ158">
        <v>0</v>
      </c>
      <c r="EK158">
        <v>505.55700000000002</v>
      </c>
      <c r="EL158">
        <v>938.41600000000005</v>
      </c>
      <c r="EM158">
        <v>2025.88</v>
      </c>
      <c r="EN158">
        <v>119.621</v>
      </c>
      <c r="EO158">
        <v>-61.891100000000002</v>
      </c>
      <c r="EP158">
        <v>197.28100000000001</v>
      </c>
      <c r="EQ158">
        <v>114.539</v>
      </c>
      <c r="ER158">
        <v>0</v>
      </c>
      <c r="ES158">
        <v>43.1646</v>
      </c>
      <c r="ET158">
        <v>354.98500000000001</v>
      </c>
      <c r="EU158">
        <v>22.24</v>
      </c>
      <c r="EV158">
        <v>14.7</v>
      </c>
      <c r="EW158">
        <v>3.66</v>
      </c>
      <c r="EX158">
        <v>12.08</v>
      </c>
      <c r="EY158">
        <v>0</v>
      </c>
      <c r="EZ158">
        <v>-48.35</v>
      </c>
      <c r="FA158">
        <v>0</v>
      </c>
      <c r="FB158">
        <v>0</v>
      </c>
      <c r="FC158">
        <v>7.37</v>
      </c>
      <c r="FD158">
        <v>17.37</v>
      </c>
      <c r="FE158">
        <v>27.51</v>
      </c>
      <c r="FF158">
        <v>1.64</v>
      </c>
      <c r="FG158">
        <v>58.22</v>
      </c>
      <c r="FT158">
        <v>0</v>
      </c>
      <c r="FU158">
        <v>0.56546600000000002</v>
      </c>
      <c r="FV158">
        <v>3.1638600000000003E-2</v>
      </c>
      <c r="FW158">
        <v>1.40705E-2</v>
      </c>
      <c r="FX158">
        <v>0</v>
      </c>
      <c r="FY158">
        <v>-8.0562099999999998E-2</v>
      </c>
      <c r="FZ158">
        <v>0</v>
      </c>
      <c r="GA158">
        <v>0</v>
      </c>
      <c r="GB158">
        <v>0.134212</v>
      </c>
      <c r="GC158">
        <v>0.17436199999999999</v>
      </c>
      <c r="GD158">
        <v>0.30364400000000002</v>
      </c>
      <c r="GE158">
        <v>2.03874E-2</v>
      </c>
      <c r="GF158">
        <v>1.1632199999999999</v>
      </c>
      <c r="GG158">
        <v>467.20299999999997</v>
      </c>
      <c r="GH158">
        <v>1161.6600000000001</v>
      </c>
      <c r="GI158">
        <v>277.07299999999998</v>
      </c>
      <c r="GJ158">
        <v>0</v>
      </c>
      <c r="GK158">
        <v>2135</v>
      </c>
      <c r="GL158">
        <v>930.00099999999998</v>
      </c>
      <c r="GM158">
        <v>2637.81</v>
      </c>
      <c r="GN158">
        <v>297.5</v>
      </c>
      <c r="GO158">
        <v>7906.25</v>
      </c>
      <c r="GP158">
        <v>388.90899999999999</v>
      </c>
      <c r="GQ158">
        <v>168.15199999999999</v>
      </c>
      <c r="GR158">
        <v>65.400000000000006</v>
      </c>
      <c r="GS158">
        <v>622.46100000000001</v>
      </c>
      <c r="GT158">
        <v>49.003599999999999</v>
      </c>
      <c r="GU158">
        <v>54.21</v>
      </c>
      <c r="GV158">
        <v>3.66</v>
      </c>
      <c r="GW158">
        <v>39.268300000000004</v>
      </c>
      <c r="GX158">
        <v>31.93</v>
      </c>
      <c r="GY158">
        <v>23.209499999999998</v>
      </c>
      <c r="GZ158">
        <v>36.39</v>
      </c>
      <c r="HA158">
        <v>4.13</v>
      </c>
      <c r="HB158">
        <v>241.80099999999999</v>
      </c>
      <c r="HC158">
        <v>46.4</v>
      </c>
      <c r="HD158">
        <v>54.21</v>
      </c>
      <c r="HE158">
        <v>3.66</v>
      </c>
      <c r="HF158">
        <v>16.100000000000001</v>
      </c>
      <c r="HG158">
        <v>31.93</v>
      </c>
      <c r="HH158">
        <v>18.57</v>
      </c>
      <c r="HI158">
        <v>36.39</v>
      </c>
      <c r="HJ158">
        <v>4.13</v>
      </c>
      <c r="HK158">
        <v>211.39</v>
      </c>
      <c r="ID158">
        <v>0</v>
      </c>
      <c r="IE158">
        <v>2.4539200000000001</v>
      </c>
      <c r="IF158">
        <v>3.1638600000000003E-2</v>
      </c>
      <c r="IG158">
        <v>0</v>
      </c>
      <c r="IH158">
        <v>0.62342900000000001</v>
      </c>
      <c r="II158">
        <v>0.118043</v>
      </c>
      <c r="IJ158">
        <v>0.43196400000000001</v>
      </c>
      <c r="IK158">
        <v>6.2929700000000005E-2</v>
      </c>
      <c r="IL158">
        <v>3.72193</v>
      </c>
      <c r="IM158">
        <v>44.1</v>
      </c>
      <c r="IN158">
        <v>20</v>
      </c>
      <c r="IO158">
        <v>24.1</v>
      </c>
      <c r="IP158">
        <v>46.1</v>
      </c>
      <c r="IQ158">
        <v>20</v>
      </c>
      <c r="IR158">
        <v>26.1</v>
      </c>
      <c r="IU158">
        <v>21.11</v>
      </c>
      <c r="IV158">
        <v>31.57</v>
      </c>
      <c r="IW158">
        <v>24.84</v>
      </c>
      <c r="IX158">
        <v>32.69</v>
      </c>
      <c r="IY158">
        <v>21.11</v>
      </c>
      <c r="IZ158">
        <v>31.57</v>
      </c>
      <c r="JA158">
        <v>63.48</v>
      </c>
      <c r="JB158">
        <v>82.661900000000003</v>
      </c>
      <c r="JK158">
        <v>1</v>
      </c>
      <c r="JL158">
        <v>2.8233299999999999</v>
      </c>
      <c r="JM158">
        <v>2.8233299999999999</v>
      </c>
      <c r="JP158">
        <v>4303.6400000000003</v>
      </c>
      <c r="JQ158">
        <v>2.8233299999999999</v>
      </c>
      <c r="JR158">
        <v>0.25</v>
      </c>
      <c r="JS158">
        <v>0.41</v>
      </c>
      <c r="JT158">
        <v>2.1</v>
      </c>
      <c r="JU158">
        <v>0.26</v>
      </c>
      <c r="JV158">
        <v>0.4</v>
      </c>
      <c r="JW158">
        <v>2.17</v>
      </c>
      <c r="JZ158">
        <v>1</v>
      </c>
      <c r="KA158">
        <v>1</v>
      </c>
      <c r="KB158">
        <v>33.214100000000002</v>
      </c>
      <c r="KC158">
        <v>18.940100000000001</v>
      </c>
      <c r="KD158">
        <v>33.212800000000001</v>
      </c>
      <c r="KE158">
        <v>21.256</v>
      </c>
      <c r="KF158">
        <v>50.195</v>
      </c>
      <c r="KG158">
        <v>45.932200000000002</v>
      </c>
      <c r="KJ158">
        <v>27.395099999999999</v>
      </c>
      <c r="KK158">
        <v>37.264899999999997</v>
      </c>
      <c r="KL158">
        <v>55.284100000000002</v>
      </c>
      <c r="KM158">
        <v>16.012</v>
      </c>
      <c r="KN158">
        <v>0</v>
      </c>
      <c r="KO158">
        <v>-658.89300000000003</v>
      </c>
      <c r="KP158">
        <v>0</v>
      </c>
      <c r="KQ158">
        <v>0</v>
      </c>
      <c r="KR158">
        <v>109.703</v>
      </c>
      <c r="KS158">
        <v>186.93700000000001</v>
      </c>
      <c r="KT158">
        <v>413.96499999999997</v>
      </c>
      <c r="KU158">
        <v>26.198699999999999</v>
      </c>
      <c r="KV158">
        <v>213.86799999999999</v>
      </c>
      <c r="KW158">
        <v>1046.98</v>
      </c>
      <c r="KX158">
        <v>607.86199999999997</v>
      </c>
      <c r="KY158">
        <v>0</v>
      </c>
      <c r="KZ158">
        <v>229.07599999999999</v>
      </c>
      <c r="LA158">
        <v>1883.92</v>
      </c>
      <c r="LB158">
        <v>28.4787</v>
      </c>
      <c r="LC158">
        <v>49.5916</v>
      </c>
      <c r="LD158">
        <v>55.284100000000002</v>
      </c>
      <c r="LE158">
        <v>16.012</v>
      </c>
      <c r="LF158">
        <v>-658.89300000000003</v>
      </c>
      <c r="LG158">
        <v>109.703</v>
      </c>
      <c r="LH158">
        <v>187.92699999999999</v>
      </c>
      <c r="LI158">
        <v>413.96499999999997</v>
      </c>
      <c r="LJ158">
        <v>26.198699999999999</v>
      </c>
      <c r="LK158">
        <v>228.267</v>
      </c>
      <c r="LL158">
        <v>1100.57</v>
      </c>
      <c r="LM158">
        <v>607.86199999999997</v>
      </c>
      <c r="LN158">
        <v>229.07599999999999</v>
      </c>
      <c r="LO158">
        <v>1937.51</v>
      </c>
      <c r="LP158">
        <v>97.323899999999995</v>
      </c>
      <c r="LQ158">
        <v>281.65800000000002</v>
      </c>
      <c r="LR158">
        <v>55.284100000000002</v>
      </c>
      <c r="LS158">
        <v>0</v>
      </c>
      <c r="LT158">
        <v>463.08</v>
      </c>
      <c r="LU158">
        <v>187.226</v>
      </c>
      <c r="LV158">
        <v>544.68899999999996</v>
      </c>
      <c r="LW158">
        <v>71.471400000000003</v>
      </c>
      <c r="LX158">
        <v>1700.73</v>
      </c>
      <c r="LY158">
        <v>2063.9499999999998</v>
      </c>
      <c r="LZ158">
        <v>892.38499999999999</v>
      </c>
      <c r="MA158">
        <v>347.08</v>
      </c>
      <c r="MB158">
        <v>3303.42</v>
      </c>
    </row>
    <row r="159" spans="1:340" x14ac:dyDescent="0.25">
      <c r="A159" s="26">
        <v>44502.591689814813</v>
      </c>
      <c r="B159" t="s">
        <v>1507</v>
      </c>
      <c r="C159" t="s">
        <v>983</v>
      </c>
      <c r="D159">
        <v>12</v>
      </c>
      <c r="E159">
        <v>1</v>
      </c>
      <c r="F159">
        <v>2100</v>
      </c>
      <c r="G159" t="s">
        <v>87</v>
      </c>
      <c r="H159" t="s">
        <v>393</v>
      </c>
      <c r="I159">
        <v>4.67</v>
      </c>
      <c r="J159">
        <v>2</v>
      </c>
      <c r="K159">
        <v>1.9</v>
      </c>
      <c r="L159">
        <v>24.2</v>
      </c>
      <c r="O159">
        <v>133.65600000000001</v>
      </c>
      <c r="P159">
        <v>159.15100000000001</v>
      </c>
      <c r="Q159">
        <v>277.07299999999998</v>
      </c>
      <c r="R159">
        <v>81.433199999999999</v>
      </c>
      <c r="S159">
        <v>0</v>
      </c>
      <c r="T159">
        <v>-4302.38</v>
      </c>
      <c r="U159">
        <v>0</v>
      </c>
      <c r="V159">
        <v>0</v>
      </c>
      <c r="W159">
        <v>505.55700000000002</v>
      </c>
      <c r="X159">
        <v>938.41600000000005</v>
      </c>
      <c r="Y159">
        <v>2025.88</v>
      </c>
      <c r="Z159">
        <v>119.621</v>
      </c>
      <c r="AA159">
        <v>-61.5929</v>
      </c>
      <c r="AB159">
        <v>651.31299999999999</v>
      </c>
      <c r="AC159">
        <v>197.28100000000001</v>
      </c>
      <c r="AD159">
        <v>116.41</v>
      </c>
      <c r="AE159">
        <v>0</v>
      </c>
      <c r="AF159">
        <v>43.1646</v>
      </c>
      <c r="AG159">
        <v>356.85599999999999</v>
      </c>
      <c r="AH159">
        <v>313.69099999999997</v>
      </c>
      <c r="AI159">
        <v>22.24</v>
      </c>
      <c r="AJ159">
        <v>14.7</v>
      </c>
      <c r="AK159">
        <v>3.66</v>
      </c>
      <c r="AL159">
        <v>12.26</v>
      </c>
      <c r="AM159">
        <v>0</v>
      </c>
      <c r="AN159">
        <v>-48.35</v>
      </c>
      <c r="AO159">
        <v>0</v>
      </c>
      <c r="AP159">
        <v>0</v>
      </c>
      <c r="AQ159">
        <v>7.37</v>
      </c>
      <c r="AR159">
        <v>17.37</v>
      </c>
      <c r="AS159">
        <v>27.51</v>
      </c>
      <c r="AT159">
        <v>1.64</v>
      </c>
      <c r="AU159">
        <v>58.4</v>
      </c>
      <c r="AV159">
        <v>52.86</v>
      </c>
      <c r="BI159">
        <v>0</v>
      </c>
      <c r="BJ159">
        <v>0.56546600000000002</v>
      </c>
      <c r="BK159">
        <v>3.1638600000000003E-2</v>
      </c>
      <c r="BL159">
        <v>1.4071200000000001E-2</v>
      </c>
      <c r="BM159">
        <v>0</v>
      </c>
      <c r="BN159">
        <v>-8.0562099999999998E-2</v>
      </c>
      <c r="BO159">
        <v>0</v>
      </c>
      <c r="BP159">
        <v>0</v>
      </c>
      <c r="BQ159">
        <v>0.134212</v>
      </c>
      <c r="BR159">
        <v>0.17436199999999999</v>
      </c>
      <c r="BS159">
        <v>0.30364400000000002</v>
      </c>
      <c r="BT159">
        <v>2.03874E-2</v>
      </c>
      <c r="BU159">
        <v>1.1632199999999999</v>
      </c>
      <c r="BV159">
        <v>0.61117600000000005</v>
      </c>
      <c r="BW159">
        <v>140.49700000000001</v>
      </c>
      <c r="BX159">
        <v>209.15</v>
      </c>
      <c r="BY159">
        <v>277.07299999999998</v>
      </c>
      <c r="BZ159">
        <v>81.134900000000002</v>
      </c>
      <c r="CA159">
        <v>-4302.38</v>
      </c>
      <c r="CB159">
        <v>505.55700000000002</v>
      </c>
      <c r="CC159">
        <v>943.46699999999998</v>
      </c>
      <c r="CD159">
        <v>2025.88</v>
      </c>
      <c r="CE159">
        <v>119.621</v>
      </c>
      <c r="CF159" s="27">
        <v>6.0639E-5</v>
      </c>
      <c r="CG159">
        <v>707.85500000000002</v>
      </c>
      <c r="CH159">
        <v>207.37899999999999</v>
      </c>
      <c r="CI159">
        <v>114.539</v>
      </c>
      <c r="CJ159">
        <v>43.1646</v>
      </c>
      <c r="CK159">
        <v>365.08300000000003</v>
      </c>
      <c r="CL159">
        <v>321.91800000000001</v>
      </c>
      <c r="CM159">
        <v>23.44</v>
      </c>
      <c r="CN159">
        <v>18.350000000000001</v>
      </c>
      <c r="CO159">
        <v>3.66</v>
      </c>
      <c r="CP159">
        <v>12.08</v>
      </c>
      <c r="CQ159">
        <v>-48.37</v>
      </c>
      <c r="CR159">
        <v>7.37</v>
      </c>
      <c r="CS159">
        <v>17.440000000000001</v>
      </c>
      <c r="CT159">
        <v>27.51</v>
      </c>
      <c r="CU159">
        <v>1.64</v>
      </c>
      <c r="CV159">
        <v>63.12</v>
      </c>
      <c r="CW159">
        <v>57.53</v>
      </c>
      <c r="DH159">
        <v>0</v>
      </c>
      <c r="DI159">
        <v>0.73802199999999996</v>
      </c>
      <c r="DJ159">
        <v>3.1638600000000003E-2</v>
      </c>
      <c r="DK159">
        <v>1.40705E-2</v>
      </c>
      <c r="DL159">
        <v>-8.0562099999999998E-2</v>
      </c>
      <c r="DM159">
        <v>0.134212</v>
      </c>
      <c r="DN159">
        <v>0.17513200000000001</v>
      </c>
      <c r="DO159">
        <v>0.30364400000000002</v>
      </c>
      <c r="DP159">
        <v>2.03874E-2</v>
      </c>
      <c r="DQ159">
        <v>1.3365400000000001</v>
      </c>
      <c r="DR159">
        <v>0.78373099999999996</v>
      </c>
      <c r="DS159" t="s">
        <v>1352</v>
      </c>
      <c r="DT159" t="s">
        <v>670</v>
      </c>
      <c r="DU159" t="s">
        <v>665</v>
      </c>
      <c r="DV159" t="s">
        <v>501</v>
      </c>
      <c r="DW159">
        <v>0.17332500000000001</v>
      </c>
      <c r="DX159">
        <v>0.17255599999999999</v>
      </c>
      <c r="DY159">
        <v>7.5</v>
      </c>
      <c r="DZ159">
        <v>8.1</v>
      </c>
      <c r="EC159">
        <v>133.65600000000001</v>
      </c>
      <c r="ED159">
        <v>159.15100000000001</v>
      </c>
      <c r="EE159">
        <v>277.07299999999998</v>
      </c>
      <c r="EF159">
        <v>81.433199999999999</v>
      </c>
      <c r="EG159">
        <v>0</v>
      </c>
      <c r="EH159">
        <v>-4302.38</v>
      </c>
      <c r="EI159">
        <v>0</v>
      </c>
      <c r="EJ159">
        <v>0</v>
      </c>
      <c r="EK159">
        <v>505.55700000000002</v>
      </c>
      <c r="EL159">
        <v>938.41600000000005</v>
      </c>
      <c r="EM159">
        <v>2025.88</v>
      </c>
      <c r="EN159">
        <v>119.621</v>
      </c>
      <c r="EO159">
        <v>-61.5929</v>
      </c>
      <c r="EP159">
        <v>197.28100000000001</v>
      </c>
      <c r="EQ159">
        <v>116.41</v>
      </c>
      <c r="ER159">
        <v>0</v>
      </c>
      <c r="ES159">
        <v>43.1646</v>
      </c>
      <c r="ET159">
        <v>356.85599999999999</v>
      </c>
      <c r="EU159">
        <v>22.24</v>
      </c>
      <c r="EV159">
        <v>14.7</v>
      </c>
      <c r="EW159">
        <v>3.66</v>
      </c>
      <c r="EX159">
        <v>12.26</v>
      </c>
      <c r="EY159">
        <v>0</v>
      </c>
      <c r="EZ159">
        <v>-48.35</v>
      </c>
      <c r="FA159">
        <v>0</v>
      </c>
      <c r="FB159">
        <v>0</v>
      </c>
      <c r="FC159">
        <v>7.37</v>
      </c>
      <c r="FD159">
        <v>17.37</v>
      </c>
      <c r="FE159">
        <v>27.51</v>
      </c>
      <c r="FF159">
        <v>1.64</v>
      </c>
      <c r="FG159">
        <v>58.4</v>
      </c>
      <c r="FT159">
        <v>0</v>
      </c>
      <c r="FU159">
        <v>0.56546600000000002</v>
      </c>
      <c r="FV159">
        <v>3.1638600000000003E-2</v>
      </c>
      <c r="FW159">
        <v>1.4071200000000001E-2</v>
      </c>
      <c r="FX159">
        <v>0</v>
      </c>
      <c r="FY159">
        <v>-8.0562099999999998E-2</v>
      </c>
      <c r="FZ159">
        <v>0</v>
      </c>
      <c r="GA159">
        <v>0</v>
      </c>
      <c r="GB159">
        <v>0.134212</v>
      </c>
      <c r="GC159">
        <v>0.17436199999999999</v>
      </c>
      <c r="GD159">
        <v>0.30364400000000002</v>
      </c>
      <c r="GE159">
        <v>2.03874E-2</v>
      </c>
      <c r="GF159">
        <v>1.1632199999999999</v>
      </c>
      <c r="GG159">
        <v>467.20299999999997</v>
      </c>
      <c r="GH159">
        <v>1161.6600000000001</v>
      </c>
      <c r="GI159">
        <v>277.07299999999998</v>
      </c>
      <c r="GJ159">
        <v>0</v>
      </c>
      <c r="GK159">
        <v>2135</v>
      </c>
      <c r="GL159">
        <v>930.00099999999998</v>
      </c>
      <c r="GM159">
        <v>2637.81</v>
      </c>
      <c r="GN159">
        <v>297.5</v>
      </c>
      <c r="GO159">
        <v>7906.25</v>
      </c>
      <c r="GP159">
        <v>388.90899999999999</v>
      </c>
      <c r="GQ159">
        <v>168.15199999999999</v>
      </c>
      <c r="GR159">
        <v>65.400000000000006</v>
      </c>
      <c r="GS159">
        <v>622.46100000000001</v>
      </c>
      <c r="GT159">
        <v>49.003599999999999</v>
      </c>
      <c r="GU159">
        <v>54.21</v>
      </c>
      <c r="GV159">
        <v>3.66</v>
      </c>
      <c r="GW159">
        <v>39.268300000000004</v>
      </c>
      <c r="GX159">
        <v>31.93</v>
      </c>
      <c r="GY159">
        <v>23.209499999999998</v>
      </c>
      <c r="GZ159">
        <v>36.39</v>
      </c>
      <c r="HA159">
        <v>4.13</v>
      </c>
      <c r="HB159">
        <v>241.80099999999999</v>
      </c>
      <c r="HC159">
        <v>46.4</v>
      </c>
      <c r="HD159">
        <v>54.21</v>
      </c>
      <c r="HE159">
        <v>3.66</v>
      </c>
      <c r="HF159">
        <v>16.100000000000001</v>
      </c>
      <c r="HG159">
        <v>31.93</v>
      </c>
      <c r="HH159">
        <v>18.57</v>
      </c>
      <c r="HI159">
        <v>36.39</v>
      </c>
      <c r="HJ159">
        <v>4.13</v>
      </c>
      <c r="HK159">
        <v>211.39</v>
      </c>
      <c r="ID159">
        <v>0</v>
      </c>
      <c r="IE159">
        <v>2.4539200000000001</v>
      </c>
      <c r="IF159">
        <v>3.1638600000000003E-2</v>
      </c>
      <c r="IG159">
        <v>0</v>
      </c>
      <c r="IH159">
        <v>0.62342900000000001</v>
      </c>
      <c r="II159">
        <v>0.118043</v>
      </c>
      <c r="IJ159">
        <v>0.43196400000000001</v>
      </c>
      <c r="IK159">
        <v>6.2929700000000005E-2</v>
      </c>
      <c r="IL159">
        <v>3.72193</v>
      </c>
      <c r="IM159">
        <v>44.1</v>
      </c>
      <c r="IN159">
        <v>19.899999999999999</v>
      </c>
      <c r="IO159">
        <v>24.2</v>
      </c>
      <c r="IP159">
        <v>46.1</v>
      </c>
      <c r="IQ159">
        <v>20</v>
      </c>
      <c r="IR159">
        <v>26.1</v>
      </c>
      <c r="IU159">
        <v>21.11</v>
      </c>
      <c r="IV159">
        <v>31.75</v>
      </c>
      <c r="IW159">
        <v>24.84</v>
      </c>
      <c r="IX159">
        <v>32.69</v>
      </c>
      <c r="IY159">
        <v>21.11</v>
      </c>
      <c r="IZ159">
        <v>31.75</v>
      </c>
      <c r="JA159">
        <v>63.48</v>
      </c>
      <c r="JB159">
        <v>82.661900000000003</v>
      </c>
      <c r="JK159">
        <v>1</v>
      </c>
      <c r="JL159">
        <v>2.8233299999999999</v>
      </c>
      <c r="JM159">
        <v>2.8233299999999999</v>
      </c>
      <c r="JP159">
        <v>4303.6400000000003</v>
      </c>
      <c r="JQ159">
        <v>2.8233299999999999</v>
      </c>
      <c r="JR159">
        <v>0.25</v>
      </c>
      <c r="JS159">
        <v>0.41</v>
      </c>
      <c r="JT159">
        <v>2.11</v>
      </c>
      <c r="JU159">
        <v>0.26</v>
      </c>
      <c r="JV159">
        <v>0.4</v>
      </c>
      <c r="JW159">
        <v>2.17</v>
      </c>
      <c r="JZ159">
        <v>1</v>
      </c>
      <c r="KA159">
        <v>1</v>
      </c>
      <c r="KB159">
        <v>33.214100000000002</v>
      </c>
      <c r="KC159">
        <v>18.940100000000001</v>
      </c>
      <c r="KD159">
        <v>33.212800000000001</v>
      </c>
      <c r="KE159">
        <v>21.256</v>
      </c>
      <c r="KF159">
        <v>50.195</v>
      </c>
      <c r="KG159">
        <v>45.932200000000002</v>
      </c>
      <c r="KJ159">
        <v>27.395099999999999</v>
      </c>
      <c r="KK159">
        <v>37.264899999999997</v>
      </c>
      <c r="KL159">
        <v>55.284100000000002</v>
      </c>
      <c r="KM159">
        <v>16.0688</v>
      </c>
      <c r="KN159">
        <v>0</v>
      </c>
      <c r="KO159">
        <v>-658.89300000000003</v>
      </c>
      <c r="KP159">
        <v>0</v>
      </c>
      <c r="KQ159">
        <v>0</v>
      </c>
      <c r="KR159">
        <v>109.703</v>
      </c>
      <c r="KS159">
        <v>186.93700000000001</v>
      </c>
      <c r="KT159">
        <v>413.96499999999997</v>
      </c>
      <c r="KU159">
        <v>26.198699999999999</v>
      </c>
      <c r="KV159">
        <v>213.92400000000001</v>
      </c>
      <c r="KW159">
        <v>1046.98</v>
      </c>
      <c r="KX159">
        <v>617.79</v>
      </c>
      <c r="KY159">
        <v>0</v>
      </c>
      <c r="KZ159">
        <v>229.07599999999999</v>
      </c>
      <c r="LA159">
        <v>1893.84</v>
      </c>
      <c r="LB159">
        <v>28.4787</v>
      </c>
      <c r="LC159">
        <v>49.5916</v>
      </c>
      <c r="LD159">
        <v>55.284100000000002</v>
      </c>
      <c r="LE159">
        <v>16.012</v>
      </c>
      <c r="LF159">
        <v>-658.89300000000003</v>
      </c>
      <c r="LG159">
        <v>109.703</v>
      </c>
      <c r="LH159">
        <v>187.92699999999999</v>
      </c>
      <c r="LI159">
        <v>413.96499999999997</v>
      </c>
      <c r="LJ159">
        <v>26.198699999999999</v>
      </c>
      <c r="LK159">
        <v>228.267</v>
      </c>
      <c r="LL159">
        <v>1100.57</v>
      </c>
      <c r="LM159">
        <v>607.86199999999997</v>
      </c>
      <c r="LN159">
        <v>229.07599999999999</v>
      </c>
      <c r="LO159">
        <v>1937.51</v>
      </c>
      <c r="LP159">
        <v>97.323899999999995</v>
      </c>
      <c r="LQ159">
        <v>281.65800000000002</v>
      </c>
      <c r="LR159">
        <v>55.284100000000002</v>
      </c>
      <c r="LS159">
        <v>0</v>
      </c>
      <c r="LT159">
        <v>463.08</v>
      </c>
      <c r="LU159">
        <v>187.226</v>
      </c>
      <c r="LV159">
        <v>544.68899999999996</v>
      </c>
      <c r="LW159">
        <v>71.471400000000003</v>
      </c>
      <c r="LX159">
        <v>1700.73</v>
      </c>
      <c r="LY159">
        <v>2063.9499999999998</v>
      </c>
      <c r="LZ159">
        <v>892.38499999999999</v>
      </c>
      <c r="MA159">
        <v>347.08</v>
      </c>
      <c r="MB159">
        <v>3303.42</v>
      </c>
    </row>
    <row r="160" spans="1:340" x14ac:dyDescent="0.25">
      <c r="A160" s="26">
        <v>44502.592037037037</v>
      </c>
      <c r="B160" t="s">
        <v>1508</v>
      </c>
      <c r="C160" t="s">
        <v>985</v>
      </c>
      <c r="D160">
        <v>12</v>
      </c>
      <c r="E160">
        <v>1</v>
      </c>
      <c r="F160">
        <v>2100</v>
      </c>
      <c r="G160" t="s">
        <v>87</v>
      </c>
      <c r="H160" t="s">
        <v>393</v>
      </c>
      <c r="I160">
        <v>6.49</v>
      </c>
      <c r="J160">
        <v>2.7</v>
      </c>
      <c r="K160">
        <v>2.7</v>
      </c>
      <c r="L160">
        <v>23.4</v>
      </c>
      <c r="O160">
        <v>133.65600000000001</v>
      </c>
      <c r="P160">
        <v>159.15100000000001</v>
      </c>
      <c r="Q160">
        <v>277.07299999999998</v>
      </c>
      <c r="R160">
        <v>81.134900000000002</v>
      </c>
      <c r="S160">
        <v>0</v>
      </c>
      <c r="T160">
        <v>-4302.38</v>
      </c>
      <c r="U160">
        <v>0</v>
      </c>
      <c r="V160">
        <v>0</v>
      </c>
      <c r="W160">
        <v>505.55700000000002</v>
      </c>
      <c r="X160">
        <v>938.41600000000005</v>
      </c>
      <c r="Y160">
        <v>2025.88</v>
      </c>
      <c r="Z160">
        <v>119.621</v>
      </c>
      <c r="AA160">
        <v>-61.891100000000002</v>
      </c>
      <c r="AB160">
        <v>651.01499999999999</v>
      </c>
      <c r="AC160">
        <v>197.28100000000001</v>
      </c>
      <c r="AD160">
        <v>97.350200000000001</v>
      </c>
      <c r="AE160">
        <v>0</v>
      </c>
      <c r="AF160">
        <v>43.1646</v>
      </c>
      <c r="AG160">
        <v>337.79599999999999</v>
      </c>
      <c r="AH160">
        <v>294.63200000000001</v>
      </c>
      <c r="AI160">
        <v>22.24</v>
      </c>
      <c r="AJ160">
        <v>14.7</v>
      </c>
      <c r="AK160">
        <v>3.66</v>
      </c>
      <c r="AL160">
        <v>10.44</v>
      </c>
      <c r="AM160">
        <v>0</v>
      </c>
      <c r="AN160">
        <v>-48.35</v>
      </c>
      <c r="AO160">
        <v>0</v>
      </c>
      <c r="AP160">
        <v>0</v>
      </c>
      <c r="AQ160">
        <v>7.37</v>
      </c>
      <c r="AR160">
        <v>17.37</v>
      </c>
      <c r="AS160">
        <v>27.51</v>
      </c>
      <c r="AT160">
        <v>1.64</v>
      </c>
      <c r="AU160">
        <v>56.58</v>
      </c>
      <c r="AV160">
        <v>51.04</v>
      </c>
      <c r="BI160">
        <v>0</v>
      </c>
      <c r="BJ160">
        <v>0.56546600000000002</v>
      </c>
      <c r="BK160">
        <v>3.1638600000000003E-2</v>
      </c>
      <c r="BL160">
        <v>1.40705E-2</v>
      </c>
      <c r="BM160">
        <v>0</v>
      </c>
      <c r="BN160">
        <v>-8.0562099999999998E-2</v>
      </c>
      <c r="BO160">
        <v>0</v>
      </c>
      <c r="BP160">
        <v>0</v>
      </c>
      <c r="BQ160">
        <v>0.134212</v>
      </c>
      <c r="BR160">
        <v>0.17436199999999999</v>
      </c>
      <c r="BS160">
        <v>0.30364400000000002</v>
      </c>
      <c r="BT160">
        <v>2.03874E-2</v>
      </c>
      <c r="BU160">
        <v>1.1632199999999999</v>
      </c>
      <c r="BV160">
        <v>0.61117500000000002</v>
      </c>
      <c r="BW160">
        <v>140.49700000000001</v>
      </c>
      <c r="BX160">
        <v>209.15</v>
      </c>
      <c r="BY160">
        <v>277.07299999999998</v>
      </c>
      <c r="BZ160">
        <v>81.134900000000002</v>
      </c>
      <c r="CA160">
        <v>-4302.38</v>
      </c>
      <c r="CB160">
        <v>505.55700000000002</v>
      </c>
      <c r="CC160">
        <v>943.46699999999998</v>
      </c>
      <c r="CD160">
        <v>2025.88</v>
      </c>
      <c r="CE160">
        <v>119.621</v>
      </c>
      <c r="CF160" s="27">
        <v>6.0639E-5</v>
      </c>
      <c r="CG160">
        <v>707.85500000000002</v>
      </c>
      <c r="CH160">
        <v>207.37899999999999</v>
      </c>
      <c r="CI160">
        <v>114.539</v>
      </c>
      <c r="CJ160">
        <v>43.1646</v>
      </c>
      <c r="CK160">
        <v>365.08300000000003</v>
      </c>
      <c r="CL160">
        <v>321.91800000000001</v>
      </c>
      <c r="CM160">
        <v>23.44</v>
      </c>
      <c r="CN160">
        <v>18.350000000000001</v>
      </c>
      <c r="CO160">
        <v>3.66</v>
      </c>
      <c r="CP160">
        <v>12.08</v>
      </c>
      <c r="CQ160">
        <v>-48.37</v>
      </c>
      <c r="CR160">
        <v>7.37</v>
      </c>
      <c r="CS160">
        <v>17.440000000000001</v>
      </c>
      <c r="CT160">
        <v>27.51</v>
      </c>
      <c r="CU160">
        <v>1.64</v>
      </c>
      <c r="CV160">
        <v>63.12</v>
      </c>
      <c r="CW160">
        <v>57.53</v>
      </c>
      <c r="DH160">
        <v>0</v>
      </c>
      <c r="DI160">
        <v>0.73802199999999996</v>
      </c>
      <c r="DJ160">
        <v>3.1638600000000003E-2</v>
      </c>
      <c r="DK160">
        <v>1.40705E-2</v>
      </c>
      <c r="DL160">
        <v>-8.0562099999999998E-2</v>
      </c>
      <c r="DM160">
        <v>0.134212</v>
      </c>
      <c r="DN160">
        <v>0.17513200000000001</v>
      </c>
      <c r="DO160">
        <v>0.30364400000000002</v>
      </c>
      <c r="DP160">
        <v>2.03874E-2</v>
      </c>
      <c r="DQ160">
        <v>1.3365400000000001</v>
      </c>
      <c r="DR160">
        <v>0.78373099999999996</v>
      </c>
      <c r="DS160" t="s">
        <v>1352</v>
      </c>
      <c r="DT160" t="s">
        <v>670</v>
      </c>
      <c r="DU160" t="s">
        <v>665</v>
      </c>
      <c r="DV160" t="s">
        <v>501</v>
      </c>
      <c r="DW160">
        <v>0.17332600000000001</v>
      </c>
      <c r="DX160">
        <v>0.17255599999999999</v>
      </c>
      <c r="DY160">
        <v>10.4</v>
      </c>
      <c r="DZ160">
        <v>11.3</v>
      </c>
      <c r="EC160">
        <v>133.65600000000001</v>
      </c>
      <c r="ED160">
        <v>159.15100000000001</v>
      </c>
      <c r="EE160">
        <v>277.07299999999998</v>
      </c>
      <c r="EF160">
        <v>81.134900000000002</v>
      </c>
      <c r="EG160">
        <v>0</v>
      </c>
      <c r="EH160">
        <v>-4302.38</v>
      </c>
      <c r="EI160">
        <v>0</v>
      </c>
      <c r="EJ160">
        <v>0</v>
      </c>
      <c r="EK160">
        <v>505.55700000000002</v>
      </c>
      <c r="EL160">
        <v>938.41600000000005</v>
      </c>
      <c r="EM160">
        <v>2025.88</v>
      </c>
      <c r="EN160">
        <v>119.621</v>
      </c>
      <c r="EO160">
        <v>-61.891100000000002</v>
      </c>
      <c r="EP160">
        <v>197.28100000000001</v>
      </c>
      <c r="EQ160">
        <v>97.350200000000001</v>
      </c>
      <c r="ER160">
        <v>0</v>
      </c>
      <c r="ES160">
        <v>43.1646</v>
      </c>
      <c r="ET160">
        <v>337.79599999999999</v>
      </c>
      <c r="EU160">
        <v>22.24</v>
      </c>
      <c r="EV160">
        <v>14.7</v>
      </c>
      <c r="EW160">
        <v>3.66</v>
      </c>
      <c r="EX160">
        <v>10.44</v>
      </c>
      <c r="EY160">
        <v>0</v>
      </c>
      <c r="EZ160">
        <v>-48.35</v>
      </c>
      <c r="FA160">
        <v>0</v>
      </c>
      <c r="FB160">
        <v>0</v>
      </c>
      <c r="FC160">
        <v>7.37</v>
      </c>
      <c r="FD160">
        <v>17.37</v>
      </c>
      <c r="FE160">
        <v>27.51</v>
      </c>
      <c r="FF160">
        <v>1.64</v>
      </c>
      <c r="FG160">
        <v>56.58</v>
      </c>
      <c r="FT160">
        <v>0</v>
      </c>
      <c r="FU160">
        <v>0.56546600000000002</v>
      </c>
      <c r="FV160">
        <v>3.1638600000000003E-2</v>
      </c>
      <c r="FW160">
        <v>1.40705E-2</v>
      </c>
      <c r="FX160">
        <v>0</v>
      </c>
      <c r="FY160">
        <v>-8.0562099999999998E-2</v>
      </c>
      <c r="FZ160">
        <v>0</v>
      </c>
      <c r="GA160">
        <v>0</v>
      </c>
      <c r="GB160">
        <v>0.134212</v>
      </c>
      <c r="GC160">
        <v>0.17436199999999999</v>
      </c>
      <c r="GD160">
        <v>0.30364400000000002</v>
      </c>
      <c r="GE160">
        <v>2.03874E-2</v>
      </c>
      <c r="GF160">
        <v>1.1632199999999999</v>
      </c>
      <c r="GG160">
        <v>467.20299999999997</v>
      </c>
      <c r="GH160">
        <v>1161.6600000000001</v>
      </c>
      <c r="GI160">
        <v>277.07299999999998</v>
      </c>
      <c r="GJ160">
        <v>0</v>
      </c>
      <c r="GK160">
        <v>2135</v>
      </c>
      <c r="GL160">
        <v>930.00099999999998</v>
      </c>
      <c r="GM160">
        <v>2637.81</v>
      </c>
      <c r="GN160">
        <v>297.5</v>
      </c>
      <c r="GO160">
        <v>7906.25</v>
      </c>
      <c r="GP160">
        <v>388.90899999999999</v>
      </c>
      <c r="GQ160">
        <v>168.15199999999999</v>
      </c>
      <c r="GR160">
        <v>65.400000000000006</v>
      </c>
      <c r="GS160">
        <v>622.46100000000001</v>
      </c>
      <c r="GT160">
        <v>49.003599999999999</v>
      </c>
      <c r="GU160">
        <v>54.21</v>
      </c>
      <c r="GV160">
        <v>3.66</v>
      </c>
      <c r="GW160">
        <v>39.268300000000004</v>
      </c>
      <c r="GX160">
        <v>31.93</v>
      </c>
      <c r="GY160">
        <v>23.209499999999998</v>
      </c>
      <c r="GZ160">
        <v>36.39</v>
      </c>
      <c r="HA160">
        <v>4.13</v>
      </c>
      <c r="HB160">
        <v>241.80099999999999</v>
      </c>
      <c r="HC160">
        <v>46.4</v>
      </c>
      <c r="HD160">
        <v>54.21</v>
      </c>
      <c r="HE160">
        <v>3.66</v>
      </c>
      <c r="HF160">
        <v>16.100000000000001</v>
      </c>
      <c r="HG160">
        <v>31.93</v>
      </c>
      <c r="HH160">
        <v>18.57</v>
      </c>
      <c r="HI160">
        <v>36.39</v>
      </c>
      <c r="HJ160">
        <v>4.13</v>
      </c>
      <c r="HK160">
        <v>211.39</v>
      </c>
      <c r="ID160">
        <v>0</v>
      </c>
      <c r="IE160">
        <v>2.4539200000000001</v>
      </c>
      <c r="IF160">
        <v>3.1638600000000003E-2</v>
      </c>
      <c r="IG160">
        <v>0</v>
      </c>
      <c r="IH160">
        <v>0.62342900000000001</v>
      </c>
      <c r="II160">
        <v>0.118043</v>
      </c>
      <c r="IJ160">
        <v>0.43196400000000001</v>
      </c>
      <c r="IK160">
        <v>6.2929700000000005E-2</v>
      </c>
      <c r="IL160">
        <v>3.72193</v>
      </c>
      <c r="IM160">
        <v>43.4</v>
      </c>
      <c r="IN160">
        <v>20</v>
      </c>
      <c r="IO160">
        <v>23.4</v>
      </c>
      <c r="IP160">
        <v>46.1</v>
      </c>
      <c r="IQ160">
        <v>20</v>
      </c>
      <c r="IR160">
        <v>26.1</v>
      </c>
      <c r="IU160">
        <v>21.11</v>
      </c>
      <c r="IV160">
        <v>29.93</v>
      </c>
      <c r="IW160">
        <v>24.84</v>
      </c>
      <c r="IX160">
        <v>32.69</v>
      </c>
      <c r="IY160">
        <v>21.11</v>
      </c>
      <c r="IZ160">
        <v>29.93</v>
      </c>
      <c r="JA160">
        <v>63.48</v>
      </c>
      <c r="JB160">
        <v>82.661900000000003</v>
      </c>
      <c r="JK160">
        <v>1</v>
      </c>
      <c r="JL160">
        <v>2.8233299999999999</v>
      </c>
      <c r="JM160">
        <v>2.8233299999999999</v>
      </c>
      <c r="JP160">
        <v>4303.6400000000003</v>
      </c>
      <c r="JQ160">
        <v>2.8233299999999999</v>
      </c>
      <c r="JR160">
        <v>0.25</v>
      </c>
      <c r="JS160">
        <v>0.41</v>
      </c>
      <c r="JT160">
        <v>2.0099999999999998</v>
      </c>
      <c r="JU160">
        <v>0.26</v>
      </c>
      <c r="JV160">
        <v>0.4</v>
      </c>
      <c r="JW160">
        <v>2.17</v>
      </c>
      <c r="JZ160">
        <v>1</v>
      </c>
      <c r="KA160">
        <v>1</v>
      </c>
      <c r="KB160">
        <v>33.214100000000002</v>
      </c>
      <c r="KC160">
        <v>18.940100000000001</v>
      </c>
      <c r="KD160">
        <v>33.212800000000001</v>
      </c>
      <c r="KE160">
        <v>21.256</v>
      </c>
      <c r="KF160">
        <v>50.195</v>
      </c>
      <c r="KG160">
        <v>45.932200000000002</v>
      </c>
      <c r="KJ160">
        <v>27.395099999999999</v>
      </c>
      <c r="KK160">
        <v>37.264899999999997</v>
      </c>
      <c r="KL160">
        <v>55.284100000000002</v>
      </c>
      <c r="KM160">
        <v>16.012</v>
      </c>
      <c r="KN160">
        <v>0</v>
      </c>
      <c r="KO160">
        <v>-658.89300000000003</v>
      </c>
      <c r="KP160">
        <v>0</v>
      </c>
      <c r="KQ160">
        <v>0</v>
      </c>
      <c r="KR160">
        <v>109.703</v>
      </c>
      <c r="KS160">
        <v>186.93700000000001</v>
      </c>
      <c r="KT160">
        <v>413.96499999999997</v>
      </c>
      <c r="KU160">
        <v>26.198699999999999</v>
      </c>
      <c r="KV160">
        <v>213.86799999999999</v>
      </c>
      <c r="KW160">
        <v>1046.98</v>
      </c>
      <c r="KX160">
        <v>516.64099999999996</v>
      </c>
      <c r="KY160">
        <v>0</v>
      </c>
      <c r="KZ160">
        <v>229.07599999999999</v>
      </c>
      <c r="LA160">
        <v>1792.7</v>
      </c>
      <c r="LB160">
        <v>28.4787</v>
      </c>
      <c r="LC160">
        <v>49.5916</v>
      </c>
      <c r="LD160">
        <v>55.284100000000002</v>
      </c>
      <c r="LE160">
        <v>16.012</v>
      </c>
      <c r="LF160">
        <v>-658.89300000000003</v>
      </c>
      <c r="LG160">
        <v>109.703</v>
      </c>
      <c r="LH160">
        <v>187.92699999999999</v>
      </c>
      <c r="LI160">
        <v>413.96499999999997</v>
      </c>
      <c r="LJ160">
        <v>26.198699999999999</v>
      </c>
      <c r="LK160">
        <v>228.267</v>
      </c>
      <c r="LL160">
        <v>1100.57</v>
      </c>
      <c r="LM160">
        <v>607.86199999999997</v>
      </c>
      <c r="LN160">
        <v>229.07599999999999</v>
      </c>
      <c r="LO160">
        <v>1937.51</v>
      </c>
      <c r="LP160">
        <v>97.323899999999995</v>
      </c>
      <c r="LQ160">
        <v>281.65800000000002</v>
      </c>
      <c r="LR160">
        <v>55.284100000000002</v>
      </c>
      <c r="LS160">
        <v>0</v>
      </c>
      <c r="LT160">
        <v>463.08</v>
      </c>
      <c r="LU160">
        <v>187.226</v>
      </c>
      <c r="LV160">
        <v>544.68899999999996</v>
      </c>
      <c r="LW160">
        <v>71.471400000000003</v>
      </c>
      <c r="LX160">
        <v>1700.73</v>
      </c>
      <c r="LY160">
        <v>2063.9499999999998</v>
      </c>
      <c r="LZ160">
        <v>892.38499999999999</v>
      </c>
      <c r="MA160">
        <v>347.08</v>
      </c>
      <c r="MB160">
        <v>3303.42</v>
      </c>
    </row>
    <row r="161" spans="1:340" x14ac:dyDescent="0.25">
      <c r="A161" s="26">
        <v>44502.592395833337</v>
      </c>
      <c r="B161" t="s">
        <v>1509</v>
      </c>
      <c r="C161" t="s">
        <v>987</v>
      </c>
      <c r="D161">
        <v>12</v>
      </c>
      <c r="E161">
        <v>1</v>
      </c>
      <c r="F161">
        <v>2100</v>
      </c>
      <c r="G161" t="s">
        <v>87</v>
      </c>
      <c r="H161" t="s">
        <v>393</v>
      </c>
      <c r="I161">
        <v>0.25</v>
      </c>
      <c r="J161">
        <v>0.1</v>
      </c>
      <c r="K161">
        <v>0.1</v>
      </c>
      <c r="L161">
        <v>26</v>
      </c>
      <c r="O161">
        <v>133.65600000000001</v>
      </c>
      <c r="P161">
        <v>159.15100000000001</v>
      </c>
      <c r="Q161">
        <v>277.07299999999998</v>
      </c>
      <c r="R161">
        <v>0</v>
      </c>
      <c r="S161">
        <v>0</v>
      </c>
      <c r="T161">
        <v>-4302.38</v>
      </c>
      <c r="U161">
        <v>0</v>
      </c>
      <c r="V161">
        <v>0</v>
      </c>
      <c r="W161">
        <v>505.55700000000002</v>
      </c>
      <c r="X161">
        <v>938.41600000000005</v>
      </c>
      <c r="Y161">
        <v>2025.88</v>
      </c>
      <c r="Z161">
        <v>119.621</v>
      </c>
      <c r="AA161">
        <v>-143.02600000000001</v>
      </c>
      <c r="AB161">
        <v>569.88</v>
      </c>
      <c r="AC161">
        <v>197.28100000000001</v>
      </c>
      <c r="AD161">
        <v>174.239</v>
      </c>
      <c r="AE161">
        <v>0</v>
      </c>
      <c r="AF161">
        <v>43.1646</v>
      </c>
      <c r="AG161">
        <v>414.685</v>
      </c>
      <c r="AH161">
        <v>371.52100000000002</v>
      </c>
      <c r="AI161">
        <v>22.24</v>
      </c>
      <c r="AJ161">
        <v>14.7</v>
      </c>
      <c r="AK161">
        <v>3.66</v>
      </c>
      <c r="AL161">
        <v>16.68</v>
      </c>
      <c r="AM161">
        <v>0</v>
      </c>
      <c r="AN161">
        <v>-48.31</v>
      </c>
      <c r="AO161">
        <v>0</v>
      </c>
      <c r="AP161">
        <v>0</v>
      </c>
      <c r="AQ161">
        <v>7.37</v>
      </c>
      <c r="AR161">
        <v>17.37</v>
      </c>
      <c r="AS161">
        <v>27.51</v>
      </c>
      <c r="AT161">
        <v>1.64</v>
      </c>
      <c r="AU161">
        <v>62.86</v>
      </c>
      <c r="AV161">
        <v>57.28</v>
      </c>
      <c r="BI161">
        <v>0</v>
      </c>
      <c r="BJ161">
        <v>0.56546600000000002</v>
      </c>
      <c r="BK161">
        <v>3.1638600000000003E-2</v>
      </c>
      <c r="BL161">
        <v>0</v>
      </c>
      <c r="BM161">
        <v>0</v>
      </c>
      <c r="BN161">
        <v>-8.0562099999999998E-2</v>
      </c>
      <c r="BO161">
        <v>0</v>
      </c>
      <c r="BP161">
        <v>0</v>
      </c>
      <c r="BQ161">
        <v>0.134212</v>
      </c>
      <c r="BR161">
        <v>0.17436199999999999</v>
      </c>
      <c r="BS161">
        <v>0.30364400000000002</v>
      </c>
      <c r="BT161">
        <v>2.03874E-2</v>
      </c>
      <c r="BU161">
        <v>1.1491499999999999</v>
      </c>
      <c r="BV161">
        <v>0.59710399999999997</v>
      </c>
      <c r="BW161">
        <v>140.49700000000001</v>
      </c>
      <c r="BX161">
        <v>209.15</v>
      </c>
      <c r="BY161">
        <v>277.07299999999998</v>
      </c>
      <c r="BZ161">
        <v>81.134900000000002</v>
      </c>
      <c r="CA161">
        <v>-4302.38</v>
      </c>
      <c r="CB161">
        <v>505.55700000000002</v>
      </c>
      <c r="CC161">
        <v>943.46699999999998</v>
      </c>
      <c r="CD161">
        <v>2025.88</v>
      </c>
      <c r="CE161">
        <v>119.621</v>
      </c>
      <c r="CF161" s="27">
        <v>6.0639E-5</v>
      </c>
      <c r="CG161">
        <v>707.85500000000002</v>
      </c>
      <c r="CH161">
        <v>207.37899999999999</v>
      </c>
      <c r="CI161">
        <v>114.539</v>
      </c>
      <c r="CJ161">
        <v>43.1646</v>
      </c>
      <c r="CK161">
        <v>365.08300000000003</v>
      </c>
      <c r="CL161">
        <v>321.91800000000001</v>
      </c>
      <c r="CM161">
        <v>23.44</v>
      </c>
      <c r="CN161">
        <v>18.350000000000001</v>
      </c>
      <c r="CO161">
        <v>3.66</v>
      </c>
      <c r="CP161">
        <v>12.08</v>
      </c>
      <c r="CQ161">
        <v>-48.37</v>
      </c>
      <c r="CR161">
        <v>7.37</v>
      </c>
      <c r="CS161">
        <v>17.440000000000001</v>
      </c>
      <c r="CT161">
        <v>27.51</v>
      </c>
      <c r="CU161">
        <v>1.64</v>
      </c>
      <c r="CV161">
        <v>63.12</v>
      </c>
      <c r="CW161">
        <v>57.53</v>
      </c>
      <c r="DH161">
        <v>0</v>
      </c>
      <c r="DI161">
        <v>0.73802199999999996</v>
      </c>
      <c r="DJ161">
        <v>3.1638600000000003E-2</v>
      </c>
      <c r="DK161">
        <v>1.40705E-2</v>
      </c>
      <c r="DL161">
        <v>-8.0562099999999998E-2</v>
      </c>
      <c r="DM161">
        <v>0.134212</v>
      </c>
      <c r="DN161">
        <v>0.17513200000000001</v>
      </c>
      <c r="DO161">
        <v>0.30364400000000002</v>
      </c>
      <c r="DP161">
        <v>2.03874E-2</v>
      </c>
      <c r="DQ161">
        <v>1.3365400000000001</v>
      </c>
      <c r="DR161">
        <v>0.78373099999999996</v>
      </c>
      <c r="DS161" t="s">
        <v>1352</v>
      </c>
      <c r="DT161" t="s">
        <v>670</v>
      </c>
      <c r="DU161" t="s">
        <v>665</v>
      </c>
      <c r="DV161" t="s">
        <v>501</v>
      </c>
      <c r="DW161">
        <v>0.18739600000000001</v>
      </c>
      <c r="DX161">
        <v>0.18662699999999999</v>
      </c>
      <c r="DY161">
        <v>0.4</v>
      </c>
      <c r="DZ161">
        <v>0.4</v>
      </c>
      <c r="EC161">
        <v>133.65600000000001</v>
      </c>
      <c r="ED161">
        <v>159.15100000000001</v>
      </c>
      <c r="EE161">
        <v>277.07299999999998</v>
      </c>
      <c r="EF161">
        <v>0</v>
      </c>
      <c r="EG161">
        <v>0</v>
      </c>
      <c r="EH161">
        <v>-4302.38</v>
      </c>
      <c r="EI161">
        <v>0</v>
      </c>
      <c r="EJ161">
        <v>0</v>
      </c>
      <c r="EK161">
        <v>505.55700000000002</v>
      </c>
      <c r="EL161">
        <v>938.41600000000005</v>
      </c>
      <c r="EM161">
        <v>2025.88</v>
      </c>
      <c r="EN161">
        <v>119.621</v>
      </c>
      <c r="EO161">
        <v>-143.02600000000001</v>
      </c>
      <c r="EP161">
        <v>197.28100000000001</v>
      </c>
      <c r="EQ161">
        <v>174.239</v>
      </c>
      <c r="ER161">
        <v>0</v>
      </c>
      <c r="ES161">
        <v>43.1646</v>
      </c>
      <c r="ET161">
        <v>414.685</v>
      </c>
      <c r="EU161">
        <v>22.24</v>
      </c>
      <c r="EV161">
        <v>14.7</v>
      </c>
      <c r="EW161">
        <v>3.66</v>
      </c>
      <c r="EX161">
        <v>16.68</v>
      </c>
      <c r="EY161">
        <v>0</v>
      </c>
      <c r="EZ161">
        <v>-48.31</v>
      </c>
      <c r="FA161">
        <v>0</v>
      </c>
      <c r="FB161">
        <v>0</v>
      </c>
      <c r="FC161">
        <v>7.37</v>
      </c>
      <c r="FD161">
        <v>17.37</v>
      </c>
      <c r="FE161">
        <v>27.51</v>
      </c>
      <c r="FF161">
        <v>1.64</v>
      </c>
      <c r="FG161">
        <v>62.86</v>
      </c>
      <c r="FT161">
        <v>0</v>
      </c>
      <c r="FU161">
        <v>0.56546600000000002</v>
      </c>
      <c r="FV161">
        <v>3.1638600000000003E-2</v>
      </c>
      <c r="FW161">
        <v>0</v>
      </c>
      <c r="FX161">
        <v>0</v>
      </c>
      <c r="FY161">
        <v>-8.0562099999999998E-2</v>
      </c>
      <c r="FZ161">
        <v>0</v>
      </c>
      <c r="GA161">
        <v>0</v>
      </c>
      <c r="GB161">
        <v>0.134212</v>
      </c>
      <c r="GC161">
        <v>0.17436199999999999</v>
      </c>
      <c r="GD161">
        <v>0.30364400000000002</v>
      </c>
      <c r="GE161">
        <v>2.03874E-2</v>
      </c>
      <c r="GF161">
        <v>1.1491499999999999</v>
      </c>
      <c r="GG161">
        <v>467.20299999999997</v>
      </c>
      <c r="GH161">
        <v>1161.6600000000001</v>
      </c>
      <c r="GI161">
        <v>277.07299999999998</v>
      </c>
      <c r="GJ161">
        <v>0</v>
      </c>
      <c r="GK161">
        <v>2135</v>
      </c>
      <c r="GL161">
        <v>930.00099999999998</v>
      </c>
      <c r="GM161">
        <v>2637.81</v>
      </c>
      <c r="GN161">
        <v>297.5</v>
      </c>
      <c r="GO161">
        <v>7906.25</v>
      </c>
      <c r="GP161">
        <v>388.90899999999999</v>
      </c>
      <c r="GQ161">
        <v>168.15199999999999</v>
      </c>
      <c r="GR161">
        <v>65.400000000000006</v>
      </c>
      <c r="GS161">
        <v>622.46100000000001</v>
      </c>
      <c r="GT161">
        <v>49.003599999999999</v>
      </c>
      <c r="GU161">
        <v>54.21</v>
      </c>
      <c r="GV161">
        <v>3.66</v>
      </c>
      <c r="GW161">
        <v>39.268300000000004</v>
      </c>
      <c r="GX161">
        <v>31.93</v>
      </c>
      <c r="GY161">
        <v>23.209499999999998</v>
      </c>
      <c r="GZ161">
        <v>36.39</v>
      </c>
      <c r="HA161">
        <v>4.13</v>
      </c>
      <c r="HB161">
        <v>241.80099999999999</v>
      </c>
      <c r="HC161">
        <v>46.4</v>
      </c>
      <c r="HD161">
        <v>54.21</v>
      </c>
      <c r="HE161">
        <v>3.66</v>
      </c>
      <c r="HF161">
        <v>16.100000000000001</v>
      </c>
      <c r="HG161">
        <v>31.93</v>
      </c>
      <c r="HH161">
        <v>18.57</v>
      </c>
      <c r="HI161">
        <v>36.39</v>
      </c>
      <c r="HJ161">
        <v>4.13</v>
      </c>
      <c r="HK161">
        <v>211.39</v>
      </c>
      <c r="ID161">
        <v>0</v>
      </c>
      <c r="IE161">
        <v>2.4539200000000001</v>
      </c>
      <c r="IF161">
        <v>3.1638600000000003E-2</v>
      </c>
      <c r="IG161">
        <v>0</v>
      </c>
      <c r="IH161">
        <v>0.62342900000000001</v>
      </c>
      <c r="II161">
        <v>0.118043</v>
      </c>
      <c r="IJ161">
        <v>0.43196400000000001</v>
      </c>
      <c r="IK161">
        <v>6.2929700000000005E-2</v>
      </c>
      <c r="IL161">
        <v>3.72193</v>
      </c>
      <c r="IM161">
        <v>46</v>
      </c>
      <c r="IN161">
        <v>20</v>
      </c>
      <c r="IO161">
        <v>26</v>
      </c>
      <c r="IP161">
        <v>46.1</v>
      </c>
      <c r="IQ161">
        <v>20</v>
      </c>
      <c r="IR161">
        <v>26.1</v>
      </c>
      <c r="IU161">
        <v>19.97</v>
      </c>
      <c r="IV161">
        <v>37.31</v>
      </c>
      <c r="IW161">
        <v>24.84</v>
      </c>
      <c r="IX161">
        <v>32.69</v>
      </c>
      <c r="IY161">
        <v>19.97</v>
      </c>
      <c r="IZ161">
        <v>37.31</v>
      </c>
      <c r="JA161">
        <v>63.48</v>
      </c>
      <c r="JB161">
        <v>82.661900000000003</v>
      </c>
      <c r="JK161">
        <v>1</v>
      </c>
      <c r="JL161">
        <v>2.8233299999999999</v>
      </c>
      <c r="JM161">
        <v>2.8233299999999999</v>
      </c>
      <c r="JP161">
        <v>4303.6400000000003</v>
      </c>
      <c r="JQ161">
        <v>2.8233299999999999</v>
      </c>
      <c r="JR161">
        <v>0.25</v>
      </c>
      <c r="JS161">
        <v>0.41</v>
      </c>
      <c r="JT161">
        <v>2.4</v>
      </c>
      <c r="JU161">
        <v>0.26</v>
      </c>
      <c r="JV161">
        <v>0.4</v>
      </c>
      <c r="JW161">
        <v>2.17</v>
      </c>
      <c r="JZ161">
        <v>1</v>
      </c>
      <c r="KA161">
        <v>1</v>
      </c>
      <c r="KB161">
        <v>33.214100000000002</v>
      </c>
      <c r="KC161">
        <v>18.940100000000001</v>
      </c>
      <c r="KD161">
        <v>33.212800000000001</v>
      </c>
      <c r="KE161">
        <v>21.256</v>
      </c>
      <c r="KF161">
        <v>50.195</v>
      </c>
      <c r="KG161">
        <v>45.932200000000002</v>
      </c>
      <c r="KJ161">
        <v>27.395099999999999</v>
      </c>
      <c r="KK161">
        <v>37.264899999999997</v>
      </c>
      <c r="KL161">
        <v>55.284100000000002</v>
      </c>
      <c r="KM161">
        <v>0</v>
      </c>
      <c r="KN161">
        <v>0</v>
      </c>
      <c r="KO161">
        <v>-658.89300000000003</v>
      </c>
      <c r="KP161">
        <v>0</v>
      </c>
      <c r="KQ161">
        <v>0</v>
      </c>
      <c r="KR161">
        <v>109.703</v>
      </c>
      <c r="KS161">
        <v>186.93700000000001</v>
      </c>
      <c r="KT161">
        <v>413.96499999999997</v>
      </c>
      <c r="KU161">
        <v>26.198699999999999</v>
      </c>
      <c r="KV161">
        <v>197.85599999999999</v>
      </c>
      <c r="KW161">
        <v>1046.98</v>
      </c>
      <c r="KX161">
        <v>924.69399999999996</v>
      </c>
      <c r="KY161">
        <v>0</v>
      </c>
      <c r="KZ161">
        <v>229.07599999999999</v>
      </c>
      <c r="LA161">
        <v>2200.75</v>
      </c>
      <c r="LB161">
        <v>28.4787</v>
      </c>
      <c r="LC161">
        <v>49.5916</v>
      </c>
      <c r="LD161">
        <v>55.284100000000002</v>
      </c>
      <c r="LE161">
        <v>16.012</v>
      </c>
      <c r="LF161">
        <v>-658.89300000000003</v>
      </c>
      <c r="LG161">
        <v>109.703</v>
      </c>
      <c r="LH161">
        <v>187.92699999999999</v>
      </c>
      <c r="LI161">
        <v>413.96499999999997</v>
      </c>
      <c r="LJ161">
        <v>26.198699999999999</v>
      </c>
      <c r="LK161">
        <v>228.267</v>
      </c>
      <c r="LL161">
        <v>1100.57</v>
      </c>
      <c r="LM161">
        <v>607.86199999999997</v>
      </c>
      <c r="LN161">
        <v>229.07599999999999</v>
      </c>
      <c r="LO161">
        <v>1937.51</v>
      </c>
      <c r="LP161">
        <v>97.323899999999995</v>
      </c>
      <c r="LQ161">
        <v>281.65800000000002</v>
      </c>
      <c r="LR161">
        <v>55.284100000000002</v>
      </c>
      <c r="LS161">
        <v>0</v>
      </c>
      <c r="LT161">
        <v>463.08</v>
      </c>
      <c r="LU161">
        <v>187.226</v>
      </c>
      <c r="LV161">
        <v>544.68899999999996</v>
      </c>
      <c r="LW161">
        <v>71.471400000000003</v>
      </c>
      <c r="LX161">
        <v>1700.73</v>
      </c>
      <c r="LY161">
        <v>2063.9499999999998</v>
      </c>
      <c r="LZ161">
        <v>892.38499999999999</v>
      </c>
      <c r="MA161">
        <v>347.08</v>
      </c>
      <c r="MB161">
        <v>3303.42</v>
      </c>
    </row>
    <row r="162" spans="1:340" x14ac:dyDescent="0.25">
      <c r="A162" s="26">
        <v>44502.592743055553</v>
      </c>
      <c r="B162" t="s">
        <v>1510</v>
      </c>
      <c r="C162" t="s">
        <v>989</v>
      </c>
      <c r="D162">
        <v>12</v>
      </c>
      <c r="E162">
        <v>1</v>
      </c>
      <c r="F162">
        <v>2100</v>
      </c>
      <c r="G162" t="s">
        <v>87</v>
      </c>
      <c r="H162" t="s">
        <v>393</v>
      </c>
      <c r="I162">
        <v>7.62</v>
      </c>
      <c r="J162">
        <v>3.2</v>
      </c>
      <c r="K162">
        <v>3.2</v>
      </c>
      <c r="L162">
        <v>22.9</v>
      </c>
      <c r="O162">
        <v>133.65600000000001</v>
      </c>
      <c r="P162">
        <v>159.15100000000001</v>
      </c>
      <c r="Q162">
        <v>277.07299999999998</v>
      </c>
      <c r="R162">
        <v>0</v>
      </c>
      <c r="S162">
        <v>0</v>
      </c>
      <c r="T162">
        <v>-4302.38</v>
      </c>
      <c r="U162">
        <v>0</v>
      </c>
      <c r="V162">
        <v>0</v>
      </c>
      <c r="W162">
        <v>505.55700000000002</v>
      </c>
      <c r="X162">
        <v>938.41600000000005</v>
      </c>
      <c r="Y162">
        <v>2025.88</v>
      </c>
      <c r="Z162">
        <v>119.621</v>
      </c>
      <c r="AA162">
        <v>-143.02600000000001</v>
      </c>
      <c r="AB162">
        <v>569.88</v>
      </c>
      <c r="AC162">
        <v>197.28100000000001</v>
      </c>
      <c r="AD162">
        <v>97.271799999999999</v>
      </c>
      <c r="AE162">
        <v>0</v>
      </c>
      <c r="AF162">
        <v>43.1646</v>
      </c>
      <c r="AG162">
        <v>337.71800000000002</v>
      </c>
      <c r="AH162">
        <v>294.553</v>
      </c>
      <c r="AI162">
        <v>22.24</v>
      </c>
      <c r="AJ162">
        <v>14.7</v>
      </c>
      <c r="AK162">
        <v>3.66</v>
      </c>
      <c r="AL162">
        <v>9.31</v>
      </c>
      <c r="AM162">
        <v>0</v>
      </c>
      <c r="AN162">
        <v>-48.31</v>
      </c>
      <c r="AO162">
        <v>0</v>
      </c>
      <c r="AP162">
        <v>0</v>
      </c>
      <c r="AQ162">
        <v>7.37</v>
      </c>
      <c r="AR162">
        <v>17.37</v>
      </c>
      <c r="AS162">
        <v>27.51</v>
      </c>
      <c r="AT162">
        <v>1.64</v>
      </c>
      <c r="AU162">
        <v>55.49</v>
      </c>
      <c r="AV162">
        <v>49.91</v>
      </c>
      <c r="BI162">
        <v>0</v>
      </c>
      <c r="BJ162">
        <v>0.56546600000000002</v>
      </c>
      <c r="BK162">
        <v>3.1638600000000003E-2</v>
      </c>
      <c r="BL162">
        <v>0</v>
      </c>
      <c r="BM162">
        <v>0</v>
      </c>
      <c r="BN162">
        <v>-8.0562099999999998E-2</v>
      </c>
      <c r="BO162">
        <v>0</v>
      </c>
      <c r="BP162">
        <v>0</v>
      </c>
      <c r="BQ162">
        <v>0.134212</v>
      </c>
      <c r="BR162">
        <v>0.17436199999999999</v>
      </c>
      <c r="BS162">
        <v>0.30364400000000002</v>
      </c>
      <c r="BT162">
        <v>2.03874E-2</v>
      </c>
      <c r="BU162">
        <v>1.1491499999999999</v>
      </c>
      <c r="BV162">
        <v>0.59710399999999997</v>
      </c>
      <c r="BW162">
        <v>140.49700000000001</v>
      </c>
      <c r="BX162">
        <v>209.15</v>
      </c>
      <c r="BY162">
        <v>277.07299999999998</v>
      </c>
      <c r="BZ162">
        <v>81.134900000000002</v>
      </c>
      <c r="CA162">
        <v>-4302.38</v>
      </c>
      <c r="CB162">
        <v>505.55700000000002</v>
      </c>
      <c r="CC162">
        <v>943.46699999999998</v>
      </c>
      <c r="CD162">
        <v>2025.88</v>
      </c>
      <c r="CE162">
        <v>119.621</v>
      </c>
      <c r="CF162" s="27">
        <v>6.0639E-5</v>
      </c>
      <c r="CG162">
        <v>707.85500000000002</v>
      </c>
      <c r="CH162">
        <v>207.37899999999999</v>
      </c>
      <c r="CI162">
        <v>114.539</v>
      </c>
      <c r="CJ162">
        <v>43.1646</v>
      </c>
      <c r="CK162">
        <v>365.08300000000003</v>
      </c>
      <c r="CL162">
        <v>321.91800000000001</v>
      </c>
      <c r="CM162">
        <v>23.44</v>
      </c>
      <c r="CN162">
        <v>18.350000000000001</v>
      </c>
      <c r="CO162">
        <v>3.66</v>
      </c>
      <c r="CP162">
        <v>12.08</v>
      </c>
      <c r="CQ162">
        <v>-48.37</v>
      </c>
      <c r="CR162">
        <v>7.37</v>
      </c>
      <c r="CS162">
        <v>17.440000000000001</v>
      </c>
      <c r="CT162">
        <v>27.51</v>
      </c>
      <c r="CU162">
        <v>1.64</v>
      </c>
      <c r="CV162">
        <v>63.12</v>
      </c>
      <c r="CW162">
        <v>57.53</v>
      </c>
      <c r="DH162">
        <v>0</v>
      </c>
      <c r="DI162">
        <v>0.73802199999999996</v>
      </c>
      <c r="DJ162">
        <v>3.1638600000000003E-2</v>
      </c>
      <c r="DK162">
        <v>1.40705E-2</v>
      </c>
      <c r="DL162">
        <v>-8.0562099999999998E-2</v>
      </c>
      <c r="DM162">
        <v>0.134212</v>
      </c>
      <c r="DN162">
        <v>0.17513200000000001</v>
      </c>
      <c r="DO162">
        <v>0.30364400000000002</v>
      </c>
      <c r="DP162">
        <v>2.03874E-2</v>
      </c>
      <c r="DQ162">
        <v>1.3365400000000001</v>
      </c>
      <c r="DR162">
        <v>0.78373099999999996</v>
      </c>
      <c r="DS162" t="s">
        <v>1352</v>
      </c>
      <c r="DT162" t="s">
        <v>670</v>
      </c>
      <c r="DU162" t="s">
        <v>665</v>
      </c>
      <c r="DV162" t="s">
        <v>501</v>
      </c>
      <c r="DW162">
        <v>0.18739600000000001</v>
      </c>
      <c r="DX162">
        <v>0.18662699999999999</v>
      </c>
      <c r="DY162">
        <v>12.1</v>
      </c>
      <c r="DZ162">
        <v>13.2</v>
      </c>
      <c r="EC162">
        <v>133.65600000000001</v>
      </c>
      <c r="ED162">
        <v>159.15100000000001</v>
      </c>
      <c r="EE162">
        <v>277.07299999999998</v>
      </c>
      <c r="EF162">
        <v>0</v>
      </c>
      <c r="EG162">
        <v>0</v>
      </c>
      <c r="EH162">
        <v>-4302.38</v>
      </c>
      <c r="EI162">
        <v>0</v>
      </c>
      <c r="EJ162">
        <v>0</v>
      </c>
      <c r="EK162">
        <v>505.55700000000002</v>
      </c>
      <c r="EL162">
        <v>938.41600000000005</v>
      </c>
      <c r="EM162">
        <v>2025.88</v>
      </c>
      <c r="EN162">
        <v>119.621</v>
      </c>
      <c r="EO162">
        <v>-143.02600000000001</v>
      </c>
      <c r="EP162">
        <v>197.28100000000001</v>
      </c>
      <c r="EQ162">
        <v>97.271799999999999</v>
      </c>
      <c r="ER162">
        <v>0</v>
      </c>
      <c r="ES162">
        <v>43.1646</v>
      </c>
      <c r="ET162">
        <v>337.71800000000002</v>
      </c>
      <c r="EU162">
        <v>22.24</v>
      </c>
      <c r="EV162">
        <v>14.7</v>
      </c>
      <c r="EW162">
        <v>3.66</v>
      </c>
      <c r="EX162">
        <v>9.31</v>
      </c>
      <c r="EY162">
        <v>0</v>
      </c>
      <c r="EZ162">
        <v>-48.31</v>
      </c>
      <c r="FA162">
        <v>0</v>
      </c>
      <c r="FB162">
        <v>0</v>
      </c>
      <c r="FC162">
        <v>7.37</v>
      </c>
      <c r="FD162">
        <v>17.37</v>
      </c>
      <c r="FE162">
        <v>27.51</v>
      </c>
      <c r="FF162">
        <v>1.64</v>
      </c>
      <c r="FG162">
        <v>55.49</v>
      </c>
      <c r="FT162">
        <v>0</v>
      </c>
      <c r="FU162">
        <v>0.56546600000000002</v>
      </c>
      <c r="FV162">
        <v>3.1638600000000003E-2</v>
      </c>
      <c r="FW162">
        <v>0</v>
      </c>
      <c r="FX162">
        <v>0</v>
      </c>
      <c r="FY162">
        <v>-8.0562099999999998E-2</v>
      </c>
      <c r="FZ162">
        <v>0</v>
      </c>
      <c r="GA162">
        <v>0</v>
      </c>
      <c r="GB162">
        <v>0.134212</v>
      </c>
      <c r="GC162">
        <v>0.17436199999999999</v>
      </c>
      <c r="GD162">
        <v>0.30364400000000002</v>
      </c>
      <c r="GE162">
        <v>2.03874E-2</v>
      </c>
      <c r="GF162">
        <v>1.1491499999999999</v>
      </c>
      <c r="GG162">
        <v>467.20299999999997</v>
      </c>
      <c r="GH162">
        <v>1161.6600000000001</v>
      </c>
      <c r="GI162">
        <v>277.07299999999998</v>
      </c>
      <c r="GJ162">
        <v>0</v>
      </c>
      <c r="GK162">
        <v>2135</v>
      </c>
      <c r="GL162">
        <v>930.00099999999998</v>
      </c>
      <c r="GM162">
        <v>2637.81</v>
      </c>
      <c r="GN162">
        <v>297.5</v>
      </c>
      <c r="GO162">
        <v>7906.25</v>
      </c>
      <c r="GP162">
        <v>388.90899999999999</v>
      </c>
      <c r="GQ162">
        <v>168.15199999999999</v>
      </c>
      <c r="GR162">
        <v>65.400000000000006</v>
      </c>
      <c r="GS162">
        <v>622.46100000000001</v>
      </c>
      <c r="GT162">
        <v>49.003599999999999</v>
      </c>
      <c r="GU162">
        <v>54.21</v>
      </c>
      <c r="GV162">
        <v>3.66</v>
      </c>
      <c r="GW162">
        <v>39.268300000000004</v>
      </c>
      <c r="GX162">
        <v>31.93</v>
      </c>
      <c r="GY162">
        <v>23.209499999999998</v>
      </c>
      <c r="GZ162">
        <v>36.39</v>
      </c>
      <c r="HA162">
        <v>4.13</v>
      </c>
      <c r="HB162">
        <v>241.80099999999999</v>
      </c>
      <c r="HC162">
        <v>46.4</v>
      </c>
      <c r="HD162">
        <v>54.21</v>
      </c>
      <c r="HE162">
        <v>3.66</v>
      </c>
      <c r="HF162">
        <v>16.100000000000001</v>
      </c>
      <c r="HG162">
        <v>31.93</v>
      </c>
      <c r="HH162">
        <v>18.57</v>
      </c>
      <c r="HI162">
        <v>36.39</v>
      </c>
      <c r="HJ162">
        <v>4.13</v>
      </c>
      <c r="HK162">
        <v>211.39</v>
      </c>
      <c r="ID162">
        <v>0</v>
      </c>
      <c r="IE162">
        <v>2.4539200000000001</v>
      </c>
      <c r="IF162">
        <v>3.1638600000000003E-2</v>
      </c>
      <c r="IG162">
        <v>0</v>
      </c>
      <c r="IH162">
        <v>0.62342900000000001</v>
      </c>
      <c r="II162">
        <v>0.118043</v>
      </c>
      <c r="IJ162">
        <v>0.43196400000000001</v>
      </c>
      <c r="IK162">
        <v>6.2929700000000005E-2</v>
      </c>
      <c r="IL162">
        <v>3.72193</v>
      </c>
      <c r="IM162">
        <v>42.9</v>
      </c>
      <c r="IN162">
        <v>20</v>
      </c>
      <c r="IO162">
        <v>22.9</v>
      </c>
      <c r="IP162">
        <v>46.1</v>
      </c>
      <c r="IQ162">
        <v>20</v>
      </c>
      <c r="IR162">
        <v>26.1</v>
      </c>
      <c r="IU162">
        <v>19.97</v>
      </c>
      <c r="IV162">
        <v>29.94</v>
      </c>
      <c r="IW162">
        <v>24.84</v>
      </c>
      <c r="IX162">
        <v>32.69</v>
      </c>
      <c r="IY162">
        <v>19.97</v>
      </c>
      <c r="IZ162">
        <v>29.94</v>
      </c>
      <c r="JA162">
        <v>63.48</v>
      </c>
      <c r="JB162">
        <v>82.661900000000003</v>
      </c>
      <c r="JK162">
        <v>1</v>
      </c>
      <c r="JL162">
        <v>2.8233299999999999</v>
      </c>
      <c r="JM162">
        <v>2.8233299999999999</v>
      </c>
      <c r="JP162">
        <v>4303.6400000000003</v>
      </c>
      <c r="JQ162">
        <v>2.8233299999999999</v>
      </c>
      <c r="JR162">
        <v>0.25</v>
      </c>
      <c r="JS162">
        <v>0.41</v>
      </c>
      <c r="JT162">
        <v>1.99</v>
      </c>
      <c r="JU162">
        <v>0.26</v>
      </c>
      <c r="JV162">
        <v>0.4</v>
      </c>
      <c r="JW162">
        <v>2.17</v>
      </c>
      <c r="JZ162">
        <v>1</v>
      </c>
      <c r="KA162">
        <v>1</v>
      </c>
      <c r="KB162">
        <v>33.214100000000002</v>
      </c>
      <c r="KC162">
        <v>18.940100000000001</v>
      </c>
      <c r="KD162">
        <v>33.212800000000001</v>
      </c>
      <c r="KE162">
        <v>21.256</v>
      </c>
      <c r="KF162">
        <v>50.195</v>
      </c>
      <c r="KG162">
        <v>45.932200000000002</v>
      </c>
      <c r="KJ162">
        <v>27.395099999999999</v>
      </c>
      <c r="KK162">
        <v>37.264899999999997</v>
      </c>
      <c r="KL162">
        <v>55.284100000000002</v>
      </c>
      <c r="KM162">
        <v>0</v>
      </c>
      <c r="KN162">
        <v>0</v>
      </c>
      <c r="KO162">
        <v>-658.89300000000003</v>
      </c>
      <c r="KP162">
        <v>0</v>
      </c>
      <c r="KQ162">
        <v>0</v>
      </c>
      <c r="KR162">
        <v>109.703</v>
      </c>
      <c r="KS162">
        <v>186.93700000000001</v>
      </c>
      <c r="KT162">
        <v>413.96499999999997</v>
      </c>
      <c r="KU162">
        <v>26.198699999999999</v>
      </c>
      <c r="KV162">
        <v>197.85599999999999</v>
      </c>
      <c r="KW162">
        <v>1046.98</v>
      </c>
      <c r="KX162">
        <v>516.22500000000002</v>
      </c>
      <c r="KY162">
        <v>0</v>
      </c>
      <c r="KZ162">
        <v>229.07599999999999</v>
      </c>
      <c r="LA162">
        <v>1792.28</v>
      </c>
      <c r="LB162">
        <v>28.4787</v>
      </c>
      <c r="LC162">
        <v>49.5916</v>
      </c>
      <c r="LD162">
        <v>55.284100000000002</v>
      </c>
      <c r="LE162">
        <v>16.012</v>
      </c>
      <c r="LF162">
        <v>-658.89300000000003</v>
      </c>
      <c r="LG162">
        <v>109.703</v>
      </c>
      <c r="LH162">
        <v>187.92699999999999</v>
      </c>
      <c r="LI162">
        <v>413.96499999999997</v>
      </c>
      <c r="LJ162">
        <v>26.198699999999999</v>
      </c>
      <c r="LK162">
        <v>228.267</v>
      </c>
      <c r="LL162">
        <v>1100.57</v>
      </c>
      <c r="LM162">
        <v>607.86199999999997</v>
      </c>
      <c r="LN162">
        <v>229.07599999999999</v>
      </c>
      <c r="LO162">
        <v>1937.51</v>
      </c>
      <c r="LP162">
        <v>97.323899999999995</v>
      </c>
      <c r="LQ162">
        <v>281.65800000000002</v>
      </c>
      <c r="LR162">
        <v>55.284100000000002</v>
      </c>
      <c r="LS162">
        <v>0</v>
      </c>
      <c r="LT162">
        <v>463.08</v>
      </c>
      <c r="LU162">
        <v>187.226</v>
      </c>
      <c r="LV162">
        <v>544.68899999999996</v>
      </c>
      <c r="LW162">
        <v>71.471400000000003</v>
      </c>
      <c r="LX162">
        <v>1700.73</v>
      </c>
      <c r="LY162">
        <v>2063.9499999999998</v>
      </c>
      <c r="LZ162">
        <v>892.38499999999999</v>
      </c>
      <c r="MA162">
        <v>347.08</v>
      </c>
      <c r="MB162">
        <v>3303.42</v>
      </c>
    </row>
    <row r="163" spans="1:340" x14ac:dyDescent="0.25">
      <c r="A163" s="26">
        <v>44502.593090277776</v>
      </c>
      <c r="B163" t="s">
        <v>1511</v>
      </c>
      <c r="C163" t="s">
        <v>991</v>
      </c>
      <c r="D163">
        <v>12</v>
      </c>
      <c r="E163">
        <v>1</v>
      </c>
      <c r="F163">
        <v>2100</v>
      </c>
      <c r="G163" t="s">
        <v>87</v>
      </c>
      <c r="H163" t="s">
        <v>112</v>
      </c>
      <c r="I163">
        <v>-2.5099999999999998</v>
      </c>
      <c r="J163">
        <v>-1</v>
      </c>
      <c r="K163">
        <v>-1</v>
      </c>
      <c r="L163">
        <v>27.1</v>
      </c>
      <c r="O163">
        <v>133.65600000000001</v>
      </c>
      <c r="P163">
        <v>159.15100000000001</v>
      </c>
      <c r="Q163">
        <v>277.07299999999998</v>
      </c>
      <c r="R163">
        <v>0</v>
      </c>
      <c r="S163">
        <v>0</v>
      </c>
      <c r="T163">
        <v>-4302.38</v>
      </c>
      <c r="U163">
        <v>0</v>
      </c>
      <c r="V163">
        <v>0</v>
      </c>
      <c r="W163">
        <v>505.55700000000002</v>
      </c>
      <c r="X163">
        <v>938.41600000000005</v>
      </c>
      <c r="Y163">
        <v>2025.88</v>
      </c>
      <c r="Z163">
        <v>119.621</v>
      </c>
      <c r="AA163">
        <v>-143.02600000000001</v>
      </c>
      <c r="AB163">
        <v>569.88</v>
      </c>
      <c r="AC163">
        <v>197.28100000000001</v>
      </c>
      <c r="AD163">
        <v>204.85599999999999</v>
      </c>
      <c r="AE163">
        <v>0</v>
      </c>
      <c r="AF163">
        <v>43.1646</v>
      </c>
      <c r="AG163">
        <v>445.30099999999999</v>
      </c>
      <c r="AH163">
        <v>402.137</v>
      </c>
      <c r="AI163">
        <v>22.24</v>
      </c>
      <c r="AJ163">
        <v>14.7</v>
      </c>
      <c r="AK163">
        <v>3.66</v>
      </c>
      <c r="AL163">
        <v>19.440000000000001</v>
      </c>
      <c r="AM163">
        <v>0</v>
      </c>
      <c r="AN163">
        <v>-48.31</v>
      </c>
      <c r="AO163">
        <v>0</v>
      </c>
      <c r="AP163">
        <v>0</v>
      </c>
      <c r="AQ163">
        <v>7.37</v>
      </c>
      <c r="AR163">
        <v>17.37</v>
      </c>
      <c r="AS163">
        <v>27.51</v>
      </c>
      <c r="AT163">
        <v>1.64</v>
      </c>
      <c r="AU163">
        <v>65.62</v>
      </c>
      <c r="AV163">
        <v>60.04</v>
      </c>
      <c r="BI163">
        <v>0</v>
      </c>
      <c r="BJ163">
        <v>0.56546600000000002</v>
      </c>
      <c r="BK163">
        <v>3.1638600000000003E-2</v>
      </c>
      <c r="BL163">
        <v>0</v>
      </c>
      <c r="BM163">
        <v>0</v>
      </c>
      <c r="BN163">
        <v>-8.0562099999999998E-2</v>
      </c>
      <c r="BO163">
        <v>0</v>
      </c>
      <c r="BP163">
        <v>0</v>
      </c>
      <c r="BQ163">
        <v>0.134212</v>
      </c>
      <c r="BR163">
        <v>0.17436199999999999</v>
      </c>
      <c r="BS163">
        <v>0.30364400000000002</v>
      </c>
      <c r="BT163">
        <v>2.03874E-2</v>
      </c>
      <c r="BU163">
        <v>1.1491499999999999</v>
      </c>
      <c r="BV163">
        <v>0.59710399999999997</v>
      </c>
      <c r="BW163">
        <v>140.49700000000001</v>
      </c>
      <c r="BX163">
        <v>209.15</v>
      </c>
      <c r="BY163">
        <v>277.07299999999998</v>
      </c>
      <c r="BZ163">
        <v>81.134900000000002</v>
      </c>
      <c r="CA163">
        <v>-4302.38</v>
      </c>
      <c r="CB163">
        <v>505.55700000000002</v>
      </c>
      <c r="CC163">
        <v>943.46699999999998</v>
      </c>
      <c r="CD163">
        <v>2025.88</v>
      </c>
      <c r="CE163">
        <v>119.621</v>
      </c>
      <c r="CF163" s="27">
        <v>6.0639E-5</v>
      </c>
      <c r="CG163">
        <v>707.85500000000002</v>
      </c>
      <c r="CH163">
        <v>207.37899999999999</v>
      </c>
      <c r="CI163">
        <v>114.539</v>
      </c>
      <c r="CJ163">
        <v>43.1646</v>
      </c>
      <c r="CK163">
        <v>365.08300000000003</v>
      </c>
      <c r="CL163">
        <v>321.91800000000001</v>
      </c>
      <c r="CM163">
        <v>23.44</v>
      </c>
      <c r="CN163">
        <v>18.350000000000001</v>
      </c>
      <c r="CO163">
        <v>3.66</v>
      </c>
      <c r="CP163">
        <v>12.08</v>
      </c>
      <c r="CQ163">
        <v>-48.37</v>
      </c>
      <c r="CR163">
        <v>7.37</v>
      </c>
      <c r="CS163">
        <v>17.440000000000001</v>
      </c>
      <c r="CT163">
        <v>27.51</v>
      </c>
      <c r="CU163">
        <v>1.64</v>
      </c>
      <c r="CV163">
        <v>63.12</v>
      </c>
      <c r="CW163">
        <v>57.53</v>
      </c>
      <c r="DH163">
        <v>0</v>
      </c>
      <c r="DI163">
        <v>0.73802199999999996</v>
      </c>
      <c r="DJ163">
        <v>3.1638600000000003E-2</v>
      </c>
      <c r="DK163">
        <v>1.40705E-2</v>
      </c>
      <c r="DL163">
        <v>-8.0562099999999998E-2</v>
      </c>
      <c r="DM163">
        <v>0.134212</v>
      </c>
      <c r="DN163">
        <v>0.17513200000000001</v>
      </c>
      <c r="DO163">
        <v>0.30364400000000002</v>
      </c>
      <c r="DP163">
        <v>2.03874E-2</v>
      </c>
      <c r="DQ163">
        <v>1.3365400000000001</v>
      </c>
      <c r="DR163">
        <v>0.78373099999999996</v>
      </c>
      <c r="DS163" t="s">
        <v>1352</v>
      </c>
      <c r="DT163" t="s">
        <v>670</v>
      </c>
      <c r="DU163" t="s">
        <v>665</v>
      </c>
      <c r="DV163" t="s">
        <v>501</v>
      </c>
      <c r="DW163">
        <v>0.18739600000000001</v>
      </c>
      <c r="DX163">
        <v>0.18662699999999999</v>
      </c>
      <c r="DY163">
        <v>-4</v>
      </c>
      <c r="DZ163">
        <v>-4.4000000000000004</v>
      </c>
      <c r="EC163">
        <v>133.65600000000001</v>
      </c>
      <c r="ED163">
        <v>159.15100000000001</v>
      </c>
      <c r="EE163">
        <v>277.07299999999998</v>
      </c>
      <c r="EF163">
        <v>0</v>
      </c>
      <c r="EG163">
        <v>0</v>
      </c>
      <c r="EH163">
        <v>-4302.38</v>
      </c>
      <c r="EI163">
        <v>0</v>
      </c>
      <c r="EJ163">
        <v>0</v>
      </c>
      <c r="EK163">
        <v>505.55700000000002</v>
      </c>
      <c r="EL163">
        <v>938.41600000000005</v>
      </c>
      <c r="EM163">
        <v>2025.88</v>
      </c>
      <c r="EN163">
        <v>119.621</v>
      </c>
      <c r="EO163">
        <v>-143.02600000000001</v>
      </c>
      <c r="EP163">
        <v>197.28100000000001</v>
      </c>
      <c r="EQ163">
        <v>204.85599999999999</v>
      </c>
      <c r="ER163">
        <v>0</v>
      </c>
      <c r="ES163">
        <v>43.1646</v>
      </c>
      <c r="ET163">
        <v>445.30099999999999</v>
      </c>
      <c r="EU163">
        <v>22.24</v>
      </c>
      <c r="EV163">
        <v>14.7</v>
      </c>
      <c r="EW163">
        <v>3.66</v>
      </c>
      <c r="EX163">
        <v>19.440000000000001</v>
      </c>
      <c r="EY163">
        <v>0</v>
      </c>
      <c r="EZ163">
        <v>-48.31</v>
      </c>
      <c r="FA163">
        <v>0</v>
      </c>
      <c r="FB163">
        <v>0</v>
      </c>
      <c r="FC163">
        <v>7.37</v>
      </c>
      <c r="FD163">
        <v>17.37</v>
      </c>
      <c r="FE163">
        <v>27.51</v>
      </c>
      <c r="FF163">
        <v>1.64</v>
      </c>
      <c r="FG163">
        <v>65.62</v>
      </c>
      <c r="FT163">
        <v>0</v>
      </c>
      <c r="FU163">
        <v>0.56546600000000002</v>
      </c>
      <c r="FV163">
        <v>3.1638600000000003E-2</v>
      </c>
      <c r="FW163">
        <v>0</v>
      </c>
      <c r="FX163">
        <v>0</v>
      </c>
      <c r="FY163">
        <v>-8.0562099999999998E-2</v>
      </c>
      <c r="FZ163">
        <v>0</v>
      </c>
      <c r="GA163">
        <v>0</v>
      </c>
      <c r="GB163">
        <v>0.134212</v>
      </c>
      <c r="GC163">
        <v>0.17436199999999999</v>
      </c>
      <c r="GD163">
        <v>0.30364400000000002</v>
      </c>
      <c r="GE163">
        <v>2.03874E-2</v>
      </c>
      <c r="GF163">
        <v>1.1491499999999999</v>
      </c>
      <c r="GG163">
        <v>467.20299999999997</v>
      </c>
      <c r="GH163">
        <v>1161.6600000000001</v>
      </c>
      <c r="GI163">
        <v>277.07299999999998</v>
      </c>
      <c r="GJ163">
        <v>0</v>
      </c>
      <c r="GK163">
        <v>2135</v>
      </c>
      <c r="GL163">
        <v>930.00099999999998</v>
      </c>
      <c r="GM163">
        <v>2637.81</v>
      </c>
      <c r="GN163">
        <v>297.5</v>
      </c>
      <c r="GO163">
        <v>7906.25</v>
      </c>
      <c r="GP163">
        <v>388.90899999999999</v>
      </c>
      <c r="GQ163">
        <v>168.15199999999999</v>
      </c>
      <c r="GR163">
        <v>65.400000000000006</v>
      </c>
      <c r="GS163">
        <v>622.46100000000001</v>
      </c>
      <c r="GT163">
        <v>49.003599999999999</v>
      </c>
      <c r="GU163">
        <v>54.21</v>
      </c>
      <c r="GV163">
        <v>3.66</v>
      </c>
      <c r="GW163">
        <v>39.268300000000004</v>
      </c>
      <c r="GX163">
        <v>31.93</v>
      </c>
      <c r="GY163">
        <v>23.209499999999998</v>
      </c>
      <c r="GZ163">
        <v>36.39</v>
      </c>
      <c r="HA163">
        <v>4.13</v>
      </c>
      <c r="HB163">
        <v>241.80099999999999</v>
      </c>
      <c r="HC163">
        <v>46.4</v>
      </c>
      <c r="HD163">
        <v>54.21</v>
      </c>
      <c r="HE163">
        <v>3.66</v>
      </c>
      <c r="HF163">
        <v>16.100000000000001</v>
      </c>
      <c r="HG163">
        <v>31.93</v>
      </c>
      <c r="HH163">
        <v>18.57</v>
      </c>
      <c r="HI163">
        <v>36.39</v>
      </c>
      <c r="HJ163">
        <v>4.13</v>
      </c>
      <c r="HK163">
        <v>211.39</v>
      </c>
      <c r="ID163">
        <v>0</v>
      </c>
      <c r="IE163">
        <v>2.4539200000000001</v>
      </c>
      <c r="IF163">
        <v>3.1638600000000003E-2</v>
      </c>
      <c r="IG163">
        <v>0</v>
      </c>
      <c r="IH163">
        <v>0.62342900000000001</v>
      </c>
      <c r="II163">
        <v>0.118043</v>
      </c>
      <c r="IJ163">
        <v>0.43196400000000001</v>
      </c>
      <c r="IK163">
        <v>6.2929700000000005E-2</v>
      </c>
      <c r="IL163">
        <v>3.72193</v>
      </c>
      <c r="IM163">
        <v>47.1</v>
      </c>
      <c r="IN163">
        <v>20</v>
      </c>
      <c r="IO163">
        <v>27.1</v>
      </c>
      <c r="IP163">
        <v>46.1</v>
      </c>
      <c r="IQ163">
        <v>20</v>
      </c>
      <c r="IR163">
        <v>26.1</v>
      </c>
      <c r="IU163">
        <v>19.97</v>
      </c>
      <c r="IV163">
        <v>40.07</v>
      </c>
      <c r="IW163">
        <v>24.84</v>
      </c>
      <c r="IX163">
        <v>32.69</v>
      </c>
      <c r="IY163">
        <v>19.97</v>
      </c>
      <c r="IZ163">
        <v>40.07</v>
      </c>
      <c r="JA163">
        <v>63.48</v>
      </c>
      <c r="JB163">
        <v>82.661900000000003</v>
      </c>
      <c r="JK163">
        <v>1</v>
      </c>
      <c r="JL163">
        <v>2.8233299999999999</v>
      </c>
      <c r="JM163">
        <v>2.8233299999999999</v>
      </c>
      <c r="JP163">
        <v>4303.6400000000003</v>
      </c>
      <c r="JQ163">
        <v>2.8233299999999999</v>
      </c>
      <c r="JR163">
        <v>0.25</v>
      </c>
      <c r="JS163">
        <v>0.41</v>
      </c>
      <c r="JT163">
        <v>2.56</v>
      </c>
      <c r="JU163">
        <v>0.26</v>
      </c>
      <c r="JV163">
        <v>0.4</v>
      </c>
      <c r="JW163">
        <v>2.17</v>
      </c>
      <c r="JZ163">
        <v>1</v>
      </c>
      <c r="KA163">
        <v>1</v>
      </c>
      <c r="KB163">
        <v>33.214100000000002</v>
      </c>
      <c r="KC163">
        <v>18.940100000000001</v>
      </c>
      <c r="KD163">
        <v>33.212800000000001</v>
      </c>
      <c r="KE163">
        <v>21.256</v>
      </c>
      <c r="KF163">
        <v>50.195</v>
      </c>
      <c r="KG163">
        <v>45.932200000000002</v>
      </c>
      <c r="KJ163">
        <v>27.395099999999999</v>
      </c>
      <c r="KK163">
        <v>37.264899999999997</v>
      </c>
      <c r="KL163">
        <v>55.284100000000002</v>
      </c>
      <c r="KM163">
        <v>0</v>
      </c>
      <c r="KN163">
        <v>0</v>
      </c>
      <c r="KO163">
        <v>-658.89300000000003</v>
      </c>
      <c r="KP163">
        <v>0</v>
      </c>
      <c r="KQ163">
        <v>0</v>
      </c>
      <c r="KR163">
        <v>109.703</v>
      </c>
      <c r="KS163">
        <v>186.93700000000001</v>
      </c>
      <c r="KT163">
        <v>413.96499999999997</v>
      </c>
      <c r="KU163">
        <v>26.198699999999999</v>
      </c>
      <c r="KV163">
        <v>197.85599999999999</v>
      </c>
      <c r="KW163">
        <v>1046.98</v>
      </c>
      <c r="KX163">
        <v>1087.17</v>
      </c>
      <c r="KY163">
        <v>0</v>
      </c>
      <c r="KZ163">
        <v>229.07599999999999</v>
      </c>
      <c r="LA163">
        <v>2363.23</v>
      </c>
      <c r="LB163">
        <v>28.4787</v>
      </c>
      <c r="LC163">
        <v>49.5916</v>
      </c>
      <c r="LD163">
        <v>55.284100000000002</v>
      </c>
      <c r="LE163">
        <v>16.012</v>
      </c>
      <c r="LF163">
        <v>-658.89300000000003</v>
      </c>
      <c r="LG163">
        <v>109.703</v>
      </c>
      <c r="LH163">
        <v>187.92699999999999</v>
      </c>
      <c r="LI163">
        <v>413.96499999999997</v>
      </c>
      <c r="LJ163">
        <v>26.198699999999999</v>
      </c>
      <c r="LK163">
        <v>228.267</v>
      </c>
      <c r="LL163">
        <v>1100.57</v>
      </c>
      <c r="LM163">
        <v>607.86199999999997</v>
      </c>
      <c r="LN163">
        <v>229.07599999999999</v>
      </c>
      <c r="LO163">
        <v>1937.51</v>
      </c>
      <c r="LP163">
        <v>97.323899999999995</v>
      </c>
      <c r="LQ163">
        <v>281.65800000000002</v>
      </c>
      <c r="LR163">
        <v>55.284100000000002</v>
      </c>
      <c r="LS163">
        <v>0</v>
      </c>
      <c r="LT163">
        <v>463.08</v>
      </c>
      <c r="LU163">
        <v>187.226</v>
      </c>
      <c r="LV163">
        <v>544.68899999999996</v>
      </c>
      <c r="LW163">
        <v>71.471400000000003</v>
      </c>
      <c r="LX163">
        <v>1700.73</v>
      </c>
      <c r="LY163">
        <v>2063.9499999999998</v>
      </c>
      <c r="LZ163">
        <v>892.38499999999999</v>
      </c>
      <c r="MA163">
        <v>347.08</v>
      </c>
      <c r="MB163">
        <v>3303.42</v>
      </c>
    </row>
    <row r="164" spans="1:340" x14ac:dyDescent="0.25">
      <c r="A164" s="26">
        <v>44502.593449074076</v>
      </c>
      <c r="B164" t="s">
        <v>1512</v>
      </c>
      <c r="C164" t="s">
        <v>993</v>
      </c>
      <c r="D164">
        <v>12</v>
      </c>
      <c r="E164">
        <v>1</v>
      </c>
      <c r="F164">
        <v>2100</v>
      </c>
      <c r="G164" t="s">
        <v>87</v>
      </c>
      <c r="H164" t="s">
        <v>112</v>
      </c>
      <c r="I164">
        <v>-15.62</v>
      </c>
      <c r="J164">
        <v>-6.6</v>
      </c>
      <c r="K164">
        <v>-6.5</v>
      </c>
      <c r="L164">
        <v>34.200000000000003</v>
      </c>
      <c r="O164">
        <v>133.46799999999999</v>
      </c>
      <c r="P164">
        <v>159.38499999999999</v>
      </c>
      <c r="Q164">
        <v>277.07299999999998</v>
      </c>
      <c r="R164">
        <v>2638.25</v>
      </c>
      <c r="S164">
        <v>0</v>
      </c>
      <c r="T164">
        <v>-4302.38</v>
      </c>
      <c r="U164">
        <v>0</v>
      </c>
      <c r="V164">
        <v>0</v>
      </c>
      <c r="W164">
        <v>505.55700000000002</v>
      </c>
      <c r="X164">
        <v>939.048</v>
      </c>
      <c r="Y164">
        <v>2025.88</v>
      </c>
      <c r="Z164">
        <v>119.621</v>
      </c>
      <c r="AA164">
        <v>2495.9</v>
      </c>
      <c r="AB164">
        <v>3208.17</v>
      </c>
      <c r="AC164">
        <v>197.00399999999999</v>
      </c>
      <c r="AD164">
        <v>0</v>
      </c>
      <c r="AE164">
        <v>0</v>
      </c>
      <c r="AF164">
        <v>43.1646</v>
      </c>
      <c r="AG164">
        <v>240.16800000000001</v>
      </c>
      <c r="AH164">
        <v>197.00399999999999</v>
      </c>
      <c r="AI164">
        <v>22.21</v>
      </c>
      <c r="AJ164">
        <v>14.71</v>
      </c>
      <c r="AK164">
        <v>3.66</v>
      </c>
      <c r="AL164">
        <v>35.909999999999997</v>
      </c>
      <c r="AM164">
        <v>0</v>
      </c>
      <c r="AN164">
        <v>-48.89</v>
      </c>
      <c r="AO164">
        <v>0</v>
      </c>
      <c r="AP164">
        <v>0</v>
      </c>
      <c r="AQ164">
        <v>7.37</v>
      </c>
      <c r="AR164">
        <v>17.38</v>
      </c>
      <c r="AS164">
        <v>27.51</v>
      </c>
      <c r="AT164">
        <v>1.64</v>
      </c>
      <c r="AU164">
        <v>81.5</v>
      </c>
      <c r="AV164">
        <v>76.489999999999995</v>
      </c>
      <c r="BI164">
        <v>0</v>
      </c>
      <c r="BJ164">
        <v>0.56661700000000004</v>
      </c>
      <c r="BK164">
        <v>3.1638600000000003E-2</v>
      </c>
      <c r="BL164">
        <v>0.174038</v>
      </c>
      <c r="BM164">
        <v>0</v>
      </c>
      <c r="BN164">
        <v>-8.0562099999999998E-2</v>
      </c>
      <c r="BO164">
        <v>0</v>
      </c>
      <c r="BP164">
        <v>0</v>
      </c>
      <c r="BQ164">
        <v>0.134212</v>
      </c>
      <c r="BR164">
        <v>0.1744</v>
      </c>
      <c r="BS164">
        <v>0.30364400000000002</v>
      </c>
      <c r="BT164">
        <v>2.03874E-2</v>
      </c>
      <c r="BU164">
        <v>1.32437</v>
      </c>
      <c r="BV164">
        <v>0.77229400000000004</v>
      </c>
      <c r="BW164">
        <v>141.47999999999999</v>
      </c>
      <c r="BX164">
        <v>206.035</v>
      </c>
      <c r="BY164">
        <v>277.07299999999998</v>
      </c>
      <c r="BZ164">
        <v>1198.33</v>
      </c>
      <c r="CA164">
        <v>-4302.38</v>
      </c>
      <c r="CB164">
        <v>505.55700000000002</v>
      </c>
      <c r="CC164">
        <v>938.88499999999999</v>
      </c>
      <c r="CD164">
        <v>2025.88</v>
      </c>
      <c r="CE164">
        <v>119.621</v>
      </c>
      <c r="CF164">
        <v>1110.48</v>
      </c>
      <c r="CG164">
        <v>1822.92</v>
      </c>
      <c r="CH164">
        <v>208.83</v>
      </c>
      <c r="CI164">
        <v>0</v>
      </c>
      <c r="CJ164">
        <v>43.1646</v>
      </c>
      <c r="CK164">
        <v>251.995</v>
      </c>
      <c r="CL164">
        <v>208.83</v>
      </c>
      <c r="CM164">
        <v>23.59</v>
      </c>
      <c r="CN164">
        <v>18.18</v>
      </c>
      <c r="CO164">
        <v>3.66</v>
      </c>
      <c r="CP164">
        <v>15.44</v>
      </c>
      <c r="CQ164">
        <v>-48.84</v>
      </c>
      <c r="CR164">
        <v>7.37</v>
      </c>
      <c r="CS164">
        <v>17.38</v>
      </c>
      <c r="CT164">
        <v>27.51</v>
      </c>
      <c r="CU164">
        <v>1.64</v>
      </c>
      <c r="CV164">
        <v>65.930000000000007</v>
      </c>
      <c r="CW164">
        <v>60.87</v>
      </c>
      <c r="DH164">
        <v>0</v>
      </c>
      <c r="DI164">
        <v>0.72714699999999999</v>
      </c>
      <c r="DJ164">
        <v>3.1638600000000003E-2</v>
      </c>
      <c r="DK164">
        <v>7.7726100000000006E-2</v>
      </c>
      <c r="DL164">
        <v>-8.0562099999999998E-2</v>
      </c>
      <c r="DM164">
        <v>0.134212</v>
      </c>
      <c r="DN164">
        <v>0.17466000000000001</v>
      </c>
      <c r="DO164">
        <v>0.30364400000000002</v>
      </c>
      <c r="DP164">
        <v>2.03874E-2</v>
      </c>
      <c r="DQ164">
        <v>1.3888499999999999</v>
      </c>
      <c r="DR164">
        <v>0.836511</v>
      </c>
      <c r="DS164" t="s">
        <v>1352</v>
      </c>
      <c r="DT164" t="s">
        <v>670</v>
      </c>
      <c r="DU164" t="s">
        <v>665</v>
      </c>
      <c r="DV164" t="s">
        <v>501</v>
      </c>
      <c r="DW164">
        <v>6.4477400000000004E-2</v>
      </c>
      <c r="DX164">
        <v>6.4217099999999999E-2</v>
      </c>
      <c r="DY164">
        <v>-23.6</v>
      </c>
      <c r="DZ164">
        <v>-25.7</v>
      </c>
      <c r="EC164">
        <v>133.46799999999999</v>
      </c>
      <c r="ED164">
        <v>159.38499999999999</v>
      </c>
      <c r="EE164">
        <v>277.07299999999998</v>
      </c>
      <c r="EF164">
        <v>2638.25</v>
      </c>
      <c r="EG164">
        <v>0</v>
      </c>
      <c r="EH164">
        <v>-4302.38</v>
      </c>
      <c r="EI164">
        <v>0</v>
      </c>
      <c r="EJ164">
        <v>0</v>
      </c>
      <c r="EK164">
        <v>505.55700000000002</v>
      </c>
      <c r="EL164">
        <v>939.048</v>
      </c>
      <c r="EM164">
        <v>2025.88</v>
      </c>
      <c r="EN164">
        <v>119.621</v>
      </c>
      <c r="EO164">
        <v>2495.9</v>
      </c>
      <c r="EP164">
        <v>197.00399999999999</v>
      </c>
      <c r="EQ164">
        <v>0</v>
      </c>
      <c r="ER164">
        <v>0</v>
      </c>
      <c r="ES164">
        <v>43.1646</v>
      </c>
      <c r="ET164">
        <v>240.16800000000001</v>
      </c>
      <c r="EU164">
        <v>22.21</v>
      </c>
      <c r="EV164">
        <v>14.71</v>
      </c>
      <c r="EW164">
        <v>3.66</v>
      </c>
      <c r="EX164">
        <v>35.909999999999997</v>
      </c>
      <c r="EY164">
        <v>0</v>
      </c>
      <c r="EZ164">
        <v>-48.89</v>
      </c>
      <c r="FA164">
        <v>0</v>
      </c>
      <c r="FB164">
        <v>0</v>
      </c>
      <c r="FC164">
        <v>7.37</v>
      </c>
      <c r="FD164">
        <v>17.38</v>
      </c>
      <c r="FE164">
        <v>27.51</v>
      </c>
      <c r="FF164">
        <v>1.64</v>
      </c>
      <c r="FG164">
        <v>81.5</v>
      </c>
      <c r="FT164">
        <v>0</v>
      </c>
      <c r="FU164">
        <v>0.56661700000000004</v>
      </c>
      <c r="FV164">
        <v>3.1638600000000003E-2</v>
      </c>
      <c r="FW164">
        <v>0.174038</v>
      </c>
      <c r="FX164">
        <v>0</v>
      </c>
      <c r="FY164">
        <v>-8.0562099999999998E-2</v>
      </c>
      <c r="FZ164">
        <v>0</v>
      </c>
      <c r="GA164">
        <v>0</v>
      </c>
      <c r="GB164">
        <v>0.134212</v>
      </c>
      <c r="GC164">
        <v>0.1744</v>
      </c>
      <c r="GD164">
        <v>0.30364400000000002</v>
      </c>
      <c r="GE164">
        <v>2.03874E-2</v>
      </c>
      <c r="GF164">
        <v>1.32437</v>
      </c>
      <c r="GG164">
        <v>466.28899999999999</v>
      </c>
      <c r="GH164">
        <v>1163.6600000000001</v>
      </c>
      <c r="GI164">
        <v>277.07299999999998</v>
      </c>
      <c r="GJ164">
        <v>2735.11</v>
      </c>
      <c r="GK164">
        <v>2135</v>
      </c>
      <c r="GL164">
        <v>930.00099999999998</v>
      </c>
      <c r="GM164">
        <v>2637.81</v>
      </c>
      <c r="GN164">
        <v>297.5</v>
      </c>
      <c r="GO164">
        <v>10642.4</v>
      </c>
      <c r="GP164">
        <v>388.14800000000002</v>
      </c>
      <c r="GQ164">
        <v>0</v>
      </c>
      <c r="GR164">
        <v>65.400000000000006</v>
      </c>
      <c r="GS164">
        <v>453.548</v>
      </c>
      <c r="GT164">
        <v>48.908499999999997</v>
      </c>
      <c r="GU164">
        <v>54.25</v>
      </c>
      <c r="GV164">
        <v>3.66</v>
      </c>
      <c r="GW164">
        <v>35.96</v>
      </c>
      <c r="GX164">
        <v>31.93</v>
      </c>
      <c r="GY164">
        <v>23.209499999999998</v>
      </c>
      <c r="GZ164">
        <v>36.39</v>
      </c>
      <c r="HA164">
        <v>4.13</v>
      </c>
      <c r="HB164">
        <v>238.43799999999999</v>
      </c>
      <c r="HC164">
        <v>46.31</v>
      </c>
      <c r="HD164">
        <v>54.25</v>
      </c>
      <c r="HE164">
        <v>3.66</v>
      </c>
      <c r="HF164">
        <v>35.96</v>
      </c>
      <c r="HG164">
        <v>31.93</v>
      </c>
      <c r="HH164">
        <v>18.57</v>
      </c>
      <c r="HI164">
        <v>36.39</v>
      </c>
      <c r="HJ164">
        <v>4.13</v>
      </c>
      <c r="HK164">
        <v>231.2</v>
      </c>
      <c r="ID164">
        <v>0</v>
      </c>
      <c r="IE164">
        <v>2.4552900000000002</v>
      </c>
      <c r="IF164">
        <v>3.1638600000000003E-2</v>
      </c>
      <c r="IG164">
        <v>0.296898</v>
      </c>
      <c r="IH164">
        <v>0.62342900000000001</v>
      </c>
      <c r="II164">
        <v>0.118043</v>
      </c>
      <c r="IJ164">
        <v>0.43196400000000001</v>
      </c>
      <c r="IK164">
        <v>6.2929700000000005E-2</v>
      </c>
      <c r="IL164">
        <v>4.0202</v>
      </c>
      <c r="IM164">
        <v>54.7</v>
      </c>
      <c r="IN164">
        <v>20.5</v>
      </c>
      <c r="IO164">
        <v>34.200000000000003</v>
      </c>
      <c r="IP164">
        <v>48.1</v>
      </c>
      <c r="IQ164">
        <v>20.399999999999999</v>
      </c>
      <c r="IR164">
        <v>27.7</v>
      </c>
      <c r="IU164">
        <v>55.89</v>
      </c>
      <c r="IV164">
        <v>20.6</v>
      </c>
      <c r="IW164">
        <v>38.979999999999997</v>
      </c>
      <c r="IX164">
        <v>21.89</v>
      </c>
      <c r="IY164">
        <v>55.89</v>
      </c>
      <c r="IZ164">
        <v>20.6</v>
      </c>
      <c r="JA164">
        <v>99.47</v>
      </c>
      <c r="JB164">
        <v>43.308500000000002</v>
      </c>
      <c r="JK164">
        <v>1</v>
      </c>
      <c r="JL164">
        <v>2.8233299999999999</v>
      </c>
      <c r="JM164">
        <v>2.8233299999999999</v>
      </c>
      <c r="JP164">
        <v>4303.6400000000003</v>
      </c>
      <c r="JQ164">
        <v>2.8233299999999999</v>
      </c>
      <c r="JR164">
        <v>0.3</v>
      </c>
      <c r="JS164">
        <v>0.36</v>
      </c>
      <c r="JT164">
        <v>1.98</v>
      </c>
      <c r="JU164">
        <v>0.3</v>
      </c>
      <c r="JV164">
        <v>0.36</v>
      </c>
      <c r="JW164">
        <v>1.78</v>
      </c>
      <c r="JZ164">
        <v>1</v>
      </c>
      <c r="KA164">
        <v>1</v>
      </c>
      <c r="KB164">
        <v>33.203299999999999</v>
      </c>
      <c r="KC164">
        <v>18.944299999999998</v>
      </c>
      <c r="KD164">
        <v>33.350900000000003</v>
      </c>
      <c r="KE164">
        <v>21.180099999999999</v>
      </c>
      <c r="KF164">
        <v>50.169800000000002</v>
      </c>
      <c r="KG164">
        <v>45.942900000000002</v>
      </c>
      <c r="KJ164">
        <v>27.357099999999999</v>
      </c>
      <c r="KK164">
        <v>37.325400000000002</v>
      </c>
      <c r="KL164">
        <v>55.284100000000002</v>
      </c>
      <c r="KM164">
        <v>511.21</v>
      </c>
      <c r="KN164">
        <v>0</v>
      </c>
      <c r="KO164">
        <v>-658.89300000000003</v>
      </c>
      <c r="KP164">
        <v>0</v>
      </c>
      <c r="KQ164">
        <v>0</v>
      </c>
      <c r="KR164">
        <v>109.703</v>
      </c>
      <c r="KS164">
        <v>187.06200000000001</v>
      </c>
      <c r="KT164">
        <v>413.96499999999997</v>
      </c>
      <c r="KU164">
        <v>26.198699999999999</v>
      </c>
      <c r="KV164">
        <v>709.21299999999997</v>
      </c>
      <c r="KW164">
        <v>1045.51</v>
      </c>
      <c r="KX164">
        <v>0</v>
      </c>
      <c r="KY164">
        <v>0</v>
      </c>
      <c r="KZ164">
        <v>229.07599999999999</v>
      </c>
      <c r="LA164">
        <v>1274.58</v>
      </c>
      <c r="LB164">
        <v>28.669499999999999</v>
      </c>
      <c r="LC164">
        <v>48.8001</v>
      </c>
      <c r="LD164">
        <v>55.284100000000002</v>
      </c>
      <c r="LE164">
        <v>232.678</v>
      </c>
      <c r="LF164">
        <v>-658.89300000000003</v>
      </c>
      <c r="LG164">
        <v>109.703</v>
      </c>
      <c r="LH164">
        <v>187.03700000000001</v>
      </c>
      <c r="LI164">
        <v>413.96499999999997</v>
      </c>
      <c r="LJ164">
        <v>26.198699999999999</v>
      </c>
      <c r="LK164">
        <v>443.44299999999998</v>
      </c>
      <c r="LL164">
        <v>1108.27</v>
      </c>
      <c r="LM164">
        <v>0</v>
      </c>
      <c r="LN164">
        <v>229.07599999999999</v>
      </c>
      <c r="LO164">
        <v>1337.34</v>
      </c>
      <c r="LP164">
        <v>97.136600000000001</v>
      </c>
      <c r="LQ164">
        <v>282.12200000000001</v>
      </c>
      <c r="LR164">
        <v>55.284100000000002</v>
      </c>
      <c r="LS164">
        <v>534.86400000000003</v>
      </c>
      <c r="LT164">
        <v>463.08</v>
      </c>
      <c r="LU164">
        <v>187.226</v>
      </c>
      <c r="LV164">
        <v>544.68899999999996</v>
      </c>
      <c r="LW164">
        <v>71.471400000000003</v>
      </c>
      <c r="LX164">
        <v>2235.87</v>
      </c>
      <c r="LY164">
        <v>2059.91</v>
      </c>
      <c r="LZ164">
        <v>0</v>
      </c>
      <c r="MA164">
        <v>347.08</v>
      </c>
      <c r="MB164">
        <v>2406.9899999999998</v>
      </c>
    </row>
    <row r="165" spans="1:340" x14ac:dyDescent="0.25">
      <c r="A165" s="26">
        <v>44502.593807870369</v>
      </c>
      <c r="B165" t="s">
        <v>1513</v>
      </c>
      <c r="C165" t="s">
        <v>995</v>
      </c>
      <c r="D165">
        <v>12</v>
      </c>
      <c r="E165">
        <v>1</v>
      </c>
      <c r="F165">
        <v>2100</v>
      </c>
      <c r="G165" t="s">
        <v>87</v>
      </c>
      <c r="H165" t="s">
        <v>393</v>
      </c>
      <c r="I165">
        <v>8.25</v>
      </c>
      <c r="J165">
        <v>3.4</v>
      </c>
      <c r="K165">
        <v>3.4</v>
      </c>
      <c r="L165">
        <v>24.3</v>
      </c>
      <c r="O165">
        <v>133.136</v>
      </c>
      <c r="P165">
        <v>159.982</v>
      </c>
      <c r="Q165">
        <v>277.07299999999998</v>
      </c>
      <c r="R165">
        <v>870.67499999999995</v>
      </c>
      <c r="S165">
        <v>0</v>
      </c>
      <c r="T165">
        <v>-4302.38</v>
      </c>
      <c r="U165">
        <v>0</v>
      </c>
      <c r="V165">
        <v>0</v>
      </c>
      <c r="W165">
        <v>505.55700000000002</v>
      </c>
      <c r="X165">
        <v>940.27200000000005</v>
      </c>
      <c r="Y165">
        <v>2025.88</v>
      </c>
      <c r="Z165">
        <v>119.621</v>
      </c>
      <c r="AA165">
        <v>729.81600000000003</v>
      </c>
      <c r="AB165">
        <v>1440.87</v>
      </c>
      <c r="AC165">
        <v>196.51400000000001</v>
      </c>
      <c r="AD165">
        <v>0</v>
      </c>
      <c r="AE165">
        <v>0</v>
      </c>
      <c r="AF165">
        <v>43.1646</v>
      </c>
      <c r="AG165">
        <v>239.679</v>
      </c>
      <c r="AH165">
        <v>196.51400000000001</v>
      </c>
      <c r="AI165">
        <v>22.15</v>
      </c>
      <c r="AJ165">
        <v>14.74</v>
      </c>
      <c r="AK165">
        <v>3.66</v>
      </c>
      <c r="AL165">
        <v>12.07</v>
      </c>
      <c r="AM165">
        <v>0</v>
      </c>
      <c r="AN165">
        <v>-48.69</v>
      </c>
      <c r="AO165">
        <v>0</v>
      </c>
      <c r="AP165">
        <v>0</v>
      </c>
      <c r="AQ165">
        <v>7.37</v>
      </c>
      <c r="AR165">
        <v>17.399999999999999</v>
      </c>
      <c r="AS165">
        <v>27.51</v>
      </c>
      <c r="AT165">
        <v>1.64</v>
      </c>
      <c r="AU165">
        <v>57.85</v>
      </c>
      <c r="AV165">
        <v>52.62</v>
      </c>
      <c r="BI165">
        <v>0</v>
      </c>
      <c r="BJ165">
        <v>0.56946600000000003</v>
      </c>
      <c r="BK165">
        <v>3.1638600000000003E-2</v>
      </c>
      <c r="BL165">
        <v>7.5453699999999999E-2</v>
      </c>
      <c r="BM165">
        <v>0</v>
      </c>
      <c r="BN165">
        <v>-8.0562099999999998E-2</v>
      </c>
      <c r="BO165">
        <v>0</v>
      </c>
      <c r="BP165">
        <v>0</v>
      </c>
      <c r="BQ165">
        <v>0.134212</v>
      </c>
      <c r="BR165">
        <v>0.17449100000000001</v>
      </c>
      <c r="BS165">
        <v>0.30364400000000002</v>
      </c>
      <c r="BT165">
        <v>2.03874E-2</v>
      </c>
      <c r="BU165">
        <v>1.2287300000000001</v>
      </c>
      <c r="BV165">
        <v>0.67655900000000002</v>
      </c>
      <c r="BW165">
        <v>141.47999999999999</v>
      </c>
      <c r="BX165">
        <v>206.035</v>
      </c>
      <c r="BY165">
        <v>277.07299999999998</v>
      </c>
      <c r="BZ165">
        <v>1198.33</v>
      </c>
      <c r="CA165">
        <v>-4302.38</v>
      </c>
      <c r="CB165">
        <v>505.55700000000002</v>
      </c>
      <c r="CC165">
        <v>938.88499999999999</v>
      </c>
      <c r="CD165">
        <v>2025.88</v>
      </c>
      <c r="CE165">
        <v>119.621</v>
      </c>
      <c r="CF165">
        <v>1110.48</v>
      </c>
      <c r="CG165">
        <v>1822.92</v>
      </c>
      <c r="CH165">
        <v>208.83</v>
      </c>
      <c r="CI165">
        <v>0</v>
      </c>
      <c r="CJ165">
        <v>43.1646</v>
      </c>
      <c r="CK165">
        <v>251.995</v>
      </c>
      <c r="CL165">
        <v>208.83</v>
      </c>
      <c r="CM165">
        <v>23.59</v>
      </c>
      <c r="CN165">
        <v>18.18</v>
      </c>
      <c r="CO165">
        <v>3.66</v>
      </c>
      <c r="CP165">
        <v>15.44</v>
      </c>
      <c r="CQ165">
        <v>-48.84</v>
      </c>
      <c r="CR165">
        <v>7.37</v>
      </c>
      <c r="CS165">
        <v>17.38</v>
      </c>
      <c r="CT165">
        <v>27.51</v>
      </c>
      <c r="CU165">
        <v>1.64</v>
      </c>
      <c r="CV165">
        <v>65.930000000000007</v>
      </c>
      <c r="CW165">
        <v>60.87</v>
      </c>
      <c r="DH165">
        <v>0</v>
      </c>
      <c r="DI165">
        <v>0.72714699999999999</v>
      </c>
      <c r="DJ165">
        <v>3.1638600000000003E-2</v>
      </c>
      <c r="DK165">
        <v>7.7726100000000006E-2</v>
      </c>
      <c r="DL165">
        <v>-8.0562099999999998E-2</v>
      </c>
      <c r="DM165">
        <v>0.134212</v>
      </c>
      <c r="DN165">
        <v>0.17466000000000001</v>
      </c>
      <c r="DO165">
        <v>0.30364400000000002</v>
      </c>
      <c r="DP165">
        <v>2.03874E-2</v>
      </c>
      <c r="DQ165">
        <v>1.3888499999999999</v>
      </c>
      <c r="DR165">
        <v>0.836511</v>
      </c>
      <c r="DS165" t="s">
        <v>1352</v>
      </c>
      <c r="DT165" t="s">
        <v>670</v>
      </c>
      <c r="DU165" t="s">
        <v>665</v>
      </c>
      <c r="DV165" t="s">
        <v>501</v>
      </c>
      <c r="DW165">
        <v>0.16012100000000001</v>
      </c>
      <c r="DX165">
        <v>0.15995200000000001</v>
      </c>
      <c r="DY165">
        <v>12.3</v>
      </c>
      <c r="DZ165">
        <v>13.6</v>
      </c>
      <c r="EC165">
        <v>133.136</v>
      </c>
      <c r="ED165">
        <v>159.982</v>
      </c>
      <c r="EE165">
        <v>277.07299999999998</v>
      </c>
      <c r="EF165">
        <v>870.67499999999995</v>
      </c>
      <c r="EG165">
        <v>0</v>
      </c>
      <c r="EH165">
        <v>-4302.38</v>
      </c>
      <c r="EI165">
        <v>0</v>
      </c>
      <c r="EJ165">
        <v>0</v>
      </c>
      <c r="EK165">
        <v>505.55700000000002</v>
      </c>
      <c r="EL165">
        <v>940.27200000000005</v>
      </c>
      <c r="EM165">
        <v>2025.88</v>
      </c>
      <c r="EN165">
        <v>119.621</v>
      </c>
      <c r="EO165">
        <v>729.81600000000003</v>
      </c>
      <c r="EP165">
        <v>196.51400000000001</v>
      </c>
      <c r="EQ165">
        <v>0</v>
      </c>
      <c r="ER165">
        <v>0</v>
      </c>
      <c r="ES165">
        <v>43.1646</v>
      </c>
      <c r="ET165">
        <v>239.679</v>
      </c>
      <c r="EU165">
        <v>22.15</v>
      </c>
      <c r="EV165">
        <v>14.74</v>
      </c>
      <c r="EW165">
        <v>3.66</v>
      </c>
      <c r="EX165">
        <v>12.07</v>
      </c>
      <c r="EY165">
        <v>0</v>
      </c>
      <c r="EZ165">
        <v>-48.69</v>
      </c>
      <c r="FA165">
        <v>0</v>
      </c>
      <c r="FB165">
        <v>0</v>
      </c>
      <c r="FC165">
        <v>7.37</v>
      </c>
      <c r="FD165">
        <v>17.399999999999999</v>
      </c>
      <c r="FE165">
        <v>27.51</v>
      </c>
      <c r="FF165">
        <v>1.64</v>
      </c>
      <c r="FG165">
        <v>57.85</v>
      </c>
      <c r="FT165">
        <v>0</v>
      </c>
      <c r="FU165">
        <v>0.56946600000000003</v>
      </c>
      <c r="FV165">
        <v>3.1638600000000003E-2</v>
      </c>
      <c r="FW165">
        <v>7.5453699999999999E-2</v>
      </c>
      <c r="FX165">
        <v>0</v>
      </c>
      <c r="FY165">
        <v>-8.0562099999999998E-2</v>
      </c>
      <c r="FZ165">
        <v>0</v>
      </c>
      <c r="GA165">
        <v>0</v>
      </c>
      <c r="GB165">
        <v>0.134212</v>
      </c>
      <c r="GC165">
        <v>0.17449100000000001</v>
      </c>
      <c r="GD165">
        <v>0.30364400000000002</v>
      </c>
      <c r="GE165">
        <v>2.03874E-2</v>
      </c>
      <c r="GF165">
        <v>1.2287300000000001</v>
      </c>
      <c r="GG165">
        <v>466.28899999999999</v>
      </c>
      <c r="GH165">
        <v>1163.6600000000001</v>
      </c>
      <c r="GI165">
        <v>277.07299999999998</v>
      </c>
      <c r="GJ165">
        <v>2735.11</v>
      </c>
      <c r="GK165">
        <v>2135</v>
      </c>
      <c r="GL165">
        <v>930.00099999999998</v>
      </c>
      <c r="GM165">
        <v>2637.81</v>
      </c>
      <c r="GN165">
        <v>297.5</v>
      </c>
      <c r="GO165">
        <v>10642.4</v>
      </c>
      <c r="GP165">
        <v>388.14800000000002</v>
      </c>
      <c r="GQ165">
        <v>0</v>
      </c>
      <c r="GR165">
        <v>65.400000000000006</v>
      </c>
      <c r="GS165">
        <v>453.548</v>
      </c>
      <c r="GT165">
        <v>48.908499999999997</v>
      </c>
      <c r="GU165">
        <v>54.25</v>
      </c>
      <c r="GV165">
        <v>3.66</v>
      </c>
      <c r="GW165">
        <v>35.96</v>
      </c>
      <c r="GX165">
        <v>31.93</v>
      </c>
      <c r="GY165">
        <v>23.209499999999998</v>
      </c>
      <c r="GZ165">
        <v>36.39</v>
      </c>
      <c r="HA165">
        <v>4.13</v>
      </c>
      <c r="HB165">
        <v>238.43799999999999</v>
      </c>
      <c r="HC165">
        <v>46.31</v>
      </c>
      <c r="HD165">
        <v>54.25</v>
      </c>
      <c r="HE165">
        <v>3.66</v>
      </c>
      <c r="HF165">
        <v>35.96</v>
      </c>
      <c r="HG165">
        <v>31.93</v>
      </c>
      <c r="HH165">
        <v>18.57</v>
      </c>
      <c r="HI165">
        <v>36.39</v>
      </c>
      <c r="HJ165">
        <v>4.13</v>
      </c>
      <c r="HK165">
        <v>231.2</v>
      </c>
      <c r="ID165">
        <v>0</v>
      </c>
      <c r="IE165">
        <v>2.4552900000000002</v>
      </c>
      <c r="IF165">
        <v>3.1638600000000003E-2</v>
      </c>
      <c r="IG165">
        <v>0.296898</v>
      </c>
      <c r="IH165">
        <v>0.62342900000000001</v>
      </c>
      <c r="II165">
        <v>0.118043</v>
      </c>
      <c r="IJ165">
        <v>0.43196400000000001</v>
      </c>
      <c r="IK165">
        <v>6.2929700000000005E-2</v>
      </c>
      <c r="IL165">
        <v>4.0202</v>
      </c>
      <c r="IM165">
        <v>44.7</v>
      </c>
      <c r="IN165">
        <v>20.399999999999999</v>
      </c>
      <c r="IO165">
        <v>24.3</v>
      </c>
      <c r="IP165">
        <v>48.1</v>
      </c>
      <c r="IQ165">
        <v>20.399999999999999</v>
      </c>
      <c r="IR165">
        <v>27.7</v>
      </c>
      <c r="IU165">
        <v>32.07</v>
      </c>
      <c r="IV165">
        <v>20.55</v>
      </c>
      <c r="IW165">
        <v>38.979999999999997</v>
      </c>
      <c r="IX165">
        <v>21.89</v>
      </c>
      <c r="IY165">
        <v>32.07</v>
      </c>
      <c r="IZ165">
        <v>20.55</v>
      </c>
      <c r="JA165">
        <v>99.47</v>
      </c>
      <c r="JB165">
        <v>43.308500000000002</v>
      </c>
      <c r="JK165">
        <v>1</v>
      </c>
      <c r="JL165">
        <v>2.8233299999999999</v>
      </c>
      <c r="JM165">
        <v>2.8233299999999999</v>
      </c>
      <c r="JP165">
        <v>4303.6400000000003</v>
      </c>
      <c r="JQ165">
        <v>2.8233299999999999</v>
      </c>
      <c r="JR165">
        <v>0.28000000000000003</v>
      </c>
      <c r="JS165">
        <v>0.38</v>
      </c>
      <c r="JT165">
        <v>1.64</v>
      </c>
      <c r="JU165">
        <v>0.3</v>
      </c>
      <c r="JV165">
        <v>0.36</v>
      </c>
      <c r="JW165">
        <v>1.78</v>
      </c>
      <c r="JZ165">
        <v>1</v>
      </c>
      <c r="KA165">
        <v>1</v>
      </c>
      <c r="KB165">
        <v>33.185299999999998</v>
      </c>
      <c r="KC165">
        <v>18.935500000000001</v>
      </c>
      <c r="KD165">
        <v>33.350900000000003</v>
      </c>
      <c r="KE165">
        <v>21.180099999999999</v>
      </c>
      <c r="KF165">
        <v>50.169800000000002</v>
      </c>
      <c r="KG165">
        <v>45.942900000000002</v>
      </c>
      <c r="KJ165">
        <v>27.290299999999998</v>
      </c>
      <c r="KK165">
        <v>37.474499999999999</v>
      </c>
      <c r="KL165">
        <v>55.284100000000002</v>
      </c>
      <c r="KM165">
        <v>171.84200000000001</v>
      </c>
      <c r="KN165">
        <v>0</v>
      </c>
      <c r="KO165">
        <v>-658.89300000000003</v>
      </c>
      <c r="KP165">
        <v>0</v>
      </c>
      <c r="KQ165">
        <v>0</v>
      </c>
      <c r="KR165">
        <v>109.703</v>
      </c>
      <c r="KS165">
        <v>187.30500000000001</v>
      </c>
      <c r="KT165">
        <v>413.96499999999997</v>
      </c>
      <c r="KU165">
        <v>26.198699999999999</v>
      </c>
      <c r="KV165">
        <v>370.17099999999999</v>
      </c>
      <c r="KW165">
        <v>1042.9100000000001</v>
      </c>
      <c r="KX165">
        <v>0</v>
      </c>
      <c r="KY165">
        <v>0</v>
      </c>
      <c r="KZ165">
        <v>229.07599999999999</v>
      </c>
      <c r="LA165">
        <v>1271.98</v>
      </c>
      <c r="LB165">
        <v>28.669499999999999</v>
      </c>
      <c r="LC165">
        <v>48.8001</v>
      </c>
      <c r="LD165">
        <v>55.284100000000002</v>
      </c>
      <c r="LE165">
        <v>232.678</v>
      </c>
      <c r="LF165">
        <v>-658.89300000000003</v>
      </c>
      <c r="LG165">
        <v>109.703</v>
      </c>
      <c r="LH165">
        <v>187.03700000000001</v>
      </c>
      <c r="LI165">
        <v>413.96499999999997</v>
      </c>
      <c r="LJ165">
        <v>26.198699999999999</v>
      </c>
      <c r="LK165">
        <v>443.44299999999998</v>
      </c>
      <c r="LL165">
        <v>1108.27</v>
      </c>
      <c r="LM165">
        <v>0</v>
      </c>
      <c r="LN165">
        <v>229.07599999999999</v>
      </c>
      <c r="LO165">
        <v>1337.34</v>
      </c>
      <c r="LP165">
        <v>97.136600000000001</v>
      </c>
      <c r="LQ165">
        <v>282.12200000000001</v>
      </c>
      <c r="LR165">
        <v>55.284100000000002</v>
      </c>
      <c r="LS165">
        <v>534.86400000000003</v>
      </c>
      <c r="LT165">
        <v>463.08</v>
      </c>
      <c r="LU165">
        <v>187.226</v>
      </c>
      <c r="LV165">
        <v>544.68899999999996</v>
      </c>
      <c r="LW165">
        <v>71.471400000000003</v>
      </c>
      <c r="LX165">
        <v>2235.87</v>
      </c>
      <c r="LY165">
        <v>2059.91</v>
      </c>
      <c r="LZ165">
        <v>0</v>
      </c>
      <c r="MA165">
        <v>347.08</v>
      </c>
      <c r="MB165">
        <v>2406.9899999999998</v>
      </c>
    </row>
    <row r="166" spans="1:340" x14ac:dyDescent="0.25">
      <c r="A166" s="26">
        <v>44502.594166666669</v>
      </c>
      <c r="B166" t="s">
        <v>1514</v>
      </c>
      <c r="C166" t="s">
        <v>997</v>
      </c>
      <c r="D166">
        <v>12</v>
      </c>
      <c r="E166">
        <v>1</v>
      </c>
      <c r="F166">
        <v>2100</v>
      </c>
      <c r="G166" t="s">
        <v>87</v>
      </c>
      <c r="H166" t="s">
        <v>393</v>
      </c>
      <c r="I166">
        <v>2.0099999999999998</v>
      </c>
      <c r="J166">
        <v>0.9</v>
      </c>
      <c r="K166">
        <v>0.9</v>
      </c>
      <c r="L166">
        <v>25.2</v>
      </c>
      <c r="O166">
        <v>133.65600000000001</v>
      </c>
      <c r="P166">
        <v>159.15100000000001</v>
      </c>
      <c r="Q166">
        <v>277.07299999999998</v>
      </c>
      <c r="R166">
        <v>162.251</v>
      </c>
      <c r="S166">
        <v>0</v>
      </c>
      <c r="T166">
        <v>-4302.38</v>
      </c>
      <c r="U166">
        <v>0</v>
      </c>
      <c r="V166">
        <v>0</v>
      </c>
      <c r="W166">
        <v>505.55700000000002</v>
      </c>
      <c r="X166">
        <v>938.41600000000005</v>
      </c>
      <c r="Y166">
        <v>2025.88</v>
      </c>
      <c r="Z166">
        <v>119.621</v>
      </c>
      <c r="AA166">
        <v>19.224799999999998</v>
      </c>
      <c r="AB166">
        <v>732.13099999999997</v>
      </c>
      <c r="AC166">
        <v>197.28100000000001</v>
      </c>
      <c r="AD166">
        <v>132.56</v>
      </c>
      <c r="AE166">
        <v>0</v>
      </c>
      <c r="AF166">
        <v>43.1646</v>
      </c>
      <c r="AG166">
        <v>373.00599999999997</v>
      </c>
      <c r="AH166">
        <v>329.84100000000001</v>
      </c>
      <c r="AI166">
        <v>22.24</v>
      </c>
      <c r="AJ166">
        <v>14.7</v>
      </c>
      <c r="AK166">
        <v>3.66</v>
      </c>
      <c r="AL166">
        <v>14.92</v>
      </c>
      <c r="AM166">
        <v>0</v>
      </c>
      <c r="AN166">
        <v>-48.4</v>
      </c>
      <c r="AO166">
        <v>0</v>
      </c>
      <c r="AP166">
        <v>0</v>
      </c>
      <c r="AQ166">
        <v>7.37</v>
      </c>
      <c r="AR166">
        <v>17.37</v>
      </c>
      <c r="AS166">
        <v>27.51</v>
      </c>
      <c r="AT166">
        <v>1.64</v>
      </c>
      <c r="AU166">
        <v>61.01</v>
      </c>
      <c r="AV166">
        <v>55.52</v>
      </c>
      <c r="BI166">
        <v>0</v>
      </c>
      <c r="BJ166">
        <v>0.56546600000000002</v>
      </c>
      <c r="BK166">
        <v>3.1638600000000003E-2</v>
      </c>
      <c r="BL166">
        <v>2.8140999999999999E-2</v>
      </c>
      <c r="BM166">
        <v>0</v>
      </c>
      <c r="BN166">
        <v>-8.0562099999999998E-2</v>
      </c>
      <c r="BO166">
        <v>0</v>
      </c>
      <c r="BP166">
        <v>0</v>
      </c>
      <c r="BQ166">
        <v>0.134212</v>
      </c>
      <c r="BR166">
        <v>0.17436199999999999</v>
      </c>
      <c r="BS166">
        <v>0.30364400000000002</v>
      </c>
      <c r="BT166">
        <v>2.03874E-2</v>
      </c>
      <c r="BU166">
        <v>1.1772899999999999</v>
      </c>
      <c r="BV166">
        <v>0.62524500000000005</v>
      </c>
      <c r="BW166">
        <v>140.49700000000001</v>
      </c>
      <c r="BX166">
        <v>209.15</v>
      </c>
      <c r="BY166">
        <v>277.07299999999998</v>
      </c>
      <c r="BZ166">
        <v>81.134900000000002</v>
      </c>
      <c r="CA166">
        <v>-4302.38</v>
      </c>
      <c r="CB166">
        <v>505.55700000000002</v>
      </c>
      <c r="CC166">
        <v>943.46699999999998</v>
      </c>
      <c r="CD166">
        <v>2025.88</v>
      </c>
      <c r="CE166">
        <v>119.621</v>
      </c>
      <c r="CF166" s="27">
        <v>6.0639E-5</v>
      </c>
      <c r="CG166">
        <v>707.85500000000002</v>
      </c>
      <c r="CH166">
        <v>207.37899999999999</v>
      </c>
      <c r="CI166">
        <v>114.539</v>
      </c>
      <c r="CJ166">
        <v>43.1646</v>
      </c>
      <c r="CK166">
        <v>365.08300000000003</v>
      </c>
      <c r="CL166">
        <v>321.91800000000001</v>
      </c>
      <c r="CM166">
        <v>23.44</v>
      </c>
      <c r="CN166">
        <v>18.350000000000001</v>
      </c>
      <c r="CO166">
        <v>3.66</v>
      </c>
      <c r="CP166">
        <v>12.08</v>
      </c>
      <c r="CQ166">
        <v>-48.37</v>
      </c>
      <c r="CR166">
        <v>7.37</v>
      </c>
      <c r="CS166">
        <v>17.440000000000001</v>
      </c>
      <c r="CT166">
        <v>27.51</v>
      </c>
      <c r="CU166">
        <v>1.64</v>
      </c>
      <c r="CV166">
        <v>63.12</v>
      </c>
      <c r="CW166">
        <v>57.53</v>
      </c>
      <c r="DH166">
        <v>0</v>
      </c>
      <c r="DI166">
        <v>0.73802199999999996</v>
      </c>
      <c r="DJ166">
        <v>3.1638600000000003E-2</v>
      </c>
      <c r="DK166">
        <v>1.40705E-2</v>
      </c>
      <c r="DL166">
        <v>-8.0562099999999998E-2</v>
      </c>
      <c r="DM166">
        <v>0.134212</v>
      </c>
      <c r="DN166">
        <v>0.17513200000000001</v>
      </c>
      <c r="DO166">
        <v>0.30364400000000002</v>
      </c>
      <c r="DP166">
        <v>2.03874E-2</v>
      </c>
      <c r="DQ166">
        <v>1.3365400000000001</v>
      </c>
      <c r="DR166">
        <v>0.78373099999999996</v>
      </c>
      <c r="DS166" t="s">
        <v>1352</v>
      </c>
      <c r="DT166" t="s">
        <v>670</v>
      </c>
      <c r="DU166" t="s">
        <v>665</v>
      </c>
      <c r="DV166" t="s">
        <v>501</v>
      </c>
      <c r="DW166">
        <v>0.15925500000000001</v>
      </c>
      <c r="DX166">
        <v>0.15848599999999999</v>
      </c>
      <c r="DY166">
        <v>3.3</v>
      </c>
      <c r="DZ166">
        <v>3.5</v>
      </c>
      <c r="EC166">
        <v>133.65600000000001</v>
      </c>
      <c r="ED166">
        <v>159.15100000000001</v>
      </c>
      <c r="EE166">
        <v>277.07299999999998</v>
      </c>
      <c r="EF166">
        <v>162.251</v>
      </c>
      <c r="EG166">
        <v>0</v>
      </c>
      <c r="EH166">
        <v>-4302.38</v>
      </c>
      <c r="EI166">
        <v>0</v>
      </c>
      <c r="EJ166">
        <v>0</v>
      </c>
      <c r="EK166">
        <v>505.55700000000002</v>
      </c>
      <c r="EL166">
        <v>938.41600000000005</v>
      </c>
      <c r="EM166">
        <v>2025.88</v>
      </c>
      <c r="EN166">
        <v>119.621</v>
      </c>
      <c r="EO166">
        <v>19.224799999999998</v>
      </c>
      <c r="EP166">
        <v>197.28100000000001</v>
      </c>
      <c r="EQ166">
        <v>132.56</v>
      </c>
      <c r="ER166">
        <v>0</v>
      </c>
      <c r="ES166">
        <v>43.1646</v>
      </c>
      <c r="ET166">
        <v>373.00599999999997</v>
      </c>
      <c r="EU166">
        <v>22.24</v>
      </c>
      <c r="EV166">
        <v>14.7</v>
      </c>
      <c r="EW166">
        <v>3.66</v>
      </c>
      <c r="EX166">
        <v>14.92</v>
      </c>
      <c r="EY166">
        <v>0</v>
      </c>
      <c r="EZ166">
        <v>-48.4</v>
      </c>
      <c r="FA166">
        <v>0</v>
      </c>
      <c r="FB166">
        <v>0</v>
      </c>
      <c r="FC166">
        <v>7.37</v>
      </c>
      <c r="FD166">
        <v>17.37</v>
      </c>
      <c r="FE166">
        <v>27.51</v>
      </c>
      <c r="FF166">
        <v>1.64</v>
      </c>
      <c r="FG166">
        <v>61.01</v>
      </c>
      <c r="FT166">
        <v>0</v>
      </c>
      <c r="FU166">
        <v>0.56546600000000002</v>
      </c>
      <c r="FV166">
        <v>3.1638600000000003E-2</v>
      </c>
      <c r="FW166">
        <v>2.8140999999999999E-2</v>
      </c>
      <c r="FX166">
        <v>0</v>
      </c>
      <c r="FY166">
        <v>-8.0562099999999998E-2</v>
      </c>
      <c r="FZ166">
        <v>0</v>
      </c>
      <c r="GA166">
        <v>0</v>
      </c>
      <c r="GB166">
        <v>0.134212</v>
      </c>
      <c r="GC166">
        <v>0.17436199999999999</v>
      </c>
      <c r="GD166">
        <v>0.30364400000000002</v>
      </c>
      <c r="GE166">
        <v>2.03874E-2</v>
      </c>
      <c r="GF166">
        <v>1.1772899999999999</v>
      </c>
      <c r="GG166">
        <v>467.20299999999997</v>
      </c>
      <c r="GH166">
        <v>1161.6600000000001</v>
      </c>
      <c r="GI166">
        <v>277.07299999999998</v>
      </c>
      <c r="GJ166">
        <v>0</v>
      </c>
      <c r="GK166">
        <v>2135</v>
      </c>
      <c r="GL166">
        <v>930.00099999999998</v>
      </c>
      <c r="GM166">
        <v>2637.81</v>
      </c>
      <c r="GN166">
        <v>297.5</v>
      </c>
      <c r="GO166">
        <v>7906.25</v>
      </c>
      <c r="GP166">
        <v>388.90899999999999</v>
      </c>
      <c r="GQ166">
        <v>168.15199999999999</v>
      </c>
      <c r="GR166">
        <v>65.400000000000006</v>
      </c>
      <c r="GS166">
        <v>622.46100000000001</v>
      </c>
      <c r="GT166">
        <v>49.003599999999999</v>
      </c>
      <c r="GU166">
        <v>54.21</v>
      </c>
      <c r="GV166">
        <v>3.66</v>
      </c>
      <c r="GW166">
        <v>39.268300000000004</v>
      </c>
      <c r="GX166">
        <v>31.93</v>
      </c>
      <c r="GY166">
        <v>23.209499999999998</v>
      </c>
      <c r="GZ166">
        <v>36.39</v>
      </c>
      <c r="HA166">
        <v>4.13</v>
      </c>
      <c r="HB166">
        <v>241.80099999999999</v>
      </c>
      <c r="HC166">
        <v>46.4</v>
      </c>
      <c r="HD166">
        <v>54.21</v>
      </c>
      <c r="HE166">
        <v>3.66</v>
      </c>
      <c r="HF166">
        <v>16.100000000000001</v>
      </c>
      <c r="HG166">
        <v>31.93</v>
      </c>
      <c r="HH166">
        <v>18.57</v>
      </c>
      <c r="HI166">
        <v>36.39</v>
      </c>
      <c r="HJ166">
        <v>4.13</v>
      </c>
      <c r="HK166">
        <v>211.39</v>
      </c>
      <c r="ID166">
        <v>0</v>
      </c>
      <c r="IE166">
        <v>2.4539200000000001</v>
      </c>
      <c r="IF166">
        <v>3.1638600000000003E-2</v>
      </c>
      <c r="IG166">
        <v>0</v>
      </c>
      <c r="IH166">
        <v>0.62342900000000001</v>
      </c>
      <c r="II166">
        <v>0.118043</v>
      </c>
      <c r="IJ166">
        <v>0.43196400000000001</v>
      </c>
      <c r="IK166">
        <v>6.2929700000000005E-2</v>
      </c>
      <c r="IL166">
        <v>3.72193</v>
      </c>
      <c r="IM166">
        <v>45.2</v>
      </c>
      <c r="IN166">
        <v>20</v>
      </c>
      <c r="IO166">
        <v>25.2</v>
      </c>
      <c r="IP166">
        <v>46.1</v>
      </c>
      <c r="IQ166">
        <v>20</v>
      </c>
      <c r="IR166">
        <v>26.1</v>
      </c>
      <c r="IU166">
        <v>22.25</v>
      </c>
      <c r="IV166">
        <v>33.270000000000003</v>
      </c>
      <c r="IW166">
        <v>24.84</v>
      </c>
      <c r="IX166">
        <v>32.69</v>
      </c>
      <c r="IY166">
        <v>22.25</v>
      </c>
      <c r="IZ166">
        <v>33.270000000000003</v>
      </c>
      <c r="JA166">
        <v>63.48</v>
      </c>
      <c r="JB166">
        <v>82.661900000000003</v>
      </c>
      <c r="JK166">
        <v>1</v>
      </c>
      <c r="JL166">
        <v>2.8233299999999999</v>
      </c>
      <c r="JM166">
        <v>2.8233299999999999</v>
      </c>
      <c r="JP166">
        <v>4303.6400000000003</v>
      </c>
      <c r="JQ166">
        <v>2.8233299999999999</v>
      </c>
      <c r="JR166">
        <v>0.26</v>
      </c>
      <c r="JS166">
        <v>0.4</v>
      </c>
      <c r="JT166">
        <v>2.21</v>
      </c>
      <c r="JU166">
        <v>0.26</v>
      </c>
      <c r="JV166">
        <v>0.4</v>
      </c>
      <c r="JW166">
        <v>2.17</v>
      </c>
      <c r="JZ166">
        <v>1</v>
      </c>
      <c r="KA166">
        <v>1</v>
      </c>
      <c r="KB166">
        <v>33.214100000000002</v>
      </c>
      <c r="KC166">
        <v>18.940100000000001</v>
      </c>
      <c r="KD166">
        <v>33.212800000000001</v>
      </c>
      <c r="KE166">
        <v>21.256</v>
      </c>
      <c r="KF166">
        <v>50.195</v>
      </c>
      <c r="KG166">
        <v>45.932200000000002</v>
      </c>
      <c r="KJ166">
        <v>27.395099999999999</v>
      </c>
      <c r="KK166">
        <v>37.264899999999997</v>
      </c>
      <c r="KL166">
        <v>55.284100000000002</v>
      </c>
      <c r="KM166">
        <v>32.020699999999998</v>
      </c>
      <c r="KN166">
        <v>0</v>
      </c>
      <c r="KO166">
        <v>-658.89300000000003</v>
      </c>
      <c r="KP166">
        <v>0</v>
      </c>
      <c r="KQ166">
        <v>0</v>
      </c>
      <c r="KR166">
        <v>109.703</v>
      </c>
      <c r="KS166">
        <v>186.93700000000001</v>
      </c>
      <c r="KT166">
        <v>413.96499999999997</v>
      </c>
      <c r="KU166">
        <v>26.198699999999999</v>
      </c>
      <c r="KV166">
        <v>229.876</v>
      </c>
      <c r="KW166">
        <v>1046.98</v>
      </c>
      <c r="KX166">
        <v>703.49900000000002</v>
      </c>
      <c r="KY166">
        <v>0</v>
      </c>
      <c r="KZ166">
        <v>229.07599999999999</v>
      </c>
      <c r="LA166">
        <v>1979.55</v>
      </c>
      <c r="LB166">
        <v>28.4787</v>
      </c>
      <c r="LC166">
        <v>49.5916</v>
      </c>
      <c r="LD166">
        <v>55.284100000000002</v>
      </c>
      <c r="LE166">
        <v>16.012</v>
      </c>
      <c r="LF166">
        <v>-658.89300000000003</v>
      </c>
      <c r="LG166">
        <v>109.703</v>
      </c>
      <c r="LH166">
        <v>187.92699999999999</v>
      </c>
      <c r="LI166">
        <v>413.96499999999997</v>
      </c>
      <c r="LJ166">
        <v>26.198699999999999</v>
      </c>
      <c r="LK166">
        <v>228.267</v>
      </c>
      <c r="LL166">
        <v>1100.57</v>
      </c>
      <c r="LM166">
        <v>607.86199999999997</v>
      </c>
      <c r="LN166">
        <v>229.07599999999999</v>
      </c>
      <c r="LO166">
        <v>1937.51</v>
      </c>
      <c r="LP166">
        <v>97.323899999999995</v>
      </c>
      <c r="LQ166">
        <v>281.65800000000002</v>
      </c>
      <c r="LR166">
        <v>55.284100000000002</v>
      </c>
      <c r="LS166">
        <v>0</v>
      </c>
      <c r="LT166">
        <v>463.08</v>
      </c>
      <c r="LU166">
        <v>187.226</v>
      </c>
      <c r="LV166">
        <v>544.68899999999996</v>
      </c>
      <c r="LW166">
        <v>71.471400000000003</v>
      </c>
      <c r="LX166">
        <v>1700.73</v>
      </c>
      <c r="LY166">
        <v>2063.9499999999998</v>
      </c>
      <c r="LZ166">
        <v>892.38499999999999</v>
      </c>
      <c r="MA166">
        <v>347.08</v>
      </c>
      <c r="MB166">
        <v>3303.42</v>
      </c>
    </row>
    <row r="167" spans="1:340" x14ac:dyDescent="0.25">
      <c r="A167" s="26">
        <v>44502.594513888886</v>
      </c>
      <c r="B167" t="s">
        <v>1515</v>
      </c>
      <c r="C167" t="s">
        <v>999</v>
      </c>
      <c r="D167">
        <v>12</v>
      </c>
      <c r="E167">
        <v>1</v>
      </c>
      <c r="F167">
        <v>2100</v>
      </c>
      <c r="G167" t="s">
        <v>87</v>
      </c>
      <c r="H167" t="s">
        <v>393</v>
      </c>
      <c r="I167">
        <v>2.0099999999999998</v>
      </c>
      <c r="J167">
        <v>0.9</v>
      </c>
      <c r="K167">
        <v>0.9</v>
      </c>
      <c r="L167">
        <v>25.2</v>
      </c>
      <c r="O167">
        <v>133.65600000000001</v>
      </c>
      <c r="P167">
        <v>159.15100000000001</v>
      </c>
      <c r="Q167">
        <v>277.07299999999998</v>
      </c>
      <c r="R167">
        <v>162.251</v>
      </c>
      <c r="S167">
        <v>0</v>
      </c>
      <c r="T167">
        <v>-4302.38</v>
      </c>
      <c r="U167">
        <v>0</v>
      </c>
      <c r="V167">
        <v>0</v>
      </c>
      <c r="W167">
        <v>505.55700000000002</v>
      </c>
      <c r="X167">
        <v>938.41600000000005</v>
      </c>
      <c r="Y167">
        <v>2025.88</v>
      </c>
      <c r="Z167">
        <v>119.621</v>
      </c>
      <c r="AA167">
        <v>19.224799999999998</v>
      </c>
      <c r="AB167">
        <v>732.13099999999997</v>
      </c>
      <c r="AC167">
        <v>197.28100000000001</v>
      </c>
      <c r="AD167">
        <v>132.56</v>
      </c>
      <c r="AE167">
        <v>0</v>
      </c>
      <c r="AF167">
        <v>43.1646</v>
      </c>
      <c r="AG167">
        <v>373.00599999999997</v>
      </c>
      <c r="AH167">
        <v>329.84100000000001</v>
      </c>
      <c r="AI167">
        <v>22.24</v>
      </c>
      <c r="AJ167">
        <v>14.7</v>
      </c>
      <c r="AK167">
        <v>3.66</v>
      </c>
      <c r="AL167">
        <v>14.92</v>
      </c>
      <c r="AM167">
        <v>0</v>
      </c>
      <c r="AN167">
        <v>-48.4</v>
      </c>
      <c r="AO167">
        <v>0</v>
      </c>
      <c r="AP167">
        <v>0</v>
      </c>
      <c r="AQ167">
        <v>7.37</v>
      </c>
      <c r="AR167">
        <v>17.37</v>
      </c>
      <c r="AS167">
        <v>27.51</v>
      </c>
      <c r="AT167">
        <v>1.64</v>
      </c>
      <c r="AU167">
        <v>61.01</v>
      </c>
      <c r="AV167">
        <v>55.52</v>
      </c>
      <c r="BI167">
        <v>0</v>
      </c>
      <c r="BJ167">
        <v>0.56546600000000002</v>
      </c>
      <c r="BK167">
        <v>3.1638600000000003E-2</v>
      </c>
      <c r="BL167">
        <v>2.8140999999999999E-2</v>
      </c>
      <c r="BM167">
        <v>0</v>
      </c>
      <c r="BN167">
        <v>-8.0562099999999998E-2</v>
      </c>
      <c r="BO167">
        <v>0</v>
      </c>
      <c r="BP167">
        <v>0</v>
      </c>
      <c r="BQ167">
        <v>0.134212</v>
      </c>
      <c r="BR167">
        <v>0.17436199999999999</v>
      </c>
      <c r="BS167">
        <v>0.30364400000000002</v>
      </c>
      <c r="BT167">
        <v>2.03874E-2</v>
      </c>
      <c r="BU167">
        <v>1.1772899999999999</v>
      </c>
      <c r="BV167">
        <v>0.62524500000000005</v>
      </c>
      <c r="BW167">
        <v>140.49700000000001</v>
      </c>
      <c r="BX167">
        <v>209.15</v>
      </c>
      <c r="BY167">
        <v>277.07299999999998</v>
      </c>
      <c r="BZ167">
        <v>81.134900000000002</v>
      </c>
      <c r="CA167">
        <v>-4302.38</v>
      </c>
      <c r="CB167">
        <v>505.55700000000002</v>
      </c>
      <c r="CC167">
        <v>943.46699999999998</v>
      </c>
      <c r="CD167">
        <v>2025.88</v>
      </c>
      <c r="CE167">
        <v>119.621</v>
      </c>
      <c r="CF167" s="27">
        <v>6.0639E-5</v>
      </c>
      <c r="CG167">
        <v>707.85500000000002</v>
      </c>
      <c r="CH167">
        <v>207.37899999999999</v>
      </c>
      <c r="CI167">
        <v>114.539</v>
      </c>
      <c r="CJ167">
        <v>43.1646</v>
      </c>
      <c r="CK167">
        <v>365.08300000000003</v>
      </c>
      <c r="CL167">
        <v>321.91800000000001</v>
      </c>
      <c r="CM167">
        <v>23.44</v>
      </c>
      <c r="CN167">
        <v>18.350000000000001</v>
      </c>
      <c r="CO167">
        <v>3.66</v>
      </c>
      <c r="CP167">
        <v>12.08</v>
      </c>
      <c r="CQ167">
        <v>-48.37</v>
      </c>
      <c r="CR167">
        <v>7.37</v>
      </c>
      <c r="CS167">
        <v>17.440000000000001</v>
      </c>
      <c r="CT167">
        <v>27.51</v>
      </c>
      <c r="CU167">
        <v>1.64</v>
      </c>
      <c r="CV167">
        <v>63.12</v>
      </c>
      <c r="CW167">
        <v>57.53</v>
      </c>
      <c r="DH167">
        <v>0</v>
      </c>
      <c r="DI167">
        <v>0.73802199999999996</v>
      </c>
      <c r="DJ167">
        <v>3.1638600000000003E-2</v>
      </c>
      <c r="DK167">
        <v>1.40705E-2</v>
      </c>
      <c r="DL167">
        <v>-8.0562099999999998E-2</v>
      </c>
      <c r="DM167">
        <v>0.134212</v>
      </c>
      <c r="DN167">
        <v>0.17513200000000001</v>
      </c>
      <c r="DO167">
        <v>0.30364400000000002</v>
      </c>
      <c r="DP167">
        <v>2.03874E-2</v>
      </c>
      <c r="DQ167">
        <v>1.3365400000000001</v>
      </c>
      <c r="DR167">
        <v>0.78373099999999996</v>
      </c>
      <c r="DS167" t="s">
        <v>1352</v>
      </c>
      <c r="DT167" t="s">
        <v>670</v>
      </c>
      <c r="DU167" t="s">
        <v>665</v>
      </c>
      <c r="DV167" t="s">
        <v>501</v>
      </c>
      <c r="DW167">
        <v>0.15925500000000001</v>
      </c>
      <c r="DX167">
        <v>0.15848599999999999</v>
      </c>
      <c r="DY167">
        <v>3.3</v>
      </c>
      <c r="DZ167">
        <v>3.5</v>
      </c>
      <c r="EC167">
        <v>133.65600000000001</v>
      </c>
      <c r="ED167">
        <v>159.15100000000001</v>
      </c>
      <c r="EE167">
        <v>277.07299999999998</v>
      </c>
      <c r="EF167">
        <v>162.251</v>
      </c>
      <c r="EG167">
        <v>0</v>
      </c>
      <c r="EH167">
        <v>-4302.38</v>
      </c>
      <c r="EI167">
        <v>0</v>
      </c>
      <c r="EJ167">
        <v>0</v>
      </c>
      <c r="EK167">
        <v>505.55700000000002</v>
      </c>
      <c r="EL167">
        <v>938.41600000000005</v>
      </c>
      <c r="EM167">
        <v>2025.88</v>
      </c>
      <c r="EN167">
        <v>119.621</v>
      </c>
      <c r="EO167">
        <v>19.224799999999998</v>
      </c>
      <c r="EP167">
        <v>197.28100000000001</v>
      </c>
      <c r="EQ167">
        <v>132.56</v>
      </c>
      <c r="ER167">
        <v>0</v>
      </c>
      <c r="ES167">
        <v>43.1646</v>
      </c>
      <c r="ET167">
        <v>373.00599999999997</v>
      </c>
      <c r="EU167">
        <v>22.24</v>
      </c>
      <c r="EV167">
        <v>14.7</v>
      </c>
      <c r="EW167">
        <v>3.66</v>
      </c>
      <c r="EX167">
        <v>14.92</v>
      </c>
      <c r="EY167">
        <v>0</v>
      </c>
      <c r="EZ167">
        <v>-48.4</v>
      </c>
      <c r="FA167">
        <v>0</v>
      </c>
      <c r="FB167">
        <v>0</v>
      </c>
      <c r="FC167">
        <v>7.37</v>
      </c>
      <c r="FD167">
        <v>17.37</v>
      </c>
      <c r="FE167">
        <v>27.51</v>
      </c>
      <c r="FF167">
        <v>1.64</v>
      </c>
      <c r="FG167">
        <v>61.01</v>
      </c>
      <c r="FT167">
        <v>0</v>
      </c>
      <c r="FU167">
        <v>0.56546600000000002</v>
      </c>
      <c r="FV167">
        <v>3.1638600000000003E-2</v>
      </c>
      <c r="FW167">
        <v>2.8140999999999999E-2</v>
      </c>
      <c r="FX167">
        <v>0</v>
      </c>
      <c r="FY167">
        <v>-8.0562099999999998E-2</v>
      </c>
      <c r="FZ167">
        <v>0</v>
      </c>
      <c r="GA167">
        <v>0</v>
      </c>
      <c r="GB167">
        <v>0.134212</v>
      </c>
      <c r="GC167">
        <v>0.17436199999999999</v>
      </c>
      <c r="GD167">
        <v>0.30364400000000002</v>
      </c>
      <c r="GE167">
        <v>2.03874E-2</v>
      </c>
      <c r="GF167">
        <v>1.1772899999999999</v>
      </c>
      <c r="GG167">
        <v>467.20299999999997</v>
      </c>
      <c r="GH167">
        <v>1161.6600000000001</v>
      </c>
      <c r="GI167">
        <v>277.07299999999998</v>
      </c>
      <c r="GJ167">
        <v>0</v>
      </c>
      <c r="GK167">
        <v>2135</v>
      </c>
      <c r="GL167">
        <v>930.00099999999998</v>
      </c>
      <c r="GM167">
        <v>2637.81</v>
      </c>
      <c r="GN167">
        <v>297.5</v>
      </c>
      <c r="GO167">
        <v>7906.25</v>
      </c>
      <c r="GP167">
        <v>388.90899999999999</v>
      </c>
      <c r="GQ167">
        <v>168.15199999999999</v>
      </c>
      <c r="GR167">
        <v>65.400000000000006</v>
      </c>
      <c r="GS167">
        <v>622.46100000000001</v>
      </c>
      <c r="GT167">
        <v>49.003599999999999</v>
      </c>
      <c r="GU167">
        <v>54.21</v>
      </c>
      <c r="GV167">
        <v>3.66</v>
      </c>
      <c r="GW167">
        <v>39.268300000000004</v>
      </c>
      <c r="GX167">
        <v>31.93</v>
      </c>
      <c r="GY167">
        <v>23.209499999999998</v>
      </c>
      <c r="GZ167">
        <v>36.39</v>
      </c>
      <c r="HA167">
        <v>4.13</v>
      </c>
      <c r="HB167">
        <v>241.80099999999999</v>
      </c>
      <c r="HC167">
        <v>46.4</v>
      </c>
      <c r="HD167">
        <v>54.21</v>
      </c>
      <c r="HE167">
        <v>3.66</v>
      </c>
      <c r="HF167">
        <v>16.100000000000001</v>
      </c>
      <c r="HG167">
        <v>31.93</v>
      </c>
      <c r="HH167">
        <v>18.57</v>
      </c>
      <c r="HI167">
        <v>36.39</v>
      </c>
      <c r="HJ167">
        <v>4.13</v>
      </c>
      <c r="HK167">
        <v>211.39</v>
      </c>
      <c r="ID167">
        <v>0</v>
      </c>
      <c r="IE167">
        <v>2.4539200000000001</v>
      </c>
      <c r="IF167">
        <v>3.1638600000000003E-2</v>
      </c>
      <c r="IG167">
        <v>0</v>
      </c>
      <c r="IH167">
        <v>0.62342900000000001</v>
      </c>
      <c r="II167">
        <v>0.118043</v>
      </c>
      <c r="IJ167">
        <v>0.43196400000000001</v>
      </c>
      <c r="IK167">
        <v>6.2929700000000005E-2</v>
      </c>
      <c r="IL167">
        <v>3.72193</v>
      </c>
      <c r="IM167">
        <v>45.2</v>
      </c>
      <c r="IN167">
        <v>20</v>
      </c>
      <c r="IO167">
        <v>25.2</v>
      </c>
      <c r="IP167">
        <v>46.1</v>
      </c>
      <c r="IQ167">
        <v>20</v>
      </c>
      <c r="IR167">
        <v>26.1</v>
      </c>
      <c r="IU167">
        <v>22.25</v>
      </c>
      <c r="IV167">
        <v>33.270000000000003</v>
      </c>
      <c r="IW167">
        <v>24.84</v>
      </c>
      <c r="IX167">
        <v>32.69</v>
      </c>
      <c r="IY167">
        <v>22.25</v>
      </c>
      <c r="IZ167">
        <v>33.270000000000003</v>
      </c>
      <c r="JA167">
        <v>63.48</v>
      </c>
      <c r="JB167">
        <v>82.661900000000003</v>
      </c>
      <c r="JK167">
        <v>1</v>
      </c>
      <c r="JL167">
        <v>2.8233299999999999</v>
      </c>
      <c r="JM167">
        <v>2.8233299999999999</v>
      </c>
      <c r="JP167">
        <v>4303.6400000000003</v>
      </c>
      <c r="JQ167">
        <v>2.8233299999999999</v>
      </c>
      <c r="JR167">
        <v>0.26</v>
      </c>
      <c r="JS167">
        <v>0.4</v>
      </c>
      <c r="JT167">
        <v>2.21</v>
      </c>
      <c r="JU167">
        <v>0.26</v>
      </c>
      <c r="JV167">
        <v>0.4</v>
      </c>
      <c r="JW167">
        <v>2.17</v>
      </c>
      <c r="JZ167">
        <v>1</v>
      </c>
      <c r="KA167">
        <v>1</v>
      </c>
      <c r="KB167">
        <v>33.214100000000002</v>
      </c>
      <c r="KC167">
        <v>18.940100000000001</v>
      </c>
      <c r="KD167">
        <v>33.212800000000001</v>
      </c>
      <c r="KE167">
        <v>21.256</v>
      </c>
      <c r="KF167">
        <v>50.195</v>
      </c>
      <c r="KG167">
        <v>45.932200000000002</v>
      </c>
      <c r="KJ167">
        <v>27.395099999999999</v>
      </c>
      <c r="KK167">
        <v>37.264899999999997</v>
      </c>
      <c r="KL167">
        <v>55.284100000000002</v>
      </c>
      <c r="KM167">
        <v>32.020699999999998</v>
      </c>
      <c r="KN167">
        <v>0</v>
      </c>
      <c r="KO167">
        <v>-658.89300000000003</v>
      </c>
      <c r="KP167">
        <v>0</v>
      </c>
      <c r="KQ167">
        <v>0</v>
      </c>
      <c r="KR167">
        <v>109.703</v>
      </c>
      <c r="KS167">
        <v>186.93700000000001</v>
      </c>
      <c r="KT167">
        <v>413.96499999999997</v>
      </c>
      <c r="KU167">
        <v>26.198699999999999</v>
      </c>
      <c r="KV167">
        <v>229.876</v>
      </c>
      <c r="KW167">
        <v>1046.98</v>
      </c>
      <c r="KX167">
        <v>703.49900000000002</v>
      </c>
      <c r="KY167">
        <v>0</v>
      </c>
      <c r="KZ167">
        <v>229.07599999999999</v>
      </c>
      <c r="LA167">
        <v>1979.55</v>
      </c>
      <c r="LB167">
        <v>28.4787</v>
      </c>
      <c r="LC167">
        <v>49.5916</v>
      </c>
      <c r="LD167">
        <v>55.284100000000002</v>
      </c>
      <c r="LE167">
        <v>16.012</v>
      </c>
      <c r="LF167">
        <v>-658.89300000000003</v>
      </c>
      <c r="LG167">
        <v>109.703</v>
      </c>
      <c r="LH167">
        <v>187.92699999999999</v>
      </c>
      <c r="LI167">
        <v>413.96499999999997</v>
      </c>
      <c r="LJ167">
        <v>26.198699999999999</v>
      </c>
      <c r="LK167">
        <v>228.267</v>
      </c>
      <c r="LL167">
        <v>1100.57</v>
      </c>
      <c r="LM167">
        <v>607.86199999999997</v>
      </c>
      <c r="LN167">
        <v>229.07599999999999</v>
      </c>
      <c r="LO167">
        <v>1937.51</v>
      </c>
      <c r="LP167">
        <v>97.323899999999995</v>
      </c>
      <c r="LQ167">
        <v>281.65800000000002</v>
      </c>
      <c r="LR167">
        <v>55.284100000000002</v>
      </c>
      <c r="LS167">
        <v>0</v>
      </c>
      <c r="LT167">
        <v>463.08</v>
      </c>
      <c r="LU167">
        <v>187.226</v>
      </c>
      <c r="LV167">
        <v>544.68899999999996</v>
      </c>
      <c r="LW167">
        <v>71.471400000000003</v>
      </c>
      <c r="LX167">
        <v>1700.73</v>
      </c>
      <c r="LY167">
        <v>2063.9499999999998</v>
      </c>
      <c r="LZ167">
        <v>892.38499999999999</v>
      </c>
      <c r="MA167">
        <v>347.08</v>
      </c>
      <c r="MB167">
        <v>3303.42</v>
      </c>
    </row>
    <row r="168" spans="1:340" x14ac:dyDescent="0.25">
      <c r="A168" s="26">
        <v>44502.594861111109</v>
      </c>
      <c r="B168" t="s">
        <v>1516</v>
      </c>
      <c r="C168" t="s">
        <v>1001</v>
      </c>
      <c r="D168">
        <v>12</v>
      </c>
      <c r="E168">
        <v>1</v>
      </c>
      <c r="F168">
        <v>2100</v>
      </c>
      <c r="G168" t="s">
        <v>87</v>
      </c>
      <c r="H168" t="s">
        <v>112</v>
      </c>
      <c r="I168">
        <v>-1.7</v>
      </c>
      <c r="J168">
        <v>-0.7</v>
      </c>
      <c r="K168">
        <v>-0.7</v>
      </c>
      <c r="L168">
        <v>26.8</v>
      </c>
      <c r="O168">
        <v>141.63900000000001</v>
      </c>
      <c r="P168">
        <v>228.203</v>
      </c>
      <c r="Q168">
        <v>277.07299999999998</v>
      </c>
      <c r="R168">
        <v>81.134900000000002</v>
      </c>
      <c r="S168">
        <v>0</v>
      </c>
      <c r="T168">
        <v>-4302.38</v>
      </c>
      <c r="U168">
        <v>0</v>
      </c>
      <c r="V168">
        <v>0</v>
      </c>
      <c r="W168">
        <v>505.55700000000002</v>
      </c>
      <c r="X168">
        <v>944.16800000000001</v>
      </c>
      <c r="Y168">
        <v>2025.88</v>
      </c>
      <c r="Z168">
        <v>119.621</v>
      </c>
      <c r="AA168">
        <v>20.895099999999999</v>
      </c>
      <c r="AB168">
        <v>728.04899999999998</v>
      </c>
      <c r="AC168">
        <v>209.06399999999999</v>
      </c>
      <c r="AD168">
        <v>114.539</v>
      </c>
      <c r="AE168">
        <v>0</v>
      </c>
      <c r="AF168">
        <v>43.1646</v>
      </c>
      <c r="AG168">
        <v>366.76799999999997</v>
      </c>
      <c r="AH168">
        <v>323.60399999999998</v>
      </c>
      <c r="AI168">
        <v>23.65</v>
      </c>
      <c r="AJ168">
        <v>19.84</v>
      </c>
      <c r="AK168">
        <v>3.66</v>
      </c>
      <c r="AL168">
        <v>12.08</v>
      </c>
      <c r="AM168">
        <v>0</v>
      </c>
      <c r="AN168">
        <v>-48.38</v>
      </c>
      <c r="AO168">
        <v>0</v>
      </c>
      <c r="AP168">
        <v>0</v>
      </c>
      <c r="AQ168">
        <v>7.37</v>
      </c>
      <c r="AR168">
        <v>17.45</v>
      </c>
      <c r="AS168">
        <v>27.51</v>
      </c>
      <c r="AT168">
        <v>1.64</v>
      </c>
      <c r="AU168">
        <v>64.819999999999993</v>
      </c>
      <c r="AV168">
        <v>59.23</v>
      </c>
      <c r="BI168">
        <v>0</v>
      </c>
      <c r="BJ168">
        <v>0.78224300000000002</v>
      </c>
      <c r="BK168">
        <v>3.1638600000000003E-2</v>
      </c>
      <c r="BL168">
        <v>1.40705E-2</v>
      </c>
      <c r="BM168">
        <v>0</v>
      </c>
      <c r="BN168">
        <v>-8.0562099999999998E-2</v>
      </c>
      <c r="BO168">
        <v>0</v>
      </c>
      <c r="BP168">
        <v>0</v>
      </c>
      <c r="BQ168">
        <v>0.134212</v>
      </c>
      <c r="BR168">
        <v>0.17527799999999999</v>
      </c>
      <c r="BS168">
        <v>0.30364400000000002</v>
      </c>
      <c r="BT168">
        <v>2.03874E-2</v>
      </c>
      <c r="BU168">
        <v>1.3809100000000001</v>
      </c>
      <c r="BV168">
        <v>0.82795300000000005</v>
      </c>
      <c r="BW168">
        <v>140.49700000000001</v>
      </c>
      <c r="BX168">
        <v>209.15</v>
      </c>
      <c r="BY168">
        <v>277.07299999999998</v>
      </c>
      <c r="BZ168">
        <v>81.134900000000002</v>
      </c>
      <c r="CA168">
        <v>-4302.38</v>
      </c>
      <c r="CB168">
        <v>505.55700000000002</v>
      </c>
      <c r="CC168">
        <v>943.46699999999998</v>
      </c>
      <c r="CD168">
        <v>2025.88</v>
      </c>
      <c r="CE168">
        <v>119.621</v>
      </c>
      <c r="CF168" s="27">
        <v>6.0639E-5</v>
      </c>
      <c r="CG168">
        <v>707.85500000000002</v>
      </c>
      <c r="CH168">
        <v>207.37899999999999</v>
      </c>
      <c r="CI168">
        <v>114.539</v>
      </c>
      <c r="CJ168">
        <v>43.1646</v>
      </c>
      <c r="CK168">
        <v>365.08300000000003</v>
      </c>
      <c r="CL168">
        <v>321.91800000000001</v>
      </c>
      <c r="CM168">
        <v>23.44</v>
      </c>
      <c r="CN168">
        <v>18.350000000000001</v>
      </c>
      <c r="CO168">
        <v>3.66</v>
      </c>
      <c r="CP168">
        <v>12.08</v>
      </c>
      <c r="CQ168">
        <v>-48.37</v>
      </c>
      <c r="CR168">
        <v>7.37</v>
      </c>
      <c r="CS168">
        <v>17.440000000000001</v>
      </c>
      <c r="CT168">
        <v>27.51</v>
      </c>
      <c r="CU168">
        <v>1.64</v>
      </c>
      <c r="CV168">
        <v>63.12</v>
      </c>
      <c r="CW168">
        <v>57.53</v>
      </c>
      <c r="DH168">
        <v>0</v>
      </c>
      <c r="DI168">
        <v>0.73802199999999996</v>
      </c>
      <c r="DJ168">
        <v>3.1638600000000003E-2</v>
      </c>
      <c r="DK168">
        <v>1.40705E-2</v>
      </c>
      <c r="DL168">
        <v>-8.0562099999999998E-2</v>
      </c>
      <c r="DM168">
        <v>0.134212</v>
      </c>
      <c r="DN168">
        <v>0.17513200000000001</v>
      </c>
      <c r="DO168">
        <v>0.30364400000000002</v>
      </c>
      <c r="DP168">
        <v>2.03874E-2</v>
      </c>
      <c r="DQ168">
        <v>1.3365400000000001</v>
      </c>
      <c r="DR168">
        <v>0.78373099999999996</v>
      </c>
      <c r="DS168" t="s">
        <v>1352</v>
      </c>
      <c r="DT168" t="s">
        <v>670</v>
      </c>
      <c r="DU168" t="s">
        <v>665</v>
      </c>
      <c r="DV168" t="s">
        <v>501</v>
      </c>
      <c r="DW168">
        <v>-4.43671E-2</v>
      </c>
      <c r="DX168">
        <v>-4.4221400000000001E-2</v>
      </c>
      <c r="DY168">
        <v>-2.7</v>
      </c>
      <c r="DZ168">
        <v>-3</v>
      </c>
      <c r="EC168">
        <v>141.63900000000001</v>
      </c>
      <c r="ED168">
        <v>228.203</v>
      </c>
      <c r="EE168">
        <v>277.07299999999998</v>
      </c>
      <c r="EF168">
        <v>81.134900000000002</v>
      </c>
      <c r="EG168">
        <v>0</v>
      </c>
      <c r="EH168">
        <v>-4302.38</v>
      </c>
      <c r="EI168">
        <v>0</v>
      </c>
      <c r="EJ168">
        <v>0</v>
      </c>
      <c r="EK168">
        <v>505.55700000000002</v>
      </c>
      <c r="EL168">
        <v>944.16800000000001</v>
      </c>
      <c r="EM168">
        <v>2025.88</v>
      </c>
      <c r="EN168">
        <v>119.621</v>
      </c>
      <c r="EO168">
        <v>20.895099999999999</v>
      </c>
      <c r="EP168">
        <v>209.06399999999999</v>
      </c>
      <c r="EQ168">
        <v>114.539</v>
      </c>
      <c r="ER168">
        <v>0</v>
      </c>
      <c r="ES168">
        <v>43.1646</v>
      </c>
      <c r="ET168">
        <v>366.76799999999997</v>
      </c>
      <c r="EU168">
        <v>23.65</v>
      </c>
      <c r="EV168">
        <v>19.84</v>
      </c>
      <c r="EW168">
        <v>3.66</v>
      </c>
      <c r="EX168">
        <v>12.08</v>
      </c>
      <c r="EY168">
        <v>0</v>
      </c>
      <c r="EZ168">
        <v>-48.38</v>
      </c>
      <c r="FA168">
        <v>0</v>
      </c>
      <c r="FB168">
        <v>0</v>
      </c>
      <c r="FC168">
        <v>7.37</v>
      </c>
      <c r="FD168">
        <v>17.45</v>
      </c>
      <c r="FE168">
        <v>27.51</v>
      </c>
      <c r="FF168">
        <v>1.64</v>
      </c>
      <c r="FG168">
        <v>64.819999999999993</v>
      </c>
      <c r="FT168">
        <v>0</v>
      </c>
      <c r="FU168">
        <v>0.78224300000000002</v>
      </c>
      <c r="FV168">
        <v>3.1638600000000003E-2</v>
      </c>
      <c r="FW168">
        <v>1.40705E-2</v>
      </c>
      <c r="FX168">
        <v>0</v>
      </c>
      <c r="FY168">
        <v>-8.0562099999999998E-2</v>
      </c>
      <c r="FZ168">
        <v>0</v>
      </c>
      <c r="GA168">
        <v>0</v>
      </c>
      <c r="GB168">
        <v>0.134212</v>
      </c>
      <c r="GC168">
        <v>0.17527799999999999</v>
      </c>
      <c r="GD168">
        <v>0.30364400000000002</v>
      </c>
      <c r="GE168">
        <v>2.03874E-2</v>
      </c>
      <c r="GF168">
        <v>1.3809100000000001</v>
      </c>
      <c r="GG168">
        <v>467.20299999999997</v>
      </c>
      <c r="GH168">
        <v>1161.6600000000001</v>
      </c>
      <c r="GI168">
        <v>277.07299999999998</v>
      </c>
      <c r="GJ168">
        <v>0</v>
      </c>
      <c r="GK168">
        <v>2135</v>
      </c>
      <c r="GL168">
        <v>930.00099999999998</v>
      </c>
      <c r="GM168">
        <v>2637.81</v>
      </c>
      <c r="GN168">
        <v>297.5</v>
      </c>
      <c r="GO168">
        <v>7906.25</v>
      </c>
      <c r="GP168">
        <v>388.90899999999999</v>
      </c>
      <c r="GQ168">
        <v>168.15199999999999</v>
      </c>
      <c r="GR168">
        <v>65.400000000000006</v>
      </c>
      <c r="GS168">
        <v>622.46100000000001</v>
      </c>
      <c r="GT168">
        <v>49.003599999999999</v>
      </c>
      <c r="GU168">
        <v>54.21</v>
      </c>
      <c r="GV168">
        <v>3.66</v>
      </c>
      <c r="GW168">
        <v>39.268300000000004</v>
      </c>
      <c r="GX168">
        <v>31.93</v>
      </c>
      <c r="GY168">
        <v>23.209499999999998</v>
      </c>
      <c r="GZ168">
        <v>36.39</v>
      </c>
      <c r="HA168">
        <v>4.13</v>
      </c>
      <c r="HB168">
        <v>241.80099999999999</v>
      </c>
      <c r="HC168">
        <v>46.4</v>
      </c>
      <c r="HD168">
        <v>54.21</v>
      </c>
      <c r="HE168">
        <v>3.66</v>
      </c>
      <c r="HF168">
        <v>16.100000000000001</v>
      </c>
      <c r="HG168">
        <v>31.93</v>
      </c>
      <c r="HH168">
        <v>18.57</v>
      </c>
      <c r="HI168">
        <v>36.39</v>
      </c>
      <c r="HJ168">
        <v>4.13</v>
      </c>
      <c r="HK168">
        <v>211.39</v>
      </c>
      <c r="ID168">
        <v>0</v>
      </c>
      <c r="IE168">
        <v>2.4539200000000001</v>
      </c>
      <c r="IF168">
        <v>3.1638600000000003E-2</v>
      </c>
      <c r="IG168">
        <v>0</v>
      </c>
      <c r="IH168">
        <v>0.62342900000000001</v>
      </c>
      <c r="II168">
        <v>0.118043</v>
      </c>
      <c r="IJ168">
        <v>0.43196400000000001</v>
      </c>
      <c r="IK168">
        <v>6.2929700000000005E-2</v>
      </c>
      <c r="IL168">
        <v>3.72193</v>
      </c>
      <c r="IM168">
        <v>46.8</v>
      </c>
      <c r="IN168">
        <v>20</v>
      </c>
      <c r="IO168">
        <v>26.8</v>
      </c>
      <c r="IP168">
        <v>46.1</v>
      </c>
      <c r="IQ168">
        <v>20</v>
      </c>
      <c r="IR168">
        <v>26.1</v>
      </c>
      <c r="IU168">
        <v>26.35</v>
      </c>
      <c r="IV168">
        <v>32.880000000000003</v>
      </c>
      <c r="IW168">
        <v>24.84</v>
      </c>
      <c r="IX168">
        <v>32.69</v>
      </c>
      <c r="IY168">
        <v>26.35</v>
      </c>
      <c r="IZ168">
        <v>32.880000000000003</v>
      </c>
      <c r="JA168">
        <v>63.48</v>
      </c>
      <c r="JB168">
        <v>82.661900000000003</v>
      </c>
      <c r="JK168">
        <v>1</v>
      </c>
      <c r="JL168">
        <v>2.8233299999999999</v>
      </c>
      <c r="JM168">
        <v>2.8233299999999999</v>
      </c>
      <c r="JP168">
        <v>4303.6400000000003</v>
      </c>
      <c r="JQ168">
        <v>2.8233299999999999</v>
      </c>
      <c r="JR168">
        <v>0.26</v>
      </c>
      <c r="JS168">
        <v>0.4</v>
      </c>
      <c r="JT168">
        <v>2.1800000000000002</v>
      </c>
      <c r="JU168">
        <v>0.26</v>
      </c>
      <c r="JV168">
        <v>0.4</v>
      </c>
      <c r="JW168">
        <v>2.17</v>
      </c>
      <c r="JZ168">
        <v>1</v>
      </c>
      <c r="KA168">
        <v>1</v>
      </c>
      <c r="KB168">
        <v>33.212800000000001</v>
      </c>
      <c r="KC168">
        <v>22.9985</v>
      </c>
      <c r="KD168">
        <v>33.212800000000001</v>
      </c>
      <c r="KE168">
        <v>21.256</v>
      </c>
      <c r="KF168">
        <v>50.195</v>
      </c>
      <c r="KG168">
        <v>45.932200000000002</v>
      </c>
      <c r="KJ168">
        <v>28.704899999999999</v>
      </c>
      <c r="KK168">
        <v>54.258800000000001</v>
      </c>
      <c r="KL168">
        <v>55.284100000000002</v>
      </c>
      <c r="KM168">
        <v>16.012</v>
      </c>
      <c r="KN168">
        <v>0</v>
      </c>
      <c r="KO168">
        <v>-658.89300000000003</v>
      </c>
      <c r="KP168">
        <v>0</v>
      </c>
      <c r="KQ168">
        <v>0</v>
      </c>
      <c r="KR168">
        <v>109.703</v>
      </c>
      <c r="KS168">
        <v>188.071</v>
      </c>
      <c r="KT168">
        <v>413.96499999999997</v>
      </c>
      <c r="KU168">
        <v>26.198699999999999</v>
      </c>
      <c r="KV168">
        <v>233.30500000000001</v>
      </c>
      <c r="KW168">
        <v>1109.51</v>
      </c>
      <c r="KX168">
        <v>607.86199999999997</v>
      </c>
      <c r="KY168">
        <v>0</v>
      </c>
      <c r="KZ168">
        <v>229.07599999999999</v>
      </c>
      <c r="LA168">
        <v>1946.45</v>
      </c>
      <c r="LB168">
        <v>28.4787</v>
      </c>
      <c r="LC168">
        <v>49.5916</v>
      </c>
      <c r="LD168">
        <v>55.284100000000002</v>
      </c>
      <c r="LE168">
        <v>16.012</v>
      </c>
      <c r="LF168">
        <v>-658.89300000000003</v>
      </c>
      <c r="LG168">
        <v>109.703</v>
      </c>
      <c r="LH168">
        <v>187.92699999999999</v>
      </c>
      <c r="LI168">
        <v>413.96499999999997</v>
      </c>
      <c r="LJ168">
        <v>26.198699999999999</v>
      </c>
      <c r="LK168">
        <v>228.267</v>
      </c>
      <c r="LL168">
        <v>1100.57</v>
      </c>
      <c r="LM168">
        <v>607.86199999999997</v>
      </c>
      <c r="LN168">
        <v>229.07599999999999</v>
      </c>
      <c r="LO168">
        <v>1937.51</v>
      </c>
      <c r="LP168">
        <v>97.323899999999995</v>
      </c>
      <c r="LQ168">
        <v>281.65800000000002</v>
      </c>
      <c r="LR168">
        <v>55.284100000000002</v>
      </c>
      <c r="LS168">
        <v>0</v>
      </c>
      <c r="LT168">
        <v>463.08</v>
      </c>
      <c r="LU168">
        <v>187.226</v>
      </c>
      <c r="LV168">
        <v>544.68899999999996</v>
      </c>
      <c r="LW168">
        <v>71.471400000000003</v>
      </c>
      <c r="LX168">
        <v>1700.73</v>
      </c>
      <c r="LY168">
        <v>2063.9499999999998</v>
      </c>
      <c r="LZ168">
        <v>892.38499999999999</v>
      </c>
      <c r="MA168">
        <v>347.08</v>
      </c>
      <c r="MB168">
        <v>3303.42</v>
      </c>
    </row>
    <row r="169" spans="1:340" x14ac:dyDescent="0.25">
      <c r="A169" s="26">
        <v>44502.595358796294</v>
      </c>
      <c r="B169" t="s">
        <v>1517</v>
      </c>
      <c r="C169" t="s">
        <v>1003</v>
      </c>
      <c r="D169">
        <v>12</v>
      </c>
      <c r="E169">
        <v>1</v>
      </c>
      <c r="F169">
        <v>2100</v>
      </c>
      <c r="G169" t="s">
        <v>87</v>
      </c>
      <c r="H169" t="s">
        <v>393</v>
      </c>
      <c r="I169">
        <v>0</v>
      </c>
      <c r="J169">
        <v>0</v>
      </c>
      <c r="K169">
        <v>0</v>
      </c>
      <c r="L169">
        <v>26.1</v>
      </c>
      <c r="O169">
        <v>140.49700000000001</v>
      </c>
      <c r="P169">
        <v>209.15</v>
      </c>
      <c r="Q169">
        <v>277.07299999999998</v>
      </c>
      <c r="R169">
        <v>81.134900000000002</v>
      </c>
      <c r="S169">
        <v>0</v>
      </c>
      <c r="T169">
        <v>-4302.38</v>
      </c>
      <c r="U169">
        <v>0</v>
      </c>
      <c r="V169">
        <v>0</v>
      </c>
      <c r="W169">
        <v>505.55700000000002</v>
      </c>
      <c r="X169">
        <v>943.46699999999998</v>
      </c>
      <c r="Y169">
        <v>2025.88</v>
      </c>
      <c r="Z169">
        <v>119.621</v>
      </c>
      <c r="AA169" s="27">
        <v>6.0574600000000001E-5</v>
      </c>
      <c r="AB169">
        <v>707.85500000000002</v>
      </c>
      <c r="AC169">
        <v>207.37899999999999</v>
      </c>
      <c r="AD169">
        <v>114.539</v>
      </c>
      <c r="AE169">
        <v>0</v>
      </c>
      <c r="AF169">
        <v>43.1646</v>
      </c>
      <c r="AG169">
        <v>365.08300000000003</v>
      </c>
      <c r="AH169">
        <v>321.91800000000001</v>
      </c>
      <c r="AI169">
        <v>23.44</v>
      </c>
      <c r="AJ169">
        <v>18.350000000000001</v>
      </c>
      <c r="AK169">
        <v>3.66</v>
      </c>
      <c r="AL169">
        <v>12.08</v>
      </c>
      <c r="AM169">
        <v>0</v>
      </c>
      <c r="AN169">
        <v>-48.37</v>
      </c>
      <c r="AO169">
        <v>0</v>
      </c>
      <c r="AP169">
        <v>0</v>
      </c>
      <c r="AQ169">
        <v>7.37</v>
      </c>
      <c r="AR169">
        <v>17.440000000000001</v>
      </c>
      <c r="AS169">
        <v>27.51</v>
      </c>
      <c r="AT169">
        <v>1.64</v>
      </c>
      <c r="AU169">
        <v>63.12</v>
      </c>
      <c r="AV169">
        <v>57.53</v>
      </c>
      <c r="BI169">
        <v>0</v>
      </c>
      <c r="BJ169">
        <v>0.73802199999999996</v>
      </c>
      <c r="BK169">
        <v>3.1638600000000003E-2</v>
      </c>
      <c r="BL169">
        <v>1.40705E-2</v>
      </c>
      <c r="BM169">
        <v>0</v>
      </c>
      <c r="BN169">
        <v>-8.0562099999999998E-2</v>
      </c>
      <c r="BO169">
        <v>0</v>
      </c>
      <c r="BP169">
        <v>0</v>
      </c>
      <c r="BQ169">
        <v>0.134212</v>
      </c>
      <c r="BR169">
        <v>0.17513200000000001</v>
      </c>
      <c r="BS169">
        <v>0.30364400000000002</v>
      </c>
      <c r="BT169">
        <v>2.03874E-2</v>
      </c>
      <c r="BU169">
        <v>1.3365400000000001</v>
      </c>
      <c r="BV169">
        <v>0.78373099999999996</v>
      </c>
      <c r="BW169">
        <v>140.49700000000001</v>
      </c>
      <c r="BX169">
        <v>209.15</v>
      </c>
      <c r="BY169">
        <v>277.07299999999998</v>
      </c>
      <c r="BZ169">
        <v>81.134900000000002</v>
      </c>
      <c r="CA169">
        <v>-4302.38</v>
      </c>
      <c r="CB169">
        <v>505.55700000000002</v>
      </c>
      <c r="CC169">
        <v>943.46699999999998</v>
      </c>
      <c r="CD169">
        <v>2025.88</v>
      </c>
      <c r="CE169">
        <v>119.621</v>
      </c>
      <c r="CF169" s="27">
        <v>6.0639E-5</v>
      </c>
      <c r="CG169">
        <v>707.85500000000002</v>
      </c>
      <c r="CH169">
        <v>207.37899999999999</v>
      </c>
      <c r="CI169">
        <v>114.539</v>
      </c>
      <c r="CJ169">
        <v>43.1646</v>
      </c>
      <c r="CK169">
        <v>365.08300000000003</v>
      </c>
      <c r="CL169">
        <v>321.91800000000001</v>
      </c>
      <c r="CM169">
        <v>23.44</v>
      </c>
      <c r="CN169">
        <v>18.350000000000001</v>
      </c>
      <c r="CO169">
        <v>3.66</v>
      </c>
      <c r="CP169">
        <v>12.08</v>
      </c>
      <c r="CQ169">
        <v>-48.37</v>
      </c>
      <c r="CR169">
        <v>7.37</v>
      </c>
      <c r="CS169">
        <v>17.440000000000001</v>
      </c>
      <c r="CT169">
        <v>27.51</v>
      </c>
      <c r="CU169">
        <v>1.64</v>
      </c>
      <c r="CV169">
        <v>63.12</v>
      </c>
      <c r="CW169">
        <v>57.53</v>
      </c>
      <c r="DH169">
        <v>0</v>
      </c>
      <c r="DI169">
        <v>0.73802199999999996</v>
      </c>
      <c r="DJ169">
        <v>3.1638600000000003E-2</v>
      </c>
      <c r="DK169">
        <v>1.40705E-2</v>
      </c>
      <c r="DL169">
        <v>-8.0562099999999998E-2</v>
      </c>
      <c r="DM169">
        <v>0.134212</v>
      </c>
      <c r="DN169">
        <v>0.17513200000000001</v>
      </c>
      <c r="DO169">
        <v>0.30364400000000002</v>
      </c>
      <c r="DP169">
        <v>2.03874E-2</v>
      </c>
      <c r="DQ169">
        <v>1.3365400000000001</v>
      </c>
      <c r="DR169">
        <v>0.78373099999999996</v>
      </c>
      <c r="DS169" t="s">
        <v>1352</v>
      </c>
      <c r="DT169" t="s">
        <v>670</v>
      </c>
      <c r="DU169" t="s">
        <v>665</v>
      </c>
      <c r="DV169" t="s">
        <v>501</v>
      </c>
      <c r="DW169" s="27">
        <v>1.7505200000000001E-9</v>
      </c>
      <c r="DX169" s="27">
        <v>1.7505200000000001E-9</v>
      </c>
      <c r="DY169">
        <v>0</v>
      </c>
      <c r="DZ169">
        <v>0</v>
      </c>
      <c r="EC169">
        <v>140.49700000000001</v>
      </c>
      <c r="ED169">
        <v>209.15</v>
      </c>
      <c r="EE169">
        <v>277.07299999999998</v>
      </c>
      <c r="EF169">
        <v>81.134900000000002</v>
      </c>
      <c r="EG169">
        <v>0</v>
      </c>
      <c r="EH169">
        <v>-4302.38</v>
      </c>
      <c r="EI169">
        <v>0</v>
      </c>
      <c r="EJ169">
        <v>0</v>
      </c>
      <c r="EK169">
        <v>505.55700000000002</v>
      </c>
      <c r="EL169">
        <v>943.46699999999998</v>
      </c>
      <c r="EM169">
        <v>2025.88</v>
      </c>
      <c r="EN169">
        <v>119.621</v>
      </c>
      <c r="EO169" s="27">
        <v>6.0574600000000001E-5</v>
      </c>
      <c r="EP169">
        <v>207.37899999999999</v>
      </c>
      <c r="EQ169">
        <v>114.539</v>
      </c>
      <c r="ER169">
        <v>0</v>
      </c>
      <c r="ES169">
        <v>43.1646</v>
      </c>
      <c r="ET169">
        <v>365.08300000000003</v>
      </c>
      <c r="EU169">
        <v>23.44</v>
      </c>
      <c r="EV169">
        <v>18.350000000000001</v>
      </c>
      <c r="EW169">
        <v>3.66</v>
      </c>
      <c r="EX169">
        <v>12.08</v>
      </c>
      <c r="EY169">
        <v>0</v>
      </c>
      <c r="EZ169">
        <v>-48.37</v>
      </c>
      <c r="FA169">
        <v>0</v>
      </c>
      <c r="FB169">
        <v>0</v>
      </c>
      <c r="FC169">
        <v>7.37</v>
      </c>
      <c r="FD169">
        <v>17.440000000000001</v>
      </c>
      <c r="FE169">
        <v>27.51</v>
      </c>
      <c r="FF169">
        <v>1.64</v>
      </c>
      <c r="FG169">
        <v>63.12</v>
      </c>
      <c r="FT169">
        <v>0</v>
      </c>
      <c r="FU169">
        <v>0.73802199999999996</v>
      </c>
      <c r="FV169">
        <v>3.1638600000000003E-2</v>
      </c>
      <c r="FW169">
        <v>1.40705E-2</v>
      </c>
      <c r="FX169">
        <v>0</v>
      </c>
      <c r="FY169">
        <v>-8.0562099999999998E-2</v>
      </c>
      <c r="FZ169">
        <v>0</v>
      </c>
      <c r="GA169">
        <v>0</v>
      </c>
      <c r="GB169">
        <v>0.134212</v>
      </c>
      <c r="GC169">
        <v>0.17513200000000001</v>
      </c>
      <c r="GD169">
        <v>0.30364400000000002</v>
      </c>
      <c r="GE169">
        <v>2.03874E-2</v>
      </c>
      <c r="GF169">
        <v>1.3365400000000001</v>
      </c>
      <c r="GG169">
        <v>467.20299999999997</v>
      </c>
      <c r="GH169">
        <v>1161.6600000000001</v>
      </c>
      <c r="GI169">
        <v>277.07299999999998</v>
      </c>
      <c r="GJ169">
        <v>0</v>
      </c>
      <c r="GK169">
        <v>2135</v>
      </c>
      <c r="GL169">
        <v>930.00099999999998</v>
      </c>
      <c r="GM169">
        <v>2637.81</v>
      </c>
      <c r="GN169">
        <v>297.5</v>
      </c>
      <c r="GO169">
        <v>7906.25</v>
      </c>
      <c r="GP169">
        <v>388.90899999999999</v>
      </c>
      <c r="GQ169">
        <v>168.15199999999999</v>
      </c>
      <c r="GR169">
        <v>65.400000000000006</v>
      </c>
      <c r="GS169">
        <v>622.46100000000001</v>
      </c>
      <c r="GT169">
        <v>49.003599999999999</v>
      </c>
      <c r="GU169">
        <v>54.21</v>
      </c>
      <c r="GV169">
        <v>3.66</v>
      </c>
      <c r="GW169">
        <v>39.268300000000004</v>
      </c>
      <c r="GX169">
        <v>31.93</v>
      </c>
      <c r="GY169">
        <v>23.209499999999998</v>
      </c>
      <c r="GZ169">
        <v>36.39</v>
      </c>
      <c r="HA169">
        <v>4.13</v>
      </c>
      <c r="HB169">
        <v>241.80099999999999</v>
      </c>
      <c r="HC169">
        <v>46.4</v>
      </c>
      <c r="HD169">
        <v>54.21</v>
      </c>
      <c r="HE169">
        <v>3.66</v>
      </c>
      <c r="HF169">
        <v>16.100000000000001</v>
      </c>
      <c r="HG169">
        <v>31.93</v>
      </c>
      <c r="HH169">
        <v>18.57</v>
      </c>
      <c r="HI169">
        <v>36.39</v>
      </c>
      <c r="HJ169">
        <v>4.13</v>
      </c>
      <c r="HK169">
        <v>211.39</v>
      </c>
      <c r="ID169">
        <v>0</v>
      </c>
      <c r="IE169">
        <v>2.4539200000000001</v>
      </c>
      <c r="IF169">
        <v>3.1638600000000003E-2</v>
      </c>
      <c r="IG169">
        <v>0</v>
      </c>
      <c r="IH169">
        <v>0.62342900000000001</v>
      </c>
      <c r="II169">
        <v>0.118043</v>
      </c>
      <c r="IJ169">
        <v>0.43196400000000001</v>
      </c>
      <c r="IK169">
        <v>6.2929700000000005E-2</v>
      </c>
      <c r="IL169">
        <v>3.72193</v>
      </c>
      <c r="IM169">
        <v>46.1</v>
      </c>
      <c r="IN169">
        <v>20</v>
      </c>
      <c r="IO169">
        <v>26.1</v>
      </c>
      <c r="IP169">
        <v>46.1</v>
      </c>
      <c r="IQ169">
        <v>20</v>
      </c>
      <c r="IR169">
        <v>26.1</v>
      </c>
      <c r="IU169">
        <v>24.84</v>
      </c>
      <c r="IV169">
        <v>32.69</v>
      </c>
      <c r="IW169">
        <v>24.84</v>
      </c>
      <c r="IX169">
        <v>32.69</v>
      </c>
      <c r="IY169">
        <v>24.84</v>
      </c>
      <c r="IZ169">
        <v>32.69</v>
      </c>
      <c r="JA169">
        <v>63.48</v>
      </c>
      <c r="JB169">
        <v>82.661900000000003</v>
      </c>
      <c r="JK169">
        <v>1</v>
      </c>
      <c r="JL169">
        <v>2.8233299999999999</v>
      </c>
      <c r="JM169">
        <v>2.8233299999999999</v>
      </c>
      <c r="JP169">
        <v>4303.6400000000003</v>
      </c>
      <c r="JQ169">
        <v>2.8233299999999999</v>
      </c>
      <c r="JR169">
        <v>0.26</v>
      </c>
      <c r="JS169">
        <v>0.4</v>
      </c>
      <c r="JT169">
        <v>2.17</v>
      </c>
      <c r="JU169">
        <v>0.26</v>
      </c>
      <c r="JV169">
        <v>0.4</v>
      </c>
      <c r="JW169">
        <v>2.17</v>
      </c>
      <c r="JZ169">
        <v>1</v>
      </c>
      <c r="KA169">
        <v>1</v>
      </c>
      <c r="KB169">
        <v>33.212800000000001</v>
      </c>
      <c r="KC169">
        <v>21.256</v>
      </c>
      <c r="KD169">
        <v>33.212800000000001</v>
      </c>
      <c r="KE169">
        <v>21.256</v>
      </c>
      <c r="KF169">
        <v>50.195</v>
      </c>
      <c r="KG169">
        <v>45.932200000000002</v>
      </c>
      <c r="KJ169">
        <v>28.4787</v>
      </c>
      <c r="KK169">
        <v>49.5916</v>
      </c>
      <c r="KL169">
        <v>55.284100000000002</v>
      </c>
      <c r="KM169">
        <v>16.012</v>
      </c>
      <c r="KN169">
        <v>0</v>
      </c>
      <c r="KO169">
        <v>-658.89300000000003</v>
      </c>
      <c r="KP169">
        <v>0</v>
      </c>
      <c r="KQ169">
        <v>0</v>
      </c>
      <c r="KR169">
        <v>109.703</v>
      </c>
      <c r="KS169">
        <v>187.92699999999999</v>
      </c>
      <c r="KT169">
        <v>413.96499999999997</v>
      </c>
      <c r="KU169">
        <v>26.198699999999999</v>
      </c>
      <c r="KV169">
        <v>228.267</v>
      </c>
      <c r="KW169">
        <v>1100.57</v>
      </c>
      <c r="KX169">
        <v>607.86199999999997</v>
      </c>
      <c r="KY169">
        <v>0</v>
      </c>
      <c r="KZ169">
        <v>229.07599999999999</v>
      </c>
      <c r="LA169">
        <v>1937.51</v>
      </c>
      <c r="LB169">
        <v>28.4787</v>
      </c>
      <c r="LC169">
        <v>49.5916</v>
      </c>
      <c r="LD169">
        <v>55.284100000000002</v>
      </c>
      <c r="LE169">
        <v>16.012</v>
      </c>
      <c r="LF169">
        <v>-658.89300000000003</v>
      </c>
      <c r="LG169">
        <v>109.703</v>
      </c>
      <c r="LH169">
        <v>187.92699999999999</v>
      </c>
      <c r="LI169">
        <v>413.96499999999997</v>
      </c>
      <c r="LJ169">
        <v>26.198699999999999</v>
      </c>
      <c r="LK169">
        <v>228.267</v>
      </c>
      <c r="LL169">
        <v>1100.57</v>
      </c>
      <c r="LM169">
        <v>607.86199999999997</v>
      </c>
      <c r="LN169">
        <v>229.07599999999999</v>
      </c>
      <c r="LO169">
        <v>1937.51</v>
      </c>
      <c r="LP169">
        <v>97.323899999999995</v>
      </c>
      <c r="LQ169">
        <v>281.65800000000002</v>
      </c>
      <c r="LR169">
        <v>55.284100000000002</v>
      </c>
      <c r="LS169">
        <v>0</v>
      </c>
      <c r="LT169">
        <v>463.08</v>
      </c>
      <c r="LU169">
        <v>187.226</v>
      </c>
      <c r="LV169">
        <v>544.68899999999996</v>
      </c>
      <c r="LW169">
        <v>71.471400000000003</v>
      </c>
      <c r="LX169">
        <v>1700.73</v>
      </c>
      <c r="LY169">
        <v>2063.9499999999998</v>
      </c>
      <c r="LZ169">
        <v>892.38499999999999</v>
      </c>
      <c r="MA169">
        <v>347.08</v>
      </c>
      <c r="MB169">
        <v>3303.42</v>
      </c>
    </row>
    <row r="170" spans="1:340" x14ac:dyDescent="0.25">
      <c r="A170" s="26">
        <v>44502.595358796294</v>
      </c>
      <c r="B170" t="s">
        <v>1517</v>
      </c>
      <c r="C170" t="s">
        <v>1004</v>
      </c>
      <c r="D170">
        <v>12</v>
      </c>
      <c r="E170">
        <v>1</v>
      </c>
      <c r="F170">
        <v>2100</v>
      </c>
      <c r="G170" t="s">
        <v>87</v>
      </c>
      <c r="H170" t="s">
        <v>393</v>
      </c>
      <c r="I170">
        <v>0</v>
      </c>
      <c r="J170">
        <v>0</v>
      </c>
      <c r="K170">
        <v>0</v>
      </c>
      <c r="L170">
        <v>26.1</v>
      </c>
      <c r="O170">
        <v>140.49700000000001</v>
      </c>
      <c r="P170">
        <v>209.15</v>
      </c>
      <c r="Q170">
        <v>277.07299999999998</v>
      </c>
      <c r="R170">
        <v>81.134900000000002</v>
      </c>
      <c r="S170">
        <v>0</v>
      </c>
      <c r="T170">
        <v>-4302.38</v>
      </c>
      <c r="U170">
        <v>0</v>
      </c>
      <c r="V170">
        <v>0</v>
      </c>
      <c r="W170">
        <v>505.55700000000002</v>
      </c>
      <c r="X170">
        <v>943.46699999999998</v>
      </c>
      <c r="Y170">
        <v>2025.88</v>
      </c>
      <c r="Z170">
        <v>119.621</v>
      </c>
      <c r="AA170" s="27">
        <v>6.0574600000000001E-5</v>
      </c>
      <c r="AB170">
        <v>707.85500000000002</v>
      </c>
      <c r="AC170">
        <v>207.37899999999999</v>
      </c>
      <c r="AD170">
        <v>114.539</v>
      </c>
      <c r="AE170">
        <v>0</v>
      </c>
      <c r="AF170">
        <v>43.1646</v>
      </c>
      <c r="AG170">
        <v>365.08300000000003</v>
      </c>
      <c r="AH170">
        <v>321.91800000000001</v>
      </c>
      <c r="AI170">
        <v>23.44</v>
      </c>
      <c r="AJ170">
        <v>18.350000000000001</v>
      </c>
      <c r="AK170">
        <v>3.66</v>
      </c>
      <c r="AL170">
        <v>12.08</v>
      </c>
      <c r="AM170">
        <v>0</v>
      </c>
      <c r="AN170">
        <v>-48.37</v>
      </c>
      <c r="AO170">
        <v>0</v>
      </c>
      <c r="AP170">
        <v>0</v>
      </c>
      <c r="AQ170">
        <v>7.37</v>
      </c>
      <c r="AR170">
        <v>17.440000000000001</v>
      </c>
      <c r="AS170">
        <v>27.51</v>
      </c>
      <c r="AT170">
        <v>1.64</v>
      </c>
      <c r="AU170">
        <v>63.12</v>
      </c>
      <c r="AV170">
        <v>57.53</v>
      </c>
      <c r="BI170">
        <v>0</v>
      </c>
      <c r="BJ170">
        <v>0.73802199999999996</v>
      </c>
      <c r="BK170">
        <v>3.1638600000000003E-2</v>
      </c>
      <c r="BL170">
        <v>1.40705E-2</v>
      </c>
      <c r="BM170">
        <v>0</v>
      </c>
      <c r="BN170">
        <v>-8.0562099999999998E-2</v>
      </c>
      <c r="BO170">
        <v>0</v>
      </c>
      <c r="BP170">
        <v>0</v>
      </c>
      <c r="BQ170">
        <v>0.134212</v>
      </c>
      <c r="BR170">
        <v>0.17513200000000001</v>
      </c>
      <c r="BS170">
        <v>0.30364400000000002</v>
      </c>
      <c r="BT170">
        <v>2.03874E-2</v>
      </c>
      <c r="BU170">
        <v>1.3365400000000001</v>
      </c>
      <c r="BV170">
        <v>0.78373099999999996</v>
      </c>
      <c r="BW170">
        <v>140.49700000000001</v>
      </c>
      <c r="BX170">
        <v>209.15</v>
      </c>
      <c r="BY170">
        <v>277.07299999999998</v>
      </c>
      <c r="BZ170">
        <v>81.134900000000002</v>
      </c>
      <c r="CA170">
        <v>-4302.38</v>
      </c>
      <c r="CB170">
        <v>505.55700000000002</v>
      </c>
      <c r="CC170">
        <v>943.46699999999998</v>
      </c>
      <c r="CD170">
        <v>2025.88</v>
      </c>
      <c r="CE170">
        <v>119.621</v>
      </c>
      <c r="CF170" s="27">
        <v>6.0639E-5</v>
      </c>
      <c r="CG170">
        <v>707.85500000000002</v>
      </c>
      <c r="CH170">
        <v>207.37899999999999</v>
      </c>
      <c r="CI170">
        <v>114.539</v>
      </c>
      <c r="CJ170">
        <v>43.1646</v>
      </c>
      <c r="CK170">
        <v>365.08300000000003</v>
      </c>
      <c r="CL170">
        <v>321.91800000000001</v>
      </c>
      <c r="CM170">
        <v>23.44</v>
      </c>
      <c r="CN170">
        <v>18.350000000000001</v>
      </c>
      <c r="CO170">
        <v>3.66</v>
      </c>
      <c r="CP170">
        <v>12.08</v>
      </c>
      <c r="CQ170">
        <v>-48.37</v>
      </c>
      <c r="CR170">
        <v>7.37</v>
      </c>
      <c r="CS170">
        <v>17.440000000000001</v>
      </c>
      <c r="CT170">
        <v>27.51</v>
      </c>
      <c r="CU170">
        <v>1.64</v>
      </c>
      <c r="CV170">
        <v>63.12</v>
      </c>
      <c r="CW170">
        <v>57.53</v>
      </c>
      <c r="DH170">
        <v>0</v>
      </c>
      <c r="DI170">
        <v>0.73802199999999996</v>
      </c>
      <c r="DJ170">
        <v>3.1638600000000003E-2</v>
      </c>
      <c r="DK170">
        <v>1.40705E-2</v>
      </c>
      <c r="DL170">
        <v>-8.0562099999999998E-2</v>
      </c>
      <c r="DM170">
        <v>0.134212</v>
      </c>
      <c r="DN170">
        <v>0.17513200000000001</v>
      </c>
      <c r="DO170">
        <v>0.30364400000000002</v>
      </c>
      <c r="DP170">
        <v>2.03874E-2</v>
      </c>
      <c r="DQ170">
        <v>1.3365400000000001</v>
      </c>
      <c r="DR170">
        <v>0.78373099999999996</v>
      </c>
      <c r="DS170" t="s">
        <v>1352</v>
      </c>
      <c r="DT170" t="s">
        <v>670</v>
      </c>
      <c r="DU170" t="s">
        <v>665</v>
      </c>
      <c r="DV170" t="s">
        <v>501</v>
      </c>
      <c r="DW170" s="27">
        <v>1.7505200000000001E-9</v>
      </c>
      <c r="DX170" s="27">
        <v>1.7505200000000001E-9</v>
      </c>
      <c r="DY170">
        <v>0</v>
      </c>
      <c r="DZ170">
        <v>0</v>
      </c>
      <c r="EC170">
        <v>140.49700000000001</v>
      </c>
      <c r="ED170">
        <v>209.15</v>
      </c>
      <c r="EE170">
        <v>277.07299999999998</v>
      </c>
      <c r="EF170">
        <v>81.134900000000002</v>
      </c>
      <c r="EG170">
        <v>0</v>
      </c>
      <c r="EH170">
        <v>-4302.38</v>
      </c>
      <c r="EI170">
        <v>0</v>
      </c>
      <c r="EJ170">
        <v>0</v>
      </c>
      <c r="EK170">
        <v>505.55700000000002</v>
      </c>
      <c r="EL170">
        <v>943.46699999999998</v>
      </c>
      <c r="EM170">
        <v>2025.88</v>
      </c>
      <c r="EN170">
        <v>119.621</v>
      </c>
      <c r="EO170" s="27">
        <v>6.0574600000000001E-5</v>
      </c>
      <c r="EP170">
        <v>207.37899999999999</v>
      </c>
      <c r="EQ170">
        <v>114.539</v>
      </c>
      <c r="ER170">
        <v>0</v>
      </c>
      <c r="ES170">
        <v>43.1646</v>
      </c>
      <c r="ET170">
        <v>365.08300000000003</v>
      </c>
      <c r="EU170">
        <v>23.44</v>
      </c>
      <c r="EV170">
        <v>18.350000000000001</v>
      </c>
      <c r="EW170">
        <v>3.66</v>
      </c>
      <c r="EX170">
        <v>12.08</v>
      </c>
      <c r="EY170">
        <v>0</v>
      </c>
      <c r="EZ170">
        <v>-48.37</v>
      </c>
      <c r="FA170">
        <v>0</v>
      </c>
      <c r="FB170">
        <v>0</v>
      </c>
      <c r="FC170">
        <v>7.37</v>
      </c>
      <c r="FD170">
        <v>17.440000000000001</v>
      </c>
      <c r="FE170">
        <v>27.51</v>
      </c>
      <c r="FF170">
        <v>1.64</v>
      </c>
      <c r="FG170">
        <v>63.12</v>
      </c>
      <c r="FT170">
        <v>0</v>
      </c>
      <c r="FU170">
        <v>0.73802199999999996</v>
      </c>
      <c r="FV170">
        <v>3.1638600000000003E-2</v>
      </c>
      <c r="FW170">
        <v>1.40705E-2</v>
      </c>
      <c r="FX170">
        <v>0</v>
      </c>
      <c r="FY170">
        <v>-8.0562099999999998E-2</v>
      </c>
      <c r="FZ170">
        <v>0</v>
      </c>
      <c r="GA170">
        <v>0</v>
      </c>
      <c r="GB170">
        <v>0.134212</v>
      </c>
      <c r="GC170">
        <v>0.17513200000000001</v>
      </c>
      <c r="GD170">
        <v>0.30364400000000002</v>
      </c>
      <c r="GE170">
        <v>2.03874E-2</v>
      </c>
      <c r="GF170">
        <v>1.3365400000000001</v>
      </c>
      <c r="GG170">
        <v>467.20299999999997</v>
      </c>
      <c r="GH170">
        <v>1161.6600000000001</v>
      </c>
      <c r="GI170">
        <v>277.07299999999998</v>
      </c>
      <c r="GJ170">
        <v>0</v>
      </c>
      <c r="GK170">
        <v>2135</v>
      </c>
      <c r="GL170">
        <v>930.00099999999998</v>
      </c>
      <c r="GM170">
        <v>2637.81</v>
      </c>
      <c r="GN170">
        <v>297.5</v>
      </c>
      <c r="GO170">
        <v>7906.25</v>
      </c>
      <c r="GP170">
        <v>388.90899999999999</v>
      </c>
      <c r="GQ170">
        <v>168.15199999999999</v>
      </c>
      <c r="GR170">
        <v>65.400000000000006</v>
      </c>
      <c r="GS170">
        <v>622.46100000000001</v>
      </c>
      <c r="GT170">
        <v>49.003599999999999</v>
      </c>
      <c r="GU170">
        <v>54.21</v>
      </c>
      <c r="GV170">
        <v>3.66</v>
      </c>
      <c r="GW170">
        <v>39.268300000000004</v>
      </c>
      <c r="GX170">
        <v>31.93</v>
      </c>
      <c r="GY170">
        <v>23.209499999999998</v>
      </c>
      <c r="GZ170">
        <v>36.39</v>
      </c>
      <c r="HA170">
        <v>4.13</v>
      </c>
      <c r="HB170">
        <v>241.80099999999999</v>
      </c>
      <c r="HC170">
        <v>46.4</v>
      </c>
      <c r="HD170">
        <v>54.21</v>
      </c>
      <c r="HE170">
        <v>3.66</v>
      </c>
      <c r="HF170">
        <v>16.100000000000001</v>
      </c>
      <c r="HG170">
        <v>31.93</v>
      </c>
      <c r="HH170">
        <v>18.57</v>
      </c>
      <c r="HI170">
        <v>36.39</v>
      </c>
      <c r="HJ170">
        <v>4.13</v>
      </c>
      <c r="HK170">
        <v>211.39</v>
      </c>
      <c r="ID170">
        <v>0</v>
      </c>
      <c r="IE170">
        <v>2.4539200000000001</v>
      </c>
      <c r="IF170">
        <v>3.1638600000000003E-2</v>
      </c>
      <c r="IG170">
        <v>0</v>
      </c>
      <c r="IH170">
        <v>0.62342900000000001</v>
      </c>
      <c r="II170">
        <v>0.118043</v>
      </c>
      <c r="IJ170">
        <v>0.43196400000000001</v>
      </c>
      <c r="IK170">
        <v>6.2929700000000005E-2</v>
      </c>
      <c r="IL170">
        <v>3.72193</v>
      </c>
      <c r="IM170">
        <v>46.1</v>
      </c>
      <c r="IN170">
        <v>20</v>
      </c>
      <c r="IO170">
        <v>26.1</v>
      </c>
      <c r="IP170">
        <v>46.1</v>
      </c>
      <c r="IQ170">
        <v>20</v>
      </c>
      <c r="IR170">
        <v>26.1</v>
      </c>
      <c r="IU170">
        <v>24.84</v>
      </c>
      <c r="IV170">
        <v>32.69</v>
      </c>
      <c r="IW170">
        <v>24.84</v>
      </c>
      <c r="IX170">
        <v>32.69</v>
      </c>
      <c r="IY170">
        <v>24.84</v>
      </c>
      <c r="IZ170">
        <v>32.69</v>
      </c>
      <c r="JA170">
        <v>63.48</v>
      </c>
      <c r="JB170">
        <v>82.661900000000003</v>
      </c>
      <c r="JK170">
        <v>1</v>
      </c>
      <c r="JL170">
        <v>2.8233299999999999</v>
      </c>
      <c r="JM170">
        <v>2.8233299999999999</v>
      </c>
      <c r="JP170">
        <v>4303.6400000000003</v>
      </c>
      <c r="JQ170">
        <v>2.8233299999999999</v>
      </c>
      <c r="JR170">
        <v>0.26</v>
      </c>
      <c r="JS170">
        <v>0.4</v>
      </c>
      <c r="JT170">
        <v>2.17</v>
      </c>
      <c r="JU170">
        <v>0.26</v>
      </c>
      <c r="JV170">
        <v>0.4</v>
      </c>
      <c r="JW170">
        <v>2.17</v>
      </c>
      <c r="JZ170">
        <v>1</v>
      </c>
      <c r="KA170">
        <v>1</v>
      </c>
      <c r="KB170">
        <v>33.212800000000001</v>
      </c>
      <c r="KC170">
        <v>21.256</v>
      </c>
      <c r="KD170">
        <v>33.212800000000001</v>
      </c>
      <c r="KE170">
        <v>21.256</v>
      </c>
      <c r="KF170">
        <v>50.195</v>
      </c>
      <c r="KG170">
        <v>45.932200000000002</v>
      </c>
      <c r="KJ170">
        <v>28.4787</v>
      </c>
      <c r="KK170">
        <v>49.5916</v>
      </c>
      <c r="KL170">
        <v>55.284100000000002</v>
      </c>
      <c r="KM170">
        <v>16.012</v>
      </c>
      <c r="KN170">
        <v>0</v>
      </c>
      <c r="KO170">
        <v>-658.89300000000003</v>
      </c>
      <c r="KP170">
        <v>0</v>
      </c>
      <c r="KQ170">
        <v>0</v>
      </c>
      <c r="KR170">
        <v>109.703</v>
      </c>
      <c r="KS170">
        <v>187.92699999999999</v>
      </c>
      <c r="KT170">
        <v>413.96499999999997</v>
      </c>
      <c r="KU170">
        <v>26.198699999999999</v>
      </c>
      <c r="KV170">
        <v>228.267</v>
      </c>
      <c r="KW170">
        <v>1100.57</v>
      </c>
      <c r="KX170">
        <v>607.86199999999997</v>
      </c>
      <c r="KY170">
        <v>0</v>
      </c>
      <c r="KZ170">
        <v>229.07599999999999</v>
      </c>
      <c r="LA170">
        <v>1937.51</v>
      </c>
      <c r="LB170">
        <v>28.4787</v>
      </c>
      <c r="LC170">
        <v>49.5916</v>
      </c>
      <c r="LD170">
        <v>55.284100000000002</v>
      </c>
      <c r="LE170">
        <v>16.012</v>
      </c>
      <c r="LF170">
        <v>-658.89300000000003</v>
      </c>
      <c r="LG170">
        <v>109.703</v>
      </c>
      <c r="LH170">
        <v>187.92699999999999</v>
      </c>
      <c r="LI170">
        <v>413.96499999999997</v>
      </c>
      <c r="LJ170">
        <v>26.198699999999999</v>
      </c>
      <c r="LK170">
        <v>228.267</v>
      </c>
      <c r="LL170">
        <v>1100.57</v>
      </c>
      <c r="LM170">
        <v>607.86199999999997</v>
      </c>
      <c r="LN170">
        <v>229.07599999999999</v>
      </c>
      <c r="LO170">
        <v>1937.51</v>
      </c>
      <c r="LP170">
        <v>97.323899999999995</v>
      </c>
      <c r="LQ170">
        <v>281.65800000000002</v>
      </c>
      <c r="LR170">
        <v>55.284100000000002</v>
      </c>
      <c r="LS170">
        <v>0</v>
      </c>
      <c r="LT170">
        <v>463.08</v>
      </c>
      <c r="LU170">
        <v>187.226</v>
      </c>
      <c r="LV170">
        <v>544.68899999999996</v>
      </c>
      <c r="LW170">
        <v>71.471400000000003</v>
      </c>
      <c r="LX170">
        <v>1700.73</v>
      </c>
      <c r="LY170">
        <v>2063.9499999999998</v>
      </c>
      <c r="LZ170">
        <v>892.38499999999999</v>
      </c>
      <c r="MA170">
        <v>347.08</v>
      </c>
      <c r="MB170">
        <v>3303.42</v>
      </c>
    </row>
    <row r="171" spans="1:340" x14ac:dyDescent="0.25">
      <c r="A171" s="26">
        <v>44502.595358796294</v>
      </c>
      <c r="B171" t="s">
        <v>1517</v>
      </c>
      <c r="C171" t="s">
        <v>1005</v>
      </c>
      <c r="D171">
        <v>12</v>
      </c>
      <c r="E171">
        <v>1</v>
      </c>
      <c r="F171">
        <v>2100</v>
      </c>
      <c r="G171" t="s">
        <v>87</v>
      </c>
      <c r="H171" t="s">
        <v>393</v>
      </c>
      <c r="I171">
        <v>0</v>
      </c>
      <c r="J171">
        <v>0</v>
      </c>
      <c r="K171">
        <v>0</v>
      </c>
      <c r="L171">
        <v>26.1</v>
      </c>
      <c r="O171">
        <v>140.49700000000001</v>
      </c>
      <c r="P171">
        <v>209.15</v>
      </c>
      <c r="Q171">
        <v>277.07299999999998</v>
      </c>
      <c r="R171">
        <v>81.134900000000002</v>
      </c>
      <c r="S171">
        <v>0</v>
      </c>
      <c r="T171">
        <v>-4302.38</v>
      </c>
      <c r="U171">
        <v>0</v>
      </c>
      <c r="V171">
        <v>0</v>
      </c>
      <c r="W171">
        <v>505.55700000000002</v>
      </c>
      <c r="X171">
        <v>943.46699999999998</v>
      </c>
      <c r="Y171">
        <v>2025.88</v>
      </c>
      <c r="Z171">
        <v>119.621</v>
      </c>
      <c r="AA171" s="27">
        <v>6.6149999999999995E-5</v>
      </c>
      <c r="AB171">
        <v>707.85500000000002</v>
      </c>
      <c r="AC171">
        <v>207.37899999999999</v>
      </c>
      <c r="AD171">
        <v>114.539</v>
      </c>
      <c r="AE171">
        <v>0</v>
      </c>
      <c r="AF171">
        <v>43.1646</v>
      </c>
      <c r="AG171">
        <v>365.08300000000003</v>
      </c>
      <c r="AH171">
        <v>321.91800000000001</v>
      </c>
      <c r="AI171">
        <v>23.44</v>
      </c>
      <c r="AJ171">
        <v>18.350000000000001</v>
      </c>
      <c r="AK171">
        <v>3.66</v>
      </c>
      <c r="AL171">
        <v>12.08</v>
      </c>
      <c r="AM171">
        <v>0</v>
      </c>
      <c r="AN171">
        <v>-48.37</v>
      </c>
      <c r="AO171">
        <v>0</v>
      </c>
      <c r="AP171">
        <v>0</v>
      </c>
      <c r="AQ171">
        <v>7.37</v>
      </c>
      <c r="AR171">
        <v>17.440000000000001</v>
      </c>
      <c r="AS171">
        <v>27.51</v>
      </c>
      <c r="AT171">
        <v>1.64</v>
      </c>
      <c r="AU171">
        <v>63.12</v>
      </c>
      <c r="AV171">
        <v>57.53</v>
      </c>
      <c r="BI171">
        <v>0</v>
      </c>
      <c r="BJ171">
        <v>0.73802199999999996</v>
      </c>
      <c r="BK171">
        <v>3.1638600000000003E-2</v>
      </c>
      <c r="BL171">
        <v>1.40705E-2</v>
      </c>
      <c r="BM171">
        <v>0</v>
      </c>
      <c r="BN171">
        <v>-8.0562099999999998E-2</v>
      </c>
      <c r="BO171">
        <v>0</v>
      </c>
      <c r="BP171">
        <v>0</v>
      </c>
      <c r="BQ171">
        <v>0.134212</v>
      </c>
      <c r="BR171">
        <v>0.17513200000000001</v>
      </c>
      <c r="BS171">
        <v>0.30364400000000002</v>
      </c>
      <c r="BT171">
        <v>2.03874E-2</v>
      </c>
      <c r="BU171">
        <v>1.3365400000000001</v>
      </c>
      <c r="BV171">
        <v>0.78373099999999996</v>
      </c>
      <c r="BW171">
        <v>140.49700000000001</v>
      </c>
      <c r="BX171">
        <v>209.15</v>
      </c>
      <c r="BY171">
        <v>277.07299999999998</v>
      </c>
      <c r="BZ171">
        <v>81.134900000000002</v>
      </c>
      <c r="CA171">
        <v>-4302.38</v>
      </c>
      <c r="CB171">
        <v>505.55700000000002</v>
      </c>
      <c r="CC171">
        <v>943.46699999999998</v>
      </c>
      <c r="CD171">
        <v>2025.88</v>
      </c>
      <c r="CE171">
        <v>119.621</v>
      </c>
      <c r="CF171" s="27">
        <v>6.0639E-5</v>
      </c>
      <c r="CG171">
        <v>707.85500000000002</v>
      </c>
      <c r="CH171">
        <v>207.37899999999999</v>
      </c>
      <c r="CI171">
        <v>114.539</v>
      </c>
      <c r="CJ171">
        <v>43.1646</v>
      </c>
      <c r="CK171">
        <v>365.08300000000003</v>
      </c>
      <c r="CL171">
        <v>321.91800000000001</v>
      </c>
      <c r="CM171">
        <v>23.44</v>
      </c>
      <c r="CN171">
        <v>18.350000000000001</v>
      </c>
      <c r="CO171">
        <v>3.66</v>
      </c>
      <c r="CP171">
        <v>12.08</v>
      </c>
      <c r="CQ171">
        <v>-48.37</v>
      </c>
      <c r="CR171">
        <v>7.37</v>
      </c>
      <c r="CS171">
        <v>17.440000000000001</v>
      </c>
      <c r="CT171">
        <v>27.51</v>
      </c>
      <c r="CU171">
        <v>1.64</v>
      </c>
      <c r="CV171">
        <v>63.12</v>
      </c>
      <c r="CW171">
        <v>57.53</v>
      </c>
      <c r="DH171">
        <v>0</v>
      </c>
      <c r="DI171">
        <v>0.73802199999999996</v>
      </c>
      <c r="DJ171">
        <v>3.1638600000000003E-2</v>
      </c>
      <c r="DK171">
        <v>1.40705E-2</v>
      </c>
      <c r="DL171">
        <v>-8.0562099999999998E-2</v>
      </c>
      <c r="DM171">
        <v>0.134212</v>
      </c>
      <c r="DN171">
        <v>0.17513200000000001</v>
      </c>
      <c r="DO171">
        <v>0.30364400000000002</v>
      </c>
      <c r="DP171">
        <v>2.03874E-2</v>
      </c>
      <c r="DQ171">
        <v>1.3365400000000001</v>
      </c>
      <c r="DR171">
        <v>0.78373099999999996</v>
      </c>
      <c r="DS171" t="s">
        <v>1352</v>
      </c>
      <c r="DT171" t="s">
        <v>670</v>
      </c>
      <c r="DU171" t="s">
        <v>665</v>
      </c>
      <c r="DV171" t="s">
        <v>501</v>
      </c>
      <c r="DW171" s="27">
        <v>6.8098400000000001E-8</v>
      </c>
      <c r="DX171" s="27">
        <v>6.8098400000000001E-8</v>
      </c>
      <c r="DY171">
        <v>0</v>
      </c>
      <c r="DZ171">
        <v>0</v>
      </c>
      <c r="EC171">
        <v>140.49700000000001</v>
      </c>
      <c r="ED171">
        <v>209.15</v>
      </c>
      <c r="EE171">
        <v>277.07299999999998</v>
      </c>
      <c r="EF171">
        <v>81.134900000000002</v>
      </c>
      <c r="EG171">
        <v>0</v>
      </c>
      <c r="EH171">
        <v>-4302.38</v>
      </c>
      <c r="EI171">
        <v>0</v>
      </c>
      <c r="EJ171">
        <v>0</v>
      </c>
      <c r="EK171">
        <v>505.55700000000002</v>
      </c>
      <c r="EL171">
        <v>943.46699999999998</v>
      </c>
      <c r="EM171">
        <v>2025.88</v>
      </c>
      <c r="EN171">
        <v>119.621</v>
      </c>
      <c r="EO171" s="27">
        <v>6.6149999999999995E-5</v>
      </c>
      <c r="EP171">
        <v>207.37899999999999</v>
      </c>
      <c r="EQ171">
        <v>114.539</v>
      </c>
      <c r="ER171">
        <v>0</v>
      </c>
      <c r="ES171">
        <v>43.1646</v>
      </c>
      <c r="ET171">
        <v>365.08300000000003</v>
      </c>
      <c r="EU171">
        <v>23.44</v>
      </c>
      <c r="EV171">
        <v>18.350000000000001</v>
      </c>
      <c r="EW171">
        <v>3.66</v>
      </c>
      <c r="EX171">
        <v>12.08</v>
      </c>
      <c r="EY171">
        <v>0</v>
      </c>
      <c r="EZ171">
        <v>-48.37</v>
      </c>
      <c r="FA171">
        <v>0</v>
      </c>
      <c r="FB171">
        <v>0</v>
      </c>
      <c r="FC171">
        <v>7.37</v>
      </c>
      <c r="FD171">
        <v>17.440000000000001</v>
      </c>
      <c r="FE171">
        <v>27.51</v>
      </c>
      <c r="FF171">
        <v>1.64</v>
      </c>
      <c r="FG171">
        <v>63.12</v>
      </c>
      <c r="FT171">
        <v>0</v>
      </c>
      <c r="FU171">
        <v>0.73802199999999996</v>
      </c>
      <c r="FV171">
        <v>3.1638600000000003E-2</v>
      </c>
      <c r="FW171">
        <v>1.40705E-2</v>
      </c>
      <c r="FX171">
        <v>0</v>
      </c>
      <c r="FY171">
        <v>-8.0562099999999998E-2</v>
      </c>
      <c r="FZ171">
        <v>0</v>
      </c>
      <c r="GA171">
        <v>0</v>
      </c>
      <c r="GB171">
        <v>0.134212</v>
      </c>
      <c r="GC171">
        <v>0.17513200000000001</v>
      </c>
      <c r="GD171">
        <v>0.30364400000000002</v>
      </c>
      <c r="GE171">
        <v>2.03874E-2</v>
      </c>
      <c r="GF171">
        <v>1.3365400000000001</v>
      </c>
      <c r="GG171">
        <v>467.20299999999997</v>
      </c>
      <c r="GH171">
        <v>1161.6600000000001</v>
      </c>
      <c r="GI171">
        <v>277.07299999999998</v>
      </c>
      <c r="GJ171">
        <v>0</v>
      </c>
      <c r="GK171">
        <v>2135</v>
      </c>
      <c r="GL171">
        <v>930.00099999999998</v>
      </c>
      <c r="GM171">
        <v>2637.81</v>
      </c>
      <c r="GN171">
        <v>297.5</v>
      </c>
      <c r="GO171">
        <v>7906.25</v>
      </c>
      <c r="GP171">
        <v>388.90899999999999</v>
      </c>
      <c r="GQ171">
        <v>168.15199999999999</v>
      </c>
      <c r="GR171">
        <v>65.400000000000006</v>
      </c>
      <c r="GS171">
        <v>622.46100000000001</v>
      </c>
      <c r="GT171">
        <v>49.003599999999999</v>
      </c>
      <c r="GU171">
        <v>54.21</v>
      </c>
      <c r="GV171">
        <v>3.66</v>
      </c>
      <c r="GW171">
        <v>39.268300000000004</v>
      </c>
      <c r="GX171">
        <v>31.93</v>
      </c>
      <c r="GY171">
        <v>23.209499999999998</v>
      </c>
      <c r="GZ171">
        <v>36.39</v>
      </c>
      <c r="HA171">
        <v>4.13</v>
      </c>
      <c r="HB171">
        <v>241.80099999999999</v>
      </c>
      <c r="HC171">
        <v>46.4</v>
      </c>
      <c r="HD171">
        <v>54.21</v>
      </c>
      <c r="HE171">
        <v>3.66</v>
      </c>
      <c r="HF171">
        <v>16.100000000000001</v>
      </c>
      <c r="HG171">
        <v>31.93</v>
      </c>
      <c r="HH171">
        <v>18.57</v>
      </c>
      <c r="HI171">
        <v>36.39</v>
      </c>
      <c r="HJ171">
        <v>4.13</v>
      </c>
      <c r="HK171">
        <v>211.39</v>
      </c>
      <c r="ID171">
        <v>0</v>
      </c>
      <c r="IE171">
        <v>2.4539200000000001</v>
      </c>
      <c r="IF171">
        <v>3.1638600000000003E-2</v>
      </c>
      <c r="IG171">
        <v>0</v>
      </c>
      <c r="IH171">
        <v>0.62342900000000001</v>
      </c>
      <c r="II171">
        <v>0.118043</v>
      </c>
      <c r="IJ171">
        <v>0.43196400000000001</v>
      </c>
      <c r="IK171">
        <v>6.2929700000000005E-2</v>
      </c>
      <c r="IL171">
        <v>3.72193</v>
      </c>
      <c r="IM171">
        <v>46.1</v>
      </c>
      <c r="IN171">
        <v>20</v>
      </c>
      <c r="IO171">
        <v>26.1</v>
      </c>
      <c r="IP171">
        <v>46.1</v>
      </c>
      <c r="IQ171">
        <v>20</v>
      </c>
      <c r="IR171">
        <v>26.1</v>
      </c>
      <c r="IU171">
        <v>24.84</v>
      </c>
      <c r="IV171">
        <v>32.69</v>
      </c>
      <c r="IW171">
        <v>24.84</v>
      </c>
      <c r="IX171">
        <v>32.69</v>
      </c>
      <c r="IY171">
        <v>24.84</v>
      </c>
      <c r="IZ171">
        <v>32.69</v>
      </c>
      <c r="JA171">
        <v>63.48</v>
      </c>
      <c r="JB171">
        <v>82.661900000000003</v>
      </c>
      <c r="JK171">
        <v>1</v>
      </c>
      <c r="JL171">
        <v>2.8233299999999999</v>
      </c>
      <c r="JM171">
        <v>2.8233299999999999</v>
      </c>
      <c r="JP171">
        <v>4303.6400000000003</v>
      </c>
      <c r="JQ171">
        <v>2.8233299999999999</v>
      </c>
      <c r="JR171">
        <v>0.26</v>
      </c>
      <c r="JS171">
        <v>0.4</v>
      </c>
      <c r="JT171">
        <v>2.17</v>
      </c>
      <c r="JU171">
        <v>0.26</v>
      </c>
      <c r="JV171">
        <v>0.4</v>
      </c>
      <c r="JW171">
        <v>2.17</v>
      </c>
      <c r="JZ171">
        <v>1</v>
      </c>
      <c r="KA171">
        <v>1</v>
      </c>
      <c r="KB171">
        <v>33.212800000000001</v>
      </c>
      <c r="KC171">
        <v>21.256</v>
      </c>
      <c r="KD171">
        <v>33.212800000000001</v>
      </c>
      <c r="KE171">
        <v>21.256</v>
      </c>
      <c r="KF171">
        <v>50.195</v>
      </c>
      <c r="KG171">
        <v>45.932200000000002</v>
      </c>
      <c r="KJ171">
        <v>28.4787</v>
      </c>
      <c r="KK171">
        <v>49.5916</v>
      </c>
      <c r="KL171">
        <v>55.284100000000002</v>
      </c>
      <c r="KM171">
        <v>16.012</v>
      </c>
      <c r="KN171">
        <v>0</v>
      </c>
      <c r="KO171">
        <v>-658.89300000000003</v>
      </c>
      <c r="KP171">
        <v>0</v>
      </c>
      <c r="KQ171">
        <v>0</v>
      </c>
      <c r="KR171">
        <v>109.703</v>
      </c>
      <c r="KS171">
        <v>187.92699999999999</v>
      </c>
      <c r="KT171">
        <v>413.96499999999997</v>
      </c>
      <c r="KU171">
        <v>26.198699999999999</v>
      </c>
      <c r="KV171">
        <v>228.267</v>
      </c>
      <c r="KW171">
        <v>1100.57</v>
      </c>
      <c r="KX171">
        <v>607.86199999999997</v>
      </c>
      <c r="KY171">
        <v>0</v>
      </c>
      <c r="KZ171">
        <v>229.07599999999999</v>
      </c>
      <c r="LA171">
        <v>1937.51</v>
      </c>
      <c r="LB171">
        <v>28.4787</v>
      </c>
      <c r="LC171">
        <v>49.5916</v>
      </c>
      <c r="LD171">
        <v>55.284100000000002</v>
      </c>
      <c r="LE171">
        <v>16.012</v>
      </c>
      <c r="LF171">
        <v>-658.89300000000003</v>
      </c>
      <c r="LG171">
        <v>109.703</v>
      </c>
      <c r="LH171">
        <v>187.92699999999999</v>
      </c>
      <c r="LI171">
        <v>413.96499999999997</v>
      </c>
      <c r="LJ171">
        <v>26.198699999999999</v>
      </c>
      <c r="LK171">
        <v>228.267</v>
      </c>
      <c r="LL171">
        <v>1100.57</v>
      </c>
      <c r="LM171">
        <v>607.86199999999997</v>
      </c>
      <c r="LN171">
        <v>229.07599999999999</v>
      </c>
      <c r="LO171">
        <v>1937.51</v>
      </c>
      <c r="LP171">
        <v>97.323899999999995</v>
      </c>
      <c r="LQ171">
        <v>281.65800000000002</v>
      </c>
      <c r="LR171">
        <v>55.284100000000002</v>
      </c>
      <c r="LS171">
        <v>0</v>
      </c>
      <c r="LT171">
        <v>463.08</v>
      </c>
      <c r="LU171">
        <v>187.226</v>
      </c>
      <c r="LV171">
        <v>544.68899999999996</v>
      </c>
      <c r="LW171">
        <v>71.471400000000003</v>
      </c>
      <c r="LX171">
        <v>1700.73</v>
      </c>
      <c r="LY171">
        <v>2063.9499999999998</v>
      </c>
      <c r="LZ171">
        <v>892.38499999999999</v>
      </c>
      <c r="MA171">
        <v>347.08</v>
      </c>
      <c r="MB171">
        <v>3303.42</v>
      </c>
    </row>
    <row r="172" spans="1:340" x14ac:dyDescent="0.25">
      <c r="A172" s="26">
        <v>44502.595358796294</v>
      </c>
      <c r="B172" t="s">
        <v>1517</v>
      </c>
      <c r="C172" t="s">
        <v>1006</v>
      </c>
      <c r="D172">
        <v>12</v>
      </c>
      <c r="E172">
        <v>1</v>
      </c>
      <c r="F172">
        <v>2100</v>
      </c>
      <c r="G172" t="s">
        <v>87</v>
      </c>
      <c r="H172" t="s">
        <v>393</v>
      </c>
      <c r="I172">
        <v>0</v>
      </c>
      <c r="J172">
        <v>0</v>
      </c>
      <c r="K172">
        <v>0</v>
      </c>
      <c r="L172">
        <v>26.1</v>
      </c>
      <c r="O172">
        <v>140.49700000000001</v>
      </c>
      <c r="P172">
        <v>209.15</v>
      </c>
      <c r="Q172">
        <v>277.07299999999998</v>
      </c>
      <c r="R172">
        <v>81.134900000000002</v>
      </c>
      <c r="S172">
        <v>0</v>
      </c>
      <c r="T172">
        <v>-4302.38</v>
      </c>
      <c r="U172">
        <v>0</v>
      </c>
      <c r="V172">
        <v>0</v>
      </c>
      <c r="W172">
        <v>505.55700000000002</v>
      </c>
      <c r="X172">
        <v>943.46699999999998</v>
      </c>
      <c r="Y172">
        <v>2025.88</v>
      </c>
      <c r="Z172">
        <v>119.621</v>
      </c>
      <c r="AA172" s="27">
        <v>6.37354E-5</v>
      </c>
      <c r="AB172">
        <v>707.85500000000002</v>
      </c>
      <c r="AC172">
        <v>207.37899999999999</v>
      </c>
      <c r="AD172">
        <v>114.539</v>
      </c>
      <c r="AE172">
        <v>0</v>
      </c>
      <c r="AF172">
        <v>43.1646</v>
      </c>
      <c r="AG172">
        <v>365.08300000000003</v>
      </c>
      <c r="AH172">
        <v>321.91800000000001</v>
      </c>
      <c r="AI172">
        <v>23.44</v>
      </c>
      <c r="AJ172">
        <v>18.350000000000001</v>
      </c>
      <c r="AK172">
        <v>3.66</v>
      </c>
      <c r="AL172">
        <v>12.08</v>
      </c>
      <c r="AM172">
        <v>0</v>
      </c>
      <c r="AN172">
        <v>-48.37</v>
      </c>
      <c r="AO172">
        <v>0</v>
      </c>
      <c r="AP172">
        <v>0</v>
      </c>
      <c r="AQ172">
        <v>7.37</v>
      </c>
      <c r="AR172">
        <v>17.440000000000001</v>
      </c>
      <c r="AS172">
        <v>27.51</v>
      </c>
      <c r="AT172">
        <v>1.64</v>
      </c>
      <c r="AU172">
        <v>63.12</v>
      </c>
      <c r="AV172">
        <v>57.53</v>
      </c>
      <c r="BI172">
        <v>0</v>
      </c>
      <c r="BJ172">
        <v>0.73802199999999996</v>
      </c>
      <c r="BK172">
        <v>3.1638600000000003E-2</v>
      </c>
      <c r="BL172">
        <v>1.40705E-2</v>
      </c>
      <c r="BM172">
        <v>0</v>
      </c>
      <c r="BN172">
        <v>-8.0562099999999998E-2</v>
      </c>
      <c r="BO172">
        <v>0</v>
      </c>
      <c r="BP172">
        <v>0</v>
      </c>
      <c r="BQ172">
        <v>0.134212</v>
      </c>
      <c r="BR172">
        <v>0.17513200000000001</v>
      </c>
      <c r="BS172">
        <v>0.30364400000000002</v>
      </c>
      <c r="BT172">
        <v>2.03874E-2</v>
      </c>
      <c r="BU172">
        <v>1.3365400000000001</v>
      </c>
      <c r="BV172">
        <v>0.78373099999999996</v>
      </c>
      <c r="BW172">
        <v>140.49700000000001</v>
      </c>
      <c r="BX172">
        <v>209.15</v>
      </c>
      <c r="BY172">
        <v>277.07299999999998</v>
      </c>
      <c r="BZ172">
        <v>81.134900000000002</v>
      </c>
      <c r="CA172">
        <v>-4302.38</v>
      </c>
      <c r="CB172">
        <v>505.55700000000002</v>
      </c>
      <c r="CC172">
        <v>943.46699999999998</v>
      </c>
      <c r="CD172">
        <v>2025.88</v>
      </c>
      <c r="CE172">
        <v>119.621</v>
      </c>
      <c r="CF172" s="27">
        <v>6.0639E-5</v>
      </c>
      <c r="CG172">
        <v>707.85500000000002</v>
      </c>
      <c r="CH172">
        <v>207.37899999999999</v>
      </c>
      <c r="CI172">
        <v>114.539</v>
      </c>
      <c r="CJ172">
        <v>43.1646</v>
      </c>
      <c r="CK172">
        <v>365.08300000000003</v>
      </c>
      <c r="CL172">
        <v>321.91800000000001</v>
      </c>
      <c r="CM172">
        <v>23.44</v>
      </c>
      <c r="CN172">
        <v>18.350000000000001</v>
      </c>
      <c r="CO172">
        <v>3.66</v>
      </c>
      <c r="CP172">
        <v>12.08</v>
      </c>
      <c r="CQ172">
        <v>-48.37</v>
      </c>
      <c r="CR172">
        <v>7.37</v>
      </c>
      <c r="CS172">
        <v>17.440000000000001</v>
      </c>
      <c r="CT172">
        <v>27.51</v>
      </c>
      <c r="CU172">
        <v>1.64</v>
      </c>
      <c r="CV172">
        <v>63.12</v>
      </c>
      <c r="CW172">
        <v>57.53</v>
      </c>
      <c r="DH172">
        <v>0</v>
      </c>
      <c r="DI172">
        <v>0.73802199999999996</v>
      </c>
      <c r="DJ172">
        <v>3.1638600000000003E-2</v>
      </c>
      <c r="DK172">
        <v>1.40705E-2</v>
      </c>
      <c r="DL172">
        <v>-8.0562099999999998E-2</v>
      </c>
      <c r="DM172">
        <v>0.134212</v>
      </c>
      <c r="DN172">
        <v>0.17513200000000001</v>
      </c>
      <c r="DO172">
        <v>0.30364400000000002</v>
      </c>
      <c r="DP172">
        <v>2.03874E-2</v>
      </c>
      <c r="DQ172">
        <v>1.3365400000000001</v>
      </c>
      <c r="DR172">
        <v>0.78373099999999996</v>
      </c>
      <c r="DS172" t="s">
        <v>1352</v>
      </c>
      <c r="DT172" t="s">
        <v>670</v>
      </c>
      <c r="DU172" t="s">
        <v>665</v>
      </c>
      <c r="DV172" t="s">
        <v>501</v>
      </c>
      <c r="DW172" s="27">
        <v>8.1358999999999994E-8</v>
      </c>
      <c r="DX172" s="27">
        <v>8.1358999999999994E-8</v>
      </c>
      <c r="DY172">
        <v>0</v>
      </c>
      <c r="DZ172">
        <v>0</v>
      </c>
      <c r="EC172">
        <v>140.49700000000001</v>
      </c>
      <c r="ED172">
        <v>209.15</v>
      </c>
      <c r="EE172">
        <v>277.07299999999998</v>
      </c>
      <c r="EF172">
        <v>81.134900000000002</v>
      </c>
      <c r="EG172">
        <v>0</v>
      </c>
      <c r="EH172">
        <v>-4302.38</v>
      </c>
      <c r="EI172">
        <v>0</v>
      </c>
      <c r="EJ172">
        <v>0</v>
      </c>
      <c r="EK172">
        <v>505.55700000000002</v>
      </c>
      <c r="EL172">
        <v>943.46699999999998</v>
      </c>
      <c r="EM172">
        <v>2025.88</v>
      </c>
      <c r="EN172">
        <v>119.621</v>
      </c>
      <c r="EO172" s="27">
        <v>6.37354E-5</v>
      </c>
      <c r="EP172">
        <v>207.37899999999999</v>
      </c>
      <c r="EQ172">
        <v>114.539</v>
      </c>
      <c r="ER172">
        <v>0</v>
      </c>
      <c r="ES172">
        <v>43.1646</v>
      </c>
      <c r="ET172">
        <v>365.08300000000003</v>
      </c>
      <c r="EU172">
        <v>23.44</v>
      </c>
      <c r="EV172">
        <v>18.350000000000001</v>
      </c>
      <c r="EW172">
        <v>3.66</v>
      </c>
      <c r="EX172">
        <v>12.08</v>
      </c>
      <c r="EY172">
        <v>0</v>
      </c>
      <c r="EZ172">
        <v>-48.37</v>
      </c>
      <c r="FA172">
        <v>0</v>
      </c>
      <c r="FB172">
        <v>0</v>
      </c>
      <c r="FC172">
        <v>7.37</v>
      </c>
      <c r="FD172">
        <v>17.440000000000001</v>
      </c>
      <c r="FE172">
        <v>27.51</v>
      </c>
      <c r="FF172">
        <v>1.64</v>
      </c>
      <c r="FG172">
        <v>63.12</v>
      </c>
      <c r="FT172">
        <v>0</v>
      </c>
      <c r="FU172">
        <v>0.73802199999999996</v>
      </c>
      <c r="FV172">
        <v>3.1638600000000003E-2</v>
      </c>
      <c r="FW172">
        <v>1.40705E-2</v>
      </c>
      <c r="FX172">
        <v>0</v>
      </c>
      <c r="FY172">
        <v>-8.0562099999999998E-2</v>
      </c>
      <c r="FZ172">
        <v>0</v>
      </c>
      <c r="GA172">
        <v>0</v>
      </c>
      <c r="GB172">
        <v>0.134212</v>
      </c>
      <c r="GC172">
        <v>0.17513200000000001</v>
      </c>
      <c r="GD172">
        <v>0.30364400000000002</v>
      </c>
      <c r="GE172">
        <v>2.03874E-2</v>
      </c>
      <c r="GF172">
        <v>1.3365400000000001</v>
      </c>
      <c r="GG172">
        <v>467.20299999999997</v>
      </c>
      <c r="GH172">
        <v>1161.6600000000001</v>
      </c>
      <c r="GI172">
        <v>277.07299999999998</v>
      </c>
      <c r="GJ172">
        <v>0</v>
      </c>
      <c r="GK172">
        <v>2135</v>
      </c>
      <c r="GL172">
        <v>930.00099999999998</v>
      </c>
      <c r="GM172">
        <v>2637.81</v>
      </c>
      <c r="GN172">
        <v>297.5</v>
      </c>
      <c r="GO172">
        <v>7906.25</v>
      </c>
      <c r="GP172">
        <v>388.90899999999999</v>
      </c>
      <c r="GQ172">
        <v>168.15199999999999</v>
      </c>
      <c r="GR172">
        <v>65.400000000000006</v>
      </c>
      <c r="GS172">
        <v>622.46100000000001</v>
      </c>
      <c r="GT172">
        <v>49.003599999999999</v>
      </c>
      <c r="GU172">
        <v>54.21</v>
      </c>
      <c r="GV172">
        <v>3.66</v>
      </c>
      <c r="GW172">
        <v>39.268300000000004</v>
      </c>
      <c r="GX172">
        <v>31.93</v>
      </c>
      <c r="GY172">
        <v>23.209499999999998</v>
      </c>
      <c r="GZ172">
        <v>36.39</v>
      </c>
      <c r="HA172">
        <v>4.13</v>
      </c>
      <c r="HB172">
        <v>241.80099999999999</v>
      </c>
      <c r="HC172">
        <v>46.4</v>
      </c>
      <c r="HD172">
        <v>54.21</v>
      </c>
      <c r="HE172">
        <v>3.66</v>
      </c>
      <c r="HF172">
        <v>16.100000000000001</v>
      </c>
      <c r="HG172">
        <v>31.93</v>
      </c>
      <c r="HH172">
        <v>18.57</v>
      </c>
      <c r="HI172">
        <v>36.39</v>
      </c>
      <c r="HJ172">
        <v>4.13</v>
      </c>
      <c r="HK172">
        <v>211.39</v>
      </c>
      <c r="ID172">
        <v>0</v>
      </c>
      <c r="IE172">
        <v>2.4539200000000001</v>
      </c>
      <c r="IF172">
        <v>3.1638600000000003E-2</v>
      </c>
      <c r="IG172">
        <v>0</v>
      </c>
      <c r="IH172">
        <v>0.62342900000000001</v>
      </c>
      <c r="II172">
        <v>0.118043</v>
      </c>
      <c r="IJ172">
        <v>0.43196400000000001</v>
      </c>
      <c r="IK172">
        <v>6.2929700000000005E-2</v>
      </c>
      <c r="IL172">
        <v>3.72193</v>
      </c>
      <c r="IM172">
        <v>46.1</v>
      </c>
      <c r="IN172">
        <v>20</v>
      </c>
      <c r="IO172">
        <v>26.1</v>
      </c>
      <c r="IP172">
        <v>46.1</v>
      </c>
      <c r="IQ172">
        <v>20</v>
      </c>
      <c r="IR172">
        <v>26.1</v>
      </c>
      <c r="IU172">
        <v>24.84</v>
      </c>
      <c r="IV172">
        <v>32.69</v>
      </c>
      <c r="IW172">
        <v>24.84</v>
      </c>
      <c r="IX172">
        <v>32.69</v>
      </c>
      <c r="IY172">
        <v>24.84</v>
      </c>
      <c r="IZ172">
        <v>32.69</v>
      </c>
      <c r="JA172">
        <v>63.48</v>
      </c>
      <c r="JB172">
        <v>82.661900000000003</v>
      </c>
      <c r="JK172">
        <v>1</v>
      </c>
      <c r="JL172">
        <v>2.8233299999999999</v>
      </c>
      <c r="JM172">
        <v>2.8233299999999999</v>
      </c>
      <c r="JP172">
        <v>4303.6400000000003</v>
      </c>
      <c r="JQ172">
        <v>2.8233299999999999</v>
      </c>
      <c r="JR172">
        <v>0.26</v>
      </c>
      <c r="JS172">
        <v>0.4</v>
      </c>
      <c r="JT172">
        <v>2.17</v>
      </c>
      <c r="JU172">
        <v>0.26</v>
      </c>
      <c r="JV172">
        <v>0.4</v>
      </c>
      <c r="JW172">
        <v>2.17</v>
      </c>
      <c r="JZ172">
        <v>1</v>
      </c>
      <c r="KA172">
        <v>1</v>
      </c>
      <c r="KB172">
        <v>33.212800000000001</v>
      </c>
      <c r="KC172">
        <v>21.256</v>
      </c>
      <c r="KD172">
        <v>33.212800000000001</v>
      </c>
      <c r="KE172">
        <v>21.256</v>
      </c>
      <c r="KF172">
        <v>50.195</v>
      </c>
      <c r="KG172">
        <v>45.932200000000002</v>
      </c>
      <c r="KJ172">
        <v>28.4787</v>
      </c>
      <c r="KK172">
        <v>49.5916</v>
      </c>
      <c r="KL172">
        <v>55.284100000000002</v>
      </c>
      <c r="KM172">
        <v>16.012</v>
      </c>
      <c r="KN172">
        <v>0</v>
      </c>
      <c r="KO172">
        <v>-658.89300000000003</v>
      </c>
      <c r="KP172">
        <v>0</v>
      </c>
      <c r="KQ172">
        <v>0</v>
      </c>
      <c r="KR172">
        <v>109.703</v>
      </c>
      <c r="KS172">
        <v>187.92699999999999</v>
      </c>
      <c r="KT172">
        <v>413.96499999999997</v>
      </c>
      <c r="KU172">
        <v>26.198699999999999</v>
      </c>
      <c r="KV172">
        <v>228.267</v>
      </c>
      <c r="KW172">
        <v>1100.57</v>
      </c>
      <c r="KX172">
        <v>607.86199999999997</v>
      </c>
      <c r="KY172">
        <v>0</v>
      </c>
      <c r="KZ172">
        <v>229.07599999999999</v>
      </c>
      <c r="LA172">
        <v>1937.51</v>
      </c>
      <c r="LB172">
        <v>28.4787</v>
      </c>
      <c r="LC172">
        <v>49.5916</v>
      </c>
      <c r="LD172">
        <v>55.284100000000002</v>
      </c>
      <c r="LE172">
        <v>16.012</v>
      </c>
      <c r="LF172">
        <v>-658.89300000000003</v>
      </c>
      <c r="LG172">
        <v>109.703</v>
      </c>
      <c r="LH172">
        <v>187.92699999999999</v>
      </c>
      <c r="LI172">
        <v>413.96499999999997</v>
      </c>
      <c r="LJ172">
        <v>26.198699999999999</v>
      </c>
      <c r="LK172">
        <v>228.267</v>
      </c>
      <c r="LL172">
        <v>1100.57</v>
      </c>
      <c r="LM172">
        <v>607.86199999999997</v>
      </c>
      <c r="LN172">
        <v>229.07599999999999</v>
      </c>
      <c r="LO172">
        <v>1937.51</v>
      </c>
      <c r="LP172">
        <v>97.323899999999995</v>
      </c>
      <c r="LQ172">
        <v>281.65800000000002</v>
      </c>
      <c r="LR172">
        <v>55.284100000000002</v>
      </c>
      <c r="LS172">
        <v>0</v>
      </c>
      <c r="LT172">
        <v>463.08</v>
      </c>
      <c r="LU172">
        <v>187.226</v>
      </c>
      <c r="LV172">
        <v>544.68899999999996</v>
      </c>
      <c r="LW172">
        <v>71.471400000000003</v>
      </c>
      <c r="LX172">
        <v>1700.73</v>
      </c>
      <c r="LY172">
        <v>2063.9499999999998</v>
      </c>
      <c r="LZ172">
        <v>892.38499999999999</v>
      </c>
      <c r="MA172">
        <v>347.08</v>
      </c>
      <c r="MB172">
        <v>3303.42</v>
      </c>
    </row>
    <row r="173" spans="1:340" x14ac:dyDescent="0.25">
      <c r="A173" s="26">
        <v>44502.595358796294</v>
      </c>
      <c r="B173" t="s">
        <v>1517</v>
      </c>
      <c r="C173" t="s">
        <v>1007</v>
      </c>
      <c r="D173">
        <v>12</v>
      </c>
      <c r="E173">
        <v>1</v>
      </c>
      <c r="F173">
        <v>2100</v>
      </c>
      <c r="G173" t="s">
        <v>87</v>
      </c>
      <c r="H173" t="s">
        <v>393</v>
      </c>
      <c r="I173">
        <v>0</v>
      </c>
      <c r="J173">
        <v>0</v>
      </c>
      <c r="K173">
        <v>0</v>
      </c>
      <c r="L173">
        <v>26.1</v>
      </c>
      <c r="O173">
        <v>140.49700000000001</v>
      </c>
      <c r="P173">
        <v>209.15</v>
      </c>
      <c r="Q173">
        <v>277.07299999999998</v>
      </c>
      <c r="R173">
        <v>81.134900000000002</v>
      </c>
      <c r="S173">
        <v>0</v>
      </c>
      <c r="T173">
        <v>-4302.38</v>
      </c>
      <c r="U173">
        <v>0</v>
      </c>
      <c r="V173">
        <v>0</v>
      </c>
      <c r="W173">
        <v>505.55700000000002</v>
      </c>
      <c r="X173">
        <v>943.46699999999998</v>
      </c>
      <c r="Y173">
        <v>2025.88</v>
      </c>
      <c r="Z173">
        <v>119.621</v>
      </c>
      <c r="AA173" s="27">
        <v>6.2308800000000002E-5</v>
      </c>
      <c r="AB173">
        <v>707.85500000000002</v>
      </c>
      <c r="AC173">
        <v>207.37899999999999</v>
      </c>
      <c r="AD173">
        <v>114.539</v>
      </c>
      <c r="AE173">
        <v>0</v>
      </c>
      <c r="AF173">
        <v>43.1646</v>
      </c>
      <c r="AG173">
        <v>365.08300000000003</v>
      </c>
      <c r="AH173">
        <v>321.91800000000001</v>
      </c>
      <c r="AI173">
        <v>23.44</v>
      </c>
      <c r="AJ173">
        <v>18.350000000000001</v>
      </c>
      <c r="AK173">
        <v>3.66</v>
      </c>
      <c r="AL173">
        <v>12.08</v>
      </c>
      <c r="AM173">
        <v>0</v>
      </c>
      <c r="AN173">
        <v>-48.37</v>
      </c>
      <c r="AO173">
        <v>0</v>
      </c>
      <c r="AP173">
        <v>0</v>
      </c>
      <c r="AQ173">
        <v>7.37</v>
      </c>
      <c r="AR173">
        <v>17.440000000000001</v>
      </c>
      <c r="AS173">
        <v>27.51</v>
      </c>
      <c r="AT173">
        <v>1.64</v>
      </c>
      <c r="AU173">
        <v>63.12</v>
      </c>
      <c r="AV173">
        <v>57.53</v>
      </c>
      <c r="BI173">
        <v>0</v>
      </c>
      <c r="BJ173">
        <v>0.73802199999999996</v>
      </c>
      <c r="BK173">
        <v>3.1638600000000003E-2</v>
      </c>
      <c r="BL173">
        <v>1.40705E-2</v>
      </c>
      <c r="BM173">
        <v>0</v>
      </c>
      <c r="BN173">
        <v>-8.0562099999999998E-2</v>
      </c>
      <c r="BO173">
        <v>0</v>
      </c>
      <c r="BP173">
        <v>0</v>
      </c>
      <c r="BQ173">
        <v>0.134212</v>
      </c>
      <c r="BR173">
        <v>0.17513200000000001</v>
      </c>
      <c r="BS173">
        <v>0.30364400000000002</v>
      </c>
      <c r="BT173">
        <v>2.03874E-2</v>
      </c>
      <c r="BU173">
        <v>1.3365400000000001</v>
      </c>
      <c r="BV173">
        <v>0.78373099999999996</v>
      </c>
      <c r="BW173">
        <v>140.49700000000001</v>
      </c>
      <c r="BX173">
        <v>209.15</v>
      </c>
      <c r="BY173">
        <v>277.07299999999998</v>
      </c>
      <c r="BZ173">
        <v>81.134900000000002</v>
      </c>
      <c r="CA173">
        <v>-4302.38</v>
      </c>
      <c r="CB173">
        <v>505.55700000000002</v>
      </c>
      <c r="CC173">
        <v>943.46699999999998</v>
      </c>
      <c r="CD173">
        <v>2025.88</v>
      </c>
      <c r="CE173">
        <v>119.621</v>
      </c>
      <c r="CF173" s="27">
        <v>6.0639E-5</v>
      </c>
      <c r="CG173">
        <v>707.85500000000002</v>
      </c>
      <c r="CH173">
        <v>207.37899999999999</v>
      </c>
      <c r="CI173">
        <v>114.539</v>
      </c>
      <c r="CJ173">
        <v>43.1646</v>
      </c>
      <c r="CK173">
        <v>365.08300000000003</v>
      </c>
      <c r="CL173">
        <v>321.91800000000001</v>
      </c>
      <c r="CM173">
        <v>23.44</v>
      </c>
      <c r="CN173">
        <v>18.350000000000001</v>
      </c>
      <c r="CO173">
        <v>3.66</v>
      </c>
      <c r="CP173">
        <v>12.08</v>
      </c>
      <c r="CQ173">
        <v>-48.37</v>
      </c>
      <c r="CR173">
        <v>7.37</v>
      </c>
      <c r="CS173">
        <v>17.440000000000001</v>
      </c>
      <c r="CT173">
        <v>27.51</v>
      </c>
      <c r="CU173">
        <v>1.64</v>
      </c>
      <c r="CV173">
        <v>63.12</v>
      </c>
      <c r="CW173">
        <v>57.53</v>
      </c>
      <c r="DH173">
        <v>0</v>
      </c>
      <c r="DI173">
        <v>0.73802199999999996</v>
      </c>
      <c r="DJ173">
        <v>3.1638600000000003E-2</v>
      </c>
      <c r="DK173">
        <v>1.40705E-2</v>
      </c>
      <c r="DL173">
        <v>-8.0562099999999998E-2</v>
      </c>
      <c r="DM173">
        <v>0.134212</v>
      </c>
      <c r="DN173">
        <v>0.17513200000000001</v>
      </c>
      <c r="DO173">
        <v>0.30364400000000002</v>
      </c>
      <c r="DP173">
        <v>2.03874E-2</v>
      </c>
      <c r="DQ173">
        <v>1.3365400000000001</v>
      </c>
      <c r="DR173">
        <v>0.78373099999999996</v>
      </c>
      <c r="DS173" t="s">
        <v>1352</v>
      </c>
      <c r="DT173" t="s">
        <v>670</v>
      </c>
      <c r="DU173" t="s">
        <v>665</v>
      </c>
      <c r="DV173" t="s">
        <v>501</v>
      </c>
      <c r="DW173" s="27">
        <v>6.8596899999999997E-8</v>
      </c>
      <c r="DX173" s="27">
        <v>6.8596899999999997E-8</v>
      </c>
      <c r="DY173">
        <v>0</v>
      </c>
      <c r="DZ173">
        <v>0</v>
      </c>
      <c r="EC173">
        <v>140.49700000000001</v>
      </c>
      <c r="ED173">
        <v>209.15</v>
      </c>
      <c r="EE173">
        <v>277.07299999999998</v>
      </c>
      <c r="EF173">
        <v>81.134900000000002</v>
      </c>
      <c r="EG173">
        <v>0</v>
      </c>
      <c r="EH173">
        <v>-4302.38</v>
      </c>
      <c r="EI173">
        <v>0</v>
      </c>
      <c r="EJ173">
        <v>0</v>
      </c>
      <c r="EK173">
        <v>505.55700000000002</v>
      </c>
      <c r="EL173">
        <v>943.46699999999998</v>
      </c>
      <c r="EM173">
        <v>2025.88</v>
      </c>
      <c r="EN173">
        <v>119.621</v>
      </c>
      <c r="EO173" s="27">
        <v>6.2308800000000002E-5</v>
      </c>
      <c r="EP173">
        <v>207.37899999999999</v>
      </c>
      <c r="EQ173">
        <v>114.539</v>
      </c>
      <c r="ER173">
        <v>0</v>
      </c>
      <c r="ES173">
        <v>43.1646</v>
      </c>
      <c r="ET173">
        <v>365.08300000000003</v>
      </c>
      <c r="EU173">
        <v>23.44</v>
      </c>
      <c r="EV173">
        <v>18.350000000000001</v>
      </c>
      <c r="EW173">
        <v>3.66</v>
      </c>
      <c r="EX173">
        <v>12.08</v>
      </c>
      <c r="EY173">
        <v>0</v>
      </c>
      <c r="EZ173">
        <v>-48.37</v>
      </c>
      <c r="FA173">
        <v>0</v>
      </c>
      <c r="FB173">
        <v>0</v>
      </c>
      <c r="FC173">
        <v>7.37</v>
      </c>
      <c r="FD173">
        <v>17.440000000000001</v>
      </c>
      <c r="FE173">
        <v>27.51</v>
      </c>
      <c r="FF173">
        <v>1.64</v>
      </c>
      <c r="FG173">
        <v>63.12</v>
      </c>
      <c r="FT173">
        <v>0</v>
      </c>
      <c r="FU173">
        <v>0.73802199999999996</v>
      </c>
      <c r="FV173">
        <v>3.1638600000000003E-2</v>
      </c>
      <c r="FW173">
        <v>1.40705E-2</v>
      </c>
      <c r="FX173">
        <v>0</v>
      </c>
      <c r="FY173">
        <v>-8.0562099999999998E-2</v>
      </c>
      <c r="FZ173">
        <v>0</v>
      </c>
      <c r="GA173">
        <v>0</v>
      </c>
      <c r="GB173">
        <v>0.134212</v>
      </c>
      <c r="GC173">
        <v>0.17513200000000001</v>
      </c>
      <c r="GD173">
        <v>0.30364400000000002</v>
      </c>
      <c r="GE173">
        <v>2.03874E-2</v>
      </c>
      <c r="GF173">
        <v>1.3365400000000001</v>
      </c>
      <c r="GG173">
        <v>467.20299999999997</v>
      </c>
      <c r="GH173">
        <v>1161.6600000000001</v>
      </c>
      <c r="GI173">
        <v>277.07299999999998</v>
      </c>
      <c r="GJ173">
        <v>0</v>
      </c>
      <c r="GK173">
        <v>2135</v>
      </c>
      <c r="GL173">
        <v>930.00099999999998</v>
      </c>
      <c r="GM173">
        <v>2637.81</v>
      </c>
      <c r="GN173">
        <v>297.5</v>
      </c>
      <c r="GO173">
        <v>7906.25</v>
      </c>
      <c r="GP173">
        <v>388.90899999999999</v>
      </c>
      <c r="GQ173">
        <v>168.15199999999999</v>
      </c>
      <c r="GR173">
        <v>65.400000000000006</v>
      </c>
      <c r="GS173">
        <v>622.46100000000001</v>
      </c>
      <c r="GT173">
        <v>49.003599999999999</v>
      </c>
      <c r="GU173">
        <v>54.21</v>
      </c>
      <c r="GV173">
        <v>3.66</v>
      </c>
      <c r="GW173">
        <v>39.268300000000004</v>
      </c>
      <c r="GX173">
        <v>31.93</v>
      </c>
      <c r="GY173">
        <v>23.209499999999998</v>
      </c>
      <c r="GZ173">
        <v>36.39</v>
      </c>
      <c r="HA173">
        <v>4.13</v>
      </c>
      <c r="HB173">
        <v>241.80099999999999</v>
      </c>
      <c r="HC173">
        <v>46.4</v>
      </c>
      <c r="HD173">
        <v>54.21</v>
      </c>
      <c r="HE173">
        <v>3.66</v>
      </c>
      <c r="HF173">
        <v>16.100000000000001</v>
      </c>
      <c r="HG173">
        <v>31.93</v>
      </c>
      <c r="HH173">
        <v>18.57</v>
      </c>
      <c r="HI173">
        <v>36.39</v>
      </c>
      <c r="HJ173">
        <v>4.13</v>
      </c>
      <c r="HK173">
        <v>211.39</v>
      </c>
      <c r="ID173">
        <v>0</v>
      </c>
      <c r="IE173">
        <v>2.4539200000000001</v>
      </c>
      <c r="IF173">
        <v>3.1638600000000003E-2</v>
      </c>
      <c r="IG173">
        <v>0</v>
      </c>
      <c r="IH173">
        <v>0.62342900000000001</v>
      </c>
      <c r="II173">
        <v>0.118043</v>
      </c>
      <c r="IJ173">
        <v>0.43196400000000001</v>
      </c>
      <c r="IK173">
        <v>6.2929700000000005E-2</v>
      </c>
      <c r="IL173">
        <v>3.72193</v>
      </c>
      <c r="IM173">
        <v>46.1</v>
      </c>
      <c r="IN173">
        <v>20</v>
      </c>
      <c r="IO173">
        <v>26.1</v>
      </c>
      <c r="IP173">
        <v>46.1</v>
      </c>
      <c r="IQ173">
        <v>20</v>
      </c>
      <c r="IR173">
        <v>26.1</v>
      </c>
      <c r="IU173">
        <v>24.84</v>
      </c>
      <c r="IV173">
        <v>32.69</v>
      </c>
      <c r="IW173">
        <v>24.84</v>
      </c>
      <c r="IX173">
        <v>32.69</v>
      </c>
      <c r="IY173">
        <v>24.84</v>
      </c>
      <c r="IZ173">
        <v>32.69</v>
      </c>
      <c r="JA173">
        <v>63.48</v>
      </c>
      <c r="JB173">
        <v>82.661900000000003</v>
      </c>
      <c r="JK173">
        <v>1</v>
      </c>
      <c r="JL173">
        <v>2.8233299999999999</v>
      </c>
      <c r="JM173">
        <v>2.8233299999999999</v>
      </c>
      <c r="JP173">
        <v>4303.6400000000003</v>
      </c>
      <c r="JQ173">
        <v>2.8233299999999999</v>
      </c>
      <c r="JR173">
        <v>0.26</v>
      </c>
      <c r="JS173">
        <v>0.4</v>
      </c>
      <c r="JT173">
        <v>2.17</v>
      </c>
      <c r="JU173">
        <v>0.26</v>
      </c>
      <c r="JV173">
        <v>0.4</v>
      </c>
      <c r="JW173">
        <v>2.17</v>
      </c>
      <c r="JZ173">
        <v>1</v>
      </c>
      <c r="KA173">
        <v>1</v>
      </c>
      <c r="KB173">
        <v>33.212800000000001</v>
      </c>
      <c r="KC173">
        <v>21.256</v>
      </c>
      <c r="KD173">
        <v>33.212800000000001</v>
      </c>
      <c r="KE173">
        <v>21.256</v>
      </c>
      <c r="KF173">
        <v>50.195</v>
      </c>
      <c r="KG173">
        <v>45.932200000000002</v>
      </c>
      <c r="KJ173">
        <v>28.4787</v>
      </c>
      <c r="KK173">
        <v>49.5916</v>
      </c>
      <c r="KL173">
        <v>55.284100000000002</v>
      </c>
      <c r="KM173">
        <v>16.012</v>
      </c>
      <c r="KN173">
        <v>0</v>
      </c>
      <c r="KO173">
        <v>-658.89300000000003</v>
      </c>
      <c r="KP173">
        <v>0</v>
      </c>
      <c r="KQ173">
        <v>0</v>
      </c>
      <c r="KR173">
        <v>109.703</v>
      </c>
      <c r="KS173">
        <v>187.92699999999999</v>
      </c>
      <c r="KT173">
        <v>413.96499999999997</v>
      </c>
      <c r="KU173">
        <v>26.198699999999999</v>
      </c>
      <c r="KV173">
        <v>228.267</v>
      </c>
      <c r="KW173">
        <v>1100.57</v>
      </c>
      <c r="KX173">
        <v>607.86199999999997</v>
      </c>
      <c r="KY173">
        <v>0</v>
      </c>
      <c r="KZ173">
        <v>229.07599999999999</v>
      </c>
      <c r="LA173">
        <v>1937.51</v>
      </c>
      <c r="LB173">
        <v>28.4787</v>
      </c>
      <c r="LC173">
        <v>49.5916</v>
      </c>
      <c r="LD173">
        <v>55.284100000000002</v>
      </c>
      <c r="LE173">
        <v>16.012</v>
      </c>
      <c r="LF173">
        <v>-658.89300000000003</v>
      </c>
      <c r="LG173">
        <v>109.703</v>
      </c>
      <c r="LH173">
        <v>187.92699999999999</v>
      </c>
      <c r="LI173">
        <v>413.96499999999997</v>
      </c>
      <c r="LJ173">
        <v>26.198699999999999</v>
      </c>
      <c r="LK173">
        <v>228.267</v>
      </c>
      <c r="LL173">
        <v>1100.57</v>
      </c>
      <c r="LM173">
        <v>607.86199999999997</v>
      </c>
      <c r="LN173">
        <v>229.07599999999999</v>
      </c>
      <c r="LO173">
        <v>1937.51</v>
      </c>
      <c r="LP173">
        <v>97.323899999999995</v>
      </c>
      <c r="LQ173">
        <v>281.65800000000002</v>
      </c>
      <c r="LR173">
        <v>55.284100000000002</v>
      </c>
      <c r="LS173">
        <v>0</v>
      </c>
      <c r="LT173">
        <v>463.08</v>
      </c>
      <c r="LU173">
        <v>187.226</v>
      </c>
      <c r="LV173">
        <v>544.68899999999996</v>
      </c>
      <c r="LW173">
        <v>71.471400000000003</v>
      </c>
      <c r="LX173">
        <v>1700.73</v>
      </c>
      <c r="LY173">
        <v>2063.9499999999998</v>
      </c>
      <c r="LZ173">
        <v>892.38499999999999</v>
      </c>
      <c r="MA173">
        <v>347.08</v>
      </c>
      <c r="MB173">
        <v>3303.42</v>
      </c>
    </row>
    <row r="174" spans="1:340" x14ac:dyDescent="0.25">
      <c r="A174" s="26">
        <v>44502.595717592594</v>
      </c>
      <c r="B174" t="s">
        <v>1518</v>
      </c>
      <c r="C174" t="s">
        <v>1009</v>
      </c>
      <c r="D174">
        <v>12</v>
      </c>
      <c r="E174">
        <v>1</v>
      </c>
      <c r="F174">
        <v>2100</v>
      </c>
      <c r="G174" t="s">
        <v>87</v>
      </c>
      <c r="H174" t="s">
        <v>112</v>
      </c>
      <c r="I174">
        <v>-1.35</v>
      </c>
      <c r="J174">
        <v>-0.6</v>
      </c>
      <c r="K174">
        <v>-0.6</v>
      </c>
      <c r="L174">
        <v>26.7</v>
      </c>
      <c r="O174">
        <v>138.678</v>
      </c>
      <c r="P174">
        <v>227.34700000000001</v>
      </c>
      <c r="Q174">
        <v>277.07299999999998</v>
      </c>
      <c r="R174">
        <v>81.134900000000002</v>
      </c>
      <c r="S174">
        <v>0</v>
      </c>
      <c r="T174">
        <v>-4302.38</v>
      </c>
      <c r="U174">
        <v>0</v>
      </c>
      <c r="V174">
        <v>0</v>
      </c>
      <c r="W174">
        <v>505.55700000000002</v>
      </c>
      <c r="X174">
        <v>942.71</v>
      </c>
      <c r="Y174">
        <v>2025.88</v>
      </c>
      <c r="Z174">
        <v>119.621</v>
      </c>
      <c r="AA174">
        <v>15.6214</v>
      </c>
      <c r="AB174">
        <v>724.23299999999995</v>
      </c>
      <c r="AC174">
        <v>204.69499999999999</v>
      </c>
      <c r="AD174">
        <v>114.539</v>
      </c>
      <c r="AE174">
        <v>0</v>
      </c>
      <c r="AF174">
        <v>43.1646</v>
      </c>
      <c r="AG174">
        <v>362.39800000000002</v>
      </c>
      <c r="AH174">
        <v>319.23399999999998</v>
      </c>
      <c r="AI174">
        <v>23.13</v>
      </c>
      <c r="AJ174">
        <v>20.010000000000002</v>
      </c>
      <c r="AK174">
        <v>3.66</v>
      </c>
      <c r="AL174">
        <v>12.08</v>
      </c>
      <c r="AM174">
        <v>0</v>
      </c>
      <c r="AN174">
        <v>-48.38</v>
      </c>
      <c r="AO174">
        <v>0</v>
      </c>
      <c r="AP174">
        <v>0</v>
      </c>
      <c r="AQ174">
        <v>7.37</v>
      </c>
      <c r="AR174">
        <v>17.43</v>
      </c>
      <c r="AS174">
        <v>27.51</v>
      </c>
      <c r="AT174">
        <v>1.64</v>
      </c>
      <c r="AU174">
        <v>64.45</v>
      </c>
      <c r="AV174">
        <v>58.88</v>
      </c>
      <c r="BI174">
        <v>0</v>
      </c>
      <c r="BJ174">
        <v>0.79312800000000006</v>
      </c>
      <c r="BK174">
        <v>3.1638600000000003E-2</v>
      </c>
      <c r="BL174">
        <v>1.40705E-2</v>
      </c>
      <c r="BM174">
        <v>0</v>
      </c>
      <c r="BN174">
        <v>-8.0562099999999998E-2</v>
      </c>
      <c r="BO174">
        <v>0</v>
      </c>
      <c r="BP174">
        <v>0</v>
      </c>
      <c r="BQ174">
        <v>0.134212</v>
      </c>
      <c r="BR174">
        <v>0.17446400000000001</v>
      </c>
      <c r="BS174">
        <v>0.30364400000000002</v>
      </c>
      <c r="BT174">
        <v>2.03874E-2</v>
      </c>
      <c r="BU174">
        <v>1.3909800000000001</v>
      </c>
      <c r="BV174">
        <v>0.83883799999999997</v>
      </c>
      <c r="BW174">
        <v>140.49700000000001</v>
      </c>
      <c r="BX174">
        <v>209.15</v>
      </c>
      <c r="BY174">
        <v>277.07299999999998</v>
      </c>
      <c r="BZ174">
        <v>81.134900000000002</v>
      </c>
      <c r="CA174">
        <v>-4302.38</v>
      </c>
      <c r="CB174">
        <v>505.55700000000002</v>
      </c>
      <c r="CC174">
        <v>943.46699999999998</v>
      </c>
      <c r="CD174">
        <v>2025.88</v>
      </c>
      <c r="CE174">
        <v>119.621</v>
      </c>
      <c r="CF174" s="27">
        <v>6.0639E-5</v>
      </c>
      <c r="CG174">
        <v>707.85500000000002</v>
      </c>
      <c r="CH174">
        <v>207.37899999999999</v>
      </c>
      <c r="CI174">
        <v>114.539</v>
      </c>
      <c r="CJ174">
        <v>43.1646</v>
      </c>
      <c r="CK174">
        <v>365.08300000000003</v>
      </c>
      <c r="CL174">
        <v>321.91800000000001</v>
      </c>
      <c r="CM174">
        <v>23.44</v>
      </c>
      <c r="CN174">
        <v>18.350000000000001</v>
      </c>
      <c r="CO174">
        <v>3.66</v>
      </c>
      <c r="CP174">
        <v>12.08</v>
      </c>
      <c r="CQ174">
        <v>-48.37</v>
      </c>
      <c r="CR174">
        <v>7.37</v>
      </c>
      <c r="CS174">
        <v>17.440000000000001</v>
      </c>
      <c r="CT174">
        <v>27.51</v>
      </c>
      <c r="CU174">
        <v>1.64</v>
      </c>
      <c r="CV174">
        <v>63.12</v>
      </c>
      <c r="CW174">
        <v>57.53</v>
      </c>
      <c r="DH174">
        <v>0</v>
      </c>
      <c r="DI174">
        <v>0.73802199999999996</v>
      </c>
      <c r="DJ174">
        <v>3.1638600000000003E-2</v>
      </c>
      <c r="DK174">
        <v>1.40705E-2</v>
      </c>
      <c r="DL174">
        <v>-8.0562099999999998E-2</v>
      </c>
      <c r="DM174">
        <v>0.134212</v>
      </c>
      <c r="DN174">
        <v>0.17513200000000001</v>
      </c>
      <c r="DO174">
        <v>0.30364400000000002</v>
      </c>
      <c r="DP174">
        <v>2.03874E-2</v>
      </c>
      <c r="DQ174">
        <v>1.3365400000000001</v>
      </c>
      <c r="DR174">
        <v>0.78373099999999996</v>
      </c>
      <c r="DS174" t="s">
        <v>1352</v>
      </c>
      <c r="DT174" t="s">
        <v>670</v>
      </c>
      <c r="DU174" t="s">
        <v>665</v>
      </c>
      <c r="DV174" t="s">
        <v>501</v>
      </c>
      <c r="DW174">
        <v>-5.4438599999999997E-2</v>
      </c>
      <c r="DX174">
        <v>-5.51064E-2</v>
      </c>
      <c r="DY174">
        <v>-2.1</v>
      </c>
      <c r="DZ174">
        <v>-2.2999999999999998</v>
      </c>
      <c r="EC174">
        <v>138.678</v>
      </c>
      <c r="ED174">
        <v>227.34700000000001</v>
      </c>
      <c r="EE174">
        <v>277.07299999999998</v>
      </c>
      <c r="EF174">
        <v>81.134900000000002</v>
      </c>
      <c r="EG174">
        <v>0</v>
      </c>
      <c r="EH174">
        <v>-4302.38</v>
      </c>
      <c r="EI174">
        <v>0</v>
      </c>
      <c r="EJ174">
        <v>0</v>
      </c>
      <c r="EK174">
        <v>505.55700000000002</v>
      </c>
      <c r="EL174">
        <v>942.71</v>
      </c>
      <c r="EM174">
        <v>2025.88</v>
      </c>
      <c r="EN174">
        <v>119.621</v>
      </c>
      <c r="EO174">
        <v>15.6214</v>
      </c>
      <c r="EP174">
        <v>204.69499999999999</v>
      </c>
      <c r="EQ174">
        <v>114.539</v>
      </c>
      <c r="ER174">
        <v>0</v>
      </c>
      <c r="ES174">
        <v>43.1646</v>
      </c>
      <c r="ET174">
        <v>362.39800000000002</v>
      </c>
      <c r="EU174">
        <v>23.13</v>
      </c>
      <c r="EV174">
        <v>20.010000000000002</v>
      </c>
      <c r="EW174">
        <v>3.66</v>
      </c>
      <c r="EX174">
        <v>12.08</v>
      </c>
      <c r="EY174">
        <v>0</v>
      </c>
      <c r="EZ174">
        <v>-48.38</v>
      </c>
      <c r="FA174">
        <v>0</v>
      </c>
      <c r="FB174">
        <v>0</v>
      </c>
      <c r="FC174">
        <v>7.37</v>
      </c>
      <c r="FD174">
        <v>17.43</v>
      </c>
      <c r="FE174">
        <v>27.51</v>
      </c>
      <c r="FF174">
        <v>1.64</v>
      </c>
      <c r="FG174">
        <v>64.45</v>
      </c>
      <c r="FT174">
        <v>0</v>
      </c>
      <c r="FU174">
        <v>0.79312800000000006</v>
      </c>
      <c r="FV174">
        <v>3.1638600000000003E-2</v>
      </c>
      <c r="FW174">
        <v>1.40705E-2</v>
      </c>
      <c r="FX174">
        <v>0</v>
      </c>
      <c r="FY174">
        <v>-8.0562099999999998E-2</v>
      </c>
      <c r="FZ174">
        <v>0</v>
      </c>
      <c r="GA174">
        <v>0</v>
      </c>
      <c r="GB174">
        <v>0.134212</v>
      </c>
      <c r="GC174">
        <v>0.17446400000000001</v>
      </c>
      <c r="GD174">
        <v>0.30364400000000002</v>
      </c>
      <c r="GE174">
        <v>2.03874E-2</v>
      </c>
      <c r="GF174">
        <v>1.3909800000000001</v>
      </c>
      <c r="GG174">
        <v>467.20299999999997</v>
      </c>
      <c r="GH174">
        <v>1161.6600000000001</v>
      </c>
      <c r="GI174">
        <v>277.07299999999998</v>
      </c>
      <c r="GJ174">
        <v>0</v>
      </c>
      <c r="GK174">
        <v>2135</v>
      </c>
      <c r="GL174">
        <v>930.00099999999998</v>
      </c>
      <c r="GM174">
        <v>2637.81</v>
      </c>
      <c r="GN174">
        <v>297.5</v>
      </c>
      <c r="GO174">
        <v>7906.25</v>
      </c>
      <c r="GP174">
        <v>388.90899999999999</v>
      </c>
      <c r="GQ174">
        <v>168.15199999999999</v>
      </c>
      <c r="GR174">
        <v>65.400000000000006</v>
      </c>
      <c r="GS174">
        <v>622.46100000000001</v>
      </c>
      <c r="GT174">
        <v>49.003599999999999</v>
      </c>
      <c r="GU174">
        <v>54.21</v>
      </c>
      <c r="GV174">
        <v>3.66</v>
      </c>
      <c r="GW174">
        <v>39.268300000000004</v>
      </c>
      <c r="GX174">
        <v>31.93</v>
      </c>
      <c r="GY174">
        <v>23.209499999999998</v>
      </c>
      <c r="GZ174">
        <v>36.39</v>
      </c>
      <c r="HA174">
        <v>4.13</v>
      </c>
      <c r="HB174">
        <v>241.80099999999999</v>
      </c>
      <c r="HC174">
        <v>46.4</v>
      </c>
      <c r="HD174">
        <v>54.21</v>
      </c>
      <c r="HE174">
        <v>3.66</v>
      </c>
      <c r="HF174">
        <v>16.100000000000001</v>
      </c>
      <c r="HG174">
        <v>31.93</v>
      </c>
      <c r="HH174">
        <v>18.57</v>
      </c>
      <c r="HI174">
        <v>36.39</v>
      </c>
      <c r="HJ174">
        <v>4.13</v>
      </c>
      <c r="HK174">
        <v>211.39</v>
      </c>
      <c r="ID174">
        <v>0</v>
      </c>
      <c r="IE174">
        <v>2.4539200000000001</v>
      </c>
      <c r="IF174">
        <v>3.1638600000000003E-2</v>
      </c>
      <c r="IG174">
        <v>0</v>
      </c>
      <c r="IH174">
        <v>0.62342900000000001</v>
      </c>
      <c r="II174">
        <v>0.118043</v>
      </c>
      <c r="IJ174">
        <v>0.43196400000000001</v>
      </c>
      <c r="IK174">
        <v>6.2929700000000005E-2</v>
      </c>
      <c r="IL174">
        <v>3.72193</v>
      </c>
      <c r="IM174">
        <v>46.7</v>
      </c>
      <c r="IN174">
        <v>20</v>
      </c>
      <c r="IO174">
        <v>26.7</v>
      </c>
      <c r="IP174">
        <v>46.1</v>
      </c>
      <c r="IQ174">
        <v>20</v>
      </c>
      <c r="IR174">
        <v>26.1</v>
      </c>
      <c r="IU174">
        <v>26.48</v>
      </c>
      <c r="IV174">
        <v>32.4</v>
      </c>
      <c r="IW174">
        <v>24.84</v>
      </c>
      <c r="IX174">
        <v>32.69</v>
      </c>
      <c r="IY174">
        <v>26.48</v>
      </c>
      <c r="IZ174">
        <v>32.4</v>
      </c>
      <c r="JA174">
        <v>63.48</v>
      </c>
      <c r="JB174">
        <v>82.661900000000003</v>
      </c>
      <c r="JK174">
        <v>1</v>
      </c>
      <c r="JL174">
        <v>2.8233299999999999</v>
      </c>
      <c r="JM174">
        <v>2.8233299999999999</v>
      </c>
      <c r="JP174">
        <v>4303.6400000000003</v>
      </c>
      <c r="JQ174">
        <v>2.8233299999999999</v>
      </c>
      <c r="JR174">
        <v>0.26</v>
      </c>
      <c r="JS174">
        <v>0.4</v>
      </c>
      <c r="JT174">
        <v>2.16</v>
      </c>
      <c r="JU174">
        <v>0.26</v>
      </c>
      <c r="JV174">
        <v>0.4</v>
      </c>
      <c r="JW174">
        <v>2.17</v>
      </c>
      <c r="JZ174">
        <v>1</v>
      </c>
      <c r="KA174">
        <v>1</v>
      </c>
      <c r="KB174">
        <v>33.214100000000002</v>
      </c>
      <c r="KC174">
        <v>23.939399999999999</v>
      </c>
      <c r="KD174">
        <v>33.212800000000001</v>
      </c>
      <c r="KE174">
        <v>21.256</v>
      </c>
      <c r="KF174">
        <v>50.195</v>
      </c>
      <c r="KG174">
        <v>45.932200000000002</v>
      </c>
      <c r="KJ174">
        <v>27.8201</v>
      </c>
      <c r="KK174">
        <v>54.154400000000003</v>
      </c>
      <c r="KL174">
        <v>55.284100000000002</v>
      </c>
      <c r="KM174">
        <v>16.012</v>
      </c>
      <c r="KN174">
        <v>0</v>
      </c>
      <c r="KO174">
        <v>-658.89300000000003</v>
      </c>
      <c r="KP174">
        <v>0</v>
      </c>
      <c r="KQ174">
        <v>0</v>
      </c>
      <c r="KR174">
        <v>109.703</v>
      </c>
      <c r="KS174">
        <v>187.75899999999999</v>
      </c>
      <c r="KT174">
        <v>413.96499999999997</v>
      </c>
      <c r="KU174">
        <v>26.198699999999999</v>
      </c>
      <c r="KV174">
        <v>232.00399999999999</v>
      </c>
      <c r="KW174">
        <v>1086.32</v>
      </c>
      <c r="KX174">
        <v>607.86199999999997</v>
      </c>
      <c r="KY174">
        <v>0</v>
      </c>
      <c r="KZ174">
        <v>229.07599999999999</v>
      </c>
      <c r="LA174">
        <v>1923.26</v>
      </c>
      <c r="LB174">
        <v>28.4787</v>
      </c>
      <c r="LC174">
        <v>49.5916</v>
      </c>
      <c r="LD174">
        <v>55.284100000000002</v>
      </c>
      <c r="LE174">
        <v>16.012</v>
      </c>
      <c r="LF174">
        <v>-658.89300000000003</v>
      </c>
      <c r="LG174">
        <v>109.703</v>
      </c>
      <c r="LH174">
        <v>187.92699999999999</v>
      </c>
      <c r="LI174">
        <v>413.96499999999997</v>
      </c>
      <c r="LJ174">
        <v>26.198699999999999</v>
      </c>
      <c r="LK174">
        <v>228.267</v>
      </c>
      <c r="LL174">
        <v>1100.57</v>
      </c>
      <c r="LM174">
        <v>607.86199999999997</v>
      </c>
      <c r="LN174">
        <v>229.07599999999999</v>
      </c>
      <c r="LO174">
        <v>1937.51</v>
      </c>
      <c r="LP174">
        <v>97.323899999999995</v>
      </c>
      <c r="LQ174">
        <v>281.65800000000002</v>
      </c>
      <c r="LR174">
        <v>55.284100000000002</v>
      </c>
      <c r="LS174">
        <v>0</v>
      </c>
      <c r="LT174">
        <v>463.08</v>
      </c>
      <c r="LU174">
        <v>187.226</v>
      </c>
      <c r="LV174">
        <v>544.68899999999996</v>
      </c>
      <c r="LW174">
        <v>71.471400000000003</v>
      </c>
      <c r="LX174">
        <v>1700.73</v>
      </c>
      <c r="LY174">
        <v>2063.9499999999998</v>
      </c>
      <c r="LZ174">
        <v>892.38499999999999</v>
      </c>
      <c r="MA174">
        <v>347.08</v>
      </c>
      <c r="MB174">
        <v>3303.42</v>
      </c>
    </row>
    <row r="175" spans="1:340" x14ac:dyDescent="0.25">
      <c r="A175" s="26">
        <v>44502.596203703702</v>
      </c>
      <c r="B175" t="s">
        <v>1519</v>
      </c>
      <c r="C175" t="s">
        <v>1011</v>
      </c>
      <c r="D175">
        <v>12</v>
      </c>
      <c r="E175">
        <v>1</v>
      </c>
      <c r="F175">
        <v>2100</v>
      </c>
      <c r="G175" t="s">
        <v>87</v>
      </c>
      <c r="H175" t="s">
        <v>112</v>
      </c>
      <c r="I175">
        <v>-3.94</v>
      </c>
      <c r="J175">
        <v>-1.6</v>
      </c>
      <c r="K175">
        <v>-1.6</v>
      </c>
      <c r="L175">
        <v>27.7</v>
      </c>
      <c r="O175">
        <v>144.51300000000001</v>
      </c>
      <c r="P175">
        <v>244.047</v>
      </c>
      <c r="Q175">
        <v>277.07299999999998</v>
      </c>
      <c r="R175">
        <v>81.134900000000002</v>
      </c>
      <c r="S175">
        <v>0</v>
      </c>
      <c r="T175">
        <v>-4302.38</v>
      </c>
      <c r="U175">
        <v>0</v>
      </c>
      <c r="V175">
        <v>0</v>
      </c>
      <c r="W175">
        <v>505.55700000000002</v>
      </c>
      <c r="X175">
        <v>945.43299999999999</v>
      </c>
      <c r="Y175">
        <v>2025.88</v>
      </c>
      <c r="Z175">
        <v>119.621</v>
      </c>
      <c r="AA175">
        <v>40.879399999999997</v>
      </c>
      <c r="AB175">
        <v>746.76800000000003</v>
      </c>
      <c r="AC175">
        <v>213.30799999999999</v>
      </c>
      <c r="AD175">
        <v>114.539</v>
      </c>
      <c r="AE175">
        <v>0</v>
      </c>
      <c r="AF175">
        <v>43.1646</v>
      </c>
      <c r="AG175">
        <v>371.012</v>
      </c>
      <c r="AH175">
        <v>327.84699999999998</v>
      </c>
      <c r="AI175">
        <v>24.12</v>
      </c>
      <c r="AJ175">
        <v>21.61</v>
      </c>
      <c r="AK175">
        <v>3.66</v>
      </c>
      <c r="AL175">
        <v>12.08</v>
      </c>
      <c r="AM175">
        <v>0</v>
      </c>
      <c r="AN175">
        <v>-48.39</v>
      </c>
      <c r="AO175">
        <v>0</v>
      </c>
      <c r="AP175">
        <v>0</v>
      </c>
      <c r="AQ175">
        <v>7.37</v>
      </c>
      <c r="AR175">
        <v>17.46</v>
      </c>
      <c r="AS175">
        <v>27.51</v>
      </c>
      <c r="AT175">
        <v>1.64</v>
      </c>
      <c r="AU175">
        <v>67.06</v>
      </c>
      <c r="AV175">
        <v>61.47</v>
      </c>
      <c r="BI175">
        <v>0</v>
      </c>
      <c r="BJ175">
        <v>0.81868099999999999</v>
      </c>
      <c r="BK175">
        <v>3.1638600000000003E-2</v>
      </c>
      <c r="BL175">
        <v>1.40705E-2</v>
      </c>
      <c r="BM175">
        <v>0</v>
      </c>
      <c r="BN175">
        <v>-8.0562099999999998E-2</v>
      </c>
      <c r="BO175">
        <v>0</v>
      </c>
      <c r="BP175">
        <v>0</v>
      </c>
      <c r="BQ175">
        <v>0.134212</v>
      </c>
      <c r="BR175">
        <v>0.17464499999999999</v>
      </c>
      <c r="BS175">
        <v>0.30364400000000002</v>
      </c>
      <c r="BT175">
        <v>2.03874E-2</v>
      </c>
      <c r="BU175">
        <v>1.41672</v>
      </c>
      <c r="BV175">
        <v>0.86438999999999999</v>
      </c>
      <c r="BW175">
        <v>140.49700000000001</v>
      </c>
      <c r="BX175">
        <v>209.15</v>
      </c>
      <c r="BY175">
        <v>277.07299999999998</v>
      </c>
      <c r="BZ175">
        <v>81.134900000000002</v>
      </c>
      <c r="CA175">
        <v>-4302.38</v>
      </c>
      <c r="CB175">
        <v>505.55700000000002</v>
      </c>
      <c r="CC175">
        <v>943.46699999999998</v>
      </c>
      <c r="CD175">
        <v>2025.88</v>
      </c>
      <c r="CE175">
        <v>119.621</v>
      </c>
      <c r="CF175" s="27">
        <v>6.0639E-5</v>
      </c>
      <c r="CG175">
        <v>707.85500000000002</v>
      </c>
      <c r="CH175">
        <v>207.37899999999999</v>
      </c>
      <c r="CI175">
        <v>114.539</v>
      </c>
      <c r="CJ175">
        <v>43.1646</v>
      </c>
      <c r="CK175">
        <v>365.08300000000003</v>
      </c>
      <c r="CL175">
        <v>321.91800000000001</v>
      </c>
      <c r="CM175">
        <v>23.44</v>
      </c>
      <c r="CN175">
        <v>18.350000000000001</v>
      </c>
      <c r="CO175">
        <v>3.66</v>
      </c>
      <c r="CP175">
        <v>12.08</v>
      </c>
      <c r="CQ175">
        <v>-48.37</v>
      </c>
      <c r="CR175">
        <v>7.37</v>
      </c>
      <c r="CS175">
        <v>17.440000000000001</v>
      </c>
      <c r="CT175">
        <v>27.51</v>
      </c>
      <c r="CU175">
        <v>1.64</v>
      </c>
      <c r="CV175">
        <v>63.12</v>
      </c>
      <c r="CW175">
        <v>57.53</v>
      </c>
      <c r="DH175">
        <v>0</v>
      </c>
      <c r="DI175">
        <v>0.73802199999999996</v>
      </c>
      <c r="DJ175">
        <v>3.1638600000000003E-2</v>
      </c>
      <c r="DK175">
        <v>1.40705E-2</v>
      </c>
      <c r="DL175">
        <v>-8.0562099999999998E-2</v>
      </c>
      <c r="DM175">
        <v>0.134212</v>
      </c>
      <c r="DN175">
        <v>0.17513200000000001</v>
      </c>
      <c r="DO175">
        <v>0.30364400000000002</v>
      </c>
      <c r="DP175">
        <v>2.03874E-2</v>
      </c>
      <c r="DQ175">
        <v>1.3365400000000001</v>
      </c>
      <c r="DR175">
        <v>0.78373099999999996</v>
      </c>
      <c r="DS175" t="s">
        <v>1352</v>
      </c>
      <c r="DT175" t="s">
        <v>670</v>
      </c>
      <c r="DU175" t="s">
        <v>665</v>
      </c>
      <c r="DV175" t="s">
        <v>501</v>
      </c>
      <c r="DW175">
        <v>-8.0172499999999994E-2</v>
      </c>
      <c r="DX175">
        <v>-8.0659300000000003E-2</v>
      </c>
      <c r="DY175">
        <v>-6.2</v>
      </c>
      <c r="DZ175">
        <v>-6.8</v>
      </c>
      <c r="EC175">
        <v>144.51300000000001</v>
      </c>
      <c r="ED175">
        <v>244.047</v>
      </c>
      <c r="EE175">
        <v>277.07299999999998</v>
      </c>
      <c r="EF175">
        <v>81.134900000000002</v>
      </c>
      <c r="EG175">
        <v>0</v>
      </c>
      <c r="EH175">
        <v>-4302.38</v>
      </c>
      <c r="EI175">
        <v>0</v>
      </c>
      <c r="EJ175">
        <v>0</v>
      </c>
      <c r="EK175">
        <v>505.55700000000002</v>
      </c>
      <c r="EL175">
        <v>945.43299999999999</v>
      </c>
      <c r="EM175">
        <v>2025.88</v>
      </c>
      <c r="EN175">
        <v>119.621</v>
      </c>
      <c r="EO175">
        <v>40.879399999999997</v>
      </c>
      <c r="EP175">
        <v>213.30799999999999</v>
      </c>
      <c r="EQ175">
        <v>114.539</v>
      </c>
      <c r="ER175">
        <v>0</v>
      </c>
      <c r="ES175">
        <v>43.1646</v>
      </c>
      <c r="ET175">
        <v>371.012</v>
      </c>
      <c r="EU175">
        <v>24.12</v>
      </c>
      <c r="EV175">
        <v>21.61</v>
      </c>
      <c r="EW175">
        <v>3.66</v>
      </c>
      <c r="EX175">
        <v>12.08</v>
      </c>
      <c r="EY175">
        <v>0</v>
      </c>
      <c r="EZ175">
        <v>-48.39</v>
      </c>
      <c r="FA175">
        <v>0</v>
      </c>
      <c r="FB175">
        <v>0</v>
      </c>
      <c r="FC175">
        <v>7.37</v>
      </c>
      <c r="FD175">
        <v>17.46</v>
      </c>
      <c r="FE175">
        <v>27.51</v>
      </c>
      <c r="FF175">
        <v>1.64</v>
      </c>
      <c r="FG175">
        <v>67.06</v>
      </c>
      <c r="FT175">
        <v>0</v>
      </c>
      <c r="FU175">
        <v>0.81868099999999999</v>
      </c>
      <c r="FV175">
        <v>3.1638600000000003E-2</v>
      </c>
      <c r="FW175">
        <v>1.40705E-2</v>
      </c>
      <c r="FX175">
        <v>0</v>
      </c>
      <c r="FY175">
        <v>-8.0562099999999998E-2</v>
      </c>
      <c r="FZ175">
        <v>0</v>
      </c>
      <c r="GA175">
        <v>0</v>
      </c>
      <c r="GB175">
        <v>0.134212</v>
      </c>
      <c r="GC175">
        <v>0.17464499999999999</v>
      </c>
      <c r="GD175">
        <v>0.30364400000000002</v>
      </c>
      <c r="GE175">
        <v>2.03874E-2</v>
      </c>
      <c r="GF175">
        <v>1.41672</v>
      </c>
      <c r="GG175">
        <v>467.20299999999997</v>
      </c>
      <c r="GH175">
        <v>1161.6600000000001</v>
      </c>
      <c r="GI175">
        <v>277.07299999999998</v>
      </c>
      <c r="GJ175">
        <v>0</v>
      </c>
      <c r="GK175">
        <v>2135</v>
      </c>
      <c r="GL175">
        <v>930.00099999999998</v>
      </c>
      <c r="GM175">
        <v>2637.81</v>
      </c>
      <c r="GN175">
        <v>297.5</v>
      </c>
      <c r="GO175">
        <v>7906.25</v>
      </c>
      <c r="GP175">
        <v>388.90899999999999</v>
      </c>
      <c r="GQ175">
        <v>168.15199999999999</v>
      </c>
      <c r="GR175">
        <v>65.400000000000006</v>
      </c>
      <c r="GS175">
        <v>622.46100000000001</v>
      </c>
      <c r="GT175">
        <v>49.003599999999999</v>
      </c>
      <c r="GU175">
        <v>54.21</v>
      </c>
      <c r="GV175">
        <v>3.66</v>
      </c>
      <c r="GW175">
        <v>39.268300000000004</v>
      </c>
      <c r="GX175">
        <v>31.93</v>
      </c>
      <c r="GY175">
        <v>23.209499999999998</v>
      </c>
      <c r="GZ175">
        <v>36.39</v>
      </c>
      <c r="HA175">
        <v>4.13</v>
      </c>
      <c r="HB175">
        <v>241.80099999999999</v>
      </c>
      <c r="HC175">
        <v>46.4</v>
      </c>
      <c r="HD175">
        <v>54.21</v>
      </c>
      <c r="HE175">
        <v>3.66</v>
      </c>
      <c r="HF175">
        <v>16.100000000000001</v>
      </c>
      <c r="HG175">
        <v>31.93</v>
      </c>
      <c r="HH175">
        <v>18.57</v>
      </c>
      <c r="HI175">
        <v>36.39</v>
      </c>
      <c r="HJ175">
        <v>4.13</v>
      </c>
      <c r="HK175">
        <v>211.39</v>
      </c>
      <c r="ID175">
        <v>0</v>
      </c>
      <c r="IE175">
        <v>2.4539200000000001</v>
      </c>
      <c r="IF175">
        <v>3.1638600000000003E-2</v>
      </c>
      <c r="IG175">
        <v>0</v>
      </c>
      <c r="IH175">
        <v>0.62342900000000001</v>
      </c>
      <c r="II175">
        <v>0.118043</v>
      </c>
      <c r="IJ175">
        <v>0.43196400000000001</v>
      </c>
      <c r="IK175">
        <v>6.2929700000000005E-2</v>
      </c>
      <c r="IL175">
        <v>3.72193</v>
      </c>
      <c r="IM175">
        <v>47.7</v>
      </c>
      <c r="IN175">
        <v>20</v>
      </c>
      <c r="IO175">
        <v>27.7</v>
      </c>
      <c r="IP175">
        <v>46.1</v>
      </c>
      <c r="IQ175">
        <v>20</v>
      </c>
      <c r="IR175">
        <v>26.1</v>
      </c>
      <c r="IU175">
        <v>28.15</v>
      </c>
      <c r="IV175">
        <v>33.32</v>
      </c>
      <c r="IW175">
        <v>24.84</v>
      </c>
      <c r="IX175">
        <v>32.69</v>
      </c>
      <c r="IY175">
        <v>28.15</v>
      </c>
      <c r="IZ175">
        <v>33.32</v>
      </c>
      <c r="JA175">
        <v>63.48</v>
      </c>
      <c r="JB175">
        <v>82.661900000000003</v>
      </c>
      <c r="JK175">
        <v>1</v>
      </c>
      <c r="JL175">
        <v>2.8233299999999999</v>
      </c>
      <c r="JM175">
        <v>2.8233299999999999</v>
      </c>
      <c r="JP175">
        <v>4303.6400000000003</v>
      </c>
      <c r="JQ175">
        <v>2.8233299999999999</v>
      </c>
      <c r="JR175">
        <v>0.26</v>
      </c>
      <c r="JS175">
        <v>0.4</v>
      </c>
      <c r="JT175">
        <v>2.21</v>
      </c>
      <c r="JU175">
        <v>0.26</v>
      </c>
      <c r="JV175">
        <v>0.4</v>
      </c>
      <c r="JW175">
        <v>2.17</v>
      </c>
      <c r="JZ175">
        <v>1</v>
      </c>
      <c r="KA175">
        <v>1</v>
      </c>
      <c r="KB175">
        <v>33.214100000000002</v>
      </c>
      <c r="KC175">
        <v>26.341999999999999</v>
      </c>
      <c r="KD175">
        <v>33.212800000000001</v>
      </c>
      <c r="KE175">
        <v>21.256</v>
      </c>
      <c r="KF175">
        <v>50.195</v>
      </c>
      <c r="KG175">
        <v>45.932200000000002</v>
      </c>
      <c r="KJ175">
        <v>28.7851</v>
      </c>
      <c r="KK175">
        <v>58.179600000000001</v>
      </c>
      <c r="KL175">
        <v>55.284100000000002</v>
      </c>
      <c r="KM175">
        <v>16.012</v>
      </c>
      <c r="KN175">
        <v>0</v>
      </c>
      <c r="KO175">
        <v>-658.89300000000003</v>
      </c>
      <c r="KP175">
        <v>0</v>
      </c>
      <c r="KQ175">
        <v>0</v>
      </c>
      <c r="KR175">
        <v>109.703</v>
      </c>
      <c r="KS175">
        <v>188.239</v>
      </c>
      <c r="KT175">
        <v>413.96499999999997</v>
      </c>
      <c r="KU175">
        <v>26.198699999999999</v>
      </c>
      <c r="KV175">
        <v>237.47399999999999</v>
      </c>
      <c r="KW175">
        <v>1132.03</v>
      </c>
      <c r="KX175">
        <v>607.86199999999997</v>
      </c>
      <c r="KY175">
        <v>0</v>
      </c>
      <c r="KZ175">
        <v>229.07599999999999</v>
      </c>
      <c r="LA175">
        <v>1968.97</v>
      </c>
      <c r="LB175">
        <v>28.4787</v>
      </c>
      <c r="LC175">
        <v>49.5916</v>
      </c>
      <c r="LD175">
        <v>55.284100000000002</v>
      </c>
      <c r="LE175">
        <v>16.012</v>
      </c>
      <c r="LF175">
        <v>-658.89300000000003</v>
      </c>
      <c r="LG175">
        <v>109.703</v>
      </c>
      <c r="LH175">
        <v>187.92699999999999</v>
      </c>
      <c r="LI175">
        <v>413.96499999999997</v>
      </c>
      <c r="LJ175">
        <v>26.198699999999999</v>
      </c>
      <c r="LK175">
        <v>228.267</v>
      </c>
      <c r="LL175">
        <v>1100.57</v>
      </c>
      <c r="LM175">
        <v>607.86199999999997</v>
      </c>
      <c r="LN175">
        <v>229.07599999999999</v>
      </c>
      <c r="LO175">
        <v>1937.51</v>
      </c>
      <c r="LP175">
        <v>97.323899999999995</v>
      </c>
      <c r="LQ175">
        <v>281.65800000000002</v>
      </c>
      <c r="LR175">
        <v>55.284100000000002</v>
      </c>
      <c r="LS175">
        <v>0</v>
      </c>
      <c r="LT175">
        <v>463.08</v>
      </c>
      <c r="LU175">
        <v>187.226</v>
      </c>
      <c r="LV175">
        <v>544.68899999999996</v>
      </c>
      <c r="LW175">
        <v>71.471400000000003</v>
      </c>
      <c r="LX175">
        <v>1700.73</v>
      </c>
      <c r="LY175">
        <v>2063.9499999999998</v>
      </c>
      <c r="LZ175">
        <v>892.38499999999999</v>
      </c>
      <c r="MA175">
        <v>347.08</v>
      </c>
      <c r="MB175">
        <v>3303.42</v>
      </c>
    </row>
    <row r="176" spans="1:340" x14ac:dyDescent="0.25">
      <c r="A176" s="26">
        <v>44502.596203703702</v>
      </c>
      <c r="B176" t="s">
        <v>1519</v>
      </c>
      <c r="C176" t="s">
        <v>1012</v>
      </c>
      <c r="D176">
        <v>12</v>
      </c>
      <c r="E176">
        <v>1</v>
      </c>
      <c r="F176">
        <v>2100</v>
      </c>
      <c r="G176" t="s">
        <v>87</v>
      </c>
      <c r="H176" t="s">
        <v>112</v>
      </c>
      <c r="I176">
        <v>4.8499999999999996</v>
      </c>
      <c r="J176">
        <v>2</v>
      </c>
      <c r="K176">
        <v>2</v>
      </c>
      <c r="L176">
        <v>24.1</v>
      </c>
      <c r="O176">
        <v>133.65600000000001</v>
      </c>
      <c r="P176">
        <v>159.15100000000001</v>
      </c>
      <c r="Q176">
        <v>277.07299999999998</v>
      </c>
      <c r="R176">
        <v>81.134900000000002</v>
      </c>
      <c r="S176">
        <v>0</v>
      </c>
      <c r="T176">
        <v>-4302.38</v>
      </c>
      <c r="U176">
        <v>0</v>
      </c>
      <c r="V176">
        <v>0</v>
      </c>
      <c r="W176">
        <v>505.55700000000002</v>
      </c>
      <c r="X176">
        <v>938.41600000000005</v>
      </c>
      <c r="Y176">
        <v>2025.88</v>
      </c>
      <c r="Z176">
        <v>119.621</v>
      </c>
      <c r="AA176">
        <v>-61.891100000000002</v>
      </c>
      <c r="AB176">
        <v>651.01499999999999</v>
      </c>
      <c r="AC176">
        <v>197.28100000000001</v>
      </c>
      <c r="AD176">
        <v>114.539</v>
      </c>
      <c r="AE176">
        <v>0</v>
      </c>
      <c r="AF176">
        <v>43.1646</v>
      </c>
      <c r="AG176">
        <v>354.98500000000001</v>
      </c>
      <c r="AH176">
        <v>311.82</v>
      </c>
      <c r="AI176">
        <v>22.24</v>
      </c>
      <c r="AJ176">
        <v>14.7</v>
      </c>
      <c r="AK176">
        <v>3.66</v>
      </c>
      <c r="AL176">
        <v>12.08</v>
      </c>
      <c r="AM176">
        <v>0</v>
      </c>
      <c r="AN176">
        <v>-48.35</v>
      </c>
      <c r="AO176">
        <v>0</v>
      </c>
      <c r="AP176">
        <v>0</v>
      </c>
      <c r="AQ176">
        <v>7.37</v>
      </c>
      <c r="AR176">
        <v>17.37</v>
      </c>
      <c r="AS176">
        <v>27.51</v>
      </c>
      <c r="AT176">
        <v>1.64</v>
      </c>
      <c r="AU176">
        <v>58.22</v>
      </c>
      <c r="AV176">
        <v>52.68</v>
      </c>
      <c r="BI176">
        <v>0</v>
      </c>
      <c r="BJ176">
        <v>0.56546600000000002</v>
      </c>
      <c r="BK176">
        <v>3.1638600000000003E-2</v>
      </c>
      <c r="BL176">
        <v>1.40705E-2</v>
      </c>
      <c r="BM176">
        <v>0</v>
      </c>
      <c r="BN176">
        <v>-8.0562099999999998E-2</v>
      </c>
      <c r="BO176">
        <v>0</v>
      </c>
      <c r="BP176">
        <v>0</v>
      </c>
      <c r="BQ176">
        <v>0.134212</v>
      </c>
      <c r="BR176">
        <v>0.17436199999999999</v>
      </c>
      <c r="BS176">
        <v>0.30364400000000002</v>
      </c>
      <c r="BT176">
        <v>2.03874E-2</v>
      </c>
      <c r="BU176">
        <v>1.1632199999999999</v>
      </c>
      <c r="BV176">
        <v>0.61117500000000002</v>
      </c>
      <c r="BW176">
        <v>140.49700000000001</v>
      </c>
      <c r="BX176">
        <v>209.15</v>
      </c>
      <c r="BY176">
        <v>277.07299999999998</v>
      </c>
      <c r="BZ176">
        <v>81.134900000000002</v>
      </c>
      <c r="CA176">
        <v>-4302.38</v>
      </c>
      <c r="CB176">
        <v>505.55700000000002</v>
      </c>
      <c r="CC176">
        <v>943.46699999999998</v>
      </c>
      <c r="CD176">
        <v>2025.88</v>
      </c>
      <c r="CE176">
        <v>119.621</v>
      </c>
      <c r="CF176" s="27">
        <v>6.0639E-5</v>
      </c>
      <c r="CG176">
        <v>707.85500000000002</v>
      </c>
      <c r="CH176">
        <v>207.37899999999999</v>
      </c>
      <c r="CI176">
        <v>114.539</v>
      </c>
      <c r="CJ176">
        <v>43.1646</v>
      </c>
      <c r="CK176">
        <v>365.08300000000003</v>
      </c>
      <c r="CL176">
        <v>321.91800000000001</v>
      </c>
      <c r="CM176">
        <v>23.44</v>
      </c>
      <c r="CN176">
        <v>18.350000000000001</v>
      </c>
      <c r="CO176">
        <v>3.66</v>
      </c>
      <c r="CP176">
        <v>12.08</v>
      </c>
      <c r="CQ176">
        <v>-48.37</v>
      </c>
      <c r="CR176">
        <v>7.37</v>
      </c>
      <c r="CS176">
        <v>17.440000000000001</v>
      </c>
      <c r="CT176">
        <v>27.51</v>
      </c>
      <c r="CU176">
        <v>1.64</v>
      </c>
      <c r="CV176">
        <v>63.12</v>
      </c>
      <c r="CW176">
        <v>57.53</v>
      </c>
      <c r="DH176">
        <v>0</v>
      </c>
      <c r="DI176">
        <v>0.73802199999999996</v>
      </c>
      <c r="DJ176">
        <v>3.1638600000000003E-2</v>
      </c>
      <c r="DK176">
        <v>1.40705E-2</v>
      </c>
      <c r="DL176">
        <v>-8.0562099999999998E-2</v>
      </c>
      <c r="DM176">
        <v>0.134212</v>
      </c>
      <c r="DN176">
        <v>0.17513200000000001</v>
      </c>
      <c r="DO176">
        <v>0.30364400000000002</v>
      </c>
      <c r="DP176">
        <v>2.03874E-2</v>
      </c>
      <c r="DQ176">
        <v>1.3365400000000001</v>
      </c>
      <c r="DR176">
        <v>0.78373099999999996</v>
      </c>
      <c r="DS176" t="s">
        <v>1352</v>
      </c>
      <c r="DT176" t="s">
        <v>670</v>
      </c>
      <c r="DU176" t="s">
        <v>665</v>
      </c>
      <c r="DV176" t="s">
        <v>501</v>
      </c>
      <c r="DW176">
        <v>0.17332600000000001</v>
      </c>
      <c r="DX176">
        <v>0.17255599999999999</v>
      </c>
      <c r="DY176">
        <v>7.8</v>
      </c>
      <c r="DZ176">
        <v>8.4</v>
      </c>
      <c r="EC176">
        <v>133.65600000000001</v>
      </c>
      <c r="ED176">
        <v>159.15100000000001</v>
      </c>
      <c r="EE176">
        <v>277.07299999999998</v>
      </c>
      <c r="EF176">
        <v>81.134900000000002</v>
      </c>
      <c r="EG176">
        <v>0</v>
      </c>
      <c r="EH176">
        <v>-4302.38</v>
      </c>
      <c r="EI176">
        <v>0</v>
      </c>
      <c r="EJ176">
        <v>0</v>
      </c>
      <c r="EK176">
        <v>505.55700000000002</v>
      </c>
      <c r="EL176">
        <v>938.41600000000005</v>
      </c>
      <c r="EM176">
        <v>2025.88</v>
      </c>
      <c r="EN176">
        <v>119.621</v>
      </c>
      <c r="EO176">
        <v>-61.891100000000002</v>
      </c>
      <c r="EP176">
        <v>197.28100000000001</v>
      </c>
      <c r="EQ176">
        <v>114.539</v>
      </c>
      <c r="ER176">
        <v>0</v>
      </c>
      <c r="ES176">
        <v>43.1646</v>
      </c>
      <c r="ET176">
        <v>354.98500000000001</v>
      </c>
      <c r="EU176">
        <v>22.24</v>
      </c>
      <c r="EV176">
        <v>14.7</v>
      </c>
      <c r="EW176">
        <v>3.66</v>
      </c>
      <c r="EX176">
        <v>12.08</v>
      </c>
      <c r="EY176">
        <v>0</v>
      </c>
      <c r="EZ176">
        <v>-48.35</v>
      </c>
      <c r="FA176">
        <v>0</v>
      </c>
      <c r="FB176">
        <v>0</v>
      </c>
      <c r="FC176">
        <v>7.37</v>
      </c>
      <c r="FD176">
        <v>17.37</v>
      </c>
      <c r="FE176">
        <v>27.51</v>
      </c>
      <c r="FF176">
        <v>1.64</v>
      </c>
      <c r="FG176">
        <v>58.22</v>
      </c>
      <c r="FT176">
        <v>0</v>
      </c>
      <c r="FU176">
        <v>0.56546600000000002</v>
      </c>
      <c r="FV176">
        <v>3.1638600000000003E-2</v>
      </c>
      <c r="FW176">
        <v>1.40705E-2</v>
      </c>
      <c r="FX176">
        <v>0</v>
      </c>
      <c r="FY176">
        <v>-8.0562099999999998E-2</v>
      </c>
      <c r="FZ176">
        <v>0</v>
      </c>
      <c r="GA176">
        <v>0</v>
      </c>
      <c r="GB176">
        <v>0.134212</v>
      </c>
      <c r="GC176">
        <v>0.17436199999999999</v>
      </c>
      <c r="GD176">
        <v>0.30364400000000002</v>
      </c>
      <c r="GE176">
        <v>2.03874E-2</v>
      </c>
      <c r="GF176">
        <v>1.1632199999999999</v>
      </c>
      <c r="GG176">
        <v>467.20299999999997</v>
      </c>
      <c r="GH176">
        <v>1161.6600000000001</v>
      </c>
      <c r="GI176">
        <v>277.07299999999998</v>
      </c>
      <c r="GJ176">
        <v>0</v>
      </c>
      <c r="GK176">
        <v>2135</v>
      </c>
      <c r="GL176">
        <v>930.00099999999998</v>
      </c>
      <c r="GM176">
        <v>2637.81</v>
      </c>
      <c r="GN176">
        <v>297.5</v>
      </c>
      <c r="GO176">
        <v>7906.25</v>
      </c>
      <c r="GP176">
        <v>388.90899999999999</v>
      </c>
      <c r="GQ176">
        <v>168.15199999999999</v>
      </c>
      <c r="GR176">
        <v>65.400000000000006</v>
      </c>
      <c r="GS176">
        <v>622.46100000000001</v>
      </c>
      <c r="GT176">
        <v>49.003599999999999</v>
      </c>
      <c r="GU176">
        <v>54.21</v>
      </c>
      <c r="GV176">
        <v>3.66</v>
      </c>
      <c r="GW176">
        <v>39.268300000000004</v>
      </c>
      <c r="GX176">
        <v>31.93</v>
      </c>
      <c r="GY176">
        <v>23.209499999999998</v>
      </c>
      <c r="GZ176">
        <v>36.39</v>
      </c>
      <c r="HA176">
        <v>4.13</v>
      </c>
      <c r="HB176">
        <v>241.80099999999999</v>
      </c>
      <c r="HC176">
        <v>46.4</v>
      </c>
      <c r="HD176">
        <v>54.21</v>
      </c>
      <c r="HE176">
        <v>3.66</v>
      </c>
      <c r="HF176">
        <v>16.100000000000001</v>
      </c>
      <c r="HG176">
        <v>31.93</v>
      </c>
      <c r="HH176">
        <v>18.57</v>
      </c>
      <c r="HI176">
        <v>36.39</v>
      </c>
      <c r="HJ176">
        <v>4.13</v>
      </c>
      <c r="HK176">
        <v>211.39</v>
      </c>
      <c r="ID176">
        <v>0</v>
      </c>
      <c r="IE176">
        <v>2.4539200000000001</v>
      </c>
      <c r="IF176">
        <v>3.1638600000000003E-2</v>
      </c>
      <c r="IG176">
        <v>0</v>
      </c>
      <c r="IH176">
        <v>0.62342900000000001</v>
      </c>
      <c r="II176">
        <v>0.118043</v>
      </c>
      <c r="IJ176">
        <v>0.43196400000000001</v>
      </c>
      <c r="IK176">
        <v>6.2929700000000005E-2</v>
      </c>
      <c r="IL176">
        <v>3.72193</v>
      </c>
      <c r="IM176">
        <v>44.1</v>
      </c>
      <c r="IN176">
        <v>20</v>
      </c>
      <c r="IO176">
        <v>24.1</v>
      </c>
      <c r="IP176">
        <v>46.1</v>
      </c>
      <c r="IQ176">
        <v>20</v>
      </c>
      <c r="IR176">
        <v>26.1</v>
      </c>
      <c r="IU176">
        <v>21.11</v>
      </c>
      <c r="IV176">
        <v>31.57</v>
      </c>
      <c r="IW176">
        <v>24.84</v>
      </c>
      <c r="IX176">
        <v>32.69</v>
      </c>
      <c r="IY176">
        <v>21.11</v>
      </c>
      <c r="IZ176">
        <v>31.57</v>
      </c>
      <c r="JA176">
        <v>63.48</v>
      </c>
      <c r="JB176">
        <v>82.661900000000003</v>
      </c>
      <c r="JK176">
        <v>1</v>
      </c>
      <c r="JL176">
        <v>2.8233299999999999</v>
      </c>
      <c r="JM176">
        <v>2.8233299999999999</v>
      </c>
      <c r="JP176">
        <v>4303.6400000000003</v>
      </c>
      <c r="JQ176">
        <v>2.8233299999999999</v>
      </c>
      <c r="JR176">
        <v>0.25</v>
      </c>
      <c r="JS176">
        <v>0.41</v>
      </c>
      <c r="JT176">
        <v>2.1</v>
      </c>
      <c r="JU176">
        <v>0.26</v>
      </c>
      <c r="JV176">
        <v>0.4</v>
      </c>
      <c r="JW176">
        <v>2.17</v>
      </c>
      <c r="JZ176">
        <v>1</v>
      </c>
      <c r="KA176">
        <v>1</v>
      </c>
      <c r="KB176">
        <v>33.214100000000002</v>
      </c>
      <c r="KC176">
        <v>18.940100000000001</v>
      </c>
      <c r="KD176">
        <v>33.212800000000001</v>
      </c>
      <c r="KE176">
        <v>21.256</v>
      </c>
      <c r="KF176">
        <v>50.195</v>
      </c>
      <c r="KG176">
        <v>45.932200000000002</v>
      </c>
      <c r="KJ176">
        <v>27.395099999999999</v>
      </c>
      <c r="KK176">
        <v>37.264899999999997</v>
      </c>
      <c r="KL176">
        <v>55.284100000000002</v>
      </c>
      <c r="KM176">
        <v>16.012</v>
      </c>
      <c r="KN176">
        <v>0</v>
      </c>
      <c r="KO176">
        <v>-658.89300000000003</v>
      </c>
      <c r="KP176">
        <v>0</v>
      </c>
      <c r="KQ176">
        <v>0</v>
      </c>
      <c r="KR176">
        <v>109.703</v>
      </c>
      <c r="KS176">
        <v>186.93700000000001</v>
      </c>
      <c r="KT176">
        <v>413.96499999999997</v>
      </c>
      <c r="KU176">
        <v>26.198699999999999</v>
      </c>
      <c r="KV176">
        <v>213.86799999999999</v>
      </c>
      <c r="KW176">
        <v>1046.98</v>
      </c>
      <c r="KX176">
        <v>607.86199999999997</v>
      </c>
      <c r="KY176">
        <v>0</v>
      </c>
      <c r="KZ176">
        <v>229.07599999999999</v>
      </c>
      <c r="LA176">
        <v>1883.92</v>
      </c>
      <c r="LB176">
        <v>28.4787</v>
      </c>
      <c r="LC176">
        <v>49.5916</v>
      </c>
      <c r="LD176">
        <v>55.284100000000002</v>
      </c>
      <c r="LE176">
        <v>16.012</v>
      </c>
      <c r="LF176">
        <v>-658.89300000000003</v>
      </c>
      <c r="LG176">
        <v>109.703</v>
      </c>
      <c r="LH176">
        <v>187.92699999999999</v>
      </c>
      <c r="LI176">
        <v>413.96499999999997</v>
      </c>
      <c r="LJ176">
        <v>26.198699999999999</v>
      </c>
      <c r="LK176">
        <v>228.267</v>
      </c>
      <c r="LL176">
        <v>1100.57</v>
      </c>
      <c r="LM176">
        <v>607.86199999999997</v>
      </c>
      <c r="LN176">
        <v>229.07599999999999</v>
      </c>
      <c r="LO176">
        <v>1937.51</v>
      </c>
      <c r="LP176">
        <v>97.323899999999995</v>
      </c>
      <c r="LQ176">
        <v>281.65800000000002</v>
      </c>
      <c r="LR176">
        <v>55.284100000000002</v>
      </c>
      <c r="LS176">
        <v>0</v>
      </c>
      <c r="LT176">
        <v>463.08</v>
      </c>
      <c r="LU176">
        <v>187.226</v>
      </c>
      <c r="LV176">
        <v>544.68899999999996</v>
      </c>
      <c r="LW176">
        <v>71.471400000000003</v>
      </c>
      <c r="LX176">
        <v>1700.73</v>
      </c>
      <c r="LY176">
        <v>2063.9499999999998</v>
      </c>
      <c r="LZ176">
        <v>892.38499999999999</v>
      </c>
      <c r="MA176">
        <v>347.08</v>
      </c>
      <c r="MB176">
        <v>3303.42</v>
      </c>
    </row>
    <row r="177" spans="1:340" x14ac:dyDescent="0.25">
      <c r="A177" s="26">
        <v>44502.596203703702</v>
      </c>
      <c r="B177" t="s">
        <v>1519</v>
      </c>
      <c r="C177" t="s">
        <v>1013</v>
      </c>
      <c r="D177">
        <v>12</v>
      </c>
      <c r="E177">
        <v>1</v>
      </c>
      <c r="F177">
        <v>2100</v>
      </c>
      <c r="G177" t="s">
        <v>87</v>
      </c>
      <c r="H177" t="s">
        <v>112</v>
      </c>
      <c r="I177">
        <v>-3.94</v>
      </c>
      <c r="J177">
        <v>-1.6</v>
      </c>
      <c r="K177">
        <v>-1.6</v>
      </c>
      <c r="L177">
        <v>27.7</v>
      </c>
      <c r="O177">
        <v>144.51300000000001</v>
      </c>
      <c r="P177">
        <v>244.047</v>
      </c>
      <c r="Q177">
        <v>277.07299999999998</v>
      </c>
      <c r="R177">
        <v>81.134900000000002</v>
      </c>
      <c r="S177">
        <v>0</v>
      </c>
      <c r="T177">
        <v>-4302.38</v>
      </c>
      <c r="U177">
        <v>0</v>
      </c>
      <c r="V177">
        <v>0</v>
      </c>
      <c r="W177">
        <v>505.55700000000002</v>
      </c>
      <c r="X177">
        <v>945.43299999999999</v>
      </c>
      <c r="Y177">
        <v>2025.88</v>
      </c>
      <c r="Z177">
        <v>119.621</v>
      </c>
      <c r="AA177">
        <v>40.879399999999997</v>
      </c>
      <c r="AB177">
        <v>746.76800000000003</v>
      </c>
      <c r="AC177">
        <v>213.30799999999999</v>
      </c>
      <c r="AD177">
        <v>114.539</v>
      </c>
      <c r="AE177">
        <v>0</v>
      </c>
      <c r="AF177">
        <v>43.1646</v>
      </c>
      <c r="AG177">
        <v>371.012</v>
      </c>
      <c r="AH177">
        <v>327.84699999999998</v>
      </c>
      <c r="AI177">
        <v>24.12</v>
      </c>
      <c r="AJ177">
        <v>21.61</v>
      </c>
      <c r="AK177">
        <v>3.66</v>
      </c>
      <c r="AL177">
        <v>12.08</v>
      </c>
      <c r="AM177">
        <v>0</v>
      </c>
      <c r="AN177">
        <v>-48.39</v>
      </c>
      <c r="AO177">
        <v>0</v>
      </c>
      <c r="AP177">
        <v>0</v>
      </c>
      <c r="AQ177">
        <v>7.37</v>
      </c>
      <c r="AR177">
        <v>17.46</v>
      </c>
      <c r="AS177">
        <v>27.51</v>
      </c>
      <c r="AT177">
        <v>1.64</v>
      </c>
      <c r="AU177">
        <v>67.06</v>
      </c>
      <c r="AV177">
        <v>61.47</v>
      </c>
      <c r="BI177">
        <v>0</v>
      </c>
      <c r="BJ177">
        <v>0.81868099999999999</v>
      </c>
      <c r="BK177">
        <v>3.1638600000000003E-2</v>
      </c>
      <c r="BL177">
        <v>1.40705E-2</v>
      </c>
      <c r="BM177">
        <v>0</v>
      </c>
      <c r="BN177">
        <v>-8.0562099999999998E-2</v>
      </c>
      <c r="BO177">
        <v>0</v>
      </c>
      <c r="BP177">
        <v>0</v>
      </c>
      <c r="BQ177">
        <v>0.134212</v>
      </c>
      <c r="BR177">
        <v>0.17464499999999999</v>
      </c>
      <c r="BS177">
        <v>0.30364400000000002</v>
      </c>
      <c r="BT177">
        <v>2.03874E-2</v>
      </c>
      <c r="BU177">
        <v>1.41672</v>
      </c>
      <c r="BV177">
        <v>0.86438999999999999</v>
      </c>
      <c r="BW177">
        <v>140.49700000000001</v>
      </c>
      <c r="BX177">
        <v>209.15</v>
      </c>
      <c r="BY177">
        <v>277.07299999999998</v>
      </c>
      <c r="BZ177">
        <v>81.134900000000002</v>
      </c>
      <c r="CA177">
        <v>-4302.38</v>
      </c>
      <c r="CB177">
        <v>505.55700000000002</v>
      </c>
      <c r="CC177">
        <v>943.46699999999998</v>
      </c>
      <c r="CD177">
        <v>2025.88</v>
      </c>
      <c r="CE177">
        <v>119.621</v>
      </c>
      <c r="CF177" s="27">
        <v>6.0639E-5</v>
      </c>
      <c r="CG177">
        <v>707.85500000000002</v>
      </c>
      <c r="CH177">
        <v>207.37899999999999</v>
      </c>
      <c r="CI177">
        <v>114.539</v>
      </c>
      <c r="CJ177">
        <v>43.1646</v>
      </c>
      <c r="CK177">
        <v>365.08300000000003</v>
      </c>
      <c r="CL177">
        <v>321.91800000000001</v>
      </c>
      <c r="CM177">
        <v>23.44</v>
      </c>
      <c r="CN177">
        <v>18.350000000000001</v>
      </c>
      <c r="CO177">
        <v>3.66</v>
      </c>
      <c r="CP177">
        <v>12.08</v>
      </c>
      <c r="CQ177">
        <v>-48.37</v>
      </c>
      <c r="CR177">
        <v>7.37</v>
      </c>
      <c r="CS177">
        <v>17.440000000000001</v>
      </c>
      <c r="CT177">
        <v>27.51</v>
      </c>
      <c r="CU177">
        <v>1.64</v>
      </c>
      <c r="CV177">
        <v>63.12</v>
      </c>
      <c r="CW177">
        <v>57.53</v>
      </c>
      <c r="DH177">
        <v>0</v>
      </c>
      <c r="DI177">
        <v>0.73802199999999996</v>
      </c>
      <c r="DJ177">
        <v>3.1638600000000003E-2</v>
      </c>
      <c r="DK177">
        <v>1.40705E-2</v>
      </c>
      <c r="DL177">
        <v>-8.0562099999999998E-2</v>
      </c>
      <c r="DM177">
        <v>0.134212</v>
      </c>
      <c r="DN177">
        <v>0.17513200000000001</v>
      </c>
      <c r="DO177">
        <v>0.30364400000000002</v>
      </c>
      <c r="DP177">
        <v>2.03874E-2</v>
      </c>
      <c r="DQ177">
        <v>1.3365400000000001</v>
      </c>
      <c r="DR177">
        <v>0.78373099999999996</v>
      </c>
      <c r="DS177" t="s">
        <v>1352</v>
      </c>
      <c r="DT177" t="s">
        <v>670</v>
      </c>
      <c r="DU177" t="s">
        <v>665</v>
      </c>
      <c r="DV177" t="s">
        <v>501</v>
      </c>
      <c r="DW177">
        <v>-8.0172499999999994E-2</v>
      </c>
      <c r="DX177">
        <v>-8.0659300000000003E-2</v>
      </c>
      <c r="DY177">
        <v>-6.2</v>
      </c>
      <c r="DZ177">
        <v>-6.8</v>
      </c>
      <c r="EC177">
        <v>144.51300000000001</v>
      </c>
      <c r="ED177">
        <v>244.047</v>
      </c>
      <c r="EE177">
        <v>277.07299999999998</v>
      </c>
      <c r="EF177">
        <v>81.134900000000002</v>
      </c>
      <c r="EG177">
        <v>0</v>
      </c>
      <c r="EH177">
        <v>-4302.38</v>
      </c>
      <c r="EI177">
        <v>0</v>
      </c>
      <c r="EJ177">
        <v>0</v>
      </c>
      <c r="EK177">
        <v>505.55700000000002</v>
      </c>
      <c r="EL177">
        <v>945.43299999999999</v>
      </c>
      <c r="EM177">
        <v>2025.88</v>
      </c>
      <c r="EN177">
        <v>119.621</v>
      </c>
      <c r="EO177">
        <v>40.879399999999997</v>
      </c>
      <c r="EP177">
        <v>213.30799999999999</v>
      </c>
      <c r="EQ177">
        <v>114.539</v>
      </c>
      <c r="ER177">
        <v>0</v>
      </c>
      <c r="ES177">
        <v>43.1646</v>
      </c>
      <c r="ET177">
        <v>371.012</v>
      </c>
      <c r="EU177">
        <v>24.12</v>
      </c>
      <c r="EV177">
        <v>21.61</v>
      </c>
      <c r="EW177">
        <v>3.66</v>
      </c>
      <c r="EX177">
        <v>12.08</v>
      </c>
      <c r="EY177">
        <v>0</v>
      </c>
      <c r="EZ177">
        <v>-48.39</v>
      </c>
      <c r="FA177">
        <v>0</v>
      </c>
      <c r="FB177">
        <v>0</v>
      </c>
      <c r="FC177">
        <v>7.37</v>
      </c>
      <c r="FD177">
        <v>17.46</v>
      </c>
      <c r="FE177">
        <v>27.51</v>
      </c>
      <c r="FF177">
        <v>1.64</v>
      </c>
      <c r="FG177">
        <v>67.06</v>
      </c>
      <c r="FT177">
        <v>0</v>
      </c>
      <c r="FU177">
        <v>0.81868099999999999</v>
      </c>
      <c r="FV177">
        <v>3.1638600000000003E-2</v>
      </c>
      <c r="FW177">
        <v>1.40705E-2</v>
      </c>
      <c r="FX177">
        <v>0</v>
      </c>
      <c r="FY177">
        <v>-8.0562099999999998E-2</v>
      </c>
      <c r="FZ177">
        <v>0</v>
      </c>
      <c r="GA177">
        <v>0</v>
      </c>
      <c r="GB177">
        <v>0.134212</v>
      </c>
      <c r="GC177">
        <v>0.17464499999999999</v>
      </c>
      <c r="GD177">
        <v>0.30364400000000002</v>
      </c>
      <c r="GE177">
        <v>2.03874E-2</v>
      </c>
      <c r="GF177">
        <v>1.41672</v>
      </c>
      <c r="GG177">
        <v>467.20299999999997</v>
      </c>
      <c r="GH177">
        <v>1161.6600000000001</v>
      </c>
      <c r="GI177">
        <v>277.07299999999998</v>
      </c>
      <c r="GJ177">
        <v>0</v>
      </c>
      <c r="GK177">
        <v>2135</v>
      </c>
      <c r="GL177">
        <v>930.00099999999998</v>
      </c>
      <c r="GM177">
        <v>2637.81</v>
      </c>
      <c r="GN177">
        <v>297.5</v>
      </c>
      <c r="GO177">
        <v>7906.25</v>
      </c>
      <c r="GP177">
        <v>388.90899999999999</v>
      </c>
      <c r="GQ177">
        <v>168.15199999999999</v>
      </c>
      <c r="GR177">
        <v>65.400000000000006</v>
      </c>
      <c r="GS177">
        <v>622.46100000000001</v>
      </c>
      <c r="GT177">
        <v>49.003599999999999</v>
      </c>
      <c r="GU177">
        <v>54.21</v>
      </c>
      <c r="GV177">
        <v>3.66</v>
      </c>
      <c r="GW177">
        <v>39.268300000000004</v>
      </c>
      <c r="GX177">
        <v>31.93</v>
      </c>
      <c r="GY177">
        <v>23.209499999999998</v>
      </c>
      <c r="GZ177">
        <v>36.39</v>
      </c>
      <c r="HA177">
        <v>4.13</v>
      </c>
      <c r="HB177">
        <v>241.80099999999999</v>
      </c>
      <c r="HC177">
        <v>46.4</v>
      </c>
      <c r="HD177">
        <v>54.21</v>
      </c>
      <c r="HE177">
        <v>3.66</v>
      </c>
      <c r="HF177">
        <v>16.100000000000001</v>
      </c>
      <c r="HG177">
        <v>31.93</v>
      </c>
      <c r="HH177">
        <v>18.57</v>
      </c>
      <c r="HI177">
        <v>36.39</v>
      </c>
      <c r="HJ177">
        <v>4.13</v>
      </c>
      <c r="HK177">
        <v>211.39</v>
      </c>
      <c r="ID177">
        <v>0</v>
      </c>
      <c r="IE177">
        <v>2.4539200000000001</v>
      </c>
      <c r="IF177">
        <v>3.1638600000000003E-2</v>
      </c>
      <c r="IG177">
        <v>0</v>
      </c>
      <c r="IH177">
        <v>0.62342900000000001</v>
      </c>
      <c r="II177">
        <v>0.118043</v>
      </c>
      <c r="IJ177">
        <v>0.43196400000000001</v>
      </c>
      <c r="IK177">
        <v>6.2929700000000005E-2</v>
      </c>
      <c r="IL177">
        <v>3.72193</v>
      </c>
      <c r="IM177">
        <v>47.7</v>
      </c>
      <c r="IN177">
        <v>20</v>
      </c>
      <c r="IO177">
        <v>27.7</v>
      </c>
      <c r="IP177">
        <v>46.1</v>
      </c>
      <c r="IQ177">
        <v>20</v>
      </c>
      <c r="IR177">
        <v>26.1</v>
      </c>
      <c r="IU177">
        <v>28.15</v>
      </c>
      <c r="IV177">
        <v>33.32</v>
      </c>
      <c r="IW177">
        <v>24.84</v>
      </c>
      <c r="IX177">
        <v>32.69</v>
      </c>
      <c r="IY177">
        <v>28.15</v>
      </c>
      <c r="IZ177">
        <v>33.32</v>
      </c>
      <c r="JA177">
        <v>63.48</v>
      </c>
      <c r="JB177">
        <v>82.661900000000003</v>
      </c>
      <c r="JK177">
        <v>1</v>
      </c>
      <c r="JL177">
        <v>2.8233299999999999</v>
      </c>
      <c r="JM177">
        <v>2.8233299999999999</v>
      </c>
      <c r="JP177">
        <v>4303.6400000000003</v>
      </c>
      <c r="JQ177">
        <v>2.8233299999999999</v>
      </c>
      <c r="JR177">
        <v>0.26</v>
      </c>
      <c r="JS177">
        <v>0.4</v>
      </c>
      <c r="JT177">
        <v>2.21</v>
      </c>
      <c r="JU177">
        <v>0.26</v>
      </c>
      <c r="JV177">
        <v>0.4</v>
      </c>
      <c r="JW177">
        <v>2.17</v>
      </c>
      <c r="JZ177">
        <v>1</v>
      </c>
      <c r="KA177">
        <v>1</v>
      </c>
      <c r="KB177">
        <v>33.214100000000002</v>
      </c>
      <c r="KC177">
        <v>26.341999999999999</v>
      </c>
      <c r="KD177">
        <v>33.212800000000001</v>
      </c>
      <c r="KE177">
        <v>21.256</v>
      </c>
      <c r="KF177">
        <v>50.195</v>
      </c>
      <c r="KG177">
        <v>45.932200000000002</v>
      </c>
      <c r="KJ177">
        <v>28.7851</v>
      </c>
      <c r="KK177">
        <v>58.179600000000001</v>
      </c>
      <c r="KL177">
        <v>55.284100000000002</v>
      </c>
      <c r="KM177">
        <v>16.012</v>
      </c>
      <c r="KN177">
        <v>0</v>
      </c>
      <c r="KO177">
        <v>-658.89300000000003</v>
      </c>
      <c r="KP177">
        <v>0</v>
      </c>
      <c r="KQ177">
        <v>0</v>
      </c>
      <c r="KR177">
        <v>109.703</v>
      </c>
      <c r="KS177">
        <v>188.239</v>
      </c>
      <c r="KT177">
        <v>413.96499999999997</v>
      </c>
      <c r="KU177">
        <v>26.198699999999999</v>
      </c>
      <c r="KV177">
        <v>237.47399999999999</v>
      </c>
      <c r="KW177">
        <v>1132.03</v>
      </c>
      <c r="KX177">
        <v>607.86199999999997</v>
      </c>
      <c r="KY177">
        <v>0</v>
      </c>
      <c r="KZ177">
        <v>229.07599999999999</v>
      </c>
      <c r="LA177">
        <v>1968.97</v>
      </c>
      <c r="LB177">
        <v>28.4787</v>
      </c>
      <c r="LC177">
        <v>49.5916</v>
      </c>
      <c r="LD177">
        <v>55.284100000000002</v>
      </c>
      <c r="LE177">
        <v>16.012</v>
      </c>
      <c r="LF177">
        <v>-658.89300000000003</v>
      </c>
      <c r="LG177">
        <v>109.703</v>
      </c>
      <c r="LH177">
        <v>187.92699999999999</v>
      </c>
      <c r="LI177">
        <v>413.96499999999997</v>
      </c>
      <c r="LJ177">
        <v>26.198699999999999</v>
      </c>
      <c r="LK177">
        <v>228.267</v>
      </c>
      <c r="LL177">
        <v>1100.57</v>
      </c>
      <c r="LM177">
        <v>607.86199999999997</v>
      </c>
      <c r="LN177">
        <v>229.07599999999999</v>
      </c>
      <c r="LO177">
        <v>1937.51</v>
      </c>
      <c r="LP177">
        <v>97.323899999999995</v>
      </c>
      <c r="LQ177">
        <v>281.65800000000002</v>
      </c>
      <c r="LR177">
        <v>55.284100000000002</v>
      </c>
      <c r="LS177">
        <v>0</v>
      </c>
      <c r="LT177">
        <v>463.08</v>
      </c>
      <c r="LU177">
        <v>187.226</v>
      </c>
      <c r="LV177">
        <v>544.68899999999996</v>
      </c>
      <c r="LW177">
        <v>71.471400000000003</v>
      </c>
      <c r="LX177">
        <v>1700.73</v>
      </c>
      <c r="LY177">
        <v>2063.9499999999998</v>
      </c>
      <c r="LZ177">
        <v>892.38499999999999</v>
      </c>
      <c r="MA177">
        <v>347.08</v>
      </c>
      <c r="MB177">
        <v>3303.42</v>
      </c>
    </row>
    <row r="178" spans="1:340" x14ac:dyDescent="0.25">
      <c r="A178" s="26">
        <v>44502.596203703702</v>
      </c>
      <c r="B178" t="s">
        <v>1519</v>
      </c>
      <c r="C178" t="s">
        <v>1014</v>
      </c>
      <c r="D178">
        <v>12</v>
      </c>
      <c r="E178">
        <v>1</v>
      </c>
      <c r="F178">
        <v>2100</v>
      </c>
      <c r="G178" t="s">
        <v>87</v>
      </c>
      <c r="H178" t="s">
        <v>112</v>
      </c>
      <c r="I178">
        <v>3.36</v>
      </c>
      <c r="J178">
        <v>1.4</v>
      </c>
      <c r="K178">
        <v>1.4</v>
      </c>
      <c r="L178">
        <v>24.7</v>
      </c>
      <c r="O178">
        <v>149.38</v>
      </c>
      <c r="P178">
        <v>135.529</v>
      </c>
      <c r="Q178">
        <v>277.07299999999998</v>
      </c>
      <c r="R178">
        <v>81.134900000000002</v>
      </c>
      <c r="S178">
        <v>0</v>
      </c>
      <c r="T178">
        <v>-4302.38</v>
      </c>
      <c r="U178">
        <v>0</v>
      </c>
      <c r="V178">
        <v>0</v>
      </c>
      <c r="W178">
        <v>505.55700000000002</v>
      </c>
      <c r="X178">
        <v>943.14</v>
      </c>
      <c r="Y178">
        <v>2025.88</v>
      </c>
      <c r="Z178">
        <v>119.621</v>
      </c>
      <c r="AA178">
        <v>-65.064700000000002</v>
      </c>
      <c r="AB178">
        <v>643.11699999999996</v>
      </c>
      <c r="AC178">
        <v>220.49199999999999</v>
      </c>
      <c r="AD178">
        <v>114.539</v>
      </c>
      <c r="AE178">
        <v>0</v>
      </c>
      <c r="AF178">
        <v>43.1646</v>
      </c>
      <c r="AG178">
        <v>378.19600000000003</v>
      </c>
      <c r="AH178">
        <v>335.03100000000001</v>
      </c>
      <c r="AI178">
        <v>24.85</v>
      </c>
      <c r="AJ178">
        <v>13.58</v>
      </c>
      <c r="AK178">
        <v>3.66</v>
      </c>
      <c r="AL178">
        <v>12.08</v>
      </c>
      <c r="AM178">
        <v>0</v>
      </c>
      <c r="AN178">
        <v>-48.37</v>
      </c>
      <c r="AO178">
        <v>0</v>
      </c>
      <c r="AP178">
        <v>0</v>
      </c>
      <c r="AQ178">
        <v>7.37</v>
      </c>
      <c r="AR178">
        <v>17.440000000000001</v>
      </c>
      <c r="AS178">
        <v>27.51</v>
      </c>
      <c r="AT178">
        <v>1.64</v>
      </c>
      <c r="AU178">
        <v>59.76</v>
      </c>
      <c r="AV178">
        <v>54.17</v>
      </c>
      <c r="BI178">
        <v>0</v>
      </c>
      <c r="BJ178">
        <v>0.44054599999999999</v>
      </c>
      <c r="BK178">
        <v>3.1638600000000003E-2</v>
      </c>
      <c r="BL178">
        <v>1.40705E-2</v>
      </c>
      <c r="BM178">
        <v>0</v>
      </c>
      <c r="BN178">
        <v>-8.0562099999999998E-2</v>
      </c>
      <c r="BO178">
        <v>0</v>
      </c>
      <c r="BP178">
        <v>0</v>
      </c>
      <c r="BQ178">
        <v>0.134212</v>
      </c>
      <c r="BR178">
        <v>0.17528199999999999</v>
      </c>
      <c r="BS178">
        <v>0.30364400000000002</v>
      </c>
      <c r="BT178">
        <v>2.03874E-2</v>
      </c>
      <c r="BU178">
        <v>1.03922</v>
      </c>
      <c r="BV178">
        <v>0.48625499999999999</v>
      </c>
      <c r="BW178">
        <v>140.49700000000001</v>
      </c>
      <c r="BX178">
        <v>209.15</v>
      </c>
      <c r="BY178">
        <v>277.07299999999998</v>
      </c>
      <c r="BZ178">
        <v>81.134900000000002</v>
      </c>
      <c r="CA178">
        <v>-4302.38</v>
      </c>
      <c r="CB178">
        <v>505.55700000000002</v>
      </c>
      <c r="CC178">
        <v>943.46699999999998</v>
      </c>
      <c r="CD178">
        <v>2025.88</v>
      </c>
      <c r="CE178">
        <v>119.621</v>
      </c>
      <c r="CF178" s="27">
        <v>6.0639E-5</v>
      </c>
      <c r="CG178">
        <v>707.85500000000002</v>
      </c>
      <c r="CH178">
        <v>207.37899999999999</v>
      </c>
      <c r="CI178">
        <v>114.539</v>
      </c>
      <c r="CJ178">
        <v>43.1646</v>
      </c>
      <c r="CK178">
        <v>365.08300000000003</v>
      </c>
      <c r="CL178">
        <v>321.91800000000001</v>
      </c>
      <c r="CM178">
        <v>23.44</v>
      </c>
      <c r="CN178">
        <v>18.350000000000001</v>
      </c>
      <c r="CO178">
        <v>3.66</v>
      </c>
      <c r="CP178">
        <v>12.08</v>
      </c>
      <c r="CQ178">
        <v>-48.37</v>
      </c>
      <c r="CR178">
        <v>7.37</v>
      </c>
      <c r="CS178">
        <v>17.440000000000001</v>
      </c>
      <c r="CT178">
        <v>27.51</v>
      </c>
      <c r="CU178">
        <v>1.64</v>
      </c>
      <c r="CV178">
        <v>63.12</v>
      </c>
      <c r="CW178">
        <v>57.53</v>
      </c>
      <c r="DH178">
        <v>0</v>
      </c>
      <c r="DI178">
        <v>0.73802199999999996</v>
      </c>
      <c r="DJ178">
        <v>3.1638600000000003E-2</v>
      </c>
      <c r="DK178">
        <v>1.40705E-2</v>
      </c>
      <c r="DL178">
        <v>-8.0562099999999998E-2</v>
      </c>
      <c r="DM178">
        <v>0.134212</v>
      </c>
      <c r="DN178">
        <v>0.17513200000000001</v>
      </c>
      <c r="DO178">
        <v>0.30364400000000002</v>
      </c>
      <c r="DP178">
        <v>2.03874E-2</v>
      </c>
      <c r="DQ178">
        <v>1.3365400000000001</v>
      </c>
      <c r="DR178">
        <v>0.78373099999999996</v>
      </c>
      <c r="DS178" t="s">
        <v>1352</v>
      </c>
      <c r="DT178" t="s">
        <v>670</v>
      </c>
      <c r="DU178" t="s">
        <v>665</v>
      </c>
      <c r="DV178" t="s">
        <v>501</v>
      </c>
      <c r="DW178">
        <v>0.29732599999999998</v>
      </c>
      <c r="DX178">
        <v>0.29747600000000002</v>
      </c>
      <c r="DY178">
        <v>5.3</v>
      </c>
      <c r="DZ178">
        <v>5.8</v>
      </c>
      <c r="EC178">
        <v>149.38</v>
      </c>
      <c r="ED178">
        <v>135.529</v>
      </c>
      <c r="EE178">
        <v>277.07299999999998</v>
      </c>
      <c r="EF178">
        <v>81.134900000000002</v>
      </c>
      <c r="EG178">
        <v>0</v>
      </c>
      <c r="EH178">
        <v>-4302.38</v>
      </c>
      <c r="EI178">
        <v>0</v>
      </c>
      <c r="EJ178">
        <v>0</v>
      </c>
      <c r="EK178">
        <v>505.55700000000002</v>
      </c>
      <c r="EL178">
        <v>943.14</v>
      </c>
      <c r="EM178">
        <v>2025.88</v>
      </c>
      <c r="EN178">
        <v>119.621</v>
      </c>
      <c r="EO178">
        <v>-65.064700000000002</v>
      </c>
      <c r="EP178">
        <v>220.49199999999999</v>
      </c>
      <c r="EQ178">
        <v>114.539</v>
      </c>
      <c r="ER178">
        <v>0</v>
      </c>
      <c r="ES178">
        <v>43.1646</v>
      </c>
      <c r="ET178">
        <v>378.19600000000003</v>
      </c>
      <c r="EU178">
        <v>24.85</v>
      </c>
      <c r="EV178">
        <v>13.58</v>
      </c>
      <c r="EW178">
        <v>3.66</v>
      </c>
      <c r="EX178">
        <v>12.08</v>
      </c>
      <c r="EY178">
        <v>0</v>
      </c>
      <c r="EZ178">
        <v>-48.37</v>
      </c>
      <c r="FA178">
        <v>0</v>
      </c>
      <c r="FB178">
        <v>0</v>
      </c>
      <c r="FC178">
        <v>7.37</v>
      </c>
      <c r="FD178">
        <v>17.440000000000001</v>
      </c>
      <c r="FE178">
        <v>27.51</v>
      </c>
      <c r="FF178">
        <v>1.64</v>
      </c>
      <c r="FG178">
        <v>59.76</v>
      </c>
      <c r="FT178">
        <v>0</v>
      </c>
      <c r="FU178">
        <v>0.44054599999999999</v>
      </c>
      <c r="FV178">
        <v>3.1638600000000003E-2</v>
      </c>
      <c r="FW178">
        <v>1.40705E-2</v>
      </c>
      <c r="FX178">
        <v>0</v>
      </c>
      <c r="FY178">
        <v>-8.0562099999999998E-2</v>
      </c>
      <c r="FZ178">
        <v>0</v>
      </c>
      <c r="GA178">
        <v>0</v>
      </c>
      <c r="GB178">
        <v>0.134212</v>
      </c>
      <c r="GC178">
        <v>0.17528199999999999</v>
      </c>
      <c r="GD178">
        <v>0.30364400000000002</v>
      </c>
      <c r="GE178">
        <v>2.03874E-2</v>
      </c>
      <c r="GF178">
        <v>1.03922</v>
      </c>
      <c r="GG178">
        <v>467.20299999999997</v>
      </c>
      <c r="GH178">
        <v>1161.6600000000001</v>
      </c>
      <c r="GI178">
        <v>277.07299999999998</v>
      </c>
      <c r="GJ178">
        <v>0</v>
      </c>
      <c r="GK178">
        <v>2135</v>
      </c>
      <c r="GL178">
        <v>930.00099999999998</v>
      </c>
      <c r="GM178">
        <v>2637.81</v>
      </c>
      <c r="GN178">
        <v>297.5</v>
      </c>
      <c r="GO178">
        <v>7906.25</v>
      </c>
      <c r="GP178">
        <v>388.90899999999999</v>
      </c>
      <c r="GQ178">
        <v>168.15199999999999</v>
      </c>
      <c r="GR178">
        <v>65.400000000000006</v>
      </c>
      <c r="GS178">
        <v>622.46100000000001</v>
      </c>
      <c r="GT178">
        <v>49.003599999999999</v>
      </c>
      <c r="GU178">
        <v>54.21</v>
      </c>
      <c r="GV178">
        <v>3.66</v>
      </c>
      <c r="GW178">
        <v>39.268300000000004</v>
      </c>
      <c r="GX178">
        <v>31.93</v>
      </c>
      <c r="GY178">
        <v>23.209499999999998</v>
      </c>
      <c r="GZ178">
        <v>36.39</v>
      </c>
      <c r="HA178">
        <v>4.13</v>
      </c>
      <c r="HB178">
        <v>241.80099999999999</v>
      </c>
      <c r="HC178">
        <v>46.4</v>
      </c>
      <c r="HD178">
        <v>54.21</v>
      </c>
      <c r="HE178">
        <v>3.66</v>
      </c>
      <c r="HF178">
        <v>16.100000000000001</v>
      </c>
      <c r="HG178">
        <v>31.93</v>
      </c>
      <c r="HH178">
        <v>18.57</v>
      </c>
      <c r="HI178">
        <v>36.39</v>
      </c>
      <c r="HJ178">
        <v>4.13</v>
      </c>
      <c r="HK178">
        <v>211.39</v>
      </c>
      <c r="ID178">
        <v>0</v>
      </c>
      <c r="IE178">
        <v>2.4539200000000001</v>
      </c>
      <c r="IF178">
        <v>3.1638600000000003E-2</v>
      </c>
      <c r="IG178">
        <v>0</v>
      </c>
      <c r="IH178">
        <v>0.62342900000000001</v>
      </c>
      <c r="II178">
        <v>0.118043</v>
      </c>
      <c r="IJ178">
        <v>0.43196400000000001</v>
      </c>
      <c r="IK178">
        <v>6.2929700000000005E-2</v>
      </c>
      <c r="IL178">
        <v>3.72193</v>
      </c>
      <c r="IM178">
        <v>44.7</v>
      </c>
      <c r="IN178">
        <v>20</v>
      </c>
      <c r="IO178">
        <v>24.7</v>
      </c>
      <c r="IP178">
        <v>46.1</v>
      </c>
      <c r="IQ178">
        <v>20</v>
      </c>
      <c r="IR178">
        <v>26.1</v>
      </c>
      <c r="IU178">
        <v>20.18</v>
      </c>
      <c r="IV178">
        <v>33.99</v>
      </c>
      <c r="IW178">
        <v>24.84</v>
      </c>
      <c r="IX178">
        <v>32.69</v>
      </c>
      <c r="IY178">
        <v>20.18</v>
      </c>
      <c r="IZ178">
        <v>33.99</v>
      </c>
      <c r="JA178">
        <v>63.48</v>
      </c>
      <c r="JB178">
        <v>82.661900000000003</v>
      </c>
      <c r="JK178">
        <v>1</v>
      </c>
      <c r="JL178">
        <v>2.8233299999999999</v>
      </c>
      <c r="JM178">
        <v>2.8233299999999999</v>
      </c>
      <c r="JP178">
        <v>4303.6400000000003</v>
      </c>
      <c r="JQ178">
        <v>2.8233299999999999</v>
      </c>
      <c r="JR178">
        <v>0.25</v>
      </c>
      <c r="JS178">
        <v>0.4</v>
      </c>
      <c r="JT178">
        <v>2.2200000000000002</v>
      </c>
      <c r="JU178">
        <v>0.26</v>
      </c>
      <c r="JV178">
        <v>0.4</v>
      </c>
      <c r="JW178">
        <v>2.17</v>
      </c>
      <c r="JZ178">
        <v>1</v>
      </c>
      <c r="KA178">
        <v>1</v>
      </c>
      <c r="KB178">
        <v>33.214100000000002</v>
      </c>
      <c r="KC178">
        <v>18.922599999999999</v>
      </c>
      <c r="KD178">
        <v>33.212800000000001</v>
      </c>
      <c r="KE178">
        <v>21.256</v>
      </c>
      <c r="KF178">
        <v>50.195</v>
      </c>
      <c r="KG178">
        <v>45.932200000000002</v>
      </c>
      <c r="KJ178">
        <v>30.0212</v>
      </c>
      <c r="KK178">
        <v>31.085100000000001</v>
      </c>
      <c r="KL178">
        <v>55.284100000000002</v>
      </c>
      <c r="KM178">
        <v>16.012</v>
      </c>
      <c r="KN178">
        <v>0</v>
      </c>
      <c r="KO178">
        <v>-658.89300000000003</v>
      </c>
      <c r="KP178">
        <v>0</v>
      </c>
      <c r="KQ178">
        <v>0</v>
      </c>
      <c r="KR178">
        <v>109.703</v>
      </c>
      <c r="KS178">
        <v>187.78899999999999</v>
      </c>
      <c r="KT178">
        <v>413.96499999999997</v>
      </c>
      <c r="KU178">
        <v>26.198699999999999</v>
      </c>
      <c r="KV178">
        <v>211.166</v>
      </c>
      <c r="KW178">
        <v>1170.1600000000001</v>
      </c>
      <c r="KX178">
        <v>607.86199999999997</v>
      </c>
      <c r="KY178">
        <v>0</v>
      </c>
      <c r="KZ178">
        <v>229.07599999999999</v>
      </c>
      <c r="LA178">
        <v>2007.1</v>
      </c>
      <c r="LB178">
        <v>28.4787</v>
      </c>
      <c r="LC178">
        <v>49.5916</v>
      </c>
      <c r="LD178">
        <v>55.284100000000002</v>
      </c>
      <c r="LE178">
        <v>16.012</v>
      </c>
      <c r="LF178">
        <v>-658.89300000000003</v>
      </c>
      <c r="LG178">
        <v>109.703</v>
      </c>
      <c r="LH178">
        <v>187.92699999999999</v>
      </c>
      <c r="LI178">
        <v>413.96499999999997</v>
      </c>
      <c r="LJ178">
        <v>26.198699999999999</v>
      </c>
      <c r="LK178">
        <v>228.267</v>
      </c>
      <c r="LL178">
        <v>1100.57</v>
      </c>
      <c r="LM178">
        <v>607.86199999999997</v>
      </c>
      <c r="LN178">
        <v>229.07599999999999</v>
      </c>
      <c r="LO178">
        <v>1937.51</v>
      </c>
      <c r="LP178">
        <v>97.323899999999995</v>
      </c>
      <c r="LQ178">
        <v>281.65800000000002</v>
      </c>
      <c r="LR178">
        <v>55.284100000000002</v>
      </c>
      <c r="LS178">
        <v>0</v>
      </c>
      <c r="LT178">
        <v>463.08</v>
      </c>
      <c r="LU178">
        <v>187.226</v>
      </c>
      <c r="LV178">
        <v>544.68899999999996</v>
      </c>
      <c r="LW178">
        <v>71.471400000000003</v>
      </c>
      <c r="LX178">
        <v>1700.73</v>
      </c>
      <c r="LY178">
        <v>2063.9499999999998</v>
      </c>
      <c r="LZ178">
        <v>892.38499999999999</v>
      </c>
      <c r="MA178">
        <v>347.08</v>
      </c>
      <c r="MB178">
        <v>3303.42</v>
      </c>
    </row>
    <row r="179" spans="1:340" x14ac:dyDescent="0.25">
      <c r="A179" s="26">
        <v>44502.596203703702</v>
      </c>
      <c r="B179" t="s">
        <v>1519</v>
      </c>
      <c r="C179" t="s">
        <v>1015</v>
      </c>
      <c r="D179">
        <v>12</v>
      </c>
      <c r="E179">
        <v>1</v>
      </c>
      <c r="F179">
        <v>2100</v>
      </c>
      <c r="G179" t="s">
        <v>87</v>
      </c>
      <c r="H179" t="s">
        <v>112</v>
      </c>
      <c r="I179">
        <v>-1.39</v>
      </c>
      <c r="J179">
        <v>-0.6</v>
      </c>
      <c r="K179">
        <v>-0.6</v>
      </c>
      <c r="L179">
        <v>26.7</v>
      </c>
      <c r="O179">
        <v>142.43299999999999</v>
      </c>
      <c r="P179">
        <v>234.94300000000001</v>
      </c>
      <c r="Q179">
        <v>277.07299999999998</v>
      </c>
      <c r="R179">
        <v>81.134900000000002</v>
      </c>
      <c r="S179">
        <v>0</v>
      </c>
      <c r="T179">
        <v>-4302.38</v>
      </c>
      <c r="U179">
        <v>0</v>
      </c>
      <c r="V179">
        <v>0</v>
      </c>
      <c r="W179">
        <v>505.55700000000002</v>
      </c>
      <c r="X179">
        <v>943.23400000000004</v>
      </c>
      <c r="Y179">
        <v>2025.88</v>
      </c>
      <c r="Z179">
        <v>119.621</v>
      </c>
      <c r="AA179">
        <v>27.4954</v>
      </c>
      <c r="AB179">
        <v>735.58399999999995</v>
      </c>
      <c r="AC179">
        <v>210.23599999999999</v>
      </c>
      <c r="AD179">
        <v>114.539</v>
      </c>
      <c r="AE179">
        <v>0</v>
      </c>
      <c r="AF179">
        <v>43.1646</v>
      </c>
      <c r="AG179">
        <v>367.94</v>
      </c>
      <c r="AH179">
        <v>324.77499999999998</v>
      </c>
      <c r="AI179">
        <v>23.79</v>
      </c>
      <c r="AJ179">
        <v>19.39</v>
      </c>
      <c r="AK179">
        <v>3.66</v>
      </c>
      <c r="AL179">
        <v>12.08</v>
      </c>
      <c r="AM179">
        <v>0</v>
      </c>
      <c r="AN179">
        <v>-48.38</v>
      </c>
      <c r="AO179">
        <v>0</v>
      </c>
      <c r="AP179">
        <v>0</v>
      </c>
      <c r="AQ179">
        <v>7.37</v>
      </c>
      <c r="AR179">
        <v>17.45</v>
      </c>
      <c r="AS179">
        <v>27.51</v>
      </c>
      <c r="AT179">
        <v>1.64</v>
      </c>
      <c r="AU179">
        <v>64.510000000000005</v>
      </c>
      <c r="AV179">
        <v>58.92</v>
      </c>
      <c r="BI179">
        <v>0</v>
      </c>
      <c r="BJ179">
        <v>0.80318599999999996</v>
      </c>
      <c r="BK179">
        <v>3.1638600000000003E-2</v>
      </c>
      <c r="BL179">
        <v>1.40705E-2</v>
      </c>
      <c r="BM179">
        <v>0</v>
      </c>
      <c r="BN179">
        <v>-8.0562099999999998E-2</v>
      </c>
      <c r="BO179">
        <v>0</v>
      </c>
      <c r="BP179">
        <v>0</v>
      </c>
      <c r="BQ179">
        <v>0.134212</v>
      </c>
      <c r="BR179">
        <v>0.17584900000000001</v>
      </c>
      <c r="BS179">
        <v>0.30364400000000002</v>
      </c>
      <c r="BT179">
        <v>2.03874E-2</v>
      </c>
      <c r="BU179">
        <v>1.4024300000000001</v>
      </c>
      <c r="BV179">
        <v>0.84889499999999996</v>
      </c>
      <c r="BW179">
        <v>140.49700000000001</v>
      </c>
      <c r="BX179">
        <v>209.15</v>
      </c>
      <c r="BY179">
        <v>277.07299999999998</v>
      </c>
      <c r="BZ179">
        <v>81.134900000000002</v>
      </c>
      <c r="CA179">
        <v>-4302.38</v>
      </c>
      <c r="CB179">
        <v>505.55700000000002</v>
      </c>
      <c r="CC179">
        <v>943.46699999999998</v>
      </c>
      <c r="CD179">
        <v>2025.88</v>
      </c>
      <c r="CE179">
        <v>119.621</v>
      </c>
      <c r="CF179" s="27">
        <v>6.0639E-5</v>
      </c>
      <c r="CG179">
        <v>707.85500000000002</v>
      </c>
      <c r="CH179">
        <v>207.37899999999999</v>
      </c>
      <c r="CI179">
        <v>114.539</v>
      </c>
      <c r="CJ179">
        <v>43.1646</v>
      </c>
      <c r="CK179">
        <v>365.08300000000003</v>
      </c>
      <c r="CL179">
        <v>321.91800000000001</v>
      </c>
      <c r="CM179">
        <v>23.44</v>
      </c>
      <c r="CN179">
        <v>18.350000000000001</v>
      </c>
      <c r="CO179">
        <v>3.66</v>
      </c>
      <c r="CP179">
        <v>12.08</v>
      </c>
      <c r="CQ179">
        <v>-48.37</v>
      </c>
      <c r="CR179">
        <v>7.37</v>
      </c>
      <c r="CS179">
        <v>17.440000000000001</v>
      </c>
      <c r="CT179">
        <v>27.51</v>
      </c>
      <c r="CU179">
        <v>1.64</v>
      </c>
      <c r="CV179">
        <v>63.12</v>
      </c>
      <c r="CW179">
        <v>57.53</v>
      </c>
      <c r="DH179">
        <v>0</v>
      </c>
      <c r="DI179">
        <v>0.73802199999999996</v>
      </c>
      <c r="DJ179">
        <v>3.1638600000000003E-2</v>
      </c>
      <c r="DK179">
        <v>1.40705E-2</v>
      </c>
      <c r="DL179">
        <v>-8.0562099999999998E-2</v>
      </c>
      <c r="DM179">
        <v>0.134212</v>
      </c>
      <c r="DN179">
        <v>0.17513200000000001</v>
      </c>
      <c r="DO179">
        <v>0.30364400000000002</v>
      </c>
      <c r="DP179">
        <v>2.03874E-2</v>
      </c>
      <c r="DQ179">
        <v>1.3365400000000001</v>
      </c>
      <c r="DR179">
        <v>0.78373099999999996</v>
      </c>
      <c r="DS179" t="s">
        <v>1352</v>
      </c>
      <c r="DT179" t="s">
        <v>670</v>
      </c>
      <c r="DU179" t="s">
        <v>665</v>
      </c>
      <c r="DV179" t="s">
        <v>501</v>
      </c>
      <c r="DW179">
        <v>-6.5881300000000004E-2</v>
      </c>
      <c r="DX179">
        <v>-6.5164299999999994E-2</v>
      </c>
      <c r="DY179">
        <v>-2.2000000000000002</v>
      </c>
      <c r="DZ179">
        <v>-2.4</v>
      </c>
      <c r="EC179">
        <v>142.43299999999999</v>
      </c>
      <c r="ED179">
        <v>234.94300000000001</v>
      </c>
      <c r="EE179">
        <v>277.07299999999998</v>
      </c>
      <c r="EF179">
        <v>81.134900000000002</v>
      </c>
      <c r="EG179">
        <v>0</v>
      </c>
      <c r="EH179">
        <v>-4302.38</v>
      </c>
      <c r="EI179">
        <v>0</v>
      </c>
      <c r="EJ179">
        <v>0</v>
      </c>
      <c r="EK179">
        <v>505.55700000000002</v>
      </c>
      <c r="EL179">
        <v>943.23400000000004</v>
      </c>
      <c r="EM179">
        <v>2025.88</v>
      </c>
      <c r="EN179">
        <v>119.621</v>
      </c>
      <c r="EO179">
        <v>27.4954</v>
      </c>
      <c r="EP179">
        <v>210.23599999999999</v>
      </c>
      <c r="EQ179">
        <v>114.539</v>
      </c>
      <c r="ER179">
        <v>0</v>
      </c>
      <c r="ES179">
        <v>43.1646</v>
      </c>
      <c r="ET179">
        <v>367.94</v>
      </c>
      <c r="EU179">
        <v>23.79</v>
      </c>
      <c r="EV179">
        <v>19.39</v>
      </c>
      <c r="EW179">
        <v>3.66</v>
      </c>
      <c r="EX179">
        <v>12.08</v>
      </c>
      <c r="EY179">
        <v>0</v>
      </c>
      <c r="EZ179">
        <v>-48.38</v>
      </c>
      <c r="FA179">
        <v>0</v>
      </c>
      <c r="FB179">
        <v>0</v>
      </c>
      <c r="FC179">
        <v>7.37</v>
      </c>
      <c r="FD179">
        <v>17.45</v>
      </c>
      <c r="FE179">
        <v>27.51</v>
      </c>
      <c r="FF179">
        <v>1.64</v>
      </c>
      <c r="FG179">
        <v>64.510000000000005</v>
      </c>
      <c r="FT179">
        <v>0</v>
      </c>
      <c r="FU179">
        <v>0.80318599999999996</v>
      </c>
      <c r="FV179">
        <v>3.1638600000000003E-2</v>
      </c>
      <c r="FW179">
        <v>1.40705E-2</v>
      </c>
      <c r="FX179">
        <v>0</v>
      </c>
      <c r="FY179">
        <v>-8.0562099999999998E-2</v>
      </c>
      <c r="FZ179">
        <v>0</v>
      </c>
      <c r="GA179">
        <v>0</v>
      </c>
      <c r="GB179">
        <v>0.134212</v>
      </c>
      <c r="GC179">
        <v>0.17584900000000001</v>
      </c>
      <c r="GD179">
        <v>0.30364400000000002</v>
      </c>
      <c r="GE179">
        <v>2.03874E-2</v>
      </c>
      <c r="GF179">
        <v>1.4024300000000001</v>
      </c>
      <c r="GG179">
        <v>467.20299999999997</v>
      </c>
      <c r="GH179">
        <v>1161.6600000000001</v>
      </c>
      <c r="GI179">
        <v>277.07299999999998</v>
      </c>
      <c r="GJ179">
        <v>0</v>
      </c>
      <c r="GK179">
        <v>2135</v>
      </c>
      <c r="GL179">
        <v>930.00099999999998</v>
      </c>
      <c r="GM179">
        <v>2637.81</v>
      </c>
      <c r="GN179">
        <v>297.5</v>
      </c>
      <c r="GO179">
        <v>7906.25</v>
      </c>
      <c r="GP179">
        <v>388.90899999999999</v>
      </c>
      <c r="GQ179">
        <v>168.15199999999999</v>
      </c>
      <c r="GR179">
        <v>65.400000000000006</v>
      </c>
      <c r="GS179">
        <v>622.46100000000001</v>
      </c>
      <c r="GT179">
        <v>49.003599999999999</v>
      </c>
      <c r="GU179">
        <v>54.21</v>
      </c>
      <c r="GV179">
        <v>3.66</v>
      </c>
      <c r="GW179">
        <v>39.268300000000004</v>
      </c>
      <c r="GX179">
        <v>31.93</v>
      </c>
      <c r="GY179">
        <v>23.209499999999998</v>
      </c>
      <c r="GZ179">
        <v>36.39</v>
      </c>
      <c r="HA179">
        <v>4.13</v>
      </c>
      <c r="HB179">
        <v>241.80099999999999</v>
      </c>
      <c r="HC179">
        <v>46.4</v>
      </c>
      <c r="HD179">
        <v>54.21</v>
      </c>
      <c r="HE179">
        <v>3.66</v>
      </c>
      <c r="HF179">
        <v>16.100000000000001</v>
      </c>
      <c r="HG179">
        <v>31.93</v>
      </c>
      <c r="HH179">
        <v>18.57</v>
      </c>
      <c r="HI179">
        <v>36.39</v>
      </c>
      <c r="HJ179">
        <v>4.13</v>
      </c>
      <c r="HK179">
        <v>211.39</v>
      </c>
      <c r="ID179">
        <v>0</v>
      </c>
      <c r="IE179">
        <v>2.4539200000000001</v>
      </c>
      <c r="IF179">
        <v>3.1638600000000003E-2</v>
      </c>
      <c r="IG179">
        <v>0</v>
      </c>
      <c r="IH179">
        <v>0.62342900000000001</v>
      </c>
      <c r="II179">
        <v>0.118043</v>
      </c>
      <c r="IJ179">
        <v>0.43196400000000001</v>
      </c>
      <c r="IK179">
        <v>6.2929700000000005E-2</v>
      </c>
      <c r="IL179">
        <v>3.72193</v>
      </c>
      <c r="IM179">
        <v>46.7</v>
      </c>
      <c r="IN179">
        <v>20</v>
      </c>
      <c r="IO179">
        <v>26.7</v>
      </c>
      <c r="IP179">
        <v>46.1</v>
      </c>
      <c r="IQ179">
        <v>20</v>
      </c>
      <c r="IR179">
        <v>26.1</v>
      </c>
      <c r="IU179">
        <v>25.9</v>
      </c>
      <c r="IV179">
        <v>33.020000000000003</v>
      </c>
      <c r="IW179">
        <v>24.84</v>
      </c>
      <c r="IX179">
        <v>32.69</v>
      </c>
      <c r="IY179">
        <v>25.9</v>
      </c>
      <c r="IZ179">
        <v>33.020000000000003</v>
      </c>
      <c r="JA179">
        <v>63.48</v>
      </c>
      <c r="JB179">
        <v>82.661900000000003</v>
      </c>
      <c r="JK179">
        <v>1</v>
      </c>
      <c r="JL179">
        <v>2.8233299999999999</v>
      </c>
      <c r="JM179">
        <v>2.8233299999999999</v>
      </c>
      <c r="JP179">
        <v>4303.6400000000003</v>
      </c>
      <c r="JQ179">
        <v>2.8233299999999999</v>
      </c>
      <c r="JR179">
        <v>0.26</v>
      </c>
      <c r="JS179">
        <v>0.4</v>
      </c>
      <c r="JT179">
        <v>2.19</v>
      </c>
      <c r="JU179">
        <v>0.26</v>
      </c>
      <c r="JV179">
        <v>0.4</v>
      </c>
      <c r="JW179">
        <v>2.17</v>
      </c>
      <c r="JZ179">
        <v>1</v>
      </c>
      <c r="KA179">
        <v>1</v>
      </c>
      <c r="KB179">
        <v>33.214100000000002</v>
      </c>
      <c r="KC179">
        <v>21.21</v>
      </c>
      <c r="KD179">
        <v>33.212800000000001</v>
      </c>
      <c r="KE179">
        <v>21.256</v>
      </c>
      <c r="KF179">
        <v>50.195</v>
      </c>
      <c r="KG179">
        <v>45.932200000000002</v>
      </c>
      <c r="KJ179">
        <v>28.6647</v>
      </c>
      <c r="KK179">
        <v>55.942100000000003</v>
      </c>
      <c r="KL179">
        <v>55.284100000000002</v>
      </c>
      <c r="KM179">
        <v>16.012</v>
      </c>
      <c r="KN179">
        <v>0</v>
      </c>
      <c r="KO179">
        <v>-658.89300000000003</v>
      </c>
      <c r="KP179">
        <v>0</v>
      </c>
      <c r="KQ179">
        <v>0</v>
      </c>
      <c r="KR179">
        <v>109.703</v>
      </c>
      <c r="KS179">
        <v>187.99100000000001</v>
      </c>
      <c r="KT179">
        <v>413.96499999999997</v>
      </c>
      <c r="KU179">
        <v>26.198699999999999</v>
      </c>
      <c r="KV179">
        <v>234.86799999999999</v>
      </c>
      <c r="KW179">
        <v>1115.73</v>
      </c>
      <c r="KX179">
        <v>607.86199999999997</v>
      </c>
      <c r="KY179">
        <v>0</v>
      </c>
      <c r="KZ179">
        <v>229.07599999999999</v>
      </c>
      <c r="LA179">
        <v>1952.67</v>
      </c>
      <c r="LB179">
        <v>28.4787</v>
      </c>
      <c r="LC179">
        <v>49.5916</v>
      </c>
      <c r="LD179">
        <v>55.284100000000002</v>
      </c>
      <c r="LE179">
        <v>16.012</v>
      </c>
      <c r="LF179">
        <v>-658.89300000000003</v>
      </c>
      <c r="LG179">
        <v>109.703</v>
      </c>
      <c r="LH179">
        <v>187.92699999999999</v>
      </c>
      <c r="LI179">
        <v>413.96499999999997</v>
      </c>
      <c r="LJ179">
        <v>26.198699999999999</v>
      </c>
      <c r="LK179">
        <v>228.267</v>
      </c>
      <c r="LL179">
        <v>1100.57</v>
      </c>
      <c r="LM179">
        <v>607.86199999999997</v>
      </c>
      <c r="LN179">
        <v>229.07599999999999</v>
      </c>
      <c r="LO179">
        <v>1937.51</v>
      </c>
      <c r="LP179">
        <v>97.323899999999995</v>
      </c>
      <c r="LQ179">
        <v>281.65800000000002</v>
      </c>
      <c r="LR179">
        <v>55.284100000000002</v>
      </c>
      <c r="LS179">
        <v>0</v>
      </c>
      <c r="LT179">
        <v>463.08</v>
      </c>
      <c r="LU179">
        <v>187.226</v>
      </c>
      <c r="LV179">
        <v>544.68899999999996</v>
      </c>
      <c r="LW179">
        <v>71.471400000000003</v>
      </c>
      <c r="LX179">
        <v>1700.73</v>
      </c>
      <c r="LY179">
        <v>2063.9499999999998</v>
      </c>
      <c r="LZ179">
        <v>892.38499999999999</v>
      </c>
      <c r="MA179">
        <v>347.08</v>
      </c>
      <c r="MB179">
        <v>3303.42</v>
      </c>
    </row>
    <row r="180" spans="1:340" x14ac:dyDescent="0.25">
      <c r="A180" s="26">
        <v>44502.596655092595</v>
      </c>
      <c r="B180" t="s">
        <v>1520</v>
      </c>
      <c r="C180" t="s">
        <v>1017</v>
      </c>
      <c r="D180">
        <v>12</v>
      </c>
      <c r="E180">
        <v>8</v>
      </c>
      <c r="F180">
        <v>6960</v>
      </c>
      <c r="G180" t="s">
        <v>87</v>
      </c>
      <c r="H180" t="s">
        <v>393</v>
      </c>
      <c r="I180">
        <v>8.98</v>
      </c>
      <c r="J180">
        <v>3.2</v>
      </c>
      <c r="K180">
        <v>3.2</v>
      </c>
      <c r="L180">
        <v>24.1</v>
      </c>
      <c r="O180">
        <v>169.05199999999999</v>
      </c>
      <c r="P180">
        <v>1601.01</v>
      </c>
      <c r="Q180">
        <v>1100.08</v>
      </c>
      <c r="R180">
        <v>581.726</v>
      </c>
      <c r="S180">
        <v>0</v>
      </c>
      <c r="T180">
        <v>-24605.599999999999</v>
      </c>
      <c r="U180">
        <v>0</v>
      </c>
      <c r="V180">
        <v>0</v>
      </c>
      <c r="W180">
        <v>2033.7</v>
      </c>
      <c r="X180">
        <v>5640.35</v>
      </c>
      <c r="Y180">
        <v>12062</v>
      </c>
      <c r="Z180">
        <v>433.91399999999999</v>
      </c>
      <c r="AA180">
        <v>-983.84100000000001</v>
      </c>
      <c r="AB180">
        <v>3451.87</v>
      </c>
      <c r="AC180">
        <v>249.529</v>
      </c>
      <c r="AD180">
        <v>714.09799999999996</v>
      </c>
      <c r="AE180">
        <v>0</v>
      </c>
      <c r="AF180">
        <v>299.60500000000002</v>
      </c>
      <c r="AG180">
        <v>1263.23</v>
      </c>
      <c r="AH180">
        <v>963.62599999999998</v>
      </c>
      <c r="AI180">
        <v>8.5299999999999994</v>
      </c>
      <c r="AJ180">
        <v>23.13</v>
      </c>
      <c r="AK180">
        <v>4.38</v>
      </c>
      <c r="AL180">
        <v>22.84</v>
      </c>
      <c r="AM180">
        <v>0</v>
      </c>
      <c r="AN180">
        <v>-83.39</v>
      </c>
      <c r="AO180">
        <v>0</v>
      </c>
      <c r="AP180">
        <v>0</v>
      </c>
      <c r="AQ180">
        <v>8.9499999999999993</v>
      </c>
      <c r="AR180">
        <v>31.8</v>
      </c>
      <c r="AS180">
        <v>49.46</v>
      </c>
      <c r="AT180">
        <v>1.79</v>
      </c>
      <c r="AU180">
        <v>67.489999999999995</v>
      </c>
      <c r="AV180">
        <v>58.88</v>
      </c>
      <c r="BI180">
        <v>0</v>
      </c>
      <c r="BJ180">
        <v>4.2800700000000003</v>
      </c>
      <c r="BK180">
        <v>0.12561700000000001</v>
      </c>
      <c r="BL180">
        <v>7.7370900000000006E-2</v>
      </c>
      <c r="BM180">
        <v>0</v>
      </c>
      <c r="BN180">
        <v>-0.46073999999999998</v>
      </c>
      <c r="BO180">
        <v>0</v>
      </c>
      <c r="BP180">
        <v>0</v>
      </c>
      <c r="BQ180">
        <v>0.53989299999999996</v>
      </c>
      <c r="BR180">
        <v>0.88521099999999997</v>
      </c>
      <c r="BS180">
        <v>1.82348</v>
      </c>
      <c r="BT180">
        <v>7.39533E-2</v>
      </c>
      <c r="BU180">
        <v>7.3448500000000001</v>
      </c>
      <c r="BV180">
        <v>4.48306</v>
      </c>
      <c r="BW180">
        <v>175.16900000000001</v>
      </c>
      <c r="BX180">
        <v>2558.3200000000002</v>
      </c>
      <c r="BY180">
        <v>1100.08</v>
      </c>
      <c r="BZ180">
        <v>581.726</v>
      </c>
      <c r="CA180">
        <v>-24605.599999999999</v>
      </c>
      <c r="CB180">
        <v>2033.7</v>
      </c>
      <c r="CC180">
        <v>5660.76</v>
      </c>
      <c r="CD180">
        <v>12062</v>
      </c>
      <c r="CE180">
        <v>433.91399999999999</v>
      </c>
      <c r="CF180">
        <v>3.0209200000000001E-4</v>
      </c>
      <c r="CG180">
        <v>4415.3</v>
      </c>
      <c r="CH180">
        <v>258.55799999999999</v>
      </c>
      <c r="CI180">
        <v>714.09799999999996</v>
      </c>
      <c r="CJ180">
        <v>299.60500000000002</v>
      </c>
      <c r="CK180">
        <v>1272.26</v>
      </c>
      <c r="CL180">
        <v>972.65499999999997</v>
      </c>
      <c r="CM180">
        <v>8.9</v>
      </c>
      <c r="CN180">
        <v>31.74</v>
      </c>
      <c r="CO180">
        <v>4.38</v>
      </c>
      <c r="CP180">
        <v>22.84</v>
      </c>
      <c r="CQ180">
        <v>-83.5</v>
      </c>
      <c r="CR180">
        <v>8.9499999999999993</v>
      </c>
      <c r="CS180">
        <v>31.88</v>
      </c>
      <c r="CT180">
        <v>49.46</v>
      </c>
      <c r="CU180">
        <v>1.79</v>
      </c>
      <c r="CV180">
        <v>76.44</v>
      </c>
      <c r="CW180">
        <v>67.86</v>
      </c>
      <c r="DH180">
        <v>0</v>
      </c>
      <c r="DI180">
        <v>5.5185300000000002</v>
      </c>
      <c r="DJ180">
        <v>0.12561700000000001</v>
      </c>
      <c r="DK180">
        <v>7.7370900000000006E-2</v>
      </c>
      <c r="DL180">
        <v>-0.46073999999999998</v>
      </c>
      <c r="DM180">
        <v>0.53989299999999996</v>
      </c>
      <c r="DN180">
        <v>0.88592700000000002</v>
      </c>
      <c r="DO180">
        <v>1.82348</v>
      </c>
      <c r="DP180">
        <v>7.39533E-2</v>
      </c>
      <c r="DQ180">
        <v>8.5840300000000003</v>
      </c>
      <c r="DR180">
        <v>5.7215199999999999</v>
      </c>
      <c r="DS180" t="s">
        <v>1352</v>
      </c>
      <c r="DT180" t="s">
        <v>670</v>
      </c>
      <c r="DU180" t="s">
        <v>665</v>
      </c>
      <c r="DV180" t="s">
        <v>501</v>
      </c>
      <c r="DW180">
        <v>1.2391799999999999</v>
      </c>
      <c r="DX180">
        <v>1.2384599999999999</v>
      </c>
      <c r="DY180">
        <v>11.7</v>
      </c>
      <c r="DZ180">
        <v>13.2</v>
      </c>
      <c r="EC180">
        <v>169.05199999999999</v>
      </c>
      <c r="ED180">
        <v>1601.01</v>
      </c>
      <c r="EE180">
        <v>1100.08</v>
      </c>
      <c r="EF180">
        <v>581.726</v>
      </c>
      <c r="EG180">
        <v>0</v>
      </c>
      <c r="EH180">
        <v>-24605.599999999999</v>
      </c>
      <c r="EI180">
        <v>0</v>
      </c>
      <c r="EJ180">
        <v>0</v>
      </c>
      <c r="EK180">
        <v>2033.7</v>
      </c>
      <c r="EL180">
        <v>5640.35</v>
      </c>
      <c r="EM180">
        <v>12062</v>
      </c>
      <c r="EN180">
        <v>433.91399999999999</v>
      </c>
      <c r="EO180">
        <v>-983.84100000000001</v>
      </c>
      <c r="EP180">
        <v>249.529</v>
      </c>
      <c r="EQ180">
        <v>714.09799999999996</v>
      </c>
      <c r="ER180">
        <v>0</v>
      </c>
      <c r="ES180">
        <v>299.60500000000002</v>
      </c>
      <c r="ET180">
        <v>1263.23</v>
      </c>
      <c r="EU180">
        <v>8.5299999999999994</v>
      </c>
      <c r="EV180">
        <v>23.13</v>
      </c>
      <c r="EW180">
        <v>4.38</v>
      </c>
      <c r="EX180">
        <v>22.84</v>
      </c>
      <c r="EY180">
        <v>0</v>
      </c>
      <c r="EZ180">
        <v>-83.39</v>
      </c>
      <c r="FA180">
        <v>0</v>
      </c>
      <c r="FB180">
        <v>0</v>
      </c>
      <c r="FC180">
        <v>8.9499999999999993</v>
      </c>
      <c r="FD180">
        <v>31.8</v>
      </c>
      <c r="FE180">
        <v>49.46</v>
      </c>
      <c r="FF180">
        <v>1.79</v>
      </c>
      <c r="FG180">
        <v>67.489999999999995</v>
      </c>
      <c r="FT180">
        <v>0</v>
      </c>
      <c r="FU180">
        <v>4.2800700000000003</v>
      </c>
      <c r="FV180">
        <v>0.12561700000000001</v>
      </c>
      <c r="FW180">
        <v>7.7370900000000006E-2</v>
      </c>
      <c r="FX180">
        <v>0</v>
      </c>
      <c r="FY180">
        <v>-0.46073999999999998</v>
      </c>
      <c r="FZ180">
        <v>0</v>
      </c>
      <c r="GA180">
        <v>0</v>
      </c>
      <c r="GB180">
        <v>0.53989299999999996</v>
      </c>
      <c r="GC180">
        <v>0.88521099999999997</v>
      </c>
      <c r="GD180">
        <v>1.82348</v>
      </c>
      <c r="GE180">
        <v>7.39533E-2</v>
      </c>
      <c r="GF180">
        <v>7.3448500000000001</v>
      </c>
      <c r="GG180">
        <v>981.54200000000003</v>
      </c>
      <c r="GH180">
        <v>5709.93</v>
      </c>
      <c r="GI180">
        <v>1100.08</v>
      </c>
      <c r="GJ180">
        <v>0</v>
      </c>
      <c r="GK180">
        <v>5894.96</v>
      </c>
      <c r="GL180">
        <v>6547.69</v>
      </c>
      <c r="GM180">
        <v>10697.7</v>
      </c>
      <c r="GN180">
        <v>540.49900000000002</v>
      </c>
      <c r="GO180">
        <v>31472.400000000001</v>
      </c>
      <c r="GP180">
        <v>817.05499999999995</v>
      </c>
      <c r="GQ180">
        <v>1121.78</v>
      </c>
      <c r="GR180">
        <v>291.12400000000002</v>
      </c>
      <c r="GS180">
        <v>2229.96</v>
      </c>
      <c r="GT180">
        <v>31.7774</v>
      </c>
      <c r="GU180">
        <v>63.58</v>
      </c>
      <c r="GV180">
        <v>4.38</v>
      </c>
      <c r="GW180">
        <v>65.795900000000003</v>
      </c>
      <c r="GX180">
        <v>26.6</v>
      </c>
      <c r="GY180">
        <v>41.05</v>
      </c>
      <c r="GZ180">
        <v>44.53</v>
      </c>
      <c r="HA180">
        <v>2.2599999999999998</v>
      </c>
      <c r="HB180">
        <v>279.97300000000001</v>
      </c>
      <c r="HC180">
        <v>29.52</v>
      </c>
      <c r="HD180">
        <v>63.58</v>
      </c>
      <c r="HE180">
        <v>4.38</v>
      </c>
      <c r="HF180">
        <v>32.24</v>
      </c>
      <c r="HG180">
        <v>26.6</v>
      </c>
      <c r="HH180">
        <v>34.56</v>
      </c>
      <c r="HI180">
        <v>44.53</v>
      </c>
      <c r="HJ180">
        <v>2.2599999999999998</v>
      </c>
      <c r="HK180">
        <v>237.67</v>
      </c>
      <c r="ID180">
        <v>0</v>
      </c>
      <c r="IE180">
        <v>9.1998499999999996</v>
      </c>
      <c r="IF180">
        <v>0.12561700000000001</v>
      </c>
      <c r="IG180">
        <v>0</v>
      </c>
      <c r="IH180">
        <v>1.7213499999999999</v>
      </c>
      <c r="II180">
        <v>0.80892399999999998</v>
      </c>
      <c r="IJ180">
        <v>1.7518499999999999</v>
      </c>
      <c r="IK180">
        <v>0.114331</v>
      </c>
      <c r="IL180">
        <v>13.7219</v>
      </c>
      <c r="IM180">
        <v>53.9</v>
      </c>
      <c r="IN180">
        <v>29.8</v>
      </c>
      <c r="IO180">
        <v>24.1</v>
      </c>
      <c r="IP180">
        <v>57.1</v>
      </c>
      <c r="IQ180">
        <v>29.8</v>
      </c>
      <c r="IR180">
        <v>27.3</v>
      </c>
      <c r="IU180">
        <v>30.49</v>
      </c>
      <c r="IV180">
        <v>28.39</v>
      </c>
      <c r="IW180">
        <v>39.130000000000003</v>
      </c>
      <c r="IX180">
        <v>28.73</v>
      </c>
      <c r="IY180">
        <v>30.49</v>
      </c>
      <c r="IZ180">
        <v>28.39</v>
      </c>
      <c r="JA180">
        <v>71.52</v>
      </c>
      <c r="JB180">
        <v>94.013300000000001</v>
      </c>
      <c r="JK180">
        <v>1</v>
      </c>
      <c r="JL180">
        <v>16.146799999999999</v>
      </c>
      <c r="JM180">
        <v>16.146799999999999</v>
      </c>
      <c r="JP180">
        <v>24612.799999999999</v>
      </c>
      <c r="JQ180">
        <v>16.146799999999999</v>
      </c>
      <c r="JR180">
        <v>1.45</v>
      </c>
      <c r="JS180">
        <v>2.3199999999999998</v>
      </c>
      <c r="JT180">
        <v>7.83</v>
      </c>
      <c r="JU180">
        <v>1.49</v>
      </c>
      <c r="JV180">
        <v>2.2799999999999998</v>
      </c>
      <c r="JW180">
        <v>8.1</v>
      </c>
      <c r="JZ180">
        <v>2</v>
      </c>
      <c r="KA180">
        <v>8</v>
      </c>
      <c r="KB180">
        <v>78.5642</v>
      </c>
      <c r="KC180">
        <v>60.209400000000002</v>
      </c>
      <c r="KD180">
        <v>79.346900000000005</v>
      </c>
      <c r="KE180">
        <v>78.117199999999997</v>
      </c>
      <c r="KF180">
        <v>141.309</v>
      </c>
      <c r="KG180">
        <v>155.96600000000001</v>
      </c>
      <c r="KJ180">
        <v>33.782499999999999</v>
      </c>
      <c r="KK180">
        <v>398.83100000000002</v>
      </c>
      <c r="KL180">
        <v>219.49799999999999</v>
      </c>
      <c r="KM180">
        <v>114.486</v>
      </c>
      <c r="KN180">
        <v>0</v>
      </c>
      <c r="KO180">
        <v>-3768.26</v>
      </c>
      <c r="KP180">
        <v>0</v>
      </c>
      <c r="KQ180">
        <v>0</v>
      </c>
      <c r="KR180">
        <v>441.303</v>
      </c>
      <c r="KS180">
        <v>1120.32</v>
      </c>
      <c r="KT180">
        <v>2466.0500000000002</v>
      </c>
      <c r="KU180">
        <v>95.033199999999994</v>
      </c>
      <c r="KV180">
        <v>1121.05</v>
      </c>
      <c r="KW180">
        <v>1324.26</v>
      </c>
      <c r="KX180">
        <v>3789.74</v>
      </c>
      <c r="KY180">
        <v>0</v>
      </c>
      <c r="KZ180">
        <v>1590.01</v>
      </c>
      <c r="LA180">
        <v>6704.01</v>
      </c>
      <c r="LB180">
        <v>34.858800000000002</v>
      </c>
      <c r="LC180">
        <v>625.63800000000003</v>
      </c>
      <c r="LD180">
        <v>219.49799999999999</v>
      </c>
      <c r="LE180">
        <v>114.486</v>
      </c>
      <c r="LF180">
        <v>-3768.26</v>
      </c>
      <c r="LG180">
        <v>441.303</v>
      </c>
      <c r="LH180">
        <v>1124.2</v>
      </c>
      <c r="LI180">
        <v>2466.0500000000002</v>
      </c>
      <c r="LJ180">
        <v>95.033199999999994</v>
      </c>
      <c r="LK180">
        <v>1352.81</v>
      </c>
      <c r="LL180">
        <v>1372.17</v>
      </c>
      <c r="LM180">
        <v>3789.74</v>
      </c>
      <c r="LN180">
        <v>1590.01</v>
      </c>
      <c r="LO180">
        <v>6751.93</v>
      </c>
      <c r="LP180">
        <v>204.58199999999999</v>
      </c>
      <c r="LQ180">
        <v>1354.48</v>
      </c>
      <c r="LR180">
        <v>219.49799999999999</v>
      </c>
      <c r="LS180">
        <v>0</v>
      </c>
      <c r="LT180">
        <v>1278.6099999999999</v>
      </c>
      <c r="LU180">
        <v>1315.06</v>
      </c>
      <c r="LV180">
        <v>2209.0100000000002</v>
      </c>
      <c r="LW180">
        <v>129.84899999999999</v>
      </c>
      <c r="LX180">
        <v>6711.09</v>
      </c>
      <c r="LY180">
        <v>4336.1400000000003</v>
      </c>
      <c r="LZ180">
        <v>5953.31</v>
      </c>
      <c r="MA180">
        <v>1545</v>
      </c>
      <c r="MB180">
        <v>11834.4</v>
      </c>
    </row>
    <row r="181" spans="1:340" x14ac:dyDescent="0.25">
      <c r="A181" s="26">
        <v>44502.59710648148</v>
      </c>
      <c r="B181" t="s">
        <v>1521</v>
      </c>
      <c r="C181" t="s">
        <v>1019</v>
      </c>
      <c r="D181">
        <v>12</v>
      </c>
      <c r="E181">
        <v>8</v>
      </c>
      <c r="F181">
        <v>6960</v>
      </c>
      <c r="G181" t="s">
        <v>87</v>
      </c>
      <c r="H181" t="s">
        <v>112</v>
      </c>
      <c r="I181">
        <v>-8.3800000000000008</v>
      </c>
      <c r="J181">
        <v>-3</v>
      </c>
      <c r="K181">
        <v>-3</v>
      </c>
      <c r="L181">
        <v>30.3</v>
      </c>
      <c r="O181">
        <v>169.05199999999999</v>
      </c>
      <c r="P181">
        <v>1601.01</v>
      </c>
      <c r="Q181">
        <v>1100.08</v>
      </c>
      <c r="R181">
        <v>0</v>
      </c>
      <c r="S181">
        <v>0</v>
      </c>
      <c r="T181">
        <v>-24605.599999999999</v>
      </c>
      <c r="U181">
        <v>0</v>
      </c>
      <c r="V181">
        <v>0</v>
      </c>
      <c r="W181">
        <v>2033.7</v>
      </c>
      <c r="X181">
        <v>5640.35</v>
      </c>
      <c r="Y181">
        <v>12062</v>
      </c>
      <c r="Z181">
        <v>433.91399999999999</v>
      </c>
      <c r="AA181">
        <v>-1565.57</v>
      </c>
      <c r="AB181">
        <v>2870.14</v>
      </c>
      <c r="AC181">
        <v>249.529</v>
      </c>
      <c r="AD181">
        <v>1398.98</v>
      </c>
      <c r="AE181">
        <v>0</v>
      </c>
      <c r="AF181">
        <v>299.60500000000002</v>
      </c>
      <c r="AG181">
        <v>1948.11</v>
      </c>
      <c r="AH181">
        <v>1648.51</v>
      </c>
      <c r="AI181">
        <v>8.5299999999999994</v>
      </c>
      <c r="AJ181">
        <v>23.13</v>
      </c>
      <c r="AK181">
        <v>4.38</v>
      </c>
      <c r="AL181">
        <v>40.200000000000003</v>
      </c>
      <c r="AM181">
        <v>0</v>
      </c>
      <c r="AN181">
        <v>-83.29</v>
      </c>
      <c r="AO181">
        <v>0</v>
      </c>
      <c r="AP181">
        <v>0</v>
      </c>
      <c r="AQ181">
        <v>8.9499999999999993</v>
      </c>
      <c r="AR181">
        <v>31.8</v>
      </c>
      <c r="AS181">
        <v>49.46</v>
      </c>
      <c r="AT181">
        <v>1.79</v>
      </c>
      <c r="AU181">
        <v>84.95</v>
      </c>
      <c r="AV181">
        <v>76.239999999999995</v>
      </c>
      <c r="BI181">
        <v>0</v>
      </c>
      <c r="BJ181">
        <v>4.2800700000000003</v>
      </c>
      <c r="BK181">
        <v>0.12561700000000001</v>
      </c>
      <c r="BL181">
        <v>0</v>
      </c>
      <c r="BM181">
        <v>0</v>
      </c>
      <c r="BN181">
        <v>-0.46073999999999998</v>
      </c>
      <c r="BO181">
        <v>0</v>
      </c>
      <c r="BP181">
        <v>0</v>
      </c>
      <c r="BQ181">
        <v>0.53989299999999996</v>
      </c>
      <c r="BR181">
        <v>0.88521099999999997</v>
      </c>
      <c r="BS181">
        <v>1.82348</v>
      </c>
      <c r="BT181">
        <v>7.39533E-2</v>
      </c>
      <c r="BU181">
        <v>7.2674799999999999</v>
      </c>
      <c r="BV181">
        <v>4.4056899999999999</v>
      </c>
      <c r="BW181">
        <v>175.16900000000001</v>
      </c>
      <c r="BX181">
        <v>2558.3200000000002</v>
      </c>
      <c r="BY181">
        <v>1100.08</v>
      </c>
      <c r="BZ181">
        <v>581.726</v>
      </c>
      <c r="CA181">
        <v>-24605.599999999999</v>
      </c>
      <c r="CB181">
        <v>2033.7</v>
      </c>
      <c r="CC181">
        <v>5660.76</v>
      </c>
      <c r="CD181">
        <v>12062</v>
      </c>
      <c r="CE181">
        <v>433.91399999999999</v>
      </c>
      <c r="CF181">
        <v>3.0209200000000001E-4</v>
      </c>
      <c r="CG181">
        <v>4415.3</v>
      </c>
      <c r="CH181">
        <v>258.55799999999999</v>
      </c>
      <c r="CI181">
        <v>714.09799999999996</v>
      </c>
      <c r="CJ181">
        <v>299.60500000000002</v>
      </c>
      <c r="CK181">
        <v>1272.26</v>
      </c>
      <c r="CL181">
        <v>972.65499999999997</v>
      </c>
      <c r="CM181">
        <v>8.9</v>
      </c>
      <c r="CN181">
        <v>31.74</v>
      </c>
      <c r="CO181">
        <v>4.38</v>
      </c>
      <c r="CP181">
        <v>22.84</v>
      </c>
      <c r="CQ181">
        <v>-83.5</v>
      </c>
      <c r="CR181">
        <v>8.9499999999999993</v>
      </c>
      <c r="CS181">
        <v>31.88</v>
      </c>
      <c r="CT181">
        <v>49.46</v>
      </c>
      <c r="CU181">
        <v>1.79</v>
      </c>
      <c r="CV181">
        <v>76.44</v>
      </c>
      <c r="CW181">
        <v>67.86</v>
      </c>
      <c r="DH181">
        <v>0</v>
      </c>
      <c r="DI181">
        <v>5.5185300000000002</v>
      </c>
      <c r="DJ181">
        <v>0.12561700000000001</v>
      </c>
      <c r="DK181">
        <v>7.7370900000000006E-2</v>
      </c>
      <c r="DL181">
        <v>-0.46073999999999998</v>
      </c>
      <c r="DM181">
        <v>0.53989299999999996</v>
      </c>
      <c r="DN181">
        <v>0.88592700000000002</v>
      </c>
      <c r="DO181">
        <v>1.82348</v>
      </c>
      <c r="DP181">
        <v>7.39533E-2</v>
      </c>
      <c r="DQ181">
        <v>8.5840300000000003</v>
      </c>
      <c r="DR181">
        <v>5.7215199999999999</v>
      </c>
      <c r="DS181" t="s">
        <v>1352</v>
      </c>
      <c r="DT181" t="s">
        <v>670</v>
      </c>
      <c r="DU181" t="s">
        <v>665</v>
      </c>
      <c r="DV181" t="s">
        <v>501</v>
      </c>
      <c r="DW181">
        <v>1.3165500000000001</v>
      </c>
      <c r="DX181">
        <v>1.3158300000000001</v>
      </c>
      <c r="DY181">
        <v>-11.1</v>
      </c>
      <c r="DZ181">
        <v>-12.3</v>
      </c>
      <c r="EC181">
        <v>169.05199999999999</v>
      </c>
      <c r="ED181">
        <v>1601.01</v>
      </c>
      <c r="EE181">
        <v>1100.08</v>
      </c>
      <c r="EF181">
        <v>0</v>
      </c>
      <c r="EG181">
        <v>0</v>
      </c>
      <c r="EH181">
        <v>-24605.599999999999</v>
      </c>
      <c r="EI181">
        <v>0</v>
      </c>
      <c r="EJ181">
        <v>0</v>
      </c>
      <c r="EK181">
        <v>2033.7</v>
      </c>
      <c r="EL181">
        <v>5640.35</v>
      </c>
      <c r="EM181">
        <v>12062</v>
      </c>
      <c r="EN181">
        <v>433.91399999999999</v>
      </c>
      <c r="EO181">
        <v>-1565.57</v>
      </c>
      <c r="EP181">
        <v>249.529</v>
      </c>
      <c r="EQ181">
        <v>1398.98</v>
      </c>
      <c r="ER181">
        <v>0</v>
      </c>
      <c r="ES181">
        <v>299.60500000000002</v>
      </c>
      <c r="ET181">
        <v>1948.11</v>
      </c>
      <c r="EU181">
        <v>8.5299999999999994</v>
      </c>
      <c r="EV181">
        <v>23.13</v>
      </c>
      <c r="EW181">
        <v>4.38</v>
      </c>
      <c r="EX181">
        <v>40.200000000000003</v>
      </c>
      <c r="EY181">
        <v>0</v>
      </c>
      <c r="EZ181">
        <v>-83.29</v>
      </c>
      <c r="FA181">
        <v>0</v>
      </c>
      <c r="FB181">
        <v>0</v>
      </c>
      <c r="FC181">
        <v>8.9499999999999993</v>
      </c>
      <c r="FD181">
        <v>31.8</v>
      </c>
      <c r="FE181">
        <v>49.46</v>
      </c>
      <c r="FF181">
        <v>1.79</v>
      </c>
      <c r="FG181">
        <v>84.95</v>
      </c>
      <c r="FT181">
        <v>0</v>
      </c>
      <c r="FU181">
        <v>4.2800700000000003</v>
      </c>
      <c r="FV181">
        <v>0.12561700000000001</v>
      </c>
      <c r="FW181">
        <v>0</v>
      </c>
      <c r="FX181">
        <v>0</v>
      </c>
      <c r="FY181">
        <v>-0.46073999999999998</v>
      </c>
      <c r="FZ181">
        <v>0</v>
      </c>
      <c r="GA181">
        <v>0</v>
      </c>
      <c r="GB181">
        <v>0.53989299999999996</v>
      </c>
      <c r="GC181">
        <v>0.88521099999999997</v>
      </c>
      <c r="GD181">
        <v>1.82348</v>
      </c>
      <c r="GE181">
        <v>7.39533E-2</v>
      </c>
      <c r="GF181">
        <v>7.2674799999999999</v>
      </c>
      <c r="GG181">
        <v>981.54200000000003</v>
      </c>
      <c r="GH181">
        <v>5709.93</v>
      </c>
      <c r="GI181">
        <v>1100.08</v>
      </c>
      <c r="GJ181">
        <v>0</v>
      </c>
      <c r="GK181">
        <v>5894.96</v>
      </c>
      <c r="GL181">
        <v>6547.69</v>
      </c>
      <c r="GM181">
        <v>10697.7</v>
      </c>
      <c r="GN181">
        <v>540.49900000000002</v>
      </c>
      <c r="GO181">
        <v>31472.400000000001</v>
      </c>
      <c r="GP181">
        <v>817.05499999999995</v>
      </c>
      <c r="GQ181">
        <v>1121.78</v>
      </c>
      <c r="GR181">
        <v>291.12400000000002</v>
      </c>
      <c r="GS181">
        <v>2229.96</v>
      </c>
      <c r="GT181">
        <v>31.7774</v>
      </c>
      <c r="GU181">
        <v>63.58</v>
      </c>
      <c r="GV181">
        <v>4.38</v>
      </c>
      <c r="GW181">
        <v>65.795900000000003</v>
      </c>
      <c r="GX181">
        <v>26.6</v>
      </c>
      <c r="GY181">
        <v>41.05</v>
      </c>
      <c r="GZ181">
        <v>44.53</v>
      </c>
      <c r="HA181">
        <v>2.2599999999999998</v>
      </c>
      <c r="HB181">
        <v>279.97300000000001</v>
      </c>
      <c r="HC181">
        <v>29.52</v>
      </c>
      <c r="HD181">
        <v>63.58</v>
      </c>
      <c r="HE181">
        <v>4.38</v>
      </c>
      <c r="HF181">
        <v>32.24</v>
      </c>
      <c r="HG181">
        <v>26.6</v>
      </c>
      <c r="HH181">
        <v>34.56</v>
      </c>
      <c r="HI181">
        <v>44.53</v>
      </c>
      <c r="HJ181">
        <v>2.2599999999999998</v>
      </c>
      <c r="HK181">
        <v>237.67</v>
      </c>
      <c r="ID181">
        <v>0</v>
      </c>
      <c r="IE181">
        <v>9.1998499999999996</v>
      </c>
      <c r="IF181">
        <v>0.12561700000000001</v>
      </c>
      <c r="IG181">
        <v>0</v>
      </c>
      <c r="IH181">
        <v>1.7213499999999999</v>
      </c>
      <c r="II181">
        <v>0.80892399999999998</v>
      </c>
      <c r="IJ181">
        <v>1.7518499999999999</v>
      </c>
      <c r="IK181">
        <v>0.114331</v>
      </c>
      <c r="IL181">
        <v>13.7219</v>
      </c>
      <c r="IM181">
        <v>60.1</v>
      </c>
      <c r="IN181">
        <v>29.8</v>
      </c>
      <c r="IO181">
        <v>30.3</v>
      </c>
      <c r="IP181">
        <v>57.1</v>
      </c>
      <c r="IQ181">
        <v>29.8</v>
      </c>
      <c r="IR181">
        <v>27.3</v>
      </c>
      <c r="IU181">
        <v>28.12</v>
      </c>
      <c r="IV181">
        <v>48.12</v>
      </c>
      <c r="IW181">
        <v>39.130000000000003</v>
      </c>
      <c r="IX181">
        <v>28.73</v>
      </c>
      <c r="IY181">
        <v>28.12</v>
      </c>
      <c r="IZ181">
        <v>48.12</v>
      </c>
      <c r="JA181">
        <v>71.52</v>
      </c>
      <c r="JB181">
        <v>94.013300000000001</v>
      </c>
      <c r="JK181">
        <v>1</v>
      </c>
      <c r="JL181">
        <v>16.146799999999999</v>
      </c>
      <c r="JM181">
        <v>16.146799999999999</v>
      </c>
      <c r="JP181">
        <v>24612.799999999999</v>
      </c>
      <c r="JQ181">
        <v>16.146799999999999</v>
      </c>
      <c r="JR181">
        <v>1.41</v>
      </c>
      <c r="JS181">
        <v>2.36</v>
      </c>
      <c r="JT181">
        <v>11.35</v>
      </c>
      <c r="JU181">
        <v>1.49</v>
      </c>
      <c r="JV181">
        <v>2.2799999999999998</v>
      </c>
      <c r="JW181">
        <v>8.1</v>
      </c>
      <c r="JZ181">
        <v>2</v>
      </c>
      <c r="KA181">
        <v>8</v>
      </c>
      <c r="KB181">
        <v>78.5642</v>
      </c>
      <c r="KC181">
        <v>60.209400000000002</v>
      </c>
      <c r="KD181">
        <v>79.346900000000005</v>
      </c>
      <c r="KE181">
        <v>78.117199999999997</v>
      </c>
      <c r="KF181">
        <v>141.309</v>
      </c>
      <c r="KG181">
        <v>155.96600000000001</v>
      </c>
      <c r="KJ181">
        <v>33.782499999999999</v>
      </c>
      <c r="KK181">
        <v>398.83100000000002</v>
      </c>
      <c r="KL181">
        <v>219.49799999999999</v>
      </c>
      <c r="KM181">
        <v>0</v>
      </c>
      <c r="KN181">
        <v>0</v>
      </c>
      <c r="KO181">
        <v>-3768.26</v>
      </c>
      <c r="KP181">
        <v>0</v>
      </c>
      <c r="KQ181">
        <v>0</v>
      </c>
      <c r="KR181">
        <v>441.303</v>
      </c>
      <c r="KS181">
        <v>1120.32</v>
      </c>
      <c r="KT181">
        <v>2466.0500000000002</v>
      </c>
      <c r="KU181">
        <v>95.033199999999994</v>
      </c>
      <c r="KV181">
        <v>1006.57</v>
      </c>
      <c r="KW181">
        <v>1324.26</v>
      </c>
      <c r="KX181">
        <v>7424.43</v>
      </c>
      <c r="KY181">
        <v>0</v>
      </c>
      <c r="KZ181">
        <v>1590.01</v>
      </c>
      <c r="LA181">
        <v>10338.700000000001</v>
      </c>
      <c r="LB181">
        <v>34.858800000000002</v>
      </c>
      <c r="LC181">
        <v>625.63800000000003</v>
      </c>
      <c r="LD181">
        <v>219.49799999999999</v>
      </c>
      <c r="LE181">
        <v>114.486</v>
      </c>
      <c r="LF181">
        <v>-3768.26</v>
      </c>
      <c r="LG181">
        <v>441.303</v>
      </c>
      <c r="LH181">
        <v>1124.2</v>
      </c>
      <c r="LI181">
        <v>2466.0500000000002</v>
      </c>
      <c r="LJ181">
        <v>95.033199999999994</v>
      </c>
      <c r="LK181">
        <v>1352.81</v>
      </c>
      <c r="LL181">
        <v>1372.17</v>
      </c>
      <c r="LM181">
        <v>3789.74</v>
      </c>
      <c r="LN181">
        <v>1590.01</v>
      </c>
      <c r="LO181">
        <v>6751.93</v>
      </c>
      <c r="LP181">
        <v>204.58199999999999</v>
      </c>
      <c r="LQ181">
        <v>1354.48</v>
      </c>
      <c r="LR181">
        <v>219.49799999999999</v>
      </c>
      <c r="LS181">
        <v>0</v>
      </c>
      <c r="LT181">
        <v>1278.6099999999999</v>
      </c>
      <c r="LU181">
        <v>1315.06</v>
      </c>
      <c r="LV181">
        <v>2209.0100000000002</v>
      </c>
      <c r="LW181">
        <v>129.84899999999999</v>
      </c>
      <c r="LX181">
        <v>6711.09</v>
      </c>
      <c r="LY181">
        <v>4336.1400000000003</v>
      </c>
      <c r="LZ181">
        <v>5953.31</v>
      </c>
      <c r="MA181">
        <v>1545</v>
      </c>
      <c r="MB181">
        <v>11834.4</v>
      </c>
    </row>
    <row r="182" spans="1:340" x14ac:dyDescent="0.25">
      <c r="A182" s="26">
        <v>44502.597546296296</v>
      </c>
      <c r="B182" t="s">
        <v>1522</v>
      </c>
      <c r="C182" t="s">
        <v>1021</v>
      </c>
      <c r="D182">
        <v>12</v>
      </c>
      <c r="E182">
        <v>8</v>
      </c>
      <c r="F182">
        <v>6960</v>
      </c>
      <c r="G182" t="s">
        <v>87</v>
      </c>
      <c r="H182" t="s">
        <v>112</v>
      </c>
      <c r="I182">
        <v>-9.39</v>
      </c>
      <c r="J182">
        <v>-3.4</v>
      </c>
      <c r="K182">
        <v>-3.4</v>
      </c>
      <c r="L182">
        <v>30.7</v>
      </c>
      <c r="O182">
        <v>169.05199999999999</v>
      </c>
      <c r="P182">
        <v>1601.01</v>
      </c>
      <c r="Q182">
        <v>1100.08</v>
      </c>
      <c r="R182">
        <v>0</v>
      </c>
      <c r="S182">
        <v>0</v>
      </c>
      <c r="T182">
        <v>-24605.599999999999</v>
      </c>
      <c r="U182">
        <v>0</v>
      </c>
      <c r="V182">
        <v>0</v>
      </c>
      <c r="W182">
        <v>2033.7</v>
      </c>
      <c r="X182">
        <v>5640.35</v>
      </c>
      <c r="Y182">
        <v>12062</v>
      </c>
      <c r="Z182">
        <v>433.91399999999999</v>
      </c>
      <c r="AA182">
        <v>-1565.57</v>
      </c>
      <c r="AB182">
        <v>2870.14</v>
      </c>
      <c r="AC182">
        <v>249.529</v>
      </c>
      <c r="AD182">
        <v>1444.34</v>
      </c>
      <c r="AE182">
        <v>0</v>
      </c>
      <c r="AF182">
        <v>299.60500000000002</v>
      </c>
      <c r="AG182">
        <v>1993.47</v>
      </c>
      <c r="AH182">
        <v>1693.87</v>
      </c>
      <c r="AI182">
        <v>8.5299999999999994</v>
      </c>
      <c r="AJ182">
        <v>23.13</v>
      </c>
      <c r="AK182">
        <v>4.38</v>
      </c>
      <c r="AL182">
        <v>41.21</v>
      </c>
      <c r="AM182">
        <v>0</v>
      </c>
      <c r="AN182">
        <v>-83.29</v>
      </c>
      <c r="AO182">
        <v>0</v>
      </c>
      <c r="AP182">
        <v>0</v>
      </c>
      <c r="AQ182">
        <v>8.9499999999999993</v>
      </c>
      <c r="AR182">
        <v>31.8</v>
      </c>
      <c r="AS182">
        <v>49.46</v>
      </c>
      <c r="AT182">
        <v>1.79</v>
      </c>
      <c r="AU182">
        <v>85.96</v>
      </c>
      <c r="AV182">
        <v>77.25</v>
      </c>
      <c r="BI182">
        <v>0</v>
      </c>
      <c r="BJ182">
        <v>4.2800700000000003</v>
      </c>
      <c r="BK182">
        <v>0.12561700000000001</v>
      </c>
      <c r="BL182">
        <v>0</v>
      </c>
      <c r="BM182">
        <v>0</v>
      </c>
      <c r="BN182">
        <v>-0.46073999999999998</v>
      </c>
      <c r="BO182">
        <v>0</v>
      </c>
      <c r="BP182">
        <v>0</v>
      </c>
      <c r="BQ182">
        <v>0.53989299999999996</v>
      </c>
      <c r="BR182">
        <v>0.88521099999999997</v>
      </c>
      <c r="BS182">
        <v>1.82348</v>
      </c>
      <c r="BT182">
        <v>7.39533E-2</v>
      </c>
      <c r="BU182">
        <v>7.2674799999999999</v>
      </c>
      <c r="BV182">
        <v>4.4056899999999999</v>
      </c>
      <c r="BW182">
        <v>175.16900000000001</v>
      </c>
      <c r="BX182">
        <v>2558.3200000000002</v>
      </c>
      <c r="BY182">
        <v>1100.08</v>
      </c>
      <c r="BZ182">
        <v>581.726</v>
      </c>
      <c r="CA182">
        <v>-24605.599999999999</v>
      </c>
      <c r="CB182">
        <v>2033.7</v>
      </c>
      <c r="CC182">
        <v>5660.76</v>
      </c>
      <c r="CD182">
        <v>12062</v>
      </c>
      <c r="CE182">
        <v>433.91399999999999</v>
      </c>
      <c r="CF182">
        <v>3.0209200000000001E-4</v>
      </c>
      <c r="CG182">
        <v>4415.3</v>
      </c>
      <c r="CH182">
        <v>258.55799999999999</v>
      </c>
      <c r="CI182">
        <v>714.09799999999996</v>
      </c>
      <c r="CJ182">
        <v>299.60500000000002</v>
      </c>
      <c r="CK182">
        <v>1272.26</v>
      </c>
      <c r="CL182">
        <v>972.65499999999997</v>
      </c>
      <c r="CM182">
        <v>8.9</v>
      </c>
      <c r="CN182">
        <v>31.74</v>
      </c>
      <c r="CO182">
        <v>4.38</v>
      </c>
      <c r="CP182">
        <v>22.84</v>
      </c>
      <c r="CQ182">
        <v>-83.5</v>
      </c>
      <c r="CR182">
        <v>8.9499999999999993</v>
      </c>
      <c r="CS182">
        <v>31.88</v>
      </c>
      <c r="CT182">
        <v>49.46</v>
      </c>
      <c r="CU182">
        <v>1.79</v>
      </c>
      <c r="CV182">
        <v>76.44</v>
      </c>
      <c r="CW182">
        <v>67.86</v>
      </c>
      <c r="DH182">
        <v>0</v>
      </c>
      <c r="DI182">
        <v>5.5185300000000002</v>
      </c>
      <c r="DJ182">
        <v>0.12561700000000001</v>
      </c>
      <c r="DK182">
        <v>7.7370900000000006E-2</v>
      </c>
      <c r="DL182">
        <v>-0.46073999999999998</v>
      </c>
      <c r="DM182">
        <v>0.53989299999999996</v>
      </c>
      <c r="DN182">
        <v>0.88592700000000002</v>
      </c>
      <c r="DO182">
        <v>1.82348</v>
      </c>
      <c r="DP182">
        <v>7.39533E-2</v>
      </c>
      <c r="DQ182">
        <v>8.5840300000000003</v>
      </c>
      <c r="DR182">
        <v>5.7215199999999999</v>
      </c>
      <c r="DS182" t="s">
        <v>1352</v>
      </c>
      <c r="DT182" t="s">
        <v>670</v>
      </c>
      <c r="DU182" t="s">
        <v>665</v>
      </c>
      <c r="DV182" t="s">
        <v>501</v>
      </c>
      <c r="DW182">
        <v>1.3165500000000001</v>
      </c>
      <c r="DX182">
        <v>1.3158300000000001</v>
      </c>
      <c r="DY182">
        <v>-12.5</v>
      </c>
      <c r="DZ182">
        <v>-13.8</v>
      </c>
      <c r="EC182">
        <v>169.05199999999999</v>
      </c>
      <c r="ED182">
        <v>1601.01</v>
      </c>
      <c r="EE182">
        <v>1100.08</v>
      </c>
      <c r="EF182">
        <v>0</v>
      </c>
      <c r="EG182">
        <v>0</v>
      </c>
      <c r="EH182">
        <v>-24605.599999999999</v>
      </c>
      <c r="EI182">
        <v>0</v>
      </c>
      <c r="EJ182">
        <v>0</v>
      </c>
      <c r="EK182">
        <v>2033.7</v>
      </c>
      <c r="EL182">
        <v>5640.35</v>
      </c>
      <c r="EM182">
        <v>12062</v>
      </c>
      <c r="EN182">
        <v>433.91399999999999</v>
      </c>
      <c r="EO182">
        <v>-1565.57</v>
      </c>
      <c r="EP182">
        <v>249.529</v>
      </c>
      <c r="EQ182">
        <v>1444.34</v>
      </c>
      <c r="ER182">
        <v>0</v>
      </c>
      <c r="ES182">
        <v>299.60500000000002</v>
      </c>
      <c r="ET182">
        <v>1993.47</v>
      </c>
      <c r="EU182">
        <v>8.5299999999999994</v>
      </c>
      <c r="EV182">
        <v>23.13</v>
      </c>
      <c r="EW182">
        <v>4.38</v>
      </c>
      <c r="EX182">
        <v>41.21</v>
      </c>
      <c r="EY182">
        <v>0</v>
      </c>
      <c r="EZ182">
        <v>-83.29</v>
      </c>
      <c r="FA182">
        <v>0</v>
      </c>
      <c r="FB182">
        <v>0</v>
      </c>
      <c r="FC182">
        <v>8.9499999999999993</v>
      </c>
      <c r="FD182">
        <v>31.8</v>
      </c>
      <c r="FE182">
        <v>49.46</v>
      </c>
      <c r="FF182">
        <v>1.79</v>
      </c>
      <c r="FG182">
        <v>85.96</v>
      </c>
      <c r="FT182">
        <v>0</v>
      </c>
      <c r="FU182">
        <v>4.2800700000000003</v>
      </c>
      <c r="FV182">
        <v>0.12561700000000001</v>
      </c>
      <c r="FW182">
        <v>0</v>
      </c>
      <c r="FX182">
        <v>0</v>
      </c>
      <c r="FY182">
        <v>-0.46073999999999998</v>
      </c>
      <c r="FZ182">
        <v>0</v>
      </c>
      <c r="GA182">
        <v>0</v>
      </c>
      <c r="GB182">
        <v>0.53989299999999996</v>
      </c>
      <c r="GC182">
        <v>0.88521099999999997</v>
      </c>
      <c r="GD182">
        <v>1.82348</v>
      </c>
      <c r="GE182">
        <v>7.39533E-2</v>
      </c>
      <c r="GF182">
        <v>7.2674799999999999</v>
      </c>
      <c r="GG182">
        <v>981.54200000000003</v>
      </c>
      <c r="GH182">
        <v>5709.93</v>
      </c>
      <c r="GI182">
        <v>1100.08</v>
      </c>
      <c r="GJ182">
        <v>0</v>
      </c>
      <c r="GK182">
        <v>5894.96</v>
      </c>
      <c r="GL182">
        <v>6547.69</v>
      </c>
      <c r="GM182">
        <v>10697.7</v>
      </c>
      <c r="GN182">
        <v>540.49900000000002</v>
      </c>
      <c r="GO182">
        <v>31472.400000000001</v>
      </c>
      <c r="GP182">
        <v>817.05499999999995</v>
      </c>
      <c r="GQ182">
        <v>1121.78</v>
      </c>
      <c r="GR182">
        <v>291.12400000000002</v>
      </c>
      <c r="GS182">
        <v>2229.96</v>
      </c>
      <c r="GT182">
        <v>31.7774</v>
      </c>
      <c r="GU182">
        <v>63.58</v>
      </c>
      <c r="GV182">
        <v>4.38</v>
      </c>
      <c r="GW182">
        <v>65.795900000000003</v>
      </c>
      <c r="GX182">
        <v>26.6</v>
      </c>
      <c r="GY182">
        <v>41.05</v>
      </c>
      <c r="GZ182">
        <v>44.53</v>
      </c>
      <c r="HA182">
        <v>2.2599999999999998</v>
      </c>
      <c r="HB182">
        <v>279.97300000000001</v>
      </c>
      <c r="HC182">
        <v>29.52</v>
      </c>
      <c r="HD182">
        <v>63.58</v>
      </c>
      <c r="HE182">
        <v>4.38</v>
      </c>
      <c r="HF182">
        <v>32.24</v>
      </c>
      <c r="HG182">
        <v>26.6</v>
      </c>
      <c r="HH182">
        <v>34.56</v>
      </c>
      <c r="HI182">
        <v>44.53</v>
      </c>
      <c r="HJ182">
        <v>2.2599999999999998</v>
      </c>
      <c r="HK182">
        <v>237.67</v>
      </c>
      <c r="ID182">
        <v>0</v>
      </c>
      <c r="IE182">
        <v>9.1998499999999996</v>
      </c>
      <c r="IF182">
        <v>0.12561700000000001</v>
      </c>
      <c r="IG182">
        <v>0</v>
      </c>
      <c r="IH182">
        <v>1.7213499999999999</v>
      </c>
      <c r="II182">
        <v>0.80892399999999998</v>
      </c>
      <c r="IJ182">
        <v>1.7518499999999999</v>
      </c>
      <c r="IK182">
        <v>0.114331</v>
      </c>
      <c r="IL182">
        <v>13.7219</v>
      </c>
      <c r="IM182">
        <v>60.5</v>
      </c>
      <c r="IN182">
        <v>29.8</v>
      </c>
      <c r="IO182">
        <v>30.7</v>
      </c>
      <c r="IP182">
        <v>57.1</v>
      </c>
      <c r="IQ182">
        <v>29.8</v>
      </c>
      <c r="IR182">
        <v>27.3</v>
      </c>
      <c r="IU182">
        <v>28.12</v>
      </c>
      <c r="IV182">
        <v>49.13</v>
      </c>
      <c r="IW182">
        <v>39.130000000000003</v>
      </c>
      <c r="IX182">
        <v>28.73</v>
      </c>
      <c r="IY182">
        <v>28.12</v>
      </c>
      <c r="IZ182">
        <v>49.13</v>
      </c>
      <c r="JA182">
        <v>71.52</v>
      </c>
      <c r="JB182">
        <v>94.013300000000001</v>
      </c>
      <c r="JK182">
        <v>1</v>
      </c>
      <c r="JL182">
        <v>16.146799999999999</v>
      </c>
      <c r="JM182">
        <v>16.146799999999999</v>
      </c>
      <c r="JP182">
        <v>24612.799999999999</v>
      </c>
      <c r="JQ182">
        <v>16.146799999999999</v>
      </c>
      <c r="JR182">
        <v>1.41</v>
      </c>
      <c r="JS182">
        <v>2.36</v>
      </c>
      <c r="JT182">
        <v>11.59</v>
      </c>
      <c r="JU182">
        <v>1.49</v>
      </c>
      <c r="JV182">
        <v>2.2799999999999998</v>
      </c>
      <c r="JW182">
        <v>8.1</v>
      </c>
      <c r="JZ182">
        <v>2</v>
      </c>
      <c r="KA182">
        <v>8</v>
      </c>
      <c r="KB182">
        <v>78.5642</v>
      </c>
      <c r="KC182">
        <v>60.209400000000002</v>
      </c>
      <c r="KD182">
        <v>79.346900000000005</v>
      </c>
      <c r="KE182">
        <v>78.117199999999997</v>
      </c>
      <c r="KF182">
        <v>141.309</v>
      </c>
      <c r="KG182">
        <v>155.96600000000001</v>
      </c>
      <c r="KJ182">
        <v>33.782499999999999</v>
      </c>
      <c r="KK182">
        <v>398.83100000000002</v>
      </c>
      <c r="KL182">
        <v>219.49799999999999</v>
      </c>
      <c r="KM182">
        <v>0</v>
      </c>
      <c r="KN182">
        <v>0</v>
      </c>
      <c r="KO182">
        <v>-3768.26</v>
      </c>
      <c r="KP182">
        <v>0</v>
      </c>
      <c r="KQ182">
        <v>0</v>
      </c>
      <c r="KR182">
        <v>441.303</v>
      </c>
      <c r="KS182">
        <v>1120.32</v>
      </c>
      <c r="KT182">
        <v>2466.0500000000002</v>
      </c>
      <c r="KU182">
        <v>95.033199999999994</v>
      </c>
      <c r="KV182">
        <v>1006.57</v>
      </c>
      <c r="KW182">
        <v>1324.26</v>
      </c>
      <c r="KX182">
        <v>7665.16</v>
      </c>
      <c r="KY182">
        <v>0</v>
      </c>
      <c r="KZ182">
        <v>1590.01</v>
      </c>
      <c r="LA182">
        <v>10579.4</v>
      </c>
      <c r="LB182">
        <v>34.858800000000002</v>
      </c>
      <c r="LC182">
        <v>625.63800000000003</v>
      </c>
      <c r="LD182">
        <v>219.49799999999999</v>
      </c>
      <c r="LE182">
        <v>114.486</v>
      </c>
      <c r="LF182">
        <v>-3768.26</v>
      </c>
      <c r="LG182">
        <v>441.303</v>
      </c>
      <c r="LH182">
        <v>1124.2</v>
      </c>
      <c r="LI182">
        <v>2466.0500000000002</v>
      </c>
      <c r="LJ182">
        <v>95.033199999999994</v>
      </c>
      <c r="LK182">
        <v>1352.81</v>
      </c>
      <c r="LL182">
        <v>1372.17</v>
      </c>
      <c r="LM182">
        <v>3789.74</v>
      </c>
      <c r="LN182">
        <v>1590.01</v>
      </c>
      <c r="LO182">
        <v>6751.93</v>
      </c>
      <c r="LP182">
        <v>204.58199999999999</v>
      </c>
      <c r="LQ182">
        <v>1354.48</v>
      </c>
      <c r="LR182">
        <v>219.49799999999999</v>
      </c>
      <c r="LS182">
        <v>0</v>
      </c>
      <c r="LT182">
        <v>1278.6099999999999</v>
      </c>
      <c r="LU182">
        <v>1315.06</v>
      </c>
      <c r="LV182">
        <v>2209.0100000000002</v>
      </c>
      <c r="LW182">
        <v>129.84899999999999</v>
      </c>
      <c r="LX182">
        <v>6711.09</v>
      </c>
      <c r="LY182">
        <v>4336.1400000000003</v>
      </c>
      <c r="LZ182">
        <v>5953.31</v>
      </c>
      <c r="MA182">
        <v>1545</v>
      </c>
      <c r="MB182">
        <v>11834.4</v>
      </c>
    </row>
    <row r="183" spans="1:340" x14ac:dyDescent="0.25">
      <c r="A183" s="26">
        <v>44502.598078703704</v>
      </c>
      <c r="B183" t="s">
        <v>1523</v>
      </c>
      <c r="C183" t="s">
        <v>1023</v>
      </c>
      <c r="D183">
        <v>12</v>
      </c>
      <c r="E183">
        <v>8</v>
      </c>
      <c r="F183">
        <v>6960</v>
      </c>
      <c r="G183" t="s">
        <v>87</v>
      </c>
      <c r="H183" t="s">
        <v>393</v>
      </c>
      <c r="I183">
        <v>8.17</v>
      </c>
      <c r="J183">
        <v>2.8</v>
      </c>
      <c r="K183">
        <v>2.7</v>
      </c>
      <c r="L183">
        <v>24.5</v>
      </c>
      <c r="O183">
        <v>169.05199999999999</v>
      </c>
      <c r="P183">
        <v>1601.01</v>
      </c>
      <c r="Q183">
        <v>1100.08</v>
      </c>
      <c r="R183">
        <v>34.154800000000002</v>
      </c>
      <c r="S183">
        <v>0</v>
      </c>
      <c r="T183">
        <v>-24065</v>
      </c>
      <c r="U183">
        <v>0</v>
      </c>
      <c r="V183">
        <v>0</v>
      </c>
      <c r="W183">
        <v>2033.7</v>
      </c>
      <c r="X183">
        <v>5640.35</v>
      </c>
      <c r="Y183">
        <v>12062</v>
      </c>
      <c r="Z183">
        <v>433.91399999999999</v>
      </c>
      <c r="AA183">
        <v>-990.80799999999999</v>
      </c>
      <c r="AB183">
        <v>2904.29</v>
      </c>
      <c r="AC183">
        <v>249.529</v>
      </c>
      <c r="AD183">
        <v>874.85</v>
      </c>
      <c r="AE183">
        <v>0</v>
      </c>
      <c r="AF183">
        <v>299.60500000000002</v>
      </c>
      <c r="AG183">
        <v>1423.98</v>
      </c>
      <c r="AH183">
        <v>1124.3800000000001</v>
      </c>
      <c r="AI183">
        <v>8.5299999999999994</v>
      </c>
      <c r="AJ183">
        <v>23.13</v>
      </c>
      <c r="AK183">
        <v>4.38</v>
      </c>
      <c r="AL183">
        <v>25.44</v>
      </c>
      <c r="AM183">
        <v>0</v>
      </c>
      <c r="AN183">
        <v>-81.540000000000006</v>
      </c>
      <c r="AO183">
        <v>0</v>
      </c>
      <c r="AP183">
        <v>0</v>
      </c>
      <c r="AQ183">
        <v>8.9499999999999993</v>
      </c>
      <c r="AR183">
        <v>31.8</v>
      </c>
      <c r="AS183">
        <v>49.46</v>
      </c>
      <c r="AT183">
        <v>1.79</v>
      </c>
      <c r="AU183">
        <v>71.94</v>
      </c>
      <c r="AV183">
        <v>61.48</v>
      </c>
      <c r="BI183">
        <v>0</v>
      </c>
      <c r="BJ183">
        <v>4.2800700000000003</v>
      </c>
      <c r="BK183">
        <v>0.12561700000000001</v>
      </c>
      <c r="BL183">
        <v>5.9271599999999999E-3</v>
      </c>
      <c r="BM183">
        <v>0</v>
      </c>
      <c r="BN183">
        <v>-0.45061800000000002</v>
      </c>
      <c r="BO183">
        <v>0</v>
      </c>
      <c r="BP183">
        <v>0</v>
      </c>
      <c r="BQ183">
        <v>0.53989299999999996</v>
      </c>
      <c r="BR183">
        <v>0.88521099999999997</v>
      </c>
      <c r="BS183">
        <v>1.82348</v>
      </c>
      <c r="BT183">
        <v>7.39533E-2</v>
      </c>
      <c r="BU183">
        <v>7.2835299999999998</v>
      </c>
      <c r="BV183">
        <v>4.4116099999999996</v>
      </c>
      <c r="BW183">
        <v>175.16900000000001</v>
      </c>
      <c r="BX183">
        <v>2558.3200000000002</v>
      </c>
      <c r="BY183">
        <v>1100.08</v>
      </c>
      <c r="BZ183">
        <v>41.121000000000002</v>
      </c>
      <c r="CA183">
        <v>-24065</v>
      </c>
      <c r="CB183">
        <v>2033.7</v>
      </c>
      <c r="CC183">
        <v>5660.76</v>
      </c>
      <c r="CD183">
        <v>12062</v>
      </c>
      <c r="CE183">
        <v>433.91399999999999</v>
      </c>
      <c r="CF183">
        <v>-6.3848799999999999E-4</v>
      </c>
      <c r="CG183">
        <v>3874.69</v>
      </c>
      <c r="CH183">
        <v>258.55799999999999</v>
      </c>
      <c r="CI183">
        <v>844.279</v>
      </c>
      <c r="CJ183">
        <v>299.60500000000002</v>
      </c>
      <c r="CK183">
        <v>1402.44</v>
      </c>
      <c r="CL183">
        <v>1102.8399999999999</v>
      </c>
      <c r="CM183">
        <v>8.9</v>
      </c>
      <c r="CN183">
        <v>31.74</v>
      </c>
      <c r="CO183">
        <v>4.38</v>
      </c>
      <c r="CP183">
        <v>24.63</v>
      </c>
      <c r="CQ183">
        <v>-81.650000000000006</v>
      </c>
      <c r="CR183">
        <v>8.9499999999999993</v>
      </c>
      <c r="CS183">
        <v>31.88</v>
      </c>
      <c r="CT183">
        <v>49.46</v>
      </c>
      <c r="CU183">
        <v>1.79</v>
      </c>
      <c r="CV183">
        <v>80.08</v>
      </c>
      <c r="CW183">
        <v>69.650000000000006</v>
      </c>
      <c r="DH183">
        <v>0</v>
      </c>
      <c r="DI183">
        <v>5.5185300000000002</v>
      </c>
      <c r="DJ183">
        <v>0.12561700000000001</v>
      </c>
      <c r="DK183">
        <v>4.5554200000000001E-3</v>
      </c>
      <c r="DL183">
        <v>-0.45061800000000002</v>
      </c>
      <c r="DM183">
        <v>0.53989299999999996</v>
      </c>
      <c r="DN183">
        <v>0.88592700000000002</v>
      </c>
      <c r="DO183">
        <v>1.82348</v>
      </c>
      <c r="DP183">
        <v>7.39533E-2</v>
      </c>
      <c r="DQ183">
        <v>8.5213400000000004</v>
      </c>
      <c r="DR183">
        <v>5.6486999999999998</v>
      </c>
      <c r="DS183" t="s">
        <v>1352</v>
      </c>
      <c r="DT183" t="s">
        <v>670</v>
      </c>
      <c r="DU183" t="s">
        <v>665</v>
      </c>
      <c r="DV183" t="s">
        <v>501</v>
      </c>
      <c r="DW183">
        <v>1.2378</v>
      </c>
      <c r="DX183">
        <v>1.23709</v>
      </c>
      <c r="DY183">
        <v>10.199999999999999</v>
      </c>
      <c r="DZ183">
        <v>11.7</v>
      </c>
      <c r="EA183">
        <v>0.3</v>
      </c>
      <c r="EB183">
        <v>0.35</v>
      </c>
      <c r="EC183">
        <v>169.05199999999999</v>
      </c>
      <c r="ED183">
        <v>1601.01</v>
      </c>
      <c r="EE183">
        <v>1100.08</v>
      </c>
      <c r="EF183">
        <v>34.154800000000002</v>
      </c>
      <c r="EG183">
        <v>0</v>
      </c>
      <c r="EH183">
        <v>-24065</v>
      </c>
      <c r="EI183">
        <v>0</v>
      </c>
      <c r="EJ183">
        <v>0</v>
      </c>
      <c r="EK183">
        <v>2033.7</v>
      </c>
      <c r="EL183">
        <v>5640.35</v>
      </c>
      <c r="EM183">
        <v>12062</v>
      </c>
      <c r="EN183">
        <v>433.91399999999999</v>
      </c>
      <c r="EO183">
        <v>-990.80799999999999</v>
      </c>
      <c r="EP183">
        <v>249.529</v>
      </c>
      <c r="EQ183">
        <v>874.85</v>
      </c>
      <c r="ER183">
        <v>0</v>
      </c>
      <c r="ES183">
        <v>299.60500000000002</v>
      </c>
      <c r="ET183">
        <v>1423.98</v>
      </c>
      <c r="EU183">
        <v>8.5299999999999994</v>
      </c>
      <c r="EV183">
        <v>23.13</v>
      </c>
      <c r="EW183">
        <v>4.38</v>
      </c>
      <c r="EX183">
        <v>25.44</v>
      </c>
      <c r="EY183">
        <v>0</v>
      </c>
      <c r="EZ183">
        <v>-81.540000000000006</v>
      </c>
      <c r="FA183">
        <v>0</v>
      </c>
      <c r="FB183">
        <v>0</v>
      </c>
      <c r="FC183">
        <v>8.9499999999999993</v>
      </c>
      <c r="FD183">
        <v>31.8</v>
      </c>
      <c r="FE183">
        <v>49.46</v>
      </c>
      <c r="FF183">
        <v>1.79</v>
      </c>
      <c r="FG183">
        <v>71.94</v>
      </c>
      <c r="FT183">
        <v>0</v>
      </c>
      <c r="FU183">
        <v>4.2800700000000003</v>
      </c>
      <c r="FV183">
        <v>0.12561700000000001</v>
      </c>
      <c r="FW183">
        <v>5.9271599999999999E-3</v>
      </c>
      <c r="FX183">
        <v>0</v>
      </c>
      <c r="FY183">
        <v>-0.45061800000000002</v>
      </c>
      <c r="FZ183">
        <v>0</v>
      </c>
      <c r="GA183">
        <v>0</v>
      </c>
      <c r="GB183">
        <v>0.53989299999999996</v>
      </c>
      <c r="GC183">
        <v>0.88521099999999997</v>
      </c>
      <c r="GD183">
        <v>1.82348</v>
      </c>
      <c r="GE183">
        <v>7.39533E-2</v>
      </c>
      <c r="GF183">
        <v>7.2835299999999998</v>
      </c>
      <c r="GG183">
        <v>981.54200000000003</v>
      </c>
      <c r="GH183">
        <v>5709.93</v>
      </c>
      <c r="GI183">
        <v>1100.08</v>
      </c>
      <c r="GJ183">
        <v>0</v>
      </c>
      <c r="GK183">
        <v>5894.96</v>
      </c>
      <c r="GL183">
        <v>6547.69</v>
      </c>
      <c r="GM183">
        <v>10697.7</v>
      </c>
      <c r="GN183">
        <v>540.49900000000002</v>
      </c>
      <c r="GO183">
        <v>31472.400000000001</v>
      </c>
      <c r="GP183">
        <v>817.05499999999995</v>
      </c>
      <c r="GQ183">
        <v>1364.7</v>
      </c>
      <c r="GR183">
        <v>291.12400000000002</v>
      </c>
      <c r="GS183">
        <v>2472.88</v>
      </c>
      <c r="GT183">
        <v>31.7774</v>
      </c>
      <c r="GU183">
        <v>63.58</v>
      </c>
      <c r="GV183">
        <v>4.38</v>
      </c>
      <c r="GW183">
        <v>79.795900000000003</v>
      </c>
      <c r="GX183">
        <v>26.6</v>
      </c>
      <c r="GY183">
        <v>41.05</v>
      </c>
      <c r="GZ183">
        <v>44.53</v>
      </c>
      <c r="HA183">
        <v>2.2599999999999998</v>
      </c>
      <c r="HB183">
        <v>293.97300000000001</v>
      </c>
      <c r="HC183">
        <v>29.52</v>
      </c>
      <c r="HD183">
        <v>63.58</v>
      </c>
      <c r="HE183">
        <v>4.38</v>
      </c>
      <c r="HF183">
        <v>39.1</v>
      </c>
      <c r="HG183">
        <v>26.6</v>
      </c>
      <c r="HH183">
        <v>34.56</v>
      </c>
      <c r="HI183">
        <v>44.53</v>
      </c>
      <c r="HJ183">
        <v>2.2599999999999998</v>
      </c>
      <c r="HK183">
        <v>244.53</v>
      </c>
      <c r="ID183">
        <v>0</v>
      </c>
      <c r="IE183">
        <v>9.1998499999999996</v>
      </c>
      <c r="IF183">
        <v>0.12561700000000001</v>
      </c>
      <c r="IG183">
        <v>0</v>
      </c>
      <c r="IH183">
        <v>1.7213499999999999</v>
      </c>
      <c r="II183">
        <v>0.80892399999999998</v>
      </c>
      <c r="IJ183">
        <v>1.7518499999999999</v>
      </c>
      <c r="IK183">
        <v>0.114331</v>
      </c>
      <c r="IL183">
        <v>13.7219</v>
      </c>
      <c r="IM183">
        <v>52.2</v>
      </c>
      <c r="IN183">
        <v>27.7</v>
      </c>
      <c r="IO183">
        <v>24.5</v>
      </c>
      <c r="IP183">
        <v>55</v>
      </c>
      <c r="IQ183">
        <v>27.8</v>
      </c>
      <c r="IR183">
        <v>27.2</v>
      </c>
      <c r="IU183">
        <v>28.27</v>
      </c>
      <c r="IV183">
        <v>33.21</v>
      </c>
      <c r="IW183">
        <v>36.94</v>
      </c>
      <c r="IX183">
        <v>32.71</v>
      </c>
      <c r="IY183">
        <v>28.27</v>
      </c>
      <c r="IZ183">
        <v>33.21</v>
      </c>
      <c r="JA183">
        <v>71.52</v>
      </c>
      <c r="JB183">
        <v>108.01300000000001</v>
      </c>
      <c r="JK183">
        <v>1</v>
      </c>
      <c r="JL183">
        <v>15.7921</v>
      </c>
      <c r="JM183">
        <v>15.7921</v>
      </c>
      <c r="JP183">
        <v>24072.1</v>
      </c>
      <c r="JQ183">
        <v>15.7921</v>
      </c>
      <c r="JR183">
        <v>1.41</v>
      </c>
      <c r="JS183">
        <v>2.2799999999999998</v>
      </c>
      <c r="JT183">
        <v>8.65</v>
      </c>
      <c r="JU183">
        <v>1.46</v>
      </c>
      <c r="JV183">
        <v>2.23</v>
      </c>
      <c r="JW183">
        <v>8.77</v>
      </c>
      <c r="JZ183">
        <v>2</v>
      </c>
      <c r="KA183">
        <v>8</v>
      </c>
      <c r="KB183">
        <v>78.5642</v>
      </c>
      <c r="KC183">
        <v>60.209400000000002</v>
      </c>
      <c r="KD183">
        <v>79.346900000000005</v>
      </c>
      <c r="KE183">
        <v>78.117199999999997</v>
      </c>
      <c r="KF183">
        <v>141.309</v>
      </c>
      <c r="KG183">
        <v>155.96600000000001</v>
      </c>
      <c r="KJ183">
        <v>33.782499999999999</v>
      </c>
      <c r="KK183">
        <v>398.83100000000002</v>
      </c>
      <c r="KL183">
        <v>219.49799999999999</v>
      </c>
      <c r="KM183">
        <v>5.4880500000000003</v>
      </c>
      <c r="KN183">
        <v>0</v>
      </c>
      <c r="KO183">
        <v>-3685.47</v>
      </c>
      <c r="KP183">
        <v>0</v>
      </c>
      <c r="KQ183">
        <v>0</v>
      </c>
      <c r="KR183">
        <v>441.303</v>
      </c>
      <c r="KS183">
        <v>1120.32</v>
      </c>
      <c r="KT183">
        <v>2466.0500000000002</v>
      </c>
      <c r="KU183">
        <v>95.033199999999994</v>
      </c>
      <c r="KV183">
        <v>1094.8499999999999</v>
      </c>
      <c r="KW183">
        <v>1324.26</v>
      </c>
      <c r="KX183">
        <v>4642.8599999999997</v>
      </c>
      <c r="KY183">
        <v>0</v>
      </c>
      <c r="KZ183">
        <v>1590.01</v>
      </c>
      <c r="LA183">
        <v>7557.13</v>
      </c>
      <c r="LB183">
        <v>34.858800000000002</v>
      </c>
      <c r="LC183">
        <v>625.63800000000003</v>
      </c>
      <c r="LD183">
        <v>219.49799999999999</v>
      </c>
      <c r="LE183">
        <v>6.46976</v>
      </c>
      <c r="LF183">
        <v>-3685.47</v>
      </c>
      <c r="LG183">
        <v>441.303</v>
      </c>
      <c r="LH183">
        <v>1124.2</v>
      </c>
      <c r="LI183">
        <v>2466.0500000000002</v>
      </c>
      <c r="LJ183">
        <v>95.033199999999994</v>
      </c>
      <c r="LK183">
        <v>1327.59</v>
      </c>
      <c r="LL183">
        <v>1372.17</v>
      </c>
      <c r="LM183">
        <v>4480.62</v>
      </c>
      <c r="LN183">
        <v>1590.01</v>
      </c>
      <c r="LO183">
        <v>7442.8</v>
      </c>
      <c r="LP183">
        <v>204.58199999999999</v>
      </c>
      <c r="LQ183">
        <v>1354.48</v>
      </c>
      <c r="LR183">
        <v>219.49799999999999</v>
      </c>
      <c r="LS183">
        <v>0</v>
      </c>
      <c r="LT183">
        <v>1278.6099999999999</v>
      </c>
      <c r="LU183">
        <v>1315.06</v>
      </c>
      <c r="LV183">
        <v>2209.0100000000002</v>
      </c>
      <c r="LW183">
        <v>129.84899999999999</v>
      </c>
      <c r="LX183">
        <v>6711.09</v>
      </c>
      <c r="LY183">
        <v>4336.1400000000003</v>
      </c>
      <c r="LZ183">
        <v>7242.49</v>
      </c>
      <c r="MA183">
        <v>1545</v>
      </c>
      <c r="MB183">
        <v>13123.6</v>
      </c>
    </row>
    <row r="184" spans="1:340" x14ac:dyDescent="0.25">
      <c r="A184" s="26">
        <v>44502.598634259259</v>
      </c>
      <c r="B184" t="s">
        <v>1524</v>
      </c>
      <c r="C184" t="s">
        <v>1025</v>
      </c>
      <c r="D184">
        <v>12</v>
      </c>
      <c r="E184">
        <v>8</v>
      </c>
      <c r="F184">
        <v>6960</v>
      </c>
      <c r="G184" t="s">
        <v>87</v>
      </c>
      <c r="H184" t="s">
        <v>393</v>
      </c>
      <c r="I184">
        <v>2.85</v>
      </c>
      <c r="J184">
        <v>1</v>
      </c>
      <c r="K184">
        <v>0.9</v>
      </c>
      <c r="L184">
        <v>25.1</v>
      </c>
      <c r="O184">
        <v>169.05199999999999</v>
      </c>
      <c r="P184">
        <v>1601.01</v>
      </c>
      <c r="Q184">
        <v>1100.08</v>
      </c>
      <c r="R184">
        <v>104.276</v>
      </c>
      <c r="S184">
        <v>0</v>
      </c>
      <c r="T184">
        <v>-24152.9</v>
      </c>
      <c r="U184">
        <v>0</v>
      </c>
      <c r="V184">
        <v>0</v>
      </c>
      <c r="W184">
        <v>2033.7</v>
      </c>
      <c r="X184">
        <v>5640.35</v>
      </c>
      <c r="Y184">
        <v>12062</v>
      </c>
      <c r="Z184">
        <v>433.91399999999999</v>
      </c>
      <c r="AA184">
        <v>-1008.54</v>
      </c>
      <c r="AB184">
        <v>2974.42</v>
      </c>
      <c r="AC184">
        <v>249.529</v>
      </c>
      <c r="AD184">
        <v>1105.53</v>
      </c>
      <c r="AE184">
        <v>0</v>
      </c>
      <c r="AF184">
        <v>299.60500000000002</v>
      </c>
      <c r="AG184">
        <v>1654.66</v>
      </c>
      <c r="AH184">
        <v>1355.05</v>
      </c>
      <c r="AI184">
        <v>8.5299999999999994</v>
      </c>
      <c r="AJ184">
        <v>23.13</v>
      </c>
      <c r="AK184">
        <v>4.38</v>
      </c>
      <c r="AL184">
        <v>32.270000000000003</v>
      </c>
      <c r="AM184">
        <v>0</v>
      </c>
      <c r="AN184">
        <v>-81.84</v>
      </c>
      <c r="AO184">
        <v>0</v>
      </c>
      <c r="AP184">
        <v>0</v>
      </c>
      <c r="AQ184">
        <v>8.9499999999999993</v>
      </c>
      <c r="AR184">
        <v>31.8</v>
      </c>
      <c r="AS184">
        <v>49.46</v>
      </c>
      <c r="AT184">
        <v>1.79</v>
      </c>
      <c r="AU184">
        <v>78.47</v>
      </c>
      <c r="AV184">
        <v>68.31</v>
      </c>
      <c r="BI184">
        <v>0</v>
      </c>
      <c r="BJ184">
        <v>4.2800700000000003</v>
      </c>
      <c r="BK184">
        <v>0.12561700000000001</v>
      </c>
      <c r="BL184">
        <v>1.41888E-2</v>
      </c>
      <c r="BM184">
        <v>0</v>
      </c>
      <c r="BN184">
        <v>-0.45226300000000003</v>
      </c>
      <c r="BO184">
        <v>0</v>
      </c>
      <c r="BP184">
        <v>0</v>
      </c>
      <c r="BQ184">
        <v>0.53989299999999996</v>
      </c>
      <c r="BR184">
        <v>0.88521099999999997</v>
      </c>
      <c r="BS184">
        <v>1.82348</v>
      </c>
      <c r="BT184">
        <v>7.39533E-2</v>
      </c>
      <c r="BU184">
        <v>7.2901499999999997</v>
      </c>
      <c r="BV184">
        <v>4.41988</v>
      </c>
      <c r="BW184">
        <v>175.16900000000001</v>
      </c>
      <c r="BX184">
        <v>2558.3200000000002</v>
      </c>
      <c r="BY184">
        <v>1100.08</v>
      </c>
      <c r="BZ184">
        <v>128.97200000000001</v>
      </c>
      <c r="CA184">
        <v>-24152.9</v>
      </c>
      <c r="CB184">
        <v>2033.7</v>
      </c>
      <c r="CC184">
        <v>5660.76</v>
      </c>
      <c r="CD184">
        <v>12062</v>
      </c>
      <c r="CE184">
        <v>433.91399999999999</v>
      </c>
      <c r="CF184">
        <v>-8.5998800000000001E-4</v>
      </c>
      <c r="CG184">
        <v>3962.55</v>
      </c>
      <c r="CH184">
        <v>258.55799999999999</v>
      </c>
      <c r="CI184">
        <v>879.94500000000005</v>
      </c>
      <c r="CJ184">
        <v>299.60500000000002</v>
      </c>
      <c r="CK184">
        <v>1438.11</v>
      </c>
      <c r="CL184">
        <v>1138.5</v>
      </c>
      <c r="CM184">
        <v>8.9</v>
      </c>
      <c r="CN184">
        <v>31.74</v>
      </c>
      <c r="CO184">
        <v>4.38</v>
      </c>
      <c r="CP184">
        <v>26.14</v>
      </c>
      <c r="CQ184">
        <v>-81.96</v>
      </c>
      <c r="CR184">
        <v>8.9499999999999993</v>
      </c>
      <c r="CS184">
        <v>31.88</v>
      </c>
      <c r="CT184">
        <v>49.46</v>
      </c>
      <c r="CU184">
        <v>1.79</v>
      </c>
      <c r="CV184">
        <v>81.28</v>
      </c>
      <c r="CW184">
        <v>71.16</v>
      </c>
      <c r="DH184">
        <v>0</v>
      </c>
      <c r="DI184">
        <v>5.5185300000000002</v>
      </c>
      <c r="DJ184">
        <v>0.12561700000000001</v>
      </c>
      <c r="DK184">
        <v>1.4535599999999999E-2</v>
      </c>
      <c r="DL184">
        <v>-0.45226300000000003</v>
      </c>
      <c r="DM184">
        <v>0.53989299999999996</v>
      </c>
      <c r="DN184">
        <v>0.88592700000000002</v>
      </c>
      <c r="DO184">
        <v>1.82348</v>
      </c>
      <c r="DP184">
        <v>7.39533E-2</v>
      </c>
      <c r="DQ184">
        <v>8.5296699999999994</v>
      </c>
      <c r="DR184">
        <v>5.6586800000000004</v>
      </c>
      <c r="DS184" t="s">
        <v>1352</v>
      </c>
      <c r="DT184" t="s">
        <v>670</v>
      </c>
      <c r="DU184" t="s">
        <v>665</v>
      </c>
      <c r="DV184" t="s">
        <v>501</v>
      </c>
      <c r="DW184">
        <v>1.23952</v>
      </c>
      <c r="DX184">
        <v>1.23881</v>
      </c>
      <c r="DY184">
        <v>3.5</v>
      </c>
      <c r="DZ184">
        <v>4</v>
      </c>
      <c r="EA184">
        <v>0.21199999999999999</v>
      </c>
      <c r="EB184">
        <v>0.35</v>
      </c>
      <c r="EC184">
        <v>169.05199999999999</v>
      </c>
      <c r="ED184">
        <v>1601.01</v>
      </c>
      <c r="EE184">
        <v>1100.08</v>
      </c>
      <c r="EF184">
        <v>104.276</v>
      </c>
      <c r="EG184">
        <v>0</v>
      </c>
      <c r="EH184">
        <v>-24152.9</v>
      </c>
      <c r="EI184">
        <v>0</v>
      </c>
      <c r="EJ184">
        <v>0</v>
      </c>
      <c r="EK184">
        <v>2033.7</v>
      </c>
      <c r="EL184">
        <v>5640.35</v>
      </c>
      <c r="EM184">
        <v>12062</v>
      </c>
      <c r="EN184">
        <v>433.91399999999999</v>
      </c>
      <c r="EO184">
        <v>-1008.54</v>
      </c>
      <c r="EP184">
        <v>249.529</v>
      </c>
      <c r="EQ184">
        <v>1105.53</v>
      </c>
      <c r="ER184">
        <v>0</v>
      </c>
      <c r="ES184">
        <v>299.60500000000002</v>
      </c>
      <c r="ET184">
        <v>1654.66</v>
      </c>
      <c r="EU184">
        <v>8.5299999999999994</v>
      </c>
      <c r="EV184">
        <v>23.13</v>
      </c>
      <c r="EW184">
        <v>4.38</v>
      </c>
      <c r="EX184">
        <v>32.270000000000003</v>
      </c>
      <c r="EY184">
        <v>0</v>
      </c>
      <c r="EZ184">
        <v>-81.84</v>
      </c>
      <c r="FA184">
        <v>0</v>
      </c>
      <c r="FB184">
        <v>0</v>
      </c>
      <c r="FC184">
        <v>8.9499999999999993</v>
      </c>
      <c r="FD184">
        <v>31.8</v>
      </c>
      <c r="FE184">
        <v>49.46</v>
      </c>
      <c r="FF184">
        <v>1.79</v>
      </c>
      <c r="FG184">
        <v>78.47</v>
      </c>
      <c r="FT184">
        <v>0</v>
      </c>
      <c r="FU184">
        <v>4.2800700000000003</v>
      </c>
      <c r="FV184">
        <v>0.12561700000000001</v>
      </c>
      <c r="FW184">
        <v>1.41888E-2</v>
      </c>
      <c r="FX184">
        <v>0</v>
      </c>
      <c r="FY184">
        <v>-0.45226300000000003</v>
      </c>
      <c r="FZ184">
        <v>0</v>
      </c>
      <c r="GA184">
        <v>0</v>
      </c>
      <c r="GB184">
        <v>0.53989299999999996</v>
      </c>
      <c r="GC184">
        <v>0.88521099999999997</v>
      </c>
      <c r="GD184">
        <v>1.82348</v>
      </c>
      <c r="GE184">
        <v>7.39533E-2</v>
      </c>
      <c r="GF184">
        <v>7.2901499999999997</v>
      </c>
      <c r="GG184">
        <v>981.54200000000003</v>
      </c>
      <c r="GH184">
        <v>5709.93</v>
      </c>
      <c r="GI184">
        <v>1100.08</v>
      </c>
      <c r="GJ184">
        <v>70.062299999999993</v>
      </c>
      <c r="GK184">
        <v>5894.96</v>
      </c>
      <c r="GL184">
        <v>6547.69</v>
      </c>
      <c r="GM184">
        <v>10697.7</v>
      </c>
      <c r="GN184">
        <v>540.49900000000002</v>
      </c>
      <c r="GO184">
        <v>31542.5</v>
      </c>
      <c r="GP184">
        <v>817.05499999999995</v>
      </c>
      <c r="GQ184">
        <v>1675.37</v>
      </c>
      <c r="GR184">
        <v>291.12400000000002</v>
      </c>
      <c r="GS184">
        <v>2783.55</v>
      </c>
      <c r="GT184">
        <v>31.7774</v>
      </c>
      <c r="GU184">
        <v>63.58</v>
      </c>
      <c r="GV184">
        <v>4.38</v>
      </c>
      <c r="GW184">
        <v>98.096299999999999</v>
      </c>
      <c r="GX184">
        <v>26.6</v>
      </c>
      <c r="GY184">
        <v>41.05</v>
      </c>
      <c r="GZ184">
        <v>44.53</v>
      </c>
      <c r="HA184">
        <v>2.2599999999999998</v>
      </c>
      <c r="HB184">
        <v>312.274</v>
      </c>
      <c r="HC184">
        <v>29.52</v>
      </c>
      <c r="HD184">
        <v>63.58</v>
      </c>
      <c r="HE184">
        <v>4.38</v>
      </c>
      <c r="HF184">
        <v>48.21</v>
      </c>
      <c r="HG184">
        <v>26.6</v>
      </c>
      <c r="HH184">
        <v>34.56</v>
      </c>
      <c r="HI184">
        <v>44.53</v>
      </c>
      <c r="HJ184">
        <v>2.2599999999999998</v>
      </c>
      <c r="HK184">
        <v>253.64</v>
      </c>
      <c r="ID184">
        <v>0</v>
      </c>
      <c r="IE184">
        <v>9.1998499999999996</v>
      </c>
      <c r="IF184">
        <v>0.12561700000000001</v>
      </c>
      <c r="IG184">
        <v>8.00032E-3</v>
      </c>
      <c r="IH184">
        <v>1.7213499999999999</v>
      </c>
      <c r="II184">
        <v>0.80892399999999998</v>
      </c>
      <c r="IJ184">
        <v>1.7518499999999999</v>
      </c>
      <c r="IK184">
        <v>0.114331</v>
      </c>
      <c r="IL184">
        <v>13.729900000000001</v>
      </c>
      <c r="IM184">
        <v>51.3</v>
      </c>
      <c r="IN184">
        <v>26.2</v>
      </c>
      <c r="IO184">
        <v>25.1</v>
      </c>
      <c r="IP184">
        <v>52.3</v>
      </c>
      <c r="IQ184">
        <v>26.3</v>
      </c>
      <c r="IR184">
        <v>26</v>
      </c>
      <c r="IU184">
        <v>28.55</v>
      </c>
      <c r="IV184">
        <v>39.76</v>
      </c>
      <c r="IW184">
        <v>37.29</v>
      </c>
      <c r="IX184">
        <v>33.869999999999997</v>
      </c>
      <c r="IY184">
        <v>28.55</v>
      </c>
      <c r="IZ184">
        <v>39.76</v>
      </c>
      <c r="JA184">
        <v>71.8</v>
      </c>
      <c r="JB184">
        <v>126.03400000000001</v>
      </c>
      <c r="JK184">
        <v>1</v>
      </c>
      <c r="JL184">
        <v>15.8497</v>
      </c>
      <c r="JM184">
        <v>15.8497</v>
      </c>
      <c r="JP184">
        <v>24160</v>
      </c>
      <c r="JQ184">
        <v>15.8497</v>
      </c>
      <c r="JR184">
        <v>1.41</v>
      </c>
      <c r="JS184">
        <v>2.2799999999999998</v>
      </c>
      <c r="JT184">
        <v>9.8800000000000008</v>
      </c>
      <c r="JU184">
        <v>1.46</v>
      </c>
      <c r="JV184">
        <v>2.2400000000000002</v>
      </c>
      <c r="JW184">
        <v>8.9600000000000009</v>
      </c>
      <c r="JZ184">
        <v>2</v>
      </c>
      <c r="KA184">
        <v>8</v>
      </c>
      <c r="KB184">
        <v>78.5642</v>
      </c>
      <c r="KC184">
        <v>60.209400000000002</v>
      </c>
      <c r="KD184">
        <v>79.346900000000005</v>
      </c>
      <c r="KE184">
        <v>78.117199999999997</v>
      </c>
      <c r="KF184">
        <v>141.309</v>
      </c>
      <c r="KG184">
        <v>155.96600000000001</v>
      </c>
      <c r="KJ184">
        <v>33.782499999999999</v>
      </c>
      <c r="KK184">
        <v>398.83100000000002</v>
      </c>
      <c r="KL184">
        <v>219.49799999999999</v>
      </c>
      <c r="KM184">
        <v>19.4816</v>
      </c>
      <c r="KN184">
        <v>0</v>
      </c>
      <c r="KO184">
        <v>-3698.92</v>
      </c>
      <c r="KP184">
        <v>0</v>
      </c>
      <c r="KQ184">
        <v>0</v>
      </c>
      <c r="KR184">
        <v>441.303</v>
      </c>
      <c r="KS184">
        <v>1120.32</v>
      </c>
      <c r="KT184">
        <v>2466.0500000000002</v>
      </c>
      <c r="KU184">
        <v>95.033199999999994</v>
      </c>
      <c r="KV184">
        <v>1095.3900000000001</v>
      </c>
      <c r="KW184">
        <v>1324.26</v>
      </c>
      <c r="KX184">
        <v>5867.06</v>
      </c>
      <c r="KY184">
        <v>0</v>
      </c>
      <c r="KZ184">
        <v>1590.01</v>
      </c>
      <c r="LA184">
        <v>8781.33</v>
      </c>
      <c r="LB184">
        <v>34.858800000000002</v>
      </c>
      <c r="LC184">
        <v>625.63800000000003</v>
      </c>
      <c r="LD184">
        <v>219.49799999999999</v>
      </c>
      <c r="LE184">
        <v>23.2422</v>
      </c>
      <c r="LF184">
        <v>-3698.92</v>
      </c>
      <c r="LG184">
        <v>441.303</v>
      </c>
      <c r="LH184">
        <v>1124.2</v>
      </c>
      <c r="LI184">
        <v>2466.0500000000002</v>
      </c>
      <c r="LJ184">
        <v>95.033199999999994</v>
      </c>
      <c r="LK184">
        <v>1330.91</v>
      </c>
      <c r="LL184">
        <v>1372.17</v>
      </c>
      <c r="LM184">
        <v>4669.8999999999996</v>
      </c>
      <c r="LN184">
        <v>1590.01</v>
      </c>
      <c r="LO184">
        <v>7632.09</v>
      </c>
      <c r="LP184">
        <v>204.58199999999999</v>
      </c>
      <c r="LQ184">
        <v>1354.48</v>
      </c>
      <c r="LR184">
        <v>219.49799999999999</v>
      </c>
      <c r="LS184">
        <v>13.9795</v>
      </c>
      <c r="LT184">
        <v>1278.6099999999999</v>
      </c>
      <c r="LU184">
        <v>1315.06</v>
      </c>
      <c r="LV184">
        <v>2209.0100000000002</v>
      </c>
      <c r="LW184">
        <v>129.84899999999999</v>
      </c>
      <c r="LX184">
        <v>6725.07</v>
      </c>
      <c r="LY184">
        <v>4336.1400000000003</v>
      </c>
      <c r="LZ184">
        <v>8891.25</v>
      </c>
      <c r="MA184">
        <v>1545</v>
      </c>
      <c r="MB184">
        <v>14772.4</v>
      </c>
    </row>
    <row r="185" spans="1:340" x14ac:dyDescent="0.25">
      <c r="A185" s="26">
        <v>44502.59920138889</v>
      </c>
      <c r="B185" t="s">
        <v>1525</v>
      </c>
      <c r="C185" t="s">
        <v>1027</v>
      </c>
      <c r="D185">
        <v>12</v>
      </c>
      <c r="E185">
        <v>8</v>
      </c>
      <c r="F185">
        <v>6960</v>
      </c>
      <c r="G185" t="s">
        <v>87</v>
      </c>
      <c r="H185" t="s">
        <v>112</v>
      </c>
      <c r="I185">
        <v>-2.23</v>
      </c>
      <c r="J185">
        <v>-0.7</v>
      </c>
      <c r="K185">
        <v>-0.8</v>
      </c>
      <c r="L185">
        <v>26.8</v>
      </c>
      <c r="O185">
        <v>169.05199999999999</v>
      </c>
      <c r="P185">
        <v>1601.01</v>
      </c>
      <c r="Q185">
        <v>1100.08</v>
      </c>
      <c r="R185">
        <v>70.062299999999993</v>
      </c>
      <c r="S185">
        <v>0</v>
      </c>
      <c r="T185">
        <v>-24152.9</v>
      </c>
      <c r="U185">
        <v>0</v>
      </c>
      <c r="V185">
        <v>0</v>
      </c>
      <c r="W185">
        <v>2033.7</v>
      </c>
      <c r="X185">
        <v>5640.35</v>
      </c>
      <c r="Y185">
        <v>12062</v>
      </c>
      <c r="Z185">
        <v>433.91399999999999</v>
      </c>
      <c r="AA185">
        <v>-1042.75</v>
      </c>
      <c r="AB185">
        <v>2940.2</v>
      </c>
      <c r="AC185">
        <v>249.529</v>
      </c>
      <c r="AD185">
        <v>1296.07</v>
      </c>
      <c r="AE185">
        <v>0</v>
      </c>
      <c r="AF185">
        <v>299.60500000000002</v>
      </c>
      <c r="AG185">
        <v>1845.2</v>
      </c>
      <c r="AH185">
        <v>1545.6</v>
      </c>
      <c r="AI185">
        <v>8.5299999999999994</v>
      </c>
      <c r="AJ185">
        <v>23.13</v>
      </c>
      <c r="AK185">
        <v>4.38</v>
      </c>
      <c r="AL185">
        <v>37.35</v>
      </c>
      <c r="AM185">
        <v>0</v>
      </c>
      <c r="AN185">
        <v>-81.83</v>
      </c>
      <c r="AO185">
        <v>0</v>
      </c>
      <c r="AP185">
        <v>0</v>
      </c>
      <c r="AQ185">
        <v>8.9499999999999993</v>
      </c>
      <c r="AR185">
        <v>31.8</v>
      </c>
      <c r="AS185">
        <v>49.46</v>
      </c>
      <c r="AT185">
        <v>1.79</v>
      </c>
      <c r="AU185">
        <v>83.56</v>
      </c>
      <c r="AV185">
        <v>73.39</v>
      </c>
      <c r="BI185">
        <v>0</v>
      </c>
      <c r="BJ185">
        <v>4.2800700000000003</v>
      </c>
      <c r="BK185">
        <v>0.12561700000000001</v>
      </c>
      <c r="BL185">
        <v>8.00032E-3</v>
      </c>
      <c r="BM185">
        <v>0</v>
      </c>
      <c r="BN185">
        <v>-0.45226300000000003</v>
      </c>
      <c r="BO185">
        <v>0</v>
      </c>
      <c r="BP185">
        <v>0</v>
      </c>
      <c r="BQ185">
        <v>0.53989299999999996</v>
      </c>
      <c r="BR185">
        <v>0.88521099999999997</v>
      </c>
      <c r="BS185">
        <v>1.82348</v>
      </c>
      <c r="BT185">
        <v>7.39533E-2</v>
      </c>
      <c r="BU185">
        <v>7.2839600000000004</v>
      </c>
      <c r="BV185">
        <v>4.4136899999999999</v>
      </c>
      <c r="BW185">
        <v>175.16900000000001</v>
      </c>
      <c r="BX185">
        <v>2558.3200000000002</v>
      </c>
      <c r="BY185">
        <v>1100.08</v>
      </c>
      <c r="BZ185">
        <v>128.97200000000001</v>
      </c>
      <c r="CA185">
        <v>-24152.9</v>
      </c>
      <c r="CB185">
        <v>2033.7</v>
      </c>
      <c r="CC185">
        <v>5660.76</v>
      </c>
      <c r="CD185">
        <v>12062</v>
      </c>
      <c r="CE185">
        <v>433.91399999999999</v>
      </c>
      <c r="CF185">
        <v>-8.5998800000000001E-4</v>
      </c>
      <c r="CG185">
        <v>3962.55</v>
      </c>
      <c r="CH185">
        <v>258.55799999999999</v>
      </c>
      <c r="CI185">
        <v>879.94500000000005</v>
      </c>
      <c r="CJ185">
        <v>299.60500000000002</v>
      </c>
      <c r="CK185">
        <v>1438.11</v>
      </c>
      <c r="CL185">
        <v>1138.5</v>
      </c>
      <c r="CM185">
        <v>8.9</v>
      </c>
      <c r="CN185">
        <v>31.74</v>
      </c>
      <c r="CO185">
        <v>4.38</v>
      </c>
      <c r="CP185">
        <v>26.14</v>
      </c>
      <c r="CQ185">
        <v>-81.96</v>
      </c>
      <c r="CR185">
        <v>8.9499999999999993</v>
      </c>
      <c r="CS185">
        <v>31.88</v>
      </c>
      <c r="CT185">
        <v>49.46</v>
      </c>
      <c r="CU185">
        <v>1.79</v>
      </c>
      <c r="CV185">
        <v>81.28</v>
      </c>
      <c r="CW185">
        <v>71.16</v>
      </c>
      <c r="DH185">
        <v>0</v>
      </c>
      <c r="DI185">
        <v>5.5185300000000002</v>
      </c>
      <c r="DJ185">
        <v>0.12561700000000001</v>
      </c>
      <c r="DK185">
        <v>1.4535599999999999E-2</v>
      </c>
      <c r="DL185">
        <v>-0.45226300000000003</v>
      </c>
      <c r="DM185">
        <v>0.53989299999999996</v>
      </c>
      <c r="DN185">
        <v>0.88592700000000002</v>
      </c>
      <c r="DO185">
        <v>1.82348</v>
      </c>
      <c r="DP185">
        <v>7.39533E-2</v>
      </c>
      <c r="DQ185">
        <v>8.5296699999999994</v>
      </c>
      <c r="DR185">
        <v>5.6586800000000004</v>
      </c>
      <c r="DS185" t="s">
        <v>1352</v>
      </c>
      <c r="DT185" t="s">
        <v>670</v>
      </c>
      <c r="DU185" t="s">
        <v>665</v>
      </c>
      <c r="DV185" t="s">
        <v>501</v>
      </c>
      <c r="DW185">
        <v>1.2457100000000001</v>
      </c>
      <c r="DX185">
        <v>1.2450000000000001</v>
      </c>
      <c r="DY185">
        <v>-2.8</v>
      </c>
      <c r="DZ185">
        <v>-3.1</v>
      </c>
      <c r="EB185">
        <v>0.35</v>
      </c>
      <c r="EC185">
        <v>169.05199999999999</v>
      </c>
      <c r="ED185">
        <v>1601.01</v>
      </c>
      <c r="EE185">
        <v>1100.08</v>
      </c>
      <c r="EF185">
        <v>70.062299999999993</v>
      </c>
      <c r="EG185">
        <v>0</v>
      </c>
      <c r="EH185">
        <v>-24152.9</v>
      </c>
      <c r="EI185">
        <v>0</v>
      </c>
      <c r="EJ185">
        <v>0</v>
      </c>
      <c r="EK185">
        <v>2033.7</v>
      </c>
      <c r="EL185">
        <v>5640.35</v>
      </c>
      <c r="EM185">
        <v>12062</v>
      </c>
      <c r="EN185">
        <v>433.91399999999999</v>
      </c>
      <c r="EO185">
        <v>-1042.75</v>
      </c>
      <c r="EP185">
        <v>249.529</v>
      </c>
      <c r="EQ185">
        <v>1296.07</v>
      </c>
      <c r="ER185">
        <v>0</v>
      </c>
      <c r="ES185">
        <v>299.60500000000002</v>
      </c>
      <c r="ET185">
        <v>1845.2</v>
      </c>
      <c r="EU185">
        <v>8.5299999999999994</v>
      </c>
      <c r="EV185">
        <v>23.13</v>
      </c>
      <c r="EW185">
        <v>4.38</v>
      </c>
      <c r="EX185">
        <v>37.35</v>
      </c>
      <c r="EY185">
        <v>0</v>
      </c>
      <c r="EZ185">
        <v>-81.83</v>
      </c>
      <c r="FA185">
        <v>0</v>
      </c>
      <c r="FB185">
        <v>0</v>
      </c>
      <c r="FC185">
        <v>8.9499999999999993</v>
      </c>
      <c r="FD185">
        <v>31.8</v>
      </c>
      <c r="FE185">
        <v>49.46</v>
      </c>
      <c r="FF185">
        <v>1.79</v>
      </c>
      <c r="FG185">
        <v>83.56</v>
      </c>
      <c r="FT185">
        <v>0</v>
      </c>
      <c r="FU185">
        <v>4.2800700000000003</v>
      </c>
      <c r="FV185">
        <v>0.12561700000000001</v>
      </c>
      <c r="FW185">
        <v>8.00032E-3</v>
      </c>
      <c r="FX185">
        <v>0</v>
      </c>
      <c r="FY185">
        <v>-0.45226300000000003</v>
      </c>
      <c r="FZ185">
        <v>0</v>
      </c>
      <c r="GA185">
        <v>0</v>
      </c>
      <c r="GB185">
        <v>0.53989299999999996</v>
      </c>
      <c r="GC185">
        <v>0.88521099999999997</v>
      </c>
      <c r="GD185">
        <v>1.82348</v>
      </c>
      <c r="GE185">
        <v>7.39533E-2</v>
      </c>
      <c r="GF185">
        <v>7.2839600000000004</v>
      </c>
      <c r="GG185">
        <v>981.54200000000003</v>
      </c>
      <c r="GH185">
        <v>5709.93</v>
      </c>
      <c r="GI185">
        <v>1100.08</v>
      </c>
      <c r="GJ185">
        <v>70.062299999999993</v>
      </c>
      <c r="GK185">
        <v>5894.96</v>
      </c>
      <c r="GL185">
        <v>6547.69</v>
      </c>
      <c r="GM185">
        <v>10697.7</v>
      </c>
      <c r="GN185">
        <v>540.49900000000002</v>
      </c>
      <c r="GO185">
        <v>31542.5</v>
      </c>
      <c r="GP185">
        <v>817.05499999999995</v>
      </c>
      <c r="GQ185">
        <v>1675.37</v>
      </c>
      <c r="GR185">
        <v>291.12400000000002</v>
      </c>
      <c r="GS185">
        <v>2783.55</v>
      </c>
      <c r="GT185">
        <v>31.7774</v>
      </c>
      <c r="GU185">
        <v>63.58</v>
      </c>
      <c r="GV185">
        <v>4.38</v>
      </c>
      <c r="GW185">
        <v>98.096299999999999</v>
      </c>
      <c r="GX185">
        <v>26.6</v>
      </c>
      <c r="GY185">
        <v>41.05</v>
      </c>
      <c r="GZ185">
        <v>44.53</v>
      </c>
      <c r="HA185">
        <v>2.2599999999999998</v>
      </c>
      <c r="HB185">
        <v>312.274</v>
      </c>
      <c r="HC185">
        <v>29.52</v>
      </c>
      <c r="HD185">
        <v>63.58</v>
      </c>
      <c r="HE185">
        <v>4.38</v>
      </c>
      <c r="HF185">
        <v>48.21</v>
      </c>
      <c r="HG185">
        <v>26.6</v>
      </c>
      <c r="HH185">
        <v>34.56</v>
      </c>
      <c r="HI185">
        <v>44.53</v>
      </c>
      <c r="HJ185">
        <v>2.2599999999999998</v>
      </c>
      <c r="HK185">
        <v>253.64</v>
      </c>
      <c r="ID185">
        <v>0</v>
      </c>
      <c r="IE185">
        <v>9.1998499999999996</v>
      </c>
      <c r="IF185">
        <v>0.12561700000000001</v>
      </c>
      <c r="IG185">
        <v>8.00032E-3</v>
      </c>
      <c r="IH185">
        <v>1.7213499999999999</v>
      </c>
      <c r="II185">
        <v>0.80892399999999998</v>
      </c>
      <c r="IJ185">
        <v>1.7518499999999999</v>
      </c>
      <c r="IK185">
        <v>0.114331</v>
      </c>
      <c r="IL185">
        <v>13.729900000000001</v>
      </c>
      <c r="IM185">
        <v>53</v>
      </c>
      <c r="IN185">
        <v>26.2</v>
      </c>
      <c r="IO185">
        <v>26.8</v>
      </c>
      <c r="IP185">
        <v>52.3</v>
      </c>
      <c r="IQ185">
        <v>26.3</v>
      </c>
      <c r="IR185">
        <v>26</v>
      </c>
      <c r="IU185">
        <v>28.4</v>
      </c>
      <c r="IV185">
        <v>44.99</v>
      </c>
      <c r="IW185">
        <v>37.29</v>
      </c>
      <c r="IX185">
        <v>33.869999999999997</v>
      </c>
      <c r="IY185">
        <v>28.4</v>
      </c>
      <c r="IZ185">
        <v>44.99</v>
      </c>
      <c r="JA185">
        <v>71.8</v>
      </c>
      <c r="JB185">
        <v>126.03400000000001</v>
      </c>
      <c r="JK185">
        <v>1</v>
      </c>
      <c r="JL185">
        <v>15.8497</v>
      </c>
      <c r="JM185">
        <v>15.8497</v>
      </c>
      <c r="JP185">
        <v>24160</v>
      </c>
      <c r="JQ185">
        <v>15.8497</v>
      </c>
      <c r="JR185">
        <v>1.41</v>
      </c>
      <c r="JS185">
        <v>2.29</v>
      </c>
      <c r="JT185">
        <v>10.88</v>
      </c>
      <c r="JU185">
        <v>1.46</v>
      </c>
      <c r="JV185">
        <v>2.2400000000000002</v>
      </c>
      <c r="JW185">
        <v>8.9600000000000009</v>
      </c>
      <c r="JZ185">
        <v>2</v>
      </c>
      <c r="KA185">
        <v>8</v>
      </c>
      <c r="KB185">
        <v>78.5642</v>
      </c>
      <c r="KC185">
        <v>60.209400000000002</v>
      </c>
      <c r="KD185">
        <v>79.346900000000005</v>
      </c>
      <c r="KE185">
        <v>78.117199999999997</v>
      </c>
      <c r="KF185">
        <v>141.309</v>
      </c>
      <c r="KG185">
        <v>155.96600000000001</v>
      </c>
      <c r="KJ185">
        <v>33.782499999999999</v>
      </c>
      <c r="KK185">
        <v>398.83100000000002</v>
      </c>
      <c r="KL185">
        <v>219.49799999999999</v>
      </c>
      <c r="KM185">
        <v>13.9795</v>
      </c>
      <c r="KN185">
        <v>0</v>
      </c>
      <c r="KO185">
        <v>-3698.92</v>
      </c>
      <c r="KP185">
        <v>0</v>
      </c>
      <c r="KQ185">
        <v>0</v>
      </c>
      <c r="KR185">
        <v>441.303</v>
      </c>
      <c r="KS185">
        <v>1120.32</v>
      </c>
      <c r="KT185">
        <v>2466.0500000000002</v>
      </c>
      <c r="KU185">
        <v>95.033199999999994</v>
      </c>
      <c r="KV185">
        <v>1089.8800000000001</v>
      </c>
      <c r="KW185">
        <v>1324.26</v>
      </c>
      <c r="KX185">
        <v>6878.28</v>
      </c>
      <c r="KY185">
        <v>0</v>
      </c>
      <c r="KZ185">
        <v>1590.01</v>
      </c>
      <c r="LA185">
        <v>9792.5499999999993</v>
      </c>
      <c r="LB185">
        <v>34.858800000000002</v>
      </c>
      <c r="LC185">
        <v>625.63800000000003</v>
      </c>
      <c r="LD185">
        <v>219.49799999999999</v>
      </c>
      <c r="LE185">
        <v>23.2422</v>
      </c>
      <c r="LF185">
        <v>-3698.92</v>
      </c>
      <c r="LG185">
        <v>441.303</v>
      </c>
      <c r="LH185">
        <v>1124.2</v>
      </c>
      <c r="LI185">
        <v>2466.0500000000002</v>
      </c>
      <c r="LJ185">
        <v>95.033199999999994</v>
      </c>
      <c r="LK185">
        <v>1330.91</v>
      </c>
      <c r="LL185">
        <v>1372.17</v>
      </c>
      <c r="LM185">
        <v>4669.8999999999996</v>
      </c>
      <c r="LN185">
        <v>1590.01</v>
      </c>
      <c r="LO185">
        <v>7632.09</v>
      </c>
      <c r="LP185">
        <v>204.58199999999999</v>
      </c>
      <c r="LQ185">
        <v>1354.48</v>
      </c>
      <c r="LR185">
        <v>219.49799999999999</v>
      </c>
      <c r="LS185">
        <v>13.9795</v>
      </c>
      <c r="LT185">
        <v>1278.6099999999999</v>
      </c>
      <c r="LU185">
        <v>1315.06</v>
      </c>
      <c r="LV185">
        <v>2209.0100000000002</v>
      </c>
      <c r="LW185">
        <v>129.84899999999999</v>
      </c>
      <c r="LX185">
        <v>6725.07</v>
      </c>
      <c r="LY185">
        <v>4336.1400000000003</v>
      </c>
      <c r="LZ185">
        <v>8891.25</v>
      </c>
      <c r="MA185">
        <v>1545</v>
      </c>
      <c r="MB185">
        <v>14772.4</v>
      </c>
    </row>
    <row r="186" spans="1:340" x14ac:dyDescent="0.25">
      <c r="A186" s="26">
        <v>44502.599733796298</v>
      </c>
      <c r="B186" t="s">
        <v>1526</v>
      </c>
      <c r="C186" t="s">
        <v>1029</v>
      </c>
      <c r="D186">
        <v>12</v>
      </c>
      <c r="E186">
        <v>8</v>
      </c>
      <c r="F186">
        <v>6960</v>
      </c>
      <c r="G186" t="s">
        <v>87</v>
      </c>
      <c r="H186" t="s">
        <v>393</v>
      </c>
      <c r="I186">
        <v>8.2100000000000009</v>
      </c>
      <c r="J186">
        <v>2.9</v>
      </c>
      <c r="K186">
        <v>2.8</v>
      </c>
      <c r="L186">
        <v>23</v>
      </c>
      <c r="O186">
        <v>169.05199999999999</v>
      </c>
      <c r="P186">
        <v>1601.01</v>
      </c>
      <c r="Q186">
        <v>1100.08</v>
      </c>
      <c r="R186">
        <v>1348.29</v>
      </c>
      <c r="S186">
        <v>0</v>
      </c>
      <c r="T186">
        <v>-25379.200000000001</v>
      </c>
      <c r="U186">
        <v>0</v>
      </c>
      <c r="V186">
        <v>0</v>
      </c>
      <c r="W186">
        <v>2033.7</v>
      </c>
      <c r="X186">
        <v>5640.35</v>
      </c>
      <c r="Y186">
        <v>12062</v>
      </c>
      <c r="Z186">
        <v>433.91399999999999</v>
      </c>
      <c r="AA186">
        <v>-990.80700000000002</v>
      </c>
      <c r="AB186">
        <v>4218.43</v>
      </c>
      <c r="AC186">
        <v>249.529</v>
      </c>
      <c r="AD186">
        <v>610.79200000000003</v>
      </c>
      <c r="AE186">
        <v>0</v>
      </c>
      <c r="AF186">
        <v>299.60500000000002</v>
      </c>
      <c r="AG186">
        <v>1159.93</v>
      </c>
      <c r="AH186">
        <v>860.32100000000003</v>
      </c>
      <c r="AI186">
        <v>8.5299999999999994</v>
      </c>
      <c r="AJ186">
        <v>23.13</v>
      </c>
      <c r="AK186">
        <v>4.38</v>
      </c>
      <c r="AL186">
        <v>23.14</v>
      </c>
      <c r="AM186">
        <v>0</v>
      </c>
      <c r="AN186">
        <v>-86.03</v>
      </c>
      <c r="AO186">
        <v>0</v>
      </c>
      <c r="AP186">
        <v>0</v>
      </c>
      <c r="AQ186">
        <v>8.9499999999999993</v>
      </c>
      <c r="AR186">
        <v>31.8</v>
      </c>
      <c r="AS186">
        <v>49.46</v>
      </c>
      <c r="AT186">
        <v>1.79</v>
      </c>
      <c r="AU186">
        <v>65.150000000000006</v>
      </c>
      <c r="AV186">
        <v>59.18</v>
      </c>
      <c r="BI186">
        <v>0</v>
      </c>
      <c r="BJ186">
        <v>4.2800700000000003</v>
      </c>
      <c r="BK186">
        <v>0.12561700000000001</v>
      </c>
      <c r="BL186">
        <v>0.15598699999999999</v>
      </c>
      <c r="BM186">
        <v>0</v>
      </c>
      <c r="BN186">
        <v>-0.47522500000000001</v>
      </c>
      <c r="BO186">
        <v>0</v>
      </c>
      <c r="BP186">
        <v>0</v>
      </c>
      <c r="BQ186">
        <v>0.53989299999999996</v>
      </c>
      <c r="BR186">
        <v>0.88521099999999997</v>
      </c>
      <c r="BS186">
        <v>1.82348</v>
      </c>
      <c r="BT186">
        <v>7.39533E-2</v>
      </c>
      <c r="BU186">
        <v>7.4089799999999997</v>
      </c>
      <c r="BV186">
        <v>4.5616700000000003</v>
      </c>
      <c r="BW186">
        <v>175.16900000000001</v>
      </c>
      <c r="BX186">
        <v>2558.3200000000002</v>
      </c>
      <c r="BY186">
        <v>1100.08</v>
      </c>
      <c r="BZ186">
        <v>1355.26</v>
      </c>
      <c r="CA186">
        <v>-25379.200000000001</v>
      </c>
      <c r="CB186">
        <v>2033.7</v>
      </c>
      <c r="CC186">
        <v>5660.76</v>
      </c>
      <c r="CD186">
        <v>12062</v>
      </c>
      <c r="CE186">
        <v>433.91399999999999</v>
      </c>
      <c r="CF186">
        <v>1.0653699999999999E-3</v>
      </c>
      <c r="CG186">
        <v>5188.83</v>
      </c>
      <c r="CH186">
        <v>258.55799999999999</v>
      </c>
      <c r="CI186">
        <v>581.81399999999996</v>
      </c>
      <c r="CJ186">
        <v>299.60500000000002</v>
      </c>
      <c r="CK186">
        <v>1139.98</v>
      </c>
      <c r="CL186">
        <v>840.37199999999996</v>
      </c>
      <c r="CM186">
        <v>8.9</v>
      </c>
      <c r="CN186">
        <v>31.74</v>
      </c>
      <c r="CO186">
        <v>4.38</v>
      </c>
      <c r="CP186">
        <v>22.37</v>
      </c>
      <c r="CQ186">
        <v>-86.14</v>
      </c>
      <c r="CR186">
        <v>8.9499999999999993</v>
      </c>
      <c r="CS186">
        <v>31.88</v>
      </c>
      <c r="CT186">
        <v>49.46</v>
      </c>
      <c r="CU186">
        <v>1.79</v>
      </c>
      <c r="CV186">
        <v>73.33</v>
      </c>
      <c r="CW186">
        <v>67.39</v>
      </c>
      <c r="DH186">
        <v>0</v>
      </c>
      <c r="DI186">
        <v>5.5185300000000002</v>
      </c>
      <c r="DJ186">
        <v>0.12561700000000001</v>
      </c>
      <c r="DK186">
        <v>0.154615</v>
      </c>
      <c r="DL186">
        <v>-0.47522500000000001</v>
      </c>
      <c r="DM186">
        <v>0.53989299999999996</v>
      </c>
      <c r="DN186">
        <v>0.88592700000000002</v>
      </c>
      <c r="DO186">
        <v>1.82348</v>
      </c>
      <c r="DP186">
        <v>7.39533E-2</v>
      </c>
      <c r="DQ186">
        <v>8.6467899999999993</v>
      </c>
      <c r="DR186">
        <v>5.7987599999999997</v>
      </c>
      <c r="DS186" t="s">
        <v>1352</v>
      </c>
      <c r="DT186" t="s">
        <v>670</v>
      </c>
      <c r="DU186" t="s">
        <v>665</v>
      </c>
      <c r="DV186" t="s">
        <v>501</v>
      </c>
      <c r="DW186">
        <v>1.2378</v>
      </c>
      <c r="DX186">
        <v>1.23709</v>
      </c>
      <c r="DY186">
        <v>11.2</v>
      </c>
      <c r="DZ186">
        <v>12.2</v>
      </c>
      <c r="EA186">
        <v>0.3</v>
      </c>
      <c r="EB186">
        <v>0.35</v>
      </c>
      <c r="EC186">
        <v>169.05199999999999</v>
      </c>
      <c r="ED186">
        <v>1601.01</v>
      </c>
      <c r="EE186">
        <v>1100.08</v>
      </c>
      <c r="EF186">
        <v>1348.29</v>
      </c>
      <c r="EG186">
        <v>0</v>
      </c>
      <c r="EH186">
        <v>-25379.200000000001</v>
      </c>
      <c r="EI186">
        <v>0</v>
      </c>
      <c r="EJ186">
        <v>0</v>
      </c>
      <c r="EK186">
        <v>2033.7</v>
      </c>
      <c r="EL186">
        <v>5640.35</v>
      </c>
      <c r="EM186">
        <v>12062</v>
      </c>
      <c r="EN186">
        <v>433.91399999999999</v>
      </c>
      <c r="EO186">
        <v>-990.80700000000002</v>
      </c>
      <c r="EP186">
        <v>249.529</v>
      </c>
      <c r="EQ186">
        <v>610.79200000000003</v>
      </c>
      <c r="ER186">
        <v>0</v>
      </c>
      <c r="ES186">
        <v>299.60500000000002</v>
      </c>
      <c r="ET186">
        <v>1159.93</v>
      </c>
      <c r="EU186">
        <v>8.5299999999999994</v>
      </c>
      <c r="EV186">
        <v>23.13</v>
      </c>
      <c r="EW186">
        <v>4.38</v>
      </c>
      <c r="EX186">
        <v>23.14</v>
      </c>
      <c r="EY186">
        <v>0</v>
      </c>
      <c r="EZ186">
        <v>-86.03</v>
      </c>
      <c r="FA186">
        <v>0</v>
      </c>
      <c r="FB186">
        <v>0</v>
      </c>
      <c r="FC186">
        <v>8.9499999999999993</v>
      </c>
      <c r="FD186">
        <v>31.8</v>
      </c>
      <c r="FE186">
        <v>49.46</v>
      </c>
      <c r="FF186">
        <v>1.79</v>
      </c>
      <c r="FG186">
        <v>65.150000000000006</v>
      </c>
      <c r="FT186">
        <v>0</v>
      </c>
      <c r="FU186">
        <v>4.2800700000000003</v>
      </c>
      <c r="FV186">
        <v>0.12561700000000001</v>
      </c>
      <c r="FW186">
        <v>0.15598699999999999</v>
      </c>
      <c r="FX186">
        <v>0</v>
      </c>
      <c r="FY186">
        <v>-0.47522500000000001</v>
      </c>
      <c r="FZ186">
        <v>0</v>
      </c>
      <c r="GA186">
        <v>0</v>
      </c>
      <c r="GB186">
        <v>0.53989299999999996</v>
      </c>
      <c r="GC186">
        <v>0.88521099999999997</v>
      </c>
      <c r="GD186">
        <v>1.82348</v>
      </c>
      <c r="GE186">
        <v>7.39533E-2</v>
      </c>
      <c r="GF186">
        <v>7.4089799999999997</v>
      </c>
      <c r="GG186">
        <v>981.54200000000003</v>
      </c>
      <c r="GH186">
        <v>5709.93</v>
      </c>
      <c r="GI186">
        <v>1100.08</v>
      </c>
      <c r="GJ186">
        <v>1314.14</v>
      </c>
      <c r="GK186">
        <v>5894.96</v>
      </c>
      <c r="GL186">
        <v>6547.69</v>
      </c>
      <c r="GM186">
        <v>10697.7</v>
      </c>
      <c r="GN186">
        <v>540.49900000000002</v>
      </c>
      <c r="GO186">
        <v>32786.6</v>
      </c>
      <c r="GP186">
        <v>817.05499999999995</v>
      </c>
      <c r="GQ186">
        <v>1100.22</v>
      </c>
      <c r="GR186">
        <v>291.12400000000002</v>
      </c>
      <c r="GS186">
        <v>2208.4</v>
      </c>
      <c r="GT186">
        <v>31.7774</v>
      </c>
      <c r="GU186">
        <v>63.58</v>
      </c>
      <c r="GV186">
        <v>4.38</v>
      </c>
      <c r="GW186">
        <v>69.679000000000002</v>
      </c>
      <c r="GX186">
        <v>26.6</v>
      </c>
      <c r="GY186">
        <v>41.05</v>
      </c>
      <c r="GZ186">
        <v>44.53</v>
      </c>
      <c r="HA186">
        <v>2.2599999999999998</v>
      </c>
      <c r="HB186">
        <v>283.85599999999999</v>
      </c>
      <c r="HC186">
        <v>29.52</v>
      </c>
      <c r="HD186">
        <v>63.58</v>
      </c>
      <c r="HE186">
        <v>4.38</v>
      </c>
      <c r="HF186">
        <v>36.81</v>
      </c>
      <c r="HG186">
        <v>26.6</v>
      </c>
      <c r="HH186">
        <v>34.56</v>
      </c>
      <c r="HI186">
        <v>44.53</v>
      </c>
      <c r="HJ186">
        <v>2.2599999999999998</v>
      </c>
      <c r="HK186">
        <v>242.24</v>
      </c>
      <c r="ID186">
        <v>0</v>
      </c>
      <c r="IE186">
        <v>9.1998499999999996</v>
      </c>
      <c r="IF186">
        <v>0.12561700000000001</v>
      </c>
      <c r="IG186">
        <v>0.15006</v>
      </c>
      <c r="IH186">
        <v>1.7213499999999999</v>
      </c>
      <c r="II186">
        <v>0.80892399999999998</v>
      </c>
      <c r="IJ186">
        <v>1.7518499999999999</v>
      </c>
      <c r="IK186">
        <v>0.114331</v>
      </c>
      <c r="IL186">
        <v>13.872</v>
      </c>
      <c r="IM186">
        <v>53.3</v>
      </c>
      <c r="IN186">
        <v>30.3</v>
      </c>
      <c r="IO186">
        <v>23</v>
      </c>
      <c r="IP186">
        <v>56.2</v>
      </c>
      <c r="IQ186">
        <v>30.4</v>
      </c>
      <c r="IR186">
        <v>25.8</v>
      </c>
      <c r="IU186">
        <v>33.51</v>
      </c>
      <c r="IV186">
        <v>25.67</v>
      </c>
      <c r="IW186">
        <v>42.17</v>
      </c>
      <c r="IX186">
        <v>25.22</v>
      </c>
      <c r="IY186">
        <v>33.51</v>
      </c>
      <c r="IZ186">
        <v>25.67</v>
      </c>
      <c r="JA186">
        <v>76.75</v>
      </c>
      <c r="JB186">
        <v>92.666399999999996</v>
      </c>
      <c r="JK186">
        <v>1</v>
      </c>
      <c r="JL186">
        <v>16.654399999999999</v>
      </c>
      <c r="JM186">
        <v>16.654399999999999</v>
      </c>
      <c r="JP186">
        <v>25386.6</v>
      </c>
      <c r="JQ186">
        <v>16.654399999999999</v>
      </c>
      <c r="JR186">
        <v>1.5</v>
      </c>
      <c r="JS186">
        <v>2.39</v>
      </c>
      <c r="JT186">
        <v>7.31</v>
      </c>
      <c r="JU186">
        <v>1.54</v>
      </c>
      <c r="JV186">
        <v>2.34</v>
      </c>
      <c r="JW186">
        <v>7.44</v>
      </c>
      <c r="JZ186">
        <v>2</v>
      </c>
      <c r="KA186">
        <v>8</v>
      </c>
      <c r="KB186">
        <v>78.5642</v>
      </c>
      <c r="KC186">
        <v>60.209400000000002</v>
      </c>
      <c r="KD186">
        <v>79.346900000000005</v>
      </c>
      <c r="KE186">
        <v>78.117199999999997</v>
      </c>
      <c r="KF186">
        <v>141.309</v>
      </c>
      <c r="KG186">
        <v>155.96600000000001</v>
      </c>
      <c r="KJ186">
        <v>33.782499999999999</v>
      </c>
      <c r="KK186">
        <v>398.83100000000002</v>
      </c>
      <c r="KL186">
        <v>219.49799999999999</v>
      </c>
      <c r="KM186">
        <v>267.697</v>
      </c>
      <c r="KN186">
        <v>0</v>
      </c>
      <c r="KO186">
        <v>-3886.72</v>
      </c>
      <c r="KP186">
        <v>0</v>
      </c>
      <c r="KQ186">
        <v>0</v>
      </c>
      <c r="KR186">
        <v>441.303</v>
      </c>
      <c r="KS186">
        <v>1120.32</v>
      </c>
      <c r="KT186">
        <v>2466.0500000000002</v>
      </c>
      <c r="KU186">
        <v>95.033199999999994</v>
      </c>
      <c r="KV186">
        <v>1155.8</v>
      </c>
      <c r="KW186">
        <v>1324.26</v>
      </c>
      <c r="KX186">
        <v>3241.49</v>
      </c>
      <c r="KY186">
        <v>0</v>
      </c>
      <c r="KZ186">
        <v>1590.01</v>
      </c>
      <c r="LA186">
        <v>6155.76</v>
      </c>
      <c r="LB186">
        <v>34.858800000000002</v>
      </c>
      <c r="LC186">
        <v>625.63800000000003</v>
      </c>
      <c r="LD186">
        <v>219.49799999999999</v>
      </c>
      <c r="LE186">
        <v>268.678</v>
      </c>
      <c r="LF186">
        <v>-3886.72</v>
      </c>
      <c r="LG186">
        <v>441.303</v>
      </c>
      <c r="LH186">
        <v>1124.2</v>
      </c>
      <c r="LI186">
        <v>2466.0500000000002</v>
      </c>
      <c r="LJ186">
        <v>95.033199999999994</v>
      </c>
      <c r="LK186">
        <v>1388.54</v>
      </c>
      <c r="LL186">
        <v>1372.17</v>
      </c>
      <c r="LM186">
        <v>3087.71</v>
      </c>
      <c r="LN186">
        <v>1590.01</v>
      </c>
      <c r="LO186">
        <v>6049.89</v>
      </c>
      <c r="LP186">
        <v>204.58199999999999</v>
      </c>
      <c r="LQ186">
        <v>1354.48</v>
      </c>
      <c r="LR186">
        <v>219.49799999999999</v>
      </c>
      <c r="LS186">
        <v>262.209</v>
      </c>
      <c r="LT186">
        <v>1278.6099999999999</v>
      </c>
      <c r="LU186">
        <v>1315.06</v>
      </c>
      <c r="LV186">
        <v>2209.0100000000002</v>
      </c>
      <c r="LW186">
        <v>129.84899999999999</v>
      </c>
      <c r="LX186">
        <v>6973.3</v>
      </c>
      <c r="LY186">
        <v>4336.1400000000003</v>
      </c>
      <c r="LZ186">
        <v>5838.92</v>
      </c>
      <c r="MA186">
        <v>1545</v>
      </c>
      <c r="MB186">
        <v>11720.1</v>
      </c>
    </row>
    <row r="187" spans="1:340" x14ac:dyDescent="0.25">
      <c r="A187" s="26">
        <v>44502.600289351853</v>
      </c>
      <c r="B187" t="s">
        <v>1527</v>
      </c>
      <c r="C187" t="s">
        <v>1031</v>
      </c>
      <c r="D187">
        <v>12</v>
      </c>
      <c r="E187">
        <v>8</v>
      </c>
      <c r="F187">
        <v>6960</v>
      </c>
      <c r="G187" t="s">
        <v>87</v>
      </c>
      <c r="H187" t="s">
        <v>393</v>
      </c>
      <c r="I187">
        <v>5.75</v>
      </c>
      <c r="J187">
        <v>1.9</v>
      </c>
      <c r="K187">
        <v>2</v>
      </c>
      <c r="L187">
        <v>25</v>
      </c>
      <c r="O187">
        <v>169.05199999999999</v>
      </c>
      <c r="P187">
        <v>1601.01</v>
      </c>
      <c r="Q187">
        <v>1100.08</v>
      </c>
      <c r="R187">
        <v>1418.41</v>
      </c>
      <c r="S187">
        <v>0</v>
      </c>
      <c r="T187">
        <v>-24152.9</v>
      </c>
      <c r="U187">
        <v>0</v>
      </c>
      <c r="V187">
        <v>0</v>
      </c>
      <c r="W187">
        <v>2033.7</v>
      </c>
      <c r="X187">
        <v>5640.35</v>
      </c>
      <c r="Y187">
        <v>12062</v>
      </c>
      <c r="Z187">
        <v>433.91399999999999</v>
      </c>
      <c r="AA187">
        <v>305.60000000000002</v>
      </c>
      <c r="AB187">
        <v>4288.55</v>
      </c>
      <c r="AC187">
        <v>249.529</v>
      </c>
      <c r="AD187">
        <v>820.303</v>
      </c>
      <c r="AE187">
        <v>0</v>
      </c>
      <c r="AF187">
        <v>299.60500000000002</v>
      </c>
      <c r="AG187">
        <v>1369.44</v>
      </c>
      <c r="AH187">
        <v>1069.83</v>
      </c>
      <c r="AI187">
        <v>8.5299999999999994</v>
      </c>
      <c r="AJ187">
        <v>23.13</v>
      </c>
      <c r="AK187">
        <v>4.38</v>
      </c>
      <c r="AL187">
        <v>29.37</v>
      </c>
      <c r="AM187">
        <v>0</v>
      </c>
      <c r="AN187">
        <v>-82.05</v>
      </c>
      <c r="AO187">
        <v>0</v>
      </c>
      <c r="AP187">
        <v>0</v>
      </c>
      <c r="AQ187">
        <v>8.9499999999999993</v>
      </c>
      <c r="AR187">
        <v>31.8</v>
      </c>
      <c r="AS187">
        <v>49.46</v>
      </c>
      <c r="AT187">
        <v>1.79</v>
      </c>
      <c r="AU187">
        <v>75.36</v>
      </c>
      <c r="AV187">
        <v>65.41</v>
      </c>
      <c r="BI187">
        <v>0</v>
      </c>
      <c r="BJ187">
        <v>4.2800700000000003</v>
      </c>
      <c r="BK187">
        <v>0.12561700000000001</v>
      </c>
      <c r="BL187">
        <v>0.16424900000000001</v>
      </c>
      <c r="BM187">
        <v>0</v>
      </c>
      <c r="BN187">
        <v>-0.45226300000000003</v>
      </c>
      <c r="BO187">
        <v>0</v>
      </c>
      <c r="BP187">
        <v>0</v>
      </c>
      <c r="BQ187">
        <v>0.53989299999999996</v>
      </c>
      <c r="BR187">
        <v>0.88521099999999997</v>
      </c>
      <c r="BS187">
        <v>1.82348</v>
      </c>
      <c r="BT187">
        <v>7.39533E-2</v>
      </c>
      <c r="BU187">
        <v>7.4402100000000004</v>
      </c>
      <c r="BV187">
        <v>4.5699399999999999</v>
      </c>
      <c r="BW187">
        <v>175.16900000000001</v>
      </c>
      <c r="BX187">
        <v>2558.3200000000002</v>
      </c>
      <c r="BY187">
        <v>1100.08</v>
      </c>
      <c r="BZ187">
        <v>128.97200000000001</v>
      </c>
      <c r="CA187">
        <v>-24152.9</v>
      </c>
      <c r="CB187">
        <v>2033.7</v>
      </c>
      <c r="CC187">
        <v>5660.76</v>
      </c>
      <c r="CD187">
        <v>12062</v>
      </c>
      <c r="CE187">
        <v>433.91399999999999</v>
      </c>
      <c r="CF187">
        <v>-8.5998800000000001E-4</v>
      </c>
      <c r="CG187">
        <v>3962.55</v>
      </c>
      <c r="CH187">
        <v>258.55799999999999</v>
      </c>
      <c r="CI187">
        <v>879.94500000000005</v>
      </c>
      <c r="CJ187">
        <v>299.60500000000002</v>
      </c>
      <c r="CK187">
        <v>1438.11</v>
      </c>
      <c r="CL187">
        <v>1138.5</v>
      </c>
      <c r="CM187">
        <v>8.9</v>
      </c>
      <c r="CN187">
        <v>31.74</v>
      </c>
      <c r="CO187">
        <v>4.38</v>
      </c>
      <c r="CP187">
        <v>26.14</v>
      </c>
      <c r="CQ187">
        <v>-81.96</v>
      </c>
      <c r="CR187">
        <v>8.9499999999999993</v>
      </c>
      <c r="CS187">
        <v>31.88</v>
      </c>
      <c r="CT187">
        <v>49.46</v>
      </c>
      <c r="CU187">
        <v>1.79</v>
      </c>
      <c r="CV187">
        <v>81.28</v>
      </c>
      <c r="CW187">
        <v>71.16</v>
      </c>
      <c r="DH187">
        <v>0</v>
      </c>
      <c r="DI187">
        <v>5.5185300000000002</v>
      </c>
      <c r="DJ187">
        <v>0.12561700000000001</v>
      </c>
      <c r="DK187">
        <v>1.4535599999999999E-2</v>
      </c>
      <c r="DL187">
        <v>-0.45226300000000003</v>
      </c>
      <c r="DM187">
        <v>0.53989299999999996</v>
      </c>
      <c r="DN187">
        <v>0.88592700000000002</v>
      </c>
      <c r="DO187">
        <v>1.82348</v>
      </c>
      <c r="DP187">
        <v>7.39533E-2</v>
      </c>
      <c r="DQ187">
        <v>8.5296699999999994</v>
      </c>
      <c r="DR187">
        <v>5.6586800000000004</v>
      </c>
      <c r="DS187" t="s">
        <v>1352</v>
      </c>
      <c r="DT187" t="s">
        <v>670</v>
      </c>
      <c r="DU187" t="s">
        <v>665</v>
      </c>
      <c r="DV187" t="s">
        <v>501</v>
      </c>
      <c r="DW187">
        <v>1.0894600000000001</v>
      </c>
      <c r="DX187">
        <v>1.0887500000000001</v>
      </c>
      <c r="DY187">
        <v>7.3</v>
      </c>
      <c r="DZ187">
        <v>8.1</v>
      </c>
      <c r="EA187">
        <v>0.21199999999999999</v>
      </c>
      <c r="EB187">
        <v>0.35</v>
      </c>
      <c r="EC187">
        <v>169.05199999999999</v>
      </c>
      <c r="ED187">
        <v>1601.01</v>
      </c>
      <c r="EE187">
        <v>1100.08</v>
      </c>
      <c r="EF187">
        <v>1418.41</v>
      </c>
      <c r="EG187">
        <v>0</v>
      </c>
      <c r="EH187">
        <v>-24152.9</v>
      </c>
      <c r="EI187">
        <v>0</v>
      </c>
      <c r="EJ187">
        <v>0</v>
      </c>
      <c r="EK187">
        <v>2033.7</v>
      </c>
      <c r="EL187">
        <v>5640.35</v>
      </c>
      <c r="EM187">
        <v>12062</v>
      </c>
      <c r="EN187">
        <v>433.91399999999999</v>
      </c>
      <c r="EO187">
        <v>305.60000000000002</v>
      </c>
      <c r="EP187">
        <v>249.529</v>
      </c>
      <c r="EQ187">
        <v>820.303</v>
      </c>
      <c r="ER187">
        <v>0</v>
      </c>
      <c r="ES187">
        <v>299.60500000000002</v>
      </c>
      <c r="ET187">
        <v>1369.44</v>
      </c>
      <c r="EU187">
        <v>8.5299999999999994</v>
      </c>
      <c r="EV187">
        <v>23.13</v>
      </c>
      <c r="EW187">
        <v>4.38</v>
      </c>
      <c r="EX187">
        <v>29.37</v>
      </c>
      <c r="EY187">
        <v>0</v>
      </c>
      <c r="EZ187">
        <v>-82.05</v>
      </c>
      <c r="FA187">
        <v>0</v>
      </c>
      <c r="FB187">
        <v>0</v>
      </c>
      <c r="FC187">
        <v>8.9499999999999993</v>
      </c>
      <c r="FD187">
        <v>31.8</v>
      </c>
      <c r="FE187">
        <v>49.46</v>
      </c>
      <c r="FF187">
        <v>1.79</v>
      </c>
      <c r="FG187">
        <v>75.36</v>
      </c>
      <c r="FT187">
        <v>0</v>
      </c>
      <c r="FU187">
        <v>4.2800700000000003</v>
      </c>
      <c r="FV187">
        <v>0.12561700000000001</v>
      </c>
      <c r="FW187">
        <v>0.16424900000000001</v>
      </c>
      <c r="FX187">
        <v>0</v>
      </c>
      <c r="FY187">
        <v>-0.45226300000000003</v>
      </c>
      <c r="FZ187">
        <v>0</v>
      </c>
      <c r="GA187">
        <v>0</v>
      </c>
      <c r="GB187">
        <v>0.53989299999999996</v>
      </c>
      <c r="GC187">
        <v>0.88521099999999997</v>
      </c>
      <c r="GD187">
        <v>1.82348</v>
      </c>
      <c r="GE187">
        <v>7.39533E-2</v>
      </c>
      <c r="GF187">
        <v>7.4402100000000004</v>
      </c>
      <c r="GG187">
        <v>981.54200000000003</v>
      </c>
      <c r="GH187">
        <v>5709.93</v>
      </c>
      <c r="GI187">
        <v>1100.08</v>
      </c>
      <c r="GJ187">
        <v>1384.2</v>
      </c>
      <c r="GK187">
        <v>5894.96</v>
      </c>
      <c r="GL187">
        <v>6547.69</v>
      </c>
      <c r="GM187">
        <v>10697.7</v>
      </c>
      <c r="GN187">
        <v>540.49900000000002</v>
      </c>
      <c r="GO187">
        <v>32856.6</v>
      </c>
      <c r="GP187">
        <v>817.05499999999995</v>
      </c>
      <c r="GQ187">
        <v>1394.29</v>
      </c>
      <c r="GR187">
        <v>291.12400000000002</v>
      </c>
      <c r="GS187">
        <v>2502.4699999999998</v>
      </c>
      <c r="GT187">
        <v>31.7774</v>
      </c>
      <c r="GU187">
        <v>63.58</v>
      </c>
      <c r="GV187">
        <v>4.38</v>
      </c>
      <c r="GW187">
        <v>86.999799999999993</v>
      </c>
      <c r="GX187">
        <v>26.6</v>
      </c>
      <c r="GY187">
        <v>41.05</v>
      </c>
      <c r="GZ187">
        <v>44.53</v>
      </c>
      <c r="HA187">
        <v>2.2599999999999998</v>
      </c>
      <c r="HB187">
        <v>301.17700000000002</v>
      </c>
      <c r="HC187">
        <v>29.52</v>
      </c>
      <c r="HD187">
        <v>63.58</v>
      </c>
      <c r="HE187">
        <v>4.38</v>
      </c>
      <c r="HF187">
        <v>45.44</v>
      </c>
      <c r="HG187">
        <v>26.6</v>
      </c>
      <c r="HH187">
        <v>34.56</v>
      </c>
      <c r="HI187">
        <v>44.53</v>
      </c>
      <c r="HJ187">
        <v>2.2599999999999998</v>
      </c>
      <c r="HK187">
        <v>250.87</v>
      </c>
      <c r="ID187">
        <v>0</v>
      </c>
      <c r="IE187">
        <v>9.1998499999999996</v>
      </c>
      <c r="IF187">
        <v>0.12561700000000001</v>
      </c>
      <c r="IG187">
        <v>0.15806000000000001</v>
      </c>
      <c r="IH187">
        <v>1.7213499999999999</v>
      </c>
      <c r="II187">
        <v>0.80892399999999998</v>
      </c>
      <c r="IJ187">
        <v>1.7518499999999999</v>
      </c>
      <c r="IK187">
        <v>0.114331</v>
      </c>
      <c r="IL187">
        <v>13.88</v>
      </c>
      <c r="IM187">
        <v>52.3</v>
      </c>
      <c r="IN187">
        <v>27.3</v>
      </c>
      <c r="IO187">
        <v>25</v>
      </c>
      <c r="IP187">
        <v>54.2</v>
      </c>
      <c r="IQ187">
        <v>27.2</v>
      </c>
      <c r="IR187">
        <v>27</v>
      </c>
      <c r="IU187">
        <v>33.78</v>
      </c>
      <c r="IV187">
        <v>31.63</v>
      </c>
      <c r="IW187">
        <v>37.29</v>
      </c>
      <c r="IX187">
        <v>33.869999999999997</v>
      </c>
      <c r="IY187">
        <v>33.78</v>
      </c>
      <c r="IZ187">
        <v>31.63</v>
      </c>
      <c r="JA187">
        <v>77.03</v>
      </c>
      <c r="JB187">
        <v>109.70699999999999</v>
      </c>
      <c r="JK187">
        <v>1</v>
      </c>
      <c r="JL187">
        <v>15.8497</v>
      </c>
      <c r="JM187">
        <v>15.8497</v>
      </c>
      <c r="JP187">
        <v>24160</v>
      </c>
      <c r="JQ187">
        <v>15.8497</v>
      </c>
      <c r="JR187">
        <v>1.48</v>
      </c>
      <c r="JS187">
        <v>2.2200000000000002</v>
      </c>
      <c r="JT187">
        <v>8.6300000000000008</v>
      </c>
      <c r="JU187">
        <v>1.46</v>
      </c>
      <c r="JV187">
        <v>2.2400000000000002</v>
      </c>
      <c r="JW187">
        <v>8.9600000000000009</v>
      </c>
      <c r="JZ187">
        <v>2</v>
      </c>
      <c r="KA187">
        <v>8</v>
      </c>
      <c r="KB187">
        <v>78.5642</v>
      </c>
      <c r="KC187">
        <v>60.209400000000002</v>
      </c>
      <c r="KD187">
        <v>79.346900000000005</v>
      </c>
      <c r="KE187">
        <v>78.117199999999997</v>
      </c>
      <c r="KF187">
        <v>141.309</v>
      </c>
      <c r="KG187">
        <v>155.96600000000001</v>
      </c>
      <c r="KJ187">
        <v>33.782499999999999</v>
      </c>
      <c r="KK187">
        <v>398.83100000000002</v>
      </c>
      <c r="KL187">
        <v>219.49799999999999</v>
      </c>
      <c r="KM187">
        <v>281.69</v>
      </c>
      <c r="KN187">
        <v>0</v>
      </c>
      <c r="KO187">
        <v>-3698.92</v>
      </c>
      <c r="KP187">
        <v>0</v>
      </c>
      <c r="KQ187">
        <v>0</v>
      </c>
      <c r="KR187">
        <v>441.303</v>
      </c>
      <c r="KS187">
        <v>1120.32</v>
      </c>
      <c r="KT187">
        <v>2466.0500000000002</v>
      </c>
      <c r="KU187">
        <v>95.033199999999994</v>
      </c>
      <c r="KV187">
        <v>1357.59</v>
      </c>
      <c r="KW187">
        <v>1324.26</v>
      </c>
      <c r="KX187">
        <v>4353.37</v>
      </c>
      <c r="KY187">
        <v>0</v>
      </c>
      <c r="KZ187">
        <v>1590.01</v>
      </c>
      <c r="LA187">
        <v>7267.64</v>
      </c>
      <c r="LB187">
        <v>34.858800000000002</v>
      </c>
      <c r="LC187">
        <v>625.63800000000003</v>
      </c>
      <c r="LD187">
        <v>219.49799999999999</v>
      </c>
      <c r="LE187">
        <v>23.2422</v>
      </c>
      <c r="LF187">
        <v>-3698.92</v>
      </c>
      <c r="LG187">
        <v>441.303</v>
      </c>
      <c r="LH187">
        <v>1124.2</v>
      </c>
      <c r="LI187">
        <v>2466.0500000000002</v>
      </c>
      <c r="LJ187">
        <v>95.033199999999994</v>
      </c>
      <c r="LK187">
        <v>1330.91</v>
      </c>
      <c r="LL187">
        <v>1372.17</v>
      </c>
      <c r="LM187">
        <v>4669.8999999999996</v>
      </c>
      <c r="LN187">
        <v>1590.01</v>
      </c>
      <c r="LO187">
        <v>7632.09</v>
      </c>
      <c r="LP187">
        <v>204.58199999999999</v>
      </c>
      <c r="LQ187">
        <v>1354.48</v>
      </c>
      <c r="LR187">
        <v>219.49799999999999</v>
      </c>
      <c r="LS187">
        <v>276.18799999999999</v>
      </c>
      <c r="LT187">
        <v>1278.6099999999999</v>
      </c>
      <c r="LU187">
        <v>1315.06</v>
      </c>
      <c r="LV187">
        <v>2209.0100000000002</v>
      </c>
      <c r="LW187">
        <v>129.84899999999999</v>
      </c>
      <c r="LX187">
        <v>6987.27</v>
      </c>
      <c r="LY187">
        <v>4336.1400000000003</v>
      </c>
      <c r="LZ187">
        <v>7399.56</v>
      </c>
      <c r="MA187">
        <v>1545</v>
      </c>
      <c r="MB187">
        <v>13280.7</v>
      </c>
    </row>
    <row r="188" spans="1:340" x14ac:dyDescent="0.25">
      <c r="A188" s="26">
        <v>44502.600821759261</v>
      </c>
      <c r="B188" t="s">
        <v>1528</v>
      </c>
      <c r="C188" t="s">
        <v>1033</v>
      </c>
      <c r="D188">
        <v>12</v>
      </c>
      <c r="E188">
        <v>8</v>
      </c>
      <c r="F188">
        <v>6960</v>
      </c>
      <c r="G188" t="s">
        <v>87</v>
      </c>
      <c r="H188" t="s">
        <v>393</v>
      </c>
      <c r="I188">
        <v>8.1</v>
      </c>
      <c r="J188">
        <v>2.8</v>
      </c>
      <c r="K188">
        <v>2.7</v>
      </c>
      <c r="L188">
        <v>24</v>
      </c>
      <c r="O188">
        <v>169.05199999999999</v>
      </c>
      <c r="P188">
        <v>1601.01</v>
      </c>
      <c r="Q188">
        <v>1100.08</v>
      </c>
      <c r="R188">
        <v>34.166600000000003</v>
      </c>
      <c r="S188">
        <v>0</v>
      </c>
      <c r="T188">
        <v>-24065</v>
      </c>
      <c r="U188">
        <v>0</v>
      </c>
      <c r="V188">
        <v>0</v>
      </c>
      <c r="W188">
        <v>2033.7</v>
      </c>
      <c r="X188">
        <v>5640.35</v>
      </c>
      <c r="Y188">
        <v>12062</v>
      </c>
      <c r="Z188">
        <v>433.91399999999999</v>
      </c>
      <c r="AA188">
        <v>-990.75</v>
      </c>
      <c r="AB188">
        <v>2904.31</v>
      </c>
      <c r="AC188">
        <v>249.529</v>
      </c>
      <c r="AD188">
        <v>823.29</v>
      </c>
      <c r="AE188">
        <v>0</v>
      </c>
      <c r="AF188">
        <v>299.60500000000002</v>
      </c>
      <c r="AG188">
        <v>1372.42</v>
      </c>
      <c r="AH188">
        <v>1072.82</v>
      </c>
      <c r="AI188">
        <v>8.5299999999999994</v>
      </c>
      <c r="AJ188">
        <v>23.13</v>
      </c>
      <c r="AK188">
        <v>4.38</v>
      </c>
      <c r="AL188">
        <v>24.02</v>
      </c>
      <c r="AM188">
        <v>0</v>
      </c>
      <c r="AN188">
        <v>-81.540000000000006</v>
      </c>
      <c r="AO188">
        <v>0</v>
      </c>
      <c r="AP188">
        <v>0</v>
      </c>
      <c r="AQ188">
        <v>8.9499999999999993</v>
      </c>
      <c r="AR188">
        <v>31.8</v>
      </c>
      <c r="AS188">
        <v>49.46</v>
      </c>
      <c r="AT188">
        <v>1.79</v>
      </c>
      <c r="AU188">
        <v>70.52</v>
      </c>
      <c r="AV188">
        <v>60.06</v>
      </c>
      <c r="BI188">
        <v>0</v>
      </c>
      <c r="BJ188">
        <v>4.2800700000000003</v>
      </c>
      <c r="BK188">
        <v>0.12561700000000001</v>
      </c>
      <c r="BL188">
        <v>5.9271599999999999E-3</v>
      </c>
      <c r="BM188">
        <v>0</v>
      </c>
      <c r="BN188">
        <v>-0.45061699999999999</v>
      </c>
      <c r="BO188">
        <v>0</v>
      </c>
      <c r="BP188">
        <v>0</v>
      </c>
      <c r="BQ188">
        <v>0.53989299999999996</v>
      </c>
      <c r="BR188">
        <v>0.88521099999999997</v>
      </c>
      <c r="BS188">
        <v>1.82348</v>
      </c>
      <c r="BT188">
        <v>7.39533E-2</v>
      </c>
      <c r="BU188">
        <v>7.2835299999999998</v>
      </c>
      <c r="BV188">
        <v>4.4116099999999996</v>
      </c>
      <c r="BW188">
        <v>175.16900000000001</v>
      </c>
      <c r="BX188">
        <v>2558.3200000000002</v>
      </c>
      <c r="BY188">
        <v>1100.08</v>
      </c>
      <c r="BZ188">
        <v>41.073999999999998</v>
      </c>
      <c r="CA188">
        <v>-24065</v>
      </c>
      <c r="CB188">
        <v>2033.7</v>
      </c>
      <c r="CC188">
        <v>5660.76</v>
      </c>
      <c r="CD188">
        <v>12062</v>
      </c>
      <c r="CE188">
        <v>433.91399999999999</v>
      </c>
      <c r="CF188">
        <v>-5.4579599999999998E-4</v>
      </c>
      <c r="CG188">
        <v>3874.65</v>
      </c>
      <c r="CH188">
        <v>258.55799999999999</v>
      </c>
      <c r="CI188">
        <v>790.31899999999996</v>
      </c>
      <c r="CJ188">
        <v>299.60500000000002</v>
      </c>
      <c r="CK188">
        <v>1348.48</v>
      </c>
      <c r="CL188">
        <v>1048.8800000000001</v>
      </c>
      <c r="CM188">
        <v>8.9</v>
      </c>
      <c r="CN188">
        <v>31.74</v>
      </c>
      <c r="CO188">
        <v>4.38</v>
      </c>
      <c r="CP188">
        <v>23.14</v>
      </c>
      <c r="CQ188">
        <v>-81.650000000000006</v>
      </c>
      <c r="CR188">
        <v>8.9499999999999993</v>
      </c>
      <c r="CS188">
        <v>31.88</v>
      </c>
      <c r="CT188">
        <v>49.46</v>
      </c>
      <c r="CU188">
        <v>1.79</v>
      </c>
      <c r="CV188">
        <v>78.59</v>
      </c>
      <c r="CW188">
        <v>68.16</v>
      </c>
      <c r="DH188">
        <v>0</v>
      </c>
      <c r="DI188">
        <v>5.5185300000000002</v>
      </c>
      <c r="DJ188">
        <v>0.12561700000000001</v>
      </c>
      <c r="DK188">
        <v>4.5378399999999996E-3</v>
      </c>
      <c r="DL188">
        <v>-0.45061699999999999</v>
      </c>
      <c r="DM188">
        <v>0.53989299999999996</v>
      </c>
      <c r="DN188">
        <v>0.88592700000000002</v>
      </c>
      <c r="DO188">
        <v>1.82348</v>
      </c>
      <c r="DP188">
        <v>7.39533E-2</v>
      </c>
      <c r="DQ188">
        <v>8.5213199999999993</v>
      </c>
      <c r="DR188">
        <v>5.6486799999999997</v>
      </c>
      <c r="DS188" t="s">
        <v>1352</v>
      </c>
      <c r="DT188" t="s">
        <v>670</v>
      </c>
      <c r="DU188" t="s">
        <v>665</v>
      </c>
      <c r="DV188" t="s">
        <v>501</v>
      </c>
      <c r="DW188">
        <v>1.2377899999999999</v>
      </c>
      <c r="DX188">
        <v>1.2370699999999999</v>
      </c>
      <c r="DY188">
        <v>10.3</v>
      </c>
      <c r="DZ188">
        <v>11.9</v>
      </c>
      <c r="EA188">
        <v>0.30099999999999999</v>
      </c>
      <c r="EB188">
        <v>0.35</v>
      </c>
      <c r="EC188">
        <v>169.05199999999999</v>
      </c>
      <c r="ED188">
        <v>1601.01</v>
      </c>
      <c r="EE188">
        <v>1100.08</v>
      </c>
      <c r="EF188">
        <v>34.166600000000003</v>
      </c>
      <c r="EG188">
        <v>0</v>
      </c>
      <c r="EH188">
        <v>-24065</v>
      </c>
      <c r="EI188">
        <v>0</v>
      </c>
      <c r="EJ188">
        <v>0</v>
      </c>
      <c r="EK188">
        <v>2033.7</v>
      </c>
      <c r="EL188">
        <v>5640.35</v>
      </c>
      <c r="EM188">
        <v>12062</v>
      </c>
      <c r="EN188">
        <v>433.91399999999999</v>
      </c>
      <c r="EO188">
        <v>-990.75</v>
      </c>
      <c r="EP188">
        <v>249.529</v>
      </c>
      <c r="EQ188">
        <v>823.29</v>
      </c>
      <c r="ER188">
        <v>0</v>
      </c>
      <c r="ES188">
        <v>299.60500000000002</v>
      </c>
      <c r="ET188">
        <v>1372.42</v>
      </c>
      <c r="EU188">
        <v>8.5299999999999994</v>
      </c>
      <c r="EV188">
        <v>23.13</v>
      </c>
      <c r="EW188">
        <v>4.38</v>
      </c>
      <c r="EX188">
        <v>24.02</v>
      </c>
      <c r="EY188">
        <v>0</v>
      </c>
      <c r="EZ188">
        <v>-81.540000000000006</v>
      </c>
      <c r="FA188">
        <v>0</v>
      </c>
      <c r="FB188">
        <v>0</v>
      </c>
      <c r="FC188">
        <v>8.9499999999999993</v>
      </c>
      <c r="FD188">
        <v>31.8</v>
      </c>
      <c r="FE188">
        <v>49.46</v>
      </c>
      <c r="FF188">
        <v>1.79</v>
      </c>
      <c r="FG188">
        <v>70.52</v>
      </c>
      <c r="FT188">
        <v>0</v>
      </c>
      <c r="FU188">
        <v>4.2800700000000003</v>
      </c>
      <c r="FV188">
        <v>0.12561700000000001</v>
      </c>
      <c r="FW188">
        <v>5.9271599999999999E-3</v>
      </c>
      <c r="FX188">
        <v>0</v>
      </c>
      <c r="FY188">
        <v>-0.45061699999999999</v>
      </c>
      <c r="FZ188">
        <v>0</v>
      </c>
      <c r="GA188">
        <v>0</v>
      </c>
      <c r="GB188">
        <v>0.53989299999999996</v>
      </c>
      <c r="GC188">
        <v>0.88521099999999997</v>
      </c>
      <c r="GD188">
        <v>1.82348</v>
      </c>
      <c r="GE188">
        <v>7.39533E-2</v>
      </c>
      <c r="GF188">
        <v>7.2835299999999998</v>
      </c>
      <c r="GG188">
        <v>981.54200000000003</v>
      </c>
      <c r="GH188">
        <v>5709.93</v>
      </c>
      <c r="GI188">
        <v>1100.08</v>
      </c>
      <c r="GJ188">
        <v>0</v>
      </c>
      <c r="GK188">
        <v>5894.96</v>
      </c>
      <c r="GL188">
        <v>6547.69</v>
      </c>
      <c r="GM188">
        <v>10697.7</v>
      </c>
      <c r="GN188">
        <v>540.49900000000002</v>
      </c>
      <c r="GO188">
        <v>31472.400000000001</v>
      </c>
      <c r="GP188">
        <v>817.05499999999995</v>
      </c>
      <c r="GQ188">
        <v>1362.98</v>
      </c>
      <c r="GR188">
        <v>291.12400000000002</v>
      </c>
      <c r="GS188">
        <v>2471.16</v>
      </c>
      <c r="GT188">
        <v>31.7774</v>
      </c>
      <c r="GU188">
        <v>63.58</v>
      </c>
      <c r="GV188">
        <v>4.38</v>
      </c>
      <c r="GW188">
        <v>79.775499999999994</v>
      </c>
      <c r="GX188">
        <v>26.6</v>
      </c>
      <c r="GY188">
        <v>41.05</v>
      </c>
      <c r="GZ188">
        <v>44.53</v>
      </c>
      <c r="HA188">
        <v>2.2599999999999998</v>
      </c>
      <c r="HB188">
        <v>293.95299999999997</v>
      </c>
      <c r="HC188">
        <v>29.52</v>
      </c>
      <c r="HD188">
        <v>63.58</v>
      </c>
      <c r="HE188">
        <v>4.38</v>
      </c>
      <c r="HF188">
        <v>39.090000000000003</v>
      </c>
      <c r="HG188">
        <v>26.6</v>
      </c>
      <c r="HH188">
        <v>34.56</v>
      </c>
      <c r="HI188">
        <v>44.53</v>
      </c>
      <c r="HJ188">
        <v>2.2599999999999998</v>
      </c>
      <c r="HK188">
        <v>244.52</v>
      </c>
      <c r="ID188">
        <v>0</v>
      </c>
      <c r="IE188">
        <v>9.1998499999999996</v>
      </c>
      <c r="IF188">
        <v>0.12561700000000001</v>
      </c>
      <c r="IG188">
        <v>0</v>
      </c>
      <c r="IH188">
        <v>1.7213499999999999</v>
      </c>
      <c r="II188">
        <v>0.80892399999999998</v>
      </c>
      <c r="IJ188">
        <v>1.7518499999999999</v>
      </c>
      <c r="IK188">
        <v>0.114331</v>
      </c>
      <c r="IL188">
        <v>13.7219</v>
      </c>
      <c r="IM188">
        <v>51.7</v>
      </c>
      <c r="IN188">
        <v>27.7</v>
      </c>
      <c r="IO188">
        <v>24</v>
      </c>
      <c r="IP188">
        <v>54.5</v>
      </c>
      <c r="IQ188">
        <v>27.8</v>
      </c>
      <c r="IR188">
        <v>26.7</v>
      </c>
      <c r="IU188">
        <v>28.27</v>
      </c>
      <c r="IV188">
        <v>31.79</v>
      </c>
      <c r="IW188">
        <v>36.94</v>
      </c>
      <c r="IX188">
        <v>31.22</v>
      </c>
      <c r="IY188">
        <v>28.27</v>
      </c>
      <c r="IZ188">
        <v>31.79</v>
      </c>
      <c r="JA188">
        <v>71.52</v>
      </c>
      <c r="JB188">
        <v>107.99299999999999</v>
      </c>
      <c r="JK188">
        <v>1</v>
      </c>
      <c r="JL188">
        <v>15.792</v>
      </c>
      <c r="JM188">
        <v>15.792</v>
      </c>
      <c r="JP188">
        <v>24072</v>
      </c>
      <c r="JQ188">
        <v>15.792</v>
      </c>
      <c r="JR188">
        <v>1.41</v>
      </c>
      <c r="JS188">
        <v>2.2799999999999998</v>
      </c>
      <c r="JT188">
        <v>8.3800000000000008</v>
      </c>
      <c r="JU188">
        <v>1.46</v>
      </c>
      <c r="JV188">
        <v>2.23</v>
      </c>
      <c r="JW188">
        <v>8.48</v>
      </c>
      <c r="JZ188">
        <v>2</v>
      </c>
      <c r="KA188">
        <v>8</v>
      </c>
      <c r="KB188">
        <v>78.5642</v>
      </c>
      <c r="KC188">
        <v>60.209400000000002</v>
      </c>
      <c r="KD188">
        <v>79.346900000000005</v>
      </c>
      <c r="KE188">
        <v>78.117199999999997</v>
      </c>
      <c r="KF188">
        <v>141.309</v>
      </c>
      <c r="KG188">
        <v>155.96600000000001</v>
      </c>
      <c r="KJ188">
        <v>33.782499999999999</v>
      </c>
      <c r="KK188">
        <v>398.83100000000002</v>
      </c>
      <c r="KL188">
        <v>219.49799999999999</v>
      </c>
      <c r="KM188">
        <v>5.4910199999999998</v>
      </c>
      <c r="KN188">
        <v>0</v>
      </c>
      <c r="KO188">
        <v>-3685.46</v>
      </c>
      <c r="KP188">
        <v>0</v>
      </c>
      <c r="KQ188">
        <v>0</v>
      </c>
      <c r="KR188">
        <v>441.303</v>
      </c>
      <c r="KS188">
        <v>1120.32</v>
      </c>
      <c r="KT188">
        <v>2466.0500000000002</v>
      </c>
      <c r="KU188">
        <v>95.033199999999994</v>
      </c>
      <c r="KV188">
        <v>1094.8599999999999</v>
      </c>
      <c r="KW188">
        <v>1324.26</v>
      </c>
      <c r="KX188">
        <v>4369.2299999999996</v>
      </c>
      <c r="KY188">
        <v>0</v>
      </c>
      <c r="KZ188">
        <v>1590.01</v>
      </c>
      <c r="LA188">
        <v>7283.5</v>
      </c>
      <c r="LB188">
        <v>34.858800000000002</v>
      </c>
      <c r="LC188">
        <v>625.63800000000003</v>
      </c>
      <c r="LD188">
        <v>219.49799999999999</v>
      </c>
      <c r="LE188">
        <v>6.4738100000000003</v>
      </c>
      <c r="LF188">
        <v>-3685.46</v>
      </c>
      <c r="LG188">
        <v>441.303</v>
      </c>
      <c r="LH188">
        <v>1124.2</v>
      </c>
      <c r="LI188">
        <v>2466.0500000000002</v>
      </c>
      <c r="LJ188">
        <v>95.033199999999994</v>
      </c>
      <c r="LK188">
        <v>1327.6</v>
      </c>
      <c r="LL188">
        <v>1372.17</v>
      </c>
      <c r="LM188">
        <v>4194.25</v>
      </c>
      <c r="LN188">
        <v>1590.01</v>
      </c>
      <c r="LO188">
        <v>7156.43</v>
      </c>
      <c r="LP188">
        <v>204.58199999999999</v>
      </c>
      <c r="LQ188">
        <v>1354.48</v>
      </c>
      <c r="LR188">
        <v>219.49799999999999</v>
      </c>
      <c r="LS188">
        <v>0</v>
      </c>
      <c r="LT188">
        <v>1278.6099999999999</v>
      </c>
      <c r="LU188">
        <v>1315.06</v>
      </c>
      <c r="LV188">
        <v>2209.0100000000002</v>
      </c>
      <c r="LW188">
        <v>129.84899999999999</v>
      </c>
      <c r="LX188">
        <v>6711.09</v>
      </c>
      <c r="LY188">
        <v>4336.1400000000003</v>
      </c>
      <c r="LZ188">
        <v>7233.37</v>
      </c>
      <c r="MA188">
        <v>1545</v>
      </c>
      <c r="MB188">
        <v>13114.5</v>
      </c>
    </row>
    <row r="189" spans="1:340" x14ac:dyDescent="0.25">
      <c r="A189" s="26">
        <v>44502.601388888892</v>
      </c>
      <c r="B189" t="s">
        <v>1529</v>
      </c>
      <c r="C189" t="s">
        <v>1035</v>
      </c>
      <c r="D189">
        <v>12</v>
      </c>
      <c r="E189">
        <v>8</v>
      </c>
      <c r="F189">
        <v>6960</v>
      </c>
      <c r="G189" t="s">
        <v>87</v>
      </c>
      <c r="H189" t="s">
        <v>393</v>
      </c>
      <c r="I189">
        <v>3.62</v>
      </c>
      <c r="J189">
        <v>1.2</v>
      </c>
      <c r="K189">
        <v>1.2</v>
      </c>
      <c r="L189">
        <v>24.7</v>
      </c>
      <c r="O189">
        <v>169.05199999999999</v>
      </c>
      <c r="P189">
        <v>1601.01</v>
      </c>
      <c r="Q189">
        <v>1100.08</v>
      </c>
      <c r="R189">
        <v>104.288</v>
      </c>
      <c r="S189">
        <v>0</v>
      </c>
      <c r="T189">
        <v>-24152.9</v>
      </c>
      <c r="U189">
        <v>0</v>
      </c>
      <c r="V189">
        <v>0</v>
      </c>
      <c r="W189">
        <v>2033.7</v>
      </c>
      <c r="X189">
        <v>5640.35</v>
      </c>
      <c r="Y189">
        <v>12062</v>
      </c>
      <c r="Z189">
        <v>433.91399999999999</v>
      </c>
      <c r="AA189">
        <v>-1008.53</v>
      </c>
      <c r="AB189">
        <v>2974.43</v>
      </c>
      <c r="AC189">
        <v>249.529</v>
      </c>
      <c r="AD189">
        <v>1076.56</v>
      </c>
      <c r="AE189">
        <v>0</v>
      </c>
      <c r="AF189">
        <v>299.60500000000002</v>
      </c>
      <c r="AG189">
        <v>1625.69</v>
      </c>
      <c r="AH189">
        <v>1326.09</v>
      </c>
      <c r="AI189">
        <v>8.5299999999999994</v>
      </c>
      <c r="AJ189">
        <v>23.13</v>
      </c>
      <c r="AK189">
        <v>4.38</v>
      </c>
      <c r="AL189">
        <v>31.5</v>
      </c>
      <c r="AM189">
        <v>0</v>
      </c>
      <c r="AN189">
        <v>-81.84</v>
      </c>
      <c r="AO189">
        <v>0</v>
      </c>
      <c r="AP189">
        <v>0</v>
      </c>
      <c r="AQ189">
        <v>8.9499999999999993</v>
      </c>
      <c r="AR189">
        <v>31.8</v>
      </c>
      <c r="AS189">
        <v>49.46</v>
      </c>
      <c r="AT189">
        <v>1.79</v>
      </c>
      <c r="AU189">
        <v>77.7</v>
      </c>
      <c r="AV189">
        <v>67.540000000000006</v>
      </c>
      <c r="BI189">
        <v>0</v>
      </c>
      <c r="BJ189">
        <v>4.2800700000000003</v>
      </c>
      <c r="BK189">
        <v>0.12561700000000001</v>
      </c>
      <c r="BL189">
        <v>1.41888E-2</v>
      </c>
      <c r="BM189">
        <v>0</v>
      </c>
      <c r="BN189">
        <v>-0.45226300000000003</v>
      </c>
      <c r="BO189">
        <v>0</v>
      </c>
      <c r="BP189">
        <v>0</v>
      </c>
      <c r="BQ189">
        <v>0.53989299999999996</v>
      </c>
      <c r="BR189">
        <v>0.88521099999999997</v>
      </c>
      <c r="BS189">
        <v>1.82348</v>
      </c>
      <c r="BT189">
        <v>7.39533E-2</v>
      </c>
      <c r="BU189">
        <v>7.2901499999999997</v>
      </c>
      <c r="BV189">
        <v>4.41988</v>
      </c>
      <c r="BW189">
        <v>175.16900000000001</v>
      </c>
      <c r="BX189">
        <v>2558.3200000000002</v>
      </c>
      <c r="BY189">
        <v>1100.08</v>
      </c>
      <c r="BZ189">
        <v>128.97200000000001</v>
      </c>
      <c r="CA189">
        <v>-24152.9</v>
      </c>
      <c r="CB189">
        <v>2033.7</v>
      </c>
      <c r="CC189">
        <v>5660.76</v>
      </c>
      <c r="CD189">
        <v>12062</v>
      </c>
      <c r="CE189">
        <v>433.91399999999999</v>
      </c>
      <c r="CF189">
        <v>-8.5998800000000001E-4</v>
      </c>
      <c r="CG189">
        <v>3962.55</v>
      </c>
      <c r="CH189">
        <v>258.55799999999999</v>
      </c>
      <c r="CI189">
        <v>879.94500000000005</v>
      </c>
      <c r="CJ189">
        <v>299.60500000000002</v>
      </c>
      <c r="CK189">
        <v>1438.11</v>
      </c>
      <c r="CL189">
        <v>1138.5</v>
      </c>
      <c r="CM189">
        <v>8.9</v>
      </c>
      <c r="CN189">
        <v>31.74</v>
      </c>
      <c r="CO189">
        <v>4.38</v>
      </c>
      <c r="CP189">
        <v>26.14</v>
      </c>
      <c r="CQ189">
        <v>-81.96</v>
      </c>
      <c r="CR189">
        <v>8.9499999999999993</v>
      </c>
      <c r="CS189">
        <v>31.88</v>
      </c>
      <c r="CT189">
        <v>49.46</v>
      </c>
      <c r="CU189">
        <v>1.79</v>
      </c>
      <c r="CV189">
        <v>81.28</v>
      </c>
      <c r="CW189">
        <v>71.16</v>
      </c>
      <c r="DH189">
        <v>0</v>
      </c>
      <c r="DI189">
        <v>5.5185300000000002</v>
      </c>
      <c r="DJ189">
        <v>0.12561700000000001</v>
      </c>
      <c r="DK189">
        <v>1.4535599999999999E-2</v>
      </c>
      <c r="DL189">
        <v>-0.45226300000000003</v>
      </c>
      <c r="DM189">
        <v>0.53989299999999996</v>
      </c>
      <c r="DN189">
        <v>0.88592700000000002</v>
      </c>
      <c r="DO189">
        <v>1.82348</v>
      </c>
      <c r="DP189">
        <v>7.39533E-2</v>
      </c>
      <c r="DQ189">
        <v>8.5296699999999994</v>
      </c>
      <c r="DR189">
        <v>5.6586800000000004</v>
      </c>
      <c r="DS189" t="s">
        <v>1352</v>
      </c>
      <c r="DT189" t="s">
        <v>670</v>
      </c>
      <c r="DU189" t="s">
        <v>665</v>
      </c>
      <c r="DV189" t="s">
        <v>501</v>
      </c>
      <c r="DW189">
        <v>1.23952</v>
      </c>
      <c r="DX189">
        <v>1.23881</v>
      </c>
      <c r="DY189">
        <v>4.4000000000000004</v>
      </c>
      <c r="DZ189">
        <v>5.0999999999999996</v>
      </c>
      <c r="EA189">
        <v>0.21199999999999999</v>
      </c>
      <c r="EB189">
        <v>0.35</v>
      </c>
      <c r="EC189">
        <v>169.05199999999999</v>
      </c>
      <c r="ED189">
        <v>1601.01</v>
      </c>
      <c r="EE189">
        <v>1100.08</v>
      </c>
      <c r="EF189">
        <v>104.288</v>
      </c>
      <c r="EG189">
        <v>0</v>
      </c>
      <c r="EH189">
        <v>-24152.9</v>
      </c>
      <c r="EI189">
        <v>0</v>
      </c>
      <c r="EJ189">
        <v>0</v>
      </c>
      <c r="EK189">
        <v>2033.7</v>
      </c>
      <c r="EL189">
        <v>5640.35</v>
      </c>
      <c r="EM189">
        <v>12062</v>
      </c>
      <c r="EN189">
        <v>433.91399999999999</v>
      </c>
      <c r="EO189">
        <v>-1008.53</v>
      </c>
      <c r="EP189">
        <v>249.529</v>
      </c>
      <c r="EQ189">
        <v>1076.56</v>
      </c>
      <c r="ER189">
        <v>0</v>
      </c>
      <c r="ES189">
        <v>299.60500000000002</v>
      </c>
      <c r="ET189">
        <v>1625.69</v>
      </c>
      <c r="EU189">
        <v>8.5299999999999994</v>
      </c>
      <c r="EV189">
        <v>23.13</v>
      </c>
      <c r="EW189">
        <v>4.38</v>
      </c>
      <c r="EX189">
        <v>31.5</v>
      </c>
      <c r="EY189">
        <v>0</v>
      </c>
      <c r="EZ189">
        <v>-81.84</v>
      </c>
      <c r="FA189">
        <v>0</v>
      </c>
      <c r="FB189">
        <v>0</v>
      </c>
      <c r="FC189">
        <v>8.9499999999999993</v>
      </c>
      <c r="FD189">
        <v>31.8</v>
      </c>
      <c r="FE189">
        <v>49.46</v>
      </c>
      <c r="FF189">
        <v>1.79</v>
      </c>
      <c r="FG189">
        <v>77.7</v>
      </c>
      <c r="FT189">
        <v>0</v>
      </c>
      <c r="FU189">
        <v>4.2800700000000003</v>
      </c>
      <c r="FV189">
        <v>0.12561700000000001</v>
      </c>
      <c r="FW189">
        <v>1.41888E-2</v>
      </c>
      <c r="FX189">
        <v>0</v>
      </c>
      <c r="FY189">
        <v>-0.45226300000000003</v>
      </c>
      <c r="FZ189">
        <v>0</v>
      </c>
      <c r="GA189">
        <v>0</v>
      </c>
      <c r="GB189">
        <v>0.53989299999999996</v>
      </c>
      <c r="GC189">
        <v>0.88521099999999997</v>
      </c>
      <c r="GD189">
        <v>1.82348</v>
      </c>
      <c r="GE189">
        <v>7.39533E-2</v>
      </c>
      <c r="GF189">
        <v>7.2901499999999997</v>
      </c>
      <c r="GG189">
        <v>981.54200000000003</v>
      </c>
      <c r="GH189">
        <v>5709.93</v>
      </c>
      <c r="GI189">
        <v>1100.08</v>
      </c>
      <c r="GJ189">
        <v>70.062299999999993</v>
      </c>
      <c r="GK189">
        <v>5894.96</v>
      </c>
      <c r="GL189">
        <v>6547.69</v>
      </c>
      <c r="GM189">
        <v>10697.7</v>
      </c>
      <c r="GN189">
        <v>540.49900000000002</v>
      </c>
      <c r="GO189">
        <v>31542.5</v>
      </c>
      <c r="GP189">
        <v>817.05499999999995</v>
      </c>
      <c r="GQ189">
        <v>1704.13</v>
      </c>
      <c r="GR189">
        <v>291.12400000000002</v>
      </c>
      <c r="GS189">
        <v>2812.31</v>
      </c>
      <c r="GT189">
        <v>31.7774</v>
      </c>
      <c r="GU189">
        <v>63.58</v>
      </c>
      <c r="GV189">
        <v>4.38</v>
      </c>
      <c r="GW189">
        <v>99.851399999999998</v>
      </c>
      <c r="GX189">
        <v>26.6</v>
      </c>
      <c r="GY189">
        <v>41.05</v>
      </c>
      <c r="GZ189">
        <v>44.53</v>
      </c>
      <c r="HA189">
        <v>2.2599999999999998</v>
      </c>
      <c r="HB189">
        <v>314.029</v>
      </c>
      <c r="HC189">
        <v>29.52</v>
      </c>
      <c r="HD189">
        <v>63.58</v>
      </c>
      <c r="HE189">
        <v>4.38</v>
      </c>
      <c r="HF189">
        <v>49.07</v>
      </c>
      <c r="HG189">
        <v>26.6</v>
      </c>
      <c r="HH189">
        <v>34.56</v>
      </c>
      <c r="HI189">
        <v>44.53</v>
      </c>
      <c r="HJ189">
        <v>2.2599999999999998</v>
      </c>
      <c r="HK189">
        <v>254.5</v>
      </c>
      <c r="ID189">
        <v>0</v>
      </c>
      <c r="IE189">
        <v>9.1998499999999996</v>
      </c>
      <c r="IF189">
        <v>0.12561700000000001</v>
      </c>
      <c r="IG189">
        <v>8.00032E-3</v>
      </c>
      <c r="IH189">
        <v>1.7213499999999999</v>
      </c>
      <c r="II189">
        <v>0.80892399999999998</v>
      </c>
      <c r="IJ189">
        <v>1.7518499999999999</v>
      </c>
      <c r="IK189">
        <v>0.114331</v>
      </c>
      <c r="IL189">
        <v>13.729900000000001</v>
      </c>
      <c r="IM189">
        <v>50.8</v>
      </c>
      <c r="IN189">
        <v>26.1</v>
      </c>
      <c r="IO189">
        <v>24.7</v>
      </c>
      <c r="IP189">
        <v>52</v>
      </c>
      <c r="IQ189">
        <v>26.1</v>
      </c>
      <c r="IR189">
        <v>25.9</v>
      </c>
      <c r="IU189">
        <v>28.55</v>
      </c>
      <c r="IV189">
        <v>38.99</v>
      </c>
      <c r="IW189">
        <v>37.29</v>
      </c>
      <c r="IX189">
        <v>33.869999999999997</v>
      </c>
      <c r="IY189">
        <v>28.55</v>
      </c>
      <c r="IZ189">
        <v>38.99</v>
      </c>
      <c r="JA189">
        <v>71.8</v>
      </c>
      <c r="JB189">
        <v>127.789</v>
      </c>
      <c r="JK189">
        <v>1</v>
      </c>
      <c r="JL189">
        <v>15.8497</v>
      </c>
      <c r="JM189">
        <v>15.8497</v>
      </c>
      <c r="JP189">
        <v>24160</v>
      </c>
      <c r="JQ189">
        <v>15.8497</v>
      </c>
      <c r="JR189">
        <v>1.41</v>
      </c>
      <c r="JS189">
        <v>2.2799999999999998</v>
      </c>
      <c r="JT189">
        <v>9.7200000000000006</v>
      </c>
      <c r="JU189">
        <v>1.46</v>
      </c>
      <c r="JV189">
        <v>2.2400000000000002</v>
      </c>
      <c r="JW189">
        <v>8.9600000000000009</v>
      </c>
      <c r="JZ189">
        <v>2</v>
      </c>
      <c r="KA189">
        <v>8</v>
      </c>
      <c r="KB189">
        <v>78.5642</v>
      </c>
      <c r="KC189">
        <v>60.209400000000002</v>
      </c>
      <c r="KD189">
        <v>79.346900000000005</v>
      </c>
      <c r="KE189">
        <v>78.117199999999997</v>
      </c>
      <c r="KF189">
        <v>141.309</v>
      </c>
      <c r="KG189">
        <v>155.96600000000001</v>
      </c>
      <c r="KJ189">
        <v>33.782499999999999</v>
      </c>
      <c r="KK189">
        <v>398.83100000000002</v>
      </c>
      <c r="KL189">
        <v>219.49799999999999</v>
      </c>
      <c r="KM189">
        <v>19.4846</v>
      </c>
      <c r="KN189">
        <v>0</v>
      </c>
      <c r="KO189">
        <v>-3698.92</v>
      </c>
      <c r="KP189">
        <v>0</v>
      </c>
      <c r="KQ189">
        <v>0</v>
      </c>
      <c r="KR189">
        <v>441.303</v>
      </c>
      <c r="KS189">
        <v>1120.32</v>
      </c>
      <c r="KT189">
        <v>2466.0500000000002</v>
      </c>
      <c r="KU189">
        <v>95.033199999999994</v>
      </c>
      <c r="KV189">
        <v>1095.3900000000001</v>
      </c>
      <c r="KW189">
        <v>1324.26</v>
      </c>
      <c r="KX189">
        <v>5713.33</v>
      </c>
      <c r="KY189">
        <v>0</v>
      </c>
      <c r="KZ189">
        <v>1590.01</v>
      </c>
      <c r="LA189">
        <v>8627.6</v>
      </c>
      <c r="LB189">
        <v>34.858800000000002</v>
      </c>
      <c r="LC189">
        <v>625.63800000000003</v>
      </c>
      <c r="LD189">
        <v>219.49799999999999</v>
      </c>
      <c r="LE189">
        <v>23.2422</v>
      </c>
      <c r="LF189">
        <v>-3698.92</v>
      </c>
      <c r="LG189">
        <v>441.303</v>
      </c>
      <c r="LH189">
        <v>1124.2</v>
      </c>
      <c r="LI189">
        <v>2466.0500000000002</v>
      </c>
      <c r="LJ189">
        <v>95.033199999999994</v>
      </c>
      <c r="LK189">
        <v>1330.91</v>
      </c>
      <c r="LL189">
        <v>1372.17</v>
      </c>
      <c r="LM189">
        <v>4669.8999999999996</v>
      </c>
      <c r="LN189">
        <v>1590.01</v>
      </c>
      <c r="LO189">
        <v>7632.09</v>
      </c>
      <c r="LP189">
        <v>204.58199999999999</v>
      </c>
      <c r="LQ189">
        <v>1354.48</v>
      </c>
      <c r="LR189">
        <v>219.49799999999999</v>
      </c>
      <c r="LS189">
        <v>13.9795</v>
      </c>
      <c r="LT189">
        <v>1278.6099999999999</v>
      </c>
      <c r="LU189">
        <v>1315.06</v>
      </c>
      <c r="LV189">
        <v>2209.0100000000002</v>
      </c>
      <c r="LW189">
        <v>129.84899999999999</v>
      </c>
      <c r="LX189">
        <v>6725.07</v>
      </c>
      <c r="LY189">
        <v>4336.1400000000003</v>
      </c>
      <c r="LZ189">
        <v>9043.8700000000008</v>
      </c>
      <c r="MA189">
        <v>1545</v>
      </c>
      <c r="MB189">
        <v>14925</v>
      </c>
    </row>
    <row r="190" spans="1:340" x14ac:dyDescent="0.25">
      <c r="A190" s="26">
        <v>44502.601736111108</v>
      </c>
      <c r="B190" t="s">
        <v>1530</v>
      </c>
      <c r="C190" t="s">
        <v>1037</v>
      </c>
      <c r="D190">
        <v>12</v>
      </c>
      <c r="E190">
        <v>1</v>
      </c>
      <c r="F190">
        <v>2100</v>
      </c>
      <c r="G190" t="s">
        <v>87</v>
      </c>
      <c r="H190" t="s">
        <v>393</v>
      </c>
      <c r="I190">
        <v>4.8499999999999996</v>
      </c>
      <c r="J190">
        <v>2</v>
      </c>
      <c r="K190">
        <v>2</v>
      </c>
      <c r="L190">
        <v>24.1</v>
      </c>
      <c r="O190">
        <v>133.65600000000001</v>
      </c>
      <c r="P190">
        <v>159.15100000000001</v>
      </c>
      <c r="Q190">
        <v>277.07299999999998</v>
      </c>
      <c r="R190">
        <v>81.134900000000002</v>
      </c>
      <c r="S190">
        <v>0</v>
      </c>
      <c r="T190">
        <v>-4302.38</v>
      </c>
      <c r="U190">
        <v>0</v>
      </c>
      <c r="V190">
        <v>0</v>
      </c>
      <c r="W190">
        <v>505.55700000000002</v>
      </c>
      <c r="X190">
        <v>938.41600000000005</v>
      </c>
      <c r="Y190">
        <v>2025.88</v>
      </c>
      <c r="Z190">
        <v>119.621</v>
      </c>
      <c r="AA190">
        <v>-61.891100000000002</v>
      </c>
      <c r="AB190">
        <v>651.01499999999999</v>
      </c>
      <c r="AC190">
        <v>197.28100000000001</v>
      </c>
      <c r="AD190">
        <v>114.539</v>
      </c>
      <c r="AE190">
        <v>0</v>
      </c>
      <c r="AF190">
        <v>43.1646</v>
      </c>
      <c r="AG190">
        <v>354.98500000000001</v>
      </c>
      <c r="AH190">
        <v>311.82</v>
      </c>
      <c r="AI190">
        <v>22.24</v>
      </c>
      <c r="AJ190">
        <v>14.7</v>
      </c>
      <c r="AK190">
        <v>3.66</v>
      </c>
      <c r="AL190">
        <v>12.08</v>
      </c>
      <c r="AM190">
        <v>0</v>
      </c>
      <c r="AN190">
        <v>-48.35</v>
      </c>
      <c r="AO190">
        <v>0</v>
      </c>
      <c r="AP190">
        <v>0</v>
      </c>
      <c r="AQ190">
        <v>7.37</v>
      </c>
      <c r="AR190">
        <v>17.37</v>
      </c>
      <c r="AS190">
        <v>27.51</v>
      </c>
      <c r="AT190">
        <v>1.64</v>
      </c>
      <c r="AU190">
        <v>58.22</v>
      </c>
      <c r="AV190">
        <v>52.68</v>
      </c>
      <c r="BI190">
        <v>0</v>
      </c>
      <c r="BJ190">
        <v>0.56546600000000002</v>
      </c>
      <c r="BK190">
        <v>3.1638600000000003E-2</v>
      </c>
      <c r="BL190">
        <v>1.40705E-2</v>
      </c>
      <c r="BM190">
        <v>0</v>
      </c>
      <c r="BN190">
        <v>-8.0562099999999998E-2</v>
      </c>
      <c r="BO190">
        <v>0</v>
      </c>
      <c r="BP190">
        <v>0</v>
      </c>
      <c r="BQ190">
        <v>0.134212</v>
      </c>
      <c r="BR190">
        <v>0.17436199999999999</v>
      </c>
      <c r="BS190">
        <v>0.30364400000000002</v>
      </c>
      <c r="BT190">
        <v>2.03874E-2</v>
      </c>
      <c r="BU190">
        <v>1.1632199999999999</v>
      </c>
      <c r="BV190">
        <v>0.61117500000000002</v>
      </c>
      <c r="BW190">
        <v>140.49700000000001</v>
      </c>
      <c r="BX190">
        <v>209.15</v>
      </c>
      <c r="BY190">
        <v>277.07299999999998</v>
      </c>
      <c r="BZ190">
        <v>81.134900000000002</v>
      </c>
      <c r="CA190">
        <v>-4302.38</v>
      </c>
      <c r="CB190">
        <v>505.55700000000002</v>
      </c>
      <c r="CC190">
        <v>943.46699999999998</v>
      </c>
      <c r="CD190">
        <v>2025.88</v>
      </c>
      <c r="CE190">
        <v>119.621</v>
      </c>
      <c r="CF190" s="27">
        <v>6.0639E-5</v>
      </c>
      <c r="CG190">
        <v>707.85500000000002</v>
      </c>
      <c r="CH190">
        <v>207.37899999999999</v>
      </c>
      <c r="CI190">
        <v>114.539</v>
      </c>
      <c r="CJ190">
        <v>43.1646</v>
      </c>
      <c r="CK190">
        <v>365.08300000000003</v>
      </c>
      <c r="CL190">
        <v>321.91800000000001</v>
      </c>
      <c r="CM190">
        <v>23.44</v>
      </c>
      <c r="CN190">
        <v>18.350000000000001</v>
      </c>
      <c r="CO190">
        <v>3.66</v>
      </c>
      <c r="CP190">
        <v>12.08</v>
      </c>
      <c r="CQ190">
        <v>-48.37</v>
      </c>
      <c r="CR190">
        <v>7.37</v>
      </c>
      <c r="CS190">
        <v>17.440000000000001</v>
      </c>
      <c r="CT190">
        <v>27.51</v>
      </c>
      <c r="CU190">
        <v>1.64</v>
      </c>
      <c r="CV190">
        <v>63.12</v>
      </c>
      <c r="CW190">
        <v>57.53</v>
      </c>
      <c r="DH190">
        <v>0</v>
      </c>
      <c r="DI190">
        <v>0.73802199999999996</v>
      </c>
      <c r="DJ190">
        <v>3.1638600000000003E-2</v>
      </c>
      <c r="DK190">
        <v>1.40705E-2</v>
      </c>
      <c r="DL190">
        <v>-8.0562099999999998E-2</v>
      </c>
      <c r="DM190">
        <v>0.134212</v>
      </c>
      <c r="DN190">
        <v>0.17513200000000001</v>
      </c>
      <c r="DO190">
        <v>0.30364400000000002</v>
      </c>
      <c r="DP190">
        <v>2.03874E-2</v>
      </c>
      <c r="DQ190">
        <v>1.3365400000000001</v>
      </c>
      <c r="DR190">
        <v>0.78373099999999996</v>
      </c>
      <c r="DS190" t="s">
        <v>1352</v>
      </c>
      <c r="DT190" t="s">
        <v>670</v>
      </c>
      <c r="DU190" t="s">
        <v>665</v>
      </c>
      <c r="DV190" t="s">
        <v>501</v>
      </c>
      <c r="DW190">
        <v>0.17332600000000001</v>
      </c>
      <c r="DX190">
        <v>0.17255599999999999</v>
      </c>
      <c r="DY190">
        <v>7.8</v>
      </c>
      <c r="DZ190">
        <v>8.4</v>
      </c>
      <c r="EC190">
        <v>133.65600000000001</v>
      </c>
      <c r="ED190">
        <v>159.15100000000001</v>
      </c>
      <c r="EE190">
        <v>277.07299999999998</v>
      </c>
      <c r="EF190">
        <v>81.134900000000002</v>
      </c>
      <c r="EG190">
        <v>0</v>
      </c>
      <c r="EH190">
        <v>-4302.38</v>
      </c>
      <c r="EI190">
        <v>0</v>
      </c>
      <c r="EJ190">
        <v>0</v>
      </c>
      <c r="EK190">
        <v>505.55700000000002</v>
      </c>
      <c r="EL190">
        <v>938.41600000000005</v>
      </c>
      <c r="EM190">
        <v>2025.88</v>
      </c>
      <c r="EN190">
        <v>119.621</v>
      </c>
      <c r="EO190">
        <v>-61.891100000000002</v>
      </c>
      <c r="EP190">
        <v>197.28100000000001</v>
      </c>
      <c r="EQ190">
        <v>114.539</v>
      </c>
      <c r="ER190">
        <v>0</v>
      </c>
      <c r="ES190">
        <v>43.1646</v>
      </c>
      <c r="ET190">
        <v>354.98500000000001</v>
      </c>
      <c r="EU190">
        <v>22.24</v>
      </c>
      <c r="EV190">
        <v>14.7</v>
      </c>
      <c r="EW190">
        <v>3.66</v>
      </c>
      <c r="EX190">
        <v>12.08</v>
      </c>
      <c r="EY190">
        <v>0</v>
      </c>
      <c r="EZ190">
        <v>-48.35</v>
      </c>
      <c r="FA190">
        <v>0</v>
      </c>
      <c r="FB190">
        <v>0</v>
      </c>
      <c r="FC190">
        <v>7.37</v>
      </c>
      <c r="FD190">
        <v>17.37</v>
      </c>
      <c r="FE190">
        <v>27.51</v>
      </c>
      <c r="FF190">
        <v>1.64</v>
      </c>
      <c r="FG190">
        <v>58.22</v>
      </c>
      <c r="FT190">
        <v>0</v>
      </c>
      <c r="FU190">
        <v>0.56546600000000002</v>
      </c>
      <c r="FV190">
        <v>3.1638600000000003E-2</v>
      </c>
      <c r="FW190">
        <v>1.40705E-2</v>
      </c>
      <c r="FX190">
        <v>0</v>
      </c>
      <c r="FY190">
        <v>-8.0562099999999998E-2</v>
      </c>
      <c r="FZ190">
        <v>0</v>
      </c>
      <c r="GA190">
        <v>0</v>
      </c>
      <c r="GB190">
        <v>0.134212</v>
      </c>
      <c r="GC190">
        <v>0.17436199999999999</v>
      </c>
      <c r="GD190">
        <v>0.30364400000000002</v>
      </c>
      <c r="GE190">
        <v>2.03874E-2</v>
      </c>
      <c r="GF190">
        <v>1.1632199999999999</v>
      </c>
      <c r="GG190">
        <v>467.20299999999997</v>
      </c>
      <c r="GH190">
        <v>1161.6600000000001</v>
      </c>
      <c r="GI190">
        <v>277.07299999999998</v>
      </c>
      <c r="GJ190">
        <v>0</v>
      </c>
      <c r="GK190">
        <v>2135</v>
      </c>
      <c r="GL190">
        <v>930.00099999999998</v>
      </c>
      <c r="GM190">
        <v>2637.81</v>
      </c>
      <c r="GN190">
        <v>297.5</v>
      </c>
      <c r="GO190">
        <v>7906.25</v>
      </c>
      <c r="GP190">
        <v>388.90899999999999</v>
      </c>
      <c r="GQ190">
        <v>168.15199999999999</v>
      </c>
      <c r="GR190">
        <v>65.400000000000006</v>
      </c>
      <c r="GS190">
        <v>622.46100000000001</v>
      </c>
      <c r="GT190">
        <v>49.003599999999999</v>
      </c>
      <c r="GU190">
        <v>54.21</v>
      </c>
      <c r="GV190">
        <v>3.66</v>
      </c>
      <c r="GW190">
        <v>39.268300000000004</v>
      </c>
      <c r="GX190">
        <v>31.93</v>
      </c>
      <c r="GY190">
        <v>23.209499999999998</v>
      </c>
      <c r="GZ190">
        <v>36.39</v>
      </c>
      <c r="HA190">
        <v>4.13</v>
      </c>
      <c r="HB190">
        <v>241.80099999999999</v>
      </c>
      <c r="HC190">
        <v>46.4</v>
      </c>
      <c r="HD190">
        <v>54.21</v>
      </c>
      <c r="HE190">
        <v>3.66</v>
      </c>
      <c r="HF190">
        <v>16.100000000000001</v>
      </c>
      <c r="HG190">
        <v>31.93</v>
      </c>
      <c r="HH190">
        <v>18.57</v>
      </c>
      <c r="HI190">
        <v>36.39</v>
      </c>
      <c r="HJ190">
        <v>4.13</v>
      </c>
      <c r="HK190">
        <v>211.39</v>
      </c>
      <c r="ID190">
        <v>0</v>
      </c>
      <c r="IE190">
        <v>2.4539200000000001</v>
      </c>
      <c r="IF190">
        <v>3.1638600000000003E-2</v>
      </c>
      <c r="IG190">
        <v>0</v>
      </c>
      <c r="IH190">
        <v>0.62342900000000001</v>
      </c>
      <c r="II190">
        <v>0.118043</v>
      </c>
      <c r="IJ190">
        <v>0.43196400000000001</v>
      </c>
      <c r="IK190">
        <v>6.2929700000000005E-2</v>
      </c>
      <c r="IL190">
        <v>3.72193</v>
      </c>
      <c r="IM190">
        <v>44.1</v>
      </c>
      <c r="IN190">
        <v>20</v>
      </c>
      <c r="IO190">
        <v>24.1</v>
      </c>
      <c r="IP190">
        <v>46.1</v>
      </c>
      <c r="IQ190">
        <v>20</v>
      </c>
      <c r="IR190">
        <v>26.1</v>
      </c>
      <c r="IU190">
        <v>21.11</v>
      </c>
      <c r="IV190">
        <v>31.57</v>
      </c>
      <c r="IW190">
        <v>24.84</v>
      </c>
      <c r="IX190">
        <v>32.69</v>
      </c>
      <c r="IY190">
        <v>21.11</v>
      </c>
      <c r="IZ190">
        <v>31.57</v>
      </c>
      <c r="JA190">
        <v>63.48</v>
      </c>
      <c r="JB190">
        <v>82.661900000000003</v>
      </c>
      <c r="JK190">
        <v>1</v>
      </c>
      <c r="JL190">
        <v>2.8233299999999999</v>
      </c>
      <c r="JM190">
        <v>2.8233299999999999</v>
      </c>
      <c r="JP190">
        <v>4303.6400000000003</v>
      </c>
      <c r="JQ190">
        <v>2.8233299999999999</v>
      </c>
      <c r="JR190">
        <v>0.25</v>
      </c>
      <c r="JS190">
        <v>0.41</v>
      </c>
      <c r="JT190">
        <v>2.1</v>
      </c>
      <c r="JU190">
        <v>0.26</v>
      </c>
      <c r="JV190">
        <v>0.4</v>
      </c>
      <c r="JW190">
        <v>2.17</v>
      </c>
      <c r="JZ190">
        <v>1</v>
      </c>
      <c r="KA190">
        <v>1</v>
      </c>
      <c r="KB190">
        <v>33.214100000000002</v>
      </c>
      <c r="KC190">
        <v>18.940100000000001</v>
      </c>
      <c r="KD190">
        <v>33.212800000000001</v>
      </c>
      <c r="KE190">
        <v>21.256</v>
      </c>
      <c r="KF190">
        <v>50.195</v>
      </c>
      <c r="KG190">
        <v>45.932200000000002</v>
      </c>
      <c r="KJ190">
        <v>27.395099999999999</v>
      </c>
      <c r="KK190">
        <v>37.264899999999997</v>
      </c>
      <c r="KL190">
        <v>55.284100000000002</v>
      </c>
      <c r="KM190">
        <v>16.012</v>
      </c>
      <c r="KN190">
        <v>0</v>
      </c>
      <c r="KO190">
        <v>-658.89300000000003</v>
      </c>
      <c r="KP190">
        <v>0</v>
      </c>
      <c r="KQ190">
        <v>0</v>
      </c>
      <c r="KR190">
        <v>109.703</v>
      </c>
      <c r="KS190">
        <v>186.93700000000001</v>
      </c>
      <c r="KT190">
        <v>413.96499999999997</v>
      </c>
      <c r="KU190">
        <v>26.198699999999999</v>
      </c>
      <c r="KV190">
        <v>213.86799999999999</v>
      </c>
      <c r="KW190">
        <v>1046.98</v>
      </c>
      <c r="KX190">
        <v>607.86199999999997</v>
      </c>
      <c r="KY190">
        <v>0</v>
      </c>
      <c r="KZ190">
        <v>229.07599999999999</v>
      </c>
      <c r="LA190">
        <v>1883.92</v>
      </c>
      <c r="LB190">
        <v>28.4787</v>
      </c>
      <c r="LC190">
        <v>49.5916</v>
      </c>
      <c r="LD190">
        <v>55.284100000000002</v>
      </c>
      <c r="LE190">
        <v>16.012</v>
      </c>
      <c r="LF190">
        <v>-658.89300000000003</v>
      </c>
      <c r="LG190">
        <v>109.703</v>
      </c>
      <c r="LH190">
        <v>187.92699999999999</v>
      </c>
      <c r="LI190">
        <v>413.96499999999997</v>
      </c>
      <c r="LJ190">
        <v>26.198699999999999</v>
      </c>
      <c r="LK190">
        <v>228.267</v>
      </c>
      <c r="LL190">
        <v>1100.57</v>
      </c>
      <c r="LM190">
        <v>607.86199999999997</v>
      </c>
      <c r="LN190">
        <v>229.07599999999999</v>
      </c>
      <c r="LO190">
        <v>1937.51</v>
      </c>
      <c r="LP190">
        <v>97.323899999999995</v>
      </c>
      <c r="LQ190">
        <v>281.65800000000002</v>
      </c>
      <c r="LR190">
        <v>55.284100000000002</v>
      </c>
      <c r="LS190">
        <v>0</v>
      </c>
      <c r="LT190">
        <v>463.08</v>
      </c>
      <c r="LU190">
        <v>187.226</v>
      </c>
      <c r="LV190">
        <v>544.68899999999996</v>
      </c>
      <c r="LW190">
        <v>71.471400000000003</v>
      </c>
      <c r="LX190">
        <v>1700.73</v>
      </c>
      <c r="LY190">
        <v>2063.9499999999998</v>
      </c>
      <c r="LZ190">
        <v>892.38499999999999</v>
      </c>
      <c r="MA190">
        <v>347.08</v>
      </c>
      <c r="MB190">
        <v>3303.42</v>
      </c>
    </row>
    <row r="191" spans="1:340" x14ac:dyDescent="0.25">
      <c r="A191" s="26">
        <v>44502.602083333331</v>
      </c>
      <c r="B191" t="s">
        <v>1531</v>
      </c>
      <c r="C191" t="s">
        <v>1039</v>
      </c>
      <c r="D191">
        <v>12</v>
      </c>
      <c r="E191">
        <v>1</v>
      </c>
      <c r="F191">
        <v>2100</v>
      </c>
      <c r="G191" t="s">
        <v>87</v>
      </c>
      <c r="H191" t="s">
        <v>393</v>
      </c>
      <c r="I191">
        <v>6.05</v>
      </c>
      <c r="J191">
        <v>1.8</v>
      </c>
      <c r="K191">
        <v>1.7</v>
      </c>
      <c r="L191">
        <v>28.5</v>
      </c>
      <c r="O191">
        <v>133.65600000000001</v>
      </c>
      <c r="P191">
        <v>159.15100000000001</v>
      </c>
      <c r="Q191">
        <v>277.07299999999998</v>
      </c>
      <c r="R191">
        <v>81.134900000000002</v>
      </c>
      <c r="S191">
        <v>0</v>
      </c>
      <c r="T191">
        <v>-4302.38</v>
      </c>
      <c r="U191">
        <v>0</v>
      </c>
      <c r="V191">
        <v>0</v>
      </c>
      <c r="W191">
        <v>505.55700000000002</v>
      </c>
      <c r="X191">
        <v>938.41600000000005</v>
      </c>
      <c r="Y191">
        <v>2025.88</v>
      </c>
      <c r="Z191">
        <v>119.621</v>
      </c>
      <c r="AA191">
        <v>-61.891100000000002</v>
      </c>
      <c r="AB191">
        <v>651.01499999999999</v>
      </c>
      <c r="AC191">
        <v>197.28100000000001</v>
      </c>
      <c r="AD191">
        <v>114.539</v>
      </c>
      <c r="AE191">
        <v>0</v>
      </c>
      <c r="AF191">
        <v>43.1646</v>
      </c>
      <c r="AG191">
        <v>354.98500000000001</v>
      </c>
      <c r="AH191">
        <v>311.82</v>
      </c>
      <c r="AI191">
        <v>46.32</v>
      </c>
      <c r="AJ191">
        <v>14.7</v>
      </c>
      <c r="AK191">
        <v>3.66</v>
      </c>
      <c r="AL191">
        <v>25.63</v>
      </c>
      <c r="AM191">
        <v>0</v>
      </c>
      <c r="AN191">
        <v>-48.35</v>
      </c>
      <c r="AO191">
        <v>0</v>
      </c>
      <c r="AP191">
        <v>0</v>
      </c>
      <c r="AQ191">
        <v>7.37</v>
      </c>
      <c r="AR191">
        <v>22.44</v>
      </c>
      <c r="AS191">
        <v>27.51</v>
      </c>
      <c r="AT191">
        <v>1.64</v>
      </c>
      <c r="AU191">
        <v>100.92</v>
      </c>
      <c r="AV191">
        <v>90.31</v>
      </c>
      <c r="BI191">
        <v>0</v>
      </c>
      <c r="BJ191">
        <v>0.56546600000000002</v>
      </c>
      <c r="BK191">
        <v>3.1638600000000003E-2</v>
      </c>
      <c r="BL191">
        <v>1.40705E-2</v>
      </c>
      <c r="BM191">
        <v>0</v>
      </c>
      <c r="BN191">
        <v>-8.0562099999999998E-2</v>
      </c>
      <c r="BO191">
        <v>0</v>
      </c>
      <c r="BP191">
        <v>0</v>
      </c>
      <c r="BQ191">
        <v>0.134212</v>
      </c>
      <c r="BR191">
        <v>0.17436199999999999</v>
      </c>
      <c r="BS191">
        <v>0.30364400000000002</v>
      </c>
      <c r="BT191">
        <v>2.03874E-2</v>
      </c>
      <c r="BU191">
        <v>1.1632199999999999</v>
      </c>
      <c r="BV191">
        <v>0.61117500000000002</v>
      </c>
      <c r="BW191">
        <v>140.49700000000001</v>
      </c>
      <c r="BX191">
        <v>209.15</v>
      </c>
      <c r="BY191">
        <v>277.07299999999998</v>
      </c>
      <c r="BZ191">
        <v>81.134900000000002</v>
      </c>
      <c r="CA191">
        <v>-4302.38</v>
      </c>
      <c r="CB191">
        <v>505.55700000000002</v>
      </c>
      <c r="CC191">
        <v>943.46699999999998</v>
      </c>
      <c r="CD191">
        <v>2025.88</v>
      </c>
      <c r="CE191">
        <v>119.621</v>
      </c>
      <c r="CF191" s="27">
        <v>6.0639E-5</v>
      </c>
      <c r="CG191">
        <v>707.85500000000002</v>
      </c>
      <c r="CH191">
        <v>207.37899999999999</v>
      </c>
      <c r="CI191">
        <v>114.539</v>
      </c>
      <c r="CJ191">
        <v>43.1646</v>
      </c>
      <c r="CK191">
        <v>365.08300000000003</v>
      </c>
      <c r="CL191">
        <v>321.91800000000001</v>
      </c>
      <c r="CM191">
        <v>48.72</v>
      </c>
      <c r="CN191">
        <v>18.350000000000001</v>
      </c>
      <c r="CO191">
        <v>3.66</v>
      </c>
      <c r="CP191">
        <v>25.63</v>
      </c>
      <c r="CQ191">
        <v>-48.37</v>
      </c>
      <c r="CR191">
        <v>7.37</v>
      </c>
      <c r="CS191">
        <v>22.51</v>
      </c>
      <c r="CT191">
        <v>27.51</v>
      </c>
      <c r="CU191">
        <v>1.64</v>
      </c>
      <c r="CV191">
        <v>107.02</v>
      </c>
      <c r="CW191">
        <v>96.36</v>
      </c>
      <c r="DH191">
        <v>0</v>
      </c>
      <c r="DI191">
        <v>0.73802199999999996</v>
      </c>
      <c r="DJ191">
        <v>3.1638600000000003E-2</v>
      </c>
      <c r="DK191">
        <v>1.40705E-2</v>
      </c>
      <c r="DL191">
        <v>-8.0562099999999998E-2</v>
      </c>
      <c r="DM191">
        <v>0.134212</v>
      </c>
      <c r="DN191">
        <v>0.17513200000000001</v>
      </c>
      <c r="DO191">
        <v>0.30364400000000002</v>
      </c>
      <c r="DP191">
        <v>2.03874E-2</v>
      </c>
      <c r="DQ191">
        <v>1.3365400000000001</v>
      </c>
      <c r="DR191">
        <v>0.78373099999999996</v>
      </c>
      <c r="DS191" t="s">
        <v>1352</v>
      </c>
      <c r="DT191" t="s">
        <v>670</v>
      </c>
      <c r="DU191" t="s">
        <v>665</v>
      </c>
      <c r="DV191" t="s">
        <v>607</v>
      </c>
      <c r="DW191">
        <v>0.17332600000000001</v>
      </c>
      <c r="DX191">
        <v>0.17255599999999999</v>
      </c>
      <c r="DY191">
        <v>5.7</v>
      </c>
      <c r="DZ191">
        <v>6.3</v>
      </c>
      <c r="EC191">
        <v>133.65600000000001</v>
      </c>
      <c r="ED191">
        <v>159.15100000000001</v>
      </c>
      <c r="EE191">
        <v>277.07299999999998</v>
      </c>
      <c r="EF191">
        <v>81.134900000000002</v>
      </c>
      <c r="EG191">
        <v>0</v>
      </c>
      <c r="EH191">
        <v>-4302.38</v>
      </c>
      <c r="EI191">
        <v>0</v>
      </c>
      <c r="EJ191">
        <v>0</v>
      </c>
      <c r="EK191">
        <v>505.55700000000002</v>
      </c>
      <c r="EL191">
        <v>938.41600000000005</v>
      </c>
      <c r="EM191">
        <v>2025.88</v>
      </c>
      <c r="EN191">
        <v>119.621</v>
      </c>
      <c r="EO191">
        <v>-61.891100000000002</v>
      </c>
      <c r="EP191">
        <v>197.28100000000001</v>
      </c>
      <c r="EQ191">
        <v>114.539</v>
      </c>
      <c r="ER191">
        <v>0</v>
      </c>
      <c r="ES191">
        <v>43.1646</v>
      </c>
      <c r="ET191">
        <v>354.98500000000001</v>
      </c>
      <c r="EU191">
        <v>46.32</v>
      </c>
      <c r="EV191">
        <v>14.7</v>
      </c>
      <c r="EW191">
        <v>3.66</v>
      </c>
      <c r="EX191">
        <v>25.63</v>
      </c>
      <c r="EY191">
        <v>0</v>
      </c>
      <c r="EZ191">
        <v>-48.35</v>
      </c>
      <c r="FA191">
        <v>0</v>
      </c>
      <c r="FB191">
        <v>0</v>
      </c>
      <c r="FC191">
        <v>7.37</v>
      </c>
      <c r="FD191">
        <v>22.44</v>
      </c>
      <c r="FE191">
        <v>27.51</v>
      </c>
      <c r="FF191">
        <v>1.64</v>
      </c>
      <c r="FG191">
        <v>100.92</v>
      </c>
      <c r="FT191">
        <v>0</v>
      </c>
      <c r="FU191">
        <v>0.56546600000000002</v>
      </c>
      <c r="FV191">
        <v>3.1638600000000003E-2</v>
      </c>
      <c r="FW191">
        <v>1.40705E-2</v>
      </c>
      <c r="FX191">
        <v>0</v>
      </c>
      <c r="FY191">
        <v>-8.0562099999999998E-2</v>
      </c>
      <c r="FZ191">
        <v>0</v>
      </c>
      <c r="GA191">
        <v>0</v>
      </c>
      <c r="GB191">
        <v>0.134212</v>
      </c>
      <c r="GC191">
        <v>0.17436199999999999</v>
      </c>
      <c r="GD191">
        <v>0.30364400000000002</v>
      </c>
      <c r="GE191">
        <v>2.03874E-2</v>
      </c>
      <c r="GF191">
        <v>1.1632199999999999</v>
      </c>
      <c r="GG191">
        <v>467.20299999999997</v>
      </c>
      <c r="GH191">
        <v>1161.6600000000001</v>
      </c>
      <c r="GI191">
        <v>277.07299999999998</v>
      </c>
      <c r="GJ191">
        <v>0</v>
      </c>
      <c r="GK191">
        <v>2135</v>
      </c>
      <c r="GL191">
        <v>930.00099999999998</v>
      </c>
      <c r="GM191">
        <v>2637.81</v>
      </c>
      <c r="GN191">
        <v>297.5</v>
      </c>
      <c r="GO191">
        <v>7906.25</v>
      </c>
      <c r="GP191">
        <v>388.90899999999999</v>
      </c>
      <c r="GQ191">
        <v>168.15199999999999</v>
      </c>
      <c r="GR191">
        <v>65.400000000000006</v>
      </c>
      <c r="GS191">
        <v>622.46100000000001</v>
      </c>
      <c r="GT191">
        <v>99.301500000000004</v>
      </c>
      <c r="GU191">
        <v>54.21</v>
      </c>
      <c r="GV191">
        <v>3.66</v>
      </c>
      <c r="GW191">
        <v>87.853700000000003</v>
      </c>
      <c r="GX191">
        <v>31.93</v>
      </c>
      <c r="GY191">
        <v>36.700699999999998</v>
      </c>
      <c r="GZ191">
        <v>36.39</v>
      </c>
      <c r="HA191">
        <v>4.13</v>
      </c>
      <c r="HB191">
        <v>354.17599999999999</v>
      </c>
      <c r="HC191">
        <v>93.68</v>
      </c>
      <c r="HD191">
        <v>54.21</v>
      </c>
      <c r="HE191">
        <v>3.66</v>
      </c>
      <c r="HF191">
        <v>36.020000000000003</v>
      </c>
      <c r="HG191">
        <v>31.93</v>
      </c>
      <c r="HH191">
        <v>26.26</v>
      </c>
      <c r="HI191">
        <v>36.39</v>
      </c>
      <c r="HJ191">
        <v>4.13</v>
      </c>
      <c r="HK191">
        <v>286.27999999999997</v>
      </c>
      <c r="ID191">
        <v>0</v>
      </c>
      <c r="IE191">
        <v>2.4539200000000001</v>
      </c>
      <c r="IF191">
        <v>3.1638600000000003E-2</v>
      </c>
      <c r="IG191">
        <v>0</v>
      </c>
      <c r="IH191">
        <v>0.62342900000000001</v>
      </c>
      <c r="II191">
        <v>0.118043</v>
      </c>
      <c r="IJ191">
        <v>0.43196400000000001</v>
      </c>
      <c r="IK191">
        <v>6.2929700000000005E-2</v>
      </c>
      <c r="IL191">
        <v>3.72193</v>
      </c>
      <c r="IM191">
        <v>42.1</v>
      </c>
      <c r="IN191">
        <v>13.6</v>
      </c>
      <c r="IO191">
        <v>28.5</v>
      </c>
      <c r="IP191">
        <v>43.9</v>
      </c>
      <c r="IQ191">
        <v>13.7</v>
      </c>
      <c r="IR191">
        <v>30.2</v>
      </c>
      <c r="IU191">
        <v>21.11</v>
      </c>
      <c r="IV191">
        <v>69.2</v>
      </c>
      <c r="IW191">
        <v>24.84</v>
      </c>
      <c r="IX191">
        <v>71.52</v>
      </c>
      <c r="IY191">
        <v>21.11</v>
      </c>
      <c r="IZ191">
        <v>69.2</v>
      </c>
      <c r="JA191">
        <v>63.48</v>
      </c>
      <c r="JB191">
        <v>181.54499999999999</v>
      </c>
      <c r="JK191">
        <v>1</v>
      </c>
      <c r="JL191">
        <v>2.8233299999999999</v>
      </c>
      <c r="JM191">
        <v>2.8233299999999999</v>
      </c>
      <c r="JP191">
        <v>4303.6400000000003</v>
      </c>
      <c r="JQ191">
        <v>2.8233299999999999</v>
      </c>
      <c r="JR191">
        <v>0.25</v>
      </c>
      <c r="JS191">
        <v>0.41</v>
      </c>
      <c r="JT191">
        <v>2.4700000000000002</v>
      </c>
      <c r="JU191">
        <v>0.26</v>
      </c>
      <c r="JV191">
        <v>0.4</v>
      </c>
      <c r="JW191">
        <v>2.5499999999999998</v>
      </c>
      <c r="JZ191">
        <v>1</v>
      </c>
      <c r="KA191">
        <v>1</v>
      </c>
      <c r="KB191">
        <v>33.214100000000002</v>
      </c>
      <c r="KC191">
        <v>18.940100000000001</v>
      </c>
      <c r="KD191">
        <v>33.212800000000001</v>
      </c>
      <c r="KE191">
        <v>21.256</v>
      </c>
      <c r="KF191">
        <v>50.195</v>
      </c>
      <c r="KG191">
        <v>45.932200000000002</v>
      </c>
      <c r="KJ191">
        <v>27.395099999999999</v>
      </c>
      <c r="KK191">
        <v>37.264899999999997</v>
      </c>
      <c r="KL191">
        <v>55.284100000000002</v>
      </c>
      <c r="KM191">
        <v>16.012</v>
      </c>
      <c r="KN191">
        <v>0</v>
      </c>
      <c r="KO191">
        <v>-658.89300000000003</v>
      </c>
      <c r="KP191">
        <v>0</v>
      </c>
      <c r="KQ191">
        <v>0</v>
      </c>
      <c r="KR191">
        <v>109.703</v>
      </c>
      <c r="KS191">
        <v>186.93700000000001</v>
      </c>
      <c r="KT191">
        <v>413.96499999999997</v>
      </c>
      <c r="KU191">
        <v>26.198699999999999</v>
      </c>
      <c r="KV191">
        <v>213.86799999999999</v>
      </c>
      <c r="KW191">
        <v>1252.79</v>
      </c>
      <c r="KX191">
        <v>727.35599999999999</v>
      </c>
      <c r="KY191">
        <v>0</v>
      </c>
      <c r="KZ191">
        <v>274.108</v>
      </c>
      <c r="LA191">
        <v>2254.2600000000002</v>
      </c>
      <c r="LB191">
        <v>28.4787</v>
      </c>
      <c r="LC191">
        <v>49.5916</v>
      </c>
      <c r="LD191">
        <v>55.284100000000002</v>
      </c>
      <c r="LE191">
        <v>16.012</v>
      </c>
      <c r="LF191">
        <v>-658.89300000000003</v>
      </c>
      <c r="LG191">
        <v>109.703</v>
      </c>
      <c r="LH191">
        <v>187.92699999999999</v>
      </c>
      <c r="LI191">
        <v>413.96499999999997</v>
      </c>
      <c r="LJ191">
        <v>26.198699999999999</v>
      </c>
      <c r="LK191">
        <v>228.267</v>
      </c>
      <c r="LL191">
        <v>1316.92</v>
      </c>
      <c r="LM191">
        <v>727.35599999999999</v>
      </c>
      <c r="LN191">
        <v>274.108</v>
      </c>
      <c r="LO191">
        <v>2318.38</v>
      </c>
      <c r="LP191">
        <v>97.323899999999995</v>
      </c>
      <c r="LQ191">
        <v>281.65800000000002</v>
      </c>
      <c r="LR191">
        <v>55.284100000000002</v>
      </c>
      <c r="LS191">
        <v>0</v>
      </c>
      <c r="LT191">
        <v>463.08</v>
      </c>
      <c r="LU191">
        <v>187.226</v>
      </c>
      <c r="LV191">
        <v>544.68899999999996</v>
      </c>
      <c r="LW191">
        <v>71.471400000000003</v>
      </c>
      <c r="LX191">
        <v>1700.73</v>
      </c>
      <c r="LY191">
        <v>2469.69</v>
      </c>
      <c r="LZ191">
        <v>1067.81</v>
      </c>
      <c r="MA191">
        <v>415.30900000000003</v>
      </c>
      <c r="MB191">
        <v>3952.81</v>
      </c>
    </row>
    <row r="192" spans="1:340" x14ac:dyDescent="0.25">
      <c r="A192" s="26">
        <v>44502.602442129632</v>
      </c>
      <c r="B192" t="s">
        <v>1532</v>
      </c>
      <c r="C192" t="s">
        <v>1041</v>
      </c>
      <c r="D192">
        <v>12</v>
      </c>
      <c r="E192">
        <v>1</v>
      </c>
      <c r="F192">
        <v>2100</v>
      </c>
      <c r="G192" t="s">
        <v>87</v>
      </c>
      <c r="H192" t="s">
        <v>112</v>
      </c>
      <c r="I192">
        <v>-20</v>
      </c>
      <c r="J192">
        <v>-8.4</v>
      </c>
      <c r="K192">
        <v>-8.1999999999999993</v>
      </c>
      <c r="L192">
        <v>35.9</v>
      </c>
      <c r="O192">
        <v>133.65600000000001</v>
      </c>
      <c r="P192">
        <v>159.15100000000001</v>
      </c>
      <c r="Q192">
        <v>277.07299999999998</v>
      </c>
      <c r="R192">
        <v>2893.75</v>
      </c>
      <c r="S192">
        <v>0</v>
      </c>
      <c r="T192">
        <v>-4302.38</v>
      </c>
      <c r="U192">
        <v>0</v>
      </c>
      <c r="V192">
        <v>0</v>
      </c>
      <c r="W192">
        <v>505.55700000000002</v>
      </c>
      <c r="X192">
        <v>938.41600000000005</v>
      </c>
      <c r="Y192">
        <v>2025.88</v>
      </c>
      <c r="Z192">
        <v>119.621</v>
      </c>
      <c r="AA192">
        <v>2750.73</v>
      </c>
      <c r="AB192">
        <v>3463.63</v>
      </c>
      <c r="AC192">
        <v>197.28100000000001</v>
      </c>
      <c r="AD192">
        <v>0</v>
      </c>
      <c r="AE192">
        <v>0</v>
      </c>
      <c r="AF192">
        <v>43.1646</v>
      </c>
      <c r="AG192">
        <v>240.446</v>
      </c>
      <c r="AH192">
        <v>197.28100000000001</v>
      </c>
      <c r="AI192">
        <v>22.24</v>
      </c>
      <c r="AJ192">
        <v>14.7</v>
      </c>
      <c r="AK192">
        <v>3.66</v>
      </c>
      <c r="AL192">
        <v>40.270000000000003</v>
      </c>
      <c r="AM192">
        <v>0</v>
      </c>
      <c r="AN192">
        <v>-49.24</v>
      </c>
      <c r="AO192">
        <v>0</v>
      </c>
      <c r="AP192">
        <v>0</v>
      </c>
      <c r="AQ192">
        <v>7.37</v>
      </c>
      <c r="AR192">
        <v>17.37</v>
      </c>
      <c r="AS192">
        <v>27.51</v>
      </c>
      <c r="AT192">
        <v>1.64</v>
      </c>
      <c r="AU192">
        <v>85.52</v>
      </c>
      <c r="AV192">
        <v>80.87</v>
      </c>
      <c r="BI192">
        <v>0</v>
      </c>
      <c r="BJ192">
        <v>0.56546600000000002</v>
      </c>
      <c r="BK192">
        <v>3.1638600000000003E-2</v>
      </c>
      <c r="BL192">
        <v>0.346611</v>
      </c>
      <c r="BM192">
        <v>0</v>
      </c>
      <c r="BN192">
        <v>-8.0562099999999998E-2</v>
      </c>
      <c r="BO192">
        <v>0</v>
      </c>
      <c r="BP192">
        <v>0</v>
      </c>
      <c r="BQ192">
        <v>0.134212</v>
      </c>
      <c r="BR192">
        <v>0.17436199999999999</v>
      </c>
      <c r="BS192">
        <v>0.30364400000000002</v>
      </c>
      <c r="BT192">
        <v>2.03874E-2</v>
      </c>
      <c r="BU192">
        <v>1.49576</v>
      </c>
      <c r="BV192">
        <v>0.943716</v>
      </c>
      <c r="BW192">
        <v>141.47999999999999</v>
      </c>
      <c r="BX192">
        <v>206.035</v>
      </c>
      <c r="BY192">
        <v>277.07299999999998</v>
      </c>
      <c r="BZ192">
        <v>1198.33</v>
      </c>
      <c r="CA192">
        <v>-4302.38</v>
      </c>
      <c r="CB192">
        <v>505.55700000000002</v>
      </c>
      <c r="CC192">
        <v>938.88499999999999</v>
      </c>
      <c r="CD192">
        <v>2025.88</v>
      </c>
      <c r="CE192">
        <v>119.621</v>
      </c>
      <c r="CF192">
        <v>1110.48</v>
      </c>
      <c r="CG192">
        <v>1822.92</v>
      </c>
      <c r="CH192">
        <v>208.83</v>
      </c>
      <c r="CI192">
        <v>0</v>
      </c>
      <c r="CJ192">
        <v>43.1646</v>
      </c>
      <c r="CK192">
        <v>251.995</v>
      </c>
      <c r="CL192">
        <v>208.83</v>
      </c>
      <c r="CM192">
        <v>23.59</v>
      </c>
      <c r="CN192">
        <v>18.18</v>
      </c>
      <c r="CO192">
        <v>3.66</v>
      </c>
      <c r="CP192">
        <v>15.44</v>
      </c>
      <c r="CQ192">
        <v>-48.84</v>
      </c>
      <c r="CR192">
        <v>7.37</v>
      </c>
      <c r="CS192">
        <v>17.38</v>
      </c>
      <c r="CT192">
        <v>27.51</v>
      </c>
      <c r="CU192">
        <v>1.64</v>
      </c>
      <c r="CV192">
        <v>65.930000000000007</v>
      </c>
      <c r="CW192">
        <v>60.87</v>
      </c>
      <c r="DH192">
        <v>0</v>
      </c>
      <c r="DI192">
        <v>0.72714699999999999</v>
      </c>
      <c r="DJ192">
        <v>3.1638600000000003E-2</v>
      </c>
      <c r="DK192">
        <v>7.7726100000000006E-2</v>
      </c>
      <c r="DL192">
        <v>-8.0562099999999998E-2</v>
      </c>
      <c r="DM192">
        <v>0.134212</v>
      </c>
      <c r="DN192">
        <v>0.17466000000000001</v>
      </c>
      <c r="DO192">
        <v>0.30364400000000002</v>
      </c>
      <c r="DP192">
        <v>2.03874E-2</v>
      </c>
      <c r="DQ192">
        <v>1.3888499999999999</v>
      </c>
      <c r="DR192">
        <v>0.836511</v>
      </c>
      <c r="DS192" t="s">
        <v>1352</v>
      </c>
      <c r="DT192" t="s">
        <v>670</v>
      </c>
      <c r="DU192" t="s">
        <v>665</v>
      </c>
      <c r="DV192" t="s">
        <v>501</v>
      </c>
      <c r="DW192">
        <v>-0.106907</v>
      </c>
      <c r="DX192">
        <v>-0.10720499999999999</v>
      </c>
      <c r="DY192">
        <v>-29.7</v>
      </c>
      <c r="DZ192">
        <v>-32.9</v>
      </c>
      <c r="EC192">
        <v>133.65600000000001</v>
      </c>
      <c r="ED192">
        <v>159.15100000000001</v>
      </c>
      <c r="EE192">
        <v>277.07299999999998</v>
      </c>
      <c r="EF192">
        <v>2893.75</v>
      </c>
      <c r="EG192">
        <v>0</v>
      </c>
      <c r="EH192">
        <v>-4302.38</v>
      </c>
      <c r="EI192">
        <v>0</v>
      </c>
      <c r="EJ192">
        <v>0</v>
      </c>
      <c r="EK192">
        <v>505.55700000000002</v>
      </c>
      <c r="EL192">
        <v>938.41600000000005</v>
      </c>
      <c r="EM192">
        <v>2025.88</v>
      </c>
      <c r="EN192">
        <v>119.621</v>
      </c>
      <c r="EO192">
        <v>2750.73</v>
      </c>
      <c r="EP192">
        <v>197.28100000000001</v>
      </c>
      <c r="EQ192">
        <v>0</v>
      </c>
      <c r="ER192">
        <v>0</v>
      </c>
      <c r="ES192">
        <v>43.1646</v>
      </c>
      <c r="ET192">
        <v>240.446</v>
      </c>
      <c r="EU192">
        <v>22.24</v>
      </c>
      <c r="EV192">
        <v>14.7</v>
      </c>
      <c r="EW192">
        <v>3.66</v>
      </c>
      <c r="EX192">
        <v>40.270000000000003</v>
      </c>
      <c r="EY192">
        <v>0</v>
      </c>
      <c r="EZ192">
        <v>-49.24</v>
      </c>
      <c r="FA192">
        <v>0</v>
      </c>
      <c r="FB192">
        <v>0</v>
      </c>
      <c r="FC192">
        <v>7.37</v>
      </c>
      <c r="FD192">
        <v>17.37</v>
      </c>
      <c r="FE192">
        <v>27.51</v>
      </c>
      <c r="FF192">
        <v>1.64</v>
      </c>
      <c r="FG192">
        <v>85.52</v>
      </c>
      <c r="FT192">
        <v>0</v>
      </c>
      <c r="FU192">
        <v>0.56546600000000002</v>
      </c>
      <c r="FV192">
        <v>3.1638600000000003E-2</v>
      </c>
      <c r="FW192">
        <v>0.346611</v>
      </c>
      <c r="FX192">
        <v>0</v>
      </c>
      <c r="FY192">
        <v>-8.0562099999999998E-2</v>
      </c>
      <c r="FZ192">
        <v>0</v>
      </c>
      <c r="GA192">
        <v>0</v>
      </c>
      <c r="GB192">
        <v>0.134212</v>
      </c>
      <c r="GC192">
        <v>0.17436199999999999</v>
      </c>
      <c r="GD192">
        <v>0.30364400000000002</v>
      </c>
      <c r="GE192">
        <v>2.03874E-2</v>
      </c>
      <c r="GF192">
        <v>1.49576</v>
      </c>
      <c r="GG192">
        <v>466.28899999999999</v>
      </c>
      <c r="GH192">
        <v>1163.6600000000001</v>
      </c>
      <c r="GI192">
        <v>277.07299999999998</v>
      </c>
      <c r="GJ192">
        <v>2735.11</v>
      </c>
      <c r="GK192">
        <v>2135</v>
      </c>
      <c r="GL192">
        <v>930.00099999999998</v>
      </c>
      <c r="GM192">
        <v>2637.81</v>
      </c>
      <c r="GN192">
        <v>297.5</v>
      </c>
      <c r="GO192">
        <v>10642.4</v>
      </c>
      <c r="GP192">
        <v>388.14800000000002</v>
      </c>
      <c r="GQ192">
        <v>0</v>
      </c>
      <c r="GR192">
        <v>65.400000000000006</v>
      </c>
      <c r="GS192">
        <v>453.548</v>
      </c>
      <c r="GT192">
        <v>48.908499999999997</v>
      </c>
      <c r="GU192">
        <v>54.25</v>
      </c>
      <c r="GV192">
        <v>3.66</v>
      </c>
      <c r="GW192">
        <v>35.96</v>
      </c>
      <c r="GX192">
        <v>31.93</v>
      </c>
      <c r="GY192">
        <v>23.209499999999998</v>
      </c>
      <c r="GZ192">
        <v>36.39</v>
      </c>
      <c r="HA192">
        <v>4.13</v>
      </c>
      <c r="HB192">
        <v>238.43799999999999</v>
      </c>
      <c r="HC192">
        <v>46.31</v>
      </c>
      <c r="HD192">
        <v>54.25</v>
      </c>
      <c r="HE192">
        <v>3.66</v>
      </c>
      <c r="HF192">
        <v>35.96</v>
      </c>
      <c r="HG192">
        <v>31.93</v>
      </c>
      <c r="HH192">
        <v>18.57</v>
      </c>
      <c r="HI192">
        <v>36.39</v>
      </c>
      <c r="HJ192">
        <v>4.13</v>
      </c>
      <c r="HK192">
        <v>231.2</v>
      </c>
      <c r="ID192">
        <v>0</v>
      </c>
      <c r="IE192">
        <v>2.4552900000000002</v>
      </c>
      <c r="IF192">
        <v>3.1638600000000003E-2</v>
      </c>
      <c r="IG192">
        <v>0.296898</v>
      </c>
      <c r="IH192">
        <v>0.62342900000000001</v>
      </c>
      <c r="II192">
        <v>0.118043</v>
      </c>
      <c r="IJ192">
        <v>0.43196400000000001</v>
      </c>
      <c r="IK192">
        <v>6.2929700000000005E-2</v>
      </c>
      <c r="IL192">
        <v>4.0202</v>
      </c>
      <c r="IM192">
        <v>56.5</v>
      </c>
      <c r="IN192">
        <v>20.6</v>
      </c>
      <c r="IO192">
        <v>35.9</v>
      </c>
      <c r="IP192">
        <v>48.1</v>
      </c>
      <c r="IQ192">
        <v>20.399999999999999</v>
      </c>
      <c r="IR192">
        <v>27.7</v>
      </c>
      <c r="IU192">
        <v>60.24</v>
      </c>
      <c r="IV192">
        <v>20.63</v>
      </c>
      <c r="IW192">
        <v>38.979999999999997</v>
      </c>
      <c r="IX192">
        <v>21.89</v>
      </c>
      <c r="IY192">
        <v>60.24</v>
      </c>
      <c r="IZ192">
        <v>20.63</v>
      </c>
      <c r="JA192">
        <v>99.47</v>
      </c>
      <c r="JB192">
        <v>43.308500000000002</v>
      </c>
      <c r="JK192">
        <v>1</v>
      </c>
      <c r="JL192">
        <v>2.8233299999999999</v>
      </c>
      <c r="JM192">
        <v>2.8233299999999999</v>
      </c>
      <c r="JP192">
        <v>4303.6400000000003</v>
      </c>
      <c r="JQ192">
        <v>2.8233299999999999</v>
      </c>
      <c r="JR192">
        <v>0.33</v>
      </c>
      <c r="JS192">
        <v>0.33</v>
      </c>
      <c r="JT192">
        <v>2.04</v>
      </c>
      <c r="JU192">
        <v>0.3</v>
      </c>
      <c r="JV192">
        <v>0.36</v>
      </c>
      <c r="JW192">
        <v>1.78</v>
      </c>
      <c r="JZ192">
        <v>1</v>
      </c>
      <c r="KA192">
        <v>1</v>
      </c>
      <c r="KB192">
        <v>33.214100000000002</v>
      </c>
      <c r="KC192">
        <v>18.940100000000001</v>
      </c>
      <c r="KD192">
        <v>33.350900000000003</v>
      </c>
      <c r="KE192">
        <v>21.180099999999999</v>
      </c>
      <c r="KF192">
        <v>50.169800000000002</v>
      </c>
      <c r="KG192">
        <v>45.942900000000002</v>
      </c>
      <c r="KJ192">
        <v>27.395099999999999</v>
      </c>
      <c r="KK192">
        <v>37.264899999999997</v>
      </c>
      <c r="KL192">
        <v>55.284100000000002</v>
      </c>
      <c r="KM192">
        <v>565.27599999999995</v>
      </c>
      <c r="KN192">
        <v>0</v>
      </c>
      <c r="KO192">
        <v>-658.89300000000003</v>
      </c>
      <c r="KP192">
        <v>0</v>
      </c>
      <c r="KQ192">
        <v>0</v>
      </c>
      <c r="KR192">
        <v>109.703</v>
      </c>
      <c r="KS192">
        <v>186.93700000000001</v>
      </c>
      <c r="KT192">
        <v>413.96499999999997</v>
      </c>
      <c r="KU192">
        <v>26.198699999999999</v>
      </c>
      <c r="KV192">
        <v>763.13199999999995</v>
      </c>
      <c r="KW192">
        <v>1046.98</v>
      </c>
      <c r="KX192">
        <v>0</v>
      </c>
      <c r="KY192">
        <v>0</v>
      </c>
      <c r="KZ192">
        <v>229.07599999999999</v>
      </c>
      <c r="LA192">
        <v>1276.05</v>
      </c>
      <c r="LB192">
        <v>28.669499999999999</v>
      </c>
      <c r="LC192">
        <v>48.8001</v>
      </c>
      <c r="LD192">
        <v>55.284100000000002</v>
      </c>
      <c r="LE192">
        <v>232.678</v>
      </c>
      <c r="LF192">
        <v>-658.89300000000003</v>
      </c>
      <c r="LG192">
        <v>109.703</v>
      </c>
      <c r="LH192">
        <v>187.03700000000001</v>
      </c>
      <c r="LI192">
        <v>413.96499999999997</v>
      </c>
      <c r="LJ192">
        <v>26.198699999999999</v>
      </c>
      <c r="LK192">
        <v>443.44299999999998</v>
      </c>
      <c r="LL192">
        <v>1108.27</v>
      </c>
      <c r="LM192">
        <v>0</v>
      </c>
      <c r="LN192">
        <v>229.07599999999999</v>
      </c>
      <c r="LO192">
        <v>1337.34</v>
      </c>
      <c r="LP192">
        <v>97.136600000000001</v>
      </c>
      <c r="LQ192">
        <v>282.12200000000001</v>
      </c>
      <c r="LR192">
        <v>55.284100000000002</v>
      </c>
      <c r="LS192">
        <v>534.86400000000003</v>
      </c>
      <c r="LT192">
        <v>463.08</v>
      </c>
      <c r="LU192">
        <v>187.226</v>
      </c>
      <c r="LV192">
        <v>544.68899999999996</v>
      </c>
      <c r="LW192">
        <v>71.471400000000003</v>
      </c>
      <c r="LX192">
        <v>2235.87</v>
      </c>
      <c r="LY192">
        <v>2059.91</v>
      </c>
      <c r="LZ192">
        <v>0</v>
      </c>
      <c r="MA192">
        <v>347.08</v>
      </c>
      <c r="MB192">
        <v>2406.9899999999998</v>
      </c>
    </row>
    <row r="193" spans="1:340" x14ac:dyDescent="0.25">
      <c r="A193" s="26">
        <v>44502.602800925924</v>
      </c>
      <c r="B193" t="s">
        <v>1533</v>
      </c>
      <c r="C193" t="s">
        <v>1043</v>
      </c>
      <c r="D193">
        <v>12</v>
      </c>
      <c r="E193">
        <v>1</v>
      </c>
      <c r="F193">
        <v>2100</v>
      </c>
      <c r="G193" t="s">
        <v>87</v>
      </c>
      <c r="H193" t="s">
        <v>112</v>
      </c>
      <c r="I193">
        <v>-18.61</v>
      </c>
      <c r="J193">
        <v>-6.2</v>
      </c>
      <c r="K193">
        <v>-6.1</v>
      </c>
      <c r="L193">
        <v>38</v>
      </c>
      <c r="O193">
        <v>133.65600000000001</v>
      </c>
      <c r="P193">
        <v>159.15100000000001</v>
      </c>
      <c r="Q193">
        <v>277.07299999999998</v>
      </c>
      <c r="R193">
        <v>2893.75</v>
      </c>
      <c r="S193">
        <v>0</v>
      </c>
      <c r="T193">
        <v>-4302.38</v>
      </c>
      <c r="U193">
        <v>0</v>
      </c>
      <c r="V193">
        <v>0</v>
      </c>
      <c r="W193">
        <v>505.55700000000002</v>
      </c>
      <c r="X193">
        <v>938.41600000000005</v>
      </c>
      <c r="Y193">
        <v>2025.88</v>
      </c>
      <c r="Z193">
        <v>119.621</v>
      </c>
      <c r="AA193">
        <v>2750.73</v>
      </c>
      <c r="AB193">
        <v>3463.63</v>
      </c>
      <c r="AC193">
        <v>197.28100000000001</v>
      </c>
      <c r="AD193">
        <v>0</v>
      </c>
      <c r="AE193">
        <v>0</v>
      </c>
      <c r="AF193">
        <v>43.1646</v>
      </c>
      <c r="AG193">
        <v>240.446</v>
      </c>
      <c r="AH193">
        <v>197.28100000000001</v>
      </c>
      <c r="AI193">
        <v>46.32</v>
      </c>
      <c r="AJ193">
        <v>14.7</v>
      </c>
      <c r="AK193">
        <v>3.66</v>
      </c>
      <c r="AL193">
        <v>40.270000000000003</v>
      </c>
      <c r="AM193">
        <v>0</v>
      </c>
      <c r="AN193">
        <v>-49.24</v>
      </c>
      <c r="AO193">
        <v>0</v>
      </c>
      <c r="AP193">
        <v>0</v>
      </c>
      <c r="AQ193">
        <v>7.37</v>
      </c>
      <c r="AR193">
        <v>22.44</v>
      </c>
      <c r="AS193">
        <v>27.51</v>
      </c>
      <c r="AT193">
        <v>1.64</v>
      </c>
      <c r="AU193">
        <v>114.67</v>
      </c>
      <c r="AV193">
        <v>104.95</v>
      </c>
      <c r="BI193">
        <v>0</v>
      </c>
      <c r="BJ193">
        <v>0.56546600000000002</v>
      </c>
      <c r="BK193">
        <v>3.1638600000000003E-2</v>
      </c>
      <c r="BL193">
        <v>0.346611</v>
      </c>
      <c r="BM193">
        <v>0</v>
      </c>
      <c r="BN193">
        <v>-8.0562099999999998E-2</v>
      </c>
      <c r="BO193">
        <v>0</v>
      </c>
      <c r="BP193">
        <v>0</v>
      </c>
      <c r="BQ193">
        <v>0.134212</v>
      </c>
      <c r="BR193">
        <v>0.17436199999999999</v>
      </c>
      <c r="BS193">
        <v>0.30364400000000002</v>
      </c>
      <c r="BT193">
        <v>2.03874E-2</v>
      </c>
      <c r="BU193">
        <v>1.49576</v>
      </c>
      <c r="BV193">
        <v>0.943716</v>
      </c>
      <c r="BW193">
        <v>141.47999999999999</v>
      </c>
      <c r="BX193">
        <v>206.035</v>
      </c>
      <c r="BY193">
        <v>277.07299999999998</v>
      </c>
      <c r="BZ193">
        <v>1198.33</v>
      </c>
      <c r="CA193">
        <v>-4302.38</v>
      </c>
      <c r="CB193">
        <v>505.55700000000002</v>
      </c>
      <c r="CC193">
        <v>938.88499999999999</v>
      </c>
      <c r="CD193">
        <v>2025.88</v>
      </c>
      <c r="CE193">
        <v>119.621</v>
      </c>
      <c r="CF193">
        <v>1110.48</v>
      </c>
      <c r="CG193">
        <v>1822.92</v>
      </c>
      <c r="CH193">
        <v>208.83</v>
      </c>
      <c r="CI193">
        <v>0</v>
      </c>
      <c r="CJ193">
        <v>43.1646</v>
      </c>
      <c r="CK193">
        <v>251.995</v>
      </c>
      <c r="CL193">
        <v>208.83</v>
      </c>
      <c r="CM193">
        <v>49.06</v>
      </c>
      <c r="CN193">
        <v>18.18</v>
      </c>
      <c r="CO193">
        <v>3.66</v>
      </c>
      <c r="CP193">
        <v>15.44</v>
      </c>
      <c r="CQ193">
        <v>-48.84</v>
      </c>
      <c r="CR193">
        <v>7.37</v>
      </c>
      <c r="CS193">
        <v>22.45</v>
      </c>
      <c r="CT193">
        <v>27.51</v>
      </c>
      <c r="CU193">
        <v>1.64</v>
      </c>
      <c r="CV193">
        <v>96.47</v>
      </c>
      <c r="CW193">
        <v>86.34</v>
      </c>
      <c r="DH193">
        <v>0</v>
      </c>
      <c r="DI193">
        <v>0.72714699999999999</v>
      </c>
      <c r="DJ193">
        <v>3.1638600000000003E-2</v>
      </c>
      <c r="DK193">
        <v>7.7726100000000006E-2</v>
      </c>
      <c r="DL193">
        <v>-8.0562099999999998E-2</v>
      </c>
      <c r="DM193">
        <v>0.134212</v>
      </c>
      <c r="DN193">
        <v>0.17466000000000001</v>
      </c>
      <c r="DO193">
        <v>0.30364400000000002</v>
      </c>
      <c r="DP193">
        <v>2.03874E-2</v>
      </c>
      <c r="DQ193">
        <v>1.3888499999999999</v>
      </c>
      <c r="DR193">
        <v>0.836511</v>
      </c>
      <c r="DS193" t="s">
        <v>1352</v>
      </c>
      <c r="DT193" t="s">
        <v>670</v>
      </c>
      <c r="DU193" t="s">
        <v>665</v>
      </c>
      <c r="DV193" t="s">
        <v>607</v>
      </c>
      <c r="DW193">
        <v>-0.106907</v>
      </c>
      <c r="DX193">
        <v>-0.10720499999999999</v>
      </c>
      <c r="DY193">
        <v>-18.899999999999999</v>
      </c>
      <c r="DZ193">
        <v>-21.6</v>
      </c>
      <c r="EC193">
        <v>133.65600000000001</v>
      </c>
      <c r="ED193">
        <v>159.15100000000001</v>
      </c>
      <c r="EE193">
        <v>277.07299999999998</v>
      </c>
      <c r="EF193">
        <v>2893.75</v>
      </c>
      <c r="EG193">
        <v>0</v>
      </c>
      <c r="EH193">
        <v>-4302.38</v>
      </c>
      <c r="EI193">
        <v>0</v>
      </c>
      <c r="EJ193">
        <v>0</v>
      </c>
      <c r="EK193">
        <v>505.55700000000002</v>
      </c>
      <c r="EL193">
        <v>938.41600000000005</v>
      </c>
      <c r="EM193">
        <v>2025.88</v>
      </c>
      <c r="EN193">
        <v>119.621</v>
      </c>
      <c r="EO193">
        <v>2750.73</v>
      </c>
      <c r="EP193">
        <v>197.28100000000001</v>
      </c>
      <c r="EQ193">
        <v>0</v>
      </c>
      <c r="ER193">
        <v>0</v>
      </c>
      <c r="ES193">
        <v>43.1646</v>
      </c>
      <c r="ET193">
        <v>240.446</v>
      </c>
      <c r="EU193">
        <v>46.32</v>
      </c>
      <c r="EV193">
        <v>14.7</v>
      </c>
      <c r="EW193">
        <v>3.66</v>
      </c>
      <c r="EX193">
        <v>40.270000000000003</v>
      </c>
      <c r="EY193">
        <v>0</v>
      </c>
      <c r="EZ193">
        <v>-49.24</v>
      </c>
      <c r="FA193">
        <v>0</v>
      </c>
      <c r="FB193">
        <v>0</v>
      </c>
      <c r="FC193">
        <v>7.37</v>
      </c>
      <c r="FD193">
        <v>22.44</v>
      </c>
      <c r="FE193">
        <v>27.51</v>
      </c>
      <c r="FF193">
        <v>1.64</v>
      </c>
      <c r="FG193">
        <v>114.67</v>
      </c>
      <c r="FT193">
        <v>0</v>
      </c>
      <c r="FU193">
        <v>0.56546600000000002</v>
      </c>
      <c r="FV193">
        <v>3.1638600000000003E-2</v>
      </c>
      <c r="FW193">
        <v>0.346611</v>
      </c>
      <c r="FX193">
        <v>0</v>
      </c>
      <c r="FY193">
        <v>-8.0562099999999998E-2</v>
      </c>
      <c r="FZ193">
        <v>0</v>
      </c>
      <c r="GA193">
        <v>0</v>
      </c>
      <c r="GB193">
        <v>0.134212</v>
      </c>
      <c r="GC193">
        <v>0.17436199999999999</v>
      </c>
      <c r="GD193">
        <v>0.30364400000000002</v>
      </c>
      <c r="GE193">
        <v>2.03874E-2</v>
      </c>
      <c r="GF193">
        <v>1.49576</v>
      </c>
      <c r="GG193">
        <v>466.28899999999999</v>
      </c>
      <c r="GH193">
        <v>1163.6600000000001</v>
      </c>
      <c r="GI193">
        <v>277.07299999999998</v>
      </c>
      <c r="GJ193">
        <v>2735.11</v>
      </c>
      <c r="GK193">
        <v>2135</v>
      </c>
      <c r="GL193">
        <v>930.00099999999998</v>
      </c>
      <c r="GM193">
        <v>2637.81</v>
      </c>
      <c r="GN193">
        <v>297.5</v>
      </c>
      <c r="GO193">
        <v>10642.4</v>
      </c>
      <c r="GP193">
        <v>388.14800000000002</v>
      </c>
      <c r="GQ193">
        <v>0</v>
      </c>
      <c r="GR193">
        <v>65.400000000000006</v>
      </c>
      <c r="GS193">
        <v>453.548</v>
      </c>
      <c r="GT193">
        <v>99.110600000000005</v>
      </c>
      <c r="GU193">
        <v>54.25</v>
      </c>
      <c r="GV193">
        <v>3.66</v>
      </c>
      <c r="GW193">
        <v>35.96</v>
      </c>
      <c r="GX193">
        <v>31.93</v>
      </c>
      <c r="GY193">
        <v>36.700699999999998</v>
      </c>
      <c r="GZ193">
        <v>36.39</v>
      </c>
      <c r="HA193">
        <v>4.13</v>
      </c>
      <c r="HB193">
        <v>302.13099999999997</v>
      </c>
      <c r="HC193">
        <v>93.5</v>
      </c>
      <c r="HD193">
        <v>54.25</v>
      </c>
      <c r="HE193">
        <v>3.66</v>
      </c>
      <c r="HF193">
        <v>35.96</v>
      </c>
      <c r="HG193">
        <v>31.93</v>
      </c>
      <c r="HH193">
        <v>26.26</v>
      </c>
      <c r="HI193">
        <v>36.39</v>
      </c>
      <c r="HJ193">
        <v>4.13</v>
      </c>
      <c r="HK193">
        <v>286.08</v>
      </c>
      <c r="ID193">
        <v>0</v>
      </c>
      <c r="IE193">
        <v>2.4552900000000002</v>
      </c>
      <c r="IF193">
        <v>3.1638600000000003E-2</v>
      </c>
      <c r="IG193">
        <v>0.296898</v>
      </c>
      <c r="IH193">
        <v>0.62342900000000001</v>
      </c>
      <c r="II193">
        <v>0.118043</v>
      </c>
      <c r="IJ193">
        <v>0.43196400000000001</v>
      </c>
      <c r="IK193">
        <v>6.2929700000000005E-2</v>
      </c>
      <c r="IL193">
        <v>4.0202</v>
      </c>
      <c r="IM193">
        <v>54.3</v>
      </c>
      <c r="IN193">
        <v>16.3</v>
      </c>
      <c r="IO193">
        <v>38</v>
      </c>
      <c r="IP193">
        <v>48.1</v>
      </c>
      <c r="IQ193">
        <v>16.2</v>
      </c>
      <c r="IR193">
        <v>31.9</v>
      </c>
      <c r="IU193">
        <v>60.24</v>
      </c>
      <c r="IV193">
        <v>44.71</v>
      </c>
      <c r="IW193">
        <v>38.979999999999997</v>
      </c>
      <c r="IX193">
        <v>47.36</v>
      </c>
      <c r="IY193">
        <v>60.24</v>
      </c>
      <c r="IZ193">
        <v>44.71</v>
      </c>
      <c r="JA193">
        <v>99.47</v>
      </c>
      <c r="JB193">
        <v>93.510599999999997</v>
      </c>
      <c r="JK193">
        <v>1</v>
      </c>
      <c r="JL193">
        <v>2.8233299999999999</v>
      </c>
      <c r="JM193">
        <v>2.8233299999999999</v>
      </c>
      <c r="JP193">
        <v>4303.6400000000003</v>
      </c>
      <c r="JQ193">
        <v>2.8233299999999999</v>
      </c>
      <c r="JR193">
        <v>0.33</v>
      </c>
      <c r="JS193">
        <v>0.33</v>
      </c>
      <c r="JT193">
        <v>2.29</v>
      </c>
      <c r="JU193">
        <v>0.3</v>
      </c>
      <c r="JV193">
        <v>0.36</v>
      </c>
      <c r="JW193">
        <v>2.04</v>
      </c>
      <c r="JZ193">
        <v>1</v>
      </c>
      <c r="KA193">
        <v>1</v>
      </c>
      <c r="KB193">
        <v>33.214100000000002</v>
      </c>
      <c r="KC193">
        <v>18.940100000000001</v>
      </c>
      <c r="KD193">
        <v>33.350900000000003</v>
      </c>
      <c r="KE193">
        <v>21.180099999999999</v>
      </c>
      <c r="KF193">
        <v>50.169800000000002</v>
      </c>
      <c r="KG193">
        <v>45.942900000000002</v>
      </c>
      <c r="KJ193">
        <v>27.395099999999999</v>
      </c>
      <c r="KK193">
        <v>37.264899999999997</v>
      </c>
      <c r="KL193">
        <v>55.284100000000002</v>
      </c>
      <c r="KM193">
        <v>565.27599999999995</v>
      </c>
      <c r="KN193">
        <v>0</v>
      </c>
      <c r="KO193">
        <v>-658.89300000000003</v>
      </c>
      <c r="KP193">
        <v>0</v>
      </c>
      <c r="KQ193">
        <v>0</v>
      </c>
      <c r="KR193">
        <v>109.703</v>
      </c>
      <c r="KS193">
        <v>186.93700000000001</v>
      </c>
      <c r="KT193">
        <v>413.96499999999997</v>
      </c>
      <c r="KU193">
        <v>26.198699999999999</v>
      </c>
      <c r="KV193">
        <v>763.13199999999995</v>
      </c>
      <c r="KW193">
        <v>1252.79</v>
      </c>
      <c r="KX193">
        <v>0</v>
      </c>
      <c r="KY193">
        <v>0</v>
      </c>
      <c r="KZ193">
        <v>274.108</v>
      </c>
      <c r="LA193">
        <v>1526.9</v>
      </c>
      <c r="LB193">
        <v>28.669499999999999</v>
      </c>
      <c r="LC193">
        <v>48.8001</v>
      </c>
      <c r="LD193">
        <v>55.284100000000002</v>
      </c>
      <c r="LE193">
        <v>232.678</v>
      </c>
      <c r="LF193">
        <v>-658.89300000000003</v>
      </c>
      <c r="LG193">
        <v>109.703</v>
      </c>
      <c r="LH193">
        <v>187.03700000000001</v>
      </c>
      <c r="LI193">
        <v>413.96499999999997</v>
      </c>
      <c r="LJ193">
        <v>26.198699999999999</v>
      </c>
      <c r="LK193">
        <v>443.44299999999998</v>
      </c>
      <c r="LL193">
        <v>1326.13</v>
      </c>
      <c r="LM193">
        <v>0</v>
      </c>
      <c r="LN193">
        <v>274.108</v>
      </c>
      <c r="LO193">
        <v>1600.24</v>
      </c>
      <c r="LP193">
        <v>97.136600000000001</v>
      </c>
      <c r="LQ193">
        <v>282.12200000000001</v>
      </c>
      <c r="LR193">
        <v>55.284100000000002</v>
      </c>
      <c r="LS193">
        <v>534.86400000000003</v>
      </c>
      <c r="LT193">
        <v>463.08</v>
      </c>
      <c r="LU193">
        <v>187.226</v>
      </c>
      <c r="LV193">
        <v>544.68899999999996</v>
      </c>
      <c r="LW193">
        <v>71.471400000000003</v>
      </c>
      <c r="LX193">
        <v>2235.87</v>
      </c>
      <c r="LY193">
        <v>2464.85</v>
      </c>
      <c r="LZ193">
        <v>0</v>
      </c>
      <c r="MA193">
        <v>415.30900000000003</v>
      </c>
      <c r="MB193">
        <v>2880.16</v>
      </c>
    </row>
    <row r="194" spans="1:340" x14ac:dyDescent="0.25">
      <c r="A194" s="26">
        <v>44502.603171296294</v>
      </c>
      <c r="B194" t="s">
        <v>1534</v>
      </c>
      <c r="C194" t="s">
        <v>1045</v>
      </c>
      <c r="D194">
        <v>12</v>
      </c>
      <c r="E194">
        <v>1</v>
      </c>
      <c r="F194">
        <v>2100</v>
      </c>
      <c r="G194" t="s">
        <v>87</v>
      </c>
      <c r="H194" t="s">
        <v>393</v>
      </c>
      <c r="I194">
        <v>5</v>
      </c>
      <c r="J194">
        <v>2.1</v>
      </c>
      <c r="K194">
        <v>2.2000000000000002</v>
      </c>
      <c r="L194">
        <v>25.5</v>
      </c>
      <c r="O194">
        <v>134.69300000000001</v>
      </c>
      <c r="P194">
        <v>156.62899999999999</v>
      </c>
      <c r="Q194">
        <v>277.07299999999998</v>
      </c>
      <c r="R194">
        <v>1217.8800000000001</v>
      </c>
      <c r="S194">
        <v>0</v>
      </c>
      <c r="T194">
        <v>-4302.38</v>
      </c>
      <c r="U194">
        <v>0</v>
      </c>
      <c r="V194">
        <v>0</v>
      </c>
      <c r="W194">
        <v>505.55700000000002</v>
      </c>
      <c r="X194">
        <v>933.83799999999997</v>
      </c>
      <c r="Y194">
        <v>2025.88</v>
      </c>
      <c r="Z194">
        <v>119.621</v>
      </c>
      <c r="AA194">
        <v>1068.79</v>
      </c>
      <c r="AB194">
        <v>1786.27</v>
      </c>
      <c r="AC194">
        <v>198.81299999999999</v>
      </c>
      <c r="AD194">
        <v>0</v>
      </c>
      <c r="AE194">
        <v>0</v>
      </c>
      <c r="AF194">
        <v>43.1646</v>
      </c>
      <c r="AG194">
        <v>241.977</v>
      </c>
      <c r="AH194">
        <v>198.81299999999999</v>
      </c>
      <c r="AI194">
        <v>22.4</v>
      </c>
      <c r="AJ194">
        <v>14.52</v>
      </c>
      <c r="AK194">
        <v>3.66</v>
      </c>
      <c r="AL194">
        <v>15.29</v>
      </c>
      <c r="AM194">
        <v>0</v>
      </c>
      <c r="AN194">
        <v>-48.83</v>
      </c>
      <c r="AO194">
        <v>0</v>
      </c>
      <c r="AP194">
        <v>0</v>
      </c>
      <c r="AQ194">
        <v>7.37</v>
      </c>
      <c r="AR194">
        <v>17.309999999999999</v>
      </c>
      <c r="AS194">
        <v>27.51</v>
      </c>
      <c r="AT194">
        <v>1.64</v>
      </c>
      <c r="AU194">
        <v>60.87</v>
      </c>
      <c r="AV194">
        <v>55.87</v>
      </c>
      <c r="BI194">
        <v>0</v>
      </c>
      <c r="BJ194">
        <v>0.55403100000000005</v>
      </c>
      <c r="BK194">
        <v>3.1638600000000003E-2</v>
      </c>
      <c r="BL194">
        <v>8.0348699999999995E-2</v>
      </c>
      <c r="BM194">
        <v>0</v>
      </c>
      <c r="BN194">
        <v>-8.0562099999999998E-2</v>
      </c>
      <c r="BO194">
        <v>0</v>
      </c>
      <c r="BP194">
        <v>0</v>
      </c>
      <c r="BQ194">
        <v>0.134212</v>
      </c>
      <c r="BR194">
        <v>0.173876</v>
      </c>
      <c r="BS194">
        <v>0.30364400000000002</v>
      </c>
      <c r="BT194">
        <v>2.03874E-2</v>
      </c>
      <c r="BU194">
        <v>1.2175800000000001</v>
      </c>
      <c r="BV194">
        <v>0.66601900000000003</v>
      </c>
      <c r="BW194">
        <v>141.47999999999999</v>
      </c>
      <c r="BX194">
        <v>206.035</v>
      </c>
      <c r="BY194">
        <v>277.07299999999998</v>
      </c>
      <c r="BZ194">
        <v>1198.33</v>
      </c>
      <c r="CA194">
        <v>-4302.38</v>
      </c>
      <c r="CB194">
        <v>505.55700000000002</v>
      </c>
      <c r="CC194">
        <v>938.88499999999999</v>
      </c>
      <c r="CD194">
        <v>2025.88</v>
      </c>
      <c r="CE194">
        <v>119.621</v>
      </c>
      <c r="CF194">
        <v>1110.48</v>
      </c>
      <c r="CG194">
        <v>1822.92</v>
      </c>
      <c r="CH194">
        <v>208.83</v>
      </c>
      <c r="CI194">
        <v>0</v>
      </c>
      <c r="CJ194">
        <v>43.1646</v>
      </c>
      <c r="CK194">
        <v>251.995</v>
      </c>
      <c r="CL194">
        <v>208.83</v>
      </c>
      <c r="CM194">
        <v>23.59</v>
      </c>
      <c r="CN194">
        <v>18.18</v>
      </c>
      <c r="CO194">
        <v>3.66</v>
      </c>
      <c r="CP194">
        <v>15.44</v>
      </c>
      <c r="CQ194">
        <v>-48.84</v>
      </c>
      <c r="CR194">
        <v>7.37</v>
      </c>
      <c r="CS194">
        <v>17.38</v>
      </c>
      <c r="CT194">
        <v>27.51</v>
      </c>
      <c r="CU194">
        <v>1.64</v>
      </c>
      <c r="CV194">
        <v>65.930000000000007</v>
      </c>
      <c r="CW194">
        <v>60.87</v>
      </c>
      <c r="DH194">
        <v>0</v>
      </c>
      <c r="DI194">
        <v>0.72714699999999999</v>
      </c>
      <c r="DJ194">
        <v>3.1638600000000003E-2</v>
      </c>
      <c r="DK194">
        <v>7.7726100000000006E-2</v>
      </c>
      <c r="DL194">
        <v>-8.0562099999999998E-2</v>
      </c>
      <c r="DM194">
        <v>0.134212</v>
      </c>
      <c r="DN194">
        <v>0.17466000000000001</v>
      </c>
      <c r="DO194">
        <v>0.30364400000000002</v>
      </c>
      <c r="DP194">
        <v>2.03874E-2</v>
      </c>
      <c r="DQ194">
        <v>1.3888499999999999</v>
      </c>
      <c r="DR194">
        <v>0.836511</v>
      </c>
      <c r="DS194" t="s">
        <v>1352</v>
      </c>
      <c r="DT194" t="s">
        <v>670</v>
      </c>
      <c r="DU194" t="s">
        <v>665</v>
      </c>
      <c r="DV194" t="s">
        <v>501</v>
      </c>
      <c r="DW194">
        <v>0.17127600000000001</v>
      </c>
      <c r="DX194">
        <v>0.170492</v>
      </c>
      <c r="DY194">
        <v>7.7</v>
      </c>
      <c r="DZ194">
        <v>8.1999999999999993</v>
      </c>
      <c r="EC194">
        <v>134.69300000000001</v>
      </c>
      <c r="ED194">
        <v>156.62899999999999</v>
      </c>
      <c r="EE194">
        <v>277.07299999999998</v>
      </c>
      <c r="EF194">
        <v>1217.8800000000001</v>
      </c>
      <c r="EG194">
        <v>0</v>
      </c>
      <c r="EH194">
        <v>-4302.38</v>
      </c>
      <c r="EI194">
        <v>0</v>
      </c>
      <c r="EJ194">
        <v>0</v>
      </c>
      <c r="EK194">
        <v>505.55700000000002</v>
      </c>
      <c r="EL194">
        <v>933.83799999999997</v>
      </c>
      <c r="EM194">
        <v>2025.88</v>
      </c>
      <c r="EN194">
        <v>119.621</v>
      </c>
      <c r="EO194">
        <v>1068.79</v>
      </c>
      <c r="EP194">
        <v>198.81299999999999</v>
      </c>
      <c r="EQ194">
        <v>0</v>
      </c>
      <c r="ER194">
        <v>0</v>
      </c>
      <c r="ES194">
        <v>43.1646</v>
      </c>
      <c r="ET194">
        <v>241.977</v>
      </c>
      <c r="EU194">
        <v>22.4</v>
      </c>
      <c r="EV194">
        <v>14.52</v>
      </c>
      <c r="EW194">
        <v>3.66</v>
      </c>
      <c r="EX194">
        <v>15.29</v>
      </c>
      <c r="EY194">
        <v>0</v>
      </c>
      <c r="EZ194">
        <v>-48.83</v>
      </c>
      <c r="FA194">
        <v>0</v>
      </c>
      <c r="FB194">
        <v>0</v>
      </c>
      <c r="FC194">
        <v>7.37</v>
      </c>
      <c r="FD194">
        <v>17.309999999999999</v>
      </c>
      <c r="FE194">
        <v>27.51</v>
      </c>
      <c r="FF194">
        <v>1.64</v>
      </c>
      <c r="FG194">
        <v>60.87</v>
      </c>
      <c r="FT194">
        <v>0</v>
      </c>
      <c r="FU194">
        <v>0.55403100000000005</v>
      </c>
      <c r="FV194">
        <v>3.1638600000000003E-2</v>
      </c>
      <c r="FW194">
        <v>8.0348699999999995E-2</v>
      </c>
      <c r="FX194">
        <v>0</v>
      </c>
      <c r="FY194">
        <v>-8.0562099999999998E-2</v>
      </c>
      <c r="FZ194">
        <v>0</v>
      </c>
      <c r="GA194">
        <v>0</v>
      </c>
      <c r="GB194">
        <v>0.134212</v>
      </c>
      <c r="GC194">
        <v>0.173876</v>
      </c>
      <c r="GD194">
        <v>0.30364400000000002</v>
      </c>
      <c r="GE194">
        <v>2.03874E-2</v>
      </c>
      <c r="GF194">
        <v>1.2175800000000001</v>
      </c>
      <c r="GG194">
        <v>466.28899999999999</v>
      </c>
      <c r="GH194">
        <v>1163.6600000000001</v>
      </c>
      <c r="GI194">
        <v>277.07299999999998</v>
      </c>
      <c r="GJ194">
        <v>2735.11</v>
      </c>
      <c r="GK194">
        <v>2135</v>
      </c>
      <c r="GL194">
        <v>930.00099999999998</v>
      </c>
      <c r="GM194">
        <v>2637.81</v>
      </c>
      <c r="GN194">
        <v>297.5</v>
      </c>
      <c r="GO194">
        <v>10642.4</v>
      </c>
      <c r="GP194">
        <v>388.14800000000002</v>
      </c>
      <c r="GQ194">
        <v>0</v>
      </c>
      <c r="GR194">
        <v>65.400000000000006</v>
      </c>
      <c r="GS194">
        <v>453.548</v>
      </c>
      <c r="GT194">
        <v>48.908499999999997</v>
      </c>
      <c r="GU194">
        <v>54.25</v>
      </c>
      <c r="GV194">
        <v>3.66</v>
      </c>
      <c r="GW194">
        <v>35.96</v>
      </c>
      <c r="GX194">
        <v>31.93</v>
      </c>
      <c r="GY194">
        <v>23.209499999999998</v>
      </c>
      <c r="GZ194">
        <v>36.39</v>
      </c>
      <c r="HA194">
        <v>4.13</v>
      </c>
      <c r="HB194">
        <v>238.43799999999999</v>
      </c>
      <c r="HC194">
        <v>46.31</v>
      </c>
      <c r="HD194">
        <v>54.25</v>
      </c>
      <c r="HE194">
        <v>3.66</v>
      </c>
      <c r="HF194">
        <v>35.96</v>
      </c>
      <c r="HG194">
        <v>31.93</v>
      </c>
      <c r="HH194">
        <v>18.57</v>
      </c>
      <c r="HI194">
        <v>36.39</v>
      </c>
      <c r="HJ194">
        <v>4.13</v>
      </c>
      <c r="HK194">
        <v>231.2</v>
      </c>
      <c r="ID194">
        <v>0</v>
      </c>
      <c r="IE194">
        <v>2.4552900000000002</v>
      </c>
      <c r="IF194">
        <v>3.1638600000000003E-2</v>
      </c>
      <c r="IG194">
        <v>0.296898</v>
      </c>
      <c r="IH194">
        <v>0.62342900000000001</v>
      </c>
      <c r="II194">
        <v>0.118043</v>
      </c>
      <c r="IJ194">
        <v>0.43196400000000001</v>
      </c>
      <c r="IK194">
        <v>6.2929700000000005E-2</v>
      </c>
      <c r="IL194">
        <v>4.0202</v>
      </c>
      <c r="IM194">
        <v>46</v>
      </c>
      <c r="IN194">
        <v>20.5</v>
      </c>
      <c r="IO194">
        <v>25.5</v>
      </c>
      <c r="IP194">
        <v>48.1</v>
      </c>
      <c r="IQ194">
        <v>20.399999999999999</v>
      </c>
      <c r="IR194">
        <v>27.7</v>
      </c>
      <c r="IU194">
        <v>35.090000000000003</v>
      </c>
      <c r="IV194">
        <v>20.78</v>
      </c>
      <c r="IW194">
        <v>38.979999999999997</v>
      </c>
      <c r="IX194">
        <v>21.89</v>
      </c>
      <c r="IY194">
        <v>35.090000000000003</v>
      </c>
      <c r="IZ194">
        <v>20.78</v>
      </c>
      <c r="JA194">
        <v>99.47</v>
      </c>
      <c r="JB194">
        <v>43.308500000000002</v>
      </c>
      <c r="JK194">
        <v>1</v>
      </c>
      <c r="JL194">
        <v>2.8233299999999999</v>
      </c>
      <c r="JM194">
        <v>2.8233299999999999</v>
      </c>
      <c r="JP194">
        <v>4303.6400000000003</v>
      </c>
      <c r="JQ194">
        <v>2.8233299999999999</v>
      </c>
      <c r="JR194">
        <v>0.28999999999999998</v>
      </c>
      <c r="JS194">
        <v>0.36</v>
      </c>
      <c r="JT194">
        <v>1.72</v>
      </c>
      <c r="JU194">
        <v>0.3</v>
      </c>
      <c r="JV194">
        <v>0.36</v>
      </c>
      <c r="JW194">
        <v>1.78</v>
      </c>
      <c r="JZ194">
        <v>1</v>
      </c>
      <c r="KA194">
        <v>1</v>
      </c>
      <c r="KB194">
        <v>33.111400000000003</v>
      </c>
      <c r="KC194">
        <v>18.854099999999999</v>
      </c>
      <c r="KD194">
        <v>33.350900000000003</v>
      </c>
      <c r="KE194">
        <v>21.180099999999999</v>
      </c>
      <c r="KF194">
        <v>50.169800000000002</v>
      </c>
      <c r="KG194">
        <v>45.942900000000002</v>
      </c>
      <c r="KJ194">
        <v>27.599499999999999</v>
      </c>
      <c r="KK194">
        <v>36.616799999999998</v>
      </c>
      <c r="KL194">
        <v>55.284100000000002</v>
      </c>
      <c r="KM194">
        <v>236.239</v>
      </c>
      <c r="KN194">
        <v>0</v>
      </c>
      <c r="KO194">
        <v>-658.89300000000003</v>
      </c>
      <c r="KP194">
        <v>0</v>
      </c>
      <c r="KQ194">
        <v>0</v>
      </c>
      <c r="KR194">
        <v>109.703</v>
      </c>
      <c r="KS194">
        <v>186.048</v>
      </c>
      <c r="KT194">
        <v>413.96499999999997</v>
      </c>
      <c r="KU194">
        <v>26.198699999999999</v>
      </c>
      <c r="KV194">
        <v>432.762</v>
      </c>
      <c r="KW194">
        <v>1055.1099999999999</v>
      </c>
      <c r="KX194">
        <v>0</v>
      </c>
      <c r="KY194">
        <v>0</v>
      </c>
      <c r="KZ194">
        <v>229.07599999999999</v>
      </c>
      <c r="LA194">
        <v>1284.18</v>
      </c>
      <c r="LB194">
        <v>28.669499999999999</v>
      </c>
      <c r="LC194">
        <v>48.8001</v>
      </c>
      <c r="LD194">
        <v>55.284100000000002</v>
      </c>
      <c r="LE194">
        <v>232.678</v>
      </c>
      <c r="LF194">
        <v>-658.89300000000003</v>
      </c>
      <c r="LG194">
        <v>109.703</v>
      </c>
      <c r="LH194">
        <v>187.03700000000001</v>
      </c>
      <c r="LI194">
        <v>413.96499999999997</v>
      </c>
      <c r="LJ194">
        <v>26.198699999999999</v>
      </c>
      <c r="LK194">
        <v>443.44299999999998</v>
      </c>
      <c r="LL194">
        <v>1108.27</v>
      </c>
      <c r="LM194">
        <v>0</v>
      </c>
      <c r="LN194">
        <v>229.07599999999999</v>
      </c>
      <c r="LO194">
        <v>1337.34</v>
      </c>
      <c r="LP194">
        <v>97.136600000000001</v>
      </c>
      <c r="LQ194">
        <v>282.12200000000001</v>
      </c>
      <c r="LR194">
        <v>55.284100000000002</v>
      </c>
      <c r="LS194">
        <v>534.86400000000003</v>
      </c>
      <c r="LT194">
        <v>463.08</v>
      </c>
      <c r="LU194">
        <v>187.226</v>
      </c>
      <c r="LV194">
        <v>544.68899999999996</v>
      </c>
      <c r="LW194">
        <v>71.471400000000003</v>
      </c>
      <c r="LX194">
        <v>2235.87</v>
      </c>
      <c r="LY194">
        <v>2059.91</v>
      </c>
      <c r="LZ194">
        <v>0</v>
      </c>
      <c r="MA194">
        <v>347.08</v>
      </c>
      <c r="MB194">
        <v>2406.9899999999998</v>
      </c>
    </row>
    <row r="195" spans="1:340" x14ac:dyDescent="0.25">
      <c r="A195" s="26">
        <v>44502.603530092594</v>
      </c>
      <c r="B195" t="s">
        <v>1535</v>
      </c>
      <c r="C195" t="s">
        <v>1047</v>
      </c>
      <c r="D195">
        <v>12</v>
      </c>
      <c r="E195">
        <v>1</v>
      </c>
      <c r="F195">
        <v>2100</v>
      </c>
      <c r="G195" t="s">
        <v>87</v>
      </c>
      <c r="H195" t="s">
        <v>393</v>
      </c>
      <c r="I195">
        <v>6.19</v>
      </c>
      <c r="J195">
        <v>2.1</v>
      </c>
      <c r="K195">
        <v>2</v>
      </c>
      <c r="L195">
        <v>29.9</v>
      </c>
      <c r="O195">
        <v>134.69300000000001</v>
      </c>
      <c r="P195">
        <v>156.62899999999999</v>
      </c>
      <c r="Q195">
        <v>277.07299999999998</v>
      </c>
      <c r="R195">
        <v>1217.8800000000001</v>
      </c>
      <c r="S195">
        <v>0</v>
      </c>
      <c r="T195">
        <v>-4302.38</v>
      </c>
      <c r="U195">
        <v>0</v>
      </c>
      <c r="V195">
        <v>0</v>
      </c>
      <c r="W195">
        <v>505.55700000000002</v>
      </c>
      <c r="X195">
        <v>933.83799999999997</v>
      </c>
      <c r="Y195">
        <v>2025.88</v>
      </c>
      <c r="Z195">
        <v>119.621</v>
      </c>
      <c r="AA195">
        <v>1068.79</v>
      </c>
      <c r="AB195">
        <v>1786.27</v>
      </c>
      <c r="AC195">
        <v>198.81299999999999</v>
      </c>
      <c r="AD195">
        <v>0</v>
      </c>
      <c r="AE195">
        <v>0</v>
      </c>
      <c r="AF195">
        <v>43.1646</v>
      </c>
      <c r="AG195">
        <v>241.977</v>
      </c>
      <c r="AH195">
        <v>198.81299999999999</v>
      </c>
      <c r="AI195">
        <v>46.68</v>
      </c>
      <c r="AJ195">
        <v>14.52</v>
      </c>
      <c r="AK195">
        <v>3.66</v>
      </c>
      <c r="AL195">
        <v>15.29</v>
      </c>
      <c r="AM195">
        <v>0</v>
      </c>
      <c r="AN195">
        <v>-48.83</v>
      </c>
      <c r="AO195">
        <v>0</v>
      </c>
      <c r="AP195">
        <v>0</v>
      </c>
      <c r="AQ195">
        <v>7.37</v>
      </c>
      <c r="AR195">
        <v>22.38</v>
      </c>
      <c r="AS195">
        <v>27.51</v>
      </c>
      <c r="AT195">
        <v>1.64</v>
      </c>
      <c r="AU195">
        <v>90.22</v>
      </c>
      <c r="AV195">
        <v>80.150000000000006</v>
      </c>
      <c r="BI195">
        <v>0</v>
      </c>
      <c r="BJ195">
        <v>0.55403100000000005</v>
      </c>
      <c r="BK195">
        <v>3.1638600000000003E-2</v>
      </c>
      <c r="BL195">
        <v>8.0348699999999995E-2</v>
      </c>
      <c r="BM195">
        <v>0</v>
      </c>
      <c r="BN195">
        <v>-8.0562099999999998E-2</v>
      </c>
      <c r="BO195">
        <v>0</v>
      </c>
      <c r="BP195">
        <v>0</v>
      </c>
      <c r="BQ195">
        <v>0.134212</v>
      </c>
      <c r="BR195">
        <v>0.173876</v>
      </c>
      <c r="BS195">
        <v>0.30364400000000002</v>
      </c>
      <c r="BT195">
        <v>2.03874E-2</v>
      </c>
      <c r="BU195">
        <v>1.2175800000000001</v>
      </c>
      <c r="BV195">
        <v>0.66601900000000003</v>
      </c>
      <c r="BW195">
        <v>141.47999999999999</v>
      </c>
      <c r="BX195">
        <v>206.035</v>
      </c>
      <c r="BY195">
        <v>277.07299999999998</v>
      </c>
      <c r="BZ195">
        <v>1198.33</v>
      </c>
      <c r="CA195">
        <v>-4302.38</v>
      </c>
      <c r="CB195">
        <v>505.55700000000002</v>
      </c>
      <c r="CC195">
        <v>938.88499999999999</v>
      </c>
      <c r="CD195">
        <v>2025.88</v>
      </c>
      <c r="CE195">
        <v>119.621</v>
      </c>
      <c r="CF195">
        <v>1110.48</v>
      </c>
      <c r="CG195">
        <v>1822.92</v>
      </c>
      <c r="CH195">
        <v>208.83</v>
      </c>
      <c r="CI195">
        <v>0</v>
      </c>
      <c r="CJ195">
        <v>43.1646</v>
      </c>
      <c r="CK195">
        <v>251.995</v>
      </c>
      <c r="CL195">
        <v>208.83</v>
      </c>
      <c r="CM195">
        <v>49.06</v>
      </c>
      <c r="CN195">
        <v>18.18</v>
      </c>
      <c r="CO195">
        <v>3.66</v>
      </c>
      <c r="CP195">
        <v>15.44</v>
      </c>
      <c r="CQ195">
        <v>-48.84</v>
      </c>
      <c r="CR195">
        <v>7.37</v>
      </c>
      <c r="CS195">
        <v>22.45</v>
      </c>
      <c r="CT195">
        <v>27.51</v>
      </c>
      <c r="CU195">
        <v>1.64</v>
      </c>
      <c r="CV195">
        <v>96.47</v>
      </c>
      <c r="CW195">
        <v>86.34</v>
      </c>
      <c r="DH195">
        <v>0</v>
      </c>
      <c r="DI195">
        <v>0.72714699999999999</v>
      </c>
      <c r="DJ195">
        <v>3.1638600000000003E-2</v>
      </c>
      <c r="DK195">
        <v>7.7726100000000006E-2</v>
      </c>
      <c r="DL195">
        <v>-8.0562099999999998E-2</v>
      </c>
      <c r="DM195">
        <v>0.134212</v>
      </c>
      <c r="DN195">
        <v>0.17466000000000001</v>
      </c>
      <c r="DO195">
        <v>0.30364400000000002</v>
      </c>
      <c r="DP195">
        <v>2.03874E-2</v>
      </c>
      <c r="DQ195">
        <v>1.3888499999999999</v>
      </c>
      <c r="DR195">
        <v>0.836511</v>
      </c>
      <c r="DS195" t="s">
        <v>1352</v>
      </c>
      <c r="DT195" t="s">
        <v>670</v>
      </c>
      <c r="DU195" t="s">
        <v>665</v>
      </c>
      <c r="DV195" t="s">
        <v>607</v>
      </c>
      <c r="DW195">
        <v>0.17127600000000001</v>
      </c>
      <c r="DX195">
        <v>0.170492</v>
      </c>
      <c r="DY195">
        <v>6.5</v>
      </c>
      <c r="DZ195">
        <v>7.2</v>
      </c>
      <c r="EC195">
        <v>134.69300000000001</v>
      </c>
      <c r="ED195">
        <v>156.62899999999999</v>
      </c>
      <c r="EE195">
        <v>277.07299999999998</v>
      </c>
      <c r="EF195">
        <v>1217.8800000000001</v>
      </c>
      <c r="EG195">
        <v>0</v>
      </c>
      <c r="EH195">
        <v>-4302.38</v>
      </c>
      <c r="EI195">
        <v>0</v>
      </c>
      <c r="EJ195">
        <v>0</v>
      </c>
      <c r="EK195">
        <v>505.55700000000002</v>
      </c>
      <c r="EL195">
        <v>933.83799999999997</v>
      </c>
      <c r="EM195">
        <v>2025.88</v>
      </c>
      <c r="EN195">
        <v>119.621</v>
      </c>
      <c r="EO195">
        <v>1068.79</v>
      </c>
      <c r="EP195">
        <v>198.81299999999999</v>
      </c>
      <c r="EQ195">
        <v>0</v>
      </c>
      <c r="ER195">
        <v>0</v>
      </c>
      <c r="ES195">
        <v>43.1646</v>
      </c>
      <c r="ET195">
        <v>241.977</v>
      </c>
      <c r="EU195">
        <v>46.68</v>
      </c>
      <c r="EV195">
        <v>14.52</v>
      </c>
      <c r="EW195">
        <v>3.66</v>
      </c>
      <c r="EX195">
        <v>15.29</v>
      </c>
      <c r="EY195">
        <v>0</v>
      </c>
      <c r="EZ195">
        <v>-48.83</v>
      </c>
      <c r="FA195">
        <v>0</v>
      </c>
      <c r="FB195">
        <v>0</v>
      </c>
      <c r="FC195">
        <v>7.37</v>
      </c>
      <c r="FD195">
        <v>22.38</v>
      </c>
      <c r="FE195">
        <v>27.51</v>
      </c>
      <c r="FF195">
        <v>1.64</v>
      </c>
      <c r="FG195">
        <v>90.22</v>
      </c>
      <c r="FT195">
        <v>0</v>
      </c>
      <c r="FU195">
        <v>0.55403100000000005</v>
      </c>
      <c r="FV195">
        <v>3.1638600000000003E-2</v>
      </c>
      <c r="FW195">
        <v>8.0348699999999995E-2</v>
      </c>
      <c r="FX195">
        <v>0</v>
      </c>
      <c r="FY195">
        <v>-8.0562099999999998E-2</v>
      </c>
      <c r="FZ195">
        <v>0</v>
      </c>
      <c r="GA195">
        <v>0</v>
      </c>
      <c r="GB195">
        <v>0.134212</v>
      </c>
      <c r="GC195">
        <v>0.173876</v>
      </c>
      <c r="GD195">
        <v>0.30364400000000002</v>
      </c>
      <c r="GE195">
        <v>2.03874E-2</v>
      </c>
      <c r="GF195">
        <v>1.2175800000000001</v>
      </c>
      <c r="GG195">
        <v>466.28899999999999</v>
      </c>
      <c r="GH195">
        <v>1163.6600000000001</v>
      </c>
      <c r="GI195">
        <v>277.07299999999998</v>
      </c>
      <c r="GJ195">
        <v>2735.11</v>
      </c>
      <c r="GK195">
        <v>2135</v>
      </c>
      <c r="GL195">
        <v>930.00099999999998</v>
      </c>
      <c r="GM195">
        <v>2637.81</v>
      </c>
      <c r="GN195">
        <v>297.5</v>
      </c>
      <c r="GO195">
        <v>10642.4</v>
      </c>
      <c r="GP195">
        <v>388.14800000000002</v>
      </c>
      <c r="GQ195">
        <v>0</v>
      </c>
      <c r="GR195">
        <v>65.400000000000006</v>
      </c>
      <c r="GS195">
        <v>453.548</v>
      </c>
      <c r="GT195">
        <v>99.110600000000005</v>
      </c>
      <c r="GU195">
        <v>54.25</v>
      </c>
      <c r="GV195">
        <v>3.66</v>
      </c>
      <c r="GW195">
        <v>35.96</v>
      </c>
      <c r="GX195">
        <v>31.93</v>
      </c>
      <c r="GY195">
        <v>36.700699999999998</v>
      </c>
      <c r="GZ195">
        <v>36.39</v>
      </c>
      <c r="HA195">
        <v>4.13</v>
      </c>
      <c r="HB195">
        <v>302.13099999999997</v>
      </c>
      <c r="HC195">
        <v>93.5</v>
      </c>
      <c r="HD195">
        <v>54.25</v>
      </c>
      <c r="HE195">
        <v>3.66</v>
      </c>
      <c r="HF195">
        <v>35.96</v>
      </c>
      <c r="HG195">
        <v>31.93</v>
      </c>
      <c r="HH195">
        <v>26.26</v>
      </c>
      <c r="HI195">
        <v>36.39</v>
      </c>
      <c r="HJ195">
        <v>4.13</v>
      </c>
      <c r="HK195">
        <v>286.08</v>
      </c>
      <c r="ID195">
        <v>0</v>
      </c>
      <c r="IE195">
        <v>2.4552900000000002</v>
      </c>
      <c r="IF195">
        <v>3.1638600000000003E-2</v>
      </c>
      <c r="IG195">
        <v>0.296898</v>
      </c>
      <c r="IH195">
        <v>0.62342900000000001</v>
      </c>
      <c r="II195">
        <v>0.118043</v>
      </c>
      <c r="IJ195">
        <v>0.43196400000000001</v>
      </c>
      <c r="IK195">
        <v>6.2929700000000005E-2</v>
      </c>
      <c r="IL195">
        <v>4.0202</v>
      </c>
      <c r="IM195">
        <v>46</v>
      </c>
      <c r="IN195">
        <v>16.100000000000001</v>
      </c>
      <c r="IO195">
        <v>29.9</v>
      </c>
      <c r="IP195">
        <v>48.1</v>
      </c>
      <c r="IQ195">
        <v>16.2</v>
      </c>
      <c r="IR195">
        <v>31.9</v>
      </c>
      <c r="IU195">
        <v>35.090000000000003</v>
      </c>
      <c r="IV195">
        <v>45.06</v>
      </c>
      <c r="IW195">
        <v>38.979999999999997</v>
      </c>
      <c r="IX195">
        <v>47.36</v>
      </c>
      <c r="IY195">
        <v>35.090000000000003</v>
      </c>
      <c r="IZ195">
        <v>45.06</v>
      </c>
      <c r="JA195">
        <v>99.47</v>
      </c>
      <c r="JB195">
        <v>93.510599999999997</v>
      </c>
      <c r="JK195">
        <v>1</v>
      </c>
      <c r="JL195">
        <v>2.8233299999999999</v>
      </c>
      <c r="JM195">
        <v>2.8233299999999999</v>
      </c>
      <c r="JP195">
        <v>4303.6400000000003</v>
      </c>
      <c r="JQ195">
        <v>2.8233299999999999</v>
      </c>
      <c r="JR195">
        <v>0.28999999999999998</v>
      </c>
      <c r="JS195">
        <v>0.36</v>
      </c>
      <c r="JT195">
        <v>1.97</v>
      </c>
      <c r="JU195">
        <v>0.3</v>
      </c>
      <c r="JV195">
        <v>0.36</v>
      </c>
      <c r="JW195">
        <v>2.04</v>
      </c>
      <c r="JZ195">
        <v>1</v>
      </c>
      <c r="KA195">
        <v>1</v>
      </c>
      <c r="KB195">
        <v>33.111400000000003</v>
      </c>
      <c r="KC195">
        <v>18.854099999999999</v>
      </c>
      <c r="KD195">
        <v>33.350900000000003</v>
      </c>
      <c r="KE195">
        <v>21.180099999999999</v>
      </c>
      <c r="KF195">
        <v>50.169800000000002</v>
      </c>
      <c r="KG195">
        <v>45.942900000000002</v>
      </c>
      <c r="KJ195">
        <v>27.599499999999999</v>
      </c>
      <c r="KK195">
        <v>36.616799999999998</v>
      </c>
      <c r="KL195">
        <v>55.284100000000002</v>
      </c>
      <c r="KM195">
        <v>236.239</v>
      </c>
      <c r="KN195">
        <v>0</v>
      </c>
      <c r="KO195">
        <v>-658.89300000000003</v>
      </c>
      <c r="KP195">
        <v>0</v>
      </c>
      <c r="KQ195">
        <v>0</v>
      </c>
      <c r="KR195">
        <v>109.703</v>
      </c>
      <c r="KS195">
        <v>186.048</v>
      </c>
      <c r="KT195">
        <v>413.96499999999997</v>
      </c>
      <c r="KU195">
        <v>26.198699999999999</v>
      </c>
      <c r="KV195">
        <v>432.762</v>
      </c>
      <c r="KW195">
        <v>1262.52</v>
      </c>
      <c r="KX195">
        <v>0</v>
      </c>
      <c r="KY195">
        <v>0</v>
      </c>
      <c r="KZ195">
        <v>274.108</v>
      </c>
      <c r="LA195">
        <v>1536.63</v>
      </c>
      <c r="LB195">
        <v>28.669499999999999</v>
      </c>
      <c r="LC195">
        <v>48.8001</v>
      </c>
      <c r="LD195">
        <v>55.284100000000002</v>
      </c>
      <c r="LE195">
        <v>232.678</v>
      </c>
      <c r="LF195">
        <v>-658.89300000000003</v>
      </c>
      <c r="LG195">
        <v>109.703</v>
      </c>
      <c r="LH195">
        <v>187.03700000000001</v>
      </c>
      <c r="LI195">
        <v>413.96499999999997</v>
      </c>
      <c r="LJ195">
        <v>26.198699999999999</v>
      </c>
      <c r="LK195">
        <v>443.44299999999998</v>
      </c>
      <c r="LL195">
        <v>1326.13</v>
      </c>
      <c r="LM195">
        <v>0</v>
      </c>
      <c r="LN195">
        <v>274.108</v>
      </c>
      <c r="LO195">
        <v>1600.24</v>
      </c>
      <c r="LP195">
        <v>97.136600000000001</v>
      </c>
      <c r="LQ195">
        <v>282.12200000000001</v>
      </c>
      <c r="LR195">
        <v>55.284100000000002</v>
      </c>
      <c r="LS195">
        <v>534.86400000000003</v>
      </c>
      <c r="LT195">
        <v>463.08</v>
      </c>
      <c r="LU195">
        <v>187.226</v>
      </c>
      <c r="LV195">
        <v>544.68899999999996</v>
      </c>
      <c r="LW195">
        <v>71.471400000000003</v>
      </c>
      <c r="LX195">
        <v>2235.87</v>
      </c>
      <c r="LY195">
        <v>2464.85</v>
      </c>
      <c r="LZ195">
        <v>0</v>
      </c>
      <c r="MA195">
        <v>415.30900000000003</v>
      </c>
      <c r="MB195">
        <v>2880.16</v>
      </c>
    </row>
    <row r="196" spans="1:340" x14ac:dyDescent="0.25">
      <c r="A196" s="26">
        <v>44502.603888888887</v>
      </c>
      <c r="B196" t="s">
        <v>1536</v>
      </c>
      <c r="C196" t="s">
        <v>1049</v>
      </c>
      <c r="D196">
        <v>12</v>
      </c>
      <c r="E196">
        <v>1</v>
      </c>
      <c r="F196">
        <v>2100</v>
      </c>
      <c r="G196" t="s">
        <v>87</v>
      </c>
      <c r="H196" t="s">
        <v>393</v>
      </c>
      <c r="I196">
        <v>4.8099999999999996</v>
      </c>
      <c r="J196">
        <v>2.1</v>
      </c>
      <c r="K196">
        <v>2</v>
      </c>
      <c r="L196">
        <v>25.4</v>
      </c>
      <c r="O196">
        <v>2049.2800000000002</v>
      </c>
      <c r="P196">
        <v>164.434</v>
      </c>
      <c r="Q196">
        <v>277.07299999999998</v>
      </c>
      <c r="R196">
        <v>81.134900000000002</v>
      </c>
      <c r="S196">
        <v>0</v>
      </c>
      <c r="T196">
        <v>-4302.38</v>
      </c>
      <c r="U196">
        <v>0</v>
      </c>
      <c r="V196">
        <v>0</v>
      </c>
      <c r="W196">
        <v>505.55700000000002</v>
      </c>
      <c r="X196">
        <v>940.97400000000005</v>
      </c>
      <c r="Y196">
        <v>2025.88</v>
      </c>
      <c r="Z196">
        <v>119.621</v>
      </c>
      <c r="AA196">
        <v>1861.57</v>
      </c>
      <c r="AB196">
        <v>2571.92</v>
      </c>
      <c r="AC196">
        <v>0</v>
      </c>
      <c r="AD196">
        <v>114.539</v>
      </c>
      <c r="AE196">
        <v>0</v>
      </c>
      <c r="AF196">
        <v>43.1646</v>
      </c>
      <c r="AG196">
        <v>157.70400000000001</v>
      </c>
      <c r="AH196">
        <v>114.539</v>
      </c>
      <c r="AI196">
        <v>24.64</v>
      </c>
      <c r="AJ196">
        <v>15.43</v>
      </c>
      <c r="AK196">
        <v>3.66</v>
      </c>
      <c r="AL196">
        <v>12.08</v>
      </c>
      <c r="AM196">
        <v>0</v>
      </c>
      <c r="AN196">
        <v>-48.48</v>
      </c>
      <c r="AO196">
        <v>0</v>
      </c>
      <c r="AP196">
        <v>0</v>
      </c>
      <c r="AQ196">
        <v>7.37</v>
      </c>
      <c r="AR196">
        <v>17.399999999999999</v>
      </c>
      <c r="AS196">
        <v>27.51</v>
      </c>
      <c r="AT196">
        <v>1.64</v>
      </c>
      <c r="AU196">
        <v>61.25</v>
      </c>
      <c r="AV196">
        <v>55.81</v>
      </c>
      <c r="BI196">
        <v>0</v>
      </c>
      <c r="BJ196">
        <v>0.59759700000000004</v>
      </c>
      <c r="BK196">
        <v>3.1638600000000003E-2</v>
      </c>
      <c r="BL196">
        <v>1.40705E-2</v>
      </c>
      <c r="BM196">
        <v>0</v>
      </c>
      <c r="BN196">
        <v>-8.0562099999999998E-2</v>
      </c>
      <c r="BO196">
        <v>0</v>
      </c>
      <c r="BP196">
        <v>0</v>
      </c>
      <c r="BQ196">
        <v>0.134212</v>
      </c>
      <c r="BR196">
        <v>0.17436399999999999</v>
      </c>
      <c r="BS196">
        <v>0.30364400000000002</v>
      </c>
      <c r="BT196">
        <v>2.03874E-2</v>
      </c>
      <c r="BU196">
        <v>1.1953499999999999</v>
      </c>
      <c r="BV196">
        <v>0.64330600000000004</v>
      </c>
      <c r="BW196">
        <v>2124.36</v>
      </c>
      <c r="BX196">
        <v>217.083</v>
      </c>
      <c r="BY196">
        <v>277.07299999999998</v>
      </c>
      <c r="BZ196">
        <v>81.134900000000002</v>
      </c>
      <c r="CA196">
        <v>-4302.38</v>
      </c>
      <c r="CB196">
        <v>505.55700000000002</v>
      </c>
      <c r="CC196">
        <v>945.98299999999995</v>
      </c>
      <c r="CD196">
        <v>2025.88</v>
      </c>
      <c r="CE196">
        <v>119.621</v>
      </c>
      <c r="CF196">
        <v>1994.31</v>
      </c>
      <c r="CG196">
        <v>2699.65</v>
      </c>
      <c r="CH196">
        <v>0</v>
      </c>
      <c r="CI196">
        <v>114.539</v>
      </c>
      <c r="CJ196">
        <v>43.1646</v>
      </c>
      <c r="CK196">
        <v>157.70400000000001</v>
      </c>
      <c r="CL196">
        <v>114.539</v>
      </c>
      <c r="CM196">
        <v>25.55</v>
      </c>
      <c r="CN196">
        <v>19.329999999999998</v>
      </c>
      <c r="CO196">
        <v>3.66</v>
      </c>
      <c r="CP196">
        <v>12.08</v>
      </c>
      <c r="CQ196">
        <v>-48.54</v>
      </c>
      <c r="CR196">
        <v>7.37</v>
      </c>
      <c r="CS196">
        <v>17.47</v>
      </c>
      <c r="CT196">
        <v>27.51</v>
      </c>
      <c r="CU196">
        <v>1.64</v>
      </c>
      <c r="CV196">
        <v>66.069999999999993</v>
      </c>
      <c r="CW196">
        <v>60.62</v>
      </c>
      <c r="DH196">
        <v>0</v>
      </c>
      <c r="DI196">
        <v>0.77940200000000004</v>
      </c>
      <c r="DJ196">
        <v>3.1638600000000003E-2</v>
      </c>
      <c r="DK196">
        <v>1.40705E-2</v>
      </c>
      <c r="DL196">
        <v>-8.0562099999999998E-2</v>
      </c>
      <c r="DM196">
        <v>0.134212</v>
      </c>
      <c r="DN196">
        <v>0.17513100000000001</v>
      </c>
      <c r="DO196">
        <v>0.30364400000000002</v>
      </c>
      <c r="DP196">
        <v>2.03874E-2</v>
      </c>
      <c r="DQ196">
        <v>1.37792</v>
      </c>
      <c r="DR196">
        <v>0.82511100000000004</v>
      </c>
      <c r="DS196" t="s">
        <v>1352</v>
      </c>
      <c r="DT196" t="s">
        <v>670</v>
      </c>
      <c r="DU196" t="s">
        <v>665</v>
      </c>
      <c r="DV196" t="s">
        <v>501</v>
      </c>
      <c r="DW196">
        <v>0.18257300000000001</v>
      </c>
      <c r="DX196">
        <v>0.18180499999999999</v>
      </c>
      <c r="DY196">
        <v>7.3</v>
      </c>
      <c r="DZ196">
        <v>7.9</v>
      </c>
      <c r="EC196">
        <v>2049.2800000000002</v>
      </c>
      <c r="ED196">
        <v>164.434</v>
      </c>
      <c r="EE196">
        <v>277.07299999999998</v>
      </c>
      <c r="EF196">
        <v>81.134900000000002</v>
      </c>
      <c r="EG196">
        <v>0</v>
      </c>
      <c r="EH196">
        <v>-4302.38</v>
      </c>
      <c r="EI196">
        <v>0</v>
      </c>
      <c r="EJ196">
        <v>0</v>
      </c>
      <c r="EK196">
        <v>505.55700000000002</v>
      </c>
      <c r="EL196">
        <v>940.97400000000005</v>
      </c>
      <c r="EM196">
        <v>2025.88</v>
      </c>
      <c r="EN196">
        <v>119.621</v>
      </c>
      <c r="EO196">
        <v>1861.57</v>
      </c>
      <c r="EP196">
        <v>0</v>
      </c>
      <c r="EQ196">
        <v>114.539</v>
      </c>
      <c r="ER196">
        <v>0</v>
      </c>
      <c r="ES196">
        <v>43.1646</v>
      </c>
      <c r="ET196">
        <v>157.70400000000001</v>
      </c>
      <c r="EU196">
        <v>24.64</v>
      </c>
      <c r="EV196">
        <v>15.43</v>
      </c>
      <c r="EW196">
        <v>3.66</v>
      </c>
      <c r="EX196">
        <v>12.08</v>
      </c>
      <c r="EY196">
        <v>0</v>
      </c>
      <c r="EZ196">
        <v>-48.48</v>
      </c>
      <c r="FA196">
        <v>0</v>
      </c>
      <c r="FB196">
        <v>0</v>
      </c>
      <c r="FC196">
        <v>7.37</v>
      </c>
      <c r="FD196">
        <v>17.399999999999999</v>
      </c>
      <c r="FE196">
        <v>27.51</v>
      </c>
      <c r="FF196">
        <v>1.64</v>
      </c>
      <c r="FG196">
        <v>61.25</v>
      </c>
      <c r="FT196">
        <v>0</v>
      </c>
      <c r="FU196">
        <v>0.59759700000000004</v>
      </c>
      <c r="FV196">
        <v>3.1638600000000003E-2</v>
      </c>
      <c r="FW196">
        <v>1.40705E-2</v>
      </c>
      <c r="FX196">
        <v>0</v>
      </c>
      <c r="FY196">
        <v>-8.0562099999999998E-2</v>
      </c>
      <c r="FZ196">
        <v>0</v>
      </c>
      <c r="GA196">
        <v>0</v>
      </c>
      <c r="GB196">
        <v>0.134212</v>
      </c>
      <c r="GC196">
        <v>0.17436399999999999</v>
      </c>
      <c r="GD196">
        <v>0.30364400000000002</v>
      </c>
      <c r="GE196">
        <v>2.03874E-2</v>
      </c>
      <c r="GF196">
        <v>1.1953499999999999</v>
      </c>
      <c r="GG196">
        <v>4054.42</v>
      </c>
      <c r="GH196">
        <v>1161.69</v>
      </c>
      <c r="GI196">
        <v>277.07299999999998</v>
      </c>
      <c r="GJ196">
        <v>0</v>
      </c>
      <c r="GK196">
        <v>2135</v>
      </c>
      <c r="GL196">
        <v>930.00099999999998</v>
      </c>
      <c r="GM196">
        <v>2637.81</v>
      </c>
      <c r="GN196">
        <v>297.5</v>
      </c>
      <c r="GO196">
        <v>11493.5</v>
      </c>
      <c r="GP196">
        <v>0</v>
      </c>
      <c r="GQ196">
        <v>168.15199999999999</v>
      </c>
      <c r="GR196">
        <v>65.400000000000006</v>
      </c>
      <c r="GS196">
        <v>233.55199999999999</v>
      </c>
      <c r="GT196">
        <v>48.7</v>
      </c>
      <c r="GU196">
        <v>54.21</v>
      </c>
      <c r="GV196">
        <v>3.66</v>
      </c>
      <c r="GW196">
        <v>39.268300000000004</v>
      </c>
      <c r="GX196">
        <v>31.93</v>
      </c>
      <c r="GY196">
        <v>23.209499999999998</v>
      </c>
      <c r="GZ196">
        <v>36.39</v>
      </c>
      <c r="HA196">
        <v>4.13</v>
      </c>
      <c r="HB196">
        <v>241.49799999999999</v>
      </c>
      <c r="HC196">
        <v>48.7</v>
      </c>
      <c r="HD196">
        <v>54.21</v>
      </c>
      <c r="HE196">
        <v>3.66</v>
      </c>
      <c r="HF196">
        <v>16.100000000000001</v>
      </c>
      <c r="HG196">
        <v>31.93</v>
      </c>
      <c r="HH196">
        <v>18.57</v>
      </c>
      <c r="HI196">
        <v>36.39</v>
      </c>
      <c r="HJ196">
        <v>4.13</v>
      </c>
      <c r="HK196">
        <v>213.69</v>
      </c>
      <c r="ID196">
        <v>0</v>
      </c>
      <c r="IE196">
        <v>2.4539200000000001</v>
      </c>
      <c r="IF196">
        <v>3.1638600000000003E-2</v>
      </c>
      <c r="IG196">
        <v>0</v>
      </c>
      <c r="IH196">
        <v>0.62342900000000001</v>
      </c>
      <c r="II196">
        <v>0.118043</v>
      </c>
      <c r="IJ196">
        <v>0.43196400000000001</v>
      </c>
      <c r="IK196">
        <v>6.2929700000000005E-2</v>
      </c>
      <c r="IL196">
        <v>3.7219199999999999</v>
      </c>
      <c r="IM196">
        <v>45.4</v>
      </c>
      <c r="IN196">
        <v>20</v>
      </c>
      <c r="IO196">
        <v>25.4</v>
      </c>
      <c r="IP196">
        <v>47.5</v>
      </c>
      <c r="IQ196">
        <v>20.100000000000001</v>
      </c>
      <c r="IR196">
        <v>27.4</v>
      </c>
      <c r="IU196">
        <v>44.87</v>
      </c>
      <c r="IV196">
        <v>10.94</v>
      </c>
      <c r="IW196">
        <v>49.68</v>
      </c>
      <c r="IX196">
        <v>10.94</v>
      </c>
      <c r="IY196">
        <v>44.87</v>
      </c>
      <c r="IZ196">
        <v>10.94</v>
      </c>
      <c r="JA196">
        <v>106.57</v>
      </c>
      <c r="JB196">
        <v>39.268300000000004</v>
      </c>
      <c r="JK196">
        <v>1</v>
      </c>
      <c r="JL196">
        <v>2.8233299999999999</v>
      </c>
      <c r="JM196">
        <v>2.8233299999999999</v>
      </c>
      <c r="JP196">
        <v>4303.6400000000003</v>
      </c>
      <c r="JQ196">
        <v>2.8233299999999999</v>
      </c>
      <c r="JR196">
        <v>0.27</v>
      </c>
      <c r="JS196">
        <v>0.39</v>
      </c>
      <c r="JT196">
        <v>1.46</v>
      </c>
      <c r="JU196">
        <v>0.27</v>
      </c>
      <c r="JV196">
        <v>0.39</v>
      </c>
      <c r="JW196">
        <v>1.49</v>
      </c>
      <c r="JZ196">
        <v>1</v>
      </c>
      <c r="KA196">
        <v>1</v>
      </c>
      <c r="KB196">
        <v>18.8385</v>
      </c>
      <c r="KC196">
        <v>19.039200000000001</v>
      </c>
      <c r="KD196">
        <v>21.292300000000001</v>
      </c>
      <c r="KE196">
        <v>21.543199999999999</v>
      </c>
      <c r="KF196">
        <v>45.1935</v>
      </c>
      <c r="KG196">
        <v>45.932099999999998</v>
      </c>
      <c r="KJ196">
        <v>435.19299999999998</v>
      </c>
      <c r="KK196">
        <v>38.636800000000001</v>
      </c>
      <c r="KL196">
        <v>55.284100000000002</v>
      </c>
      <c r="KM196">
        <v>16.012</v>
      </c>
      <c r="KN196">
        <v>0</v>
      </c>
      <c r="KO196">
        <v>-658.89300000000003</v>
      </c>
      <c r="KP196">
        <v>0</v>
      </c>
      <c r="KQ196">
        <v>0</v>
      </c>
      <c r="KR196">
        <v>109.703</v>
      </c>
      <c r="KS196">
        <v>187.49199999999999</v>
      </c>
      <c r="KT196">
        <v>413.96499999999997</v>
      </c>
      <c r="KU196">
        <v>26.198699999999999</v>
      </c>
      <c r="KV196">
        <v>623.59199999999998</v>
      </c>
      <c r="KW196">
        <v>0</v>
      </c>
      <c r="KX196">
        <v>607.86199999999997</v>
      </c>
      <c r="KY196">
        <v>0</v>
      </c>
      <c r="KZ196">
        <v>229.07599999999999</v>
      </c>
      <c r="LA196">
        <v>836.93799999999999</v>
      </c>
      <c r="LB196">
        <v>449.82900000000001</v>
      </c>
      <c r="LC196">
        <v>51.621600000000001</v>
      </c>
      <c r="LD196">
        <v>55.284100000000002</v>
      </c>
      <c r="LE196">
        <v>16.012</v>
      </c>
      <c r="LF196">
        <v>-658.89300000000003</v>
      </c>
      <c r="LG196">
        <v>109.703</v>
      </c>
      <c r="LH196">
        <v>188.47499999999999</v>
      </c>
      <c r="LI196">
        <v>413.96499999999997</v>
      </c>
      <c r="LJ196">
        <v>26.198699999999999</v>
      </c>
      <c r="LK196">
        <v>652.19600000000003</v>
      </c>
      <c r="LL196">
        <v>0</v>
      </c>
      <c r="LM196">
        <v>607.86199999999997</v>
      </c>
      <c r="LN196">
        <v>229.07599999999999</v>
      </c>
      <c r="LO196">
        <v>836.93799999999999</v>
      </c>
      <c r="LP196">
        <v>851.03599999999994</v>
      </c>
      <c r="LQ196">
        <v>281.66300000000001</v>
      </c>
      <c r="LR196">
        <v>55.284100000000002</v>
      </c>
      <c r="LS196">
        <v>0</v>
      </c>
      <c r="LT196">
        <v>463.08</v>
      </c>
      <c r="LU196">
        <v>187.226</v>
      </c>
      <c r="LV196">
        <v>544.68899999999996</v>
      </c>
      <c r="LW196">
        <v>71.471400000000003</v>
      </c>
      <c r="LX196">
        <v>2454.4499999999998</v>
      </c>
      <c r="LY196">
        <v>0</v>
      </c>
      <c r="LZ196">
        <v>892.38499999999999</v>
      </c>
      <c r="MA196">
        <v>347.08</v>
      </c>
      <c r="MB196">
        <v>1239.47</v>
      </c>
    </row>
    <row r="197" spans="1:340" x14ac:dyDescent="0.25">
      <c r="A197" s="26">
        <v>44502.604247685187</v>
      </c>
      <c r="B197" t="s">
        <v>1537</v>
      </c>
      <c r="C197" t="s">
        <v>1051</v>
      </c>
      <c r="D197">
        <v>12</v>
      </c>
      <c r="E197">
        <v>1</v>
      </c>
      <c r="F197">
        <v>2100</v>
      </c>
      <c r="G197" t="s">
        <v>87</v>
      </c>
      <c r="H197" t="s">
        <v>393</v>
      </c>
      <c r="I197">
        <v>4.8099999999999996</v>
      </c>
      <c r="J197">
        <v>1.6</v>
      </c>
      <c r="K197">
        <v>1.6</v>
      </c>
      <c r="L197">
        <v>26.3</v>
      </c>
      <c r="O197">
        <v>2049.2800000000002</v>
      </c>
      <c r="P197">
        <v>164.434</v>
      </c>
      <c r="Q197">
        <v>277.07299999999998</v>
      </c>
      <c r="R197">
        <v>81.134900000000002</v>
      </c>
      <c r="S197">
        <v>0</v>
      </c>
      <c r="T197">
        <v>-4302.38</v>
      </c>
      <c r="U197">
        <v>0</v>
      </c>
      <c r="V197">
        <v>0</v>
      </c>
      <c r="W197">
        <v>505.55700000000002</v>
      </c>
      <c r="X197">
        <v>940.97400000000005</v>
      </c>
      <c r="Y197">
        <v>2025.88</v>
      </c>
      <c r="Z197">
        <v>119.621</v>
      </c>
      <c r="AA197">
        <v>1861.57</v>
      </c>
      <c r="AB197">
        <v>2571.92</v>
      </c>
      <c r="AC197">
        <v>0</v>
      </c>
      <c r="AD197">
        <v>114.539</v>
      </c>
      <c r="AE197">
        <v>0</v>
      </c>
      <c r="AF197">
        <v>43.1646</v>
      </c>
      <c r="AG197">
        <v>157.70400000000001</v>
      </c>
      <c r="AH197">
        <v>114.539</v>
      </c>
      <c r="AI197">
        <v>24.64</v>
      </c>
      <c r="AJ197">
        <v>15.43</v>
      </c>
      <c r="AK197">
        <v>3.66</v>
      </c>
      <c r="AL197">
        <v>25.63</v>
      </c>
      <c r="AM197">
        <v>0</v>
      </c>
      <c r="AN197">
        <v>-48.48</v>
      </c>
      <c r="AO197">
        <v>0</v>
      </c>
      <c r="AP197">
        <v>0</v>
      </c>
      <c r="AQ197">
        <v>7.37</v>
      </c>
      <c r="AR197">
        <v>22.47</v>
      </c>
      <c r="AS197">
        <v>27.51</v>
      </c>
      <c r="AT197">
        <v>1.64</v>
      </c>
      <c r="AU197">
        <v>79.87</v>
      </c>
      <c r="AV197">
        <v>69.36</v>
      </c>
      <c r="BI197">
        <v>0</v>
      </c>
      <c r="BJ197">
        <v>0.59759700000000004</v>
      </c>
      <c r="BK197">
        <v>3.1638600000000003E-2</v>
      </c>
      <c r="BL197">
        <v>1.40705E-2</v>
      </c>
      <c r="BM197">
        <v>0</v>
      </c>
      <c r="BN197">
        <v>-8.0562099999999998E-2</v>
      </c>
      <c r="BO197">
        <v>0</v>
      </c>
      <c r="BP197">
        <v>0</v>
      </c>
      <c r="BQ197">
        <v>0.134212</v>
      </c>
      <c r="BR197">
        <v>0.17436399999999999</v>
      </c>
      <c r="BS197">
        <v>0.30364400000000002</v>
      </c>
      <c r="BT197">
        <v>2.03874E-2</v>
      </c>
      <c r="BU197">
        <v>1.1953499999999999</v>
      </c>
      <c r="BV197">
        <v>0.64330600000000004</v>
      </c>
      <c r="BW197">
        <v>2124.36</v>
      </c>
      <c r="BX197">
        <v>217.083</v>
      </c>
      <c r="BY197">
        <v>277.07299999999998</v>
      </c>
      <c r="BZ197">
        <v>81.134900000000002</v>
      </c>
      <c r="CA197">
        <v>-4302.38</v>
      </c>
      <c r="CB197">
        <v>505.55700000000002</v>
      </c>
      <c r="CC197">
        <v>945.98299999999995</v>
      </c>
      <c r="CD197">
        <v>2025.88</v>
      </c>
      <c r="CE197">
        <v>119.621</v>
      </c>
      <c r="CF197">
        <v>1994.31</v>
      </c>
      <c r="CG197">
        <v>2699.65</v>
      </c>
      <c r="CH197">
        <v>0</v>
      </c>
      <c r="CI197">
        <v>114.539</v>
      </c>
      <c r="CJ197">
        <v>43.1646</v>
      </c>
      <c r="CK197">
        <v>157.70400000000001</v>
      </c>
      <c r="CL197">
        <v>114.539</v>
      </c>
      <c r="CM197">
        <v>25.55</v>
      </c>
      <c r="CN197">
        <v>19.329999999999998</v>
      </c>
      <c r="CO197">
        <v>3.66</v>
      </c>
      <c r="CP197">
        <v>25.63</v>
      </c>
      <c r="CQ197">
        <v>-48.54</v>
      </c>
      <c r="CR197">
        <v>7.37</v>
      </c>
      <c r="CS197">
        <v>22.54</v>
      </c>
      <c r="CT197">
        <v>27.51</v>
      </c>
      <c r="CU197">
        <v>1.64</v>
      </c>
      <c r="CV197">
        <v>84.69</v>
      </c>
      <c r="CW197">
        <v>74.17</v>
      </c>
      <c r="DH197">
        <v>0</v>
      </c>
      <c r="DI197">
        <v>0.77940200000000004</v>
      </c>
      <c r="DJ197">
        <v>3.1638600000000003E-2</v>
      </c>
      <c r="DK197">
        <v>1.40705E-2</v>
      </c>
      <c r="DL197">
        <v>-8.0562099999999998E-2</v>
      </c>
      <c r="DM197">
        <v>0.134212</v>
      </c>
      <c r="DN197">
        <v>0.17513100000000001</v>
      </c>
      <c r="DO197">
        <v>0.30364400000000002</v>
      </c>
      <c r="DP197">
        <v>2.03874E-2</v>
      </c>
      <c r="DQ197">
        <v>1.37792</v>
      </c>
      <c r="DR197">
        <v>0.82511100000000004</v>
      </c>
      <c r="DS197" t="s">
        <v>1352</v>
      </c>
      <c r="DT197" t="s">
        <v>670</v>
      </c>
      <c r="DU197" t="s">
        <v>665</v>
      </c>
      <c r="DV197" t="s">
        <v>607</v>
      </c>
      <c r="DW197">
        <v>0.18257300000000001</v>
      </c>
      <c r="DX197">
        <v>0.18180499999999999</v>
      </c>
      <c r="DY197">
        <v>5.7</v>
      </c>
      <c r="DZ197">
        <v>6.5</v>
      </c>
      <c r="EC197">
        <v>2049.2800000000002</v>
      </c>
      <c r="ED197">
        <v>164.434</v>
      </c>
      <c r="EE197">
        <v>277.07299999999998</v>
      </c>
      <c r="EF197">
        <v>81.134900000000002</v>
      </c>
      <c r="EG197">
        <v>0</v>
      </c>
      <c r="EH197">
        <v>-4302.38</v>
      </c>
      <c r="EI197">
        <v>0</v>
      </c>
      <c r="EJ197">
        <v>0</v>
      </c>
      <c r="EK197">
        <v>505.55700000000002</v>
      </c>
      <c r="EL197">
        <v>940.97400000000005</v>
      </c>
      <c r="EM197">
        <v>2025.88</v>
      </c>
      <c r="EN197">
        <v>119.621</v>
      </c>
      <c r="EO197">
        <v>1861.57</v>
      </c>
      <c r="EP197">
        <v>0</v>
      </c>
      <c r="EQ197">
        <v>114.539</v>
      </c>
      <c r="ER197">
        <v>0</v>
      </c>
      <c r="ES197">
        <v>43.1646</v>
      </c>
      <c r="ET197">
        <v>157.70400000000001</v>
      </c>
      <c r="EU197">
        <v>24.64</v>
      </c>
      <c r="EV197">
        <v>15.43</v>
      </c>
      <c r="EW197">
        <v>3.66</v>
      </c>
      <c r="EX197">
        <v>25.63</v>
      </c>
      <c r="EY197">
        <v>0</v>
      </c>
      <c r="EZ197">
        <v>-48.48</v>
      </c>
      <c r="FA197">
        <v>0</v>
      </c>
      <c r="FB197">
        <v>0</v>
      </c>
      <c r="FC197">
        <v>7.37</v>
      </c>
      <c r="FD197">
        <v>22.47</v>
      </c>
      <c r="FE197">
        <v>27.51</v>
      </c>
      <c r="FF197">
        <v>1.64</v>
      </c>
      <c r="FG197">
        <v>79.87</v>
      </c>
      <c r="FT197">
        <v>0</v>
      </c>
      <c r="FU197">
        <v>0.59759700000000004</v>
      </c>
      <c r="FV197">
        <v>3.1638600000000003E-2</v>
      </c>
      <c r="FW197">
        <v>1.40705E-2</v>
      </c>
      <c r="FX197">
        <v>0</v>
      </c>
      <c r="FY197">
        <v>-8.0562099999999998E-2</v>
      </c>
      <c r="FZ197">
        <v>0</v>
      </c>
      <c r="GA197">
        <v>0</v>
      </c>
      <c r="GB197">
        <v>0.134212</v>
      </c>
      <c r="GC197">
        <v>0.17436399999999999</v>
      </c>
      <c r="GD197">
        <v>0.30364400000000002</v>
      </c>
      <c r="GE197">
        <v>2.03874E-2</v>
      </c>
      <c r="GF197">
        <v>1.1953499999999999</v>
      </c>
      <c r="GG197">
        <v>4054.42</v>
      </c>
      <c r="GH197">
        <v>1161.69</v>
      </c>
      <c r="GI197">
        <v>277.07299999999998</v>
      </c>
      <c r="GJ197">
        <v>0</v>
      </c>
      <c r="GK197">
        <v>2135</v>
      </c>
      <c r="GL197">
        <v>930.00099999999998</v>
      </c>
      <c r="GM197">
        <v>2637.81</v>
      </c>
      <c r="GN197">
        <v>297.5</v>
      </c>
      <c r="GO197">
        <v>11493.5</v>
      </c>
      <c r="GP197">
        <v>0</v>
      </c>
      <c r="GQ197">
        <v>168.15199999999999</v>
      </c>
      <c r="GR197">
        <v>65.400000000000006</v>
      </c>
      <c r="GS197">
        <v>233.55199999999999</v>
      </c>
      <c r="GT197">
        <v>48.7</v>
      </c>
      <c r="GU197">
        <v>54.21</v>
      </c>
      <c r="GV197">
        <v>3.66</v>
      </c>
      <c r="GW197">
        <v>87.853700000000003</v>
      </c>
      <c r="GX197">
        <v>31.93</v>
      </c>
      <c r="GY197">
        <v>36.700699999999998</v>
      </c>
      <c r="GZ197">
        <v>36.39</v>
      </c>
      <c r="HA197">
        <v>4.13</v>
      </c>
      <c r="HB197">
        <v>303.57400000000001</v>
      </c>
      <c r="HC197">
        <v>48.7</v>
      </c>
      <c r="HD197">
        <v>54.21</v>
      </c>
      <c r="HE197">
        <v>3.66</v>
      </c>
      <c r="HF197">
        <v>36.020000000000003</v>
      </c>
      <c r="HG197">
        <v>31.93</v>
      </c>
      <c r="HH197">
        <v>26.26</v>
      </c>
      <c r="HI197">
        <v>36.39</v>
      </c>
      <c r="HJ197">
        <v>4.13</v>
      </c>
      <c r="HK197">
        <v>241.3</v>
      </c>
      <c r="ID197">
        <v>0</v>
      </c>
      <c r="IE197">
        <v>2.4539200000000001</v>
      </c>
      <c r="IF197">
        <v>3.1638600000000003E-2</v>
      </c>
      <c r="IG197">
        <v>0</v>
      </c>
      <c r="IH197">
        <v>0.62342900000000001</v>
      </c>
      <c r="II197">
        <v>0.118043</v>
      </c>
      <c r="IJ197">
        <v>0.43196400000000001</v>
      </c>
      <c r="IK197">
        <v>6.2929700000000005E-2</v>
      </c>
      <c r="IL197">
        <v>3.7219199999999999</v>
      </c>
      <c r="IM197">
        <v>42.3</v>
      </c>
      <c r="IN197">
        <v>16</v>
      </c>
      <c r="IO197">
        <v>26.3</v>
      </c>
      <c r="IP197">
        <v>43.9</v>
      </c>
      <c r="IQ197">
        <v>16</v>
      </c>
      <c r="IR197">
        <v>27.9</v>
      </c>
      <c r="IU197">
        <v>44.87</v>
      </c>
      <c r="IV197">
        <v>24.49</v>
      </c>
      <c r="IW197">
        <v>49.68</v>
      </c>
      <c r="IX197">
        <v>24.49</v>
      </c>
      <c r="IY197">
        <v>44.87</v>
      </c>
      <c r="IZ197">
        <v>24.49</v>
      </c>
      <c r="JA197">
        <v>106.57</v>
      </c>
      <c r="JB197">
        <v>87.853700000000003</v>
      </c>
      <c r="JK197">
        <v>1</v>
      </c>
      <c r="JL197">
        <v>2.8233299999999999</v>
      </c>
      <c r="JM197">
        <v>2.8233299999999999</v>
      </c>
      <c r="JP197">
        <v>4303.6400000000003</v>
      </c>
      <c r="JQ197">
        <v>2.8233299999999999</v>
      </c>
      <c r="JR197">
        <v>0.27</v>
      </c>
      <c r="JS197">
        <v>0.39</v>
      </c>
      <c r="JT197">
        <v>1.63</v>
      </c>
      <c r="JU197">
        <v>0.27</v>
      </c>
      <c r="JV197">
        <v>0.39</v>
      </c>
      <c r="JW197">
        <v>1.65</v>
      </c>
      <c r="JZ197">
        <v>1</v>
      </c>
      <c r="KA197">
        <v>1</v>
      </c>
      <c r="KB197">
        <v>18.8385</v>
      </c>
      <c r="KC197">
        <v>19.039200000000001</v>
      </c>
      <c r="KD197">
        <v>21.292300000000001</v>
      </c>
      <c r="KE197">
        <v>21.543199999999999</v>
      </c>
      <c r="KF197">
        <v>45.1935</v>
      </c>
      <c r="KG197">
        <v>45.932099999999998</v>
      </c>
      <c r="KJ197">
        <v>435.19299999999998</v>
      </c>
      <c r="KK197">
        <v>38.636800000000001</v>
      </c>
      <c r="KL197">
        <v>55.284100000000002</v>
      </c>
      <c r="KM197">
        <v>16.012</v>
      </c>
      <c r="KN197">
        <v>0</v>
      </c>
      <c r="KO197">
        <v>-658.89300000000003</v>
      </c>
      <c r="KP197">
        <v>0</v>
      </c>
      <c r="KQ197">
        <v>0</v>
      </c>
      <c r="KR197">
        <v>109.703</v>
      </c>
      <c r="KS197">
        <v>187.49199999999999</v>
      </c>
      <c r="KT197">
        <v>413.96499999999997</v>
      </c>
      <c r="KU197">
        <v>26.198699999999999</v>
      </c>
      <c r="KV197">
        <v>623.59199999999998</v>
      </c>
      <c r="KW197">
        <v>0</v>
      </c>
      <c r="KX197">
        <v>727.35599999999999</v>
      </c>
      <c r="KY197">
        <v>0</v>
      </c>
      <c r="KZ197">
        <v>274.108</v>
      </c>
      <c r="LA197">
        <v>1001.46</v>
      </c>
      <c r="LB197">
        <v>449.82900000000001</v>
      </c>
      <c r="LC197">
        <v>51.621600000000001</v>
      </c>
      <c r="LD197">
        <v>55.284100000000002</v>
      </c>
      <c r="LE197">
        <v>16.012</v>
      </c>
      <c r="LF197">
        <v>-658.89300000000003</v>
      </c>
      <c r="LG197">
        <v>109.703</v>
      </c>
      <c r="LH197">
        <v>188.47499999999999</v>
      </c>
      <c r="LI197">
        <v>413.96499999999997</v>
      </c>
      <c r="LJ197">
        <v>26.198699999999999</v>
      </c>
      <c r="LK197">
        <v>652.19600000000003</v>
      </c>
      <c r="LL197">
        <v>0</v>
      </c>
      <c r="LM197">
        <v>727.35599999999999</v>
      </c>
      <c r="LN197">
        <v>274.108</v>
      </c>
      <c r="LO197">
        <v>1001.46</v>
      </c>
      <c r="LP197">
        <v>851.03599999999994</v>
      </c>
      <c r="LQ197">
        <v>281.66300000000001</v>
      </c>
      <c r="LR197">
        <v>55.284100000000002</v>
      </c>
      <c r="LS197">
        <v>0</v>
      </c>
      <c r="LT197">
        <v>463.08</v>
      </c>
      <c r="LU197">
        <v>187.226</v>
      </c>
      <c r="LV197">
        <v>544.68899999999996</v>
      </c>
      <c r="LW197">
        <v>71.471400000000003</v>
      </c>
      <c r="LX197">
        <v>2454.4499999999998</v>
      </c>
      <c r="LY197">
        <v>0</v>
      </c>
      <c r="LZ197">
        <v>1067.81</v>
      </c>
      <c r="MA197">
        <v>415.30900000000003</v>
      </c>
      <c r="MB197">
        <v>1483.12</v>
      </c>
    </row>
    <row r="198" spans="1:340" x14ac:dyDescent="0.25">
      <c r="A198" s="26">
        <v>44502.604629629626</v>
      </c>
      <c r="B198" t="s">
        <v>1538</v>
      </c>
      <c r="C198" t="s">
        <v>1053</v>
      </c>
      <c r="D198">
        <v>12</v>
      </c>
      <c r="E198">
        <v>1</v>
      </c>
      <c r="F198">
        <v>2100</v>
      </c>
      <c r="G198" t="s">
        <v>87</v>
      </c>
      <c r="H198" t="s">
        <v>393</v>
      </c>
      <c r="I198">
        <v>4.97</v>
      </c>
      <c r="J198">
        <v>2.1</v>
      </c>
      <c r="K198">
        <v>2.1</v>
      </c>
      <c r="L198">
        <v>26.8</v>
      </c>
      <c r="O198">
        <v>2062.37</v>
      </c>
      <c r="P198">
        <v>161.785</v>
      </c>
      <c r="Q198">
        <v>277.07299999999998</v>
      </c>
      <c r="R198">
        <v>1217.55</v>
      </c>
      <c r="S198">
        <v>0</v>
      </c>
      <c r="T198">
        <v>-4302.38</v>
      </c>
      <c r="U198">
        <v>0</v>
      </c>
      <c r="V198">
        <v>0</v>
      </c>
      <c r="W198">
        <v>505.55700000000002</v>
      </c>
      <c r="X198">
        <v>936.40899999999999</v>
      </c>
      <c r="Y198">
        <v>2025.88</v>
      </c>
      <c r="Z198">
        <v>119.621</v>
      </c>
      <c r="AA198">
        <v>3003.87</v>
      </c>
      <c r="AB198">
        <v>3718.78</v>
      </c>
      <c r="AC198">
        <v>0</v>
      </c>
      <c r="AD198">
        <v>0</v>
      </c>
      <c r="AE198">
        <v>0</v>
      </c>
      <c r="AF198">
        <v>43.1646</v>
      </c>
      <c r="AG198">
        <v>43.1646</v>
      </c>
      <c r="AH198">
        <v>0</v>
      </c>
      <c r="AI198">
        <v>24.8</v>
      </c>
      <c r="AJ198">
        <v>15.24</v>
      </c>
      <c r="AK198">
        <v>3.66</v>
      </c>
      <c r="AL198">
        <v>15.29</v>
      </c>
      <c r="AM198">
        <v>0</v>
      </c>
      <c r="AN198">
        <v>-48.93</v>
      </c>
      <c r="AO198">
        <v>0</v>
      </c>
      <c r="AP198">
        <v>0</v>
      </c>
      <c r="AQ198">
        <v>7.37</v>
      </c>
      <c r="AR198">
        <v>17.350000000000001</v>
      </c>
      <c r="AS198">
        <v>27.51</v>
      </c>
      <c r="AT198">
        <v>1.64</v>
      </c>
      <c r="AU198">
        <v>63.93</v>
      </c>
      <c r="AV198">
        <v>58.99</v>
      </c>
      <c r="BI198">
        <v>0</v>
      </c>
      <c r="BJ198">
        <v>0.58556299999999994</v>
      </c>
      <c r="BK198">
        <v>3.1638600000000003E-2</v>
      </c>
      <c r="BL198">
        <v>8.0348600000000006E-2</v>
      </c>
      <c r="BM198">
        <v>0</v>
      </c>
      <c r="BN198">
        <v>-8.0562099999999998E-2</v>
      </c>
      <c r="BO198">
        <v>0</v>
      </c>
      <c r="BP198">
        <v>0</v>
      </c>
      <c r="BQ198">
        <v>0.134212</v>
      </c>
      <c r="BR198">
        <v>0.173878</v>
      </c>
      <c r="BS198">
        <v>0.30364400000000002</v>
      </c>
      <c r="BT198">
        <v>2.03874E-2</v>
      </c>
      <c r="BU198">
        <v>1.2491099999999999</v>
      </c>
      <c r="BV198">
        <v>0.69755</v>
      </c>
      <c r="BW198">
        <v>2137.66</v>
      </c>
      <c r="BX198">
        <v>213.786</v>
      </c>
      <c r="BY198">
        <v>277.07299999999998</v>
      </c>
      <c r="BZ198">
        <v>1196.92</v>
      </c>
      <c r="CA198">
        <v>-4302.38</v>
      </c>
      <c r="CB198">
        <v>505.55700000000002</v>
      </c>
      <c r="CC198">
        <v>941.40800000000002</v>
      </c>
      <c r="CD198">
        <v>2025.88</v>
      </c>
      <c r="CE198">
        <v>119.621</v>
      </c>
      <c r="CF198">
        <v>3115.53</v>
      </c>
      <c r="CG198">
        <v>3825.44</v>
      </c>
      <c r="CH198">
        <v>0</v>
      </c>
      <c r="CI198">
        <v>0</v>
      </c>
      <c r="CJ198">
        <v>43.1646</v>
      </c>
      <c r="CK198">
        <v>43.1646</v>
      </c>
      <c r="CL198">
        <v>0</v>
      </c>
      <c r="CM198">
        <v>25.71</v>
      </c>
      <c r="CN198">
        <v>19.170000000000002</v>
      </c>
      <c r="CO198">
        <v>3.66</v>
      </c>
      <c r="CP198">
        <v>15.42</v>
      </c>
      <c r="CQ198">
        <v>-48.97</v>
      </c>
      <c r="CR198">
        <v>7.37</v>
      </c>
      <c r="CS198">
        <v>17.41</v>
      </c>
      <c r="CT198">
        <v>27.51</v>
      </c>
      <c r="CU198">
        <v>1.64</v>
      </c>
      <c r="CV198">
        <v>68.92</v>
      </c>
      <c r="CW198">
        <v>63.96</v>
      </c>
      <c r="DH198">
        <v>0</v>
      </c>
      <c r="DI198">
        <v>0.76789099999999999</v>
      </c>
      <c r="DJ198">
        <v>3.1638600000000003E-2</v>
      </c>
      <c r="DK198">
        <v>7.7726000000000003E-2</v>
      </c>
      <c r="DL198">
        <v>-8.0562099999999998E-2</v>
      </c>
      <c r="DM198">
        <v>0.134212</v>
      </c>
      <c r="DN198">
        <v>0.17465900000000001</v>
      </c>
      <c r="DO198">
        <v>0.30364400000000002</v>
      </c>
      <c r="DP198">
        <v>2.03874E-2</v>
      </c>
      <c r="DQ198">
        <v>1.4296</v>
      </c>
      <c r="DR198">
        <v>0.87725600000000004</v>
      </c>
      <c r="DS198" t="s">
        <v>1352</v>
      </c>
      <c r="DT198" t="s">
        <v>670</v>
      </c>
      <c r="DU198" t="s">
        <v>665</v>
      </c>
      <c r="DV198" t="s">
        <v>501</v>
      </c>
      <c r="DW198">
        <v>0.18048600000000001</v>
      </c>
      <c r="DX198">
        <v>0.179705</v>
      </c>
      <c r="DY198">
        <v>7.2</v>
      </c>
      <c r="DZ198">
        <v>7.8</v>
      </c>
      <c r="EC198">
        <v>2062.37</v>
      </c>
      <c r="ED198">
        <v>161.785</v>
      </c>
      <c r="EE198">
        <v>277.07299999999998</v>
      </c>
      <c r="EF198">
        <v>1217.55</v>
      </c>
      <c r="EG198">
        <v>0</v>
      </c>
      <c r="EH198">
        <v>-4302.38</v>
      </c>
      <c r="EI198">
        <v>0</v>
      </c>
      <c r="EJ198">
        <v>0</v>
      </c>
      <c r="EK198">
        <v>505.55700000000002</v>
      </c>
      <c r="EL198">
        <v>936.40899999999999</v>
      </c>
      <c r="EM198">
        <v>2025.88</v>
      </c>
      <c r="EN198">
        <v>119.621</v>
      </c>
      <c r="EO198">
        <v>3003.87</v>
      </c>
      <c r="EP198">
        <v>0</v>
      </c>
      <c r="EQ198">
        <v>0</v>
      </c>
      <c r="ER198">
        <v>0</v>
      </c>
      <c r="ES198">
        <v>43.1646</v>
      </c>
      <c r="ET198">
        <v>43.1646</v>
      </c>
      <c r="EU198">
        <v>24.8</v>
      </c>
      <c r="EV198">
        <v>15.24</v>
      </c>
      <c r="EW198">
        <v>3.66</v>
      </c>
      <c r="EX198">
        <v>15.29</v>
      </c>
      <c r="EY198">
        <v>0</v>
      </c>
      <c r="EZ198">
        <v>-48.93</v>
      </c>
      <c r="FA198">
        <v>0</v>
      </c>
      <c r="FB198">
        <v>0</v>
      </c>
      <c r="FC198">
        <v>7.37</v>
      </c>
      <c r="FD198">
        <v>17.350000000000001</v>
      </c>
      <c r="FE198">
        <v>27.51</v>
      </c>
      <c r="FF198">
        <v>1.64</v>
      </c>
      <c r="FG198">
        <v>63.93</v>
      </c>
      <c r="FT198">
        <v>0</v>
      </c>
      <c r="FU198">
        <v>0.58556299999999994</v>
      </c>
      <c r="FV198">
        <v>3.1638600000000003E-2</v>
      </c>
      <c r="FW198">
        <v>8.0348600000000006E-2</v>
      </c>
      <c r="FX198">
        <v>0</v>
      </c>
      <c r="FY198">
        <v>-8.0562099999999998E-2</v>
      </c>
      <c r="FZ198">
        <v>0</v>
      </c>
      <c r="GA198">
        <v>0</v>
      </c>
      <c r="GB198">
        <v>0.134212</v>
      </c>
      <c r="GC198">
        <v>0.173878</v>
      </c>
      <c r="GD198">
        <v>0.30364400000000002</v>
      </c>
      <c r="GE198">
        <v>2.03874E-2</v>
      </c>
      <c r="GF198">
        <v>1.2491099999999999</v>
      </c>
      <c r="GG198">
        <v>4047.34</v>
      </c>
      <c r="GH198">
        <v>1163.69</v>
      </c>
      <c r="GI198">
        <v>277.07299999999998</v>
      </c>
      <c r="GJ198">
        <v>2735.08</v>
      </c>
      <c r="GK198">
        <v>2135</v>
      </c>
      <c r="GL198">
        <v>930.00099999999998</v>
      </c>
      <c r="GM198">
        <v>2637.81</v>
      </c>
      <c r="GN198">
        <v>297.5</v>
      </c>
      <c r="GO198">
        <v>14223.5</v>
      </c>
      <c r="GP198">
        <v>0</v>
      </c>
      <c r="GQ198">
        <v>0</v>
      </c>
      <c r="GR198">
        <v>65.400000000000006</v>
      </c>
      <c r="GS198">
        <v>65.400000000000006</v>
      </c>
      <c r="GT198">
        <v>48.62</v>
      </c>
      <c r="GU198">
        <v>54.25</v>
      </c>
      <c r="GV198">
        <v>3.66</v>
      </c>
      <c r="GW198">
        <v>35.96</v>
      </c>
      <c r="GX198">
        <v>31.93</v>
      </c>
      <c r="GY198">
        <v>23.209499999999998</v>
      </c>
      <c r="GZ198">
        <v>36.39</v>
      </c>
      <c r="HA198">
        <v>4.13</v>
      </c>
      <c r="HB198">
        <v>238.149</v>
      </c>
      <c r="HC198">
        <v>48.62</v>
      </c>
      <c r="HD198">
        <v>54.25</v>
      </c>
      <c r="HE198">
        <v>3.66</v>
      </c>
      <c r="HF198">
        <v>35.96</v>
      </c>
      <c r="HG198">
        <v>31.93</v>
      </c>
      <c r="HH198">
        <v>18.57</v>
      </c>
      <c r="HI198">
        <v>36.39</v>
      </c>
      <c r="HJ198">
        <v>4.13</v>
      </c>
      <c r="HK198">
        <v>233.51</v>
      </c>
      <c r="ID198">
        <v>0</v>
      </c>
      <c r="IE198">
        <v>2.4552900000000002</v>
      </c>
      <c r="IF198">
        <v>3.1638600000000003E-2</v>
      </c>
      <c r="IG198">
        <v>0.296898</v>
      </c>
      <c r="IH198">
        <v>0.62342900000000001</v>
      </c>
      <c r="II198">
        <v>0.118043</v>
      </c>
      <c r="IJ198">
        <v>0.43196400000000001</v>
      </c>
      <c r="IK198">
        <v>6.2929700000000005E-2</v>
      </c>
      <c r="IL198">
        <v>4.0202</v>
      </c>
      <c r="IM198">
        <v>47.4</v>
      </c>
      <c r="IN198">
        <v>20.6</v>
      </c>
      <c r="IO198">
        <v>26.8</v>
      </c>
      <c r="IP198">
        <v>49.5</v>
      </c>
      <c r="IQ198">
        <v>20.6</v>
      </c>
      <c r="IR198">
        <v>28.9</v>
      </c>
      <c r="IU198">
        <v>58.99</v>
      </c>
      <c r="IV198">
        <v>0</v>
      </c>
      <c r="IW198">
        <v>63.96</v>
      </c>
      <c r="IX198">
        <v>0</v>
      </c>
      <c r="IY198">
        <v>58.99</v>
      </c>
      <c r="IZ198">
        <v>0</v>
      </c>
      <c r="JA198">
        <v>142.49</v>
      </c>
      <c r="JB198">
        <v>0</v>
      </c>
      <c r="JK198">
        <v>1</v>
      </c>
      <c r="JL198">
        <v>2.8233299999999999</v>
      </c>
      <c r="JM198">
        <v>2.8233299999999999</v>
      </c>
      <c r="JP198">
        <v>4303.6400000000003</v>
      </c>
      <c r="JQ198">
        <v>2.8233299999999999</v>
      </c>
      <c r="JR198">
        <v>0.3</v>
      </c>
      <c r="JS198">
        <v>0.36</v>
      </c>
      <c r="JT198">
        <v>1.07</v>
      </c>
      <c r="JU198">
        <v>0.31</v>
      </c>
      <c r="JV198">
        <v>0.35</v>
      </c>
      <c r="JW198">
        <v>1.1000000000000001</v>
      </c>
      <c r="JZ198">
        <v>1</v>
      </c>
      <c r="KA198">
        <v>1</v>
      </c>
      <c r="KB198">
        <v>18.739999999999998</v>
      </c>
      <c r="KC198">
        <v>18.938800000000001</v>
      </c>
      <c r="KD198">
        <v>21.222999999999999</v>
      </c>
      <c r="KE198">
        <v>21.4724</v>
      </c>
      <c r="KF198">
        <v>45.204000000000001</v>
      </c>
      <c r="KG198">
        <v>45.942900000000002</v>
      </c>
      <c r="KJ198">
        <v>437.91699999999997</v>
      </c>
      <c r="KK198">
        <v>37.955500000000001</v>
      </c>
      <c r="KL198">
        <v>55.284100000000002</v>
      </c>
      <c r="KM198">
        <v>236.16499999999999</v>
      </c>
      <c r="KN198">
        <v>0</v>
      </c>
      <c r="KO198">
        <v>-658.89300000000003</v>
      </c>
      <c r="KP198">
        <v>0</v>
      </c>
      <c r="KQ198">
        <v>0</v>
      </c>
      <c r="KR198">
        <v>109.703</v>
      </c>
      <c r="KS198">
        <v>186.60599999999999</v>
      </c>
      <c r="KT198">
        <v>413.96499999999997</v>
      </c>
      <c r="KU198">
        <v>26.198699999999999</v>
      </c>
      <c r="KV198">
        <v>844.90099999999995</v>
      </c>
      <c r="KW198">
        <v>0</v>
      </c>
      <c r="KX198">
        <v>0</v>
      </c>
      <c r="KY198">
        <v>0</v>
      </c>
      <c r="KZ198">
        <v>229.07599999999999</v>
      </c>
      <c r="LA198">
        <v>229.07599999999999</v>
      </c>
      <c r="LB198">
        <v>452.577</v>
      </c>
      <c r="LC198">
        <v>50.783700000000003</v>
      </c>
      <c r="LD198">
        <v>55.284100000000002</v>
      </c>
      <c r="LE198">
        <v>232.35300000000001</v>
      </c>
      <c r="LF198">
        <v>-658.89300000000003</v>
      </c>
      <c r="LG198">
        <v>109.703</v>
      </c>
      <c r="LH198">
        <v>187.58699999999999</v>
      </c>
      <c r="LI198">
        <v>413.96499999999997</v>
      </c>
      <c r="LJ198">
        <v>26.198699999999999</v>
      </c>
      <c r="LK198">
        <v>869.55899999999997</v>
      </c>
      <c r="LL198">
        <v>0</v>
      </c>
      <c r="LM198">
        <v>0</v>
      </c>
      <c r="LN198">
        <v>229.07599999999999</v>
      </c>
      <c r="LO198">
        <v>229.07599999999999</v>
      </c>
      <c r="LP198">
        <v>849.577</v>
      </c>
      <c r="LQ198">
        <v>282.12700000000001</v>
      </c>
      <c r="LR198">
        <v>55.284100000000002</v>
      </c>
      <c r="LS198">
        <v>534.86</v>
      </c>
      <c r="LT198">
        <v>463.08</v>
      </c>
      <c r="LU198">
        <v>187.226</v>
      </c>
      <c r="LV198">
        <v>544.68899999999996</v>
      </c>
      <c r="LW198">
        <v>71.471400000000003</v>
      </c>
      <c r="LX198">
        <v>2988.32</v>
      </c>
      <c r="LY198">
        <v>0</v>
      </c>
      <c r="LZ198">
        <v>0</v>
      </c>
      <c r="MA198">
        <v>347.08</v>
      </c>
      <c r="MB198">
        <v>347.08</v>
      </c>
    </row>
    <row r="199" spans="1:340" x14ac:dyDescent="0.25">
      <c r="A199" s="26">
        <v>44502.604988425926</v>
      </c>
      <c r="B199" t="s">
        <v>1539</v>
      </c>
      <c r="C199" t="s">
        <v>1055</v>
      </c>
      <c r="D199">
        <v>12</v>
      </c>
      <c r="E199">
        <v>1</v>
      </c>
      <c r="F199">
        <v>2100</v>
      </c>
      <c r="G199" t="s">
        <v>87</v>
      </c>
      <c r="H199" t="s">
        <v>393</v>
      </c>
      <c r="I199">
        <v>4.97</v>
      </c>
      <c r="J199">
        <v>2</v>
      </c>
      <c r="K199">
        <v>2</v>
      </c>
      <c r="L199">
        <v>27.4</v>
      </c>
      <c r="O199">
        <v>2062.37</v>
      </c>
      <c r="P199">
        <v>161.785</v>
      </c>
      <c r="Q199">
        <v>277.07299999999998</v>
      </c>
      <c r="R199">
        <v>1217.55</v>
      </c>
      <c r="S199">
        <v>0</v>
      </c>
      <c r="T199">
        <v>-4302.38</v>
      </c>
      <c r="U199">
        <v>0</v>
      </c>
      <c r="V199">
        <v>0</v>
      </c>
      <c r="W199">
        <v>505.55700000000002</v>
      </c>
      <c r="X199">
        <v>936.40899999999999</v>
      </c>
      <c r="Y199">
        <v>2025.88</v>
      </c>
      <c r="Z199">
        <v>119.621</v>
      </c>
      <c r="AA199">
        <v>3003.87</v>
      </c>
      <c r="AB199">
        <v>3718.78</v>
      </c>
      <c r="AC199">
        <v>0</v>
      </c>
      <c r="AD199">
        <v>0</v>
      </c>
      <c r="AE199">
        <v>0</v>
      </c>
      <c r="AF199">
        <v>43.1646</v>
      </c>
      <c r="AG199">
        <v>43.1646</v>
      </c>
      <c r="AH199">
        <v>0</v>
      </c>
      <c r="AI199">
        <v>24.8</v>
      </c>
      <c r="AJ199">
        <v>15.24</v>
      </c>
      <c r="AK199">
        <v>3.66</v>
      </c>
      <c r="AL199">
        <v>15.29</v>
      </c>
      <c r="AM199">
        <v>0</v>
      </c>
      <c r="AN199">
        <v>-48.93</v>
      </c>
      <c r="AO199">
        <v>0</v>
      </c>
      <c r="AP199">
        <v>0</v>
      </c>
      <c r="AQ199">
        <v>7.37</v>
      </c>
      <c r="AR199">
        <v>22.42</v>
      </c>
      <c r="AS199">
        <v>27.51</v>
      </c>
      <c r="AT199">
        <v>1.64</v>
      </c>
      <c r="AU199">
        <v>69</v>
      </c>
      <c r="AV199">
        <v>58.99</v>
      </c>
      <c r="BI199">
        <v>0</v>
      </c>
      <c r="BJ199">
        <v>0.58556299999999994</v>
      </c>
      <c r="BK199">
        <v>3.1638600000000003E-2</v>
      </c>
      <c r="BL199">
        <v>8.0348600000000006E-2</v>
      </c>
      <c r="BM199">
        <v>0</v>
      </c>
      <c r="BN199">
        <v>-8.0562099999999998E-2</v>
      </c>
      <c r="BO199">
        <v>0</v>
      </c>
      <c r="BP199">
        <v>0</v>
      </c>
      <c r="BQ199">
        <v>0.134212</v>
      </c>
      <c r="BR199">
        <v>0.173878</v>
      </c>
      <c r="BS199">
        <v>0.30364400000000002</v>
      </c>
      <c r="BT199">
        <v>2.03874E-2</v>
      </c>
      <c r="BU199">
        <v>1.2491099999999999</v>
      </c>
      <c r="BV199">
        <v>0.69755</v>
      </c>
      <c r="BW199">
        <v>2137.66</v>
      </c>
      <c r="BX199">
        <v>213.786</v>
      </c>
      <c r="BY199">
        <v>277.07299999999998</v>
      </c>
      <c r="BZ199">
        <v>1196.92</v>
      </c>
      <c r="CA199">
        <v>-4302.38</v>
      </c>
      <c r="CB199">
        <v>505.55700000000002</v>
      </c>
      <c r="CC199">
        <v>941.40800000000002</v>
      </c>
      <c r="CD199">
        <v>2025.88</v>
      </c>
      <c r="CE199">
        <v>119.621</v>
      </c>
      <c r="CF199">
        <v>3115.53</v>
      </c>
      <c r="CG199">
        <v>3825.44</v>
      </c>
      <c r="CH199">
        <v>0</v>
      </c>
      <c r="CI199">
        <v>0</v>
      </c>
      <c r="CJ199">
        <v>43.1646</v>
      </c>
      <c r="CK199">
        <v>43.1646</v>
      </c>
      <c r="CL199">
        <v>0</v>
      </c>
      <c r="CM199">
        <v>25.71</v>
      </c>
      <c r="CN199">
        <v>19.170000000000002</v>
      </c>
      <c r="CO199">
        <v>3.66</v>
      </c>
      <c r="CP199">
        <v>15.42</v>
      </c>
      <c r="CQ199">
        <v>-48.97</v>
      </c>
      <c r="CR199">
        <v>7.37</v>
      </c>
      <c r="CS199">
        <v>22.48</v>
      </c>
      <c r="CT199">
        <v>27.51</v>
      </c>
      <c r="CU199">
        <v>1.64</v>
      </c>
      <c r="CV199">
        <v>73.989999999999995</v>
      </c>
      <c r="CW199">
        <v>63.96</v>
      </c>
      <c r="DH199">
        <v>0</v>
      </c>
      <c r="DI199">
        <v>0.76789099999999999</v>
      </c>
      <c r="DJ199">
        <v>3.1638600000000003E-2</v>
      </c>
      <c r="DK199">
        <v>7.7726000000000003E-2</v>
      </c>
      <c r="DL199">
        <v>-8.0562099999999998E-2</v>
      </c>
      <c r="DM199">
        <v>0.134212</v>
      </c>
      <c r="DN199">
        <v>0.17465900000000001</v>
      </c>
      <c r="DO199">
        <v>0.30364400000000002</v>
      </c>
      <c r="DP199">
        <v>2.03874E-2</v>
      </c>
      <c r="DQ199">
        <v>1.4296</v>
      </c>
      <c r="DR199">
        <v>0.87725600000000004</v>
      </c>
      <c r="DS199" t="s">
        <v>1352</v>
      </c>
      <c r="DT199" t="s">
        <v>670</v>
      </c>
      <c r="DU199" t="s">
        <v>665</v>
      </c>
      <c r="DV199" t="s">
        <v>607</v>
      </c>
      <c r="DW199">
        <v>0.18048600000000001</v>
      </c>
      <c r="DX199">
        <v>0.179705</v>
      </c>
      <c r="DY199">
        <v>6.7</v>
      </c>
      <c r="DZ199">
        <v>7.8</v>
      </c>
      <c r="EC199">
        <v>2062.37</v>
      </c>
      <c r="ED199">
        <v>161.785</v>
      </c>
      <c r="EE199">
        <v>277.07299999999998</v>
      </c>
      <c r="EF199">
        <v>1217.55</v>
      </c>
      <c r="EG199">
        <v>0</v>
      </c>
      <c r="EH199">
        <v>-4302.38</v>
      </c>
      <c r="EI199">
        <v>0</v>
      </c>
      <c r="EJ199">
        <v>0</v>
      </c>
      <c r="EK199">
        <v>505.55700000000002</v>
      </c>
      <c r="EL199">
        <v>936.40899999999999</v>
      </c>
      <c r="EM199">
        <v>2025.88</v>
      </c>
      <c r="EN199">
        <v>119.621</v>
      </c>
      <c r="EO199">
        <v>3003.87</v>
      </c>
      <c r="EP199">
        <v>0</v>
      </c>
      <c r="EQ199">
        <v>0</v>
      </c>
      <c r="ER199">
        <v>0</v>
      </c>
      <c r="ES199">
        <v>43.1646</v>
      </c>
      <c r="ET199">
        <v>43.1646</v>
      </c>
      <c r="EU199">
        <v>24.8</v>
      </c>
      <c r="EV199">
        <v>15.24</v>
      </c>
      <c r="EW199">
        <v>3.66</v>
      </c>
      <c r="EX199">
        <v>15.29</v>
      </c>
      <c r="EY199">
        <v>0</v>
      </c>
      <c r="EZ199">
        <v>-48.93</v>
      </c>
      <c r="FA199">
        <v>0</v>
      </c>
      <c r="FB199">
        <v>0</v>
      </c>
      <c r="FC199">
        <v>7.37</v>
      </c>
      <c r="FD199">
        <v>22.42</v>
      </c>
      <c r="FE199">
        <v>27.51</v>
      </c>
      <c r="FF199">
        <v>1.64</v>
      </c>
      <c r="FG199">
        <v>69</v>
      </c>
      <c r="FT199">
        <v>0</v>
      </c>
      <c r="FU199">
        <v>0.58556299999999994</v>
      </c>
      <c r="FV199">
        <v>3.1638600000000003E-2</v>
      </c>
      <c r="FW199">
        <v>8.0348600000000006E-2</v>
      </c>
      <c r="FX199">
        <v>0</v>
      </c>
      <c r="FY199">
        <v>-8.0562099999999998E-2</v>
      </c>
      <c r="FZ199">
        <v>0</v>
      </c>
      <c r="GA199">
        <v>0</v>
      </c>
      <c r="GB199">
        <v>0.134212</v>
      </c>
      <c r="GC199">
        <v>0.173878</v>
      </c>
      <c r="GD199">
        <v>0.30364400000000002</v>
      </c>
      <c r="GE199">
        <v>2.03874E-2</v>
      </c>
      <c r="GF199">
        <v>1.2491099999999999</v>
      </c>
      <c r="GG199">
        <v>4047.34</v>
      </c>
      <c r="GH199">
        <v>1163.69</v>
      </c>
      <c r="GI199">
        <v>277.07299999999998</v>
      </c>
      <c r="GJ199">
        <v>2735.08</v>
      </c>
      <c r="GK199">
        <v>2135</v>
      </c>
      <c r="GL199">
        <v>930.00099999999998</v>
      </c>
      <c r="GM199">
        <v>2637.81</v>
      </c>
      <c r="GN199">
        <v>297.5</v>
      </c>
      <c r="GO199">
        <v>14223.5</v>
      </c>
      <c r="GP199">
        <v>0</v>
      </c>
      <c r="GQ199">
        <v>0</v>
      </c>
      <c r="GR199">
        <v>65.400000000000006</v>
      </c>
      <c r="GS199">
        <v>65.400000000000006</v>
      </c>
      <c r="GT199">
        <v>48.62</v>
      </c>
      <c r="GU199">
        <v>54.25</v>
      </c>
      <c r="GV199">
        <v>3.66</v>
      </c>
      <c r="GW199">
        <v>35.96</v>
      </c>
      <c r="GX199">
        <v>31.93</v>
      </c>
      <c r="GY199">
        <v>36.700699999999998</v>
      </c>
      <c r="GZ199">
        <v>36.39</v>
      </c>
      <c r="HA199">
        <v>4.13</v>
      </c>
      <c r="HB199">
        <v>251.64099999999999</v>
      </c>
      <c r="HC199">
        <v>48.62</v>
      </c>
      <c r="HD199">
        <v>54.25</v>
      </c>
      <c r="HE199">
        <v>3.66</v>
      </c>
      <c r="HF199">
        <v>35.96</v>
      </c>
      <c r="HG199">
        <v>31.93</v>
      </c>
      <c r="HH199">
        <v>26.26</v>
      </c>
      <c r="HI199">
        <v>36.39</v>
      </c>
      <c r="HJ199">
        <v>4.13</v>
      </c>
      <c r="HK199">
        <v>241.2</v>
      </c>
      <c r="ID199">
        <v>0</v>
      </c>
      <c r="IE199">
        <v>2.4552900000000002</v>
      </c>
      <c r="IF199">
        <v>3.1638600000000003E-2</v>
      </c>
      <c r="IG199">
        <v>0.296898</v>
      </c>
      <c r="IH199">
        <v>0.62342900000000001</v>
      </c>
      <c r="II199">
        <v>0.118043</v>
      </c>
      <c r="IJ199">
        <v>0.43196400000000001</v>
      </c>
      <c r="IK199">
        <v>6.2929700000000005E-2</v>
      </c>
      <c r="IL199">
        <v>4.0202</v>
      </c>
      <c r="IM199">
        <v>46.9</v>
      </c>
      <c r="IN199">
        <v>19.5</v>
      </c>
      <c r="IO199">
        <v>27.4</v>
      </c>
      <c r="IP199">
        <v>48.9</v>
      </c>
      <c r="IQ199">
        <v>19.5</v>
      </c>
      <c r="IR199">
        <v>29.4</v>
      </c>
      <c r="IU199">
        <v>58.99</v>
      </c>
      <c r="IV199">
        <v>0</v>
      </c>
      <c r="IW199">
        <v>63.96</v>
      </c>
      <c r="IX199">
        <v>0</v>
      </c>
      <c r="IY199">
        <v>58.99</v>
      </c>
      <c r="IZ199">
        <v>0</v>
      </c>
      <c r="JA199">
        <v>142.49</v>
      </c>
      <c r="JB199">
        <v>0</v>
      </c>
      <c r="JK199">
        <v>1</v>
      </c>
      <c r="JL199">
        <v>2.8233299999999999</v>
      </c>
      <c r="JM199">
        <v>2.8233299999999999</v>
      </c>
      <c r="JP199">
        <v>4303.6400000000003</v>
      </c>
      <c r="JQ199">
        <v>2.8233299999999999</v>
      </c>
      <c r="JR199">
        <v>0.3</v>
      </c>
      <c r="JS199">
        <v>0.36</v>
      </c>
      <c r="JT199">
        <v>1.1200000000000001</v>
      </c>
      <c r="JU199">
        <v>0.31</v>
      </c>
      <c r="JV199">
        <v>0.35</v>
      </c>
      <c r="JW199">
        <v>1.1399999999999999</v>
      </c>
      <c r="JZ199">
        <v>1</v>
      </c>
      <c r="KA199">
        <v>1</v>
      </c>
      <c r="KB199">
        <v>18.739999999999998</v>
      </c>
      <c r="KC199">
        <v>18.938800000000001</v>
      </c>
      <c r="KD199">
        <v>21.222999999999999</v>
      </c>
      <c r="KE199">
        <v>21.4724</v>
      </c>
      <c r="KF199">
        <v>45.204000000000001</v>
      </c>
      <c r="KG199">
        <v>45.942900000000002</v>
      </c>
      <c r="KJ199">
        <v>437.91699999999997</v>
      </c>
      <c r="KK199">
        <v>37.955500000000001</v>
      </c>
      <c r="KL199">
        <v>55.284100000000002</v>
      </c>
      <c r="KM199">
        <v>236.16499999999999</v>
      </c>
      <c r="KN199">
        <v>0</v>
      </c>
      <c r="KO199">
        <v>-658.89300000000003</v>
      </c>
      <c r="KP199">
        <v>0</v>
      </c>
      <c r="KQ199">
        <v>0</v>
      </c>
      <c r="KR199">
        <v>109.703</v>
      </c>
      <c r="KS199">
        <v>186.60599999999999</v>
      </c>
      <c r="KT199">
        <v>413.96499999999997</v>
      </c>
      <c r="KU199">
        <v>26.198699999999999</v>
      </c>
      <c r="KV199">
        <v>844.90099999999995</v>
      </c>
      <c r="KW199">
        <v>0</v>
      </c>
      <c r="KX199">
        <v>0</v>
      </c>
      <c r="KY199">
        <v>0</v>
      </c>
      <c r="KZ199">
        <v>274.108</v>
      </c>
      <c r="LA199">
        <v>274.108</v>
      </c>
      <c r="LB199">
        <v>452.577</v>
      </c>
      <c r="LC199">
        <v>50.783700000000003</v>
      </c>
      <c r="LD199">
        <v>55.284100000000002</v>
      </c>
      <c r="LE199">
        <v>232.35300000000001</v>
      </c>
      <c r="LF199">
        <v>-658.89300000000003</v>
      </c>
      <c r="LG199">
        <v>109.703</v>
      </c>
      <c r="LH199">
        <v>187.58699999999999</v>
      </c>
      <c r="LI199">
        <v>413.96499999999997</v>
      </c>
      <c r="LJ199">
        <v>26.198699999999999</v>
      </c>
      <c r="LK199">
        <v>869.55899999999997</v>
      </c>
      <c r="LL199">
        <v>0</v>
      </c>
      <c r="LM199">
        <v>0</v>
      </c>
      <c r="LN199">
        <v>274.108</v>
      </c>
      <c r="LO199">
        <v>274.108</v>
      </c>
      <c r="LP199">
        <v>849.577</v>
      </c>
      <c r="LQ199">
        <v>282.12700000000001</v>
      </c>
      <c r="LR199">
        <v>55.284100000000002</v>
      </c>
      <c r="LS199">
        <v>534.86</v>
      </c>
      <c r="LT199">
        <v>463.08</v>
      </c>
      <c r="LU199">
        <v>187.226</v>
      </c>
      <c r="LV199">
        <v>544.68899999999996</v>
      </c>
      <c r="LW199">
        <v>71.471400000000003</v>
      </c>
      <c r="LX199">
        <v>2988.32</v>
      </c>
      <c r="LY199">
        <v>0</v>
      </c>
      <c r="LZ199">
        <v>0</v>
      </c>
      <c r="MA199">
        <v>415.30900000000003</v>
      </c>
      <c r="MB199">
        <v>415.30900000000003</v>
      </c>
    </row>
    <row r="200" spans="1:340" x14ac:dyDescent="0.25">
      <c r="A200" s="26">
        <v>44502.60527777778</v>
      </c>
      <c r="B200" t="s">
        <v>1540</v>
      </c>
      <c r="C200" t="s">
        <v>1057</v>
      </c>
      <c r="D200">
        <v>12</v>
      </c>
      <c r="E200">
        <v>1</v>
      </c>
      <c r="F200">
        <v>1440</v>
      </c>
      <c r="G200" t="s">
        <v>87</v>
      </c>
      <c r="H200" t="s">
        <v>112</v>
      </c>
      <c r="I200">
        <v>-221.61</v>
      </c>
      <c r="J200">
        <v>-79.3</v>
      </c>
      <c r="K200">
        <v>-101.6</v>
      </c>
      <c r="L200">
        <v>126.7</v>
      </c>
      <c r="O200">
        <v>299.267</v>
      </c>
      <c r="P200">
        <v>2980.34</v>
      </c>
      <c r="Q200">
        <v>220.96700000000001</v>
      </c>
      <c r="R200">
        <v>0</v>
      </c>
      <c r="S200">
        <v>0</v>
      </c>
      <c r="T200">
        <v>0</v>
      </c>
      <c r="U200">
        <v>0</v>
      </c>
      <c r="V200">
        <v>0</v>
      </c>
      <c r="W200">
        <v>355.303</v>
      </c>
      <c r="X200">
        <v>778.05499999999995</v>
      </c>
      <c r="Y200">
        <v>2025.88</v>
      </c>
      <c r="Z200">
        <v>84.538300000000007</v>
      </c>
      <c r="AA200">
        <v>6744.35</v>
      </c>
      <c r="AB200">
        <v>3500.57</v>
      </c>
      <c r="AC200">
        <v>471.18</v>
      </c>
      <c r="AD200">
        <v>167.90700000000001</v>
      </c>
      <c r="AE200">
        <v>0</v>
      </c>
      <c r="AF200">
        <v>43.1646</v>
      </c>
      <c r="AG200">
        <v>682.25199999999995</v>
      </c>
      <c r="AH200">
        <v>639.08699999999999</v>
      </c>
      <c r="AI200">
        <v>77.239999999999995</v>
      </c>
      <c r="AJ200">
        <v>177.94</v>
      </c>
      <c r="AK200">
        <v>4.25</v>
      </c>
      <c r="AL200">
        <v>23.45</v>
      </c>
      <c r="AM200">
        <v>0</v>
      </c>
      <c r="AN200">
        <v>0</v>
      </c>
      <c r="AO200">
        <v>0</v>
      </c>
      <c r="AP200">
        <v>0</v>
      </c>
      <c r="AQ200">
        <v>7.56</v>
      </c>
      <c r="AR200">
        <v>21.98</v>
      </c>
      <c r="AS200">
        <v>40.11</v>
      </c>
      <c r="AT200">
        <v>1.69</v>
      </c>
      <c r="AU200">
        <v>354.22</v>
      </c>
      <c r="AV200">
        <v>282.88</v>
      </c>
      <c r="BI200">
        <v>0</v>
      </c>
      <c r="BJ200">
        <v>5.1003999999999996</v>
      </c>
      <c r="BK200">
        <v>2.5231900000000002E-2</v>
      </c>
      <c r="BL200">
        <v>0</v>
      </c>
      <c r="BM200">
        <v>0</v>
      </c>
      <c r="BN200">
        <v>0</v>
      </c>
      <c r="BO200">
        <v>0</v>
      </c>
      <c r="BP200">
        <v>0</v>
      </c>
      <c r="BQ200">
        <v>9.4323199999999996E-2</v>
      </c>
      <c r="BR200">
        <v>0.14130999999999999</v>
      </c>
      <c r="BS200">
        <v>0.30364400000000002</v>
      </c>
      <c r="BT200">
        <v>1.44081E-2</v>
      </c>
      <c r="BU200">
        <v>5.6793199999999997</v>
      </c>
      <c r="BV200">
        <v>5.1256300000000001</v>
      </c>
      <c r="BW200">
        <v>86.065700000000007</v>
      </c>
      <c r="BX200">
        <v>166.51300000000001</v>
      </c>
      <c r="BY200">
        <v>220.96700000000001</v>
      </c>
      <c r="BZ200">
        <v>80.118300000000005</v>
      </c>
      <c r="CA200">
        <v>-3793.71</v>
      </c>
      <c r="CB200">
        <v>355.303</v>
      </c>
      <c r="CC200">
        <v>774.32799999999997</v>
      </c>
      <c r="CD200">
        <v>2025.88</v>
      </c>
      <c r="CE200">
        <v>84.538300000000007</v>
      </c>
      <c r="CF200">
        <v>-1.1924199999999999E-4</v>
      </c>
      <c r="CG200">
        <v>553.66399999999999</v>
      </c>
      <c r="CH200">
        <v>127.03700000000001</v>
      </c>
      <c r="CI200">
        <v>110.017</v>
      </c>
      <c r="CJ200">
        <v>43.1646</v>
      </c>
      <c r="CK200">
        <v>280.21800000000002</v>
      </c>
      <c r="CL200">
        <v>237.053</v>
      </c>
      <c r="CM200">
        <v>20.92</v>
      </c>
      <c r="CN200">
        <v>19.14</v>
      </c>
      <c r="CO200">
        <v>4.25</v>
      </c>
      <c r="CP200">
        <v>16.96</v>
      </c>
      <c r="CQ200">
        <v>-62.24</v>
      </c>
      <c r="CR200">
        <v>7.56</v>
      </c>
      <c r="CS200">
        <v>21.89</v>
      </c>
      <c r="CT200">
        <v>40.11</v>
      </c>
      <c r="CU200">
        <v>1.69</v>
      </c>
      <c r="CV200">
        <v>70.28</v>
      </c>
      <c r="CW200">
        <v>61.27</v>
      </c>
      <c r="DH200">
        <v>0</v>
      </c>
      <c r="DI200">
        <v>0.58449499999999999</v>
      </c>
      <c r="DJ200">
        <v>2.5231900000000002E-2</v>
      </c>
      <c r="DK200">
        <v>1.3782900000000001E-2</v>
      </c>
      <c r="DL200">
        <v>0</v>
      </c>
      <c r="DM200">
        <v>9.4323199999999996E-2</v>
      </c>
      <c r="DN200">
        <v>0.140768</v>
      </c>
      <c r="DO200">
        <v>0.30364400000000002</v>
      </c>
      <c r="DP200">
        <v>1.44081E-2</v>
      </c>
      <c r="DQ200">
        <v>1.17665</v>
      </c>
      <c r="DR200">
        <v>0.62351000000000001</v>
      </c>
      <c r="DS200" t="s">
        <v>1352</v>
      </c>
      <c r="DT200" t="s">
        <v>670</v>
      </c>
      <c r="DU200" t="s">
        <v>665</v>
      </c>
      <c r="DV200" t="s">
        <v>501</v>
      </c>
      <c r="DW200">
        <v>-4.5026700000000002</v>
      </c>
      <c r="DX200">
        <v>-4.5021199999999997</v>
      </c>
      <c r="DY200">
        <v>-404</v>
      </c>
      <c r="DZ200">
        <v>-361.7</v>
      </c>
      <c r="EC200">
        <v>299.267</v>
      </c>
      <c r="ED200">
        <v>2980.34</v>
      </c>
      <c r="EE200">
        <v>220.96700000000001</v>
      </c>
      <c r="EF200">
        <v>0</v>
      </c>
      <c r="EG200">
        <v>0</v>
      </c>
      <c r="EH200">
        <v>0</v>
      </c>
      <c r="EI200">
        <v>0</v>
      </c>
      <c r="EJ200">
        <v>0</v>
      </c>
      <c r="EK200">
        <v>355.303</v>
      </c>
      <c r="EL200">
        <v>778.05499999999995</v>
      </c>
      <c r="EM200">
        <v>2025.88</v>
      </c>
      <c r="EN200">
        <v>84.538300000000007</v>
      </c>
      <c r="EO200">
        <v>6744.35</v>
      </c>
      <c r="EP200">
        <v>471.18</v>
      </c>
      <c r="EQ200">
        <v>167.90700000000001</v>
      </c>
      <c r="ER200">
        <v>0</v>
      </c>
      <c r="ES200">
        <v>43.1646</v>
      </c>
      <c r="ET200">
        <v>682.25199999999995</v>
      </c>
      <c r="EU200">
        <v>77.239999999999995</v>
      </c>
      <c r="EV200">
        <v>177.94</v>
      </c>
      <c r="EW200">
        <v>4.25</v>
      </c>
      <c r="EX200">
        <v>23.45</v>
      </c>
      <c r="EY200">
        <v>0</v>
      </c>
      <c r="EZ200">
        <v>0</v>
      </c>
      <c r="FA200">
        <v>0</v>
      </c>
      <c r="FB200">
        <v>0</v>
      </c>
      <c r="FC200">
        <v>7.56</v>
      </c>
      <c r="FD200">
        <v>21.98</v>
      </c>
      <c r="FE200">
        <v>40.11</v>
      </c>
      <c r="FF200">
        <v>1.69</v>
      </c>
      <c r="FG200">
        <v>354.22</v>
      </c>
      <c r="FT200">
        <v>0</v>
      </c>
      <c r="FU200">
        <v>5.1003999999999996</v>
      </c>
      <c r="FV200">
        <v>2.5231900000000002E-2</v>
      </c>
      <c r="FW200">
        <v>0</v>
      </c>
      <c r="FX200">
        <v>0</v>
      </c>
      <c r="FY200">
        <v>0</v>
      </c>
      <c r="FZ200">
        <v>0</v>
      </c>
      <c r="GA200">
        <v>0</v>
      </c>
      <c r="GB200">
        <v>9.4323199999999996E-2</v>
      </c>
      <c r="GC200">
        <v>0.14130999999999999</v>
      </c>
      <c r="GD200">
        <v>0.30364400000000002</v>
      </c>
      <c r="GE200">
        <v>1.44081E-2</v>
      </c>
      <c r="GF200">
        <v>5.6793199999999997</v>
      </c>
      <c r="GG200">
        <v>300.202</v>
      </c>
      <c r="GH200">
        <v>956.38099999999997</v>
      </c>
      <c r="GI200">
        <v>220.96700000000001</v>
      </c>
      <c r="GJ200">
        <v>0</v>
      </c>
      <c r="GK200">
        <v>1607</v>
      </c>
      <c r="GL200">
        <v>930.00099999999998</v>
      </c>
      <c r="GM200">
        <v>2037.2</v>
      </c>
      <c r="GN200">
        <v>264.5</v>
      </c>
      <c r="GO200">
        <v>6316.25</v>
      </c>
      <c r="GP200">
        <v>249.89400000000001</v>
      </c>
      <c r="GQ200">
        <v>163.02000000000001</v>
      </c>
      <c r="GR200">
        <v>65.400000000000006</v>
      </c>
      <c r="GS200">
        <v>478.31299999999999</v>
      </c>
      <c r="GT200">
        <v>45.909599999999998</v>
      </c>
      <c r="GU200">
        <v>58.63</v>
      </c>
      <c r="GV200">
        <v>4.25</v>
      </c>
      <c r="GW200">
        <v>55.5122</v>
      </c>
      <c r="GX200">
        <v>35.049999999999997</v>
      </c>
      <c r="GY200">
        <v>33.846800000000002</v>
      </c>
      <c r="GZ200">
        <v>40.99</v>
      </c>
      <c r="HA200">
        <v>5.36</v>
      </c>
      <c r="HB200">
        <v>279.54899999999998</v>
      </c>
      <c r="HC200">
        <v>43.47</v>
      </c>
      <c r="HD200">
        <v>58.63</v>
      </c>
      <c r="HE200">
        <v>4.25</v>
      </c>
      <c r="HF200">
        <v>22.76</v>
      </c>
      <c r="HG200">
        <v>35.049999999999997</v>
      </c>
      <c r="HH200">
        <v>27.08</v>
      </c>
      <c r="HI200">
        <v>40.99</v>
      </c>
      <c r="HJ200">
        <v>5.36</v>
      </c>
      <c r="HK200">
        <v>237.59</v>
      </c>
      <c r="ID200">
        <v>0</v>
      </c>
      <c r="IE200">
        <v>1.85049</v>
      </c>
      <c r="IF200">
        <v>2.5231900000000002E-2</v>
      </c>
      <c r="IG200">
        <v>0</v>
      </c>
      <c r="IH200">
        <v>0.46925</v>
      </c>
      <c r="II200">
        <v>0.118043</v>
      </c>
      <c r="IJ200">
        <v>0.33360800000000002</v>
      </c>
      <c r="IK200">
        <v>5.5949199999999998E-2</v>
      </c>
      <c r="IL200">
        <v>2.8525700000000001</v>
      </c>
      <c r="IM200">
        <v>126.7</v>
      </c>
      <c r="IN200">
        <v>0</v>
      </c>
      <c r="IO200">
        <v>126.7</v>
      </c>
      <c r="IP200">
        <v>47.4</v>
      </c>
      <c r="IQ200">
        <v>22.3</v>
      </c>
      <c r="IR200">
        <v>25.1</v>
      </c>
      <c r="IU200">
        <v>187.45</v>
      </c>
      <c r="IV200">
        <v>95.43</v>
      </c>
      <c r="IW200">
        <v>26.54</v>
      </c>
      <c r="IX200">
        <v>34.729999999999997</v>
      </c>
      <c r="IY200">
        <v>187.45</v>
      </c>
      <c r="IZ200">
        <v>95.43</v>
      </c>
      <c r="JA200">
        <v>68.13</v>
      </c>
      <c r="JB200">
        <v>96.171800000000005</v>
      </c>
      <c r="JL200">
        <v>1</v>
      </c>
      <c r="JM200">
        <v>0</v>
      </c>
      <c r="JP200">
        <v>3794.83</v>
      </c>
      <c r="JQ200">
        <v>2.4895299999999998</v>
      </c>
      <c r="JR200">
        <v>0</v>
      </c>
      <c r="JS200">
        <v>0</v>
      </c>
      <c r="JT200">
        <v>5.0999999999999996</v>
      </c>
      <c r="JU200">
        <v>0.23</v>
      </c>
      <c r="JV200">
        <v>0.35</v>
      </c>
      <c r="JW200">
        <v>1.69</v>
      </c>
      <c r="JZ200">
        <v>1</v>
      </c>
      <c r="KA200">
        <v>1</v>
      </c>
      <c r="KB200">
        <v>67.795299999999997</v>
      </c>
      <c r="KC200">
        <v>61.496000000000002</v>
      </c>
      <c r="KD200">
        <v>22.110800000000001</v>
      </c>
      <c r="KE200">
        <v>14.441000000000001</v>
      </c>
      <c r="KF200">
        <v>33.168199999999999</v>
      </c>
      <c r="KG200">
        <v>31.316600000000001</v>
      </c>
      <c r="KJ200">
        <v>62.848999999999997</v>
      </c>
      <c r="KK200">
        <v>704.38800000000003</v>
      </c>
      <c r="KL200">
        <v>44.089199999999998</v>
      </c>
      <c r="KM200">
        <v>0</v>
      </c>
      <c r="KN200">
        <v>0</v>
      </c>
      <c r="KO200">
        <v>0</v>
      </c>
      <c r="KP200">
        <v>0</v>
      </c>
      <c r="KQ200">
        <v>0</v>
      </c>
      <c r="KR200">
        <v>77.098799999999997</v>
      </c>
      <c r="KS200">
        <v>154.452</v>
      </c>
      <c r="KT200">
        <v>413.96499999999997</v>
      </c>
      <c r="KU200">
        <v>18.5151</v>
      </c>
      <c r="KV200">
        <v>1475.36</v>
      </c>
      <c r="KW200">
        <v>2500.5700000000002</v>
      </c>
      <c r="KX200">
        <v>891.09</v>
      </c>
      <c r="KY200">
        <v>0</v>
      </c>
      <c r="KZ200">
        <v>229.07599999999999</v>
      </c>
      <c r="LA200">
        <v>3620.73</v>
      </c>
      <c r="LB200">
        <v>16.867100000000001</v>
      </c>
      <c r="LC200">
        <v>39.862299999999998</v>
      </c>
      <c r="LD200">
        <v>44.089199999999998</v>
      </c>
      <c r="LE200">
        <v>15.81</v>
      </c>
      <c r="LF200">
        <v>-580.99199999999996</v>
      </c>
      <c r="LG200">
        <v>77.098799999999997</v>
      </c>
      <c r="LH200">
        <v>153.667</v>
      </c>
      <c r="LI200">
        <v>413.96499999999997</v>
      </c>
      <c r="LJ200">
        <v>18.5151</v>
      </c>
      <c r="LK200">
        <v>198.88200000000001</v>
      </c>
      <c r="LL200">
        <v>674.18799999999999</v>
      </c>
      <c r="LM200">
        <v>583.86199999999997</v>
      </c>
      <c r="LN200">
        <v>229.07599999999999</v>
      </c>
      <c r="LO200">
        <v>1487.13</v>
      </c>
      <c r="LP200">
        <v>61.769300000000001</v>
      </c>
      <c r="LQ200">
        <v>231.49600000000001</v>
      </c>
      <c r="LR200">
        <v>44.089199999999998</v>
      </c>
      <c r="LS200">
        <v>0</v>
      </c>
      <c r="LT200">
        <v>348.55700000000002</v>
      </c>
      <c r="LU200">
        <v>187.226</v>
      </c>
      <c r="LV200">
        <v>420.666</v>
      </c>
      <c r="LW200">
        <v>63.543500000000002</v>
      </c>
      <c r="LX200">
        <v>1357.35</v>
      </c>
      <c r="LY200">
        <v>1326.19</v>
      </c>
      <c r="LZ200">
        <v>865.15</v>
      </c>
      <c r="MA200">
        <v>347.08</v>
      </c>
      <c r="MB200">
        <v>2538.42</v>
      </c>
    </row>
    <row r="201" spans="1:340" x14ac:dyDescent="0.25">
      <c r="A201" s="26">
        <v>44502.605439814812</v>
      </c>
      <c r="B201" t="s">
        <v>1541</v>
      </c>
      <c r="C201" t="s">
        <v>1059</v>
      </c>
      <c r="D201">
        <v>12</v>
      </c>
      <c r="E201">
        <v>1</v>
      </c>
      <c r="F201">
        <v>1440</v>
      </c>
      <c r="G201" t="s">
        <v>87</v>
      </c>
      <c r="H201" t="s">
        <v>393</v>
      </c>
      <c r="I201">
        <v>0</v>
      </c>
      <c r="O201">
        <v>352.11399999999998</v>
      </c>
      <c r="P201">
        <v>3086.1</v>
      </c>
      <c r="Q201">
        <v>0</v>
      </c>
      <c r="R201">
        <v>0</v>
      </c>
      <c r="S201">
        <v>0</v>
      </c>
      <c r="T201">
        <v>0</v>
      </c>
      <c r="U201">
        <v>0</v>
      </c>
      <c r="V201">
        <v>0</v>
      </c>
      <c r="W201">
        <v>355.303</v>
      </c>
      <c r="X201">
        <v>779.25699999999995</v>
      </c>
      <c r="Y201">
        <v>2025.88</v>
      </c>
      <c r="Z201">
        <v>84.538300000000007</v>
      </c>
      <c r="AA201">
        <v>6683.19</v>
      </c>
      <c r="AB201">
        <v>3438.21</v>
      </c>
      <c r="AC201">
        <v>426.53500000000003</v>
      </c>
      <c r="AD201">
        <v>160.97399999999999</v>
      </c>
      <c r="AE201">
        <v>0</v>
      </c>
      <c r="AF201">
        <v>43.1646</v>
      </c>
      <c r="AG201">
        <v>630.67399999999998</v>
      </c>
      <c r="AH201">
        <v>587.50900000000001</v>
      </c>
      <c r="AI201">
        <v>71.400000000000006</v>
      </c>
      <c r="AJ201">
        <v>185.33</v>
      </c>
      <c r="AK201">
        <v>0</v>
      </c>
      <c r="AL201">
        <v>22.48</v>
      </c>
      <c r="AM201">
        <v>0</v>
      </c>
      <c r="AN201">
        <v>0</v>
      </c>
      <c r="AO201">
        <v>0</v>
      </c>
      <c r="AP201">
        <v>0</v>
      </c>
      <c r="AQ201">
        <v>7.56</v>
      </c>
      <c r="AR201">
        <v>22</v>
      </c>
      <c r="AS201">
        <v>40.11</v>
      </c>
      <c r="AT201">
        <v>1.69</v>
      </c>
      <c r="AU201">
        <v>350.57</v>
      </c>
      <c r="AV201">
        <v>279.20999999999998</v>
      </c>
      <c r="BI201">
        <v>0</v>
      </c>
      <c r="BJ201">
        <v>5.3811799999999996</v>
      </c>
      <c r="BK201">
        <v>0</v>
      </c>
      <c r="BL201">
        <v>0</v>
      </c>
      <c r="BM201">
        <v>0</v>
      </c>
      <c r="BN201">
        <v>0</v>
      </c>
      <c r="BO201">
        <v>0</v>
      </c>
      <c r="BP201">
        <v>0</v>
      </c>
      <c r="BQ201">
        <v>9.4323199999999996E-2</v>
      </c>
      <c r="BR201">
        <v>0.141404</v>
      </c>
      <c r="BS201">
        <v>0.30364400000000002</v>
      </c>
      <c r="BT201">
        <v>1.44081E-2</v>
      </c>
      <c r="BU201">
        <v>5.9349600000000002</v>
      </c>
      <c r="BV201">
        <v>5.3811799999999996</v>
      </c>
      <c r="BW201">
        <v>352.11399999999998</v>
      </c>
      <c r="BX201">
        <v>3086.1</v>
      </c>
      <c r="BY201">
        <v>0</v>
      </c>
      <c r="BZ201">
        <v>0</v>
      </c>
      <c r="CA201">
        <v>0</v>
      </c>
      <c r="CB201">
        <v>355.303</v>
      </c>
      <c r="CC201">
        <v>779.25699999999995</v>
      </c>
      <c r="CD201">
        <v>2025.88</v>
      </c>
      <c r="CE201">
        <v>84.538300000000007</v>
      </c>
      <c r="CF201">
        <v>6683.19</v>
      </c>
      <c r="CG201">
        <v>3438.21</v>
      </c>
      <c r="CH201">
        <v>426.53500000000003</v>
      </c>
      <c r="CI201">
        <v>160.97399999999999</v>
      </c>
      <c r="CJ201">
        <v>43.1646</v>
      </c>
      <c r="CK201">
        <v>630.67399999999998</v>
      </c>
      <c r="CL201">
        <v>587.50900000000001</v>
      </c>
      <c r="CM201">
        <v>71.400000000000006</v>
      </c>
      <c r="CN201">
        <v>185.33</v>
      </c>
      <c r="CO201">
        <v>0</v>
      </c>
      <c r="CP201">
        <v>22.48</v>
      </c>
      <c r="CQ201">
        <v>0</v>
      </c>
      <c r="CR201">
        <v>7.56</v>
      </c>
      <c r="CS201">
        <v>22</v>
      </c>
      <c r="CT201">
        <v>40.11</v>
      </c>
      <c r="CU201">
        <v>1.69</v>
      </c>
      <c r="CV201">
        <v>350.57</v>
      </c>
      <c r="CW201">
        <v>279.20999999999998</v>
      </c>
      <c r="DH201">
        <v>0</v>
      </c>
      <c r="DI201">
        <v>5.3811799999999996</v>
      </c>
      <c r="DJ201">
        <v>0</v>
      </c>
      <c r="DK201">
        <v>0</v>
      </c>
      <c r="DL201">
        <v>0</v>
      </c>
      <c r="DM201">
        <v>9.4323199999999996E-2</v>
      </c>
      <c r="DN201">
        <v>0.141404</v>
      </c>
      <c r="DO201">
        <v>0.30364400000000002</v>
      </c>
      <c r="DP201">
        <v>1.44081E-2</v>
      </c>
      <c r="DQ201">
        <v>5.9349600000000002</v>
      </c>
      <c r="DR201">
        <v>5.3811799999999996</v>
      </c>
      <c r="DS201" t="s">
        <v>1352</v>
      </c>
      <c r="DT201" t="s">
        <v>670</v>
      </c>
      <c r="DU201" t="s">
        <v>665</v>
      </c>
      <c r="DV201" t="s">
        <v>501</v>
      </c>
      <c r="DW201">
        <v>0</v>
      </c>
      <c r="DX201">
        <v>0</v>
      </c>
      <c r="DY201">
        <v>0</v>
      </c>
      <c r="DZ201">
        <v>0</v>
      </c>
      <c r="IU201">
        <v>191.52</v>
      </c>
      <c r="IV201">
        <v>87.69</v>
      </c>
      <c r="IW201">
        <v>191.52</v>
      </c>
      <c r="IX201">
        <v>87.69</v>
      </c>
      <c r="JL201">
        <v>1</v>
      </c>
      <c r="JM201">
        <v>0</v>
      </c>
      <c r="JR201">
        <v>0</v>
      </c>
      <c r="JS201">
        <v>0</v>
      </c>
      <c r="JT201">
        <v>4.8152299999999997</v>
      </c>
      <c r="JU201">
        <v>0</v>
      </c>
      <c r="JV201">
        <v>0</v>
      </c>
      <c r="JW201">
        <v>4.8152299999999997</v>
      </c>
      <c r="JZ201">
        <v>1</v>
      </c>
      <c r="KA201">
        <v>1</v>
      </c>
      <c r="KB201">
        <v>66.669499999999999</v>
      </c>
      <c r="KC201">
        <v>61.811599999999999</v>
      </c>
      <c r="KD201">
        <v>66.669499999999999</v>
      </c>
      <c r="KE201">
        <v>61.811599999999999</v>
      </c>
      <c r="KF201">
        <v>0</v>
      </c>
      <c r="KG201">
        <v>0</v>
      </c>
      <c r="KJ201">
        <v>74.173199999999994</v>
      </c>
      <c r="KK201">
        <v>729.78200000000004</v>
      </c>
      <c r="KL201">
        <v>0</v>
      </c>
      <c r="KM201">
        <v>0</v>
      </c>
      <c r="KN201">
        <v>0</v>
      </c>
      <c r="KO201">
        <v>0</v>
      </c>
      <c r="KP201">
        <v>0</v>
      </c>
      <c r="KQ201">
        <v>0</v>
      </c>
      <c r="KR201">
        <v>77.098799999999997</v>
      </c>
      <c r="KS201">
        <v>154.68899999999999</v>
      </c>
      <c r="KT201">
        <v>413.96499999999997</v>
      </c>
      <c r="KU201">
        <v>18.5151</v>
      </c>
      <c r="KV201">
        <v>1468.22</v>
      </c>
      <c r="KW201">
        <v>2263.63</v>
      </c>
      <c r="KX201">
        <v>854.29700000000003</v>
      </c>
      <c r="KY201">
        <v>0</v>
      </c>
      <c r="KZ201">
        <v>229.07599999999999</v>
      </c>
      <c r="LA201">
        <v>3347.01</v>
      </c>
      <c r="LB201">
        <v>74.173199999999994</v>
      </c>
      <c r="LC201">
        <v>729.78200000000004</v>
      </c>
      <c r="LD201">
        <v>0</v>
      </c>
      <c r="LE201">
        <v>0</v>
      </c>
      <c r="LF201">
        <v>0</v>
      </c>
      <c r="LG201">
        <v>77.098799999999997</v>
      </c>
      <c r="LH201">
        <v>154.68899999999999</v>
      </c>
      <c r="LI201">
        <v>413.96499999999997</v>
      </c>
      <c r="LJ201">
        <v>18.5151</v>
      </c>
      <c r="LK201">
        <v>1468.22</v>
      </c>
      <c r="LL201">
        <v>2263.63</v>
      </c>
      <c r="LM201">
        <v>854.29700000000003</v>
      </c>
      <c r="LN201">
        <v>229.07599999999999</v>
      </c>
      <c r="LO201">
        <v>3347.01</v>
      </c>
      <c r="LP201">
        <v>0</v>
      </c>
      <c r="LQ201">
        <v>0</v>
      </c>
      <c r="LR201">
        <v>0</v>
      </c>
      <c r="LS201">
        <v>0</v>
      </c>
      <c r="LT201">
        <v>0</v>
      </c>
      <c r="LU201">
        <v>0</v>
      </c>
      <c r="LV201">
        <v>0</v>
      </c>
      <c r="LW201">
        <v>0</v>
      </c>
      <c r="LX201">
        <v>0</v>
      </c>
      <c r="LY201">
        <v>0</v>
      </c>
      <c r="LZ201">
        <v>0</v>
      </c>
      <c r="MA201">
        <v>0</v>
      </c>
      <c r="MB201">
        <v>0</v>
      </c>
    </row>
    <row r="202" spans="1:340" x14ac:dyDescent="0.25">
      <c r="A202" s="26">
        <v>44502.605694444443</v>
      </c>
      <c r="B202" t="s">
        <v>1542</v>
      </c>
      <c r="C202" t="s">
        <v>1061</v>
      </c>
      <c r="D202">
        <v>12</v>
      </c>
      <c r="E202">
        <v>1</v>
      </c>
      <c r="F202">
        <v>1665</v>
      </c>
      <c r="G202" t="s">
        <v>87</v>
      </c>
      <c r="H202" t="s">
        <v>112</v>
      </c>
      <c r="I202">
        <v>-6.04</v>
      </c>
      <c r="O202">
        <v>379.94900000000001</v>
      </c>
      <c r="P202">
        <v>2987.21</v>
      </c>
      <c r="Q202">
        <v>0</v>
      </c>
      <c r="R202">
        <v>0</v>
      </c>
      <c r="S202">
        <v>0</v>
      </c>
      <c r="T202">
        <v>0</v>
      </c>
      <c r="U202">
        <v>0</v>
      </c>
      <c r="V202">
        <v>0</v>
      </c>
      <c r="W202">
        <v>395.20800000000003</v>
      </c>
      <c r="X202">
        <v>778.31899999999996</v>
      </c>
      <c r="Y202">
        <v>2025.88</v>
      </c>
      <c r="Z202">
        <v>96.498500000000007</v>
      </c>
      <c r="AA202">
        <v>6663.07</v>
      </c>
      <c r="AB202">
        <v>3367.16</v>
      </c>
      <c r="AC202">
        <v>469.03199999999998</v>
      </c>
      <c r="AD202">
        <v>162.87</v>
      </c>
      <c r="AE202">
        <v>0</v>
      </c>
      <c r="AF202">
        <v>43.1646</v>
      </c>
      <c r="AG202">
        <v>675.06700000000001</v>
      </c>
      <c r="AH202">
        <v>631.90200000000004</v>
      </c>
      <c r="AI202">
        <v>67.790000000000006</v>
      </c>
      <c r="AJ202">
        <v>162</v>
      </c>
      <c r="AK202">
        <v>0</v>
      </c>
      <c r="AL202">
        <v>19.670000000000002</v>
      </c>
      <c r="AM202">
        <v>0</v>
      </c>
      <c r="AN202">
        <v>0</v>
      </c>
      <c r="AO202">
        <v>0</v>
      </c>
      <c r="AP202">
        <v>0</v>
      </c>
      <c r="AQ202">
        <v>7.27</v>
      </c>
      <c r="AR202">
        <v>19.010000000000002</v>
      </c>
      <c r="AS202">
        <v>34.69</v>
      </c>
      <c r="AT202">
        <v>1.67</v>
      </c>
      <c r="AU202">
        <v>312.10000000000002</v>
      </c>
      <c r="AV202">
        <v>249.46</v>
      </c>
      <c r="BI202">
        <v>0</v>
      </c>
      <c r="BJ202">
        <v>5.38992</v>
      </c>
      <c r="BK202">
        <v>0</v>
      </c>
      <c r="BL202">
        <v>0</v>
      </c>
      <c r="BM202">
        <v>0</v>
      </c>
      <c r="BN202">
        <v>0</v>
      </c>
      <c r="BO202">
        <v>0</v>
      </c>
      <c r="BP202">
        <v>0</v>
      </c>
      <c r="BQ202">
        <v>0.104917</v>
      </c>
      <c r="BR202">
        <v>0.141314</v>
      </c>
      <c r="BS202">
        <v>0.30364400000000002</v>
      </c>
      <c r="BT202">
        <v>1.6446499999999999E-2</v>
      </c>
      <c r="BU202">
        <v>5.9562400000000002</v>
      </c>
      <c r="BV202">
        <v>5.38992</v>
      </c>
      <c r="BW202">
        <v>372.964</v>
      </c>
      <c r="BX202">
        <v>2899.24</v>
      </c>
      <c r="BY202">
        <v>0</v>
      </c>
      <c r="BZ202">
        <v>0</v>
      </c>
      <c r="CA202">
        <v>0</v>
      </c>
      <c r="CB202">
        <v>395.20800000000003</v>
      </c>
      <c r="CC202">
        <v>778.05499999999995</v>
      </c>
      <c r="CD202">
        <v>2025.88</v>
      </c>
      <c r="CE202">
        <v>96.498500000000007</v>
      </c>
      <c r="CF202">
        <v>6567.85</v>
      </c>
      <c r="CG202">
        <v>3272.2</v>
      </c>
      <c r="CH202">
        <v>458.52499999999998</v>
      </c>
      <c r="CI202">
        <v>162.87</v>
      </c>
      <c r="CJ202">
        <v>43.1646</v>
      </c>
      <c r="CK202">
        <v>664.56</v>
      </c>
      <c r="CL202">
        <v>621.39499999999998</v>
      </c>
      <c r="CM202">
        <v>66.290000000000006</v>
      </c>
      <c r="CN202">
        <v>157.46</v>
      </c>
      <c r="CO202">
        <v>0</v>
      </c>
      <c r="CP202">
        <v>19.670000000000002</v>
      </c>
      <c r="CQ202">
        <v>0</v>
      </c>
      <c r="CR202">
        <v>7.27</v>
      </c>
      <c r="CS202">
        <v>19.010000000000002</v>
      </c>
      <c r="CT202">
        <v>34.69</v>
      </c>
      <c r="CU202">
        <v>1.67</v>
      </c>
      <c r="CV202">
        <v>306.06</v>
      </c>
      <c r="CW202">
        <v>243.42</v>
      </c>
      <c r="DH202">
        <v>0</v>
      </c>
      <c r="DI202">
        <v>5.2798400000000001</v>
      </c>
      <c r="DJ202">
        <v>0</v>
      </c>
      <c r="DK202">
        <v>0</v>
      </c>
      <c r="DL202">
        <v>0</v>
      </c>
      <c r="DM202">
        <v>0.104917</v>
      </c>
      <c r="DN202">
        <v>0.141342</v>
      </c>
      <c r="DO202">
        <v>0.30364400000000002</v>
      </c>
      <c r="DP202">
        <v>1.6446499999999999E-2</v>
      </c>
      <c r="DQ202">
        <v>5.84619</v>
      </c>
      <c r="DR202">
        <v>5.2798400000000001</v>
      </c>
      <c r="DS202" t="s">
        <v>1352</v>
      </c>
      <c r="DT202" t="s">
        <v>670</v>
      </c>
      <c r="DU202" t="s">
        <v>665</v>
      </c>
      <c r="DV202" t="s">
        <v>501</v>
      </c>
      <c r="DW202">
        <v>-0.110051</v>
      </c>
      <c r="DX202">
        <v>-0.110079</v>
      </c>
      <c r="DY202">
        <v>-2</v>
      </c>
      <c r="DZ202">
        <v>-2.5</v>
      </c>
      <c r="IU202">
        <v>167.78</v>
      </c>
      <c r="IV202">
        <v>81.680000000000007</v>
      </c>
      <c r="IW202">
        <v>163.13</v>
      </c>
      <c r="IX202">
        <v>80.290000000000006</v>
      </c>
      <c r="JL202">
        <v>1</v>
      </c>
      <c r="JM202">
        <v>0</v>
      </c>
      <c r="JR202">
        <v>0</v>
      </c>
      <c r="JS202">
        <v>0</v>
      </c>
      <c r="JT202">
        <v>5.0459899999999998</v>
      </c>
      <c r="JU202">
        <v>0</v>
      </c>
      <c r="JV202">
        <v>0</v>
      </c>
      <c r="JW202">
        <v>4.9683599999999997</v>
      </c>
      <c r="JZ202">
        <v>2</v>
      </c>
      <c r="KA202">
        <v>2</v>
      </c>
      <c r="KB202">
        <v>71.661100000000005</v>
      </c>
      <c r="KC202">
        <v>66.458799999999997</v>
      </c>
      <c r="KD202">
        <v>69.639099999999999</v>
      </c>
      <c r="KE202">
        <v>63.784700000000001</v>
      </c>
      <c r="KF202">
        <v>0</v>
      </c>
      <c r="KG202">
        <v>0</v>
      </c>
      <c r="KJ202">
        <v>79.866799999999998</v>
      </c>
      <c r="KK202">
        <v>708.17700000000002</v>
      </c>
      <c r="KL202">
        <v>0</v>
      </c>
      <c r="KM202">
        <v>0</v>
      </c>
      <c r="KN202">
        <v>0</v>
      </c>
      <c r="KO202">
        <v>0</v>
      </c>
      <c r="KP202">
        <v>0</v>
      </c>
      <c r="KQ202">
        <v>0</v>
      </c>
      <c r="KR202">
        <v>85.757900000000006</v>
      </c>
      <c r="KS202">
        <v>154.49100000000001</v>
      </c>
      <c r="KT202">
        <v>413.96499999999997</v>
      </c>
      <c r="KU202">
        <v>21.134499999999999</v>
      </c>
      <c r="KV202">
        <v>1463.39</v>
      </c>
      <c r="KW202">
        <v>2489.17</v>
      </c>
      <c r="KX202">
        <v>864.35699999999997</v>
      </c>
      <c r="KY202">
        <v>0</v>
      </c>
      <c r="KZ202">
        <v>229.07599999999999</v>
      </c>
      <c r="LA202">
        <v>3582.6</v>
      </c>
      <c r="LB202">
        <v>78.358800000000002</v>
      </c>
      <c r="LC202">
        <v>687.86900000000003</v>
      </c>
      <c r="LD202">
        <v>0</v>
      </c>
      <c r="LE202">
        <v>0</v>
      </c>
      <c r="LF202">
        <v>0</v>
      </c>
      <c r="LG202">
        <v>85.757900000000006</v>
      </c>
      <c r="LH202">
        <v>154.435</v>
      </c>
      <c r="LI202">
        <v>413.96499999999997</v>
      </c>
      <c r="LJ202">
        <v>21.134499999999999</v>
      </c>
      <c r="LK202">
        <v>1441.52</v>
      </c>
      <c r="LL202">
        <v>2433.41</v>
      </c>
      <c r="LM202">
        <v>864.35699999999997</v>
      </c>
      <c r="LN202">
        <v>229.07599999999999</v>
      </c>
      <c r="LO202">
        <v>3526.84</v>
      </c>
      <c r="LP202">
        <v>0</v>
      </c>
      <c r="LQ202">
        <v>0</v>
      </c>
      <c r="LR202">
        <v>0</v>
      </c>
      <c r="LS202">
        <v>0</v>
      </c>
      <c r="LT202">
        <v>0</v>
      </c>
      <c r="LU202">
        <v>0</v>
      </c>
      <c r="LV202">
        <v>0</v>
      </c>
      <c r="LW202">
        <v>0</v>
      </c>
      <c r="LX202">
        <v>0</v>
      </c>
      <c r="LY202">
        <v>0</v>
      </c>
      <c r="LZ202">
        <v>0</v>
      </c>
      <c r="MA202">
        <v>0</v>
      </c>
      <c r="MB202">
        <v>0</v>
      </c>
    </row>
    <row r="203" spans="1:340" x14ac:dyDescent="0.25">
      <c r="A203" s="26">
        <v>44502.60596064815</v>
      </c>
      <c r="B203" t="s">
        <v>1543</v>
      </c>
      <c r="C203" t="s">
        <v>1063</v>
      </c>
      <c r="D203">
        <v>12</v>
      </c>
      <c r="E203">
        <v>1</v>
      </c>
      <c r="F203">
        <v>1665</v>
      </c>
      <c r="G203" t="s">
        <v>87</v>
      </c>
      <c r="H203" t="s">
        <v>393</v>
      </c>
      <c r="I203">
        <v>19.829999999999998</v>
      </c>
      <c r="O203">
        <v>348.29700000000003</v>
      </c>
      <c r="P203">
        <v>2373.2800000000002</v>
      </c>
      <c r="Q203">
        <v>0</v>
      </c>
      <c r="R203">
        <v>0</v>
      </c>
      <c r="S203">
        <v>0</v>
      </c>
      <c r="T203">
        <v>0</v>
      </c>
      <c r="U203">
        <v>0</v>
      </c>
      <c r="V203">
        <v>0</v>
      </c>
      <c r="W203">
        <v>395.20800000000003</v>
      </c>
      <c r="X203">
        <v>777.31799999999998</v>
      </c>
      <c r="Y203">
        <v>2025.88</v>
      </c>
      <c r="Z203">
        <v>96.498500000000007</v>
      </c>
      <c r="AA203">
        <v>6016.48</v>
      </c>
      <c r="AB203">
        <v>2721.58</v>
      </c>
      <c r="AC203">
        <v>430.69799999999998</v>
      </c>
      <c r="AD203">
        <v>162.87</v>
      </c>
      <c r="AE203">
        <v>0</v>
      </c>
      <c r="AF203">
        <v>43.1646</v>
      </c>
      <c r="AG203">
        <v>636.73299999999995</v>
      </c>
      <c r="AH203">
        <v>593.56799999999998</v>
      </c>
      <c r="AI203">
        <v>62.2</v>
      </c>
      <c r="AJ203">
        <v>141.72</v>
      </c>
      <c r="AK203">
        <v>0</v>
      </c>
      <c r="AL203">
        <v>19.670000000000002</v>
      </c>
      <c r="AM203">
        <v>0</v>
      </c>
      <c r="AN203">
        <v>0</v>
      </c>
      <c r="AO203">
        <v>0</v>
      </c>
      <c r="AP203">
        <v>0</v>
      </c>
      <c r="AQ203">
        <v>7.27</v>
      </c>
      <c r="AR203">
        <v>18.989999999999998</v>
      </c>
      <c r="AS203">
        <v>34.69</v>
      </c>
      <c r="AT203">
        <v>1.67</v>
      </c>
      <c r="AU203">
        <v>286.20999999999998</v>
      </c>
      <c r="AV203">
        <v>223.59</v>
      </c>
      <c r="BI203">
        <v>0</v>
      </c>
      <c r="BJ203">
        <v>4.9698599999999997</v>
      </c>
      <c r="BK203">
        <v>0</v>
      </c>
      <c r="BL203">
        <v>0</v>
      </c>
      <c r="BM203">
        <v>0</v>
      </c>
      <c r="BN203">
        <v>0</v>
      </c>
      <c r="BO203">
        <v>0</v>
      </c>
      <c r="BP203">
        <v>0</v>
      </c>
      <c r="BQ203">
        <v>0.104917</v>
      </c>
      <c r="BR203">
        <v>0.14133699999999999</v>
      </c>
      <c r="BS203">
        <v>0.30364400000000002</v>
      </c>
      <c r="BT203">
        <v>1.6446499999999999E-2</v>
      </c>
      <c r="BU203">
        <v>5.5362</v>
      </c>
      <c r="BV203">
        <v>4.9698599999999997</v>
      </c>
      <c r="BW203">
        <v>372.964</v>
      </c>
      <c r="BX203">
        <v>2899.24</v>
      </c>
      <c r="BY203">
        <v>0</v>
      </c>
      <c r="BZ203">
        <v>0</v>
      </c>
      <c r="CA203">
        <v>0</v>
      </c>
      <c r="CB203">
        <v>395.20800000000003</v>
      </c>
      <c r="CC203">
        <v>778.05499999999995</v>
      </c>
      <c r="CD203">
        <v>2025.88</v>
      </c>
      <c r="CE203">
        <v>96.498500000000007</v>
      </c>
      <c r="CF203">
        <v>6567.85</v>
      </c>
      <c r="CG203">
        <v>3272.2</v>
      </c>
      <c r="CH203">
        <v>458.52499999999998</v>
      </c>
      <c r="CI203">
        <v>162.87</v>
      </c>
      <c r="CJ203">
        <v>43.1646</v>
      </c>
      <c r="CK203">
        <v>664.56</v>
      </c>
      <c r="CL203">
        <v>621.39499999999998</v>
      </c>
      <c r="CM203">
        <v>66.290000000000006</v>
      </c>
      <c r="CN203">
        <v>157.46</v>
      </c>
      <c r="CO203">
        <v>0</v>
      </c>
      <c r="CP203">
        <v>19.670000000000002</v>
      </c>
      <c r="CQ203">
        <v>0</v>
      </c>
      <c r="CR203">
        <v>7.27</v>
      </c>
      <c r="CS203">
        <v>19.010000000000002</v>
      </c>
      <c r="CT203">
        <v>34.69</v>
      </c>
      <c r="CU203">
        <v>1.67</v>
      </c>
      <c r="CV203">
        <v>306.06</v>
      </c>
      <c r="CW203">
        <v>243.42</v>
      </c>
      <c r="DH203">
        <v>0</v>
      </c>
      <c r="DI203">
        <v>5.2798400000000001</v>
      </c>
      <c r="DJ203">
        <v>0</v>
      </c>
      <c r="DK203">
        <v>0</v>
      </c>
      <c r="DL203">
        <v>0</v>
      </c>
      <c r="DM203">
        <v>0.104917</v>
      </c>
      <c r="DN203">
        <v>0.141342</v>
      </c>
      <c r="DO203">
        <v>0.30364400000000002</v>
      </c>
      <c r="DP203">
        <v>1.6446499999999999E-2</v>
      </c>
      <c r="DQ203">
        <v>5.84619</v>
      </c>
      <c r="DR203">
        <v>5.2798400000000001</v>
      </c>
      <c r="DS203" t="s">
        <v>1352</v>
      </c>
      <c r="DT203" t="s">
        <v>670</v>
      </c>
      <c r="DU203" t="s">
        <v>665</v>
      </c>
      <c r="DV203" t="s">
        <v>501</v>
      </c>
      <c r="DW203">
        <v>0.30998399999999998</v>
      </c>
      <c r="DX203">
        <v>0.309979</v>
      </c>
      <c r="DY203">
        <v>6.5</v>
      </c>
      <c r="DZ203">
        <v>8.1</v>
      </c>
      <c r="IU203">
        <v>147.02000000000001</v>
      </c>
      <c r="IV203">
        <v>76.569999999999993</v>
      </c>
      <c r="IW203">
        <v>163.13</v>
      </c>
      <c r="IX203">
        <v>80.290000000000006</v>
      </c>
      <c r="JL203">
        <v>1</v>
      </c>
      <c r="JM203">
        <v>0</v>
      </c>
      <c r="JR203">
        <v>0</v>
      </c>
      <c r="JS203">
        <v>0</v>
      </c>
      <c r="JT203">
        <v>4.69651</v>
      </c>
      <c r="JU203">
        <v>0</v>
      </c>
      <c r="JV203">
        <v>0</v>
      </c>
      <c r="JW203">
        <v>4.9683599999999997</v>
      </c>
      <c r="JZ203">
        <v>2</v>
      </c>
      <c r="KA203">
        <v>2</v>
      </c>
      <c r="KB203">
        <v>67.690799999999996</v>
      </c>
      <c r="KC203">
        <v>59.833300000000001</v>
      </c>
      <c r="KD203">
        <v>69.639099999999999</v>
      </c>
      <c r="KE203">
        <v>63.784700000000001</v>
      </c>
      <c r="KF203">
        <v>0</v>
      </c>
      <c r="KG203">
        <v>0</v>
      </c>
      <c r="KJ203">
        <v>73.210300000000004</v>
      </c>
      <c r="KK203">
        <v>568.99699999999996</v>
      </c>
      <c r="KL203">
        <v>0</v>
      </c>
      <c r="KM203">
        <v>0</v>
      </c>
      <c r="KN203">
        <v>0</v>
      </c>
      <c r="KO203">
        <v>0</v>
      </c>
      <c r="KP203">
        <v>0</v>
      </c>
      <c r="KQ203">
        <v>0</v>
      </c>
      <c r="KR203">
        <v>85.757900000000006</v>
      </c>
      <c r="KS203">
        <v>154.286</v>
      </c>
      <c r="KT203">
        <v>413.96499999999997</v>
      </c>
      <c r="KU203">
        <v>21.134499999999999</v>
      </c>
      <c r="KV203">
        <v>1317.35</v>
      </c>
      <c r="KW203">
        <v>2285.73</v>
      </c>
      <c r="KX203">
        <v>864.35699999999997</v>
      </c>
      <c r="KY203">
        <v>0</v>
      </c>
      <c r="KZ203">
        <v>229.07599999999999</v>
      </c>
      <c r="LA203">
        <v>3379.16</v>
      </c>
      <c r="LB203">
        <v>78.358800000000002</v>
      </c>
      <c r="LC203">
        <v>687.86900000000003</v>
      </c>
      <c r="LD203">
        <v>0</v>
      </c>
      <c r="LE203">
        <v>0</v>
      </c>
      <c r="LF203">
        <v>0</v>
      </c>
      <c r="LG203">
        <v>85.757900000000006</v>
      </c>
      <c r="LH203">
        <v>154.435</v>
      </c>
      <c r="LI203">
        <v>413.96499999999997</v>
      </c>
      <c r="LJ203">
        <v>21.134499999999999</v>
      </c>
      <c r="LK203">
        <v>1441.52</v>
      </c>
      <c r="LL203">
        <v>2433.41</v>
      </c>
      <c r="LM203">
        <v>864.35699999999997</v>
      </c>
      <c r="LN203">
        <v>229.07599999999999</v>
      </c>
      <c r="LO203">
        <v>3526.84</v>
      </c>
      <c r="LP203">
        <v>0</v>
      </c>
      <c r="LQ203">
        <v>0</v>
      </c>
      <c r="LR203">
        <v>0</v>
      </c>
      <c r="LS203">
        <v>0</v>
      </c>
      <c r="LT203">
        <v>0</v>
      </c>
      <c r="LU203">
        <v>0</v>
      </c>
      <c r="LV203">
        <v>0</v>
      </c>
      <c r="LW203">
        <v>0</v>
      </c>
      <c r="LX203">
        <v>0</v>
      </c>
      <c r="LY203">
        <v>0</v>
      </c>
      <c r="LZ203">
        <v>0</v>
      </c>
      <c r="MA203">
        <v>0</v>
      </c>
      <c r="MB203">
        <v>0</v>
      </c>
    </row>
    <row r="204" spans="1:340" x14ac:dyDescent="0.25">
      <c r="A204" s="26">
        <v>44502.606249999997</v>
      </c>
      <c r="B204" t="s">
        <v>1544</v>
      </c>
      <c r="C204" t="s">
        <v>1065</v>
      </c>
      <c r="D204">
        <v>12</v>
      </c>
      <c r="E204">
        <v>1</v>
      </c>
      <c r="F204">
        <v>1665</v>
      </c>
      <c r="G204" t="s">
        <v>87</v>
      </c>
      <c r="H204" t="s">
        <v>393</v>
      </c>
      <c r="I204">
        <v>19.2</v>
      </c>
      <c r="O204">
        <v>317.03699999999998</v>
      </c>
      <c r="P204">
        <v>1693.58</v>
      </c>
      <c r="Q204">
        <v>0</v>
      </c>
      <c r="R204">
        <v>0</v>
      </c>
      <c r="S204">
        <v>0</v>
      </c>
      <c r="T204">
        <v>0</v>
      </c>
      <c r="U204">
        <v>0</v>
      </c>
      <c r="V204">
        <v>0</v>
      </c>
      <c r="W204">
        <v>395.20800000000003</v>
      </c>
      <c r="X204">
        <v>775.84100000000001</v>
      </c>
      <c r="Y204">
        <v>2025.88</v>
      </c>
      <c r="Z204">
        <v>96.498500000000007</v>
      </c>
      <c r="AA204">
        <v>5304.04</v>
      </c>
      <c r="AB204">
        <v>2010.61</v>
      </c>
      <c r="AC204">
        <v>392.81400000000002</v>
      </c>
      <c r="AD204">
        <v>162.87</v>
      </c>
      <c r="AE204">
        <v>0</v>
      </c>
      <c r="AF204">
        <v>43.1646</v>
      </c>
      <c r="AG204">
        <v>598.84900000000005</v>
      </c>
      <c r="AH204">
        <v>555.68399999999997</v>
      </c>
      <c r="AI204">
        <v>56.67</v>
      </c>
      <c r="AJ204">
        <v>116.97</v>
      </c>
      <c r="AK204">
        <v>0</v>
      </c>
      <c r="AL204">
        <v>19.670000000000002</v>
      </c>
      <c r="AM204">
        <v>0</v>
      </c>
      <c r="AN204">
        <v>0</v>
      </c>
      <c r="AO204">
        <v>0</v>
      </c>
      <c r="AP204">
        <v>0</v>
      </c>
      <c r="AQ204">
        <v>7.27</v>
      </c>
      <c r="AR204">
        <v>18.97</v>
      </c>
      <c r="AS204">
        <v>34.69</v>
      </c>
      <c r="AT204">
        <v>1.67</v>
      </c>
      <c r="AU204">
        <v>255.91</v>
      </c>
      <c r="AV204">
        <v>193.31</v>
      </c>
      <c r="BI204">
        <v>0</v>
      </c>
      <c r="BJ204">
        <v>4.2470600000000003</v>
      </c>
      <c r="BK204">
        <v>0</v>
      </c>
      <c r="BL204">
        <v>0</v>
      </c>
      <c r="BM204">
        <v>0</v>
      </c>
      <c r="BN204">
        <v>0</v>
      </c>
      <c r="BO204">
        <v>0</v>
      </c>
      <c r="BP204">
        <v>0</v>
      </c>
      <c r="BQ204">
        <v>0.104917</v>
      </c>
      <c r="BR204">
        <v>0.14122499999999999</v>
      </c>
      <c r="BS204">
        <v>0.30364400000000002</v>
      </c>
      <c r="BT204">
        <v>1.6446499999999999E-2</v>
      </c>
      <c r="BU204">
        <v>4.8132900000000003</v>
      </c>
      <c r="BV204">
        <v>4.2470600000000003</v>
      </c>
      <c r="BW204">
        <v>339.79599999999999</v>
      </c>
      <c r="BX204">
        <v>2222.4499999999998</v>
      </c>
      <c r="BY204">
        <v>0</v>
      </c>
      <c r="BZ204">
        <v>0</v>
      </c>
      <c r="CA204">
        <v>0</v>
      </c>
      <c r="CB204">
        <v>395.20800000000003</v>
      </c>
      <c r="CC204">
        <v>776.92499999999995</v>
      </c>
      <c r="CD204">
        <v>2025.88</v>
      </c>
      <c r="CE204">
        <v>96.498500000000007</v>
      </c>
      <c r="CF204">
        <v>5856.76</v>
      </c>
      <c r="CG204">
        <v>2562.2399999999998</v>
      </c>
      <c r="CH204">
        <v>418.36900000000003</v>
      </c>
      <c r="CI204">
        <v>162.87</v>
      </c>
      <c r="CJ204">
        <v>43.1646</v>
      </c>
      <c r="CK204">
        <v>624.404</v>
      </c>
      <c r="CL204">
        <v>581.23900000000003</v>
      </c>
      <c r="CM204">
        <v>60.44</v>
      </c>
      <c r="CN204">
        <v>132.4</v>
      </c>
      <c r="CO204">
        <v>0</v>
      </c>
      <c r="CP204">
        <v>19.670000000000002</v>
      </c>
      <c r="CQ204">
        <v>0</v>
      </c>
      <c r="CR204">
        <v>7.27</v>
      </c>
      <c r="CS204">
        <v>18.989999999999998</v>
      </c>
      <c r="CT204">
        <v>34.69</v>
      </c>
      <c r="CU204">
        <v>1.67</v>
      </c>
      <c r="CV204">
        <v>275.13</v>
      </c>
      <c r="CW204">
        <v>212.51</v>
      </c>
      <c r="DH204">
        <v>0</v>
      </c>
      <c r="DI204">
        <v>4.6678699999999997</v>
      </c>
      <c r="DJ204">
        <v>0</v>
      </c>
      <c r="DK204">
        <v>0</v>
      </c>
      <c r="DL204">
        <v>0</v>
      </c>
      <c r="DM204">
        <v>0.104917</v>
      </c>
      <c r="DN204">
        <v>0.141292</v>
      </c>
      <c r="DO204">
        <v>0.30364400000000002</v>
      </c>
      <c r="DP204">
        <v>1.6446499999999999E-2</v>
      </c>
      <c r="DQ204">
        <v>5.2341699999999998</v>
      </c>
      <c r="DR204">
        <v>4.6678699999999997</v>
      </c>
      <c r="DS204" t="s">
        <v>1352</v>
      </c>
      <c r="DT204" t="s">
        <v>670</v>
      </c>
      <c r="DU204" t="s">
        <v>665</v>
      </c>
      <c r="DV204" t="s">
        <v>501</v>
      </c>
      <c r="DW204">
        <v>0.42087999999999998</v>
      </c>
      <c r="DX204">
        <v>0.42081299999999999</v>
      </c>
      <c r="DY204">
        <v>7</v>
      </c>
      <c r="DZ204">
        <v>9</v>
      </c>
      <c r="IU204">
        <v>121.78</v>
      </c>
      <c r="IV204">
        <v>71.53</v>
      </c>
      <c r="IW204">
        <v>137.56</v>
      </c>
      <c r="IX204">
        <v>74.95</v>
      </c>
      <c r="JL204">
        <v>1</v>
      </c>
      <c r="JM204">
        <v>0</v>
      </c>
      <c r="JR204">
        <v>0</v>
      </c>
      <c r="JS204">
        <v>0</v>
      </c>
      <c r="JT204">
        <v>4.3321100000000001</v>
      </c>
      <c r="JU204">
        <v>0</v>
      </c>
      <c r="JV204">
        <v>0</v>
      </c>
      <c r="JW204">
        <v>4.5939800000000002</v>
      </c>
      <c r="JZ204">
        <v>2</v>
      </c>
      <c r="KA204">
        <v>2</v>
      </c>
      <c r="KB204">
        <v>59.549199999999999</v>
      </c>
      <c r="KC204">
        <v>52.134900000000002</v>
      </c>
      <c r="KD204">
        <v>61.2453</v>
      </c>
      <c r="KE204">
        <v>55.256900000000002</v>
      </c>
      <c r="KF204">
        <v>0</v>
      </c>
      <c r="KG204">
        <v>0</v>
      </c>
      <c r="KJ204">
        <v>65.745199999999997</v>
      </c>
      <c r="KK204">
        <v>413.392</v>
      </c>
      <c r="KL204">
        <v>0</v>
      </c>
      <c r="KM204">
        <v>0</v>
      </c>
      <c r="KN204">
        <v>0</v>
      </c>
      <c r="KO204">
        <v>0</v>
      </c>
      <c r="KP204">
        <v>0</v>
      </c>
      <c r="KQ204">
        <v>0</v>
      </c>
      <c r="KR204">
        <v>85.757900000000006</v>
      </c>
      <c r="KS204">
        <v>154.00200000000001</v>
      </c>
      <c r="KT204">
        <v>413.96499999999997</v>
      </c>
      <c r="KU204">
        <v>21.134499999999999</v>
      </c>
      <c r="KV204">
        <v>1154</v>
      </c>
      <c r="KW204">
        <v>2084.6799999999998</v>
      </c>
      <c r="KX204">
        <v>864.35699999999997</v>
      </c>
      <c r="KY204">
        <v>0</v>
      </c>
      <c r="KZ204">
        <v>229.07599999999999</v>
      </c>
      <c r="LA204">
        <v>3178.11</v>
      </c>
      <c r="LB204">
        <v>70.4572</v>
      </c>
      <c r="LC204">
        <v>534.71199999999999</v>
      </c>
      <c r="LD204">
        <v>0</v>
      </c>
      <c r="LE204">
        <v>0</v>
      </c>
      <c r="LF204">
        <v>0</v>
      </c>
      <c r="LG204">
        <v>85.757900000000006</v>
      </c>
      <c r="LH204">
        <v>154.22300000000001</v>
      </c>
      <c r="LI204">
        <v>413.96499999999997</v>
      </c>
      <c r="LJ204">
        <v>21.134499999999999</v>
      </c>
      <c r="LK204">
        <v>1280.25</v>
      </c>
      <c r="LL204">
        <v>2220.3000000000002</v>
      </c>
      <c r="LM204">
        <v>864.35699999999997</v>
      </c>
      <c r="LN204">
        <v>229.07599999999999</v>
      </c>
      <c r="LO204">
        <v>3313.73</v>
      </c>
      <c r="LP204">
        <v>0</v>
      </c>
      <c r="LQ204">
        <v>0</v>
      </c>
      <c r="LR204">
        <v>0</v>
      </c>
      <c r="LS204">
        <v>0</v>
      </c>
      <c r="LT204">
        <v>0</v>
      </c>
      <c r="LU204">
        <v>0</v>
      </c>
      <c r="LV204">
        <v>0</v>
      </c>
      <c r="LW204">
        <v>0</v>
      </c>
      <c r="LX204">
        <v>0</v>
      </c>
      <c r="LY204">
        <v>0</v>
      </c>
      <c r="LZ204">
        <v>0</v>
      </c>
      <c r="MA204">
        <v>0</v>
      </c>
      <c r="MB204">
        <v>0</v>
      </c>
    </row>
    <row r="205" spans="1:340" x14ac:dyDescent="0.25">
      <c r="A205" s="26">
        <v>44502.606527777774</v>
      </c>
      <c r="B205" t="s">
        <v>1545</v>
      </c>
      <c r="C205" t="s">
        <v>1067</v>
      </c>
      <c r="D205">
        <v>12</v>
      </c>
      <c r="E205">
        <v>1</v>
      </c>
      <c r="F205">
        <v>1665</v>
      </c>
      <c r="G205" t="s">
        <v>87</v>
      </c>
      <c r="H205" t="s">
        <v>393</v>
      </c>
      <c r="I205">
        <v>19.2</v>
      </c>
      <c r="O205">
        <v>317.03699999999998</v>
      </c>
      <c r="P205">
        <v>1693.58</v>
      </c>
      <c r="Q205">
        <v>0</v>
      </c>
      <c r="R205">
        <v>0</v>
      </c>
      <c r="S205">
        <v>0</v>
      </c>
      <c r="T205">
        <v>0</v>
      </c>
      <c r="U205">
        <v>0</v>
      </c>
      <c r="V205">
        <v>0</v>
      </c>
      <c r="W205">
        <v>395.20800000000003</v>
      </c>
      <c r="X205">
        <v>775.84100000000001</v>
      </c>
      <c r="Y205">
        <v>2025.88</v>
      </c>
      <c r="Z205">
        <v>96.498500000000007</v>
      </c>
      <c r="AA205">
        <v>5304.04</v>
      </c>
      <c r="AB205">
        <v>2010.61</v>
      </c>
      <c r="AC205">
        <v>392.81400000000002</v>
      </c>
      <c r="AD205">
        <v>162.87</v>
      </c>
      <c r="AE205">
        <v>0</v>
      </c>
      <c r="AF205">
        <v>43.1646</v>
      </c>
      <c r="AG205">
        <v>598.84900000000005</v>
      </c>
      <c r="AH205">
        <v>555.68399999999997</v>
      </c>
      <c r="AI205">
        <v>56.67</v>
      </c>
      <c r="AJ205">
        <v>116.97</v>
      </c>
      <c r="AK205">
        <v>0</v>
      </c>
      <c r="AL205">
        <v>19.670000000000002</v>
      </c>
      <c r="AM205">
        <v>0</v>
      </c>
      <c r="AN205">
        <v>0</v>
      </c>
      <c r="AO205">
        <v>0</v>
      </c>
      <c r="AP205">
        <v>0</v>
      </c>
      <c r="AQ205">
        <v>7.27</v>
      </c>
      <c r="AR205">
        <v>18.97</v>
      </c>
      <c r="AS205">
        <v>34.69</v>
      </c>
      <c r="AT205">
        <v>1.67</v>
      </c>
      <c r="AU205">
        <v>255.91</v>
      </c>
      <c r="AV205">
        <v>193.31</v>
      </c>
      <c r="BI205">
        <v>0</v>
      </c>
      <c r="BJ205">
        <v>4.2470600000000003</v>
      </c>
      <c r="BK205">
        <v>0</v>
      </c>
      <c r="BL205">
        <v>0</v>
      </c>
      <c r="BM205">
        <v>0</v>
      </c>
      <c r="BN205">
        <v>0</v>
      </c>
      <c r="BO205">
        <v>0</v>
      </c>
      <c r="BP205">
        <v>0</v>
      </c>
      <c r="BQ205">
        <v>0.104917</v>
      </c>
      <c r="BR205">
        <v>0.14122499999999999</v>
      </c>
      <c r="BS205">
        <v>0.30364400000000002</v>
      </c>
      <c r="BT205">
        <v>1.6446499999999999E-2</v>
      </c>
      <c r="BU205">
        <v>4.8132900000000003</v>
      </c>
      <c r="BV205">
        <v>4.2470600000000003</v>
      </c>
      <c r="BW205">
        <v>339.79599999999999</v>
      </c>
      <c r="BX205">
        <v>2222.4499999999998</v>
      </c>
      <c r="BY205">
        <v>0</v>
      </c>
      <c r="BZ205">
        <v>0</v>
      </c>
      <c r="CA205">
        <v>0</v>
      </c>
      <c r="CB205">
        <v>395.20800000000003</v>
      </c>
      <c r="CC205">
        <v>776.92499999999995</v>
      </c>
      <c r="CD205">
        <v>2025.88</v>
      </c>
      <c r="CE205">
        <v>96.498500000000007</v>
      </c>
      <c r="CF205">
        <v>5856.76</v>
      </c>
      <c r="CG205">
        <v>2562.2399999999998</v>
      </c>
      <c r="CH205">
        <v>418.36900000000003</v>
      </c>
      <c r="CI205">
        <v>162.87</v>
      </c>
      <c r="CJ205">
        <v>43.1646</v>
      </c>
      <c r="CK205">
        <v>624.404</v>
      </c>
      <c r="CL205">
        <v>581.23900000000003</v>
      </c>
      <c r="CM205">
        <v>60.44</v>
      </c>
      <c r="CN205">
        <v>132.4</v>
      </c>
      <c r="CO205">
        <v>0</v>
      </c>
      <c r="CP205">
        <v>19.670000000000002</v>
      </c>
      <c r="CQ205">
        <v>0</v>
      </c>
      <c r="CR205">
        <v>7.27</v>
      </c>
      <c r="CS205">
        <v>18.989999999999998</v>
      </c>
      <c r="CT205">
        <v>34.69</v>
      </c>
      <c r="CU205">
        <v>1.67</v>
      </c>
      <c r="CV205">
        <v>275.13</v>
      </c>
      <c r="CW205">
        <v>212.51</v>
      </c>
      <c r="DH205">
        <v>0</v>
      </c>
      <c r="DI205">
        <v>4.6678699999999997</v>
      </c>
      <c r="DJ205">
        <v>0</v>
      </c>
      <c r="DK205">
        <v>0</v>
      </c>
      <c r="DL205">
        <v>0</v>
      </c>
      <c r="DM205">
        <v>0.104917</v>
      </c>
      <c r="DN205">
        <v>0.141292</v>
      </c>
      <c r="DO205">
        <v>0.30364400000000002</v>
      </c>
      <c r="DP205">
        <v>1.6446499999999999E-2</v>
      </c>
      <c r="DQ205">
        <v>5.2341699999999998</v>
      </c>
      <c r="DR205">
        <v>4.6678699999999997</v>
      </c>
      <c r="DS205" t="s">
        <v>1352</v>
      </c>
      <c r="DT205" t="s">
        <v>670</v>
      </c>
      <c r="DU205" t="s">
        <v>665</v>
      </c>
      <c r="DV205" t="s">
        <v>501</v>
      </c>
      <c r="DW205">
        <v>0.42087999999999998</v>
      </c>
      <c r="DX205">
        <v>0.42081299999999999</v>
      </c>
      <c r="DY205">
        <v>7</v>
      </c>
      <c r="DZ205">
        <v>9</v>
      </c>
      <c r="IU205">
        <v>121.78</v>
      </c>
      <c r="IV205">
        <v>71.53</v>
      </c>
      <c r="IW205">
        <v>137.56</v>
      </c>
      <c r="IX205">
        <v>74.95</v>
      </c>
      <c r="JL205">
        <v>1</v>
      </c>
      <c r="JM205">
        <v>0</v>
      </c>
      <c r="JR205">
        <v>0</v>
      </c>
      <c r="JS205">
        <v>0</v>
      </c>
      <c r="JT205">
        <v>4.3321100000000001</v>
      </c>
      <c r="JU205">
        <v>0</v>
      </c>
      <c r="JV205">
        <v>0</v>
      </c>
      <c r="JW205">
        <v>4.5939800000000002</v>
      </c>
      <c r="JZ205">
        <v>2</v>
      </c>
      <c r="KA205">
        <v>2</v>
      </c>
      <c r="KB205">
        <v>59.549199999999999</v>
      </c>
      <c r="KC205">
        <v>52.134900000000002</v>
      </c>
      <c r="KD205">
        <v>61.2453</v>
      </c>
      <c r="KE205">
        <v>55.256900000000002</v>
      </c>
      <c r="KF205">
        <v>0</v>
      </c>
      <c r="KG205">
        <v>0</v>
      </c>
      <c r="KJ205">
        <v>65.745199999999997</v>
      </c>
      <c r="KK205">
        <v>413.392</v>
      </c>
      <c r="KL205">
        <v>0</v>
      </c>
      <c r="KM205">
        <v>0</v>
      </c>
      <c r="KN205">
        <v>0</v>
      </c>
      <c r="KO205">
        <v>0</v>
      </c>
      <c r="KP205">
        <v>0</v>
      </c>
      <c r="KQ205">
        <v>0</v>
      </c>
      <c r="KR205">
        <v>85.757900000000006</v>
      </c>
      <c r="KS205">
        <v>154.00200000000001</v>
      </c>
      <c r="KT205">
        <v>413.96499999999997</v>
      </c>
      <c r="KU205">
        <v>21.134499999999999</v>
      </c>
      <c r="KV205">
        <v>1154</v>
      </c>
      <c r="KW205">
        <v>2084.6799999999998</v>
      </c>
      <c r="KX205">
        <v>864.35699999999997</v>
      </c>
      <c r="KY205">
        <v>0</v>
      </c>
      <c r="KZ205">
        <v>229.07599999999999</v>
      </c>
      <c r="LA205">
        <v>3178.11</v>
      </c>
      <c r="LB205">
        <v>70.4572</v>
      </c>
      <c r="LC205">
        <v>534.71199999999999</v>
      </c>
      <c r="LD205">
        <v>0</v>
      </c>
      <c r="LE205">
        <v>0</v>
      </c>
      <c r="LF205">
        <v>0</v>
      </c>
      <c r="LG205">
        <v>85.757900000000006</v>
      </c>
      <c r="LH205">
        <v>154.22300000000001</v>
      </c>
      <c r="LI205">
        <v>413.96499999999997</v>
      </c>
      <c r="LJ205">
        <v>21.134499999999999</v>
      </c>
      <c r="LK205">
        <v>1280.25</v>
      </c>
      <c r="LL205">
        <v>2220.3000000000002</v>
      </c>
      <c r="LM205">
        <v>864.35699999999997</v>
      </c>
      <c r="LN205">
        <v>229.07599999999999</v>
      </c>
      <c r="LO205">
        <v>3313.73</v>
      </c>
      <c r="LP205">
        <v>0</v>
      </c>
      <c r="LQ205">
        <v>0</v>
      </c>
      <c r="LR205">
        <v>0</v>
      </c>
      <c r="LS205">
        <v>0</v>
      </c>
      <c r="LT205">
        <v>0</v>
      </c>
      <c r="LU205">
        <v>0</v>
      </c>
      <c r="LV205">
        <v>0</v>
      </c>
      <c r="LW205">
        <v>0</v>
      </c>
      <c r="LX205">
        <v>0</v>
      </c>
      <c r="LY205">
        <v>0</v>
      </c>
      <c r="LZ205">
        <v>0</v>
      </c>
      <c r="MA205">
        <v>0</v>
      </c>
      <c r="MB205">
        <v>0</v>
      </c>
    </row>
    <row r="206" spans="1:340" x14ac:dyDescent="0.25">
      <c r="A206" s="26">
        <v>44502.606805555559</v>
      </c>
      <c r="B206" t="s">
        <v>1546</v>
      </c>
      <c r="C206" t="s">
        <v>1069</v>
      </c>
      <c r="D206">
        <v>12</v>
      </c>
      <c r="E206">
        <v>1</v>
      </c>
      <c r="F206">
        <v>1665</v>
      </c>
      <c r="G206" t="s">
        <v>87</v>
      </c>
      <c r="H206" t="s">
        <v>393</v>
      </c>
      <c r="I206">
        <v>20.23</v>
      </c>
      <c r="O206">
        <v>316.85199999999998</v>
      </c>
      <c r="P206">
        <v>1676.44</v>
      </c>
      <c r="Q206">
        <v>0</v>
      </c>
      <c r="R206">
        <v>0</v>
      </c>
      <c r="S206">
        <v>0</v>
      </c>
      <c r="T206">
        <v>0</v>
      </c>
      <c r="U206">
        <v>0</v>
      </c>
      <c r="V206">
        <v>0</v>
      </c>
      <c r="W206">
        <v>395.20800000000003</v>
      </c>
      <c r="X206">
        <v>775.76099999999997</v>
      </c>
      <c r="Y206">
        <v>2025.88</v>
      </c>
      <c r="Z206">
        <v>96.498500000000007</v>
      </c>
      <c r="AA206">
        <v>5286.64</v>
      </c>
      <c r="AB206">
        <v>1993.29</v>
      </c>
      <c r="AC206">
        <v>392.59399999999999</v>
      </c>
      <c r="AD206">
        <v>162.87</v>
      </c>
      <c r="AE206">
        <v>0</v>
      </c>
      <c r="AF206">
        <v>43.1646</v>
      </c>
      <c r="AG206">
        <v>598.62900000000002</v>
      </c>
      <c r="AH206">
        <v>555.46400000000006</v>
      </c>
      <c r="AI206">
        <v>56.63</v>
      </c>
      <c r="AJ206">
        <v>115.98</v>
      </c>
      <c r="AK206">
        <v>0</v>
      </c>
      <c r="AL206">
        <v>19.670000000000002</v>
      </c>
      <c r="AM206">
        <v>0</v>
      </c>
      <c r="AN206">
        <v>0</v>
      </c>
      <c r="AO206">
        <v>0</v>
      </c>
      <c r="AP206">
        <v>0</v>
      </c>
      <c r="AQ206">
        <v>7.27</v>
      </c>
      <c r="AR206">
        <v>18.97</v>
      </c>
      <c r="AS206">
        <v>34.69</v>
      </c>
      <c r="AT206">
        <v>1.67</v>
      </c>
      <c r="AU206">
        <v>254.88</v>
      </c>
      <c r="AV206">
        <v>192.28</v>
      </c>
      <c r="BI206">
        <v>0</v>
      </c>
      <c r="BJ206">
        <v>4.2482199999999999</v>
      </c>
      <c r="BK206">
        <v>0</v>
      </c>
      <c r="BL206">
        <v>0</v>
      </c>
      <c r="BM206">
        <v>0</v>
      </c>
      <c r="BN206">
        <v>0</v>
      </c>
      <c r="BO206">
        <v>0</v>
      </c>
      <c r="BP206">
        <v>0</v>
      </c>
      <c r="BQ206">
        <v>0.104917</v>
      </c>
      <c r="BR206">
        <v>0.141239</v>
      </c>
      <c r="BS206">
        <v>0.30364400000000002</v>
      </c>
      <c r="BT206">
        <v>1.6446499999999999E-2</v>
      </c>
      <c r="BU206">
        <v>4.8144600000000004</v>
      </c>
      <c r="BV206">
        <v>4.2482199999999999</v>
      </c>
      <c r="BW206">
        <v>339.79599999999999</v>
      </c>
      <c r="BX206">
        <v>2222.4499999999998</v>
      </c>
      <c r="BY206">
        <v>0</v>
      </c>
      <c r="BZ206">
        <v>0</v>
      </c>
      <c r="CA206">
        <v>0</v>
      </c>
      <c r="CB206">
        <v>395.20800000000003</v>
      </c>
      <c r="CC206">
        <v>776.92499999999995</v>
      </c>
      <c r="CD206">
        <v>2025.88</v>
      </c>
      <c r="CE206">
        <v>96.498500000000007</v>
      </c>
      <c r="CF206">
        <v>5856.76</v>
      </c>
      <c r="CG206">
        <v>2562.2399999999998</v>
      </c>
      <c r="CH206">
        <v>418.36900000000003</v>
      </c>
      <c r="CI206">
        <v>162.87</v>
      </c>
      <c r="CJ206">
        <v>43.1646</v>
      </c>
      <c r="CK206">
        <v>624.404</v>
      </c>
      <c r="CL206">
        <v>581.23900000000003</v>
      </c>
      <c r="CM206">
        <v>60.44</v>
      </c>
      <c r="CN206">
        <v>132.4</v>
      </c>
      <c r="CO206">
        <v>0</v>
      </c>
      <c r="CP206">
        <v>19.670000000000002</v>
      </c>
      <c r="CQ206">
        <v>0</v>
      </c>
      <c r="CR206">
        <v>7.27</v>
      </c>
      <c r="CS206">
        <v>18.989999999999998</v>
      </c>
      <c r="CT206">
        <v>34.69</v>
      </c>
      <c r="CU206">
        <v>1.67</v>
      </c>
      <c r="CV206">
        <v>275.13</v>
      </c>
      <c r="CW206">
        <v>212.51</v>
      </c>
      <c r="DH206">
        <v>0</v>
      </c>
      <c r="DI206">
        <v>4.6678699999999997</v>
      </c>
      <c r="DJ206">
        <v>0</v>
      </c>
      <c r="DK206">
        <v>0</v>
      </c>
      <c r="DL206">
        <v>0</v>
      </c>
      <c r="DM206">
        <v>0.104917</v>
      </c>
      <c r="DN206">
        <v>0.141292</v>
      </c>
      <c r="DO206">
        <v>0.30364400000000002</v>
      </c>
      <c r="DP206">
        <v>1.6446499999999999E-2</v>
      </c>
      <c r="DQ206">
        <v>5.2341699999999998</v>
      </c>
      <c r="DR206">
        <v>4.6678699999999997</v>
      </c>
      <c r="DS206" t="s">
        <v>1352</v>
      </c>
      <c r="DT206" t="s">
        <v>670</v>
      </c>
      <c r="DU206" t="s">
        <v>665</v>
      </c>
      <c r="DV206" t="s">
        <v>501</v>
      </c>
      <c r="DW206">
        <v>0.41970299999999999</v>
      </c>
      <c r="DX206">
        <v>0.41964899999999999</v>
      </c>
      <c r="DY206">
        <v>7.4</v>
      </c>
      <c r="DZ206">
        <v>9.5</v>
      </c>
      <c r="IU206">
        <v>120.79</v>
      </c>
      <c r="IV206">
        <v>71.489999999999995</v>
      </c>
      <c r="IW206">
        <v>137.56</v>
      </c>
      <c r="IX206">
        <v>74.95</v>
      </c>
      <c r="JL206">
        <v>1</v>
      </c>
      <c r="JM206">
        <v>0</v>
      </c>
      <c r="JR206">
        <v>0</v>
      </c>
      <c r="JS206">
        <v>0</v>
      </c>
      <c r="JT206">
        <v>4.3270200000000001</v>
      </c>
      <c r="JU206">
        <v>0</v>
      </c>
      <c r="JV206">
        <v>0</v>
      </c>
      <c r="JW206">
        <v>4.5939800000000002</v>
      </c>
      <c r="JZ206">
        <v>2</v>
      </c>
      <c r="KA206">
        <v>2</v>
      </c>
      <c r="KB206">
        <v>59.429600000000001</v>
      </c>
      <c r="KC206">
        <v>51.548999999999999</v>
      </c>
      <c r="KD206">
        <v>61.2453</v>
      </c>
      <c r="KE206">
        <v>55.256900000000002</v>
      </c>
      <c r="KF206">
        <v>0</v>
      </c>
      <c r="KG206">
        <v>0</v>
      </c>
      <c r="KJ206">
        <v>65.665000000000006</v>
      </c>
      <c r="KK206">
        <v>409.565</v>
      </c>
      <c r="KL206">
        <v>0</v>
      </c>
      <c r="KM206">
        <v>0</v>
      </c>
      <c r="KN206">
        <v>0</v>
      </c>
      <c r="KO206">
        <v>0</v>
      </c>
      <c r="KP206">
        <v>0</v>
      </c>
      <c r="KQ206">
        <v>0</v>
      </c>
      <c r="KR206">
        <v>85.757900000000006</v>
      </c>
      <c r="KS206">
        <v>153.98699999999999</v>
      </c>
      <c r="KT206">
        <v>413.96499999999997</v>
      </c>
      <c r="KU206">
        <v>21.134499999999999</v>
      </c>
      <c r="KV206">
        <v>1150.07</v>
      </c>
      <c r="KW206">
        <v>2083.5100000000002</v>
      </c>
      <c r="KX206">
        <v>864.35699999999997</v>
      </c>
      <c r="KY206">
        <v>0</v>
      </c>
      <c r="KZ206">
        <v>229.07599999999999</v>
      </c>
      <c r="LA206">
        <v>3176.94</v>
      </c>
      <c r="LB206">
        <v>70.4572</v>
      </c>
      <c r="LC206">
        <v>534.71199999999999</v>
      </c>
      <c r="LD206">
        <v>0</v>
      </c>
      <c r="LE206">
        <v>0</v>
      </c>
      <c r="LF206">
        <v>0</v>
      </c>
      <c r="LG206">
        <v>85.757900000000006</v>
      </c>
      <c r="LH206">
        <v>154.22300000000001</v>
      </c>
      <c r="LI206">
        <v>413.96499999999997</v>
      </c>
      <c r="LJ206">
        <v>21.134499999999999</v>
      </c>
      <c r="LK206">
        <v>1280.25</v>
      </c>
      <c r="LL206">
        <v>2220.3000000000002</v>
      </c>
      <c r="LM206">
        <v>864.35699999999997</v>
      </c>
      <c r="LN206">
        <v>229.07599999999999</v>
      </c>
      <c r="LO206">
        <v>3313.73</v>
      </c>
      <c r="LP206">
        <v>0</v>
      </c>
      <c r="LQ206">
        <v>0</v>
      </c>
      <c r="LR206">
        <v>0</v>
      </c>
      <c r="LS206">
        <v>0</v>
      </c>
      <c r="LT206">
        <v>0</v>
      </c>
      <c r="LU206">
        <v>0</v>
      </c>
      <c r="LV206">
        <v>0</v>
      </c>
      <c r="LW206">
        <v>0</v>
      </c>
      <c r="LX206">
        <v>0</v>
      </c>
      <c r="LY206">
        <v>0</v>
      </c>
      <c r="LZ206">
        <v>0</v>
      </c>
      <c r="MA206">
        <v>0</v>
      </c>
      <c r="MB206">
        <v>0</v>
      </c>
    </row>
    <row r="207" spans="1:340" x14ac:dyDescent="0.25">
      <c r="A207" s="26">
        <v>44502.607071759259</v>
      </c>
      <c r="B207" t="s">
        <v>1547</v>
      </c>
      <c r="C207" t="s">
        <v>1071</v>
      </c>
      <c r="D207">
        <v>12</v>
      </c>
      <c r="E207">
        <v>1</v>
      </c>
      <c r="F207">
        <v>1665</v>
      </c>
      <c r="G207" t="s">
        <v>87</v>
      </c>
      <c r="H207" t="s">
        <v>393</v>
      </c>
      <c r="I207">
        <v>51.14</v>
      </c>
      <c r="O207">
        <v>316.85199999999998</v>
      </c>
      <c r="P207">
        <v>1676.44</v>
      </c>
      <c r="Q207">
        <v>0</v>
      </c>
      <c r="R207">
        <v>0</v>
      </c>
      <c r="S207">
        <v>0</v>
      </c>
      <c r="T207">
        <v>0</v>
      </c>
      <c r="U207">
        <v>0</v>
      </c>
      <c r="V207">
        <v>0</v>
      </c>
      <c r="W207">
        <v>395.20800000000003</v>
      </c>
      <c r="X207">
        <v>775.76099999999997</v>
      </c>
      <c r="Y207">
        <v>2025.88</v>
      </c>
      <c r="Z207">
        <v>96.498500000000007</v>
      </c>
      <c r="AA207">
        <v>5286.64</v>
      </c>
      <c r="AB207">
        <v>1993.29</v>
      </c>
      <c r="AC207">
        <v>392.59399999999999</v>
      </c>
      <c r="AD207">
        <v>162.87</v>
      </c>
      <c r="AE207">
        <v>0</v>
      </c>
      <c r="AF207">
        <v>43.1646</v>
      </c>
      <c r="AG207">
        <v>598.62900000000002</v>
      </c>
      <c r="AH207">
        <v>555.46400000000006</v>
      </c>
      <c r="AI207">
        <v>56.63</v>
      </c>
      <c r="AJ207">
        <v>115.98</v>
      </c>
      <c r="AK207">
        <v>0</v>
      </c>
      <c r="AL207">
        <v>19.670000000000002</v>
      </c>
      <c r="AM207">
        <v>0</v>
      </c>
      <c r="AN207">
        <v>0</v>
      </c>
      <c r="AO207">
        <v>0</v>
      </c>
      <c r="AP207">
        <v>0</v>
      </c>
      <c r="AQ207">
        <v>7.27</v>
      </c>
      <c r="AR207">
        <v>18.97</v>
      </c>
      <c r="AS207">
        <v>34.69</v>
      </c>
      <c r="AT207">
        <v>1.67</v>
      </c>
      <c r="AU207">
        <v>254.88</v>
      </c>
      <c r="AV207">
        <v>192.28</v>
      </c>
      <c r="BI207">
        <v>0</v>
      </c>
      <c r="BJ207">
        <v>4.2482199999999999</v>
      </c>
      <c r="BK207">
        <v>0</v>
      </c>
      <c r="BL207">
        <v>0</v>
      </c>
      <c r="BM207">
        <v>0</v>
      </c>
      <c r="BN207">
        <v>0</v>
      </c>
      <c r="BO207">
        <v>0</v>
      </c>
      <c r="BP207">
        <v>0</v>
      </c>
      <c r="BQ207">
        <v>0.104917</v>
      </c>
      <c r="BR207">
        <v>0.141239</v>
      </c>
      <c r="BS207">
        <v>0.30364400000000002</v>
      </c>
      <c r="BT207">
        <v>1.6446499999999999E-2</v>
      </c>
      <c r="BU207">
        <v>4.8144600000000004</v>
      </c>
      <c r="BV207">
        <v>4.2482199999999999</v>
      </c>
      <c r="BW207">
        <v>372.964</v>
      </c>
      <c r="BX207">
        <v>2899.24</v>
      </c>
      <c r="BY207">
        <v>0</v>
      </c>
      <c r="BZ207">
        <v>0</v>
      </c>
      <c r="CA207">
        <v>0</v>
      </c>
      <c r="CB207">
        <v>395.20800000000003</v>
      </c>
      <c r="CC207">
        <v>778.05499999999995</v>
      </c>
      <c r="CD207">
        <v>2025.88</v>
      </c>
      <c r="CE207">
        <v>96.498500000000007</v>
      </c>
      <c r="CF207">
        <v>6567.85</v>
      </c>
      <c r="CG207">
        <v>3272.2</v>
      </c>
      <c r="CH207">
        <v>458.52499999999998</v>
      </c>
      <c r="CI207">
        <v>162.87</v>
      </c>
      <c r="CJ207">
        <v>43.1646</v>
      </c>
      <c r="CK207">
        <v>664.56</v>
      </c>
      <c r="CL207">
        <v>621.39499999999998</v>
      </c>
      <c r="CM207">
        <v>66.290000000000006</v>
      </c>
      <c r="CN207">
        <v>157.46</v>
      </c>
      <c r="CO207">
        <v>0</v>
      </c>
      <c r="CP207">
        <v>19.670000000000002</v>
      </c>
      <c r="CQ207">
        <v>0</v>
      </c>
      <c r="CR207">
        <v>7.27</v>
      </c>
      <c r="CS207">
        <v>19.010000000000002</v>
      </c>
      <c r="CT207">
        <v>34.69</v>
      </c>
      <c r="CU207">
        <v>1.67</v>
      </c>
      <c r="CV207">
        <v>306.06</v>
      </c>
      <c r="CW207">
        <v>243.42</v>
      </c>
      <c r="DH207">
        <v>0</v>
      </c>
      <c r="DI207">
        <v>5.2798400000000001</v>
      </c>
      <c r="DJ207">
        <v>0</v>
      </c>
      <c r="DK207">
        <v>0</v>
      </c>
      <c r="DL207">
        <v>0</v>
      </c>
      <c r="DM207">
        <v>0.104917</v>
      </c>
      <c r="DN207">
        <v>0.141342</v>
      </c>
      <c r="DO207">
        <v>0.30364400000000002</v>
      </c>
      <c r="DP207">
        <v>1.6446499999999999E-2</v>
      </c>
      <c r="DQ207">
        <v>5.84619</v>
      </c>
      <c r="DR207">
        <v>5.2798400000000001</v>
      </c>
      <c r="DS207" t="s">
        <v>1352</v>
      </c>
      <c r="DT207" t="s">
        <v>670</v>
      </c>
      <c r="DU207" t="s">
        <v>665</v>
      </c>
      <c r="DV207" t="s">
        <v>501</v>
      </c>
      <c r="DW207">
        <v>1.03172</v>
      </c>
      <c r="DX207">
        <v>1.03162</v>
      </c>
      <c r="DY207">
        <v>16.7</v>
      </c>
      <c r="DZ207">
        <v>21</v>
      </c>
      <c r="IU207">
        <v>120.79</v>
      </c>
      <c r="IV207">
        <v>71.489999999999995</v>
      </c>
      <c r="IW207">
        <v>163.13</v>
      </c>
      <c r="IX207">
        <v>80.290000000000006</v>
      </c>
      <c r="JL207">
        <v>1</v>
      </c>
      <c r="JM207">
        <v>0</v>
      </c>
      <c r="JR207">
        <v>0</v>
      </c>
      <c r="JS207">
        <v>0</v>
      </c>
      <c r="JT207">
        <v>4.3270200000000001</v>
      </c>
      <c r="JU207">
        <v>0</v>
      </c>
      <c r="JV207">
        <v>0</v>
      </c>
      <c r="JW207">
        <v>4.9683599999999997</v>
      </c>
      <c r="JZ207">
        <v>2</v>
      </c>
      <c r="KA207">
        <v>2</v>
      </c>
      <c r="KB207">
        <v>59.429600000000001</v>
      </c>
      <c r="KC207">
        <v>51.548999999999999</v>
      </c>
      <c r="KD207">
        <v>69.639099999999999</v>
      </c>
      <c r="KE207">
        <v>63.784700000000001</v>
      </c>
      <c r="KF207">
        <v>0</v>
      </c>
      <c r="KG207">
        <v>0</v>
      </c>
      <c r="KJ207">
        <v>65.665000000000006</v>
      </c>
      <c r="KK207">
        <v>409.565</v>
      </c>
      <c r="KL207">
        <v>0</v>
      </c>
      <c r="KM207">
        <v>0</v>
      </c>
      <c r="KN207">
        <v>0</v>
      </c>
      <c r="KO207">
        <v>0</v>
      </c>
      <c r="KP207">
        <v>0</v>
      </c>
      <c r="KQ207">
        <v>0</v>
      </c>
      <c r="KR207">
        <v>85.757900000000006</v>
      </c>
      <c r="KS207">
        <v>153.98699999999999</v>
      </c>
      <c r="KT207">
        <v>413.96499999999997</v>
      </c>
      <c r="KU207">
        <v>21.134499999999999</v>
      </c>
      <c r="KV207">
        <v>1150.07</v>
      </c>
      <c r="KW207">
        <v>2083.5100000000002</v>
      </c>
      <c r="KX207">
        <v>864.35699999999997</v>
      </c>
      <c r="KY207">
        <v>0</v>
      </c>
      <c r="KZ207">
        <v>229.07599999999999</v>
      </c>
      <c r="LA207">
        <v>3176.94</v>
      </c>
      <c r="LB207">
        <v>78.358800000000002</v>
      </c>
      <c r="LC207">
        <v>687.86900000000003</v>
      </c>
      <c r="LD207">
        <v>0</v>
      </c>
      <c r="LE207">
        <v>0</v>
      </c>
      <c r="LF207">
        <v>0</v>
      </c>
      <c r="LG207">
        <v>85.757900000000006</v>
      </c>
      <c r="LH207">
        <v>154.435</v>
      </c>
      <c r="LI207">
        <v>413.96499999999997</v>
      </c>
      <c r="LJ207">
        <v>21.134499999999999</v>
      </c>
      <c r="LK207">
        <v>1441.52</v>
      </c>
      <c r="LL207">
        <v>2433.41</v>
      </c>
      <c r="LM207">
        <v>864.35699999999997</v>
      </c>
      <c r="LN207">
        <v>229.07599999999999</v>
      </c>
      <c r="LO207">
        <v>3526.84</v>
      </c>
      <c r="LP207">
        <v>0</v>
      </c>
      <c r="LQ207">
        <v>0</v>
      </c>
      <c r="LR207">
        <v>0</v>
      </c>
      <c r="LS207">
        <v>0</v>
      </c>
      <c r="LT207">
        <v>0</v>
      </c>
      <c r="LU207">
        <v>0</v>
      </c>
      <c r="LV207">
        <v>0</v>
      </c>
      <c r="LW207">
        <v>0</v>
      </c>
      <c r="LX207">
        <v>0</v>
      </c>
      <c r="LY207">
        <v>0</v>
      </c>
      <c r="LZ207">
        <v>0</v>
      </c>
      <c r="MA207">
        <v>0</v>
      </c>
      <c r="MB207">
        <v>0</v>
      </c>
    </row>
    <row r="208" spans="1:340" x14ac:dyDescent="0.25">
      <c r="A208" s="26">
        <v>44502.607361111113</v>
      </c>
      <c r="B208" t="s">
        <v>1548</v>
      </c>
      <c r="C208" t="s">
        <v>1073</v>
      </c>
      <c r="D208">
        <v>12</v>
      </c>
      <c r="E208">
        <v>1</v>
      </c>
      <c r="F208">
        <v>1665</v>
      </c>
      <c r="G208" t="s">
        <v>87</v>
      </c>
      <c r="H208" t="s">
        <v>393</v>
      </c>
      <c r="I208">
        <v>21.32</v>
      </c>
      <c r="O208">
        <v>316.63200000000001</v>
      </c>
      <c r="P208">
        <v>1659.85</v>
      </c>
      <c r="Q208">
        <v>0</v>
      </c>
      <c r="R208">
        <v>0</v>
      </c>
      <c r="S208">
        <v>0</v>
      </c>
      <c r="T208">
        <v>0</v>
      </c>
      <c r="U208">
        <v>0</v>
      </c>
      <c r="V208">
        <v>0</v>
      </c>
      <c r="W208">
        <v>395.20800000000003</v>
      </c>
      <c r="X208">
        <v>775.68399999999997</v>
      </c>
      <c r="Y208">
        <v>2025.88</v>
      </c>
      <c r="Z208">
        <v>96.498500000000007</v>
      </c>
      <c r="AA208">
        <v>5269.76</v>
      </c>
      <c r="AB208">
        <v>1976.49</v>
      </c>
      <c r="AC208">
        <v>392.32900000000001</v>
      </c>
      <c r="AD208">
        <v>162.87</v>
      </c>
      <c r="AE208">
        <v>0</v>
      </c>
      <c r="AF208">
        <v>43.1646</v>
      </c>
      <c r="AG208">
        <v>598.36400000000003</v>
      </c>
      <c r="AH208">
        <v>555.19899999999996</v>
      </c>
      <c r="AI208">
        <v>56.6</v>
      </c>
      <c r="AJ208">
        <v>114.92</v>
      </c>
      <c r="AK208">
        <v>0</v>
      </c>
      <c r="AL208">
        <v>19.670000000000002</v>
      </c>
      <c r="AM208">
        <v>0</v>
      </c>
      <c r="AN208">
        <v>0</v>
      </c>
      <c r="AO208">
        <v>0</v>
      </c>
      <c r="AP208">
        <v>0</v>
      </c>
      <c r="AQ208">
        <v>7.27</v>
      </c>
      <c r="AR208">
        <v>18.97</v>
      </c>
      <c r="AS208">
        <v>34.69</v>
      </c>
      <c r="AT208">
        <v>1.67</v>
      </c>
      <c r="AU208">
        <v>253.79</v>
      </c>
      <c r="AV208">
        <v>191.19</v>
      </c>
      <c r="BI208">
        <v>0</v>
      </c>
      <c r="BJ208">
        <v>4.2511200000000002</v>
      </c>
      <c r="BK208">
        <v>0</v>
      </c>
      <c r="BL208">
        <v>0</v>
      </c>
      <c r="BM208">
        <v>0</v>
      </c>
      <c r="BN208">
        <v>0</v>
      </c>
      <c r="BO208">
        <v>0</v>
      </c>
      <c r="BP208">
        <v>0</v>
      </c>
      <c r="BQ208">
        <v>0.104917</v>
      </c>
      <c r="BR208">
        <v>0.14125499999999999</v>
      </c>
      <c r="BS208">
        <v>0.30364400000000002</v>
      </c>
      <c r="BT208">
        <v>1.6446499999999999E-2</v>
      </c>
      <c r="BU208">
        <v>4.81738</v>
      </c>
      <c r="BV208">
        <v>4.2511200000000002</v>
      </c>
      <c r="BW208">
        <v>339.79599999999999</v>
      </c>
      <c r="BX208">
        <v>2222.4499999999998</v>
      </c>
      <c r="BY208">
        <v>0</v>
      </c>
      <c r="BZ208">
        <v>0</v>
      </c>
      <c r="CA208">
        <v>0</v>
      </c>
      <c r="CB208">
        <v>395.20800000000003</v>
      </c>
      <c r="CC208">
        <v>776.92499999999995</v>
      </c>
      <c r="CD208">
        <v>2025.88</v>
      </c>
      <c r="CE208">
        <v>96.498500000000007</v>
      </c>
      <c r="CF208">
        <v>5856.76</v>
      </c>
      <c r="CG208">
        <v>2562.2399999999998</v>
      </c>
      <c r="CH208">
        <v>418.36900000000003</v>
      </c>
      <c r="CI208">
        <v>162.87</v>
      </c>
      <c r="CJ208">
        <v>43.1646</v>
      </c>
      <c r="CK208">
        <v>624.404</v>
      </c>
      <c r="CL208">
        <v>581.23900000000003</v>
      </c>
      <c r="CM208">
        <v>60.44</v>
      </c>
      <c r="CN208">
        <v>132.4</v>
      </c>
      <c r="CO208">
        <v>0</v>
      </c>
      <c r="CP208">
        <v>19.670000000000002</v>
      </c>
      <c r="CQ208">
        <v>0</v>
      </c>
      <c r="CR208">
        <v>7.27</v>
      </c>
      <c r="CS208">
        <v>18.989999999999998</v>
      </c>
      <c r="CT208">
        <v>34.69</v>
      </c>
      <c r="CU208">
        <v>1.67</v>
      </c>
      <c r="CV208">
        <v>275.13</v>
      </c>
      <c r="CW208">
        <v>212.51</v>
      </c>
      <c r="DH208">
        <v>0</v>
      </c>
      <c r="DI208">
        <v>4.6678699999999997</v>
      </c>
      <c r="DJ208">
        <v>0</v>
      </c>
      <c r="DK208">
        <v>0</v>
      </c>
      <c r="DL208">
        <v>0</v>
      </c>
      <c r="DM208">
        <v>0.104917</v>
      </c>
      <c r="DN208">
        <v>0.141292</v>
      </c>
      <c r="DO208">
        <v>0.30364400000000002</v>
      </c>
      <c r="DP208">
        <v>1.6446499999999999E-2</v>
      </c>
      <c r="DQ208">
        <v>5.2341699999999998</v>
      </c>
      <c r="DR208">
        <v>4.6678699999999997</v>
      </c>
      <c r="DS208" t="s">
        <v>1352</v>
      </c>
      <c r="DT208" t="s">
        <v>670</v>
      </c>
      <c r="DU208" t="s">
        <v>665</v>
      </c>
      <c r="DV208" t="s">
        <v>501</v>
      </c>
      <c r="DW208">
        <v>0.41678900000000002</v>
      </c>
      <c r="DX208">
        <v>0.41675200000000001</v>
      </c>
      <c r="DY208">
        <v>7.8</v>
      </c>
      <c r="DZ208">
        <v>10</v>
      </c>
      <c r="IU208">
        <v>119.73</v>
      </c>
      <c r="IV208">
        <v>71.459999999999994</v>
      </c>
      <c r="IW208">
        <v>137.56</v>
      </c>
      <c r="IX208">
        <v>74.95</v>
      </c>
      <c r="JL208">
        <v>1</v>
      </c>
      <c r="JM208">
        <v>0</v>
      </c>
      <c r="JR208">
        <v>0</v>
      </c>
      <c r="JS208">
        <v>0</v>
      </c>
      <c r="JT208">
        <v>4.3218199999999998</v>
      </c>
      <c r="JU208">
        <v>0</v>
      </c>
      <c r="JV208">
        <v>0</v>
      </c>
      <c r="JW208">
        <v>4.5939800000000002</v>
      </c>
      <c r="JZ208">
        <v>2</v>
      </c>
      <c r="KA208">
        <v>2</v>
      </c>
      <c r="KB208">
        <v>59.311900000000001</v>
      </c>
      <c r="KC208">
        <v>50.905799999999999</v>
      </c>
      <c r="KD208">
        <v>61.2453</v>
      </c>
      <c r="KE208">
        <v>55.256900000000002</v>
      </c>
      <c r="KF208">
        <v>0</v>
      </c>
      <c r="KG208">
        <v>0</v>
      </c>
      <c r="KJ208">
        <v>65.577699999999993</v>
      </c>
      <c r="KK208">
        <v>405.87599999999998</v>
      </c>
      <c r="KL208">
        <v>0</v>
      </c>
      <c r="KM208">
        <v>0</v>
      </c>
      <c r="KN208">
        <v>0</v>
      </c>
      <c r="KO208">
        <v>0</v>
      </c>
      <c r="KP208">
        <v>0</v>
      </c>
      <c r="KQ208">
        <v>0</v>
      </c>
      <c r="KR208">
        <v>85.757900000000006</v>
      </c>
      <c r="KS208">
        <v>153.97200000000001</v>
      </c>
      <c r="KT208">
        <v>413.96499999999997</v>
      </c>
      <c r="KU208">
        <v>21.134499999999999</v>
      </c>
      <c r="KV208">
        <v>1146.28</v>
      </c>
      <c r="KW208">
        <v>2082.1</v>
      </c>
      <c r="KX208">
        <v>864.35699999999997</v>
      </c>
      <c r="KY208">
        <v>0</v>
      </c>
      <c r="KZ208">
        <v>229.07599999999999</v>
      </c>
      <c r="LA208">
        <v>3175.54</v>
      </c>
      <c r="LB208">
        <v>70.4572</v>
      </c>
      <c r="LC208">
        <v>534.71199999999999</v>
      </c>
      <c r="LD208">
        <v>0</v>
      </c>
      <c r="LE208">
        <v>0</v>
      </c>
      <c r="LF208">
        <v>0</v>
      </c>
      <c r="LG208">
        <v>85.757900000000006</v>
      </c>
      <c r="LH208">
        <v>154.22300000000001</v>
      </c>
      <c r="LI208">
        <v>413.96499999999997</v>
      </c>
      <c r="LJ208">
        <v>21.134499999999999</v>
      </c>
      <c r="LK208">
        <v>1280.25</v>
      </c>
      <c r="LL208">
        <v>2220.3000000000002</v>
      </c>
      <c r="LM208">
        <v>864.35699999999997</v>
      </c>
      <c r="LN208">
        <v>229.07599999999999</v>
      </c>
      <c r="LO208">
        <v>3313.73</v>
      </c>
      <c r="LP208">
        <v>0</v>
      </c>
      <c r="LQ208">
        <v>0</v>
      </c>
      <c r="LR208">
        <v>0</v>
      </c>
      <c r="LS208">
        <v>0</v>
      </c>
      <c r="LT208">
        <v>0</v>
      </c>
      <c r="LU208">
        <v>0</v>
      </c>
      <c r="LV208">
        <v>0</v>
      </c>
      <c r="LW208">
        <v>0</v>
      </c>
      <c r="LX208">
        <v>0</v>
      </c>
      <c r="LY208">
        <v>0</v>
      </c>
      <c r="LZ208">
        <v>0</v>
      </c>
      <c r="MA208">
        <v>0</v>
      </c>
      <c r="MB208">
        <v>0</v>
      </c>
    </row>
    <row r="209" spans="1:340" x14ac:dyDescent="0.25">
      <c r="A209" s="26">
        <v>44502.607627314814</v>
      </c>
      <c r="B209" t="s">
        <v>1549</v>
      </c>
      <c r="C209" t="s">
        <v>1075</v>
      </c>
      <c r="D209">
        <v>12</v>
      </c>
      <c r="E209">
        <v>1</v>
      </c>
      <c r="F209">
        <v>1665</v>
      </c>
      <c r="G209" t="s">
        <v>87</v>
      </c>
      <c r="H209" t="s">
        <v>393</v>
      </c>
      <c r="I209">
        <v>52.23</v>
      </c>
      <c r="O209">
        <v>316.63200000000001</v>
      </c>
      <c r="P209">
        <v>1659.85</v>
      </c>
      <c r="Q209">
        <v>0</v>
      </c>
      <c r="R209">
        <v>0</v>
      </c>
      <c r="S209">
        <v>0</v>
      </c>
      <c r="T209">
        <v>0</v>
      </c>
      <c r="U209">
        <v>0</v>
      </c>
      <c r="V209">
        <v>0</v>
      </c>
      <c r="W209">
        <v>395.20800000000003</v>
      </c>
      <c r="X209">
        <v>775.68399999999997</v>
      </c>
      <c r="Y209">
        <v>2025.88</v>
      </c>
      <c r="Z209">
        <v>96.498500000000007</v>
      </c>
      <c r="AA209">
        <v>5269.76</v>
      </c>
      <c r="AB209">
        <v>1976.49</v>
      </c>
      <c r="AC209">
        <v>392.32900000000001</v>
      </c>
      <c r="AD209">
        <v>162.87</v>
      </c>
      <c r="AE209">
        <v>0</v>
      </c>
      <c r="AF209">
        <v>43.1646</v>
      </c>
      <c r="AG209">
        <v>598.36400000000003</v>
      </c>
      <c r="AH209">
        <v>555.19899999999996</v>
      </c>
      <c r="AI209">
        <v>56.6</v>
      </c>
      <c r="AJ209">
        <v>114.92</v>
      </c>
      <c r="AK209">
        <v>0</v>
      </c>
      <c r="AL209">
        <v>19.670000000000002</v>
      </c>
      <c r="AM209">
        <v>0</v>
      </c>
      <c r="AN209">
        <v>0</v>
      </c>
      <c r="AO209">
        <v>0</v>
      </c>
      <c r="AP209">
        <v>0</v>
      </c>
      <c r="AQ209">
        <v>7.27</v>
      </c>
      <c r="AR209">
        <v>18.97</v>
      </c>
      <c r="AS209">
        <v>34.69</v>
      </c>
      <c r="AT209">
        <v>1.67</v>
      </c>
      <c r="AU209">
        <v>253.79</v>
      </c>
      <c r="AV209">
        <v>191.19</v>
      </c>
      <c r="BI209">
        <v>0</v>
      </c>
      <c r="BJ209">
        <v>4.2511200000000002</v>
      </c>
      <c r="BK209">
        <v>0</v>
      </c>
      <c r="BL209">
        <v>0</v>
      </c>
      <c r="BM209">
        <v>0</v>
      </c>
      <c r="BN209">
        <v>0</v>
      </c>
      <c r="BO209">
        <v>0</v>
      </c>
      <c r="BP209">
        <v>0</v>
      </c>
      <c r="BQ209">
        <v>0.104917</v>
      </c>
      <c r="BR209">
        <v>0.14125499999999999</v>
      </c>
      <c r="BS209">
        <v>0.30364400000000002</v>
      </c>
      <c r="BT209">
        <v>1.6446499999999999E-2</v>
      </c>
      <c r="BU209">
        <v>4.81738</v>
      </c>
      <c r="BV209">
        <v>4.2511200000000002</v>
      </c>
      <c r="BW209">
        <v>372.964</v>
      </c>
      <c r="BX209">
        <v>2899.24</v>
      </c>
      <c r="BY209">
        <v>0</v>
      </c>
      <c r="BZ209">
        <v>0</v>
      </c>
      <c r="CA209">
        <v>0</v>
      </c>
      <c r="CB209">
        <v>395.20800000000003</v>
      </c>
      <c r="CC209">
        <v>778.05499999999995</v>
      </c>
      <c r="CD209">
        <v>2025.88</v>
      </c>
      <c r="CE209">
        <v>96.498500000000007</v>
      </c>
      <c r="CF209">
        <v>6567.85</v>
      </c>
      <c r="CG209">
        <v>3272.2</v>
      </c>
      <c r="CH209">
        <v>458.52499999999998</v>
      </c>
      <c r="CI209">
        <v>162.87</v>
      </c>
      <c r="CJ209">
        <v>43.1646</v>
      </c>
      <c r="CK209">
        <v>664.56</v>
      </c>
      <c r="CL209">
        <v>621.39499999999998</v>
      </c>
      <c r="CM209">
        <v>66.290000000000006</v>
      </c>
      <c r="CN209">
        <v>157.46</v>
      </c>
      <c r="CO209">
        <v>0</v>
      </c>
      <c r="CP209">
        <v>19.670000000000002</v>
      </c>
      <c r="CQ209">
        <v>0</v>
      </c>
      <c r="CR209">
        <v>7.27</v>
      </c>
      <c r="CS209">
        <v>19.010000000000002</v>
      </c>
      <c r="CT209">
        <v>34.69</v>
      </c>
      <c r="CU209">
        <v>1.67</v>
      </c>
      <c r="CV209">
        <v>306.06</v>
      </c>
      <c r="CW209">
        <v>243.42</v>
      </c>
      <c r="DH209">
        <v>0</v>
      </c>
      <c r="DI209">
        <v>5.2798400000000001</v>
      </c>
      <c r="DJ209">
        <v>0</v>
      </c>
      <c r="DK209">
        <v>0</v>
      </c>
      <c r="DL209">
        <v>0</v>
      </c>
      <c r="DM209">
        <v>0.104917</v>
      </c>
      <c r="DN209">
        <v>0.141342</v>
      </c>
      <c r="DO209">
        <v>0.30364400000000002</v>
      </c>
      <c r="DP209">
        <v>1.6446499999999999E-2</v>
      </c>
      <c r="DQ209">
        <v>5.84619</v>
      </c>
      <c r="DR209">
        <v>5.2798400000000001</v>
      </c>
      <c r="DS209" t="s">
        <v>1352</v>
      </c>
      <c r="DT209" t="s">
        <v>670</v>
      </c>
      <c r="DU209" t="s">
        <v>665</v>
      </c>
      <c r="DV209" t="s">
        <v>501</v>
      </c>
      <c r="DW209">
        <v>1.02881</v>
      </c>
      <c r="DX209">
        <v>1.0287200000000001</v>
      </c>
      <c r="DY209">
        <v>17.100000000000001</v>
      </c>
      <c r="DZ209">
        <v>21.5</v>
      </c>
      <c r="IU209">
        <v>119.73</v>
      </c>
      <c r="IV209">
        <v>71.459999999999994</v>
      </c>
      <c r="IW209">
        <v>163.13</v>
      </c>
      <c r="IX209">
        <v>80.290000000000006</v>
      </c>
      <c r="JL209">
        <v>1</v>
      </c>
      <c r="JM209">
        <v>0</v>
      </c>
      <c r="JR209">
        <v>0</v>
      </c>
      <c r="JS209">
        <v>0</v>
      </c>
      <c r="JT209">
        <v>4.3218199999999998</v>
      </c>
      <c r="JU209">
        <v>0</v>
      </c>
      <c r="JV209">
        <v>0</v>
      </c>
      <c r="JW209">
        <v>4.9683599999999997</v>
      </c>
      <c r="JZ209">
        <v>2</v>
      </c>
      <c r="KA209">
        <v>2</v>
      </c>
      <c r="KB209">
        <v>59.311900000000001</v>
      </c>
      <c r="KC209">
        <v>50.905799999999999</v>
      </c>
      <c r="KD209">
        <v>69.639099999999999</v>
      </c>
      <c r="KE209">
        <v>63.784700000000001</v>
      </c>
      <c r="KF209">
        <v>0</v>
      </c>
      <c r="KG209">
        <v>0</v>
      </c>
      <c r="KJ209">
        <v>65.577699999999993</v>
      </c>
      <c r="KK209">
        <v>405.87599999999998</v>
      </c>
      <c r="KL209">
        <v>0</v>
      </c>
      <c r="KM209">
        <v>0</v>
      </c>
      <c r="KN209">
        <v>0</v>
      </c>
      <c r="KO209">
        <v>0</v>
      </c>
      <c r="KP209">
        <v>0</v>
      </c>
      <c r="KQ209">
        <v>0</v>
      </c>
      <c r="KR209">
        <v>85.757900000000006</v>
      </c>
      <c r="KS209">
        <v>153.97200000000001</v>
      </c>
      <c r="KT209">
        <v>413.96499999999997</v>
      </c>
      <c r="KU209">
        <v>21.134499999999999</v>
      </c>
      <c r="KV209">
        <v>1146.28</v>
      </c>
      <c r="KW209">
        <v>2082.1</v>
      </c>
      <c r="KX209">
        <v>864.35699999999997</v>
      </c>
      <c r="KY209">
        <v>0</v>
      </c>
      <c r="KZ209">
        <v>229.07599999999999</v>
      </c>
      <c r="LA209">
        <v>3175.54</v>
      </c>
      <c r="LB209">
        <v>78.358800000000002</v>
      </c>
      <c r="LC209">
        <v>687.86900000000003</v>
      </c>
      <c r="LD209">
        <v>0</v>
      </c>
      <c r="LE209">
        <v>0</v>
      </c>
      <c r="LF209">
        <v>0</v>
      </c>
      <c r="LG209">
        <v>85.757900000000006</v>
      </c>
      <c r="LH209">
        <v>154.435</v>
      </c>
      <c r="LI209">
        <v>413.96499999999997</v>
      </c>
      <c r="LJ209">
        <v>21.134499999999999</v>
      </c>
      <c r="LK209">
        <v>1441.52</v>
      </c>
      <c r="LL209">
        <v>2433.41</v>
      </c>
      <c r="LM209">
        <v>864.35699999999997</v>
      </c>
      <c r="LN209">
        <v>229.07599999999999</v>
      </c>
      <c r="LO209">
        <v>3526.84</v>
      </c>
      <c r="LP209">
        <v>0</v>
      </c>
      <c r="LQ209">
        <v>0</v>
      </c>
      <c r="LR209">
        <v>0</v>
      </c>
      <c r="LS209">
        <v>0</v>
      </c>
      <c r="LT209">
        <v>0</v>
      </c>
      <c r="LU209">
        <v>0</v>
      </c>
      <c r="LV209">
        <v>0</v>
      </c>
      <c r="LW209">
        <v>0</v>
      </c>
      <c r="LX209">
        <v>0</v>
      </c>
      <c r="LY209">
        <v>0</v>
      </c>
      <c r="LZ209">
        <v>0</v>
      </c>
      <c r="MA209">
        <v>0</v>
      </c>
      <c r="MB209">
        <v>0</v>
      </c>
    </row>
    <row r="210" spans="1:340" x14ac:dyDescent="0.25">
      <c r="A210" s="26">
        <v>44502.607881944445</v>
      </c>
      <c r="B210" t="s">
        <v>1550</v>
      </c>
      <c r="C210" t="s">
        <v>1077</v>
      </c>
      <c r="D210">
        <v>12</v>
      </c>
      <c r="E210">
        <v>1</v>
      </c>
      <c r="F210">
        <v>1665</v>
      </c>
      <c r="G210" t="s">
        <v>87</v>
      </c>
      <c r="H210" t="s">
        <v>393</v>
      </c>
      <c r="I210">
        <v>20.440000000000001</v>
      </c>
      <c r="O210">
        <v>245.84700000000001</v>
      </c>
      <c r="P210">
        <v>1938</v>
      </c>
      <c r="Q210">
        <v>0</v>
      </c>
      <c r="R210">
        <v>0</v>
      </c>
      <c r="S210">
        <v>0</v>
      </c>
      <c r="T210">
        <v>0</v>
      </c>
      <c r="U210">
        <v>0</v>
      </c>
      <c r="V210">
        <v>0</v>
      </c>
      <c r="W210">
        <v>395.20800000000003</v>
      </c>
      <c r="X210">
        <v>780.02200000000005</v>
      </c>
      <c r="Y210">
        <v>2025.88</v>
      </c>
      <c r="Z210">
        <v>96.498500000000007</v>
      </c>
      <c r="AA210">
        <v>5481.46</v>
      </c>
      <c r="AB210">
        <v>2183.85</v>
      </c>
      <c r="AC210">
        <v>306.36900000000003</v>
      </c>
      <c r="AD210">
        <v>162.87</v>
      </c>
      <c r="AE210">
        <v>0</v>
      </c>
      <c r="AF210">
        <v>43.1646</v>
      </c>
      <c r="AG210">
        <v>512.404</v>
      </c>
      <c r="AH210">
        <v>469.23899999999998</v>
      </c>
      <c r="AI210">
        <v>44.32</v>
      </c>
      <c r="AJ210">
        <v>118.15</v>
      </c>
      <c r="AK210">
        <v>0</v>
      </c>
      <c r="AL210">
        <v>19.670000000000002</v>
      </c>
      <c r="AM210">
        <v>0</v>
      </c>
      <c r="AN210">
        <v>0</v>
      </c>
      <c r="AO210">
        <v>0</v>
      </c>
      <c r="AP210">
        <v>0</v>
      </c>
      <c r="AQ210">
        <v>7.27</v>
      </c>
      <c r="AR210">
        <v>19.03</v>
      </c>
      <c r="AS210">
        <v>34.69</v>
      </c>
      <c r="AT210">
        <v>1.67</v>
      </c>
      <c r="AU210">
        <v>244.8</v>
      </c>
      <c r="AV210">
        <v>182.14</v>
      </c>
      <c r="BI210">
        <v>0</v>
      </c>
      <c r="BJ210">
        <v>4.3123800000000001</v>
      </c>
      <c r="BK210">
        <v>0</v>
      </c>
      <c r="BL210">
        <v>0</v>
      </c>
      <c r="BM210">
        <v>0</v>
      </c>
      <c r="BN210">
        <v>0</v>
      </c>
      <c r="BO210">
        <v>0</v>
      </c>
      <c r="BP210">
        <v>0</v>
      </c>
      <c r="BQ210">
        <v>0.104917</v>
      </c>
      <c r="BR210">
        <v>0.141348</v>
      </c>
      <c r="BS210">
        <v>0.30364400000000002</v>
      </c>
      <c r="BT210">
        <v>1.6446499999999999E-2</v>
      </c>
      <c r="BU210">
        <v>4.8787399999999996</v>
      </c>
      <c r="BV210">
        <v>4.3123800000000001</v>
      </c>
      <c r="BW210">
        <v>268.23700000000002</v>
      </c>
      <c r="BX210">
        <v>2473.06</v>
      </c>
      <c r="BY210">
        <v>0</v>
      </c>
      <c r="BZ210">
        <v>0</v>
      </c>
      <c r="CA210">
        <v>0</v>
      </c>
      <c r="CB210">
        <v>395.20800000000003</v>
      </c>
      <c r="CC210">
        <v>780.875</v>
      </c>
      <c r="CD210">
        <v>2025.88</v>
      </c>
      <c r="CE210">
        <v>96.498500000000007</v>
      </c>
      <c r="CF210">
        <v>6039.76</v>
      </c>
      <c r="CG210">
        <v>2741.29</v>
      </c>
      <c r="CH210">
        <v>331.35500000000002</v>
      </c>
      <c r="CI210">
        <v>162.87</v>
      </c>
      <c r="CJ210">
        <v>43.1646</v>
      </c>
      <c r="CK210">
        <v>537.38900000000001</v>
      </c>
      <c r="CL210">
        <v>494.22500000000002</v>
      </c>
      <c r="CM210">
        <v>48</v>
      </c>
      <c r="CN210">
        <v>134.91</v>
      </c>
      <c r="CO210">
        <v>0</v>
      </c>
      <c r="CP210">
        <v>19.670000000000002</v>
      </c>
      <c r="CQ210">
        <v>0</v>
      </c>
      <c r="CR210">
        <v>7.27</v>
      </c>
      <c r="CS210">
        <v>19.05</v>
      </c>
      <c r="CT210">
        <v>34.69</v>
      </c>
      <c r="CU210">
        <v>1.67</v>
      </c>
      <c r="CV210">
        <v>265.26</v>
      </c>
      <c r="CW210">
        <v>202.58</v>
      </c>
      <c r="DH210">
        <v>0</v>
      </c>
      <c r="DI210">
        <v>4.63795</v>
      </c>
      <c r="DJ210">
        <v>0</v>
      </c>
      <c r="DK210">
        <v>0</v>
      </c>
      <c r="DL210">
        <v>0</v>
      </c>
      <c r="DM210">
        <v>0.104917</v>
      </c>
      <c r="DN210">
        <v>0.14133200000000001</v>
      </c>
      <c r="DO210">
        <v>0.30364400000000002</v>
      </c>
      <c r="DP210">
        <v>1.6446499999999999E-2</v>
      </c>
      <c r="DQ210">
        <v>5.2042900000000003</v>
      </c>
      <c r="DR210">
        <v>4.63795</v>
      </c>
      <c r="DS210" t="s">
        <v>1352</v>
      </c>
      <c r="DT210" t="s">
        <v>670</v>
      </c>
      <c r="DU210" t="s">
        <v>665</v>
      </c>
      <c r="DV210" t="s">
        <v>501</v>
      </c>
      <c r="DW210">
        <v>0.325548</v>
      </c>
      <c r="DX210">
        <v>0.32556400000000002</v>
      </c>
      <c r="DY210">
        <v>7.7</v>
      </c>
      <c r="DZ210">
        <v>10.1</v>
      </c>
      <c r="IU210">
        <v>121.89</v>
      </c>
      <c r="IV210">
        <v>60.25</v>
      </c>
      <c r="IW210">
        <v>138.99</v>
      </c>
      <c r="IX210">
        <v>63.59</v>
      </c>
      <c r="JL210">
        <v>1</v>
      </c>
      <c r="JM210">
        <v>0</v>
      </c>
      <c r="JR210">
        <v>0</v>
      </c>
      <c r="JS210">
        <v>0</v>
      </c>
      <c r="JT210">
        <v>3.9152999999999998</v>
      </c>
      <c r="JU210">
        <v>0</v>
      </c>
      <c r="JV210">
        <v>0</v>
      </c>
      <c r="JW210">
        <v>4.1741400000000004</v>
      </c>
      <c r="JZ210">
        <v>2</v>
      </c>
      <c r="KA210">
        <v>2</v>
      </c>
      <c r="KB210">
        <v>54.358600000000003</v>
      </c>
      <c r="KC210">
        <v>49.833199999999998</v>
      </c>
      <c r="KD210">
        <v>56.175400000000003</v>
      </c>
      <c r="KE210">
        <v>54.369100000000003</v>
      </c>
      <c r="KF210">
        <v>0</v>
      </c>
      <c r="KG210">
        <v>0</v>
      </c>
      <c r="KJ210">
        <v>51.481299999999997</v>
      </c>
      <c r="KK210">
        <v>468.80399999999997</v>
      </c>
      <c r="KL210">
        <v>0</v>
      </c>
      <c r="KM210">
        <v>0</v>
      </c>
      <c r="KN210">
        <v>0</v>
      </c>
      <c r="KO210">
        <v>0</v>
      </c>
      <c r="KP210">
        <v>0</v>
      </c>
      <c r="KQ210">
        <v>0</v>
      </c>
      <c r="KR210">
        <v>85.757900000000006</v>
      </c>
      <c r="KS210">
        <v>154.81100000000001</v>
      </c>
      <c r="KT210">
        <v>413.96499999999997</v>
      </c>
      <c r="KU210">
        <v>21.134499999999999</v>
      </c>
      <c r="KV210">
        <v>1195.95</v>
      </c>
      <c r="KW210">
        <v>1625.91</v>
      </c>
      <c r="KX210">
        <v>864.35699999999997</v>
      </c>
      <c r="KY210">
        <v>0</v>
      </c>
      <c r="KZ210">
        <v>229.07599999999999</v>
      </c>
      <c r="LA210">
        <v>2719.34</v>
      </c>
      <c r="LB210">
        <v>55.979700000000001</v>
      </c>
      <c r="LC210">
        <v>590.37599999999998</v>
      </c>
      <c r="LD210">
        <v>0</v>
      </c>
      <c r="LE210">
        <v>0</v>
      </c>
      <c r="LF210">
        <v>0</v>
      </c>
      <c r="LG210">
        <v>85.757900000000006</v>
      </c>
      <c r="LH210">
        <v>154.98500000000001</v>
      </c>
      <c r="LI210">
        <v>413.96499999999997</v>
      </c>
      <c r="LJ210">
        <v>21.134499999999999</v>
      </c>
      <c r="LK210">
        <v>1322.2</v>
      </c>
      <c r="LL210">
        <v>1758.51</v>
      </c>
      <c r="LM210">
        <v>864.35699999999997</v>
      </c>
      <c r="LN210">
        <v>229.07599999999999</v>
      </c>
      <c r="LO210">
        <v>2851.94</v>
      </c>
      <c r="LP210">
        <v>0</v>
      </c>
      <c r="LQ210">
        <v>0</v>
      </c>
      <c r="LR210">
        <v>0</v>
      </c>
      <c r="LS210">
        <v>0</v>
      </c>
      <c r="LT210">
        <v>0</v>
      </c>
      <c r="LU210">
        <v>0</v>
      </c>
      <c r="LV210">
        <v>0</v>
      </c>
      <c r="LW210">
        <v>0</v>
      </c>
      <c r="LX210">
        <v>0</v>
      </c>
      <c r="LY210">
        <v>0</v>
      </c>
      <c r="LZ210">
        <v>0</v>
      </c>
      <c r="MA210">
        <v>0</v>
      </c>
      <c r="MB210">
        <v>0</v>
      </c>
    </row>
    <row r="211" spans="1:340" x14ac:dyDescent="0.25">
      <c r="A211" s="26">
        <v>44502.608136574076</v>
      </c>
      <c r="B211" t="s">
        <v>1551</v>
      </c>
      <c r="C211" t="s">
        <v>1079</v>
      </c>
      <c r="D211">
        <v>12</v>
      </c>
      <c r="E211">
        <v>1</v>
      </c>
      <c r="F211">
        <v>1665</v>
      </c>
      <c r="G211" t="s">
        <v>87</v>
      </c>
      <c r="H211" t="s">
        <v>393</v>
      </c>
      <c r="I211">
        <v>20.440000000000001</v>
      </c>
      <c r="O211">
        <v>245.84700000000001</v>
      </c>
      <c r="P211">
        <v>1938</v>
      </c>
      <c r="Q211">
        <v>0</v>
      </c>
      <c r="R211">
        <v>0</v>
      </c>
      <c r="S211">
        <v>0</v>
      </c>
      <c r="T211">
        <v>0</v>
      </c>
      <c r="U211">
        <v>0</v>
      </c>
      <c r="V211">
        <v>0</v>
      </c>
      <c r="W211">
        <v>395.20800000000003</v>
      </c>
      <c r="X211">
        <v>780.02200000000005</v>
      </c>
      <c r="Y211">
        <v>2025.88</v>
      </c>
      <c r="Z211">
        <v>96.498500000000007</v>
      </c>
      <c r="AA211">
        <v>5481.46</v>
      </c>
      <c r="AB211">
        <v>2183.85</v>
      </c>
      <c r="AC211">
        <v>306.36900000000003</v>
      </c>
      <c r="AD211">
        <v>162.87</v>
      </c>
      <c r="AE211">
        <v>0</v>
      </c>
      <c r="AF211">
        <v>43.1646</v>
      </c>
      <c r="AG211">
        <v>512.404</v>
      </c>
      <c r="AH211">
        <v>469.23899999999998</v>
      </c>
      <c r="AI211">
        <v>44.32</v>
      </c>
      <c r="AJ211">
        <v>118.15</v>
      </c>
      <c r="AK211">
        <v>0</v>
      </c>
      <c r="AL211">
        <v>19.670000000000002</v>
      </c>
      <c r="AM211">
        <v>0</v>
      </c>
      <c r="AN211">
        <v>0</v>
      </c>
      <c r="AO211">
        <v>0</v>
      </c>
      <c r="AP211">
        <v>0</v>
      </c>
      <c r="AQ211">
        <v>7.27</v>
      </c>
      <c r="AR211">
        <v>19.03</v>
      </c>
      <c r="AS211">
        <v>34.69</v>
      </c>
      <c r="AT211">
        <v>1.67</v>
      </c>
      <c r="AU211">
        <v>244.8</v>
      </c>
      <c r="AV211">
        <v>182.14</v>
      </c>
      <c r="BI211">
        <v>0</v>
      </c>
      <c r="BJ211">
        <v>4.3123800000000001</v>
      </c>
      <c r="BK211">
        <v>0</v>
      </c>
      <c r="BL211">
        <v>0</v>
      </c>
      <c r="BM211">
        <v>0</v>
      </c>
      <c r="BN211">
        <v>0</v>
      </c>
      <c r="BO211">
        <v>0</v>
      </c>
      <c r="BP211">
        <v>0</v>
      </c>
      <c r="BQ211">
        <v>0.104917</v>
      </c>
      <c r="BR211">
        <v>0.141348</v>
      </c>
      <c r="BS211">
        <v>0.30364400000000002</v>
      </c>
      <c r="BT211">
        <v>1.6446499999999999E-2</v>
      </c>
      <c r="BU211">
        <v>4.8787399999999996</v>
      </c>
      <c r="BV211">
        <v>4.3123800000000001</v>
      </c>
      <c r="BW211">
        <v>268.23700000000002</v>
      </c>
      <c r="BX211">
        <v>2473.06</v>
      </c>
      <c r="BY211">
        <v>0</v>
      </c>
      <c r="BZ211">
        <v>0</v>
      </c>
      <c r="CA211">
        <v>0</v>
      </c>
      <c r="CB211">
        <v>395.20800000000003</v>
      </c>
      <c r="CC211">
        <v>780.875</v>
      </c>
      <c r="CD211">
        <v>2025.88</v>
      </c>
      <c r="CE211">
        <v>96.498500000000007</v>
      </c>
      <c r="CF211">
        <v>6039.76</v>
      </c>
      <c r="CG211">
        <v>2741.29</v>
      </c>
      <c r="CH211">
        <v>331.35500000000002</v>
      </c>
      <c r="CI211">
        <v>162.87</v>
      </c>
      <c r="CJ211">
        <v>43.1646</v>
      </c>
      <c r="CK211">
        <v>537.38900000000001</v>
      </c>
      <c r="CL211">
        <v>494.22500000000002</v>
      </c>
      <c r="CM211">
        <v>48</v>
      </c>
      <c r="CN211">
        <v>134.91</v>
      </c>
      <c r="CO211">
        <v>0</v>
      </c>
      <c r="CP211">
        <v>19.670000000000002</v>
      </c>
      <c r="CQ211">
        <v>0</v>
      </c>
      <c r="CR211">
        <v>7.27</v>
      </c>
      <c r="CS211">
        <v>19.05</v>
      </c>
      <c r="CT211">
        <v>34.69</v>
      </c>
      <c r="CU211">
        <v>1.67</v>
      </c>
      <c r="CV211">
        <v>265.26</v>
      </c>
      <c r="CW211">
        <v>202.58</v>
      </c>
      <c r="DH211">
        <v>0</v>
      </c>
      <c r="DI211">
        <v>4.63795</v>
      </c>
      <c r="DJ211">
        <v>0</v>
      </c>
      <c r="DK211">
        <v>0</v>
      </c>
      <c r="DL211">
        <v>0</v>
      </c>
      <c r="DM211">
        <v>0.104917</v>
      </c>
      <c r="DN211">
        <v>0.14133200000000001</v>
      </c>
      <c r="DO211">
        <v>0.30364400000000002</v>
      </c>
      <c r="DP211">
        <v>1.6446499999999999E-2</v>
      </c>
      <c r="DQ211">
        <v>5.2042900000000003</v>
      </c>
      <c r="DR211">
        <v>4.63795</v>
      </c>
      <c r="DS211" t="s">
        <v>1352</v>
      </c>
      <c r="DT211" t="s">
        <v>670</v>
      </c>
      <c r="DU211" t="s">
        <v>665</v>
      </c>
      <c r="DV211" t="s">
        <v>501</v>
      </c>
      <c r="DW211">
        <v>0.325548</v>
      </c>
      <c r="DX211">
        <v>0.32556400000000002</v>
      </c>
      <c r="DY211">
        <v>7.7</v>
      </c>
      <c r="DZ211">
        <v>10.1</v>
      </c>
      <c r="IU211">
        <v>121.89</v>
      </c>
      <c r="IV211">
        <v>60.25</v>
      </c>
      <c r="IW211">
        <v>138.99</v>
      </c>
      <c r="IX211">
        <v>63.59</v>
      </c>
      <c r="JL211">
        <v>1</v>
      </c>
      <c r="JM211">
        <v>0</v>
      </c>
      <c r="JR211">
        <v>0</v>
      </c>
      <c r="JS211">
        <v>0</v>
      </c>
      <c r="JT211">
        <v>3.9152999999999998</v>
      </c>
      <c r="JU211">
        <v>0</v>
      </c>
      <c r="JV211">
        <v>0</v>
      </c>
      <c r="JW211">
        <v>4.1741400000000004</v>
      </c>
      <c r="JZ211">
        <v>2</v>
      </c>
      <c r="KA211">
        <v>2</v>
      </c>
      <c r="KB211">
        <v>54.358600000000003</v>
      </c>
      <c r="KC211">
        <v>49.833199999999998</v>
      </c>
      <c r="KD211">
        <v>56.175400000000003</v>
      </c>
      <c r="KE211">
        <v>54.369100000000003</v>
      </c>
      <c r="KF211">
        <v>0</v>
      </c>
      <c r="KG211">
        <v>0</v>
      </c>
      <c r="KJ211">
        <v>51.481299999999997</v>
      </c>
      <c r="KK211">
        <v>468.80399999999997</v>
      </c>
      <c r="KL211">
        <v>0</v>
      </c>
      <c r="KM211">
        <v>0</v>
      </c>
      <c r="KN211">
        <v>0</v>
      </c>
      <c r="KO211">
        <v>0</v>
      </c>
      <c r="KP211">
        <v>0</v>
      </c>
      <c r="KQ211">
        <v>0</v>
      </c>
      <c r="KR211">
        <v>85.757900000000006</v>
      </c>
      <c r="KS211">
        <v>154.81100000000001</v>
      </c>
      <c r="KT211">
        <v>413.96499999999997</v>
      </c>
      <c r="KU211">
        <v>21.134499999999999</v>
      </c>
      <c r="KV211">
        <v>1195.95</v>
      </c>
      <c r="KW211">
        <v>1625.91</v>
      </c>
      <c r="KX211">
        <v>864.35699999999997</v>
      </c>
      <c r="KY211">
        <v>0</v>
      </c>
      <c r="KZ211">
        <v>229.07599999999999</v>
      </c>
      <c r="LA211">
        <v>2719.34</v>
      </c>
      <c r="LB211">
        <v>55.979700000000001</v>
      </c>
      <c r="LC211">
        <v>590.37599999999998</v>
      </c>
      <c r="LD211">
        <v>0</v>
      </c>
      <c r="LE211">
        <v>0</v>
      </c>
      <c r="LF211">
        <v>0</v>
      </c>
      <c r="LG211">
        <v>85.757900000000006</v>
      </c>
      <c r="LH211">
        <v>154.98500000000001</v>
      </c>
      <c r="LI211">
        <v>413.96499999999997</v>
      </c>
      <c r="LJ211">
        <v>21.134499999999999</v>
      </c>
      <c r="LK211">
        <v>1322.2</v>
      </c>
      <c r="LL211">
        <v>1758.51</v>
      </c>
      <c r="LM211">
        <v>864.35699999999997</v>
      </c>
      <c r="LN211">
        <v>229.07599999999999</v>
      </c>
      <c r="LO211">
        <v>2851.94</v>
      </c>
      <c r="LP211">
        <v>0</v>
      </c>
      <c r="LQ211">
        <v>0</v>
      </c>
      <c r="LR211">
        <v>0</v>
      </c>
      <c r="LS211">
        <v>0</v>
      </c>
      <c r="LT211">
        <v>0</v>
      </c>
      <c r="LU211">
        <v>0</v>
      </c>
      <c r="LV211">
        <v>0</v>
      </c>
      <c r="LW211">
        <v>0</v>
      </c>
      <c r="LX211">
        <v>0</v>
      </c>
      <c r="LY211">
        <v>0</v>
      </c>
      <c r="LZ211">
        <v>0</v>
      </c>
      <c r="MA211">
        <v>0</v>
      </c>
      <c r="MB211">
        <v>0</v>
      </c>
    </row>
    <row r="212" spans="1:340" x14ac:dyDescent="0.25">
      <c r="A212" s="26">
        <v>44502.60837962963</v>
      </c>
      <c r="B212" t="s">
        <v>1552</v>
      </c>
      <c r="C212" t="s">
        <v>1081</v>
      </c>
      <c r="D212">
        <v>12</v>
      </c>
      <c r="E212">
        <v>1</v>
      </c>
      <c r="F212">
        <v>1665</v>
      </c>
      <c r="G212" t="s">
        <v>87</v>
      </c>
      <c r="H212" t="s">
        <v>393</v>
      </c>
      <c r="I212">
        <v>22.07</v>
      </c>
      <c r="O212">
        <v>239.77</v>
      </c>
      <c r="P212">
        <v>1908.65</v>
      </c>
      <c r="Q212">
        <v>0</v>
      </c>
      <c r="R212">
        <v>0</v>
      </c>
      <c r="S212">
        <v>0</v>
      </c>
      <c r="T212">
        <v>0</v>
      </c>
      <c r="U212">
        <v>0</v>
      </c>
      <c r="V212">
        <v>0</v>
      </c>
      <c r="W212">
        <v>395.20800000000003</v>
      </c>
      <c r="X212">
        <v>780.19500000000005</v>
      </c>
      <c r="Y212">
        <v>2025.88</v>
      </c>
      <c r="Z212">
        <v>96.498500000000007</v>
      </c>
      <c r="AA212">
        <v>5446.2</v>
      </c>
      <c r="AB212">
        <v>2148.42</v>
      </c>
      <c r="AC212">
        <v>298.99200000000002</v>
      </c>
      <c r="AD212">
        <v>162.87</v>
      </c>
      <c r="AE212">
        <v>0</v>
      </c>
      <c r="AF212">
        <v>43.1646</v>
      </c>
      <c r="AG212">
        <v>505.02699999999999</v>
      </c>
      <c r="AH212">
        <v>461.86200000000002</v>
      </c>
      <c r="AI212">
        <v>43.26</v>
      </c>
      <c r="AJ212">
        <v>117.58</v>
      </c>
      <c r="AK212">
        <v>0</v>
      </c>
      <c r="AL212">
        <v>19.670000000000002</v>
      </c>
      <c r="AM212">
        <v>0</v>
      </c>
      <c r="AN212">
        <v>0</v>
      </c>
      <c r="AO212">
        <v>0</v>
      </c>
      <c r="AP212">
        <v>0</v>
      </c>
      <c r="AQ212">
        <v>7.27</v>
      </c>
      <c r="AR212">
        <v>19.03</v>
      </c>
      <c r="AS212">
        <v>34.69</v>
      </c>
      <c r="AT212">
        <v>1.67</v>
      </c>
      <c r="AU212">
        <v>243.17</v>
      </c>
      <c r="AV212">
        <v>180.51</v>
      </c>
      <c r="BI212">
        <v>0</v>
      </c>
      <c r="BJ212">
        <v>4.2245900000000001</v>
      </c>
      <c r="BK212">
        <v>0</v>
      </c>
      <c r="BL212">
        <v>0</v>
      </c>
      <c r="BM212">
        <v>0</v>
      </c>
      <c r="BN212">
        <v>0</v>
      </c>
      <c r="BO212">
        <v>0</v>
      </c>
      <c r="BP212">
        <v>0</v>
      </c>
      <c r="BQ212">
        <v>0.104917</v>
      </c>
      <c r="BR212">
        <v>0.14130400000000001</v>
      </c>
      <c r="BS212">
        <v>0.30364400000000002</v>
      </c>
      <c r="BT212">
        <v>1.6446499999999999E-2</v>
      </c>
      <c r="BU212">
        <v>4.7908999999999997</v>
      </c>
      <c r="BV212">
        <v>4.2245900000000001</v>
      </c>
      <c r="BW212">
        <v>268.23700000000002</v>
      </c>
      <c r="BX212">
        <v>2473.06</v>
      </c>
      <c r="BY212">
        <v>0</v>
      </c>
      <c r="BZ212">
        <v>0</v>
      </c>
      <c r="CA212">
        <v>0</v>
      </c>
      <c r="CB212">
        <v>395.20800000000003</v>
      </c>
      <c r="CC212">
        <v>780.875</v>
      </c>
      <c r="CD212">
        <v>2025.88</v>
      </c>
      <c r="CE212">
        <v>96.498500000000007</v>
      </c>
      <c r="CF212">
        <v>6039.76</v>
      </c>
      <c r="CG212">
        <v>2741.29</v>
      </c>
      <c r="CH212">
        <v>331.35500000000002</v>
      </c>
      <c r="CI212">
        <v>162.87</v>
      </c>
      <c r="CJ212">
        <v>43.1646</v>
      </c>
      <c r="CK212">
        <v>537.38900000000001</v>
      </c>
      <c r="CL212">
        <v>494.22500000000002</v>
      </c>
      <c r="CM212">
        <v>48</v>
      </c>
      <c r="CN212">
        <v>134.91</v>
      </c>
      <c r="CO212">
        <v>0</v>
      </c>
      <c r="CP212">
        <v>19.670000000000002</v>
      </c>
      <c r="CQ212">
        <v>0</v>
      </c>
      <c r="CR212">
        <v>7.27</v>
      </c>
      <c r="CS212">
        <v>19.05</v>
      </c>
      <c r="CT212">
        <v>34.69</v>
      </c>
      <c r="CU212">
        <v>1.67</v>
      </c>
      <c r="CV212">
        <v>265.26</v>
      </c>
      <c r="CW212">
        <v>202.58</v>
      </c>
      <c r="DH212">
        <v>0</v>
      </c>
      <c r="DI212">
        <v>4.63795</v>
      </c>
      <c r="DJ212">
        <v>0</v>
      </c>
      <c r="DK212">
        <v>0</v>
      </c>
      <c r="DL212">
        <v>0</v>
      </c>
      <c r="DM212">
        <v>0.104917</v>
      </c>
      <c r="DN212">
        <v>0.14133200000000001</v>
      </c>
      <c r="DO212">
        <v>0.30364400000000002</v>
      </c>
      <c r="DP212">
        <v>1.6446499999999999E-2</v>
      </c>
      <c r="DQ212">
        <v>5.2042900000000003</v>
      </c>
      <c r="DR212">
        <v>4.63795</v>
      </c>
      <c r="DS212" t="s">
        <v>1352</v>
      </c>
      <c r="DT212" t="s">
        <v>670</v>
      </c>
      <c r="DU212" t="s">
        <v>665</v>
      </c>
      <c r="DV212" t="s">
        <v>501</v>
      </c>
      <c r="DW212">
        <v>0.41338799999999998</v>
      </c>
      <c r="DX212">
        <v>0.41336099999999998</v>
      </c>
      <c r="DY212">
        <v>8.3000000000000007</v>
      </c>
      <c r="DZ212">
        <v>10.9</v>
      </c>
      <c r="IU212">
        <v>121.23</v>
      </c>
      <c r="IV212">
        <v>59.28</v>
      </c>
      <c r="IW212">
        <v>138.99</v>
      </c>
      <c r="IX212">
        <v>63.59</v>
      </c>
      <c r="JL212">
        <v>1</v>
      </c>
      <c r="JM212">
        <v>0</v>
      </c>
      <c r="JR212">
        <v>0</v>
      </c>
      <c r="JS212">
        <v>0</v>
      </c>
      <c r="JT212">
        <v>3.8678300000000001</v>
      </c>
      <c r="JU212">
        <v>0</v>
      </c>
      <c r="JV212">
        <v>0</v>
      </c>
      <c r="JW212">
        <v>4.1741400000000004</v>
      </c>
      <c r="JZ212">
        <v>2</v>
      </c>
      <c r="KA212">
        <v>2</v>
      </c>
      <c r="KB212">
        <v>53.637599999999999</v>
      </c>
      <c r="KC212">
        <v>50.157200000000003</v>
      </c>
      <c r="KD212">
        <v>56.175400000000003</v>
      </c>
      <c r="KE212">
        <v>54.369100000000003</v>
      </c>
      <c r="KF212">
        <v>0</v>
      </c>
      <c r="KG212">
        <v>0</v>
      </c>
      <c r="KJ212">
        <v>50.197400000000002</v>
      </c>
      <c r="KK212">
        <v>461.738</v>
      </c>
      <c r="KL212">
        <v>0</v>
      </c>
      <c r="KM212">
        <v>0</v>
      </c>
      <c r="KN212">
        <v>0</v>
      </c>
      <c r="KO212">
        <v>0</v>
      </c>
      <c r="KP212">
        <v>0</v>
      </c>
      <c r="KQ212">
        <v>0</v>
      </c>
      <c r="KR212">
        <v>85.757900000000006</v>
      </c>
      <c r="KS212">
        <v>154.84399999999999</v>
      </c>
      <c r="KT212">
        <v>413.96499999999997</v>
      </c>
      <c r="KU212">
        <v>21.134499999999999</v>
      </c>
      <c r="KV212">
        <v>1187.6400000000001</v>
      </c>
      <c r="KW212">
        <v>1586.76</v>
      </c>
      <c r="KX212">
        <v>864.35699999999997</v>
      </c>
      <c r="KY212">
        <v>0</v>
      </c>
      <c r="KZ212">
        <v>229.07599999999999</v>
      </c>
      <c r="LA212">
        <v>2680.19</v>
      </c>
      <c r="LB212">
        <v>55.979700000000001</v>
      </c>
      <c r="LC212">
        <v>590.37599999999998</v>
      </c>
      <c r="LD212">
        <v>0</v>
      </c>
      <c r="LE212">
        <v>0</v>
      </c>
      <c r="LF212">
        <v>0</v>
      </c>
      <c r="LG212">
        <v>85.757900000000006</v>
      </c>
      <c r="LH212">
        <v>154.98500000000001</v>
      </c>
      <c r="LI212">
        <v>413.96499999999997</v>
      </c>
      <c r="LJ212">
        <v>21.134499999999999</v>
      </c>
      <c r="LK212">
        <v>1322.2</v>
      </c>
      <c r="LL212">
        <v>1758.51</v>
      </c>
      <c r="LM212">
        <v>864.35699999999997</v>
      </c>
      <c r="LN212">
        <v>229.07599999999999</v>
      </c>
      <c r="LO212">
        <v>2851.94</v>
      </c>
      <c r="LP212">
        <v>0</v>
      </c>
      <c r="LQ212">
        <v>0</v>
      </c>
      <c r="LR212">
        <v>0</v>
      </c>
      <c r="LS212">
        <v>0</v>
      </c>
      <c r="LT212">
        <v>0</v>
      </c>
      <c r="LU212">
        <v>0</v>
      </c>
      <c r="LV212">
        <v>0</v>
      </c>
      <c r="LW212">
        <v>0</v>
      </c>
      <c r="LX212">
        <v>0</v>
      </c>
      <c r="LY212">
        <v>0</v>
      </c>
      <c r="LZ212">
        <v>0</v>
      </c>
      <c r="MA212">
        <v>0</v>
      </c>
      <c r="MB212">
        <v>0</v>
      </c>
    </row>
    <row r="213" spans="1:340" x14ac:dyDescent="0.25">
      <c r="A213" s="26">
        <v>44502.608634259261</v>
      </c>
      <c r="B213" t="s">
        <v>1553</v>
      </c>
      <c r="C213" t="s">
        <v>1083</v>
      </c>
      <c r="D213">
        <v>12</v>
      </c>
      <c r="E213">
        <v>1</v>
      </c>
      <c r="F213">
        <v>1665</v>
      </c>
      <c r="G213" t="s">
        <v>87</v>
      </c>
      <c r="H213" t="s">
        <v>393</v>
      </c>
      <c r="I213">
        <v>62.91</v>
      </c>
      <c r="O213">
        <v>239.77</v>
      </c>
      <c r="P213">
        <v>1908.65</v>
      </c>
      <c r="Q213">
        <v>0</v>
      </c>
      <c r="R213">
        <v>0</v>
      </c>
      <c r="S213">
        <v>0</v>
      </c>
      <c r="T213">
        <v>0</v>
      </c>
      <c r="U213">
        <v>0</v>
      </c>
      <c r="V213">
        <v>0</v>
      </c>
      <c r="W213">
        <v>395.20800000000003</v>
      </c>
      <c r="X213">
        <v>780.19500000000005</v>
      </c>
      <c r="Y213">
        <v>2025.88</v>
      </c>
      <c r="Z213">
        <v>96.498500000000007</v>
      </c>
      <c r="AA213">
        <v>5446.2</v>
      </c>
      <c r="AB213">
        <v>2148.42</v>
      </c>
      <c r="AC213">
        <v>298.99200000000002</v>
      </c>
      <c r="AD213">
        <v>162.87</v>
      </c>
      <c r="AE213">
        <v>0</v>
      </c>
      <c r="AF213">
        <v>43.1646</v>
      </c>
      <c r="AG213">
        <v>505.02699999999999</v>
      </c>
      <c r="AH213">
        <v>461.86200000000002</v>
      </c>
      <c r="AI213">
        <v>43.26</v>
      </c>
      <c r="AJ213">
        <v>117.58</v>
      </c>
      <c r="AK213">
        <v>0</v>
      </c>
      <c r="AL213">
        <v>19.670000000000002</v>
      </c>
      <c r="AM213">
        <v>0</v>
      </c>
      <c r="AN213">
        <v>0</v>
      </c>
      <c r="AO213">
        <v>0</v>
      </c>
      <c r="AP213">
        <v>0</v>
      </c>
      <c r="AQ213">
        <v>7.27</v>
      </c>
      <c r="AR213">
        <v>19.03</v>
      </c>
      <c r="AS213">
        <v>34.69</v>
      </c>
      <c r="AT213">
        <v>1.67</v>
      </c>
      <c r="AU213">
        <v>243.17</v>
      </c>
      <c r="AV213">
        <v>180.51</v>
      </c>
      <c r="BI213">
        <v>0</v>
      </c>
      <c r="BJ213">
        <v>4.2245900000000001</v>
      </c>
      <c r="BK213">
        <v>0</v>
      </c>
      <c r="BL213">
        <v>0</v>
      </c>
      <c r="BM213">
        <v>0</v>
      </c>
      <c r="BN213">
        <v>0</v>
      </c>
      <c r="BO213">
        <v>0</v>
      </c>
      <c r="BP213">
        <v>0</v>
      </c>
      <c r="BQ213">
        <v>0.104917</v>
      </c>
      <c r="BR213">
        <v>0.14130400000000001</v>
      </c>
      <c r="BS213">
        <v>0.30364400000000002</v>
      </c>
      <c r="BT213">
        <v>1.6446499999999999E-2</v>
      </c>
      <c r="BU213">
        <v>4.7908999999999997</v>
      </c>
      <c r="BV213">
        <v>4.2245900000000001</v>
      </c>
      <c r="BW213">
        <v>372.964</v>
      </c>
      <c r="BX213">
        <v>2899.24</v>
      </c>
      <c r="BY213">
        <v>0</v>
      </c>
      <c r="BZ213">
        <v>0</v>
      </c>
      <c r="CA213">
        <v>0</v>
      </c>
      <c r="CB213">
        <v>395.20800000000003</v>
      </c>
      <c r="CC213">
        <v>778.05499999999995</v>
      </c>
      <c r="CD213">
        <v>2025.88</v>
      </c>
      <c r="CE213">
        <v>96.498500000000007</v>
      </c>
      <c r="CF213">
        <v>6567.85</v>
      </c>
      <c r="CG213">
        <v>3272.2</v>
      </c>
      <c r="CH213">
        <v>458.52499999999998</v>
      </c>
      <c r="CI213">
        <v>162.87</v>
      </c>
      <c r="CJ213">
        <v>43.1646</v>
      </c>
      <c r="CK213">
        <v>664.56</v>
      </c>
      <c r="CL213">
        <v>621.39499999999998</v>
      </c>
      <c r="CM213">
        <v>66.290000000000006</v>
      </c>
      <c r="CN213">
        <v>157.46</v>
      </c>
      <c r="CO213">
        <v>0</v>
      </c>
      <c r="CP213">
        <v>19.670000000000002</v>
      </c>
      <c r="CQ213">
        <v>0</v>
      </c>
      <c r="CR213">
        <v>7.27</v>
      </c>
      <c r="CS213">
        <v>19.010000000000002</v>
      </c>
      <c r="CT213">
        <v>34.69</v>
      </c>
      <c r="CU213">
        <v>1.67</v>
      </c>
      <c r="CV213">
        <v>306.06</v>
      </c>
      <c r="CW213">
        <v>243.42</v>
      </c>
      <c r="DH213">
        <v>0</v>
      </c>
      <c r="DI213">
        <v>5.2798400000000001</v>
      </c>
      <c r="DJ213">
        <v>0</v>
      </c>
      <c r="DK213">
        <v>0</v>
      </c>
      <c r="DL213">
        <v>0</v>
      </c>
      <c r="DM213">
        <v>0.104917</v>
      </c>
      <c r="DN213">
        <v>0.141342</v>
      </c>
      <c r="DO213">
        <v>0.30364400000000002</v>
      </c>
      <c r="DP213">
        <v>1.6446499999999999E-2</v>
      </c>
      <c r="DQ213">
        <v>5.84619</v>
      </c>
      <c r="DR213">
        <v>5.2798400000000001</v>
      </c>
      <c r="DS213" t="s">
        <v>1352</v>
      </c>
      <c r="DT213" t="s">
        <v>670</v>
      </c>
      <c r="DU213" t="s">
        <v>665</v>
      </c>
      <c r="DV213" t="s">
        <v>501</v>
      </c>
      <c r="DW213">
        <v>1.0552900000000001</v>
      </c>
      <c r="DX213">
        <v>1.05525</v>
      </c>
      <c r="DY213">
        <v>20.5</v>
      </c>
      <c r="DZ213">
        <v>25.8</v>
      </c>
      <c r="IU213">
        <v>121.23</v>
      </c>
      <c r="IV213">
        <v>59.28</v>
      </c>
      <c r="IW213">
        <v>163.13</v>
      </c>
      <c r="IX213">
        <v>80.290000000000006</v>
      </c>
      <c r="JL213">
        <v>1</v>
      </c>
      <c r="JM213">
        <v>0</v>
      </c>
      <c r="JR213">
        <v>0</v>
      </c>
      <c r="JS213">
        <v>0</v>
      </c>
      <c r="JT213">
        <v>3.8678300000000001</v>
      </c>
      <c r="JU213">
        <v>0</v>
      </c>
      <c r="JV213">
        <v>0</v>
      </c>
      <c r="JW213">
        <v>4.9683599999999997</v>
      </c>
      <c r="JZ213">
        <v>2</v>
      </c>
      <c r="KA213">
        <v>2</v>
      </c>
      <c r="KB213">
        <v>53.637599999999999</v>
      </c>
      <c r="KC213">
        <v>50.157200000000003</v>
      </c>
      <c r="KD213">
        <v>69.639099999999999</v>
      </c>
      <c r="KE213">
        <v>63.784700000000001</v>
      </c>
      <c r="KF213">
        <v>0</v>
      </c>
      <c r="KG213">
        <v>0</v>
      </c>
      <c r="KJ213">
        <v>50.197400000000002</v>
      </c>
      <c r="KK213">
        <v>461.738</v>
      </c>
      <c r="KL213">
        <v>0</v>
      </c>
      <c r="KM213">
        <v>0</v>
      </c>
      <c r="KN213">
        <v>0</v>
      </c>
      <c r="KO213">
        <v>0</v>
      </c>
      <c r="KP213">
        <v>0</v>
      </c>
      <c r="KQ213">
        <v>0</v>
      </c>
      <c r="KR213">
        <v>85.757900000000006</v>
      </c>
      <c r="KS213">
        <v>154.84399999999999</v>
      </c>
      <c r="KT213">
        <v>413.96499999999997</v>
      </c>
      <c r="KU213">
        <v>21.134499999999999</v>
      </c>
      <c r="KV213">
        <v>1187.6400000000001</v>
      </c>
      <c r="KW213">
        <v>1586.76</v>
      </c>
      <c r="KX213">
        <v>864.35699999999997</v>
      </c>
      <c r="KY213">
        <v>0</v>
      </c>
      <c r="KZ213">
        <v>229.07599999999999</v>
      </c>
      <c r="LA213">
        <v>2680.19</v>
      </c>
      <c r="LB213">
        <v>78.358800000000002</v>
      </c>
      <c r="LC213">
        <v>687.86900000000003</v>
      </c>
      <c r="LD213">
        <v>0</v>
      </c>
      <c r="LE213">
        <v>0</v>
      </c>
      <c r="LF213">
        <v>0</v>
      </c>
      <c r="LG213">
        <v>85.757900000000006</v>
      </c>
      <c r="LH213">
        <v>154.435</v>
      </c>
      <c r="LI213">
        <v>413.96499999999997</v>
      </c>
      <c r="LJ213">
        <v>21.134499999999999</v>
      </c>
      <c r="LK213">
        <v>1441.52</v>
      </c>
      <c r="LL213">
        <v>2433.41</v>
      </c>
      <c r="LM213">
        <v>864.35699999999997</v>
      </c>
      <c r="LN213">
        <v>229.07599999999999</v>
      </c>
      <c r="LO213">
        <v>3526.84</v>
      </c>
      <c r="LP213">
        <v>0</v>
      </c>
      <c r="LQ213">
        <v>0</v>
      </c>
      <c r="LR213">
        <v>0</v>
      </c>
      <c r="LS213">
        <v>0</v>
      </c>
      <c r="LT213">
        <v>0</v>
      </c>
      <c r="LU213">
        <v>0</v>
      </c>
      <c r="LV213">
        <v>0</v>
      </c>
      <c r="LW213">
        <v>0</v>
      </c>
      <c r="LX213">
        <v>0</v>
      </c>
      <c r="LY213">
        <v>0</v>
      </c>
      <c r="LZ213">
        <v>0</v>
      </c>
      <c r="MA213">
        <v>0</v>
      </c>
      <c r="MB213">
        <v>0</v>
      </c>
    </row>
    <row r="214" spans="1:340" x14ac:dyDescent="0.25">
      <c r="A214" s="26">
        <v>44502.608888888892</v>
      </c>
      <c r="B214" t="s">
        <v>1554</v>
      </c>
      <c r="C214" t="s">
        <v>1085</v>
      </c>
      <c r="D214">
        <v>12</v>
      </c>
      <c r="E214">
        <v>1</v>
      </c>
      <c r="F214">
        <v>1665</v>
      </c>
      <c r="G214" t="s">
        <v>87</v>
      </c>
      <c r="H214" t="s">
        <v>112</v>
      </c>
      <c r="I214">
        <v>-22.8</v>
      </c>
      <c r="O214">
        <v>254.81700000000001</v>
      </c>
      <c r="P214">
        <v>1647.2</v>
      </c>
      <c r="Q214">
        <v>0</v>
      </c>
      <c r="R214">
        <v>0</v>
      </c>
      <c r="S214">
        <v>0</v>
      </c>
      <c r="T214">
        <v>0</v>
      </c>
      <c r="U214">
        <v>0</v>
      </c>
      <c r="V214">
        <v>0</v>
      </c>
      <c r="W214">
        <v>395.20800000000003</v>
      </c>
      <c r="X214">
        <v>777.351</v>
      </c>
      <c r="Y214">
        <v>2025.88</v>
      </c>
      <c r="Z214">
        <v>96.498500000000007</v>
      </c>
      <c r="AA214">
        <v>5196.95</v>
      </c>
      <c r="AB214">
        <v>1902.01</v>
      </c>
      <c r="AC214">
        <v>388.86500000000001</v>
      </c>
      <c r="AD214">
        <v>162.87</v>
      </c>
      <c r="AE214">
        <v>0</v>
      </c>
      <c r="AF214">
        <v>43.1646</v>
      </c>
      <c r="AG214">
        <v>594.9</v>
      </c>
      <c r="AH214">
        <v>551.73500000000001</v>
      </c>
      <c r="AI214">
        <v>55.25</v>
      </c>
      <c r="AJ214">
        <v>98.4</v>
      </c>
      <c r="AK214">
        <v>0</v>
      </c>
      <c r="AL214">
        <v>19.670000000000002</v>
      </c>
      <c r="AM214">
        <v>0</v>
      </c>
      <c r="AN214">
        <v>0</v>
      </c>
      <c r="AO214">
        <v>0</v>
      </c>
      <c r="AP214">
        <v>0</v>
      </c>
      <c r="AQ214">
        <v>7.27</v>
      </c>
      <c r="AR214">
        <v>18.989999999999998</v>
      </c>
      <c r="AS214">
        <v>34.69</v>
      </c>
      <c r="AT214">
        <v>1.67</v>
      </c>
      <c r="AU214">
        <v>235.94</v>
      </c>
      <c r="AV214">
        <v>173.32</v>
      </c>
      <c r="BI214">
        <v>0</v>
      </c>
      <c r="BJ214">
        <v>3.51824</v>
      </c>
      <c r="BK214">
        <v>0</v>
      </c>
      <c r="BL214">
        <v>0</v>
      </c>
      <c r="BM214">
        <v>0</v>
      </c>
      <c r="BN214">
        <v>0</v>
      </c>
      <c r="BO214">
        <v>0</v>
      </c>
      <c r="BP214">
        <v>0</v>
      </c>
      <c r="BQ214">
        <v>0.104917</v>
      </c>
      <c r="BR214">
        <v>0.141287</v>
      </c>
      <c r="BS214">
        <v>0.30364400000000002</v>
      </c>
      <c r="BT214">
        <v>1.6446499999999999E-2</v>
      </c>
      <c r="BU214">
        <v>4.08453</v>
      </c>
      <c r="BV214">
        <v>3.51824</v>
      </c>
      <c r="BW214">
        <v>267.49</v>
      </c>
      <c r="BX214">
        <v>1356.63</v>
      </c>
      <c r="BY214">
        <v>0</v>
      </c>
      <c r="BZ214">
        <v>0</v>
      </c>
      <c r="CA214">
        <v>0</v>
      </c>
      <c r="CB214">
        <v>395.20800000000003</v>
      </c>
      <c r="CC214">
        <v>778.10299999999995</v>
      </c>
      <c r="CD214">
        <v>2025.88</v>
      </c>
      <c r="CE214">
        <v>96.498500000000007</v>
      </c>
      <c r="CF214">
        <v>4919.8100000000004</v>
      </c>
      <c r="CG214">
        <v>1624.12</v>
      </c>
      <c r="CH214">
        <v>394.827</v>
      </c>
      <c r="CI214">
        <v>162.87</v>
      </c>
      <c r="CJ214">
        <v>43.1646</v>
      </c>
      <c r="CK214">
        <v>600.86199999999997</v>
      </c>
      <c r="CL214">
        <v>557.697</v>
      </c>
      <c r="CM214">
        <v>56.27</v>
      </c>
      <c r="CN214">
        <v>74.58</v>
      </c>
      <c r="CO214">
        <v>0</v>
      </c>
      <c r="CP214">
        <v>19.670000000000002</v>
      </c>
      <c r="CQ214">
        <v>0</v>
      </c>
      <c r="CR214">
        <v>7.27</v>
      </c>
      <c r="CS214">
        <v>19</v>
      </c>
      <c r="CT214">
        <v>34.69</v>
      </c>
      <c r="CU214">
        <v>1.67</v>
      </c>
      <c r="CV214">
        <v>213.15</v>
      </c>
      <c r="CW214">
        <v>150.52000000000001</v>
      </c>
      <c r="DH214">
        <v>0</v>
      </c>
      <c r="DI214">
        <v>2.6024600000000002</v>
      </c>
      <c r="DJ214">
        <v>0</v>
      </c>
      <c r="DK214">
        <v>0</v>
      </c>
      <c r="DL214">
        <v>0</v>
      </c>
      <c r="DM214">
        <v>0.104917</v>
      </c>
      <c r="DN214">
        <v>0.14130599999999999</v>
      </c>
      <c r="DO214">
        <v>0.30364400000000002</v>
      </c>
      <c r="DP214">
        <v>1.6446499999999999E-2</v>
      </c>
      <c r="DQ214">
        <v>3.1687799999999999</v>
      </c>
      <c r="DR214">
        <v>2.6024600000000002</v>
      </c>
      <c r="DS214" t="s">
        <v>1352</v>
      </c>
      <c r="DT214" t="s">
        <v>670</v>
      </c>
      <c r="DU214" t="s">
        <v>665</v>
      </c>
      <c r="DV214" t="s">
        <v>501</v>
      </c>
      <c r="DW214">
        <v>-0.91575499999999999</v>
      </c>
      <c r="DX214">
        <v>-0.91577299999999995</v>
      </c>
      <c r="DY214">
        <v>-10.7</v>
      </c>
      <c r="DZ214">
        <v>-15.1</v>
      </c>
      <c r="IU214">
        <v>102.27</v>
      </c>
      <c r="IV214">
        <v>71.05</v>
      </c>
      <c r="IW214">
        <v>78.650000000000006</v>
      </c>
      <c r="IX214">
        <v>71.87</v>
      </c>
      <c r="JL214">
        <v>1</v>
      </c>
      <c r="JM214">
        <v>0</v>
      </c>
      <c r="JR214">
        <v>0</v>
      </c>
      <c r="JS214">
        <v>0</v>
      </c>
      <c r="JT214">
        <v>4.2820799999999997</v>
      </c>
      <c r="JU214">
        <v>0</v>
      </c>
      <c r="JV214">
        <v>0</v>
      </c>
      <c r="JW214">
        <v>4.2437399999999998</v>
      </c>
      <c r="JZ214">
        <v>2</v>
      </c>
      <c r="KA214">
        <v>2</v>
      </c>
      <c r="KB214">
        <v>59.918999999999997</v>
      </c>
      <c r="KC214">
        <v>47.925699999999999</v>
      </c>
      <c r="KD214">
        <v>60.722000000000001</v>
      </c>
      <c r="KE214">
        <v>49.746899999999997</v>
      </c>
      <c r="KF214">
        <v>0</v>
      </c>
      <c r="KG214">
        <v>0</v>
      </c>
      <c r="KJ214">
        <v>53.452800000000003</v>
      </c>
      <c r="KK214">
        <v>396.32</v>
      </c>
      <c r="KL214">
        <v>0</v>
      </c>
      <c r="KM214">
        <v>0</v>
      </c>
      <c r="KN214">
        <v>0</v>
      </c>
      <c r="KO214">
        <v>0</v>
      </c>
      <c r="KP214">
        <v>0</v>
      </c>
      <c r="KQ214">
        <v>0</v>
      </c>
      <c r="KR214">
        <v>85.757900000000006</v>
      </c>
      <c r="KS214">
        <v>154.292</v>
      </c>
      <c r="KT214">
        <v>413.96499999999997</v>
      </c>
      <c r="KU214">
        <v>21.134499999999999</v>
      </c>
      <c r="KV214">
        <v>1124.92</v>
      </c>
      <c r="KW214">
        <v>2063.7199999999998</v>
      </c>
      <c r="KX214">
        <v>864.35699999999997</v>
      </c>
      <c r="KY214">
        <v>0</v>
      </c>
      <c r="KZ214">
        <v>229.07599999999999</v>
      </c>
      <c r="LA214">
        <v>3157.15</v>
      </c>
      <c r="LB214">
        <v>56.011600000000001</v>
      </c>
      <c r="LC214">
        <v>323.63499999999999</v>
      </c>
      <c r="LD214">
        <v>0</v>
      </c>
      <c r="LE214">
        <v>0</v>
      </c>
      <c r="LF214">
        <v>0</v>
      </c>
      <c r="LG214">
        <v>85.757900000000006</v>
      </c>
      <c r="LH214">
        <v>154.44399999999999</v>
      </c>
      <c r="LI214">
        <v>413.96499999999997</v>
      </c>
      <c r="LJ214">
        <v>21.134499999999999</v>
      </c>
      <c r="LK214">
        <v>1054.95</v>
      </c>
      <c r="LL214">
        <v>2095.36</v>
      </c>
      <c r="LM214">
        <v>864.35699999999997</v>
      </c>
      <c r="LN214">
        <v>229.07599999999999</v>
      </c>
      <c r="LO214">
        <v>3188.79</v>
      </c>
      <c r="LP214">
        <v>0</v>
      </c>
      <c r="LQ214">
        <v>0</v>
      </c>
      <c r="LR214">
        <v>0</v>
      </c>
      <c r="LS214">
        <v>0</v>
      </c>
      <c r="LT214">
        <v>0</v>
      </c>
      <c r="LU214">
        <v>0</v>
      </c>
      <c r="LV214">
        <v>0</v>
      </c>
      <c r="LW214">
        <v>0</v>
      </c>
      <c r="LX214">
        <v>0</v>
      </c>
      <c r="LY214">
        <v>0</v>
      </c>
      <c r="LZ214">
        <v>0</v>
      </c>
      <c r="MA214">
        <v>0</v>
      </c>
      <c r="MB214">
        <v>0</v>
      </c>
    </row>
    <row r="215" spans="1:340" x14ac:dyDescent="0.25">
      <c r="A215" s="26">
        <v>44502.609131944446</v>
      </c>
      <c r="B215" t="s">
        <v>1555</v>
      </c>
      <c r="C215" t="s">
        <v>1087</v>
      </c>
      <c r="D215">
        <v>12</v>
      </c>
      <c r="E215">
        <v>1</v>
      </c>
      <c r="F215">
        <v>1665</v>
      </c>
      <c r="G215" t="s">
        <v>87</v>
      </c>
      <c r="H215" t="s">
        <v>112</v>
      </c>
      <c r="I215">
        <v>-18.079999999999998</v>
      </c>
      <c r="O215">
        <v>254.81700000000001</v>
      </c>
      <c r="P215">
        <v>1647.2</v>
      </c>
      <c r="Q215">
        <v>0</v>
      </c>
      <c r="R215">
        <v>0</v>
      </c>
      <c r="S215">
        <v>0</v>
      </c>
      <c r="T215">
        <v>0</v>
      </c>
      <c r="U215">
        <v>0</v>
      </c>
      <c r="V215">
        <v>0</v>
      </c>
      <c r="W215">
        <v>395.20800000000003</v>
      </c>
      <c r="X215">
        <v>777.351</v>
      </c>
      <c r="Y215">
        <v>2025.88</v>
      </c>
      <c r="Z215">
        <v>96.498500000000007</v>
      </c>
      <c r="AA215">
        <v>5196.95</v>
      </c>
      <c r="AB215">
        <v>1902.01</v>
      </c>
      <c r="AC215">
        <v>388.86500000000001</v>
      </c>
      <c r="AD215">
        <v>162.87</v>
      </c>
      <c r="AE215">
        <v>0</v>
      </c>
      <c r="AF215">
        <v>43.1646</v>
      </c>
      <c r="AG215">
        <v>594.9</v>
      </c>
      <c r="AH215">
        <v>551.73500000000001</v>
      </c>
      <c r="AI215">
        <v>55.25</v>
      </c>
      <c r="AJ215">
        <v>98.4</v>
      </c>
      <c r="AK215">
        <v>0</v>
      </c>
      <c r="AL215">
        <v>19.670000000000002</v>
      </c>
      <c r="AM215">
        <v>0</v>
      </c>
      <c r="AN215">
        <v>0</v>
      </c>
      <c r="AO215">
        <v>0</v>
      </c>
      <c r="AP215">
        <v>0</v>
      </c>
      <c r="AQ215">
        <v>7.27</v>
      </c>
      <c r="AR215">
        <v>18.989999999999998</v>
      </c>
      <c r="AS215">
        <v>34.69</v>
      </c>
      <c r="AT215">
        <v>1.67</v>
      </c>
      <c r="AU215">
        <v>235.94</v>
      </c>
      <c r="AV215">
        <v>173.32</v>
      </c>
      <c r="BI215">
        <v>0</v>
      </c>
      <c r="BJ215">
        <v>3.51824</v>
      </c>
      <c r="BK215">
        <v>0</v>
      </c>
      <c r="BL215">
        <v>0</v>
      </c>
      <c r="BM215">
        <v>0</v>
      </c>
      <c r="BN215">
        <v>0</v>
      </c>
      <c r="BO215">
        <v>0</v>
      </c>
      <c r="BP215">
        <v>0</v>
      </c>
      <c r="BQ215">
        <v>0.104917</v>
      </c>
      <c r="BR215">
        <v>0.141287</v>
      </c>
      <c r="BS215">
        <v>0.30364400000000002</v>
      </c>
      <c r="BT215">
        <v>1.6446499999999999E-2</v>
      </c>
      <c r="BU215">
        <v>4.08453</v>
      </c>
      <c r="BV215">
        <v>3.51824</v>
      </c>
      <c r="BW215">
        <v>337.39299999999997</v>
      </c>
      <c r="BX215">
        <v>1433.8</v>
      </c>
      <c r="BY215">
        <v>0</v>
      </c>
      <c r="BZ215">
        <v>0</v>
      </c>
      <c r="CA215">
        <v>0</v>
      </c>
      <c r="CB215">
        <v>395.20800000000003</v>
      </c>
      <c r="CC215">
        <v>778.101</v>
      </c>
      <c r="CD215">
        <v>2025.88</v>
      </c>
      <c r="CE215">
        <v>96.498500000000007</v>
      </c>
      <c r="CF215">
        <v>5066.88</v>
      </c>
      <c r="CG215">
        <v>1771.19</v>
      </c>
      <c r="CH215">
        <v>391.84699999999998</v>
      </c>
      <c r="CI215">
        <v>162.87</v>
      </c>
      <c r="CJ215">
        <v>43.1646</v>
      </c>
      <c r="CK215">
        <v>597.88099999999997</v>
      </c>
      <c r="CL215">
        <v>554.71699999999998</v>
      </c>
      <c r="CM215">
        <v>56.93</v>
      </c>
      <c r="CN215">
        <v>78.64</v>
      </c>
      <c r="CO215">
        <v>0</v>
      </c>
      <c r="CP215">
        <v>19.670000000000002</v>
      </c>
      <c r="CQ215">
        <v>0</v>
      </c>
      <c r="CR215">
        <v>7.27</v>
      </c>
      <c r="CS215">
        <v>19</v>
      </c>
      <c r="CT215">
        <v>34.69</v>
      </c>
      <c r="CU215">
        <v>1.67</v>
      </c>
      <c r="CV215">
        <v>217.87</v>
      </c>
      <c r="CW215">
        <v>155.24</v>
      </c>
      <c r="DH215">
        <v>0</v>
      </c>
      <c r="DI215">
        <v>2.7428499999999998</v>
      </c>
      <c r="DJ215">
        <v>0</v>
      </c>
      <c r="DK215">
        <v>0</v>
      </c>
      <c r="DL215">
        <v>0</v>
      </c>
      <c r="DM215">
        <v>0.104917</v>
      </c>
      <c r="DN215">
        <v>0.14130300000000001</v>
      </c>
      <c r="DO215">
        <v>0.30364400000000002</v>
      </c>
      <c r="DP215">
        <v>1.6446499999999999E-2</v>
      </c>
      <c r="DQ215">
        <v>3.3091599999999999</v>
      </c>
      <c r="DR215">
        <v>2.7428499999999998</v>
      </c>
      <c r="DS215" t="s">
        <v>1352</v>
      </c>
      <c r="DT215" t="s">
        <v>670</v>
      </c>
      <c r="DU215" t="s">
        <v>665</v>
      </c>
      <c r="DV215" t="s">
        <v>501</v>
      </c>
      <c r="DW215">
        <v>-0.77537400000000001</v>
      </c>
      <c r="DX215">
        <v>-0.77539000000000002</v>
      </c>
      <c r="DY215">
        <v>-8.3000000000000007</v>
      </c>
      <c r="DZ215">
        <v>-11.6</v>
      </c>
      <c r="IU215">
        <v>102.27</v>
      </c>
      <c r="IV215">
        <v>71.05</v>
      </c>
      <c r="IW215">
        <v>83.77</v>
      </c>
      <c r="IX215">
        <v>71.47</v>
      </c>
      <c r="JL215">
        <v>1</v>
      </c>
      <c r="JM215">
        <v>0</v>
      </c>
      <c r="JR215">
        <v>0</v>
      </c>
      <c r="JS215">
        <v>0</v>
      </c>
      <c r="JT215">
        <v>4.2820799999999997</v>
      </c>
      <c r="JU215">
        <v>0</v>
      </c>
      <c r="JV215">
        <v>0</v>
      </c>
      <c r="JW215">
        <v>4.2609599999999999</v>
      </c>
      <c r="JZ215">
        <v>2</v>
      </c>
      <c r="KA215">
        <v>2</v>
      </c>
      <c r="KB215">
        <v>59.918999999999997</v>
      </c>
      <c r="KC215">
        <v>47.925699999999999</v>
      </c>
      <c r="KD215">
        <v>60.722000000000001</v>
      </c>
      <c r="KE215">
        <v>50.339700000000001</v>
      </c>
      <c r="KF215">
        <v>0</v>
      </c>
      <c r="KG215">
        <v>0</v>
      </c>
      <c r="KJ215">
        <v>53.452800000000003</v>
      </c>
      <c r="KK215">
        <v>396.32</v>
      </c>
      <c r="KL215">
        <v>0</v>
      </c>
      <c r="KM215">
        <v>0</v>
      </c>
      <c r="KN215">
        <v>0</v>
      </c>
      <c r="KO215">
        <v>0</v>
      </c>
      <c r="KP215">
        <v>0</v>
      </c>
      <c r="KQ215">
        <v>0</v>
      </c>
      <c r="KR215">
        <v>85.757900000000006</v>
      </c>
      <c r="KS215">
        <v>154.292</v>
      </c>
      <c r="KT215">
        <v>413.96499999999997</v>
      </c>
      <c r="KU215">
        <v>21.134499999999999</v>
      </c>
      <c r="KV215">
        <v>1124.92</v>
      </c>
      <c r="KW215">
        <v>2063.7199999999998</v>
      </c>
      <c r="KX215">
        <v>864.35699999999997</v>
      </c>
      <c r="KY215">
        <v>0</v>
      </c>
      <c r="KZ215">
        <v>229.07599999999999</v>
      </c>
      <c r="LA215">
        <v>3157.15</v>
      </c>
      <c r="LB215">
        <v>70.686000000000007</v>
      </c>
      <c r="LC215">
        <v>342.00099999999998</v>
      </c>
      <c r="LD215">
        <v>0</v>
      </c>
      <c r="LE215">
        <v>0</v>
      </c>
      <c r="LF215">
        <v>0</v>
      </c>
      <c r="LG215">
        <v>85.757900000000006</v>
      </c>
      <c r="LH215">
        <v>154.44399999999999</v>
      </c>
      <c r="LI215">
        <v>413.96499999999997</v>
      </c>
      <c r="LJ215">
        <v>21.134499999999999</v>
      </c>
      <c r="LK215">
        <v>1087.99</v>
      </c>
      <c r="LL215">
        <v>2079.54</v>
      </c>
      <c r="LM215">
        <v>864.35699999999997</v>
      </c>
      <c r="LN215">
        <v>229.07599999999999</v>
      </c>
      <c r="LO215">
        <v>3172.98</v>
      </c>
      <c r="LP215">
        <v>0</v>
      </c>
      <c r="LQ215">
        <v>0</v>
      </c>
      <c r="LR215">
        <v>0</v>
      </c>
      <c r="LS215">
        <v>0</v>
      </c>
      <c r="LT215">
        <v>0</v>
      </c>
      <c r="LU215">
        <v>0</v>
      </c>
      <c r="LV215">
        <v>0</v>
      </c>
      <c r="LW215">
        <v>0</v>
      </c>
      <c r="LX215">
        <v>0</v>
      </c>
      <c r="LY215">
        <v>0</v>
      </c>
      <c r="LZ215">
        <v>0</v>
      </c>
      <c r="MA215">
        <v>0</v>
      </c>
      <c r="MB215">
        <v>0</v>
      </c>
    </row>
    <row r="216" spans="1:340" x14ac:dyDescent="0.25">
      <c r="A216" s="26">
        <v>44502.609375</v>
      </c>
      <c r="B216" t="s">
        <v>1556</v>
      </c>
      <c r="C216" t="s">
        <v>1089</v>
      </c>
      <c r="D216">
        <v>12</v>
      </c>
      <c r="E216">
        <v>1</v>
      </c>
      <c r="F216">
        <v>1665</v>
      </c>
      <c r="G216" t="s">
        <v>87</v>
      </c>
      <c r="H216" t="s">
        <v>393</v>
      </c>
      <c r="I216">
        <v>10.85</v>
      </c>
      <c r="O216">
        <v>249.881</v>
      </c>
      <c r="P216">
        <v>1119.79</v>
      </c>
      <c r="Q216">
        <v>0</v>
      </c>
      <c r="R216">
        <v>0</v>
      </c>
      <c r="S216">
        <v>0</v>
      </c>
      <c r="T216">
        <v>0</v>
      </c>
      <c r="U216">
        <v>0</v>
      </c>
      <c r="V216">
        <v>0</v>
      </c>
      <c r="W216">
        <v>395.20800000000003</v>
      </c>
      <c r="X216">
        <v>777.351</v>
      </c>
      <c r="Y216">
        <v>2025.88</v>
      </c>
      <c r="Z216">
        <v>96.498500000000007</v>
      </c>
      <c r="AA216">
        <v>4664.6099999999997</v>
      </c>
      <c r="AB216">
        <v>1369.67</v>
      </c>
      <c r="AC216">
        <v>368.83600000000001</v>
      </c>
      <c r="AD216">
        <v>162.87</v>
      </c>
      <c r="AE216">
        <v>0</v>
      </c>
      <c r="AF216">
        <v>43.1646</v>
      </c>
      <c r="AG216">
        <v>574.87</v>
      </c>
      <c r="AH216">
        <v>531.70600000000002</v>
      </c>
      <c r="AI216">
        <v>52.53</v>
      </c>
      <c r="AJ216">
        <v>67.47</v>
      </c>
      <c r="AK216">
        <v>0</v>
      </c>
      <c r="AL216">
        <v>19.670000000000002</v>
      </c>
      <c r="AM216">
        <v>0</v>
      </c>
      <c r="AN216">
        <v>0</v>
      </c>
      <c r="AO216">
        <v>0</v>
      </c>
      <c r="AP216">
        <v>0</v>
      </c>
      <c r="AQ216">
        <v>7.27</v>
      </c>
      <c r="AR216">
        <v>18.989999999999998</v>
      </c>
      <c r="AS216">
        <v>34.69</v>
      </c>
      <c r="AT216">
        <v>1.67</v>
      </c>
      <c r="AU216">
        <v>202.29</v>
      </c>
      <c r="AV216">
        <v>139.66999999999999</v>
      </c>
      <c r="BI216">
        <v>0</v>
      </c>
      <c r="BJ216">
        <v>2.4380700000000002</v>
      </c>
      <c r="BK216">
        <v>0</v>
      </c>
      <c r="BL216">
        <v>0</v>
      </c>
      <c r="BM216">
        <v>0</v>
      </c>
      <c r="BN216">
        <v>0</v>
      </c>
      <c r="BO216">
        <v>0</v>
      </c>
      <c r="BP216">
        <v>0</v>
      </c>
      <c r="BQ216">
        <v>0.104917</v>
      </c>
      <c r="BR216">
        <v>0.14127799999999999</v>
      </c>
      <c r="BS216">
        <v>0.30364400000000002</v>
      </c>
      <c r="BT216">
        <v>1.6446499999999999E-2</v>
      </c>
      <c r="BU216">
        <v>3.0043500000000001</v>
      </c>
      <c r="BV216">
        <v>2.4380700000000002</v>
      </c>
      <c r="BW216">
        <v>267.49</v>
      </c>
      <c r="BX216">
        <v>1356.63</v>
      </c>
      <c r="BY216">
        <v>0</v>
      </c>
      <c r="BZ216">
        <v>0</v>
      </c>
      <c r="CA216">
        <v>0</v>
      </c>
      <c r="CB216">
        <v>395.20800000000003</v>
      </c>
      <c r="CC216">
        <v>778.10299999999995</v>
      </c>
      <c r="CD216">
        <v>2025.88</v>
      </c>
      <c r="CE216">
        <v>96.498500000000007</v>
      </c>
      <c r="CF216">
        <v>4919.8100000000004</v>
      </c>
      <c r="CG216">
        <v>1624.12</v>
      </c>
      <c r="CH216">
        <v>394.827</v>
      </c>
      <c r="CI216">
        <v>162.87</v>
      </c>
      <c r="CJ216">
        <v>43.1646</v>
      </c>
      <c r="CK216">
        <v>600.86199999999997</v>
      </c>
      <c r="CL216">
        <v>557.697</v>
      </c>
      <c r="CM216">
        <v>56.27</v>
      </c>
      <c r="CN216">
        <v>74.58</v>
      </c>
      <c r="CO216">
        <v>0</v>
      </c>
      <c r="CP216">
        <v>19.670000000000002</v>
      </c>
      <c r="CQ216">
        <v>0</v>
      </c>
      <c r="CR216">
        <v>7.27</v>
      </c>
      <c r="CS216">
        <v>19</v>
      </c>
      <c r="CT216">
        <v>34.69</v>
      </c>
      <c r="CU216">
        <v>1.67</v>
      </c>
      <c r="CV216">
        <v>213.15</v>
      </c>
      <c r="CW216">
        <v>150.52000000000001</v>
      </c>
      <c r="DH216">
        <v>0</v>
      </c>
      <c r="DI216">
        <v>2.6024600000000002</v>
      </c>
      <c r="DJ216">
        <v>0</v>
      </c>
      <c r="DK216">
        <v>0</v>
      </c>
      <c r="DL216">
        <v>0</v>
      </c>
      <c r="DM216">
        <v>0.104917</v>
      </c>
      <c r="DN216">
        <v>0.14130599999999999</v>
      </c>
      <c r="DO216">
        <v>0.30364400000000002</v>
      </c>
      <c r="DP216">
        <v>1.6446499999999999E-2</v>
      </c>
      <c r="DQ216">
        <v>3.1687799999999999</v>
      </c>
      <c r="DR216">
        <v>2.6024600000000002</v>
      </c>
      <c r="DS216" t="s">
        <v>1352</v>
      </c>
      <c r="DT216" t="s">
        <v>670</v>
      </c>
      <c r="DU216" t="s">
        <v>665</v>
      </c>
      <c r="DV216" t="s">
        <v>501</v>
      </c>
      <c r="DW216">
        <v>0.16442399999999999</v>
      </c>
      <c r="DX216">
        <v>0.16439599999999999</v>
      </c>
      <c r="DY216">
        <v>5.0999999999999996</v>
      </c>
      <c r="DZ216">
        <v>7.2</v>
      </c>
      <c r="IU216">
        <v>71.27</v>
      </c>
      <c r="IV216">
        <v>68.400000000000006</v>
      </c>
      <c r="IW216">
        <v>78.650000000000006</v>
      </c>
      <c r="IX216">
        <v>71.87</v>
      </c>
      <c r="JL216">
        <v>1</v>
      </c>
      <c r="JM216">
        <v>0</v>
      </c>
      <c r="JR216">
        <v>0</v>
      </c>
      <c r="JS216">
        <v>0</v>
      </c>
      <c r="JT216">
        <v>4.0481299999999996</v>
      </c>
      <c r="JU216">
        <v>0</v>
      </c>
      <c r="JV216">
        <v>0</v>
      </c>
      <c r="JW216">
        <v>4.2437399999999998</v>
      </c>
      <c r="JZ216">
        <v>2</v>
      </c>
      <c r="KA216">
        <v>2</v>
      </c>
      <c r="KB216">
        <v>58.075600000000001</v>
      </c>
      <c r="KC216">
        <v>46.2911</v>
      </c>
      <c r="KD216">
        <v>60.722000000000001</v>
      </c>
      <c r="KE216">
        <v>49.746899999999997</v>
      </c>
      <c r="KF216">
        <v>0</v>
      </c>
      <c r="KG216">
        <v>0</v>
      </c>
      <c r="KJ216">
        <v>52.386699999999998</v>
      </c>
      <c r="KK216">
        <v>269.73899999999998</v>
      </c>
      <c r="KL216">
        <v>0</v>
      </c>
      <c r="KM216">
        <v>0</v>
      </c>
      <c r="KN216">
        <v>0</v>
      </c>
      <c r="KO216">
        <v>0</v>
      </c>
      <c r="KP216">
        <v>0</v>
      </c>
      <c r="KQ216">
        <v>0</v>
      </c>
      <c r="KR216">
        <v>85.757900000000006</v>
      </c>
      <c r="KS216">
        <v>154.292</v>
      </c>
      <c r="KT216">
        <v>413.96499999999997</v>
      </c>
      <c r="KU216">
        <v>21.134499999999999</v>
      </c>
      <c r="KV216">
        <v>997.27499999999998</v>
      </c>
      <c r="KW216">
        <v>1957.42</v>
      </c>
      <c r="KX216">
        <v>864.35699999999997</v>
      </c>
      <c r="KY216">
        <v>0</v>
      </c>
      <c r="KZ216">
        <v>229.07599999999999</v>
      </c>
      <c r="LA216">
        <v>3050.85</v>
      </c>
      <c r="LB216">
        <v>56.011600000000001</v>
      </c>
      <c r="LC216">
        <v>323.63499999999999</v>
      </c>
      <c r="LD216">
        <v>0</v>
      </c>
      <c r="LE216">
        <v>0</v>
      </c>
      <c r="LF216">
        <v>0</v>
      </c>
      <c r="LG216">
        <v>85.757900000000006</v>
      </c>
      <c r="LH216">
        <v>154.44399999999999</v>
      </c>
      <c r="LI216">
        <v>413.96499999999997</v>
      </c>
      <c r="LJ216">
        <v>21.134499999999999</v>
      </c>
      <c r="LK216">
        <v>1054.95</v>
      </c>
      <c r="LL216">
        <v>2095.36</v>
      </c>
      <c r="LM216">
        <v>864.35699999999997</v>
      </c>
      <c r="LN216">
        <v>229.07599999999999</v>
      </c>
      <c r="LO216">
        <v>3188.79</v>
      </c>
      <c r="LP216">
        <v>0</v>
      </c>
      <c r="LQ216">
        <v>0</v>
      </c>
      <c r="LR216">
        <v>0</v>
      </c>
      <c r="LS216">
        <v>0</v>
      </c>
      <c r="LT216">
        <v>0</v>
      </c>
      <c r="LU216">
        <v>0</v>
      </c>
      <c r="LV216">
        <v>0</v>
      </c>
      <c r="LW216">
        <v>0</v>
      </c>
      <c r="LX216">
        <v>0</v>
      </c>
      <c r="LY216">
        <v>0</v>
      </c>
      <c r="LZ216">
        <v>0</v>
      </c>
      <c r="MA216">
        <v>0</v>
      </c>
      <c r="MB216">
        <v>0</v>
      </c>
    </row>
    <row r="217" spans="1:340" x14ac:dyDescent="0.25">
      <c r="A217" s="26">
        <v>44502.609629629631</v>
      </c>
      <c r="B217" t="s">
        <v>1557</v>
      </c>
      <c r="C217" t="s">
        <v>1091</v>
      </c>
      <c r="D217">
        <v>12</v>
      </c>
      <c r="E217">
        <v>1</v>
      </c>
      <c r="F217">
        <v>1665</v>
      </c>
      <c r="G217" t="s">
        <v>87</v>
      </c>
      <c r="H217" t="s">
        <v>393</v>
      </c>
      <c r="I217">
        <v>103.75</v>
      </c>
      <c r="O217">
        <v>249.881</v>
      </c>
      <c r="P217">
        <v>1119.79</v>
      </c>
      <c r="Q217">
        <v>0</v>
      </c>
      <c r="R217">
        <v>0</v>
      </c>
      <c r="S217">
        <v>0</v>
      </c>
      <c r="T217">
        <v>0</v>
      </c>
      <c r="U217">
        <v>0</v>
      </c>
      <c r="V217">
        <v>0</v>
      </c>
      <c r="W217">
        <v>395.20800000000003</v>
      </c>
      <c r="X217">
        <v>777.351</v>
      </c>
      <c r="Y217">
        <v>2025.88</v>
      </c>
      <c r="Z217">
        <v>96.498500000000007</v>
      </c>
      <c r="AA217">
        <v>4664.6099999999997</v>
      </c>
      <c r="AB217">
        <v>1369.67</v>
      </c>
      <c r="AC217">
        <v>368.83600000000001</v>
      </c>
      <c r="AD217">
        <v>162.87</v>
      </c>
      <c r="AE217">
        <v>0</v>
      </c>
      <c r="AF217">
        <v>43.1646</v>
      </c>
      <c r="AG217">
        <v>574.87</v>
      </c>
      <c r="AH217">
        <v>531.70600000000002</v>
      </c>
      <c r="AI217">
        <v>52.53</v>
      </c>
      <c r="AJ217">
        <v>67.47</v>
      </c>
      <c r="AK217">
        <v>0</v>
      </c>
      <c r="AL217">
        <v>19.670000000000002</v>
      </c>
      <c r="AM217">
        <v>0</v>
      </c>
      <c r="AN217">
        <v>0</v>
      </c>
      <c r="AO217">
        <v>0</v>
      </c>
      <c r="AP217">
        <v>0</v>
      </c>
      <c r="AQ217">
        <v>7.27</v>
      </c>
      <c r="AR217">
        <v>18.989999999999998</v>
      </c>
      <c r="AS217">
        <v>34.69</v>
      </c>
      <c r="AT217">
        <v>1.67</v>
      </c>
      <c r="AU217">
        <v>202.29</v>
      </c>
      <c r="AV217">
        <v>139.66999999999999</v>
      </c>
      <c r="BI217">
        <v>0</v>
      </c>
      <c r="BJ217">
        <v>2.4380700000000002</v>
      </c>
      <c r="BK217">
        <v>0</v>
      </c>
      <c r="BL217">
        <v>0</v>
      </c>
      <c r="BM217">
        <v>0</v>
      </c>
      <c r="BN217">
        <v>0</v>
      </c>
      <c r="BO217">
        <v>0</v>
      </c>
      <c r="BP217">
        <v>0</v>
      </c>
      <c r="BQ217">
        <v>0.104917</v>
      </c>
      <c r="BR217">
        <v>0.14127799999999999</v>
      </c>
      <c r="BS217">
        <v>0.30364400000000002</v>
      </c>
      <c r="BT217">
        <v>1.6446499999999999E-2</v>
      </c>
      <c r="BU217">
        <v>3.0043500000000001</v>
      </c>
      <c r="BV217">
        <v>2.4380700000000002</v>
      </c>
      <c r="BW217">
        <v>372.964</v>
      </c>
      <c r="BX217">
        <v>2899.24</v>
      </c>
      <c r="BY217">
        <v>0</v>
      </c>
      <c r="BZ217">
        <v>0</v>
      </c>
      <c r="CA217">
        <v>0</v>
      </c>
      <c r="CB217">
        <v>395.20800000000003</v>
      </c>
      <c r="CC217">
        <v>778.05499999999995</v>
      </c>
      <c r="CD217">
        <v>2025.88</v>
      </c>
      <c r="CE217">
        <v>96.498500000000007</v>
      </c>
      <c r="CF217">
        <v>6567.85</v>
      </c>
      <c r="CG217">
        <v>3272.2</v>
      </c>
      <c r="CH217">
        <v>458.52499999999998</v>
      </c>
      <c r="CI217">
        <v>162.87</v>
      </c>
      <c r="CJ217">
        <v>43.1646</v>
      </c>
      <c r="CK217">
        <v>664.56</v>
      </c>
      <c r="CL217">
        <v>621.39499999999998</v>
      </c>
      <c r="CM217">
        <v>66.290000000000006</v>
      </c>
      <c r="CN217">
        <v>157.46</v>
      </c>
      <c r="CO217">
        <v>0</v>
      </c>
      <c r="CP217">
        <v>19.670000000000002</v>
      </c>
      <c r="CQ217">
        <v>0</v>
      </c>
      <c r="CR217">
        <v>7.27</v>
      </c>
      <c r="CS217">
        <v>19.010000000000002</v>
      </c>
      <c r="CT217">
        <v>34.69</v>
      </c>
      <c r="CU217">
        <v>1.67</v>
      </c>
      <c r="CV217">
        <v>306.06</v>
      </c>
      <c r="CW217">
        <v>243.42</v>
      </c>
      <c r="DH217">
        <v>0</v>
      </c>
      <c r="DI217">
        <v>5.2798400000000001</v>
      </c>
      <c r="DJ217">
        <v>0</v>
      </c>
      <c r="DK217">
        <v>0</v>
      </c>
      <c r="DL217">
        <v>0</v>
      </c>
      <c r="DM217">
        <v>0.104917</v>
      </c>
      <c r="DN217">
        <v>0.141342</v>
      </c>
      <c r="DO217">
        <v>0.30364400000000002</v>
      </c>
      <c r="DP217">
        <v>1.6446499999999999E-2</v>
      </c>
      <c r="DQ217">
        <v>5.84619</v>
      </c>
      <c r="DR217">
        <v>5.2798400000000001</v>
      </c>
      <c r="DS217" t="s">
        <v>1352</v>
      </c>
      <c r="DT217" t="s">
        <v>670</v>
      </c>
      <c r="DU217" t="s">
        <v>665</v>
      </c>
      <c r="DV217" t="s">
        <v>501</v>
      </c>
      <c r="DW217">
        <v>2.8418299999999999</v>
      </c>
      <c r="DX217">
        <v>2.8417699999999999</v>
      </c>
      <c r="DY217">
        <v>33.9</v>
      </c>
      <c r="DZ217">
        <v>42.6</v>
      </c>
      <c r="IU217">
        <v>71.27</v>
      </c>
      <c r="IV217">
        <v>68.400000000000006</v>
      </c>
      <c r="IW217">
        <v>163.13</v>
      </c>
      <c r="IX217">
        <v>80.290000000000006</v>
      </c>
      <c r="JL217">
        <v>1</v>
      </c>
      <c r="JM217">
        <v>0</v>
      </c>
      <c r="JR217">
        <v>0</v>
      </c>
      <c r="JS217">
        <v>0</v>
      </c>
      <c r="JT217">
        <v>4.0481299999999996</v>
      </c>
      <c r="JU217">
        <v>0</v>
      </c>
      <c r="JV217">
        <v>0</v>
      </c>
      <c r="JW217">
        <v>4.9683599999999997</v>
      </c>
      <c r="JZ217">
        <v>2</v>
      </c>
      <c r="KA217">
        <v>2</v>
      </c>
      <c r="KB217">
        <v>58.075600000000001</v>
      </c>
      <c r="KC217">
        <v>46.2911</v>
      </c>
      <c r="KD217">
        <v>69.639099999999999</v>
      </c>
      <c r="KE217">
        <v>63.784700000000001</v>
      </c>
      <c r="KF217">
        <v>0</v>
      </c>
      <c r="KG217">
        <v>0</v>
      </c>
      <c r="KJ217">
        <v>52.386699999999998</v>
      </c>
      <c r="KK217">
        <v>269.73899999999998</v>
      </c>
      <c r="KL217">
        <v>0</v>
      </c>
      <c r="KM217">
        <v>0</v>
      </c>
      <c r="KN217">
        <v>0</v>
      </c>
      <c r="KO217">
        <v>0</v>
      </c>
      <c r="KP217">
        <v>0</v>
      </c>
      <c r="KQ217">
        <v>0</v>
      </c>
      <c r="KR217">
        <v>85.757900000000006</v>
      </c>
      <c r="KS217">
        <v>154.292</v>
      </c>
      <c r="KT217">
        <v>413.96499999999997</v>
      </c>
      <c r="KU217">
        <v>21.134499999999999</v>
      </c>
      <c r="KV217">
        <v>997.27499999999998</v>
      </c>
      <c r="KW217">
        <v>1957.42</v>
      </c>
      <c r="KX217">
        <v>864.35699999999997</v>
      </c>
      <c r="KY217">
        <v>0</v>
      </c>
      <c r="KZ217">
        <v>229.07599999999999</v>
      </c>
      <c r="LA217">
        <v>3050.85</v>
      </c>
      <c r="LB217">
        <v>78.358800000000002</v>
      </c>
      <c r="LC217">
        <v>687.86900000000003</v>
      </c>
      <c r="LD217">
        <v>0</v>
      </c>
      <c r="LE217">
        <v>0</v>
      </c>
      <c r="LF217">
        <v>0</v>
      </c>
      <c r="LG217">
        <v>85.757900000000006</v>
      </c>
      <c r="LH217">
        <v>154.435</v>
      </c>
      <c r="LI217">
        <v>413.96499999999997</v>
      </c>
      <c r="LJ217">
        <v>21.134499999999999</v>
      </c>
      <c r="LK217">
        <v>1441.52</v>
      </c>
      <c r="LL217">
        <v>2433.41</v>
      </c>
      <c r="LM217">
        <v>864.35699999999997</v>
      </c>
      <c r="LN217">
        <v>229.07599999999999</v>
      </c>
      <c r="LO217">
        <v>3526.84</v>
      </c>
      <c r="LP217">
        <v>0</v>
      </c>
      <c r="LQ217">
        <v>0</v>
      </c>
      <c r="LR217">
        <v>0</v>
      </c>
      <c r="LS217">
        <v>0</v>
      </c>
      <c r="LT217">
        <v>0</v>
      </c>
      <c r="LU217">
        <v>0</v>
      </c>
      <c r="LV217">
        <v>0</v>
      </c>
      <c r="LW217">
        <v>0</v>
      </c>
      <c r="LX217">
        <v>0</v>
      </c>
      <c r="LY217">
        <v>0</v>
      </c>
      <c r="LZ217">
        <v>0</v>
      </c>
      <c r="MA217">
        <v>0</v>
      </c>
      <c r="MB217">
        <v>0</v>
      </c>
    </row>
    <row r="218" spans="1:340" x14ac:dyDescent="0.25">
      <c r="A218" s="26">
        <v>44502.609884259262</v>
      </c>
      <c r="B218" t="s">
        <v>1558</v>
      </c>
      <c r="C218" t="s">
        <v>1093</v>
      </c>
      <c r="D218">
        <v>12</v>
      </c>
      <c r="E218">
        <v>1</v>
      </c>
      <c r="F218">
        <v>1665</v>
      </c>
      <c r="G218" t="s">
        <v>87</v>
      </c>
      <c r="H218" t="s">
        <v>393</v>
      </c>
      <c r="I218">
        <v>28.56</v>
      </c>
      <c r="O218">
        <v>170.99700000000001</v>
      </c>
      <c r="P218">
        <v>943.94200000000001</v>
      </c>
      <c r="Q218">
        <v>0</v>
      </c>
      <c r="R218">
        <v>0</v>
      </c>
      <c r="S218">
        <v>0</v>
      </c>
      <c r="T218">
        <v>0</v>
      </c>
      <c r="U218">
        <v>0</v>
      </c>
      <c r="V218">
        <v>0</v>
      </c>
      <c r="W218">
        <v>395.20800000000003</v>
      </c>
      <c r="X218">
        <v>777.35400000000004</v>
      </c>
      <c r="Y218">
        <v>2025.88</v>
      </c>
      <c r="Z218">
        <v>96.498500000000007</v>
      </c>
      <c r="AA218">
        <v>4409.88</v>
      </c>
      <c r="AB218">
        <v>1114.94</v>
      </c>
      <c r="AC218">
        <v>326.26499999999999</v>
      </c>
      <c r="AD218">
        <v>162.87</v>
      </c>
      <c r="AE218">
        <v>0</v>
      </c>
      <c r="AF218">
        <v>43.1646</v>
      </c>
      <c r="AG218">
        <v>532.29999999999995</v>
      </c>
      <c r="AH218">
        <v>489.13499999999999</v>
      </c>
      <c r="AI218">
        <v>45.71</v>
      </c>
      <c r="AJ218">
        <v>56.58</v>
      </c>
      <c r="AK218">
        <v>0</v>
      </c>
      <c r="AL218">
        <v>19.670000000000002</v>
      </c>
      <c r="AM218">
        <v>0</v>
      </c>
      <c r="AN218">
        <v>0</v>
      </c>
      <c r="AO218">
        <v>0</v>
      </c>
      <c r="AP218">
        <v>0</v>
      </c>
      <c r="AQ218">
        <v>7.27</v>
      </c>
      <c r="AR218">
        <v>18.989999999999998</v>
      </c>
      <c r="AS218">
        <v>34.69</v>
      </c>
      <c r="AT218">
        <v>1.67</v>
      </c>
      <c r="AU218">
        <v>184.58</v>
      </c>
      <c r="AV218">
        <v>121.96</v>
      </c>
      <c r="BI218">
        <v>0</v>
      </c>
      <c r="BJ218">
        <v>2.0522900000000002</v>
      </c>
      <c r="BK218">
        <v>0</v>
      </c>
      <c r="BL218">
        <v>0</v>
      </c>
      <c r="BM218">
        <v>0</v>
      </c>
      <c r="BN218">
        <v>0</v>
      </c>
      <c r="BO218">
        <v>0</v>
      </c>
      <c r="BP218">
        <v>0</v>
      </c>
      <c r="BQ218">
        <v>0.104917</v>
      </c>
      <c r="BR218">
        <v>0.14127500000000001</v>
      </c>
      <c r="BS218">
        <v>0.30364400000000002</v>
      </c>
      <c r="BT218">
        <v>1.6446499999999999E-2</v>
      </c>
      <c r="BU218">
        <v>2.6185700000000001</v>
      </c>
      <c r="BV218">
        <v>2.0522900000000002</v>
      </c>
      <c r="BW218">
        <v>267.49</v>
      </c>
      <c r="BX218">
        <v>1356.63</v>
      </c>
      <c r="BY218">
        <v>0</v>
      </c>
      <c r="BZ218">
        <v>0</v>
      </c>
      <c r="CA218">
        <v>0</v>
      </c>
      <c r="CB218">
        <v>395.20800000000003</v>
      </c>
      <c r="CC218">
        <v>778.10299999999995</v>
      </c>
      <c r="CD218">
        <v>2025.88</v>
      </c>
      <c r="CE218">
        <v>96.498500000000007</v>
      </c>
      <c r="CF218">
        <v>4919.8100000000004</v>
      </c>
      <c r="CG218">
        <v>1624.12</v>
      </c>
      <c r="CH218">
        <v>394.827</v>
      </c>
      <c r="CI218">
        <v>162.87</v>
      </c>
      <c r="CJ218">
        <v>43.1646</v>
      </c>
      <c r="CK218">
        <v>600.86199999999997</v>
      </c>
      <c r="CL218">
        <v>557.697</v>
      </c>
      <c r="CM218">
        <v>56.27</v>
      </c>
      <c r="CN218">
        <v>74.58</v>
      </c>
      <c r="CO218">
        <v>0</v>
      </c>
      <c r="CP218">
        <v>19.670000000000002</v>
      </c>
      <c r="CQ218">
        <v>0</v>
      </c>
      <c r="CR218">
        <v>7.27</v>
      </c>
      <c r="CS218">
        <v>19</v>
      </c>
      <c r="CT218">
        <v>34.69</v>
      </c>
      <c r="CU218">
        <v>1.67</v>
      </c>
      <c r="CV218">
        <v>213.15</v>
      </c>
      <c r="CW218">
        <v>150.52000000000001</v>
      </c>
      <c r="DH218">
        <v>0</v>
      </c>
      <c r="DI218">
        <v>2.6024600000000002</v>
      </c>
      <c r="DJ218">
        <v>0</v>
      </c>
      <c r="DK218">
        <v>0</v>
      </c>
      <c r="DL218">
        <v>0</v>
      </c>
      <c r="DM218">
        <v>0.104917</v>
      </c>
      <c r="DN218">
        <v>0.14130599999999999</v>
      </c>
      <c r="DO218">
        <v>0.30364400000000002</v>
      </c>
      <c r="DP218">
        <v>1.6446499999999999E-2</v>
      </c>
      <c r="DQ218">
        <v>3.1687799999999999</v>
      </c>
      <c r="DR218">
        <v>2.6024600000000002</v>
      </c>
      <c r="DS218" t="s">
        <v>1352</v>
      </c>
      <c r="DT218" t="s">
        <v>670</v>
      </c>
      <c r="DU218" t="s">
        <v>665</v>
      </c>
      <c r="DV218" t="s">
        <v>501</v>
      </c>
      <c r="DW218">
        <v>0.55020800000000003</v>
      </c>
      <c r="DX218">
        <v>0.55017799999999994</v>
      </c>
      <c r="DY218">
        <v>13.4</v>
      </c>
      <c r="DZ218">
        <v>19</v>
      </c>
      <c r="IU218">
        <v>59.18</v>
      </c>
      <c r="IV218">
        <v>62.78</v>
      </c>
      <c r="IW218">
        <v>78.650000000000006</v>
      </c>
      <c r="IX218">
        <v>71.87</v>
      </c>
      <c r="JL218">
        <v>1</v>
      </c>
      <c r="JM218">
        <v>0</v>
      </c>
      <c r="JR218">
        <v>0</v>
      </c>
      <c r="JS218">
        <v>0</v>
      </c>
      <c r="JT218">
        <v>3.7634300000000001</v>
      </c>
      <c r="JU218">
        <v>0</v>
      </c>
      <c r="JV218">
        <v>0</v>
      </c>
      <c r="JW218">
        <v>4.2437399999999998</v>
      </c>
      <c r="JZ218">
        <v>2</v>
      </c>
      <c r="KA218">
        <v>2</v>
      </c>
      <c r="KB218">
        <v>57.066499999999998</v>
      </c>
      <c r="KC218">
        <v>44.688099999999999</v>
      </c>
      <c r="KD218">
        <v>60.722000000000001</v>
      </c>
      <c r="KE218">
        <v>49.746899999999997</v>
      </c>
      <c r="KF218">
        <v>0</v>
      </c>
      <c r="KG218">
        <v>0</v>
      </c>
      <c r="KJ218">
        <v>35.815899999999999</v>
      </c>
      <c r="KK218">
        <v>227.529</v>
      </c>
      <c r="KL218">
        <v>0</v>
      </c>
      <c r="KM218">
        <v>0</v>
      </c>
      <c r="KN218">
        <v>0</v>
      </c>
      <c r="KO218">
        <v>0</v>
      </c>
      <c r="KP218">
        <v>0</v>
      </c>
      <c r="KQ218">
        <v>0</v>
      </c>
      <c r="KR218">
        <v>85.757900000000006</v>
      </c>
      <c r="KS218">
        <v>154.29300000000001</v>
      </c>
      <c r="KT218">
        <v>413.96499999999997</v>
      </c>
      <c r="KU218">
        <v>21.134499999999999</v>
      </c>
      <c r="KV218">
        <v>938.495</v>
      </c>
      <c r="KW218">
        <v>1731.5</v>
      </c>
      <c r="KX218">
        <v>864.35699999999997</v>
      </c>
      <c r="KY218">
        <v>0</v>
      </c>
      <c r="KZ218">
        <v>229.07599999999999</v>
      </c>
      <c r="LA218">
        <v>2824.93</v>
      </c>
      <c r="LB218">
        <v>56.011600000000001</v>
      </c>
      <c r="LC218">
        <v>323.63499999999999</v>
      </c>
      <c r="LD218">
        <v>0</v>
      </c>
      <c r="LE218">
        <v>0</v>
      </c>
      <c r="LF218">
        <v>0</v>
      </c>
      <c r="LG218">
        <v>85.757900000000006</v>
      </c>
      <c r="LH218">
        <v>154.44399999999999</v>
      </c>
      <c r="LI218">
        <v>413.96499999999997</v>
      </c>
      <c r="LJ218">
        <v>21.134499999999999</v>
      </c>
      <c r="LK218">
        <v>1054.95</v>
      </c>
      <c r="LL218">
        <v>2095.36</v>
      </c>
      <c r="LM218">
        <v>864.35699999999997</v>
      </c>
      <c r="LN218">
        <v>229.07599999999999</v>
      </c>
      <c r="LO218">
        <v>3188.79</v>
      </c>
      <c r="LP218">
        <v>0</v>
      </c>
      <c r="LQ218">
        <v>0</v>
      </c>
      <c r="LR218">
        <v>0</v>
      </c>
      <c r="LS218">
        <v>0</v>
      </c>
      <c r="LT218">
        <v>0</v>
      </c>
      <c r="LU218">
        <v>0</v>
      </c>
      <c r="LV218">
        <v>0</v>
      </c>
      <c r="LW218">
        <v>0</v>
      </c>
      <c r="LX218">
        <v>0</v>
      </c>
      <c r="LY218">
        <v>0</v>
      </c>
      <c r="LZ218">
        <v>0</v>
      </c>
      <c r="MA218">
        <v>0</v>
      </c>
      <c r="MB218">
        <v>0</v>
      </c>
    </row>
    <row r="219" spans="1:340" x14ac:dyDescent="0.25">
      <c r="A219" s="26">
        <v>44502.610127314816</v>
      </c>
      <c r="B219" t="s">
        <v>1559</v>
      </c>
      <c r="C219" t="s">
        <v>1095</v>
      </c>
      <c r="D219">
        <v>12</v>
      </c>
      <c r="E219">
        <v>1</v>
      </c>
      <c r="F219">
        <v>1665</v>
      </c>
      <c r="G219" t="s">
        <v>87</v>
      </c>
      <c r="H219" t="s">
        <v>393</v>
      </c>
      <c r="I219">
        <v>121.46</v>
      </c>
      <c r="O219">
        <v>170.99700000000001</v>
      </c>
      <c r="P219">
        <v>943.94200000000001</v>
      </c>
      <c r="Q219">
        <v>0</v>
      </c>
      <c r="R219">
        <v>0</v>
      </c>
      <c r="S219">
        <v>0</v>
      </c>
      <c r="T219">
        <v>0</v>
      </c>
      <c r="U219">
        <v>0</v>
      </c>
      <c r="V219">
        <v>0</v>
      </c>
      <c r="W219">
        <v>395.20800000000003</v>
      </c>
      <c r="X219">
        <v>777.35400000000004</v>
      </c>
      <c r="Y219">
        <v>2025.88</v>
      </c>
      <c r="Z219">
        <v>96.498500000000007</v>
      </c>
      <c r="AA219">
        <v>4409.88</v>
      </c>
      <c r="AB219">
        <v>1114.94</v>
      </c>
      <c r="AC219">
        <v>326.26499999999999</v>
      </c>
      <c r="AD219">
        <v>162.87</v>
      </c>
      <c r="AE219">
        <v>0</v>
      </c>
      <c r="AF219">
        <v>43.1646</v>
      </c>
      <c r="AG219">
        <v>532.29999999999995</v>
      </c>
      <c r="AH219">
        <v>489.13499999999999</v>
      </c>
      <c r="AI219">
        <v>45.71</v>
      </c>
      <c r="AJ219">
        <v>56.58</v>
      </c>
      <c r="AK219">
        <v>0</v>
      </c>
      <c r="AL219">
        <v>19.670000000000002</v>
      </c>
      <c r="AM219">
        <v>0</v>
      </c>
      <c r="AN219">
        <v>0</v>
      </c>
      <c r="AO219">
        <v>0</v>
      </c>
      <c r="AP219">
        <v>0</v>
      </c>
      <c r="AQ219">
        <v>7.27</v>
      </c>
      <c r="AR219">
        <v>18.989999999999998</v>
      </c>
      <c r="AS219">
        <v>34.69</v>
      </c>
      <c r="AT219">
        <v>1.67</v>
      </c>
      <c r="AU219">
        <v>184.58</v>
      </c>
      <c r="AV219">
        <v>121.96</v>
      </c>
      <c r="BI219">
        <v>0</v>
      </c>
      <c r="BJ219">
        <v>2.0522900000000002</v>
      </c>
      <c r="BK219">
        <v>0</v>
      </c>
      <c r="BL219">
        <v>0</v>
      </c>
      <c r="BM219">
        <v>0</v>
      </c>
      <c r="BN219">
        <v>0</v>
      </c>
      <c r="BO219">
        <v>0</v>
      </c>
      <c r="BP219">
        <v>0</v>
      </c>
      <c r="BQ219">
        <v>0.104917</v>
      </c>
      <c r="BR219">
        <v>0.14127500000000001</v>
      </c>
      <c r="BS219">
        <v>0.30364400000000002</v>
      </c>
      <c r="BT219">
        <v>1.6446499999999999E-2</v>
      </c>
      <c r="BU219">
        <v>2.6185700000000001</v>
      </c>
      <c r="BV219">
        <v>2.0522900000000002</v>
      </c>
      <c r="BW219">
        <v>372.964</v>
      </c>
      <c r="BX219">
        <v>2899.24</v>
      </c>
      <c r="BY219">
        <v>0</v>
      </c>
      <c r="BZ219">
        <v>0</v>
      </c>
      <c r="CA219">
        <v>0</v>
      </c>
      <c r="CB219">
        <v>395.20800000000003</v>
      </c>
      <c r="CC219">
        <v>778.05499999999995</v>
      </c>
      <c r="CD219">
        <v>2025.88</v>
      </c>
      <c r="CE219">
        <v>96.498500000000007</v>
      </c>
      <c r="CF219">
        <v>6567.85</v>
      </c>
      <c r="CG219">
        <v>3272.2</v>
      </c>
      <c r="CH219">
        <v>458.52499999999998</v>
      </c>
      <c r="CI219">
        <v>162.87</v>
      </c>
      <c r="CJ219">
        <v>43.1646</v>
      </c>
      <c r="CK219">
        <v>664.56</v>
      </c>
      <c r="CL219">
        <v>621.39499999999998</v>
      </c>
      <c r="CM219">
        <v>66.290000000000006</v>
      </c>
      <c r="CN219">
        <v>157.46</v>
      </c>
      <c r="CO219">
        <v>0</v>
      </c>
      <c r="CP219">
        <v>19.670000000000002</v>
      </c>
      <c r="CQ219">
        <v>0</v>
      </c>
      <c r="CR219">
        <v>7.27</v>
      </c>
      <c r="CS219">
        <v>19.010000000000002</v>
      </c>
      <c r="CT219">
        <v>34.69</v>
      </c>
      <c r="CU219">
        <v>1.67</v>
      </c>
      <c r="CV219">
        <v>306.06</v>
      </c>
      <c r="CW219">
        <v>243.42</v>
      </c>
      <c r="DH219">
        <v>0</v>
      </c>
      <c r="DI219">
        <v>5.2798400000000001</v>
      </c>
      <c r="DJ219">
        <v>0</v>
      </c>
      <c r="DK219">
        <v>0</v>
      </c>
      <c r="DL219">
        <v>0</v>
      </c>
      <c r="DM219">
        <v>0.104917</v>
      </c>
      <c r="DN219">
        <v>0.141342</v>
      </c>
      <c r="DO219">
        <v>0.30364400000000002</v>
      </c>
      <c r="DP219">
        <v>1.6446499999999999E-2</v>
      </c>
      <c r="DQ219">
        <v>5.84619</v>
      </c>
      <c r="DR219">
        <v>5.2798400000000001</v>
      </c>
      <c r="DS219" t="s">
        <v>1352</v>
      </c>
      <c r="DT219" t="s">
        <v>670</v>
      </c>
      <c r="DU219" t="s">
        <v>665</v>
      </c>
      <c r="DV219" t="s">
        <v>501</v>
      </c>
      <c r="DW219">
        <v>3.2276199999999999</v>
      </c>
      <c r="DX219">
        <v>3.2275499999999999</v>
      </c>
      <c r="DY219">
        <v>39.700000000000003</v>
      </c>
      <c r="DZ219">
        <v>49.9</v>
      </c>
      <c r="IU219">
        <v>59.18</v>
      </c>
      <c r="IV219">
        <v>62.78</v>
      </c>
      <c r="IW219">
        <v>163.13</v>
      </c>
      <c r="IX219">
        <v>80.290000000000006</v>
      </c>
      <c r="JL219">
        <v>1</v>
      </c>
      <c r="JM219">
        <v>0</v>
      </c>
      <c r="JR219">
        <v>0</v>
      </c>
      <c r="JS219">
        <v>0</v>
      </c>
      <c r="JT219">
        <v>3.7634300000000001</v>
      </c>
      <c r="JU219">
        <v>0</v>
      </c>
      <c r="JV219">
        <v>0</v>
      </c>
      <c r="JW219">
        <v>4.9683599999999997</v>
      </c>
      <c r="JZ219">
        <v>2</v>
      </c>
      <c r="KA219">
        <v>2</v>
      </c>
      <c r="KB219">
        <v>57.066499999999998</v>
      </c>
      <c r="KC219">
        <v>44.688099999999999</v>
      </c>
      <c r="KD219">
        <v>69.639099999999999</v>
      </c>
      <c r="KE219">
        <v>63.784700000000001</v>
      </c>
      <c r="KF219">
        <v>0</v>
      </c>
      <c r="KG219">
        <v>0</v>
      </c>
      <c r="KJ219">
        <v>35.815899999999999</v>
      </c>
      <c r="KK219">
        <v>227.529</v>
      </c>
      <c r="KL219">
        <v>0</v>
      </c>
      <c r="KM219">
        <v>0</v>
      </c>
      <c r="KN219">
        <v>0</v>
      </c>
      <c r="KO219">
        <v>0</v>
      </c>
      <c r="KP219">
        <v>0</v>
      </c>
      <c r="KQ219">
        <v>0</v>
      </c>
      <c r="KR219">
        <v>85.757900000000006</v>
      </c>
      <c r="KS219">
        <v>154.29300000000001</v>
      </c>
      <c r="KT219">
        <v>413.96499999999997</v>
      </c>
      <c r="KU219">
        <v>21.134499999999999</v>
      </c>
      <c r="KV219">
        <v>938.495</v>
      </c>
      <c r="KW219">
        <v>1731.5</v>
      </c>
      <c r="KX219">
        <v>864.35699999999997</v>
      </c>
      <c r="KY219">
        <v>0</v>
      </c>
      <c r="KZ219">
        <v>229.07599999999999</v>
      </c>
      <c r="LA219">
        <v>2824.93</v>
      </c>
      <c r="LB219">
        <v>78.358800000000002</v>
      </c>
      <c r="LC219">
        <v>687.86900000000003</v>
      </c>
      <c r="LD219">
        <v>0</v>
      </c>
      <c r="LE219">
        <v>0</v>
      </c>
      <c r="LF219">
        <v>0</v>
      </c>
      <c r="LG219">
        <v>85.757900000000006</v>
      </c>
      <c r="LH219">
        <v>154.435</v>
      </c>
      <c r="LI219">
        <v>413.96499999999997</v>
      </c>
      <c r="LJ219">
        <v>21.134499999999999</v>
      </c>
      <c r="LK219">
        <v>1441.52</v>
      </c>
      <c r="LL219">
        <v>2433.41</v>
      </c>
      <c r="LM219">
        <v>864.35699999999997</v>
      </c>
      <c r="LN219">
        <v>229.07599999999999</v>
      </c>
      <c r="LO219">
        <v>3526.84</v>
      </c>
      <c r="LP219">
        <v>0</v>
      </c>
      <c r="LQ219">
        <v>0</v>
      </c>
      <c r="LR219">
        <v>0</v>
      </c>
      <c r="LS219">
        <v>0</v>
      </c>
      <c r="LT219">
        <v>0</v>
      </c>
      <c r="LU219">
        <v>0</v>
      </c>
      <c r="LV219">
        <v>0</v>
      </c>
      <c r="LW219">
        <v>0</v>
      </c>
      <c r="LX219">
        <v>0</v>
      </c>
      <c r="LY219">
        <v>0</v>
      </c>
      <c r="LZ219">
        <v>0</v>
      </c>
      <c r="MA219">
        <v>0</v>
      </c>
      <c r="MB219">
        <v>0</v>
      </c>
    </row>
    <row r="220" spans="1:340" x14ac:dyDescent="0.25">
      <c r="A220" s="26">
        <v>44502.610474537039</v>
      </c>
      <c r="B220" t="s">
        <v>1560</v>
      </c>
      <c r="C220" t="s">
        <v>1097</v>
      </c>
      <c r="D220">
        <v>1</v>
      </c>
      <c r="E220">
        <v>1</v>
      </c>
      <c r="F220">
        <v>2100</v>
      </c>
      <c r="G220" t="s">
        <v>87</v>
      </c>
      <c r="H220" t="s">
        <v>393</v>
      </c>
      <c r="I220">
        <v>0</v>
      </c>
      <c r="J220">
        <v>0</v>
      </c>
      <c r="K220">
        <v>0</v>
      </c>
      <c r="L220">
        <v>50.4</v>
      </c>
      <c r="O220">
        <v>4883.33</v>
      </c>
      <c r="P220">
        <v>0</v>
      </c>
      <c r="Q220">
        <v>273.185</v>
      </c>
      <c r="R220">
        <v>1479.95</v>
      </c>
      <c r="S220">
        <v>0</v>
      </c>
      <c r="T220">
        <v>-4161.55</v>
      </c>
      <c r="U220">
        <v>0</v>
      </c>
      <c r="V220">
        <v>0</v>
      </c>
      <c r="W220">
        <v>505.55700000000002</v>
      </c>
      <c r="X220">
        <v>1940.05</v>
      </c>
      <c r="Y220">
        <v>2025.88</v>
      </c>
      <c r="Z220">
        <v>119.621</v>
      </c>
      <c r="AA220">
        <v>7066.03</v>
      </c>
      <c r="AB220">
        <v>6636.46</v>
      </c>
      <c r="AC220">
        <v>0</v>
      </c>
      <c r="AD220">
        <v>0</v>
      </c>
      <c r="AE220">
        <v>0</v>
      </c>
      <c r="AF220">
        <v>0</v>
      </c>
      <c r="AG220">
        <v>0</v>
      </c>
      <c r="AH220">
        <v>0</v>
      </c>
      <c r="AI220">
        <v>63.71</v>
      </c>
      <c r="AJ220">
        <v>0</v>
      </c>
      <c r="AK220">
        <v>3.64</v>
      </c>
      <c r="AL220">
        <v>20.13</v>
      </c>
      <c r="AM220">
        <v>0</v>
      </c>
      <c r="AN220">
        <v>-46.1</v>
      </c>
      <c r="AO220">
        <v>0</v>
      </c>
      <c r="AP220">
        <v>0</v>
      </c>
      <c r="AQ220">
        <v>7.96</v>
      </c>
      <c r="AR220">
        <v>27.04</v>
      </c>
      <c r="AS220">
        <v>28.26</v>
      </c>
      <c r="AT220">
        <v>1.74</v>
      </c>
      <c r="AU220">
        <v>106.38</v>
      </c>
      <c r="AV220">
        <v>87.48</v>
      </c>
      <c r="BI220" s="27">
        <v>1.8887599999999999E-5</v>
      </c>
      <c r="BJ220">
        <v>0</v>
      </c>
      <c r="BK220">
        <v>3.1194599999999999E-2</v>
      </c>
      <c r="BL220">
        <v>0.137405</v>
      </c>
      <c r="BM220">
        <v>0</v>
      </c>
      <c r="BN220">
        <v>-0.12180000000000001</v>
      </c>
      <c r="BO220">
        <v>0</v>
      </c>
      <c r="BP220">
        <v>0</v>
      </c>
      <c r="BQ220">
        <v>0.134212</v>
      </c>
      <c r="BR220">
        <v>0.369944</v>
      </c>
      <c r="BS220">
        <v>0.30364400000000002</v>
      </c>
      <c r="BT220">
        <v>2.03874E-2</v>
      </c>
      <c r="BU220">
        <v>0.87500599999999995</v>
      </c>
      <c r="BV220">
        <v>0.16861899999999999</v>
      </c>
      <c r="BW220">
        <v>4883.33</v>
      </c>
      <c r="BX220">
        <v>0</v>
      </c>
      <c r="BY220">
        <v>273.185</v>
      </c>
      <c r="BZ220">
        <v>1479.95</v>
      </c>
      <c r="CA220">
        <v>-4161.55</v>
      </c>
      <c r="CB220">
        <v>505.55700000000002</v>
      </c>
      <c r="CC220">
        <v>1940.05</v>
      </c>
      <c r="CD220">
        <v>2025.88</v>
      </c>
      <c r="CE220">
        <v>119.621</v>
      </c>
      <c r="CF220">
        <v>7066.03</v>
      </c>
      <c r="CG220">
        <v>6636.46</v>
      </c>
      <c r="CH220">
        <v>0</v>
      </c>
      <c r="CI220">
        <v>0</v>
      </c>
      <c r="CJ220">
        <v>0</v>
      </c>
      <c r="CK220">
        <v>0</v>
      </c>
      <c r="CL220">
        <v>0</v>
      </c>
      <c r="CM220">
        <v>63.71</v>
      </c>
      <c r="CN220">
        <v>0</v>
      </c>
      <c r="CO220">
        <v>3.64</v>
      </c>
      <c r="CP220">
        <v>20.13</v>
      </c>
      <c r="CQ220">
        <v>-46.1</v>
      </c>
      <c r="CR220">
        <v>7.96</v>
      </c>
      <c r="CS220">
        <v>27.04</v>
      </c>
      <c r="CT220">
        <v>28.26</v>
      </c>
      <c r="CU220">
        <v>1.74</v>
      </c>
      <c r="CV220">
        <v>106.38</v>
      </c>
      <c r="CW220">
        <v>87.48</v>
      </c>
      <c r="DH220" s="27">
        <v>1.8887599999999999E-5</v>
      </c>
      <c r="DI220">
        <v>0</v>
      </c>
      <c r="DJ220">
        <v>3.1194599999999999E-2</v>
      </c>
      <c r="DK220">
        <v>0.137405</v>
      </c>
      <c r="DL220">
        <v>-0.12180000000000001</v>
      </c>
      <c r="DM220">
        <v>0.134212</v>
      </c>
      <c r="DN220">
        <v>0.369944</v>
      </c>
      <c r="DO220">
        <v>0.30364400000000002</v>
      </c>
      <c r="DP220">
        <v>2.03874E-2</v>
      </c>
      <c r="DQ220">
        <v>0.87500599999999995</v>
      </c>
      <c r="DR220">
        <v>0.16861899999999999</v>
      </c>
      <c r="DS220" t="s">
        <v>1352</v>
      </c>
      <c r="DT220" t="s">
        <v>670</v>
      </c>
      <c r="DU220" t="s">
        <v>665</v>
      </c>
      <c r="DV220" t="s">
        <v>501</v>
      </c>
      <c r="DW220">
        <v>0</v>
      </c>
      <c r="DX220">
        <v>0</v>
      </c>
      <c r="DY220">
        <v>0</v>
      </c>
      <c r="DZ220">
        <v>0</v>
      </c>
      <c r="EC220">
        <v>4883.33</v>
      </c>
      <c r="ED220">
        <v>0</v>
      </c>
      <c r="EE220">
        <v>273.185</v>
      </c>
      <c r="EF220">
        <v>1479.95</v>
      </c>
      <c r="EG220">
        <v>0</v>
      </c>
      <c r="EH220">
        <v>-4161.55</v>
      </c>
      <c r="EI220">
        <v>0</v>
      </c>
      <c r="EJ220">
        <v>0</v>
      </c>
      <c r="EK220">
        <v>505.55700000000002</v>
      </c>
      <c r="EL220">
        <v>1940.05</v>
      </c>
      <c r="EM220">
        <v>2025.88</v>
      </c>
      <c r="EN220">
        <v>119.621</v>
      </c>
      <c r="EO220">
        <v>7066.03</v>
      </c>
      <c r="EP220">
        <v>0</v>
      </c>
      <c r="EQ220">
        <v>0</v>
      </c>
      <c r="ER220">
        <v>0</v>
      </c>
      <c r="ES220">
        <v>0</v>
      </c>
      <c r="ET220">
        <v>0</v>
      </c>
      <c r="EU220">
        <v>63.71</v>
      </c>
      <c r="EV220">
        <v>0</v>
      </c>
      <c r="EW220">
        <v>3.64</v>
      </c>
      <c r="EX220">
        <v>20.13</v>
      </c>
      <c r="EY220">
        <v>0</v>
      </c>
      <c r="EZ220">
        <v>-46.1</v>
      </c>
      <c r="FA220">
        <v>0</v>
      </c>
      <c r="FB220">
        <v>0</v>
      </c>
      <c r="FC220">
        <v>7.96</v>
      </c>
      <c r="FD220">
        <v>27.04</v>
      </c>
      <c r="FE220">
        <v>28.26</v>
      </c>
      <c r="FF220">
        <v>1.74</v>
      </c>
      <c r="FG220">
        <v>106.38</v>
      </c>
      <c r="FT220" s="27">
        <v>1.8887599999999999E-5</v>
      </c>
      <c r="FU220">
        <v>0</v>
      </c>
      <c r="FV220">
        <v>3.1194599999999999E-2</v>
      </c>
      <c r="FW220">
        <v>0.137405</v>
      </c>
      <c r="FX220">
        <v>0</v>
      </c>
      <c r="FY220">
        <v>-0.12180000000000001</v>
      </c>
      <c r="FZ220">
        <v>0</v>
      </c>
      <c r="GA220">
        <v>0</v>
      </c>
      <c r="GB220">
        <v>0.134212</v>
      </c>
      <c r="GC220">
        <v>0.369944</v>
      </c>
      <c r="GD220">
        <v>0.30364400000000002</v>
      </c>
      <c r="GE220">
        <v>2.03874E-2</v>
      </c>
      <c r="GF220">
        <v>0.87500599999999995</v>
      </c>
      <c r="GG220">
        <v>4317.47</v>
      </c>
      <c r="GH220">
        <v>0</v>
      </c>
      <c r="GI220">
        <v>273.185</v>
      </c>
      <c r="GJ220">
        <v>3256.87</v>
      </c>
      <c r="GK220">
        <v>2135</v>
      </c>
      <c r="GL220">
        <v>2349</v>
      </c>
      <c r="GM220">
        <v>2531</v>
      </c>
      <c r="GN220">
        <v>297.5</v>
      </c>
      <c r="GO220">
        <v>15160</v>
      </c>
      <c r="GP220">
        <v>0</v>
      </c>
      <c r="GQ220">
        <v>0</v>
      </c>
      <c r="GR220">
        <v>0</v>
      </c>
      <c r="GS220">
        <v>0</v>
      </c>
      <c r="GT220">
        <v>56.23</v>
      </c>
      <c r="GU220">
        <v>0</v>
      </c>
      <c r="GV220">
        <v>3.64</v>
      </c>
      <c r="GW220">
        <v>45.87</v>
      </c>
      <c r="GX220">
        <v>33.22</v>
      </c>
      <c r="GY220">
        <v>32.369999999999997</v>
      </c>
      <c r="GZ220">
        <v>35.36</v>
      </c>
      <c r="HA220">
        <v>4.59</v>
      </c>
      <c r="HB220">
        <v>211.28</v>
      </c>
      <c r="HC220">
        <v>56.23</v>
      </c>
      <c r="HD220">
        <v>0</v>
      </c>
      <c r="HE220">
        <v>3.64</v>
      </c>
      <c r="HF220">
        <v>45.87</v>
      </c>
      <c r="HG220">
        <v>33.22</v>
      </c>
      <c r="HH220">
        <v>32.369999999999997</v>
      </c>
      <c r="HI220">
        <v>35.36</v>
      </c>
      <c r="HJ220">
        <v>4.59</v>
      </c>
      <c r="HK220">
        <v>211.28</v>
      </c>
      <c r="ID220" s="27">
        <v>1.8887599999999999E-5</v>
      </c>
      <c r="IE220">
        <v>0</v>
      </c>
      <c r="IF220">
        <v>3.1194599999999999E-2</v>
      </c>
      <c r="IG220">
        <v>0.62888599999999995</v>
      </c>
      <c r="IH220">
        <v>0.62342900000000001</v>
      </c>
      <c r="II220">
        <v>0.35041600000000001</v>
      </c>
      <c r="IJ220">
        <v>0.41447200000000001</v>
      </c>
      <c r="IK220">
        <v>6.2929700000000005E-2</v>
      </c>
      <c r="IL220">
        <v>2.1113499999999998</v>
      </c>
      <c r="IM220">
        <v>72.2</v>
      </c>
      <c r="IN220">
        <v>21.8</v>
      </c>
      <c r="IO220">
        <v>50.4</v>
      </c>
      <c r="IP220">
        <v>72.2</v>
      </c>
      <c r="IQ220">
        <v>21.8</v>
      </c>
      <c r="IR220">
        <v>50.4</v>
      </c>
      <c r="IU220">
        <v>87.48</v>
      </c>
      <c r="IV220">
        <v>0</v>
      </c>
      <c r="IW220">
        <v>87.48</v>
      </c>
      <c r="IX220">
        <v>0</v>
      </c>
      <c r="IY220">
        <v>87.48</v>
      </c>
      <c r="IZ220">
        <v>0</v>
      </c>
      <c r="JA220">
        <v>105.74</v>
      </c>
      <c r="JB220">
        <v>0</v>
      </c>
      <c r="JK220">
        <v>1</v>
      </c>
      <c r="JL220">
        <v>3.2526099999999998</v>
      </c>
      <c r="JM220">
        <v>3.2526099999999998</v>
      </c>
      <c r="JP220">
        <v>4162.7700000000004</v>
      </c>
      <c r="JQ220">
        <v>3.2526099999999998</v>
      </c>
      <c r="JR220">
        <v>0.34</v>
      </c>
      <c r="JS220">
        <v>0.3</v>
      </c>
      <c r="JT220">
        <v>1.66</v>
      </c>
      <c r="JU220">
        <v>0.34</v>
      </c>
      <c r="JV220">
        <v>0.3</v>
      </c>
      <c r="JW220">
        <v>1.66</v>
      </c>
      <c r="JZ220">
        <v>1</v>
      </c>
      <c r="KA220">
        <v>1</v>
      </c>
      <c r="KB220">
        <v>14.571400000000001</v>
      </c>
      <c r="KC220">
        <v>14.6851</v>
      </c>
      <c r="KD220">
        <v>14.571400000000001</v>
      </c>
      <c r="KE220">
        <v>14.6851</v>
      </c>
      <c r="KF220">
        <v>13.9642</v>
      </c>
      <c r="KG220">
        <v>14.0655</v>
      </c>
      <c r="KJ220">
        <v>1028.33</v>
      </c>
      <c r="KK220">
        <v>0</v>
      </c>
      <c r="KL220">
        <v>54.508200000000002</v>
      </c>
      <c r="KM220">
        <v>290.47899999999998</v>
      </c>
      <c r="KN220">
        <v>0</v>
      </c>
      <c r="KO220">
        <v>-641.39200000000005</v>
      </c>
      <c r="KP220">
        <v>0</v>
      </c>
      <c r="KQ220">
        <v>0</v>
      </c>
      <c r="KR220">
        <v>109.703</v>
      </c>
      <c r="KS220">
        <v>375.35700000000003</v>
      </c>
      <c r="KT220">
        <v>413.96499999999997</v>
      </c>
      <c r="KU220">
        <v>26.198699999999999</v>
      </c>
      <c r="KV220">
        <v>1657.15</v>
      </c>
      <c r="KW220">
        <v>0</v>
      </c>
      <c r="KX220">
        <v>0</v>
      </c>
      <c r="KY220">
        <v>0</v>
      </c>
      <c r="KZ220">
        <v>0</v>
      </c>
      <c r="LA220">
        <v>0</v>
      </c>
      <c r="LB220">
        <v>1028.33</v>
      </c>
      <c r="LC220">
        <v>0</v>
      </c>
      <c r="LD220">
        <v>54.508200000000002</v>
      </c>
      <c r="LE220">
        <v>290.47899999999998</v>
      </c>
      <c r="LF220">
        <v>-641.39200000000005</v>
      </c>
      <c r="LG220">
        <v>109.703</v>
      </c>
      <c r="LH220">
        <v>375.35700000000003</v>
      </c>
      <c r="LI220">
        <v>413.96499999999997</v>
      </c>
      <c r="LJ220">
        <v>26.198699999999999</v>
      </c>
      <c r="LK220">
        <v>1657.15</v>
      </c>
      <c r="LL220">
        <v>0</v>
      </c>
      <c r="LM220">
        <v>0</v>
      </c>
      <c r="LN220">
        <v>0</v>
      </c>
      <c r="LO220">
        <v>0</v>
      </c>
      <c r="LP220">
        <v>900.79300000000001</v>
      </c>
      <c r="LQ220">
        <v>0</v>
      </c>
      <c r="LR220">
        <v>54.508200000000002</v>
      </c>
      <c r="LS220">
        <v>641.76700000000005</v>
      </c>
      <c r="LT220">
        <v>463.08</v>
      </c>
      <c r="LU220">
        <v>480.24</v>
      </c>
      <c r="LV220">
        <v>522.63300000000004</v>
      </c>
      <c r="LW220">
        <v>71.471400000000003</v>
      </c>
      <c r="LX220">
        <v>3134.49</v>
      </c>
      <c r="LY220">
        <v>0</v>
      </c>
      <c r="LZ220">
        <v>0</v>
      </c>
      <c r="MA220">
        <v>0</v>
      </c>
      <c r="MB220">
        <v>0</v>
      </c>
    </row>
    <row r="221" spans="1:340" x14ac:dyDescent="0.25">
      <c r="A221" s="26">
        <v>44502.610844907409</v>
      </c>
      <c r="B221" t="s">
        <v>1561</v>
      </c>
      <c r="C221" t="s">
        <v>1099</v>
      </c>
      <c r="D221">
        <v>2</v>
      </c>
      <c r="E221">
        <v>1</v>
      </c>
      <c r="F221">
        <v>2100</v>
      </c>
      <c r="G221" t="s">
        <v>87</v>
      </c>
      <c r="H221" t="s">
        <v>393</v>
      </c>
      <c r="I221">
        <v>0</v>
      </c>
      <c r="J221">
        <v>0</v>
      </c>
      <c r="K221">
        <v>0</v>
      </c>
      <c r="L221">
        <v>33.9</v>
      </c>
      <c r="O221">
        <v>2627.66</v>
      </c>
      <c r="P221">
        <v>2.6133000000000002</v>
      </c>
      <c r="Q221">
        <v>276.71899999999999</v>
      </c>
      <c r="R221">
        <v>1299.32</v>
      </c>
      <c r="S221">
        <v>0</v>
      </c>
      <c r="T221">
        <v>-4093.7</v>
      </c>
      <c r="U221">
        <v>0</v>
      </c>
      <c r="V221">
        <v>0</v>
      </c>
      <c r="W221">
        <v>505.55700000000002</v>
      </c>
      <c r="X221">
        <v>1976.71</v>
      </c>
      <c r="Y221">
        <v>2025.88</v>
      </c>
      <c r="Z221">
        <v>119.621</v>
      </c>
      <c r="AA221">
        <v>4740.38</v>
      </c>
      <c r="AB221">
        <v>4206.3100000000004</v>
      </c>
      <c r="AC221">
        <v>0</v>
      </c>
      <c r="AD221">
        <v>0</v>
      </c>
      <c r="AE221">
        <v>0</v>
      </c>
      <c r="AF221">
        <v>0</v>
      </c>
      <c r="AG221">
        <v>0</v>
      </c>
      <c r="AH221">
        <v>0</v>
      </c>
      <c r="AI221">
        <v>31.64</v>
      </c>
      <c r="AJ221">
        <v>0.57999999999999996</v>
      </c>
      <c r="AK221">
        <v>3.66</v>
      </c>
      <c r="AL221">
        <v>16.48</v>
      </c>
      <c r="AM221">
        <v>0</v>
      </c>
      <c r="AN221">
        <v>-45.9</v>
      </c>
      <c r="AO221">
        <v>0</v>
      </c>
      <c r="AP221">
        <v>0</v>
      </c>
      <c r="AQ221">
        <v>7.54</v>
      </c>
      <c r="AR221">
        <v>27.81</v>
      </c>
      <c r="AS221">
        <v>27.64</v>
      </c>
      <c r="AT221">
        <v>1.67</v>
      </c>
      <c r="AU221">
        <v>71.12</v>
      </c>
      <c r="AV221">
        <v>52.36</v>
      </c>
      <c r="BI221" s="27">
        <v>3.96101E-15</v>
      </c>
      <c r="BJ221">
        <v>3.8393700000000003E-2</v>
      </c>
      <c r="BK221">
        <v>3.15982E-2</v>
      </c>
      <c r="BL221">
        <v>7.7160900000000004E-2</v>
      </c>
      <c r="BM221">
        <v>0</v>
      </c>
      <c r="BN221">
        <v>-8.3676399999999998E-2</v>
      </c>
      <c r="BO221">
        <v>0</v>
      </c>
      <c r="BP221">
        <v>0</v>
      </c>
      <c r="BQ221">
        <v>0.134212</v>
      </c>
      <c r="BR221">
        <v>0.38206499999999999</v>
      </c>
      <c r="BS221">
        <v>0.30364400000000002</v>
      </c>
      <c r="BT221">
        <v>2.03874E-2</v>
      </c>
      <c r="BU221">
        <v>0.90378499999999995</v>
      </c>
      <c r="BV221">
        <v>0.14715300000000001</v>
      </c>
      <c r="BW221">
        <v>2627.66</v>
      </c>
      <c r="BX221">
        <v>2.6133000000000002</v>
      </c>
      <c r="BY221">
        <v>276.71899999999999</v>
      </c>
      <c r="BZ221">
        <v>1299.32</v>
      </c>
      <c r="CA221">
        <v>-4093.7</v>
      </c>
      <c r="CB221">
        <v>505.55700000000002</v>
      </c>
      <c r="CC221">
        <v>1976.71</v>
      </c>
      <c r="CD221">
        <v>2025.88</v>
      </c>
      <c r="CE221">
        <v>119.621</v>
      </c>
      <c r="CF221">
        <v>4740.38</v>
      </c>
      <c r="CG221">
        <v>4206.3100000000004</v>
      </c>
      <c r="CH221">
        <v>0</v>
      </c>
      <c r="CI221">
        <v>0</v>
      </c>
      <c r="CJ221">
        <v>0</v>
      </c>
      <c r="CK221">
        <v>0</v>
      </c>
      <c r="CL221">
        <v>0</v>
      </c>
      <c r="CM221">
        <v>31.64</v>
      </c>
      <c r="CN221">
        <v>0.57999999999999996</v>
      </c>
      <c r="CO221">
        <v>3.66</v>
      </c>
      <c r="CP221">
        <v>16.48</v>
      </c>
      <c r="CQ221">
        <v>-45.9</v>
      </c>
      <c r="CR221">
        <v>7.54</v>
      </c>
      <c r="CS221">
        <v>27.81</v>
      </c>
      <c r="CT221">
        <v>27.64</v>
      </c>
      <c r="CU221">
        <v>1.67</v>
      </c>
      <c r="CV221">
        <v>71.12</v>
      </c>
      <c r="CW221">
        <v>52.36</v>
      </c>
      <c r="DH221" s="27">
        <v>3.96101E-15</v>
      </c>
      <c r="DI221">
        <v>3.8393700000000003E-2</v>
      </c>
      <c r="DJ221">
        <v>3.15982E-2</v>
      </c>
      <c r="DK221">
        <v>7.7160900000000004E-2</v>
      </c>
      <c r="DL221">
        <v>-8.3676399999999998E-2</v>
      </c>
      <c r="DM221">
        <v>0.134212</v>
      </c>
      <c r="DN221">
        <v>0.38206499999999999</v>
      </c>
      <c r="DO221">
        <v>0.30364400000000002</v>
      </c>
      <c r="DP221">
        <v>2.03874E-2</v>
      </c>
      <c r="DQ221">
        <v>0.90378499999999995</v>
      </c>
      <c r="DR221">
        <v>0.14715300000000001</v>
      </c>
      <c r="DS221" t="s">
        <v>1352</v>
      </c>
      <c r="DT221" t="s">
        <v>670</v>
      </c>
      <c r="DU221" t="s">
        <v>665</v>
      </c>
      <c r="DV221" t="s">
        <v>501</v>
      </c>
      <c r="DW221">
        <v>0</v>
      </c>
      <c r="DX221">
        <v>0</v>
      </c>
      <c r="DY221">
        <v>0</v>
      </c>
      <c r="DZ221">
        <v>0</v>
      </c>
      <c r="EC221">
        <v>2627.66</v>
      </c>
      <c r="ED221">
        <v>2.6133000000000002</v>
      </c>
      <c r="EE221">
        <v>276.71899999999999</v>
      </c>
      <c r="EF221">
        <v>1299.32</v>
      </c>
      <c r="EG221">
        <v>0</v>
      </c>
      <c r="EH221">
        <v>-4093.7</v>
      </c>
      <c r="EI221">
        <v>0</v>
      </c>
      <c r="EJ221">
        <v>0</v>
      </c>
      <c r="EK221">
        <v>505.55700000000002</v>
      </c>
      <c r="EL221">
        <v>1976.71</v>
      </c>
      <c r="EM221">
        <v>2025.88</v>
      </c>
      <c r="EN221">
        <v>119.621</v>
      </c>
      <c r="EO221">
        <v>4740.38</v>
      </c>
      <c r="EP221">
        <v>0</v>
      </c>
      <c r="EQ221">
        <v>0</v>
      </c>
      <c r="ER221">
        <v>0</v>
      </c>
      <c r="ES221">
        <v>0</v>
      </c>
      <c r="ET221">
        <v>0</v>
      </c>
      <c r="EU221">
        <v>31.64</v>
      </c>
      <c r="EV221">
        <v>0.57999999999999996</v>
      </c>
      <c r="EW221">
        <v>3.66</v>
      </c>
      <c r="EX221">
        <v>16.48</v>
      </c>
      <c r="EY221">
        <v>0</v>
      </c>
      <c r="EZ221">
        <v>-45.9</v>
      </c>
      <c r="FA221">
        <v>0</v>
      </c>
      <c r="FB221">
        <v>0</v>
      </c>
      <c r="FC221">
        <v>7.54</v>
      </c>
      <c r="FD221">
        <v>27.81</v>
      </c>
      <c r="FE221">
        <v>27.64</v>
      </c>
      <c r="FF221">
        <v>1.67</v>
      </c>
      <c r="FG221">
        <v>71.12</v>
      </c>
      <c r="FT221" s="27">
        <v>3.96101E-15</v>
      </c>
      <c r="FU221">
        <v>3.8393700000000003E-2</v>
      </c>
      <c r="FV221">
        <v>3.15982E-2</v>
      </c>
      <c r="FW221">
        <v>7.7160900000000004E-2</v>
      </c>
      <c r="FX221">
        <v>0</v>
      </c>
      <c r="FY221">
        <v>-8.3676399999999998E-2</v>
      </c>
      <c r="FZ221">
        <v>0</v>
      </c>
      <c r="GA221">
        <v>0</v>
      </c>
      <c r="GB221">
        <v>0.134212</v>
      </c>
      <c r="GC221">
        <v>0.38206499999999999</v>
      </c>
      <c r="GD221">
        <v>0.30364400000000002</v>
      </c>
      <c r="GE221">
        <v>2.03874E-2</v>
      </c>
      <c r="GF221">
        <v>0.90378499999999995</v>
      </c>
      <c r="GG221">
        <v>4491.9799999999996</v>
      </c>
      <c r="GH221">
        <v>69.846699999999998</v>
      </c>
      <c r="GI221">
        <v>276.71899999999999</v>
      </c>
      <c r="GJ221">
        <v>2928.46</v>
      </c>
      <c r="GK221">
        <v>2135</v>
      </c>
      <c r="GL221">
        <v>2349</v>
      </c>
      <c r="GM221">
        <v>2531</v>
      </c>
      <c r="GN221">
        <v>297.5</v>
      </c>
      <c r="GO221">
        <v>15079.5</v>
      </c>
      <c r="GP221">
        <v>0</v>
      </c>
      <c r="GQ221">
        <v>0</v>
      </c>
      <c r="GR221">
        <v>0</v>
      </c>
      <c r="GS221">
        <v>0</v>
      </c>
      <c r="GT221">
        <v>54.04</v>
      </c>
      <c r="GU221">
        <v>8.66</v>
      </c>
      <c r="GV221">
        <v>3.66</v>
      </c>
      <c r="GW221">
        <v>39.549999999999997</v>
      </c>
      <c r="GX221">
        <v>32.51</v>
      </c>
      <c r="GY221">
        <v>32.06</v>
      </c>
      <c r="GZ221">
        <v>35.01</v>
      </c>
      <c r="HA221">
        <v>4.4000000000000004</v>
      </c>
      <c r="HB221">
        <v>209.89</v>
      </c>
      <c r="HC221">
        <v>54.04</v>
      </c>
      <c r="HD221">
        <v>8.66</v>
      </c>
      <c r="HE221">
        <v>3.66</v>
      </c>
      <c r="HF221">
        <v>39.549999999999997</v>
      </c>
      <c r="HG221">
        <v>32.51</v>
      </c>
      <c r="HH221">
        <v>32.06</v>
      </c>
      <c r="HI221">
        <v>35.01</v>
      </c>
      <c r="HJ221">
        <v>4.4000000000000004</v>
      </c>
      <c r="HK221">
        <v>209.89</v>
      </c>
      <c r="ID221" s="27">
        <v>3.96101E-15</v>
      </c>
      <c r="IE221">
        <v>0.37410300000000002</v>
      </c>
      <c r="IF221">
        <v>3.15982E-2</v>
      </c>
      <c r="IG221">
        <v>0.39376699999999998</v>
      </c>
      <c r="IH221">
        <v>0.62342900000000001</v>
      </c>
      <c r="II221">
        <v>0.35041600000000001</v>
      </c>
      <c r="IJ221">
        <v>0.41447200000000001</v>
      </c>
      <c r="IK221">
        <v>6.2929700000000005E-2</v>
      </c>
      <c r="IL221">
        <v>2.2507199999999998</v>
      </c>
      <c r="IM221">
        <v>55.8</v>
      </c>
      <c r="IN221">
        <v>21.9</v>
      </c>
      <c r="IO221">
        <v>33.9</v>
      </c>
      <c r="IP221">
        <v>55.8</v>
      </c>
      <c r="IQ221">
        <v>21.9</v>
      </c>
      <c r="IR221">
        <v>33.9</v>
      </c>
      <c r="IU221">
        <v>52.36</v>
      </c>
      <c r="IV221">
        <v>0</v>
      </c>
      <c r="IW221">
        <v>52.36</v>
      </c>
      <c r="IX221">
        <v>0</v>
      </c>
      <c r="IY221">
        <v>52.36</v>
      </c>
      <c r="IZ221">
        <v>0</v>
      </c>
      <c r="JA221">
        <v>105.91</v>
      </c>
      <c r="JB221">
        <v>0</v>
      </c>
      <c r="JK221">
        <v>1</v>
      </c>
      <c r="JL221">
        <v>2.6929500000000002</v>
      </c>
      <c r="JM221">
        <v>2.6929500000000002</v>
      </c>
      <c r="JP221">
        <v>4094.9</v>
      </c>
      <c r="JQ221">
        <v>2.6929500000000002</v>
      </c>
      <c r="JR221">
        <v>0.34</v>
      </c>
      <c r="JS221">
        <v>0.28999999999999998</v>
      </c>
      <c r="JT221">
        <v>1.1599999999999999</v>
      </c>
      <c r="JU221">
        <v>0.34</v>
      </c>
      <c r="JV221">
        <v>0.28999999999999998</v>
      </c>
      <c r="JW221">
        <v>1.1599999999999999</v>
      </c>
      <c r="JZ221">
        <v>1</v>
      </c>
      <c r="KA221">
        <v>1</v>
      </c>
      <c r="KB221">
        <v>25.802399999999999</v>
      </c>
      <c r="KC221">
        <v>26.145299999999999</v>
      </c>
      <c r="KD221">
        <v>25.802399999999999</v>
      </c>
      <c r="KE221">
        <v>26.145299999999999</v>
      </c>
      <c r="KF221">
        <v>39.6205</v>
      </c>
      <c r="KG221">
        <v>40.245399999999997</v>
      </c>
      <c r="KJ221">
        <v>550.09100000000001</v>
      </c>
      <c r="KK221">
        <v>0.73069399999999995</v>
      </c>
      <c r="KL221">
        <v>55.2134</v>
      </c>
      <c r="KM221">
        <v>251.946</v>
      </c>
      <c r="KN221">
        <v>0</v>
      </c>
      <c r="KO221">
        <v>-628.32500000000005</v>
      </c>
      <c r="KP221">
        <v>0</v>
      </c>
      <c r="KQ221">
        <v>0</v>
      </c>
      <c r="KR221">
        <v>109.703</v>
      </c>
      <c r="KS221">
        <v>383.06900000000002</v>
      </c>
      <c r="KT221">
        <v>413.96499999999997</v>
      </c>
      <c r="KU221">
        <v>26.198699999999999</v>
      </c>
      <c r="KV221">
        <v>1162.5899999999999</v>
      </c>
      <c r="KW221">
        <v>0</v>
      </c>
      <c r="KX221">
        <v>0</v>
      </c>
      <c r="KY221">
        <v>0</v>
      </c>
      <c r="KZ221">
        <v>0</v>
      </c>
      <c r="LA221">
        <v>0</v>
      </c>
      <c r="LB221">
        <v>550.09100000000001</v>
      </c>
      <c r="LC221">
        <v>0.73069399999999995</v>
      </c>
      <c r="LD221">
        <v>55.2134</v>
      </c>
      <c r="LE221">
        <v>251.946</v>
      </c>
      <c r="LF221">
        <v>-628.32500000000005</v>
      </c>
      <c r="LG221">
        <v>109.703</v>
      </c>
      <c r="LH221">
        <v>383.06900000000002</v>
      </c>
      <c r="LI221">
        <v>413.96499999999997</v>
      </c>
      <c r="LJ221">
        <v>26.198699999999999</v>
      </c>
      <c r="LK221">
        <v>1162.5899999999999</v>
      </c>
      <c r="LL221">
        <v>0</v>
      </c>
      <c r="LM221">
        <v>0</v>
      </c>
      <c r="LN221">
        <v>0</v>
      </c>
      <c r="LO221">
        <v>0</v>
      </c>
      <c r="LP221">
        <v>935.68100000000004</v>
      </c>
      <c r="LQ221">
        <v>17.843</v>
      </c>
      <c r="LR221">
        <v>55.2134</v>
      </c>
      <c r="LS221">
        <v>571.88</v>
      </c>
      <c r="LT221">
        <v>463.08</v>
      </c>
      <c r="LU221">
        <v>480.24</v>
      </c>
      <c r="LV221">
        <v>522.63300000000004</v>
      </c>
      <c r="LW221">
        <v>71.471400000000003</v>
      </c>
      <c r="LX221">
        <v>3118.04</v>
      </c>
      <c r="LY221">
        <v>0</v>
      </c>
      <c r="LZ221">
        <v>0</v>
      </c>
      <c r="MA221">
        <v>0</v>
      </c>
      <c r="MB221">
        <v>0</v>
      </c>
    </row>
    <row r="222" spans="1:340" x14ac:dyDescent="0.25">
      <c r="A222" s="26">
        <v>44502.611203703702</v>
      </c>
      <c r="B222" t="s">
        <v>1562</v>
      </c>
      <c r="C222" t="s">
        <v>1101</v>
      </c>
      <c r="D222">
        <v>3</v>
      </c>
      <c r="E222">
        <v>1</v>
      </c>
      <c r="F222">
        <v>2100</v>
      </c>
      <c r="G222" t="s">
        <v>87</v>
      </c>
      <c r="H222" t="s">
        <v>393</v>
      </c>
      <c r="I222">
        <v>0</v>
      </c>
      <c r="J222">
        <v>0</v>
      </c>
      <c r="K222">
        <v>0</v>
      </c>
      <c r="L222">
        <v>35.1</v>
      </c>
      <c r="O222">
        <v>2066.0300000000002</v>
      </c>
      <c r="P222">
        <v>0</v>
      </c>
      <c r="Q222">
        <v>276.71899999999999</v>
      </c>
      <c r="R222">
        <v>1285.73</v>
      </c>
      <c r="S222">
        <v>0</v>
      </c>
      <c r="T222">
        <v>-4037.21</v>
      </c>
      <c r="U222">
        <v>0</v>
      </c>
      <c r="V222">
        <v>0</v>
      </c>
      <c r="W222">
        <v>505.55700000000002</v>
      </c>
      <c r="X222">
        <v>1965.9</v>
      </c>
      <c r="Y222">
        <v>2025.88</v>
      </c>
      <c r="Z222">
        <v>119.621</v>
      </c>
      <c r="AA222">
        <v>4208.2299999999996</v>
      </c>
      <c r="AB222">
        <v>3628.47</v>
      </c>
      <c r="AC222">
        <v>0</v>
      </c>
      <c r="AD222">
        <v>0</v>
      </c>
      <c r="AE222">
        <v>0</v>
      </c>
      <c r="AF222">
        <v>0</v>
      </c>
      <c r="AG222">
        <v>0</v>
      </c>
      <c r="AH222">
        <v>0</v>
      </c>
      <c r="AI222">
        <v>25.92</v>
      </c>
      <c r="AJ222">
        <v>0</v>
      </c>
      <c r="AK222">
        <v>3.68</v>
      </c>
      <c r="AL222">
        <v>17.309999999999999</v>
      </c>
      <c r="AM222">
        <v>0</v>
      </c>
      <c r="AN222">
        <v>-44.44</v>
      </c>
      <c r="AO222">
        <v>0</v>
      </c>
      <c r="AP222">
        <v>0</v>
      </c>
      <c r="AQ222">
        <v>7.74</v>
      </c>
      <c r="AR222">
        <v>27.39</v>
      </c>
      <c r="AS222">
        <v>27.98</v>
      </c>
      <c r="AT222">
        <v>1.72</v>
      </c>
      <c r="AU222">
        <v>67.3</v>
      </c>
      <c r="AV222">
        <v>46.91</v>
      </c>
      <c r="BI222">
        <v>0</v>
      </c>
      <c r="BJ222">
        <v>0</v>
      </c>
      <c r="BK222">
        <v>3.15982E-2</v>
      </c>
      <c r="BL222">
        <v>0.14283799999999999</v>
      </c>
      <c r="BM222">
        <v>0</v>
      </c>
      <c r="BN222">
        <v>-8.3159200000000003E-2</v>
      </c>
      <c r="BO222">
        <v>0</v>
      </c>
      <c r="BP222">
        <v>0</v>
      </c>
      <c r="BQ222">
        <v>0.134212</v>
      </c>
      <c r="BR222">
        <v>0.37614199999999998</v>
      </c>
      <c r="BS222">
        <v>0.30364400000000002</v>
      </c>
      <c r="BT222">
        <v>2.03874E-2</v>
      </c>
      <c r="BU222">
        <v>0.92566199999999998</v>
      </c>
      <c r="BV222">
        <v>0.17443600000000001</v>
      </c>
      <c r="BW222">
        <v>2066.0300000000002</v>
      </c>
      <c r="BX222">
        <v>0</v>
      </c>
      <c r="BY222">
        <v>276.71899999999999</v>
      </c>
      <c r="BZ222">
        <v>1285.73</v>
      </c>
      <c r="CA222">
        <v>-4037.21</v>
      </c>
      <c r="CB222">
        <v>505.55700000000002</v>
      </c>
      <c r="CC222">
        <v>1965.9</v>
      </c>
      <c r="CD222">
        <v>2025.88</v>
      </c>
      <c r="CE222">
        <v>119.621</v>
      </c>
      <c r="CF222">
        <v>4208.2299999999996</v>
      </c>
      <c r="CG222">
        <v>3628.47</v>
      </c>
      <c r="CH222">
        <v>0</v>
      </c>
      <c r="CI222">
        <v>0</v>
      </c>
      <c r="CJ222">
        <v>0</v>
      </c>
      <c r="CK222">
        <v>0</v>
      </c>
      <c r="CL222">
        <v>0</v>
      </c>
      <c r="CM222">
        <v>25.92</v>
      </c>
      <c r="CN222">
        <v>0</v>
      </c>
      <c r="CO222">
        <v>3.68</v>
      </c>
      <c r="CP222">
        <v>17.309999999999999</v>
      </c>
      <c r="CQ222">
        <v>-44.44</v>
      </c>
      <c r="CR222">
        <v>7.74</v>
      </c>
      <c r="CS222">
        <v>27.39</v>
      </c>
      <c r="CT222">
        <v>27.98</v>
      </c>
      <c r="CU222">
        <v>1.72</v>
      </c>
      <c r="CV222">
        <v>67.3</v>
      </c>
      <c r="CW222">
        <v>46.91</v>
      </c>
      <c r="DH222">
        <v>0</v>
      </c>
      <c r="DI222">
        <v>0</v>
      </c>
      <c r="DJ222">
        <v>3.15982E-2</v>
      </c>
      <c r="DK222">
        <v>0.14283799999999999</v>
      </c>
      <c r="DL222">
        <v>-8.3159200000000003E-2</v>
      </c>
      <c r="DM222">
        <v>0.134212</v>
      </c>
      <c r="DN222">
        <v>0.37614199999999998</v>
      </c>
      <c r="DO222">
        <v>0.30364400000000002</v>
      </c>
      <c r="DP222">
        <v>2.03874E-2</v>
      </c>
      <c r="DQ222">
        <v>0.92566199999999998</v>
      </c>
      <c r="DR222">
        <v>0.17443600000000001</v>
      </c>
      <c r="DS222" t="s">
        <v>1352</v>
      </c>
      <c r="DT222" t="s">
        <v>670</v>
      </c>
      <c r="DU222" t="s">
        <v>665</v>
      </c>
      <c r="DV222" t="s">
        <v>501</v>
      </c>
      <c r="DW222">
        <v>0</v>
      </c>
      <c r="DX222">
        <v>0</v>
      </c>
      <c r="DY222">
        <v>0</v>
      </c>
      <c r="DZ222">
        <v>0</v>
      </c>
      <c r="EC222">
        <v>2066.0300000000002</v>
      </c>
      <c r="ED222">
        <v>0</v>
      </c>
      <c r="EE222">
        <v>276.71899999999999</v>
      </c>
      <c r="EF222">
        <v>1285.73</v>
      </c>
      <c r="EG222">
        <v>0</v>
      </c>
      <c r="EH222">
        <v>-4037.21</v>
      </c>
      <c r="EI222">
        <v>0</v>
      </c>
      <c r="EJ222">
        <v>0</v>
      </c>
      <c r="EK222">
        <v>505.55700000000002</v>
      </c>
      <c r="EL222">
        <v>1965.9</v>
      </c>
      <c r="EM222">
        <v>2025.88</v>
      </c>
      <c r="EN222">
        <v>119.621</v>
      </c>
      <c r="EO222">
        <v>4208.2299999999996</v>
      </c>
      <c r="EP222">
        <v>0</v>
      </c>
      <c r="EQ222">
        <v>0</v>
      </c>
      <c r="ER222">
        <v>0</v>
      </c>
      <c r="ES222">
        <v>0</v>
      </c>
      <c r="ET222">
        <v>0</v>
      </c>
      <c r="EU222">
        <v>25.92</v>
      </c>
      <c r="EV222">
        <v>0</v>
      </c>
      <c r="EW222">
        <v>3.68</v>
      </c>
      <c r="EX222">
        <v>17.309999999999999</v>
      </c>
      <c r="EY222">
        <v>0</v>
      </c>
      <c r="EZ222">
        <v>-44.44</v>
      </c>
      <c r="FA222">
        <v>0</v>
      </c>
      <c r="FB222">
        <v>0</v>
      </c>
      <c r="FC222">
        <v>7.74</v>
      </c>
      <c r="FD222">
        <v>27.39</v>
      </c>
      <c r="FE222">
        <v>27.98</v>
      </c>
      <c r="FF222">
        <v>1.72</v>
      </c>
      <c r="FG222">
        <v>67.3</v>
      </c>
      <c r="FT222">
        <v>0</v>
      </c>
      <c r="FU222">
        <v>0</v>
      </c>
      <c r="FV222">
        <v>3.15982E-2</v>
      </c>
      <c r="FW222">
        <v>0.14283799999999999</v>
      </c>
      <c r="FX222">
        <v>0</v>
      </c>
      <c r="FY222">
        <v>-8.3159200000000003E-2</v>
      </c>
      <c r="FZ222">
        <v>0</v>
      </c>
      <c r="GA222">
        <v>0</v>
      </c>
      <c r="GB222">
        <v>0.134212</v>
      </c>
      <c r="GC222">
        <v>0.37614199999999998</v>
      </c>
      <c r="GD222">
        <v>0.30364400000000002</v>
      </c>
      <c r="GE222">
        <v>2.03874E-2</v>
      </c>
      <c r="GF222">
        <v>0.92566199999999998</v>
      </c>
      <c r="GG222">
        <v>3418.68</v>
      </c>
      <c r="GH222">
        <v>0</v>
      </c>
      <c r="GI222">
        <v>276.71899999999999</v>
      </c>
      <c r="GJ222">
        <v>2943.08</v>
      </c>
      <c r="GK222">
        <v>2135</v>
      </c>
      <c r="GL222">
        <v>2349</v>
      </c>
      <c r="GM222">
        <v>2531</v>
      </c>
      <c r="GN222">
        <v>297.5</v>
      </c>
      <c r="GO222">
        <v>13951</v>
      </c>
      <c r="GP222">
        <v>0</v>
      </c>
      <c r="GQ222">
        <v>0</v>
      </c>
      <c r="GR222">
        <v>0</v>
      </c>
      <c r="GS222">
        <v>0</v>
      </c>
      <c r="GT222">
        <v>42.68</v>
      </c>
      <c r="GU222">
        <v>0</v>
      </c>
      <c r="GV222">
        <v>3.68</v>
      </c>
      <c r="GW222">
        <v>40.26</v>
      </c>
      <c r="GX222">
        <v>33.020000000000003</v>
      </c>
      <c r="GY222">
        <v>32.29</v>
      </c>
      <c r="GZ222">
        <v>35.270000000000003</v>
      </c>
      <c r="HA222">
        <v>4.8099999999999996</v>
      </c>
      <c r="HB222">
        <v>192.01</v>
      </c>
      <c r="HC222">
        <v>42.68</v>
      </c>
      <c r="HD222">
        <v>0</v>
      </c>
      <c r="HE222">
        <v>3.68</v>
      </c>
      <c r="HF222">
        <v>40.26</v>
      </c>
      <c r="HG222">
        <v>33.020000000000003</v>
      </c>
      <c r="HH222">
        <v>32.29</v>
      </c>
      <c r="HI222">
        <v>35.270000000000003</v>
      </c>
      <c r="HJ222">
        <v>4.8099999999999996</v>
      </c>
      <c r="HK222">
        <v>192.01</v>
      </c>
      <c r="ID222">
        <v>0</v>
      </c>
      <c r="IE222">
        <v>0</v>
      </c>
      <c r="IF222">
        <v>3.15982E-2</v>
      </c>
      <c r="IG222">
        <v>0.43546200000000002</v>
      </c>
      <c r="IH222">
        <v>0.62342900000000001</v>
      </c>
      <c r="II222">
        <v>0.35041600000000001</v>
      </c>
      <c r="IJ222">
        <v>0.41447200000000001</v>
      </c>
      <c r="IK222">
        <v>6.2929700000000005E-2</v>
      </c>
      <c r="IL222">
        <v>1.91831</v>
      </c>
      <c r="IM222">
        <v>58.2</v>
      </c>
      <c r="IN222">
        <v>23.1</v>
      </c>
      <c r="IO222">
        <v>35.1</v>
      </c>
      <c r="IP222">
        <v>58.2</v>
      </c>
      <c r="IQ222">
        <v>23.1</v>
      </c>
      <c r="IR222">
        <v>35.1</v>
      </c>
      <c r="IU222">
        <v>46.91</v>
      </c>
      <c r="IV222">
        <v>0</v>
      </c>
      <c r="IW222">
        <v>46.91</v>
      </c>
      <c r="IX222">
        <v>0</v>
      </c>
      <c r="IY222">
        <v>46.91</v>
      </c>
      <c r="IZ222">
        <v>0</v>
      </c>
      <c r="JA222">
        <v>86.62</v>
      </c>
      <c r="JB222">
        <v>0</v>
      </c>
      <c r="JK222">
        <v>1</v>
      </c>
      <c r="JL222">
        <v>2.6579199999999998</v>
      </c>
      <c r="JM222">
        <v>2.6579199999999998</v>
      </c>
      <c r="JP222">
        <v>4038.39</v>
      </c>
      <c r="JQ222">
        <v>2.6579199999999998</v>
      </c>
      <c r="JR222">
        <v>0.32</v>
      </c>
      <c r="JS222">
        <v>0.3</v>
      </c>
      <c r="JT222">
        <v>1.06</v>
      </c>
      <c r="JU222">
        <v>0.32</v>
      </c>
      <c r="JV222">
        <v>0.3</v>
      </c>
      <c r="JW222">
        <v>1.06</v>
      </c>
      <c r="JZ222">
        <v>1</v>
      </c>
      <c r="KA222">
        <v>1</v>
      </c>
      <c r="KB222">
        <v>12.4794</v>
      </c>
      <c r="KC222">
        <v>12.5504</v>
      </c>
      <c r="KD222">
        <v>12.4794</v>
      </c>
      <c r="KE222">
        <v>12.5504</v>
      </c>
      <c r="KF222">
        <v>15.8748</v>
      </c>
      <c r="KG222">
        <v>16.0151</v>
      </c>
      <c r="KJ222">
        <v>443.67099999999999</v>
      </c>
      <c r="KK222">
        <v>0</v>
      </c>
      <c r="KL222">
        <v>55.2134</v>
      </c>
      <c r="KM222">
        <v>250.322</v>
      </c>
      <c r="KN222">
        <v>0</v>
      </c>
      <c r="KO222">
        <v>-615.52800000000002</v>
      </c>
      <c r="KP222">
        <v>0</v>
      </c>
      <c r="KQ222">
        <v>0</v>
      </c>
      <c r="KR222">
        <v>109.703</v>
      </c>
      <c r="KS222">
        <v>380.55599999999998</v>
      </c>
      <c r="KT222">
        <v>413.96499999999997</v>
      </c>
      <c r="KU222">
        <v>26.198699999999999</v>
      </c>
      <c r="KV222">
        <v>1064.0999999999999</v>
      </c>
      <c r="KW222">
        <v>0</v>
      </c>
      <c r="KX222">
        <v>0</v>
      </c>
      <c r="KY222">
        <v>0</v>
      </c>
      <c r="KZ222">
        <v>0</v>
      </c>
      <c r="LA222">
        <v>0</v>
      </c>
      <c r="LB222">
        <v>443.67099999999999</v>
      </c>
      <c r="LC222">
        <v>0</v>
      </c>
      <c r="LD222">
        <v>55.2134</v>
      </c>
      <c r="LE222">
        <v>250.322</v>
      </c>
      <c r="LF222">
        <v>-615.52800000000002</v>
      </c>
      <c r="LG222">
        <v>109.703</v>
      </c>
      <c r="LH222">
        <v>380.55599999999998</v>
      </c>
      <c r="LI222">
        <v>413.96499999999997</v>
      </c>
      <c r="LJ222">
        <v>26.198699999999999</v>
      </c>
      <c r="LK222">
        <v>1064.0999999999999</v>
      </c>
      <c r="LL222">
        <v>0</v>
      </c>
      <c r="LM222">
        <v>0</v>
      </c>
      <c r="LN222">
        <v>0</v>
      </c>
      <c r="LO222">
        <v>0</v>
      </c>
      <c r="LP222">
        <v>720.99300000000005</v>
      </c>
      <c r="LQ222">
        <v>0</v>
      </c>
      <c r="LR222">
        <v>55.2134</v>
      </c>
      <c r="LS222">
        <v>575.79</v>
      </c>
      <c r="LT222">
        <v>463.08</v>
      </c>
      <c r="LU222">
        <v>480.24</v>
      </c>
      <c r="LV222">
        <v>522.63300000000004</v>
      </c>
      <c r="LW222">
        <v>71.471400000000003</v>
      </c>
      <c r="LX222">
        <v>2889.42</v>
      </c>
      <c r="LY222">
        <v>0</v>
      </c>
      <c r="LZ222">
        <v>0</v>
      </c>
      <c r="MA222">
        <v>0</v>
      </c>
      <c r="MB222">
        <v>0</v>
      </c>
    </row>
    <row r="223" spans="1:340" x14ac:dyDescent="0.25">
      <c r="A223" s="26">
        <v>44502.611562500002</v>
      </c>
      <c r="B223" t="s">
        <v>1563</v>
      </c>
      <c r="C223" t="s">
        <v>1103</v>
      </c>
      <c r="D223">
        <v>4</v>
      </c>
      <c r="E223">
        <v>1</v>
      </c>
      <c r="F223">
        <v>2100</v>
      </c>
      <c r="G223" t="s">
        <v>87</v>
      </c>
      <c r="H223" t="s">
        <v>393</v>
      </c>
      <c r="I223">
        <v>0</v>
      </c>
      <c r="J223">
        <v>0</v>
      </c>
      <c r="K223">
        <v>0</v>
      </c>
      <c r="L223">
        <v>31.6</v>
      </c>
      <c r="O223">
        <v>2024.66</v>
      </c>
      <c r="P223">
        <v>7.0125900000000003</v>
      </c>
      <c r="Q223">
        <v>277.42</v>
      </c>
      <c r="R223">
        <v>1196.5899999999999</v>
      </c>
      <c r="S223">
        <v>0</v>
      </c>
      <c r="T223">
        <v>-4059.82</v>
      </c>
      <c r="U223">
        <v>0</v>
      </c>
      <c r="V223">
        <v>0</v>
      </c>
      <c r="W223">
        <v>505.55700000000002</v>
      </c>
      <c r="X223">
        <v>1988.3</v>
      </c>
      <c r="Y223">
        <v>2025.88</v>
      </c>
      <c r="Z223">
        <v>119.621</v>
      </c>
      <c r="AA223">
        <v>4085.21</v>
      </c>
      <c r="AB223">
        <v>3505.68</v>
      </c>
      <c r="AC223">
        <v>0</v>
      </c>
      <c r="AD223">
        <v>0</v>
      </c>
      <c r="AE223">
        <v>0</v>
      </c>
      <c r="AF223">
        <v>0</v>
      </c>
      <c r="AG223">
        <v>0</v>
      </c>
      <c r="AH223">
        <v>0</v>
      </c>
      <c r="AI223">
        <v>24.33</v>
      </c>
      <c r="AJ223">
        <v>1.74</v>
      </c>
      <c r="AK223">
        <v>3.67</v>
      </c>
      <c r="AL223">
        <v>15.36</v>
      </c>
      <c r="AM223">
        <v>0</v>
      </c>
      <c r="AN223">
        <v>-45.41</v>
      </c>
      <c r="AO223">
        <v>0</v>
      </c>
      <c r="AP223">
        <v>0</v>
      </c>
      <c r="AQ223">
        <v>7.54</v>
      </c>
      <c r="AR223">
        <v>28.17</v>
      </c>
      <c r="AS223">
        <v>27.7</v>
      </c>
      <c r="AT223">
        <v>1.66</v>
      </c>
      <c r="AU223">
        <v>64.760000000000005</v>
      </c>
      <c r="AV223">
        <v>45.1</v>
      </c>
      <c r="BI223">
        <v>0</v>
      </c>
      <c r="BJ223">
        <v>7.8142000000000003E-2</v>
      </c>
      <c r="BK223">
        <v>3.1678199999999997E-2</v>
      </c>
      <c r="BL223">
        <v>6.14583E-2</v>
      </c>
      <c r="BM223">
        <v>0</v>
      </c>
      <c r="BN223">
        <v>-7.7118300000000001E-2</v>
      </c>
      <c r="BO223">
        <v>0</v>
      </c>
      <c r="BP223">
        <v>0</v>
      </c>
      <c r="BQ223">
        <v>0.134212</v>
      </c>
      <c r="BR223">
        <v>0.383938</v>
      </c>
      <c r="BS223">
        <v>0.30364400000000002</v>
      </c>
      <c r="BT223">
        <v>2.03874E-2</v>
      </c>
      <c r="BU223">
        <v>0.93634200000000001</v>
      </c>
      <c r="BV223">
        <v>0.17127800000000001</v>
      </c>
      <c r="BW223">
        <v>2024.66</v>
      </c>
      <c r="BX223">
        <v>7.0125900000000003</v>
      </c>
      <c r="BY223">
        <v>277.42</v>
      </c>
      <c r="BZ223">
        <v>1196.5899999999999</v>
      </c>
      <c r="CA223">
        <v>-4059.82</v>
      </c>
      <c r="CB223">
        <v>505.55700000000002</v>
      </c>
      <c r="CC223">
        <v>1988.3</v>
      </c>
      <c r="CD223">
        <v>2025.88</v>
      </c>
      <c r="CE223">
        <v>119.621</v>
      </c>
      <c r="CF223">
        <v>4085.21</v>
      </c>
      <c r="CG223">
        <v>3505.68</v>
      </c>
      <c r="CH223">
        <v>0</v>
      </c>
      <c r="CI223">
        <v>0</v>
      </c>
      <c r="CJ223">
        <v>0</v>
      </c>
      <c r="CK223">
        <v>0</v>
      </c>
      <c r="CL223">
        <v>0</v>
      </c>
      <c r="CM223">
        <v>24.33</v>
      </c>
      <c r="CN223">
        <v>1.74</v>
      </c>
      <c r="CO223">
        <v>3.67</v>
      </c>
      <c r="CP223">
        <v>15.36</v>
      </c>
      <c r="CQ223">
        <v>-45.41</v>
      </c>
      <c r="CR223">
        <v>7.54</v>
      </c>
      <c r="CS223">
        <v>28.17</v>
      </c>
      <c r="CT223">
        <v>27.7</v>
      </c>
      <c r="CU223">
        <v>1.66</v>
      </c>
      <c r="CV223">
        <v>64.760000000000005</v>
      </c>
      <c r="CW223">
        <v>45.1</v>
      </c>
      <c r="DH223">
        <v>0</v>
      </c>
      <c r="DI223">
        <v>7.8142000000000003E-2</v>
      </c>
      <c r="DJ223">
        <v>3.1678199999999997E-2</v>
      </c>
      <c r="DK223">
        <v>6.14583E-2</v>
      </c>
      <c r="DL223">
        <v>-7.7118300000000001E-2</v>
      </c>
      <c r="DM223">
        <v>0.134212</v>
      </c>
      <c r="DN223">
        <v>0.383938</v>
      </c>
      <c r="DO223">
        <v>0.30364400000000002</v>
      </c>
      <c r="DP223">
        <v>2.03874E-2</v>
      </c>
      <c r="DQ223">
        <v>0.93634200000000001</v>
      </c>
      <c r="DR223">
        <v>0.17127800000000001</v>
      </c>
      <c r="DS223" t="s">
        <v>1352</v>
      </c>
      <c r="DT223" t="s">
        <v>670</v>
      </c>
      <c r="DU223" t="s">
        <v>665</v>
      </c>
      <c r="DV223" t="s">
        <v>501</v>
      </c>
      <c r="DW223">
        <v>0</v>
      </c>
      <c r="DX223">
        <v>0</v>
      </c>
      <c r="DY223">
        <v>0</v>
      </c>
      <c r="DZ223">
        <v>0</v>
      </c>
      <c r="EC223">
        <v>2024.66</v>
      </c>
      <c r="ED223">
        <v>7.0125900000000003</v>
      </c>
      <c r="EE223">
        <v>277.42</v>
      </c>
      <c r="EF223">
        <v>1196.5899999999999</v>
      </c>
      <c r="EG223">
        <v>0</v>
      </c>
      <c r="EH223">
        <v>-4059.82</v>
      </c>
      <c r="EI223">
        <v>0</v>
      </c>
      <c r="EJ223">
        <v>0</v>
      </c>
      <c r="EK223">
        <v>505.55700000000002</v>
      </c>
      <c r="EL223">
        <v>1988.3</v>
      </c>
      <c r="EM223">
        <v>2025.88</v>
      </c>
      <c r="EN223">
        <v>119.621</v>
      </c>
      <c r="EO223">
        <v>4085.21</v>
      </c>
      <c r="EP223">
        <v>0</v>
      </c>
      <c r="EQ223">
        <v>0</v>
      </c>
      <c r="ER223">
        <v>0</v>
      </c>
      <c r="ES223">
        <v>0</v>
      </c>
      <c r="ET223">
        <v>0</v>
      </c>
      <c r="EU223">
        <v>24.33</v>
      </c>
      <c r="EV223">
        <v>1.74</v>
      </c>
      <c r="EW223">
        <v>3.67</v>
      </c>
      <c r="EX223">
        <v>15.36</v>
      </c>
      <c r="EY223">
        <v>0</v>
      </c>
      <c r="EZ223">
        <v>-45.41</v>
      </c>
      <c r="FA223">
        <v>0</v>
      </c>
      <c r="FB223">
        <v>0</v>
      </c>
      <c r="FC223">
        <v>7.54</v>
      </c>
      <c r="FD223">
        <v>28.17</v>
      </c>
      <c r="FE223">
        <v>27.7</v>
      </c>
      <c r="FF223">
        <v>1.66</v>
      </c>
      <c r="FG223">
        <v>64.760000000000005</v>
      </c>
      <c r="FT223">
        <v>0</v>
      </c>
      <c r="FU223">
        <v>7.8142000000000003E-2</v>
      </c>
      <c r="FV223">
        <v>3.1678199999999997E-2</v>
      </c>
      <c r="FW223">
        <v>6.14583E-2</v>
      </c>
      <c r="FX223">
        <v>0</v>
      </c>
      <c r="FY223">
        <v>-7.7118300000000001E-2</v>
      </c>
      <c r="FZ223">
        <v>0</v>
      </c>
      <c r="GA223">
        <v>0</v>
      </c>
      <c r="GB223">
        <v>0.134212</v>
      </c>
      <c r="GC223">
        <v>0.383938</v>
      </c>
      <c r="GD223">
        <v>0.30364400000000002</v>
      </c>
      <c r="GE223">
        <v>2.03874E-2</v>
      </c>
      <c r="GF223">
        <v>0.93634200000000001</v>
      </c>
      <c r="GG223">
        <v>3502.86</v>
      </c>
      <c r="GH223">
        <v>150.68299999999999</v>
      </c>
      <c r="GI223">
        <v>277.42</v>
      </c>
      <c r="GJ223">
        <v>2806.06</v>
      </c>
      <c r="GK223">
        <v>2135</v>
      </c>
      <c r="GL223">
        <v>2349</v>
      </c>
      <c r="GM223">
        <v>2531</v>
      </c>
      <c r="GN223">
        <v>297.5</v>
      </c>
      <c r="GO223">
        <v>14049.5</v>
      </c>
      <c r="GP223">
        <v>0</v>
      </c>
      <c r="GQ223">
        <v>0</v>
      </c>
      <c r="GR223">
        <v>0</v>
      </c>
      <c r="GS223">
        <v>0</v>
      </c>
      <c r="GT223">
        <v>42.06</v>
      </c>
      <c r="GU223">
        <v>16.350000000000001</v>
      </c>
      <c r="GV223">
        <v>3.67</v>
      </c>
      <c r="GW223">
        <v>39.299999999999997</v>
      </c>
      <c r="GX223">
        <v>32.299999999999997</v>
      </c>
      <c r="GY223">
        <v>32.07</v>
      </c>
      <c r="GZ223">
        <v>35</v>
      </c>
      <c r="HA223">
        <v>4.18</v>
      </c>
      <c r="HB223">
        <v>204.93</v>
      </c>
      <c r="HC223">
        <v>42.06</v>
      </c>
      <c r="HD223">
        <v>16.350000000000001</v>
      </c>
      <c r="HE223">
        <v>3.67</v>
      </c>
      <c r="HF223">
        <v>39.299999999999997</v>
      </c>
      <c r="HG223">
        <v>32.299999999999997</v>
      </c>
      <c r="HH223">
        <v>32.07</v>
      </c>
      <c r="HI223">
        <v>35</v>
      </c>
      <c r="HJ223">
        <v>4.18</v>
      </c>
      <c r="HK223">
        <v>204.93</v>
      </c>
      <c r="ID223">
        <v>0</v>
      </c>
      <c r="IE223">
        <v>0.81975799999999999</v>
      </c>
      <c r="IF223">
        <v>3.1678199999999997E-2</v>
      </c>
      <c r="IG223">
        <v>0.34375099999999997</v>
      </c>
      <c r="IH223">
        <v>0.62342900000000001</v>
      </c>
      <c r="II223">
        <v>0.35041600000000001</v>
      </c>
      <c r="IJ223">
        <v>0.41447200000000001</v>
      </c>
      <c r="IK223">
        <v>6.2929700000000005E-2</v>
      </c>
      <c r="IL223">
        <v>2.6464300000000001</v>
      </c>
      <c r="IM223">
        <v>53.8</v>
      </c>
      <c r="IN223">
        <v>22.2</v>
      </c>
      <c r="IO223">
        <v>31.6</v>
      </c>
      <c r="IP223">
        <v>53.8</v>
      </c>
      <c r="IQ223">
        <v>22.2</v>
      </c>
      <c r="IR223">
        <v>31.6</v>
      </c>
      <c r="IU223">
        <v>45.1</v>
      </c>
      <c r="IV223">
        <v>0</v>
      </c>
      <c r="IW223">
        <v>45.1</v>
      </c>
      <c r="IX223">
        <v>0</v>
      </c>
      <c r="IY223">
        <v>45.1</v>
      </c>
      <c r="IZ223">
        <v>0</v>
      </c>
      <c r="JA223">
        <v>101.38</v>
      </c>
      <c r="JB223">
        <v>0</v>
      </c>
      <c r="JK223">
        <v>1</v>
      </c>
      <c r="JL223">
        <v>2.5962399999999999</v>
      </c>
      <c r="JM223">
        <v>2.5962399999999999</v>
      </c>
      <c r="JP223">
        <v>4061.01</v>
      </c>
      <c r="JQ223">
        <v>2.5962399999999999</v>
      </c>
      <c r="JR223">
        <v>0.33</v>
      </c>
      <c r="JS223">
        <v>0.3</v>
      </c>
      <c r="JT223">
        <v>1.03</v>
      </c>
      <c r="JU223">
        <v>0.33</v>
      </c>
      <c r="JV223">
        <v>0.3</v>
      </c>
      <c r="JW223">
        <v>1.03</v>
      </c>
      <c r="JZ223">
        <v>1</v>
      </c>
      <c r="KA223">
        <v>1</v>
      </c>
      <c r="KB223">
        <v>10.786</v>
      </c>
      <c r="KC223">
        <v>10.8224</v>
      </c>
      <c r="KD223">
        <v>10.786</v>
      </c>
      <c r="KE223">
        <v>10.8224</v>
      </c>
      <c r="KF223">
        <v>17.965199999999999</v>
      </c>
      <c r="KG223">
        <v>18.148199999999999</v>
      </c>
      <c r="KJ223">
        <v>432.46499999999997</v>
      </c>
      <c r="KK223">
        <v>1.8760399999999999</v>
      </c>
      <c r="KL223">
        <v>55.353299999999997</v>
      </c>
      <c r="KM223">
        <v>231.53299999999999</v>
      </c>
      <c r="KN223">
        <v>0</v>
      </c>
      <c r="KO223">
        <v>-621.89599999999996</v>
      </c>
      <c r="KP223">
        <v>0</v>
      </c>
      <c r="KQ223">
        <v>0</v>
      </c>
      <c r="KR223">
        <v>109.703</v>
      </c>
      <c r="KS223">
        <v>385.399</v>
      </c>
      <c r="KT223">
        <v>413.96499999999997</v>
      </c>
      <c r="KU223">
        <v>26.198699999999999</v>
      </c>
      <c r="KV223">
        <v>1034.5999999999999</v>
      </c>
      <c r="KW223">
        <v>0</v>
      </c>
      <c r="KX223">
        <v>0</v>
      </c>
      <c r="KY223">
        <v>0</v>
      </c>
      <c r="KZ223">
        <v>0</v>
      </c>
      <c r="LA223">
        <v>0</v>
      </c>
      <c r="LB223">
        <v>432.46499999999997</v>
      </c>
      <c r="LC223">
        <v>1.8760399999999999</v>
      </c>
      <c r="LD223">
        <v>55.353299999999997</v>
      </c>
      <c r="LE223">
        <v>231.53299999999999</v>
      </c>
      <c r="LF223">
        <v>-621.89599999999996</v>
      </c>
      <c r="LG223">
        <v>109.703</v>
      </c>
      <c r="LH223">
        <v>385.399</v>
      </c>
      <c r="LI223">
        <v>413.96499999999997</v>
      </c>
      <c r="LJ223">
        <v>26.198699999999999</v>
      </c>
      <c r="LK223">
        <v>1034.5999999999999</v>
      </c>
      <c r="LL223">
        <v>0</v>
      </c>
      <c r="LM223">
        <v>0</v>
      </c>
      <c r="LN223">
        <v>0</v>
      </c>
      <c r="LO223">
        <v>0</v>
      </c>
      <c r="LP223">
        <v>740.19399999999996</v>
      </c>
      <c r="LQ223">
        <v>38.691400000000002</v>
      </c>
      <c r="LR223">
        <v>55.353299999999997</v>
      </c>
      <c r="LS223">
        <v>549.30200000000002</v>
      </c>
      <c r="LT223">
        <v>463.08</v>
      </c>
      <c r="LU223">
        <v>480.24</v>
      </c>
      <c r="LV223">
        <v>522.63300000000004</v>
      </c>
      <c r="LW223">
        <v>71.471400000000003</v>
      </c>
      <c r="LX223">
        <v>2920.97</v>
      </c>
      <c r="LY223">
        <v>0</v>
      </c>
      <c r="LZ223">
        <v>0</v>
      </c>
      <c r="MA223">
        <v>0</v>
      </c>
      <c r="MB223">
        <v>0</v>
      </c>
    </row>
    <row r="224" spans="1:340" x14ac:dyDescent="0.25">
      <c r="A224" s="26">
        <v>44502.611921296295</v>
      </c>
      <c r="B224" t="s">
        <v>1564</v>
      </c>
      <c r="C224" t="s">
        <v>1105</v>
      </c>
      <c r="D224">
        <v>5</v>
      </c>
      <c r="E224">
        <v>1</v>
      </c>
      <c r="F224">
        <v>2100</v>
      </c>
      <c r="G224" t="s">
        <v>87</v>
      </c>
      <c r="H224" t="s">
        <v>393</v>
      </c>
      <c r="I224">
        <v>0</v>
      </c>
      <c r="J224">
        <v>0</v>
      </c>
      <c r="K224">
        <v>0</v>
      </c>
      <c r="L224">
        <v>34.1</v>
      </c>
      <c r="O224">
        <v>2131.5100000000002</v>
      </c>
      <c r="P224">
        <v>0</v>
      </c>
      <c r="Q224">
        <v>275.22300000000001</v>
      </c>
      <c r="R224">
        <v>1325.64</v>
      </c>
      <c r="S224">
        <v>0</v>
      </c>
      <c r="T224">
        <v>-4024.7</v>
      </c>
      <c r="U224">
        <v>0</v>
      </c>
      <c r="V224">
        <v>0</v>
      </c>
      <c r="W224">
        <v>505.55700000000002</v>
      </c>
      <c r="X224">
        <v>1964.68</v>
      </c>
      <c r="Y224">
        <v>2025.88</v>
      </c>
      <c r="Z224">
        <v>119.621</v>
      </c>
      <c r="AA224">
        <v>4323.42</v>
      </c>
      <c r="AB224">
        <v>3732.37</v>
      </c>
      <c r="AC224">
        <v>0</v>
      </c>
      <c r="AD224">
        <v>0</v>
      </c>
      <c r="AE224">
        <v>0</v>
      </c>
      <c r="AF224">
        <v>0</v>
      </c>
      <c r="AG224">
        <v>0</v>
      </c>
      <c r="AH224">
        <v>0</v>
      </c>
      <c r="AI224">
        <v>26.24</v>
      </c>
      <c r="AJ224">
        <v>0</v>
      </c>
      <c r="AK224">
        <v>3.66</v>
      </c>
      <c r="AL224">
        <v>17.739999999999998</v>
      </c>
      <c r="AM224">
        <v>0</v>
      </c>
      <c r="AN224">
        <v>-44.47</v>
      </c>
      <c r="AO224">
        <v>0</v>
      </c>
      <c r="AP224">
        <v>0</v>
      </c>
      <c r="AQ224">
        <v>7.75</v>
      </c>
      <c r="AR224">
        <v>27.12</v>
      </c>
      <c r="AS224">
        <v>28</v>
      </c>
      <c r="AT224">
        <v>1.71</v>
      </c>
      <c r="AU224">
        <v>67.75</v>
      </c>
      <c r="AV224">
        <v>47.64</v>
      </c>
      <c r="BI224">
        <v>0</v>
      </c>
      <c r="BJ224">
        <v>0</v>
      </c>
      <c r="BK224">
        <v>3.1427299999999998E-2</v>
      </c>
      <c r="BL224">
        <v>0.14358699999999999</v>
      </c>
      <c r="BM224">
        <v>0</v>
      </c>
      <c r="BN224">
        <v>-5.5876799999999997E-2</v>
      </c>
      <c r="BO224">
        <v>0</v>
      </c>
      <c r="BP224">
        <v>0</v>
      </c>
      <c r="BQ224">
        <v>0.134212</v>
      </c>
      <c r="BR224">
        <v>0.37535000000000002</v>
      </c>
      <c r="BS224">
        <v>0.30364400000000002</v>
      </c>
      <c r="BT224">
        <v>2.03874E-2</v>
      </c>
      <c r="BU224">
        <v>0.95272999999999997</v>
      </c>
      <c r="BV224">
        <v>0.175014</v>
      </c>
      <c r="BW224">
        <v>2131.5100000000002</v>
      </c>
      <c r="BX224">
        <v>0</v>
      </c>
      <c r="BY224">
        <v>275.22300000000001</v>
      </c>
      <c r="BZ224">
        <v>1325.64</v>
      </c>
      <c r="CA224">
        <v>-4024.7</v>
      </c>
      <c r="CB224">
        <v>505.55700000000002</v>
      </c>
      <c r="CC224">
        <v>1964.68</v>
      </c>
      <c r="CD224">
        <v>2025.88</v>
      </c>
      <c r="CE224">
        <v>119.621</v>
      </c>
      <c r="CF224">
        <v>4323.42</v>
      </c>
      <c r="CG224">
        <v>3732.37</v>
      </c>
      <c r="CH224">
        <v>0</v>
      </c>
      <c r="CI224">
        <v>0</v>
      </c>
      <c r="CJ224">
        <v>0</v>
      </c>
      <c r="CK224">
        <v>0</v>
      </c>
      <c r="CL224">
        <v>0</v>
      </c>
      <c r="CM224">
        <v>26.24</v>
      </c>
      <c r="CN224">
        <v>0</v>
      </c>
      <c r="CO224">
        <v>3.66</v>
      </c>
      <c r="CP224">
        <v>17.739999999999998</v>
      </c>
      <c r="CQ224">
        <v>-44.47</v>
      </c>
      <c r="CR224">
        <v>7.75</v>
      </c>
      <c r="CS224">
        <v>27.12</v>
      </c>
      <c r="CT224">
        <v>28</v>
      </c>
      <c r="CU224">
        <v>1.71</v>
      </c>
      <c r="CV224">
        <v>67.75</v>
      </c>
      <c r="CW224">
        <v>47.64</v>
      </c>
      <c r="DH224">
        <v>0</v>
      </c>
      <c r="DI224">
        <v>0</v>
      </c>
      <c r="DJ224">
        <v>3.1427299999999998E-2</v>
      </c>
      <c r="DK224">
        <v>0.14358699999999999</v>
      </c>
      <c r="DL224">
        <v>-5.5876799999999997E-2</v>
      </c>
      <c r="DM224">
        <v>0.134212</v>
      </c>
      <c r="DN224">
        <v>0.37535000000000002</v>
      </c>
      <c r="DO224">
        <v>0.30364400000000002</v>
      </c>
      <c r="DP224">
        <v>2.03874E-2</v>
      </c>
      <c r="DQ224">
        <v>0.95272999999999997</v>
      </c>
      <c r="DR224">
        <v>0.175014</v>
      </c>
      <c r="DS224" t="s">
        <v>1352</v>
      </c>
      <c r="DT224" t="s">
        <v>670</v>
      </c>
      <c r="DU224" t="s">
        <v>665</v>
      </c>
      <c r="DV224" t="s">
        <v>501</v>
      </c>
      <c r="DW224">
        <v>0</v>
      </c>
      <c r="DX224">
        <v>0</v>
      </c>
      <c r="DY224">
        <v>0</v>
      </c>
      <c r="DZ224">
        <v>0</v>
      </c>
      <c r="EC224">
        <v>2131.5100000000002</v>
      </c>
      <c r="ED224">
        <v>0</v>
      </c>
      <c r="EE224">
        <v>275.22300000000001</v>
      </c>
      <c r="EF224">
        <v>1325.64</v>
      </c>
      <c r="EG224">
        <v>0</v>
      </c>
      <c r="EH224">
        <v>-4024.7</v>
      </c>
      <c r="EI224">
        <v>0</v>
      </c>
      <c r="EJ224">
        <v>0</v>
      </c>
      <c r="EK224">
        <v>505.55700000000002</v>
      </c>
      <c r="EL224">
        <v>1964.68</v>
      </c>
      <c r="EM224">
        <v>2025.88</v>
      </c>
      <c r="EN224">
        <v>119.621</v>
      </c>
      <c r="EO224">
        <v>4323.42</v>
      </c>
      <c r="EP224">
        <v>0</v>
      </c>
      <c r="EQ224">
        <v>0</v>
      </c>
      <c r="ER224">
        <v>0</v>
      </c>
      <c r="ES224">
        <v>0</v>
      </c>
      <c r="ET224">
        <v>0</v>
      </c>
      <c r="EU224">
        <v>26.24</v>
      </c>
      <c r="EV224">
        <v>0</v>
      </c>
      <c r="EW224">
        <v>3.66</v>
      </c>
      <c r="EX224">
        <v>17.739999999999998</v>
      </c>
      <c r="EY224">
        <v>0</v>
      </c>
      <c r="EZ224">
        <v>-44.47</v>
      </c>
      <c r="FA224">
        <v>0</v>
      </c>
      <c r="FB224">
        <v>0</v>
      </c>
      <c r="FC224">
        <v>7.75</v>
      </c>
      <c r="FD224">
        <v>27.12</v>
      </c>
      <c r="FE224">
        <v>28</v>
      </c>
      <c r="FF224">
        <v>1.71</v>
      </c>
      <c r="FG224">
        <v>67.75</v>
      </c>
      <c r="FT224">
        <v>0</v>
      </c>
      <c r="FU224">
        <v>0</v>
      </c>
      <c r="FV224">
        <v>3.1427299999999998E-2</v>
      </c>
      <c r="FW224">
        <v>0.14358699999999999</v>
      </c>
      <c r="FX224">
        <v>0</v>
      </c>
      <c r="FY224">
        <v>-5.5876799999999997E-2</v>
      </c>
      <c r="FZ224">
        <v>0</v>
      </c>
      <c r="GA224">
        <v>0</v>
      </c>
      <c r="GB224">
        <v>0.134212</v>
      </c>
      <c r="GC224">
        <v>0.37535000000000002</v>
      </c>
      <c r="GD224">
        <v>0.30364400000000002</v>
      </c>
      <c r="GE224">
        <v>2.03874E-2</v>
      </c>
      <c r="GF224">
        <v>0.95272999999999997</v>
      </c>
      <c r="GG224">
        <v>3892.68</v>
      </c>
      <c r="GH224">
        <v>0</v>
      </c>
      <c r="GI224">
        <v>275.22300000000001</v>
      </c>
      <c r="GJ224">
        <v>3007.57</v>
      </c>
      <c r="GK224">
        <v>2135</v>
      </c>
      <c r="GL224">
        <v>2349</v>
      </c>
      <c r="GM224">
        <v>2531</v>
      </c>
      <c r="GN224">
        <v>297.5</v>
      </c>
      <c r="GO224">
        <v>14488</v>
      </c>
      <c r="GP224">
        <v>0</v>
      </c>
      <c r="GQ224">
        <v>0</v>
      </c>
      <c r="GR224">
        <v>0</v>
      </c>
      <c r="GS224">
        <v>0</v>
      </c>
      <c r="GT224">
        <v>48.26</v>
      </c>
      <c r="GU224">
        <v>0</v>
      </c>
      <c r="GV224">
        <v>3.66</v>
      </c>
      <c r="GW224">
        <v>41.58</v>
      </c>
      <c r="GX224">
        <v>32.869999999999997</v>
      </c>
      <c r="GY224">
        <v>32.26</v>
      </c>
      <c r="GZ224">
        <v>35.229999999999997</v>
      </c>
      <c r="HA224">
        <v>4.54</v>
      </c>
      <c r="HB224">
        <v>198.4</v>
      </c>
      <c r="HC224">
        <v>48.26</v>
      </c>
      <c r="HD224">
        <v>0</v>
      </c>
      <c r="HE224">
        <v>3.66</v>
      </c>
      <c r="HF224">
        <v>41.58</v>
      </c>
      <c r="HG224">
        <v>32.869999999999997</v>
      </c>
      <c r="HH224">
        <v>32.26</v>
      </c>
      <c r="HI224">
        <v>35.229999999999997</v>
      </c>
      <c r="HJ224">
        <v>4.54</v>
      </c>
      <c r="HK224">
        <v>198.4</v>
      </c>
      <c r="ID224" s="27">
        <v>5.9821900000000003E-15</v>
      </c>
      <c r="IE224">
        <v>0</v>
      </c>
      <c r="IF224">
        <v>3.1427299999999998E-2</v>
      </c>
      <c r="IG224">
        <v>0.49158000000000002</v>
      </c>
      <c r="IH224">
        <v>0.62342900000000001</v>
      </c>
      <c r="II224">
        <v>0.35041600000000001</v>
      </c>
      <c r="IJ224">
        <v>0.41447200000000001</v>
      </c>
      <c r="IK224">
        <v>6.2929700000000005E-2</v>
      </c>
      <c r="IL224">
        <v>1.9742500000000001</v>
      </c>
      <c r="IM224">
        <v>56.6</v>
      </c>
      <c r="IN224">
        <v>22.5</v>
      </c>
      <c r="IO224">
        <v>34.1</v>
      </c>
      <c r="IP224">
        <v>56.6</v>
      </c>
      <c r="IQ224">
        <v>22.5</v>
      </c>
      <c r="IR224">
        <v>34.1</v>
      </c>
      <c r="IU224">
        <v>47.64</v>
      </c>
      <c r="IV224">
        <v>0</v>
      </c>
      <c r="IW224">
        <v>47.64</v>
      </c>
      <c r="IX224">
        <v>0</v>
      </c>
      <c r="IY224">
        <v>47.64</v>
      </c>
      <c r="IZ224">
        <v>0</v>
      </c>
      <c r="JA224">
        <v>93.5</v>
      </c>
      <c r="JB224">
        <v>0</v>
      </c>
      <c r="JK224">
        <v>1</v>
      </c>
      <c r="JL224">
        <v>2.47146</v>
      </c>
      <c r="JM224">
        <v>2.47146</v>
      </c>
      <c r="JP224">
        <v>4025.88</v>
      </c>
      <c r="JQ224">
        <v>2.47146</v>
      </c>
      <c r="JR224">
        <v>0.33</v>
      </c>
      <c r="JS224">
        <v>0.28999999999999998</v>
      </c>
      <c r="JT224">
        <v>1.0900000000000001</v>
      </c>
      <c r="JU224">
        <v>0.33</v>
      </c>
      <c r="JV224">
        <v>0.28999999999999998</v>
      </c>
      <c r="JW224">
        <v>1.0900000000000001</v>
      </c>
      <c r="JZ224">
        <v>1</v>
      </c>
      <c r="KA224">
        <v>1</v>
      </c>
      <c r="KB224">
        <v>14.3485</v>
      </c>
      <c r="KC224">
        <v>14.457700000000001</v>
      </c>
      <c r="KD224">
        <v>14.3485</v>
      </c>
      <c r="KE224">
        <v>14.457700000000001</v>
      </c>
      <c r="KF224">
        <v>18.494700000000002</v>
      </c>
      <c r="KG224">
        <v>18.688500000000001</v>
      </c>
      <c r="KJ224">
        <v>460.94900000000001</v>
      </c>
      <c r="KK224">
        <v>0</v>
      </c>
      <c r="KL224">
        <v>54.914900000000003</v>
      </c>
      <c r="KM224">
        <v>258.423</v>
      </c>
      <c r="KN224">
        <v>0</v>
      </c>
      <c r="KO224">
        <v>-615.69000000000005</v>
      </c>
      <c r="KP224">
        <v>0</v>
      </c>
      <c r="KQ224">
        <v>0</v>
      </c>
      <c r="KR224">
        <v>109.703</v>
      </c>
      <c r="KS224">
        <v>380.28300000000002</v>
      </c>
      <c r="KT224">
        <v>413.96499999999997</v>
      </c>
      <c r="KU224">
        <v>26.198699999999999</v>
      </c>
      <c r="KV224">
        <v>1088.75</v>
      </c>
      <c r="KW224">
        <v>0</v>
      </c>
      <c r="KX224">
        <v>0</v>
      </c>
      <c r="KY224">
        <v>0</v>
      </c>
      <c r="KZ224">
        <v>0</v>
      </c>
      <c r="LA224">
        <v>0</v>
      </c>
      <c r="LB224">
        <v>460.94900000000001</v>
      </c>
      <c r="LC224">
        <v>0</v>
      </c>
      <c r="LD224">
        <v>54.914900000000003</v>
      </c>
      <c r="LE224">
        <v>258.423</v>
      </c>
      <c r="LF224">
        <v>-615.69000000000005</v>
      </c>
      <c r="LG224">
        <v>109.703</v>
      </c>
      <c r="LH224">
        <v>380.28300000000002</v>
      </c>
      <c r="LI224">
        <v>413.96499999999997</v>
      </c>
      <c r="LJ224">
        <v>26.198699999999999</v>
      </c>
      <c r="LK224">
        <v>1088.75</v>
      </c>
      <c r="LL224">
        <v>0</v>
      </c>
      <c r="LM224">
        <v>0</v>
      </c>
      <c r="LN224">
        <v>0</v>
      </c>
      <c r="LO224">
        <v>0</v>
      </c>
      <c r="LP224">
        <v>828.83199999999999</v>
      </c>
      <c r="LQ224">
        <v>0</v>
      </c>
      <c r="LR224">
        <v>54.914900000000003</v>
      </c>
      <c r="LS224">
        <v>589.63300000000004</v>
      </c>
      <c r="LT224">
        <v>463.08</v>
      </c>
      <c r="LU224">
        <v>480.24</v>
      </c>
      <c r="LV224">
        <v>522.63300000000004</v>
      </c>
      <c r="LW224">
        <v>71.471400000000003</v>
      </c>
      <c r="LX224">
        <v>3010.8</v>
      </c>
      <c r="LY224">
        <v>0</v>
      </c>
      <c r="LZ224">
        <v>0</v>
      </c>
      <c r="MA224">
        <v>0</v>
      </c>
      <c r="MB224">
        <v>0</v>
      </c>
    </row>
    <row r="225" spans="1:340" x14ac:dyDescent="0.25">
      <c r="A225" s="26">
        <v>44502.612280092595</v>
      </c>
      <c r="B225" t="s">
        <v>1565</v>
      </c>
      <c r="C225" t="s">
        <v>1107</v>
      </c>
      <c r="D225">
        <v>6</v>
      </c>
      <c r="E225">
        <v>1</v>
      </c>
      <c r="F225">
        <v>2100</v>
      </c>
      <c r="G225" t="s">
        <v>87</v>
      </c>
      <c r="H225" t="s">
        <v>393</v>
      </c>
      <c r="I225">
        <v>0</v>
      </c>
      <c r="J225">
        <v>0</v>
      </c>
      <c r="K225">
        <v>0</v>
      </c>
      <c r="L225">
        <v>29.9</v>
      </c>
      <c r="O225">
        <v>889.25800000000004</v>
      </c>
      <c r="P225">
        <v>21.329499999999999</v>
      </c>
      <c r="Q225">
        <v>280.19900000000001</v>
      </c>
      <c r="R225">
        <v>1065.27</v>
      </c>
      <c r="S225">
        <v>0</v>
      </c>
      <c r="T225">
        <v>-4034.13</v>
      </c>
      <c r="U225">
        <v>0</v>
      </c>
      <c r="V225">
        <v>0</v>
      </c>
      <c r="W225">
        <v>505.55700000000002</v>
      </c>
      <c r="X225">
        <v>2002.72</v>
      </c>
      <c r="Y225">
        <v>2025.88</v>
      </c>
      <c r="Z225">
        <v>119.621</v>
      </c>
      <c r="AA225">
        <v>2875.7</v>
      </c>
      <c r="AB225">
        <v>2256.0500000000002</v>
      </c>
      <c r="AC225">
        <v>0</v>
      </c>
      <c r="AD225">
        <v>0</v>
      </c>
      <c r="AE225">
        <v>0</v>
      </c>
      <c r="AF225">
        <v>0</v>
      </c>
      <c r="AG225">
        <v>0</v>
      </c>
      <c r="AH225">
        <v>0</v>
      </c>
      <c r="AI225">
        <v>10.41</v>
      </c>
      <c r="AJ225">
        <v>2.4500000000000002</v>
      </c>
      <c r="AK225">
        <v>3.61</v>
      </c>
      <c r="AL225">
        <v>13.1</v>
      </c>
      <c r="AM225">
        <v>0</v>
      </c>
      <c r="AN225">
        <v>-43.71</v>
      </c>
      <c r="AO225">
        <v>0</v>
      </c>
      <c r="AP225">
        <v>0</v>
      </c>
      <c r="AQ225">
        <v>7.31</v>
      </c>
      <c r="AR225">
        <v>26.68</v>
      </c>
      <c r="AS225">
        <v>27.03</v>
      </c>
      <c r="AT225">
        <v>1.63</v>
      </c>
      <c r="AU225">
        <v>48.51</v>
      </c>
      <c r="AV225">
        <v>29.57</v>
      </c>
      <c r="BI225">
        <v>0</v>
      </c>
      <c r="BJ225">
        <v>0.16961499999999999</v>
      </c>
      <c r="BK225">
        <v>3.1995599999999999E-2</v>
      </c>
      <c r="BL225">
        <v>7.9384800000000005E-2</v>
      </c>
      <c r="BM225">
        <v>0</v>
      </c>
      <c r="BN225">
        <v>-4.80883E-2</v>
      </c>
      <c r="BO225">
        <v>0</v>
      </c>
      <c r="BP225">
        <v>0</v>
      </c>
      <c r="BQ225">
        <v>0.134212</v>
      </c>
      <c r="BR225">
        <v>0.38178499999999999</v>
      </c>
      <c r="BS225">
        <v>0.30364400000000002</v>
      </c>
      <c r="BT225">
        <v>2.03874E-2</v>
      </c>
      <c r="BU225">
        <v>1.07294</v>
      </c>
      <c r="BV225">
        <v>0.28099499999999999</v>
      </c>
      <c r="BW225">
        <v>889.25800000000004</v>
      </c>
      <c r="BX225">
        <v>21.329499999999999</v>
      </c>
      <c r="BY225">
        <v>280.19900000000001</v>
      </c>
      <c r="BZ225">
        <v>1065.27</v>
      </c>
      <c r="CA225">
        <v>-4034.13</v>
      </c>
      <c r="CB225">
        <v>505.55700000000002</v>
      </c>
      <c r="CC225">
        <v>2002.72</v>
      </c>
      <c r="CD225">
        <v>2025.88</v>
      </c>
      <c r="CE225">
        <v>119.621</v>
      </c>
      <c r="CF225">
        <v>2875.7</v>
      </c>
      <c r="CG225">
        <v>2256.0500000000002</v>
      </c>
      <c r="CH225">
        <v>0</v>
      </c>
      <c r="CI225">
        <v>0</v>
      </c>
      <c r="CJ225">
        <v>0</v>
      </c>
      <c r="CK225">
        <v>0</v>
      </c>
      <c r="CL225">
        <v>0</v>
      </c>
      <c r="CM225">
        <v>10.41</v>
      </c>
      <c r="CN225">
        <v>2.4500000000000002</v>
      </c>
      <c r="CO225">
        <v>3.61</v>
      </c>
      <c r="CP225">
        <v>13.1</v>
      </c>
      <c r="CQ225">
        <v>-43.71</v>
      </c>
      <c r="CR225">
        <v>7.31</v>
      </c>
      <c r="CS225">
        <v>26.68</v>
      </c>
      <c r="CT225">
        <v>27.03</v>
      </c>
      <c r="CU225">
        <v>1.63</v>
      </c>
      <c r="CV225">
        <v>48.51</v>
      </c>
      <c r="CW225">
        <v>29.57</v>
      </c>
      <c r="DH225">
        <v>0</v>
      </c>
      <c r="DI225">
        <v>0.16961499999999999</v>
      </c>
      <c r="DJ225">
        <v>3.1995599999999999E-2</v>
      </c>
      <c r="DK225">
        <v>7.9384800000000005E-2</v>
      </c>
      <c r="DL225">
        <v>-4.80883E-2</v>
      </c>
      <c r="DM225">
        <v>0.134212</v>
      </c>
      <c r="DN225">
        <v>0.38178499999999999</v>
      </c>
      <c r="DO225">
        <v>0.30364400000000002</v>
      </c>
      <c r="DP225">
        <v>2.03874E-2</v>
      </c>
      <c r="DQ225">
        <v>1.07294</v>
      </c>
      <c r="DR225">
        <v>0.28099499999999999</v>
      </c>
      <c r="DS225" t="s">
        <v>1352</v>
      </c>
      <c r="DT225" t="s">
        <v>670</v>
      </c>
      <c r="DU225" t="s">
        <v>665</v>
      </c>
      <c r="DV225" t="s">
        <v>501</v>
      </c>
      <c r="DW225">
        <v>0</v>
      </c>
      <c r="DX225">
        <v>0</v>
      </c>
      <c r="DY225">
        <v>0</v>
      </c>
      <c r="DZ225">
        <v>0</v>
      </c>
      <c r="EC225">
        <v>889.25800000000004</v>
      </c>
      <c r="ED225">
        <v>21.329499999999999</v>
      </c>
      <c r="EE225">
        <v>280.19900000000001</v>
      </c>
      <c r="EF225">
        <v>1065.27</v>
      </c>
      <c r="EG225">
        <v>0</v>
      </c>
      <c r="EH225">
        <v>-4034.13</v>
      </c>
      <c r="EI225">
        <v>0</v>
      </c>
      <c r="EJ225">
        <v>0</v>
      </c>
      <c r="EK225">
        <v>505.55700000000002</v>
      </c>
      <c r="EL225">
        <v>2002.72</v>
      </c>
      <c r="EM225">
        <v>2025.88</v>
      </c>
      <c r="EN225">
        <v>119.621</v>
      </c>
      <c r="EO225">
        <v>2875.7</v>
      </c>
      <c r="EP225">
        <v>0</v>
      </c>
      <c r="EQ225">
        <v>0</v>
      </c>
      <c r="ER225">
        <v>0</v>
      </c>
      <c r="ES225">
        <v>0</v>
      </c>
      <c r="ET225">
        <v>0</v>
      </c>
      <c r="EU225">
        <v>10.41</v>
      </c>
      <c r="EV225">
        <v>2.4500000000000002</v>
      </c>
      <c r="EW225">
        <v>3.61</v>
      </c>
      <c r="EX225">
        <v>13.1</v>
      </c>
      <c r="EY225">
        <v>0</v>
      </c>
      <c r="EZ225">
        <v>-43.71</v>
      </c>
      <c r="FA225">
        <v>0</v>
      </c>
      <c r="FB225">
        <v>0</v>
      </c>
      <c r="FC225">
        <v>7.31</v>
      </c>
      <c r="FD225">
        <v>26.68</v>
      </c>
      <c r="FE225">
        <v>27.03</v>
      </c>
      <c r="FF225">
        <v>1.63</v>
      </c>
      <c r="FG225">
        <v>48.51</v>
      </c>
      <c r="FT225">
        <v>0</v>
      </c>
      <c r="FU225">
        <v>0.16961499999999999</v>
      </c>
      <c r="FV225">
        <v>3.1995599999999999E-2</v>
      </c>
      <c r="FW225">
        <v>7.9384800000000005E-2</v>
      </c>
      <c r="FX225">
        <v>0</v>
      </c>
      <c r="FY225">
        <v>-4.80883E-2</v>
      </c>
      <c r="FZ225">
        <v>0</v>
      </c>
      <c r="GA225">
        <v>0</v>
      </c>
      <c r="GB225">
        <v>0.134212</v>
      </c>
      <c r="GC225">
        <v>0.38178499999999999</v>
      </c>
      <c r="GD225">
        <v>0.30364400000000002</v>
      </c>
      <c r="GE225">
        <v>2.03874E-2</v>
      </c>
      <c r="GF225">
        <v>1.07294</v>
      </c>
      <c r="GG225">
        <v>1490.89</v>
      </c>
      <c r="GH225">
        <v>84.858800000000002</v>
      </c>
      <c r="GI225">
        <v>280.19900000000001</v>
      </c>
      <c r="GJ225">
        <v>2675.87</v>
      </c>
      <c r="GK225">
        <v>2135</v>
      </c>
      <c r="GL225">
        <v>2349</v>
      </c>
      <c r="GM225">
        <v>2531</v>
      </c>
      <c r="GN225">
        <v>297.5</v>
      </c>
      <c r="GO225">
        <v>11844.3</v>
      </c>
      <c r="GP225">
        <v>0</v>
      </c>
      <c r="GQ225">
        <v>0</v>
      </c>
      <c r="GR225">
        <v>0</v>
      </c>
      <c r="GS225">
        <v>0</v>
      </c>
      <c r="GT225">
        <v>17.440000000000001</v>
      </c>
      <c r="GU225">
        <v>6.29</v>
      </c>
      <c r="GV225">
        <v>3.61</v>
      </c>
      <c r="GW225">
        <v>34.31</v>
      </c>
      <c r="GX225">
        <v>31.2</v>
      </c>
      <c r="GY225">
        <v>31.23</v>
      </c>
      <c r="GZ225">
        <v>34.090000000000003</v>
      </c>
      <c r="HA225">
        <v>4.33</v>
      </c>
      <c r="HB225">
        <v>162.5</v>
      </c>
      <c r="HC225">
        <v>17.440000000000001</v>
      </c>
      <c r="HD225">
        <v>6.29</v>
      </c>
      <c r="HE225">
        <v>3.61</v>
      </c>
      <c r="HF225">
        <v>34.31</v>
      </c>
      <c r="HG225">
        <v>31.2</v>
      </c>
      <c r="HH225">
        <v>31.23</v>
      </c>
      <c r="HI225">
        <v>34.090000000000003</v>
      </c>
      <c r="HJ225">
        <v>4.33</v>
      </c>
      <c r="HK225">
        <v>162.5</v>
      </c>
      <c r="ID225">
        <v>0</v>
      </c>
      <c r="IE225">
        <v>0.29456500000000002</v>
      </c>
      <c r="IF225">
        <v>3.1995599999999999E-2</v>
      </c>
      <c r="IG225">
        <v>0.34789300000000001</v>
      </c>
      <c r="IH225">
        <v>0.62342900000000001</v>
      </c>
      <c r="II225">
        <v>0.35041600000000001</v>
      </c>
      <c r="IJ225">
        <v>0.41447200000000001</v>
      </c>
      <c r="IK225">
        <v>6.2929700000000005E-2</v>
      </c>
      <c r="IL225">
        <v>2.1257000000000001</v>
      </c>
      <c r="IM225">
        <v>56.8</v>
      </c>
      <c r="IN225">
        <v>26.9</v>
      </c>
      <c r="IO225">
        <v>29.9</v>
      </c>
      <c r="IP225">
        <v>56.8</v>
      </c>
      <c r="IQ225">
        <v>26.9</v>
      </c>
      <c r="IR225">
        <v>29.9</v>
      </c>
      <c r="IU225">
        <v>29.57</v>
      </c>
      <c r="IV225">
        <v>0</v>
      </c>
      <c r="IW225">
        <v>29.57</v>
      </c>
      <c r="IX225">
        <v>0</v>
      </c>
      <c r="IY225">
        <v>29.57</v>
      </c>
      <c r="IZ225">
        <v>0</v>
      </c>
      <c r="JA225">
        <v>61.65</v>
      </c>
      <c r="JB225">
        <v>0</v>
      </c>
      <c r="JK225">
        <v>1</v>
      </c>
      <c r="JL225">
        <v>2.64316</v>
      </c>
      <c r="JM225">
        <v>2.64316</v>
      </c>
      <c r="JP225">
        <v>4035.31</v>
      </c>
      <c r="JQ225">
        <v>2.64316</v>
      </c>
      <c r="JR225">
        <v>0.24</v>
      </c>
      <c r="JS225">
        <v>0.18</v>
      </c>
      <c r="JT225">
        <v>0.9</v>
      </c>
      <c r="JU225">
        <v>0.24</v>
      </c>
      <c r="JV225">
        <v>0.18</v>
      </c>
      <c r="JW225">
        <v>0.9</v>
      </c>
      <c r="JZ225">
        <v>1</v>
      </c>
      <c r="KA225">
        <v>1</v>
      </c>
      <c r="KB225">
        <v>20.849900000000002</v>
      </c>
      <c r="KC225">
        <v>21.091799999999999</v>
      </c>
      <c r="KD225">
        <v>20.849900000000002</v>
      </c>
      <c r="KE225">
        <v>21.091799999999999</v>
      </c>
      <c r="KF225">
        <v>24.885200000000001</v>
      </c>
      <c r="KG225">
        <v>25.209399999999999</v>
      </c>
      <c r="KJ225">
        <v>185.24</v>
      </c>
      <c r="KK225">
        <v>6.0255900000000002</v>
      </c>
      <c r="KL225">
        <v>51.96</v>
      </c>
      <c r="KM225">
        <v>189.63</v>
      </c>
      <c r="KN225">
        <v>0</v>
      </c>
      <c r="KO225">
        <v>-416.95499999999998</v>
      </c>
      <c r="KP225">
        <v>0</v>
      </c>
      <c r="KQ225">
        <v>0</v>
      </c>
      <c r="KR225">
        <v>110.455</v>
      </c>
      <c r="KS225">
        <v>348.33800000000002</v>
      </c>
      <c r="KT225">
        <v>395.209</v>
      </c>
      <c r="KU225">
        <v>26.3203</v>
      </c>
      <c r="KV225">
        <v>896.22299999999996</v>
      </c>
      <c r="KW225">
        <v>0</v>
      </c>
      <c r="KX225">
        <v>0</v>
      </c>
      <c r="KY225">
        <v>0</v>
      </c>
      <c r="KZ225">
        <v>0</v>
      </c>
      <c r="LA225">
        <v>0</v>
      </c>
      <c r="LB225">
        <v>185.24</v>
      </c>
      <c r="LC225">
        <v>6.0255900000000002</v>
      </c>
      <c r="LD225">
        <v>51.96</v>
      </c>
      <c r="LE225">
        <v>189.63</v>
      </c>
      <c r="LF225">
        <v>-416.95499999999998</v>
      </c>
      <c r="LG225">
        <v>110.455</v>
      </c>
      <c r="LH225">
        <v>348.33800000000002</v>
      </c>
      <c r="LI225">
        <v>395.209</v>
      </c>
      <c r="LJ225">
        <v>26.3203</v>
      </c>
      <c r="LK225">
        <v>896.22299999999996</v>
      </c>
      <c r="LL225">
        <v>0</v>
      </c>
      <c r="LM225">
        <v>0</v>
      </c>
      <c r="LN225">
        <v>0</v>
      </c>
      <c r="LO225">
        <v>0</v>
      </c>
      <c r="LP225">
        <v>309.41399999999999</v>
      </c>
      <c r="LQ225">
        <v>22.155799999999999</v>
      </c>
      <c r="LR225">
        <v>51.96</v>
      </c>
      <c r="LS225">
        <v>482.85</v>
      </c>
      <c r="LT225">
        <v>466.012</v>
      </c>
      <c r="LU225">
        <v>457.12900000000002</v>
      </c>
      <c r="LV225">
        <v>502.21600000000001</v>
      </c>
      <c r="LW225">
        <v>78.617400000000004</v>
      </c>
      <c r="LX225">
        <v>2370.35</v>
      </c>
      <c r="LY225">
        <v>0</v>
      </c>
      <c r="LZ225">
        <v>0</v>
      </c>
      <c r="MA225">
        <v>0</v>
      </c>
      <c r="MB225">
        <v>0</v>
      </c>
    </row>
    <row r="226" spans="1:340" x14ac:dyDescent="0.25">
      <c r="A226" s="26">
        <v>44502.612638888888</v>
      </c>
      <c r="B226" t="s">
        <v>1566</v>
      </c>
      <c r="C226" t="s">
        <v>1109</v>
      </c>
      <c r="D226">
        <v>7</v>
      </c>
      <c r="E226">
        <v>1</v>
      </c>
      <c r="F226">
        <v>2100</v>
      </c>
      <c r="G226" t="s">
        <v>87</v>
      </c>
      <c r="H226" t="s">
        <v>393</v>
      </c>
      <c r="I226">
        <v>0</v>
      </c>
      <c r="J226">
        <v>0</v>
      </c>
      <c r="K226">
        <v>0</v>
      </c>
      <c r="L226">
        <v>27.2</v>
      </c>
      <c r="O226">
        <v>331.16500000000002</v>
      </c>
      <c r="P226">
        <v>1.19773</v>
      </c>
      <c r="Q226">
        <v>279.63499999999999</v>
      </c>
      <c r="R226">
        <v>1012.39</v>
      </c>
      <c r="S226">
        <v>0</v>
      </c>
      <c r="T226">
        <v>-3981.22</v>
      </c>
      <c r="U226">
        <v>0</v>
      </c>
      <c r="V226">
        <v>0</v>
      </c>
      <c r="W226">
        <v>505.55700000000002</v>
      </c>
      <c r="X226">
        <v>2003.04</v>
      </c>
      <c r="Y226">
        <v>2025.88</v>
      </c>
      <c r="Z226">
        <v>119.621</v>
      </c>
      <c r="AA226">
        <v>2297.27</v>
      </c>
      <c r="AB226">
        <v>1624.39</v>
      </c>
      <c r="AC226">
        <v>0</v>
      </c>
      <c r="AD226">
        <v>0</v>
      </c>
      <c r="AE226">
        <v>0</v>
      </c>
      <c r="AF226">
        <v>0</v>
      </c>
      <c r="AG226">
        <v>0</v>
      </c>
      <c r="AH226">
        <v>0</v>
      </c>
      <c r="AI226">
        <v>3.95</v>
      </c>
      <c r="AJ226">
        <v>0.17</v>
      </c>
      <c r="AK226">
        <v>3.67</v>
      </c>
      <c r="AL226">
        <v>12.7</v>
      </c>
      <c r="AM226">
        <v>0</v>
      </c>
      <c r="AN226">
        <v>-43.45</v>
      </c>
      <c r="AO226">
        <v>0</v>
      </c>
      <c r="AP226">
        <v>0</v>
      </c>
      <c r="AQ226">
        <v>7.45</v>
      </c>
      <c r="AR226">
        <v>27.17</v>
      </c>
      <c r="AS226">
        <v>27.54</v>
      </c>
      <c r="AT226">
        <v>1.66</v>
      </c>
      <c r="AU226">
        <v>40.86</v>
      </c>
      <c r="AV226">
        <v>20.49</v>
      </c>
      <c r="BI226">
        <v>0</v>
      </c>
      <c r="BJ226">
        <v>1.3459399999999999E-3</v>
      </c>
      <c r="BK226">
        <v>3.1931099999999997E-2</v>
      </c>
      <c r="BL226">
        <v>6.7387699999999995E-2</v>
      </c>
      <c r="BM226">
        <v>0</v>
      </c>
      <c r="BN226">
        <v>-3.3582099999999997E-2</v>
      </c>
      <c r="BO226">
        <v>0</v>
      </c>
      <c r="BP226">
        <v>0</v>
      </c>
      <c r="BQ226">
        <v>0.134212</v>
      </c>
      <c r="BR226">
        <v>0.38103300000000001</v>
      </c>
      <c r="BS226">
        <v>0.30364400000000002</v>
      </c>
      <c r="BT226">
        <v>2.03874E-2</v>
      </c>
      <c r="BU226">
        <v>0.90635900000000003</v>
      </c>
      <c r="BV226">
        <v>0.100665</v>
      </c>
      <c r="BW226">
        <v>331.16500000000002</v>
      </c>
      <c r="BX226">
        <v>1.19773</v>
      </c>
      <c r="BY226">
        <v>279.63499999999999</v>
      </c>
      <c r="BZ226">
        <v>1012.39</v>
      </c>
      <c r="CA226">
        <v>-3981.22</v>
      </c>
      <c r="CB226">
        <v>505.55700000000002</v>
      </c>
      <c r="CC226">
        <v>2003.04</v>
      </c>
      <c r="CD226">
        <v>2025.88</v>
      </c>
      <c r="CE226">
        <v>119.621</v>
      </c>
      <c r="CF226">
        <v>2297.27</v>
      </c>
      <c r="CG226">
        <v>1624.39</v>
      </c>
      <c r="CH226">
        <v>0</v>
      </c>
      <c r="CI226">
        <v>0</v>
      </c>
      <c r="CJ226">
        <v>0</v>
      </c>
      <c r="CK226">
        <v>0</v>
      </c>
      <c r="CL226">
        <v>0</v>
      </c>
      <c r="CM226">
        <v>3.95</v>
      </c>
      <c r="CN226">
        <v>0.17</v>
      </c>
      <c r="CO226">
        <v>3.67</v>
      </c>
      <c r="CP226">
        <v>12.7</v>
      </c>
      <c r="CQ226">
        <v>-43.45</v>
      </c>
      <c r="CR226">
        <v>7.45</v>
      </c>
      <c r="CS226">
        <v>27.17</v>
      </c>
      <c r="CT226">
        <v>27.54</v>
      </c>
      <c r="CU226">
        <v>1.66</v>
      </c>
      <c r="CV226">
        <v>40.86</v>
      </c>
      <c r="CW226">
        <v>20.49</v>
      </c>
      <c r="DH226">
        <v>0</v>
      </c>
      <c r="DI226">
        <v>1.3459399999999999E-3</v>
      </c>
      <c r="DJ226">
        <v>3.1931099999999997E-2</v>
      </c>
      <c r="DK226">
        <v>6.7387699999999995E-2</v>
      </c>
      <c r="DL226">
        <v>-3.3582099999999997E-2</v>
      </c>
      <c r="DM226">
        <v>0.134212</v>
      </c>
      <c r="DN226">
        <v>0.38103300000000001</v>
      </c>
      <c r="DO226">
        <v>0.30364400000000002</v>
      </c>
      <c r="DP226">
        <v>2.03874E-2</v>
      </c>
      <c r="DQ226">
        <v>0.90635900000000003</v>
      </c>
      <c r="DR226">
        <v>0.100665</v>
      </c>
      <c r="DS226" t="s">
        <v>1352</v>
      </c>
      <c r="DT226" t="s">
        <v>670</v>
      </c>
      <c r="DU226" t="s">
        <v>665</v>
      </c>
      <c r="DV226" t="s">
        <v>501</v>
      </c>
      <c r="DW226">
        <v>0</v>
      </c>
      <c r="DX226">
        <v>0</v>
      </c>
      <c r="DY226">
        <v>0</v>
      </c>
      <c r="DZ226">
        <v>0</v>
      </c>
      <c r="EC226">
        <v>331.16500000000002</v>
      </c>
      <c r="ED226">
        <v>1.19773</v>
      </c>
      <c r="EE226">
        <v>279.63499999999999</v>
      </c>
      <c r="EF226">
        <v>1012.39</v>
      </c>
      <c r="EG226">
        <v>0</v>
      </c>
      <c r="EH226">
        <v>-3981.22</v>
      </c>
      <c r="EI226">
        <v>0</v>
      </c>
      <c r="EJ226">
        <v>0</v>
      </c>
      <c r="EK226">
        <v>505.55700000000002</v>
      </c>
      <c r="EL226">
        <v>2003.04</v>
      </c>
      <c r="EM226">
        <v>2025.88</v>
      </c>
      <c r="EN226">
        <v>119.621</v>
      </c>
      <c r="EO226">
        <v>2297.27</v>
      </c>
      <c r="EP226">
        <v>0</v>
      </c>
      <c r="EQ226">
        <v>0</v>
      </c>
      <c r="ER226">
        <v>0</v>
      </c>
      <c r="ES226">
        <v>0</v>
      </c>
      <c r="ET226">
        <v>0</v>
      </c>
      <c r="EU226">
        <v>3.95</v>
      </c>
      <c r="EV226">
        <v>0.17</v>
      </c>
      <c r="EW226">
        <v>3.67</v>
      </c>
      <c r="EX226">
        <v>12.7</v>
      </c>
      <c r="EY226">
        <v>0</v>
      </c>
      <c r="EZ226">
        <v>-43.45</v>
      </c>
      <c r="FA226">
        <v>0</v>
      </c>
      <c r="FB226">
        <v>0</v>
      </c>
      <c r="FC226">
        <v>7.45</v>
      </c>
      <c r="FD226">
        <v>27.17</v>
      </c>
      <c r="FE226">
        <v>27.54</v>
      </c>
      <c r="FF226">
        <v>1.66</v>
      </c>
      <c r="FG226">
        <v>40.86</v>
      </c>
      <c r="FT226">
        <v>0</v>
      </c>
      <c r="FU226">
        <v>1.3459399999999999E-3</v>
      </c>
      <c r="FV226">
        <v>3.1931099999999997E-2</v>
      </c>
      <c r="FW226">
        <v>6.7387699999999995E-2</v>
      </c>
      <c r="FX226">
        <v>0</v>
      </c>
      <c r="FY226">
        <v>-3.3582099999999997E-2</v>
      </c>
      <c r="FZ226">
        <v>0</v>
      </c>
      <c r="GA226">
        <v>0</v>
      </c>
      <c r="GB226">
        <v>0.134212</v>
      </c>
      <c r="GC226">
        <v>0.38103300000000001</v>
      </c>
      <c r="GD226">
        <v>0.30364400000000002</v>
      </c>
      <c r="GE226">
        <v>2.03874E-2</v>
      </c>
      <c r="GF226">
        <v>0.90635900000000003</v>
      </c>
      <c r="GG226">
        <v>601.39200000000005</v>
      </c>
      <c r="GH226">
        <v>23.8598</v>
      </c>
      <c r="GI226">
        <v>279.63499999999999</v>
      </c>
      <c r="GJ226">
        <v>2630.43</v>
      </c>
      <c r="GK226">
        <v>2135</v>
      </c>
      <c r="GL226">
        <v>2349</v>
      </c>
      <c r="GM226">
        <v>2531</v>
      </c>
      <c r="GN226">
        <v>297.5</v>
      </c>
      <c r="GO226">
        <v>10847.8</v>
      </c>
      <c r="GP226">
        <v>0</v>
      </c>
      <c r="GQ226">
        <v>0</v>
      </c>
      <c r="GR226">
        <v>0</v>
      </c>
      <c r="GS226">
        <v>0</v>
      </c>
      <c r="GT226">
        <v>7.16</v>
      </c>
      <c r="GU226">
        <v>2.38</v>
      </c>
      <c r="GV226">
        <v>3.67</v>
      </c>
      <c r="GW226">
        <v>34.270000000000003</v>
      </c>
      <c r="GX226">
        <v>31.8</v>
      </c>
      <c r="GY226">
        <v>31.81</v>
      </c>
      <c r="GZ226">
        <v>34.72</v>
      </c>
      <c r="HA226">
        <v>4.42</v>
      </c>
      <c r="HB226">
        <v>150.22999999999999</v>
      </c>
      <c r="HC226">
        <v>7.16</v>
      </c>
      <c r="HD226">
        <v>2.38</v>
      </c>
      <c r="HE226">
        <v>3.67</v>
      </c>
      <c r="HF226">
        <v>34.270000000000003</v>
      </c>
      <c r="HG226">
        <v>31.8</v>
      </c>
      <c r="HH226">
        <v>31.81</v>
      </c>
      <c r="HI226">
        <v>34.72</v>
      </c>
      <c r="HJ226">
        <v>4.42</v>
      </c>
      <c r="HK226">
        <v>150.22999999999999</v>
      </c>
      <c r="ID226">
        <v>0</v>
      </c>
      <c r="IE226">
        <v>0.13691200000000001</v>
      </c>
      <c r="IF226">
        <v>3.1931099999999997E-2</v>
      </c>
      <c r="IG226">
        <v>0.30776500000000001</v>
      </c>
      <c r="IH226">
        <v>0.62342900000000001</v>
      </c>
      <c r="II226">
        <v>0.35041600000000001</v>
      </c>
      <c r="IJ226">
        <v>0.41447200000000001</v>
      </c>
      <c r="IK226">
        <v>6.2929700000000005E-2</v>
      </c>
      <c r="IL226">
        <v>1.9278599999999999</v>
      </c>
      <c r="IM226">
        <v>56.1</v>
      </c>
      <c r="IN226">
        <v>28.9</v>
      </c>
      <c r="IO226">
        <v>27.2</v>
      </c>
      <c r="IP226">
        <v>56.1</v>
      </c>
      <c r="IQ226">
        <v>28.9</v>
      </c>
      <c r="IR226">
        <v>27.2</v>
      </c>
      <c r="IU226">
        <v>20.49</v>
      </c>
      <c r="IV226">
        <v>0</v>
      </c>
      <c r="IW226">
        <v>20.49</v>
      </c>
      <c r="IX226">
        <v>0</v>
      </c>
      <c r="IY226">
        <v>20.49</v>
      </c>
      <c r="IZ226">
        <v>0</v>
      </c>
      <c r="JA226">
        <v>47.48</v>
      </c>
      <c r="JB226">
        <v>0</v>
      </c>
      <c r="JK226">
        <v>1</v>
      </c>
      <c r="JL226">
        <v>2.50867</v>
      </c>
      <c r="JM226">
        <v>2.50867</v>
      </c>
      <c r="JP226">
        <v>3982.39</v>
      </c>
      <c r="JQ226">
        <v>2.50867</v>
      </c>
      <c r="JR226">
        <v>0.23</v>
      </c>
      <c r="JS226">
        <v>0.18</v>
      </c>
      <c r="JT226">
        <v>0.77</v>
      </c>
      <c r="JU226">
        <v>0.23</v>
      </c>
      <c r="JV226">
        <v>0.18</v>
      </c>
      <c r="JW226">
        <v>0.77</v>
      </c>
      <c r="JZ226">
        <v>1</v>
      </c>
      <c r="KA226">
        <v>1</v>
      </c>
      <c r="KB226">
        <v>15.8629</v>
      </c>
      <c r="KC226">
        <v>16.0029</v>
      </c>
      <c r="KD226">
        <v>15.8629</v>
      </c>
      <c r="KE226">
        <v>16.0029</v>
      </c>
      <c r="KF226">
        <v>18.654399999999999</v>
      </c>
      <c r="KG226">
        <v>18.851500000000001</v>
      </c>
      <c r="KJ226">
        <v>68.245800000000003</v>
      </c>
      <c r="KK226">
        <v>0.31492500000000001</v>
      </c>
      <c r="KL226">
        <v>51.8553</v>
      </c>
      <c r="KM226">
        <v>180.96700000000001</v>
      </c>
      <c r="KN226">
        <v>0</v>
      </c>
      <c r="KO226">
        <v>-409.25799999999998</v>
      </c>
      <c r="KP226">
        <v>0</v>
      </c>
      <c r="KQ226">
        <v>0</v>
      </c>
      <c r="KR226">
        <v>110.455</v>
      </c>
      <c r="KS226">
        <v>348.36700000000002</v>
      </c>
      <c r="KT226">
        <v>395.209</v>
      </c>
      <c r="KU226">
        <v>26.3203</v>
      </c>
      <c r="KV226">
        <v>772.47500000000002</v>
      </c>
      <c r="KW226">
        <v>0</v>
      </c>
      <c r="KX226">
        <v>0</v>
      </c>
      <c r="KY226">
        <v>0</v>
      </c>
      <c r="KZ226">
        <v>0</v>
      </c>
      <c r="LA226">
        <v>0</v>
      </c>
      <c r="LB226">
        <v>68.245800000000003</v>
      </c>
      <c r="LC226">
        <v>0.31492500000000001</v>
      </c>
      <c r="LD226">
        <v>51.8553</v>
      </c>
      <c r="LE226">
        <v>180.96700000000001</v>
      </c>
      <c r="LF226">
        <v>-409.25799999999998</v>
      </c>
      <c r="LG226">
        <v>110.455</v>
      </c>
      <c r="LH226">
        <v>348.36700000000002</v>
      </c>
      <c r="LI226">
        <v>395.209</v>
      </c>
      <c r="LJ226">
        <v>26.3203</v>
      </c>
      <c r="LK226">
        <v>772.47500000000002</v>
      </c>
      <c r="LL226">
        <v>0</v>
      </c>
      <c r="LM226">
        <v>0</v>
      </c>
      <c r="LN226">
        <v>0</v>
      </c>
      <c r="LO226">
        <v>0</v>
      </c>
      <c r="LP226">
        <v>123.211</v>
      </c>
      <c r="LQ226">
        <v>6.55762</v>
      </c>
      <c r="LR226">
        <v>51.8553</v>
      </c>
      <c r="LS226">
        <v>475.01299999999998</v>
      </c>
      <c r="LT226">
        <v>466.012</v>
      </c>
      <c r="LU226">
        <v>457.12900000000002</v>
      </c>
      <c r="LV226">
        <v>502.21600000000001</v>
      </c>
      <c r="LW226">
        <v>78.617400000000004</v>
      </c>
      <c r="LX226">
        <v>2160.61</v>
      </c>
      <c r="LY226">
        <v>0</v>
      </c>
      <c r="LZ226">
        <v>0</v>
      </c>
      <c r="MA226">
        <v>0</v>
      </c>
      <c r="MB226">
        <v>0</v>
      </c>
    </row>
    <row r="227" spans="1:340" x14ac:dyDescent="0.25">
      <c r="A227" s="26">
        <v>44502.612997685188</v>
      </c>
      <c r="B227" t="s">
        <v>1567</v>
      </c>
      <c r="C227" t="s">
        <v>1111</v>
      </c>
      <c r="D227">
        <v>8</v>
      </c>
      <c r="E227">
        <v>1</v>
      </c>
      <c r="F227">
        <v>2100</v>
      </c>
      <c r="G227" t="s">
        <v>87</v>
      </c>
      <c r="H227" t="s">
        <v>393</v>
      </c>
      <c r="I227">
        <v>0</v>
      </c>
      <c r="J227">
        <v>0</v>
      </c>
      <c r="K227">
        <v>0</v>
      </c>
      <c r="L227">
        <v>25.7</v>
      </c>
      <c r="O227">
        <v>452.43200000000002</v>
      </c>
      <c r="P227">
        <v>159.76</v>
      </c>
      <c r="Q227">
        <v>280.73099999999999</v>
      </c>
      <c r="R227">
        <v>988.66399999999999</v>
      </c>
      <c r="S227">
        <v>0</v>
      </c>
      <c r="T227">
        <v>-4165.18</v>
      </c>
      <c r="U227">
        <v>0</v>
      </c>
      <c r="V227">
        <v>0</v>
      </c>
      <c r="W227">
        <v>505.55700000000002</v>
      </c>
      <c r="X227">
        <v>2018.78</v>
      </c>
      <c r="Y227">
        <v>2025.88</v>
      </c>
      <c r="Z227">
        <v>119.621</v>
      </c>
      <c r="AA227">
        <v>2386.25</v>
      </c>
      <c r="AB227">
        <v>1881.59</v>
      </c>
      <c r="AC227">
        <v>0</v>
      </c>
      <c r="AD227">
        <v>0</v>
      </c>
      <c r="AE227">
        <v>0</v>
      </c>
      <c r="AF227">
        <v>0</v>
      </c>
      <c r="AG227">
        <v>0</v>
      </c>
      <c r="AH227">
        <v>0</v>
      </c>
      <c r="AI227">
        <v>5.23</v>
      </c>
      <c r="AJ227">
        <v>8.93</v>
      </c>
      <c r="AK227">
        <v>3.57</v>
      </c>
      <c r="AL227">
        <v>11.95</v>
      </c>
      <c r="AM227">
        <v>0</v>
      </c>
      <c r="AN227">
        <v>-45.93</v>
      </c>
      <c r="AO227">
        <v>0</v>
      </c>
      <c r="AP227">
        <v>0</v>
      </c>
      <c r="AQ227">
        <v>7.04</v>
      </c>
      <c r="AR227">
        <v>26.23</v>
      </c>
      <c r="AS227">
        <v>26.6</v>
      </c>
      <c r="AT227">
        <v>1.57</v>
      </c>
      <c r="AU227">
        <v>45.19</v>
      </c>
      <c r="AV227">
        <v>29.68</v>
      </c>
      <c r="BI227">
        <v>0</v>
      </c>
      <c r="BJ227">
        <v>0.44655099999999998</v>
      </c>
      <c r="BK227">
        <v>3.2056300000000003E-2</v>
      </c>
      <c r="BL227">
        <v>0.10115300000000001</v>
      </c>
      <c r="BM227">
        <v>0</v>
      </c>
      <c r="BN227">
        <v>-3.5978099999999999E-2</v>
      </c>
      <c r="BO227">
        <v>0</v>
      </c>
      <c r="BP227">
        <v>0</v>
      </c>
      <c r="BQ227">
        <v>0.134212</v>
      </c>
      <c r="BR227">
        <v>0.38576500000000002</v>
      </c>
      <c r="BS227">
        <v>0.30364400000000002</v>
      </c>
      <c r="BT227">
        <v>2.03874E-2</v>
      </c>
      <c r="BU227">
        <v>1.3877900000000001</v>
      </c>
      <c r="BV227">
        <v>0.57976000000000005</v>
      </c>
      <c r="BW227">
        <v>452.43200000000002</v>
      </c>
      <c r="BX227">
        <v>159.76</v>
      </c>
      <c r="BY227">
        <v>280.73099999999999</v>
      </c>
      <c r="BZ227">
        <v>988.66399999999999</v>
      </c>
      <c r="CA227">
        <v>-4165.18</v>
      </c>
      <c r="CB227">
        <v>505.55700000000002</v>
      </c>
      <c r="CC227">
        <v>2018.78</v>
      </c>
      <c r="CD227">
        <v>2025.88</v>
      </c>
      <c r="CE227">
        <v>119.621</v>
      </c>
      <c r="CF227">
        <v>2386.25</v>
      </c>
      <c r="CG227">
        <v>1881.59</v>
      </c>
      <c r="CH227">
        <v>0</v>
      </c>
      <c r="CI227">
        <v>0</v>
      </c>
      <c r="CJ227">
        <v>0</v>
      </c>
      <c r="CK227">
        <v>0</v>
      </c>
      <c r="CL227">
        <v>0</v>
      </c>
      <c r="CM227">
        <v>5.23</v>
      </c>
      <c r="CN227">
        <v>8.93</v>
      </c>
      <c r="CO227">
        <v>3.57</v>
      </c>
      <c r="CP227">
        <v>11.95</v>
      </c>
      <c r="CQ227">
        <v>-45.93</v>
      </c>
      <c r="CR227">
        <v>7.04</v>
      </c>
      <c r="CS227">
        <v>26.23</v>
      </c>
      <c r="CT227">
        <v>26.6</v>
      </c>
      <c r="CU227">
        <v>1.57</v>
      </c>
      <c r="CV227">
        <v>45.19</v>
      </c>
      <c r="CW227">
        <v>29.68</v>
      </c>
      <c r="DH227">
        <v>0</v>
      </c>
      <c r="DI227">
        <v>0.44655099999999998</v>
      </c>
      <c r="DJ227">
        <v>3.2056300000000003E-2</v>
      </c>
      <c r="DK227">
        <v>0.10115300000000001</v>
      </c>
      <c r="DL227">
        <v>-3.5978099999999999E-2</v>
      </c>
      <c r="DM227">
        <v>0.134212</v>
      </c>
      <c r="DN227">
        <v>0.38576500000000002</v>
      </c>
      <c r="DO227">
        <v>0.30364400000000002</v>
      </c>
      <c r="DP227">
        <v>2.03874E-2</v>
      </c>
      <c r="DQ227">
        <v>1.3877900000000001</v>
      </c>
      <c r="DR227">
        <v>0.57976000000000005</v>
      </c>
      <c r="DS227" t="s">
        <v>1352</v>
      </c>
      <c r="DT227" t="s">
        <v>670</v>
      </c>
      <c r="DU227" t="s">
        <v>665</v>
      </c>
      <c r="DV227" t="s">
        <v>501</v>
      </c>
      <c r="DW227">
        <v>0</v>
      </c>
      <c r="DX227">
        <v>0</v>
      </c>
      <c r="DY227">
        <v>0</v>
      </c>
      <c r="DZ227">
        <v>0</v>
      </c>
      <c r="EC227">
        <v>452.43200000000002</v>
      </c>
      <c r="ED227">
        <v>159.76</v>
      </c>
      <c r="EE227">
        <v>280.73099999999999</v>
      </c>
      <c r="EF227">
        <v>988.66399999999999</v>
      </c>
      <c r="EG227">
        <v>0</v>
      </c>
      <c r="EH227">
        <v>-4165.18</v>
      </c>
      <c r="EI227">
        <v>0</v>
      </c>
      <c r="EJ227">
        <v>0</v>
      </c>
      <c r="EK227">
        <v>505.55700000000002</v>
      </c>
      <c r="EL227">
        <v>2018.78</v>
      </c>
      <c r="EM227">
        <v>2025.88</v>
      </c>
      <c r="EN227">
        <v>119.621</v>
      </c>
      <c r="EO227">
        <v>2386.25</v>
      </c>
      <c r="EP227">
        <v>0</v>
      </c>
      <c r="EQ227">
        <v>0</v>
      </c>
      <c r="ER227">
        <v>0</v>
      </c>
      <c r="ES227">
        <v>0</v>
      </c>
      <c r="ET227">
        <v>0</v>
      </c>
      <c r="EU227">
        <v>5.23</v>
      </c>
      <c r="EV227">
        <v>8.93</v>
      </c>
      <c r="EW227">
        <v>3.57</v>
      </c>
      <c r="EX227">
        <v>11.95</v>
      </c>
      <c r="EY227">
        <v>0</v>
      </c>
      <c r="EZ227">
        <v>-45.93</v>
      </c>
      <c r="FA227">
        <v>0</v>
      </c>
      <c r="FB227">
        <v>0</v>
      </c>
      <c r="FC227">
        <v>7.04</v>
      </c>
      <c r="FD227">
        <v>26.23</v>
      </c>
      <c r="FE227">
        <v>26.6</v>
      </c>
      <c r="FF227">
        <v>1.57</v>
      </c>
      <c r="FG227">
        <v>45.19</v>
      </c>
      <c r="FT227">
        <v>0</v>
      </c>
      <c r="FU227">
        <v>0.44655099999999998</v>
      </c>
      <c r="FV227">
        <v>3.2056300000000003E-2</v>
      </c>
      <c r="FW227">
        <v>0.10115300000000001</v>
      </c>
      <c r="FX227">
        <v>0</v>
      </c>
      <c r="FY227">
        <v>-3.5978099999999999E-2</v>
      </c>
      <c r="FZ227">
        <v>0</v>
      </c>
      <c r="GA227">
        <v>0</v>
      </c>
      <c r="GB227">
        <v>0.134212</v>
      </c>
      <c r="GC227">
        <v>0.38576500000000002</v>
      </c>
      <c r="GD227">
        <v>0.30364400000000002</v>
      </c>
      <c r="GE227">
        <v>2.03874E-2</v>
      </c>
      <c r="GF227">
        <v>1.3877900000000001</v>
      </c>
      <c r="GG227">
        <v>1077.01</v>
      </c>
      <c r="GH227">
        <v>652.05399999999997</v>
      </c>
      <c r="GI227">
        <v>280.73099999999999</v>
      </c>
      <c r="GJ227">
        <v>2564.7399999999998</v>
      </c>
      <c r="GK227">
        <v>2135</v>
      </c>
      <c r="GL227">
        <v>2349</v>
      </c>
      <c r="GM227">
        <v>2531</v>
      </c>
      <c r="GN227">
        <v>297.5</v>
      </c>
      <c r="GO227">
        <v>11887</v>
      </c>
      <c r="GP227">
        <v>0</v>
      </c>
      <c r="GQ227">
        <v>0</v>
      </c>
      <c r="GR227">
        <v>0</v>
      </c>
      <c r="GS227">
        <v>0</v>
      </c>
      <c r="GT227">
        <v>12.43</v>
      </c>
      <c r="GU227">
        <v>29.78</v>
      </c>
      <c r="GV227">
        <v>3.57</v>
      </c>
      <c r="GW227">
        <v>31.4</v>
      </c>
      <c r="GX227">
        <v>30.04</v>
      </c>
      <c r="GY227">
        <v>30.76</v>
      </c>
      <c r="GZ227">
        <v>33.520000000000003</v>
      </c>
      <c r="HA227">
        <v>4</v>
      </c>
      <c r="HB227">
        <v>175.5</v>
      </c>
      <c r="HC227">
        <v>12.43</v>
      </c>
      <c r="HD227">
        <v>29.78</v>
      </c>
      <c r="HE227">
        <v>3.57</v>
      </c>
      <c r="HF227">
        <v>31.4</v>
      </c>
      <c r="HG227">
        <v>30.04</v>
      </c>
      <c r="HH227">
        <v>30.76</v>
      </c>
      <c r="HI227">
        <v>33.520000000000003</v>
      </c>
      <c r="HJ227">
        <v>4</v>
      </c>
      <c r="HK227">
        <v>175.5</v>
      </c>
      <c r="ID227">
        <v>0</v>
      </c>
      <c r="IE227">
        <v>1.2015499999999999</v>
      </c>
      <c r="IF227">
        <v>3.2056300000000003E-2</v>
      </c>
      <c r="IG227">
        <v>0.35764899999999999</v>
      </c>
      <c r="IH227">
        <v>0.62342900000000001</v>
      </c>
      <c r="II227">
        <v>0.35041600000000001</v>
      </c>
      <c r="IJ227">
        <v>0.41447200000000001</v>
      </c>
      <c r="IK227">
        <v>6.2929700000000005E-2</v>
      </c>
      <c r="IL227">
        <v>3.04251</v>
      </c>
      <c r="IM227">
        <v>51.9</v>
      </c>
      <c r="IN227">
        <v>26.2</v>
      </c>
      <c r="IO227">
        <v>25.7</v>
      </c>
      <c r="IP227">
        <v>51.9</v>
      </c>
      <c r="IQ227">
        <v>26.2</v>
      </c>
      <c r="IR227">
        <v>25.7</v>
      </c>
      <c r="IU227">
        <v>29.68</v>
      </c>
      <c r="IV227">
        <v>0</v>
      </c>
      <c r="IW227">
        <v>29.68</v>
      </c>
      <c r="IX227">
        <v>0</v>
      </c>
      <c r="IY227">
        <v>29.68</v>
      </c>
      <c r="IZ227">
        <v>0</v>
      </c>
      <c r="JA227">
        <v>77.180000000000007</v>
      </c>
      <c r="JB227">
        <v>0</v>
      </c>
      <c r="JK227">
        <v>1</v>
      </c>
      <c r="JL227">
        <v>2.7055400000000001</v>
      </c>
      <c r="JM227">
        <v>2.7055400000000001</v>
      </c>
      <c r="JP227">
        <v>4166.3999999999996</v>
      </c>
      <c r="JQ227">
        <v>2.7055400000000001</v>
      </c>
      <c r="JR227">
        <v>0.23</v>
      </c>
      <c r="JS227">
        <v>0.19</v>
      </c>
      <c r="JT227">
        <v>0.81</v>
      </c>
      <c r="JU227">
        <v>0.23</v>
      </c>
      <c r="JV227">
        <v>0.19</v>
      </c>
      <c r="JW227">
        <v>0.81</v>
      </c>
      <c r="JZ227">
        <v>1</v>
      </c>
      <c r="KA227">
        <v>1</v>
      </c>
      <c r="KB227">
        <v>15.542899999999999</v>
      </c>
      <c r="KC227">
        <v>15.676399999999999</v>
      </c>
      <c r="KD227">
        <v>15.542899999999999</v>
      </c>
      <c r="KE227">
        <v>15.676399999999999</v>
      </c>
      <c r="KF227">
        <v>31.979199999999999</v>
      </c>
      <c r="KG227">
        <v>32.4482</v>
      </c>
      <c r="KJ227">
        <v>93.410700000000006</v>
      </c>
      <c r="KK227">
        <v>37.648299999999999</v>
      </c>
      <c r="KL227">
        <v>52.058500000000002</v>
      </c>
      <c r="KM227">
        <v>175.50899999999999</v>
      </c>
      <c r="KN227">
        <v>0</v>
      </c>
      <c r="KO227">
        <v>-429.05399999999997</v>
      </c>
      <c r="KP227">
        <v>0</v>
      </c>
      <c r="KQ227">
        <v>0</v>
      </c>
      <c r="KR227">
        <v>110.455</v>
      </c>
      <c r="KS227">
        <v>351.625</v>
      </c>
      <c r="KT227">
        <v>395.209</v>
      </c>
      <c r="KU227">
        <v>26.3203</v>
      </c>
      <c r="KV227">
        <v>813.18200000000002</v>
      </c>
      <c r="KW227">
        <v>0</v>
      </c>
      <c r="KX227">
        <v>0</v>
      </c>
      <c r="KY227">
        <v>0</v>
      </c>
      <c r="KZ227">
        <v>0</v>
      </c>
      <c r="LA227">
        <v>0</v>
      </c>
      <c r="LB227">
        <v>93.410700000000006</v>
      </c>
      <c r="LC227">
        <v>37.648299999999999</v>
      </c>
      <c r="LD227">
        <v>52.058500000000002</v>
      </c>
      <c r="LE227">
        <v>175.50899999999999</v>
      </c>
      <c r="LF227">
        <v>-429.05399999999997</v>
      </c>
      <c r="LG227">
        <v>110.455</v>
      </c>
      <c r="LH227">
        <v>351.625</v>
      </c>
      <c r="LI227">
        <v>395.209</v>
      </c>
      <c r="LJ227">
        <v>26.3203</v>
      </c>
      <c r="LK227">
        <v>813.18200000000002</v>
      </c>
      <c r="LL227">
        <v>0</v>
      </c>
      <c r="LM227">
        <v>0</v>
      </c>
      <c r="LN227">
        <v>0</v>
      </c>
      <c r="LO227">
        <v>0</v>
      </c>
      <c r="LP227">
        <v>219.672</v>
      </c>
      <c r="LQ227">
        <v>168.34200000000001</v>
      </c>
      <c r="LR227">
        <v>52.058500000000002</v>
      </c>
      <c r="LS227">
        <v>459.95299999999997</v>
      </c>
      <c r="LT227">
        <v>466.012</v>
      </c>
      <c r="LU227">
        <v>457.12900000000002</v>
      </c>
      <c r="LV227">
        <v>502.21600000000001</v>
      </c>
      <c r="LW227">
        <v>78.617400000000004</v>
      </c>
      <c r="LX227">
        <v>2404</v>
      </c>
      <c r="LY227">
        <v>0</v>
      </c>
      <c r="LZ227">
        <v>0</v>
      </c>
      <c r="MA227">
        <v>0</v>
      </c>
      <c r="MB227">
        <v>0</v>
      </c>
    </row>
    <row r="228" spans="1:340" x14ac:dyDescent="0.25">
      <c r="A228" s="26">
        <v>44502.613368055558</v>
      </c>
      <c r="B228" t="s">
        <v>1568</v>
      </c>
      <c r="C228" t="s">
        <v>1113</v>
      </c>
      <c r="D228">
        <v>9</v>
      </c>
      <c r="E228">
        <v>1</v>
      </c>
      <c r="F228">
        <v>2100</v>
      </c>
      <c r="G228" t="s">
        <v>87</v>
      </c>
      <c r="H228" t="s">
        <v>393</v>
      </c>
      <c r="I228">
        <v>0</v>
      </c>
      <c r="J228">
        <v>0</v>
      </c>
      <c r="K228">
        <v>0</v>
      </c>
      <c r="L228">
        <v>29</v>
      </c>
      <c r="O228">
        <v>668.39200000000005</v>
      </c>
      <c r="P228">
        <v>373.65699999999998</v>
      </c>
      <c r="Q228">
        <v>279.33999999999997</v>
      </c>
      <c r="R228">
        <v>980.822</v>
      </c>
      <c r="S228">
        <v>0</v>
      </c>
      <c r="T228">
        <v>-4383.76</v>
      </c>
      <c r="U228">
        <v>0</v>
      </c>
      <c r="V228">
        <v>0</v>
      </c>
      <c r="W228">
        <v>505.55700000000002</v>
      </c>
      <c r="X228">
        <v>2019.52</v>
      </c>
      <c r="Y228">
        <v>2025.88</v>
      </c>
      <c r="Z228">
        <v>119.621</v>
      </c>
      <c r="AA228">
        <v>2589.04</v>
      </c>
      <c r="AB228">
        <v>2302.21</v>
      </c>
      <c r="AC228">
        <v>0</v>
      </c>
      <c r="AD228">
        <v>0</v>
      </c>
      <c r="AE228">
        <v>0</v>
      </c>
      <c r="AF228">
        <v>0</v>
      </c>
      <c r="AG228">
        <v>0</v>
      </c>
      <c r="AH228">
        <v>0</v>
      </c>
      <c r="AI228">
        <v>7.68</v>
      </c>
      <c r="AJ228">
        <v>21.3</v>
      </c>
      <c r="AK228">
        <v>3.54</v>
      </c>
      <c r="AL228">
        <v>11.5</v>
      </c>
      <c r="AM228">
        <v>0</v>
      </c>
      <c r="AN228">
        <v>-47.63</v>
      </c>
      <c r="AO228">
        <v>0</v>
      </c>
      <c r="AP228">
        <v>0</v>
      </c>
      <c r="AQ228">
        <v>7.06</v>
      </c>
      <c r="AR228">
        <v>26.21</v>
      </c>
      <c r="AS228">
        <v>26.52</v>
      </c>
      <c r="AT228">
        <v>1.57</v>
      </c>
      <c r="AU228">
        <v>57.75</v>
      </c>
      <c r="AV228">
        <v>44.02</v>
      </c>
      <c r="BI228">
        <v>0</v>
      </c>
      <c r="BJ228">
        <v>1.17835</v>
      </c>
      <c r="BK228">
        <v>3.1897399999999999E-2</v>
      </c>
      <c r="BL228">
        <v>7.5721200000000002E-2</v>
      </c>
      <c r="BM228">
        <v>0</v>
      </c>
      <c r="BN228">
        <v>-4.7460700000000001E-2</v>
      </c>
      <c r="BO228">
        <v>0</v>
      </c>
      <c r="BP228">
        <v>0</v>
      </c>
      <c r="BQ228">
        <v>0.134212</v>
      </c>
      <c r="BR228">
        <v>0.388212</v>
      </c>
      <c r="BS228">
        <v>0.30364400000000002</v>
      </c>
      <c r="BT228">
        <v>2.03874E-2</v>
      </c>
      <c r="BU228">
        <v>2.0849600000000001</v>
      </c>
      <c r="BV228">
        <v>1.2859700000000001</v>
      </c>
      <c r="BW228">
        <v>668.39200000000005</v>
      </c>
      <c r="BX228">
        <v>373.65699999999998</v>
      </c>
      <c r="BY228">
        <v>279.33999999999997</v>
      </c>
      <c r="BZ228">
        <v>980.822</v>
      </c>
      <c r="CA228">
        <v>-4383.76</v>
      </c>
      <c r="CB228">
        <v>505.55700000000002</v>
      </c>
      <c r="CC228">
        <v>2019.52</v>
      </c>
      <c r="CD228">
        <v>2025.88</v>
      </c>
      <c r="CE228">
        <v>119.621</v>
      </c>
      <c r="CF228">
        <v>2589.04</v>
      </c>
      <c r="CG228">
        <v>2302.21</v>
      </c>
      <c r="CH228">
        <v>0</v>
      </c>
      <c r="CI228">
        <v>0</v>
      </c>
      <c r="CJ228">
        <v>0</v>
      </c>
      <c r="CK228">
        <v>0</v>
      </c>
      <c r="CL228">
        <v>0</v>
      </c>
      <c r="CM228">
        <v>7.68</v>
      </c>
      <c r="CN228">
        <v>21.3</v>
      </c>
      <c r="CO228">
        <v>3.54</v>
      </c>
      <c r="CP228">
        <v>11.5</v>
      </c>
      <c r="CQ228">
        <v>-47.63</v>
      </c>
      <c r="CR228">
        <v>7.06</v>
      </c>
      <c r="CS228">
        <v>26.21</v>
      </c>
      <c r="CT228">
        <v>26.52</v>
      </c>
      <c r="CU228">
        <v>1.57</v>
      </c>
      <c r="CV228">
        <v>57.75</v>
      </c>
      <c r="CW228">
        <v>44.02</v>
      </c>
      <c r="DH228">
        <v>0</v>
      </c>
      <c r="DI228">
        <v>1.17835</v>
      </c>
      <c r="DJ228">
        <v>3.1897399999999999E-2</v>
      </c>
      <c r="DK228">
        <v>7.5721200000000002E-2</v>
      </c>
      <c r="DL228">
        <v>-4.7460700000000001E-2</v>
      </c>
      <c r="DM228">
        <v>0.134212</v>
      </c>
      <c r="DN228">
        <v>0.388212</v>
      </c>
      <c r="DO228">
        <v>0.30364400000000002</v>
      </c>
      <c r="DP228">
        <v>2.03874E-2</v>
      </c>
      <c r="DQ228">
        <v>2.0849600000000001</v>
      </c>
      <c r="DR228">
        <v>1.2859700000000001</v>
      </c>
      <c r="DS228" t="s">
        <v>1352</v>
      </c>
      <c r="DT228" t="s">
        <v>670</v>
      </c>
      <c r="DU228" t="s">
        <v>665</v>
      </c>
      <c r="DV228" t="s">
        <v>501</v>
      </c>
      <c r="DW228">
        <v>0</v>
      </c>
      <c r="DX228">
        <v>0</v>
      </c>
      <c r="DY228">
        <v>0</v>
      </c>
      <c r="DZ228">
        <v>0</v>
      </c>
      <c r="EC228">
        <v>668.39200000000005</v>
      </c>
      <c r="ED228">
        <v>373.65699999999998</v>
      </c>
      <c r="EE228">
        <v>279.33999999999997</v>
      </c>
      <c r="EF228">
        <v>980.822</v>
      </c>
      <c r="EG228">
        <v>0</v>
      </c>
      <c r="EH228">
        <v>-4383.76</v>
      </c>
      <c r="EI228">
        <v>0</v>
      </c>
      <c r="EJ228">
        <v>0</v>
      </c>
      <c r="EK228">
        <v>505.55700000000002</v>
      </c>
      <c r="EL228">
        <v>2019.52</v>
      </c>
      <c r="EM228">
        <v>2025.88</v>
      </c>
      <c r="EN228">
        <v>119.621</v>
      </c>
      <c r="EO228">
        <v>2589.04</v>
      </c>
      <c r="EP228">
        <v>0</v>
      </c>
      <c r="EQ228">
        <v>0</v>
      </c>
      <c r="ER228">
        <v>0</v>
      </c>
      <c r="ES228">
        <v>0</v>
      </c>
      <c r="ET228">
        <v>0</v>
      </c>
      <c r="EU228">
        <v>7.68</v>
      </c>
      <c r="EV228">
        <v>21.3</v>
      </c>
      <c r="EW228">
        <v>3.54</v>
      </c>
      <c r="EX228">
        <v>11.5</v>
      </c>
      <c r="EY228">
        <v>0</v>
      </c>
      <c r="EZ228">
        <v>-47.63</v>
      </c>
      <c r="FA228">
        <v>0</v>
      </c>
      <c r="FB228">
        <v>0</v>
      </c>
      <c r="FC228">
        <v>7.06</v>
      </c>
      <c r="FD228">
        <v>26.21</v>
      </c>
      <c r="FE228">
        <v>26.52</v>
      </c>
      <c r="FF228">
        <v>1.57</v>
      </c>
      <c r="FG228">
        <v>57.75</v>
      </c>
      <c r="FT228">
        <v>0</v>
      </c>
      <c r="FU228">
        <v>1.17835</v>
      </c>
      <c r="FV228">
        <v>3.1897399999999999E-2</v>
      </c>
      <c r="FW228">
        <v>7.5721200000000002E-2</v>
      </c>
      <c r="FX228">
        <v>0</v>
      </c>
      <c r="FY228">
        <v>-4.7460700000000001E-2</v>
      </c>
      <c r="FZ228">
        <v>0</v>
      </c>
      <c r="GA228">
        <v>0</v>
      </c>
      <c r="GB228">
        <v>0.134212</v>
      </c>
      <c r="GC228">
        <v>0.388212</v>
      </c>
      <c r="GD228">
        <v>0.30364400000000002</v>
      </c>
      <c r="GE228">
        <v>2.03874E-2</v>
      </c>
      <c r="GF228">
        <v>2.0849600000000001</v>
      </c>
      <c r="GG228">
        <v>1518.22</v>
      </c>
      <c r="GH228">
        <v>1233.69</v>
      </c>
      <c r="GI228">
        <v>279.33999999999997</v>
      </c>
      <c r="GJ228">
        <v>2562.9299999999998</v>
      </c>
      <c r="GK228">
        <v>2135</v>
      </c>
      <c r="GL228">
        <v>2349</v>
      </c>
      <c r="GM228">
        <v>2531</v>
      </c>
      <c r="GN228">
        <v>297.5</v>
      </c>
      <c r="GO228">
        <v>12906.7</v>
      </c>
      <c r="GP228">
        <v>0</v>
      </c>
      <c r="GQ228">
        <v>0</v>
      </c>
      <c r="GR228">
        <v>0</v>
      </c>
      <c r="GS228">
        <v>0</v>
      </c>
      <c r="GT228">
        <v>17.420000000000002</v>
      </c>
      <c r="GU228">
        <v>49.14</v>
      </c>
      <c r="GV228">
        <v>3.54</v>
      </c>
      <c r="GW228">
        <v>30.53</v>
      </c>
      <c r="GX228">
        <v>30.1</v>
      </c>
      <c r="GY228">
        <v>30.67</v>
      </c>
      <c r="GZ228">
        <v>33.450000000000003</v>
      </c>
      <c r="HA228">
        <v>3.98</v>
      </c>
      <c r="HB228">
        <v>198.83</v>
      </c>
      <c r="HC228">
        <v>17.420000000000002</v>
      </c>
      <c r="HD228">
        <v>49.14</v>
      </c>
      <c r="HE228">
        <v>3.54</v>
      </c>
      <c r="HF228">
        <v>30.53</v>
      </c>
      <c r="HG228">
        <v>30.1</v>
      </c>
      <c r="HH228">
        <v>30.67</v>
      </c>
      <c r="HI228">
        <v>33.450000000000003</v>
      </c>
      <c r="HJ228">
        <v>3.98</v>
      </c>
      <c r="HK228">
        <v>198.83</v>
      </c>
      <c r="ID228">
        <v>0</v>
      </c>
      <c r="IE228">
        <v>2.1111</v>
      </c>
      <c r="IF228">
        <v>3.1897399999999999E-2</v>
      </c>
      <c r="IG228">
        <v>0.28557399999999999</v>
      </c>
      <c r="IH228">
        <v>0.62342900000000001</v>
      </c>
      <c r="II228">
        <v>0.35041600000000001</v>
      </c>
      <c r="IJ228">
        <v>0.41447200000000001</v>
      </c>
      <c r="IK228">
        <v>6.2929700000000005E-2</v>
      </c>
      <c r="IL228">
        <v>3.87982</v>
      </c>
      <c r="IM228">
        <v>53</v>
      </c>
      <c r="IN228">
        <v>24</v>
      </c>
      <c r="IO228">
        <v>29</v>
      </c>
      <c r="IP228">
        <v>53</v>
      </c>
      <c r="IQ228">
        <v>24</v>
      </c>
      <c r="IR228">
        <v>29</v>
      </c>
      <c r="IU228">
        <v>44.02</v>
      </c>
      <c r="IV228">
        <v>0</v>
      </c>
      <c r="IW228">
        <v>44.02</v>
      </c>
      <c r="IX228">
        <v>0</v>
      </c>
      <c r="IY228">
        <v>44.02</v>
      </c>
      <c r="IZ228">
        <v>0</v>
      </c>
      <c r="JA228">
        <v>100.63</v>
      </c>
      <c r="JB228">
        <v>0</v>
      </c>
      <c r="JK228">
        <v>1</v>
      </c>
      <c r="JL228">
        <v>2.7537199999999999</v>
      </c>
      <c r="JM228">
        <v>2.7537199999999999</v>
      </c>
      <c r="JP228">
        <v>4385.04</v>
      </c>
      <c r="JQ228">
        <v>2.7537199999999999</v>
      </c>
      <c r="JR228">
        <v>0.25</v>
      </c>
      <c r="JS228">
        <v>0.21</v>
      </c>
      <c r="JT228">
        <v>0.89</v>
      </c>
      <c r="JU228">
        <v>0.25</v>
      </c>
      <c r="JV228">
        <v>0.21</v>
      </c>
      <c r="JW228">
        <v>0.89</v>
      </c>
      <c r="JZ228">
        <v>1</v>
      </c>
      <c r="KA228">
        <v>1</v>
      </c>
      <c r="KB228">
        <v>19.257100000000001</v>
      </c>
      <c r="KC228">
        <v>19.4665</v>
      </c>
      <c r="KD228">
        <v>19.257100000000001</v>
      </c>
      <c r="KE228">
        <v>19.4665</v>
      </c>
      <c r="KF228">
        <v>40.459800000000001</v>
      </c>
      <c r="KG228">
        <v>41.101900000000001</v>
      </c>
      <c r="KJ228">
        <v>136.65600000000001</v>
      </c>
      <c r="KK228">
        <v>95.892399999999995</v>
      </c>
      <c r="KL228">
        <v>51.8005</v>
      </c>
      <c r="KM228">
        <v>173.07300000000001</v>
      </c>
      <c r="KN228">
        <v>0</v>
      </c>
      <c r="KO228">
        <v>-454.96</v>
      </c>
      <c r="KP228">
        <v>0</v>
      </c>
      <c r="KQ228">
        <v>0</v>
      </c>
      <c r="KR228">
        <v>110.455</v>
      </c>
      <c r="KS228">
        <v>351.95499999999998</v>
      </c>
      <c r="KT228">
        <v>395.209</v>
      </c>
      <c r="KU228">
        <v>26.3203</v>
      </c>
      <c r="KV228">
        <v>886.40200000000004</v>
      </c>
      <c r="KW228">
        <v>0</v>
      </c>
      <c r="KX228">
        <v>0</v>
      </c>
      <c r="KY228">
        <v>0</v>
      </c>
      <c r="KZ228">
        <v>0</v>
      </c>
      <c r="LA228">
        <v>0</v>
      </c>
      <c r="LB228">
        <v>136.65600000000001</v>
      </c>
      <c r="LC228">
        <v>95.892399999999995</v>
      </c>
      <c r="LD228">
        <v>51.8005</v>
      </c>
      <c r="LE228">
        <v>173.07300000000001</v>
      </c>
      <c r="LF228">
        <v>-454.96</v>
      </c>
      <c r="LG228">
        <v>110.455</v>
      </c>
      <c r="LH228">
        <v>351.95499999999998</v>
      </c>
      <c r="LI228">
        <v>395.209</v>
      </c>
      <c r="LJ228">
        <v>26.3203</v>
      </c>
      <c r="LK228">
        <v>886.40200000000004</v>
      </c>
      <c r="LL228">
        <v>0</v>
      </c>
      <c r="LM228">
        <v>0</v>
      </c>
      <c r="LN228">
        <v>0</v>
      </c>
      <c r="LO228">
        <v>0</v>
      </c>
      <c r="LP228">
        <v>306.60599999999999</v>
      </c>
      <c r="LQ228">
        <v>313.47500000000002</v>
      </c>
      <c r="LR228">
        <v>51.8005</v>
      </c>
      <c r="LS228">
        <v>460.173</v>
      </c>
      <c r="LT228">
        <v>466.012</v>
      </c>
      <c r="LU228">
        <v>457.12900000000002</v>
      </c>
      <c r="LV228">
        <v>502.21600000000001</v>
      </c>
      <c r="LW228">
        <v>78.617400000000004</v>
      </c>
      <c r="LX228">
        <v>2636.03</v>
      </c>
      <c r="LY228">
        <v>0</v>
      </c>
      <c r="LZ228">
        <v>0</v>
      </c>
      <c r="MA228">
        <v>0</v>
      </c>
      <c r="MB228">
        <v>0</v>
      </c>
    </row>
    <row r="229" spans="1:340" x14ac:dyDescent="0.25">
      <c r="A229" s="26">
        <v>44502.613726851851</v>
      </c>
      <c r="B229" t="s">
        <v>1569</v>
      </c>
      <c r="C229" t="s">
        <v>1115</v>
      </c>
      <c r="D229">
        <v>10</v>
      </c>
      <c r="E229">
        <v>1</v>
      </c>
      <c r="F229">
        <v>2100</v>
      </c>
      <c r="G229" t="s">
        <v>87</v>
      </c>
      <c r="H229" t="s">
        <v>393</v>
      </c>
      <c r="I229">
        <v>0</v>
      </c>
      <c r="J229">
        <v>0</v>
      </c>
      <c r="K229">
        <v>0</v>
      </c>
      <c r="L229">
        <v>30.2</v>
      </c>
      <c r="O229">
        <v>820.20799999999997</v>
      </c>
      <c r="P229">
        <v>492.47399999999999</v>
      </c>
      <c r="Q229">
        <v>278.41300000000001</v>
      </c>
      <c r="R229">
        <v>979.73299999999995</v>
      </c>
      <c r="S229">
        <v>0</v>
      </c>
      <c r="T229">
        <v>-4505.78</v>
      </c>
      <c r="U229">
        <v>0</v>
      </c>
      <c r="V229">
        <v>0</v>
      </c>
      <c r="W229">
        <v>505.55700000000002</v>
      </c>
      <c r="X229">
        <v>2022.04</v>
      </c>
      <c r="Y229">
        <v>2025.88</v>
      </c>
      <c r="Z229">
        <v>119.621</v>
      </c>
      <c r="AA229">
        <v>2738.15</v>
      </c>
      <c r="AB229">
        <v>2570.83</v>
      </c>
      <c r="AC229">
        <v>0</v>
      </c>
      <c r="AD229">
        <v>0</v>
      </c>
      <c r="AE229">
        <v>0</v>
      </c>
      <c r="AF229">
        <v>0</v>
      </c>
      <c r="AG229">
        <v>0</v>
      </c>
      <c r="AH229">
        <v>0</v>
      </c>
      <c r="AI229">
        <v>9.43</v>
      </c>
      <c r="AJ229">
        <v>23.32</v>
      </c>
      <c r="AK229">
        <v>3.53</v>
      </c>
      <c r="AL229">
        <v>11.65</v>
      </c>
      <c r="AM229">
        <v>0</v>
      </c>
      <c r="AN229">
        <v>-47.27</v>
      </c>
      <c r="AO229">
        <v>0</v>
      </c>
      <c r="AP229">
        <v>0</v>
      </c>
      <c r="AQ229">
        <v>7.16</v>
      </c>
      <c r="AR229">
        <v>26.68</v>
      </c>
      <c r="AS229">
        <v>26.62</v>
      </c>
      <c r="AT229">
        <v>1.59</v>
      </c>
      <c r="AU229">
        <v>62.71</v>
      </c>
      <c r="AV229">
        <v>47.93</v>
      </c>
      <c r="BI229">
        <v>0</v>
      </c>
      <c r="BJ229">
        <v>1.29776</v>
      </c>
      <c r="BK229">
        <v>3.1791600000000003E-2</v>
      </c>
      <c r="BL229">
        <v>9.6180100000000004E-2</v>
      </c>
      <c r="BM229">
        <v>0</v>
      </c>
      <c r="BN229">
        <v>-3.65032E-2</v>
      </c>
      <c r="BO229">
        <v>0</v>
      </c>
      <c r="BP229">
        <v>0</v>
      </c>
      <c r="BQ229">
        <v>0.134212</v>
      </c>
      <c r="BR229">
        <v>0.38860499999999998</v>
      </c>
      <c r="BS229">
        <v>0.30364400000000002</v>
      </c>
      <c r="BT229">
        <v>2.03874E-2</v>
      </c>
      <c r="BU229">
        <v>2.2360799999999998</v>
      </c>
      <c r="BV229">
        <v>1.4257299999999999</v>
      </c>
      <c r="BW229">
        <v>820.20799999999997</v>
      </c>
      <c r="BX229">
        <v>492.47399999999999</v>
      </c>
      <c r="BY229">
        <v>278.41300000000001</v>
      </c>
      <c r="BZ229">
        <v>979.73299999999995</v>
      </c>
      <c r="CA229">
        <v>-4505.78</v>
      </c>
      <c r="CB229">
        <v>505.55700000000002</v>
      </c>
      <c r="CC229">
        <v>2022.04</v>
      </c>
      <c r="CD229">
        <v>2025.88</v>
      </c>
      <c r="CE229">
        <v>119.621</v>
      </c>
      <c r="CF229">
        <v>2738.15</v>
      </c>
      <c r="CG229">
        <v>2570.83</v>
      </c>
      <c r="CH229">
        <v>0</v>
      </c>
      <c r="CI229">
        <v>0</v>
      </c>
      <c r="CJ229">
        <v>0</v>
      </c>
      <c r="CK229">
        <v>0</v>
      </c>
      <c r="CL229">
        <v>0</v>
      </c>
      <c r="CM229">
        <v>9.43</v>
      </c>
      <c r="CN229">
        <v>23.32</v>
      </c>
      <c r="CO229">
        <v>3.53</v>
      </c>
      <c r="CP229">
        <v>11.65</v>
      </c>
      <c r="CQ229">
        <v>-47.27</v>
      </c>
      <c r="CR229">
        <v>7.16</v>
      </c>
      <c r="CS229">
        <v>26.68</v>
      </c>
      <c r="CT229">
        <v>26.62</v>
      </c>
      <c r="CU229">
        <v>1.59</v>
      </c>
      <c r="CV229">
        <v>62.71</v>
      </c>
      <c r="CW229">
        <v>47.93</v>
      </c>
      <c r="DH229">
        <v>0</v>
      </c>
      <c r="DI229">
        <v>1.29776</v>
      </c>
      <c r="DJ229">
        <v>3.1791600000000003E-2</v>
      </c>
      <c r="DK229">
        <v>9.6180100000000004E-2</v>
      </c>
      <c r="DL229">
        <v>-3.65032E-2</v>
      </c>
      <c r="DM229">
        <v>0.134212</v>
      </c>
      <c r="DN229">
        <v>0.38860499999999998</v>
      </c>
      <c r="DO229">
        <v>0.30364400000000002</v>
      </c>
      <c r="DP229">
        <v>2.03874E-2</v>
      </c>
      <c r="DQ229">
        <v>2.2360799999999998</v>
      </c>
      <c r="DR229">
        <v>1.4257299999999999</v>
      </c>
      <c r="DS229" t="s">
        <v>1352</v>
      </c>
      <c r="DT229" t="s">
        <v>670</v>
      </c>
      <c r="DU229" t="s">
        <v>665</v>
      </c>
      <c r="DV229" t="s">
        <v>501</v>
      </c>
      <c r="DW229" s="27">
        <v>3.29253E-10</v>
      </c>
      <c r="DX229">
        <v>0</v>
      </c>
      <c r="DY229">
        <v>0</v>
      </c>
      <c r="DZ229">
        <v>0</v>
      </c>
      <c r="EC229">
        <v>820.20799999999997</v>
      </c>
      <c r="ED229">
        <v>492.47399999999999</v>
      </c>
      <c r="EE229">
        <v>278.41300000000001</v>
      </c>
      <c r="EF229">
        <v>979.73299999999995</v>
      </c>
      <c r="EG229">
        <v>0</v>
      </c>
      <c r="EH229">
        <v>-4505.78</v>
      </c>
      <c r="EI229">
        <v>0</v>
      </c>
      <c r="EJ229">
        <v>0</v>
      </c>
      <c r="EK229">
        <v>505.55700000000002</v>
      </c>
      <c r="EL229">
        <v>2022.04</v>
      </c>
      <c r="EM229">
        <v>2025.88</v>
      </c>
      <c r="EN229">
        <v>119.621</v>
      </c>
      <c r="EO229">
        <v>2738.15</v>
      </c>
      <c r="EP229">
        <v>0</v>
      </c>
      <c r="EQ229">
        <v>0</v>
      </c>
      <c r="ER229">
        <v>0</v>
      </c>
      <c r="ES229">
        <v>0</v>
      </c>
      <c r="ET229">
        <v>0</v>
      </c>
      <c r="EU229">
        <v>9.43</v>
      </c>
      <c r="EV229">
        <v>23.32</v>
      </c>
      <c r="EW229">
        <v>3.53</v>
      </c>
      <c r="EX229">
        <v>11.65</v>
      </c>
      <c r="EY229">
        <v>0</v>
      </c>
      <c r="EZ229">
        <v>-47.27</v>
      </c>
      <c r="FA229">
        <v>0</v>
      </c>
      <c r="FB229">
        <v>0</v>
      </c>
      <c r="FC229">
        <v>7.16</v>
      </c>
      <c r="FD229">
        <v>26.68</v>
      </c>
      <c r="FE229">
        <v>26.62</v>
      </c>
      <c r="FF229">
        <v>1.59</v>
      </c>
      <c r="FG229">
        <v>62.71</v>
      </c>
      <c r="FT229">
        <v>0</v>
      </c>
      <c r="FU229">
        <v>1.29776</v>
      </c>
      <c r="FV229">
        <v>3.1791600000000003E-2</v>
      </c>
      <c r="FW229">
        <v>9.6180100000000004E-2</v>
      </c>
      <c r="FX229">
        <v>0</v>
      </c>
      <c r="FY229">
        <v>-3.65032E-2</v>
      </c>
      <c r="FZ229">
        <v>0</v>
      </c>
      <c r="GA229">
        <v>0</v>
      </c>
      <c r="GB229">
        <v>0.134212</v>
      </c>
      <c r="GC229">
        <v>0.38860499999999998</v>
      </c>
      <c r="GD229">
        <v>0.30364400000000002</v>
      </c>
      <c r="GE229">
        <v>2.03874E-2</v>
      </c>
      <c r="GF229">
        <v>2.2360799999999998</v>
      </c>
      <c r="GG229">
        <v>1763.79</v>
      </c>
      <c r="GH229">
        <v>1720.14</v>
      </c>
      <c r="GI229">
        <v>278.41300000000001</v>
      </c>
      <c r="GJ229">
        <v>2546.19</v>
      </c>
      <c r="GK229">
        <v>2135</v>
      </c>
      <c r="GL229">
        <v>2349</v>
      </c>
      <c r="GM229">
        <v>2531</v>
      </c>
      <c r="GN229">
        <v>297.5</v>
      </c>
      <c r="GO229">
        <v>13621</v>
      </c>
      <c r="GP229">
        <v>0</v>
      </c>
      <c r="GQ229">
        <v>0</v>
      </c>
      <c r="GR229">
        <v>0</v>
      </c>
      <c r="GS229">
        <v>0</v>
      </c>
      <c r="GT229">
        <v>20.25</v>
      </c>
      <c r="GU229">
        <v>54.5</v>
      </c>
      <c r="GV229">
        <v>3.53</v>
      </c>
      <c r="GW229">
        <v>30.34</v>
      </c>
      <c r="GX229">
        <v>30.55</v>
      </c>
      <c r="GY229">
        <v>30.78</v>
      </c>
      <c r="GZ229">
        <v>33.6</v>
      </c>
      <c r="HA229">
        <v>4.0199999999999996</v>
      </c>
      <c r="HB229">
        <v>207.57</v>
      </c>
      <c r="HC229">
        <v>20.25</v>
      </c>
      <c r="HD229">
        <v>54.5</v>
      </c>
      <c r="HE229">
        <v>3.53</v>
      </c>
      <c r="HF229">
        <v>30.34</v>
      </c>
      <c r="HG229">
        <v>30.55</v>
      </c>
      <c r="HH229">
        <v>30.78</v>
      </c>
      <c r="HI229">
        <v>33.6</v>
      </c>
      <c r="HJ229">
        <v>4.0199999999999996</v>
      </c>
      <c r="HK229">
        <v>207.57</v>
      </c>
      <c r="ID229">
        <v>0</v>
      </c>
      <c r="IE229">
        <v>2.33318</v>
      </c>
      <c r="IF229">
        <v>3.1791600000000003E-2</v>
      </c>
      <c r="IG229">
        <v>0.19775300000000001</v>
      </c>
      <c r="IH229">
        <v>0.62342900000000001</v>
      </c>
      <c r="II229">
        <v>0.35041600000000001</v>
      </c>
      <c r="IJ229">
        <v>0.41447200000000001</v>
      </c>
      <c r="IK229">
        <v>6.2929700000000005E-2</v>
      </c>
      <c r="IL229">
        <v>4.0139699999999996</v>
      </c>
      <c r="IM229">
        <v>53</v>
      </c>
      <c r="IN229">
        <v>22.8</v>
      </c>
      <c r="IO229">
        <v>30.2</v>
      </c>
      <c r="IP229">
        <v>53</v>
      </c>
      <c r="IQ229">
        <v>22.8</v>
      </c>
      <c r="IR229">
        <v>30.2</v>
      </c>
      <c r="IU229">
        <v>47.93</v>
      </c>
      <c r="IV229">
        <v>0</v>
      </c>
      <c r="IW229">
        <v>47.93</v>
      </c>
      <c r="IX229">
        <v>0</v>
      </c>
      <c r="IY229">
        <v>47.93</v>
      </c>
      <c r="IZ229">
        <v>0</v>
      </c>
      <c r="JA229">
        <v>108.62</v>
      </c>
      <c r="JB229">
        <v>0</v>
      </c>
      <c r="JK229">
        <v>1</v>
      </c>
      <c r="JL229">
        <v>2.83324</v>
      </c>
      <c r="JM229">
        <v>2.83324</v>
      </c>
      <c r="JP229">
        <v>4507.1000000000004</v>
      </c>
      <c r="JQ229">
        <v>2.83324</v>
      </c>
      <c r="JR229">
        <v>0.25</v>
      </c>
      <c r="JS229">
        <v>0.21</v>
      </c>
      <c r="JT229">
        <v>0.94</v>
      </c>
      <c r="JU229">
        <v>0.25</v>
      </c>
      <c r="JV229">
        <v>0.21</v>
      </c>
      <c r="JW229">
        <v>0.94</v>
      </c>
      <c r="JZ229">
        <v>1</v>
      </c>
      <c r="KA229">
        <v>1</v>
      </c>
      <c r="KB229">
        <v>18.688700000000001</v>
      </c>
      <c r="KC229">
        <v>18.886399999999998</v>
      </c>
      <c r="KD229">
        <v>18.688700000000001</v>
      </c>
      <c r="KE229">
        <v>18.886399999999998</v>
      </c>
      <c r="KF229">
        <v>36.238</v>
      </c>
      <c r="KG229">
        <v>36.793799999999997</v>
      </c>
      <c r="KJ229">
        <v>169.209</v>
      </c>
      <c r="KK229">
        <v>129.30500000000001</v>
      </c>
      <c r="KL229">
        <v>51.628700000000002</v>
      </c>
      <c r="KM229">
        <v>171.08600000000001</v>
      </c>
      <c r="KN229">
        <v>0</v>
      </c>
      <c r="KO229">
        <v>-461.76400000000001</v>
      </c>
      <c r="KP229">
        <v>0</v>
      </c>
      <c r="KQ229">
        <v>0</v>
      </c>
      <c r="KR229">
        <v>110.455</v>
      </c>
      <c r="KS229">
        <v>352.51400000000001</v>
      </c>
      <c r="KT229">
        <v>395.209</v>
      </c>
      <c r="KU229">
        <v>26.3203</v>
      </c>
      <c r="KV229">
        <v>943.96299999999997</v>
      </c>
      <c r="KW229">
        <v>0</v>
      </c>
      <c r="KX229">
        <v>0</v>
      </c>
      <c r="KY229">
        <v>0</v>
      </c>
      <c r="KZ229">
        <v>0</v>
      </c>
      <c r="LA229">
        <v>0</v>
      </c>
      <c r="LB229">
        <v>169.209</v>
      </c>
      <c r="LC229">
        <v>129.30500000000001</v>
      </c>
      <c r="LD229">
        <v>51.628700000000002</v>
      </c>
      <c r="LE229">
        <v>171.08600000000001</v>
      </c>
      <c r="LF229">
        <v>-461.76400000000001</v>
      </c>
      <c r="LG229">
        <v>110.455</v>
      </c>
      <c r="LH229">
        <v>352.51400000000001</v>
      </c>
      <c r="LI229">
        <v>395.209</v>
      </c>
      <c r="LJ229">
        <v>26.3203</v>
      </c>
      <c r="LK229">
        <v>943.96299999999997</v>
      </c>
      <c r="LL229">
        <v>0</v>
      </c>
      <c r="LM229">
        <v>0</v>
      </c>
      <c r="LN229">
        <v>0</v>
      </c>
      <c r="LO229">
        <v>0</v>
      </c>
      <c r="LP229">
        <v>359.00599999999997</v>
      </c>
      <c r="LQ229">
        <v>429.73200000000003</v>
      </c>
      <c r="LR229">
        <v>51.628700000000002</v>
      </c>
      <c r="LS229">
        <v>455.23399999999998</v>
      </c>
      <c r="LT229">
        <v>466.012</v>
      </c>
      <c r="LU229">
        <v>457.12900000000002</v>
      </c>
      <c r="LV229">
        <v>502.21600000000001</v>
      </c>
      <c r="LW229">
        <v>78.617400000000004</v>
      </c>
      <c r="LX229">
        <v>2799.57</v>
      </c>
      <c r="LY229">
        <v>0</v>
      </c>
      <c r="LZ229">
        <v>0</v>
      </c>
      <c r="MA229">
        <v>0</v>
      </c>
      <c r="MB229">
        <v>0</v>
      </c>
    </row>
    <row r="230" spans="1:340" x14ac:dyDescent="0.25">
      <c r="A230" s="26">
        <v>44502.614085648151</v>
      </c>
      <c r="B230" t="s">
        <v>1570</v>
      </c>
      <c r="C230" t="s">
        <v>1117</v>
      </c>
      <c r="D230">
        <v>11</v>
      </c>
      <c r="E230">
        <v>1</v>
      </c>
      <c r="F230">
        <v>2100</v>
      </c>
      <c r="G230" t="s">
        <v>87</v>
      </c>
      <c r="H230" t="s">
        <v>393</v>
      </c>
      <c r="I230">
        <v>0</v>
      </c>
      <c r="J230">
        <v>0</v>
      </c>
      <c r="K230">
        <v>0</v>
      </c>
      <c r="L230">
        <v>30.9</v>
      </c>
      <c r="O230">
        <v>2211.5</v>
      </c>
      <c r="P230">
        <v>1145.1600000000001</v>
      </c>
      <c r="Q230">
        <v>277.42</v>
      </c>
      <c r="R230">
        <v>1156.22</v>
      </c>
      <c r="S230">
        <v>0</v>
      </c>
      <c r="T230">
        <v>-5204.37</v>
      </c>
      <c r="U230">
        <v>0</v>
      </c>
      <c r="V230">
        <v>0</v>
      </c>
      <c r="W230">
        <v>505.55700000000002</v>
      </c>
      <c r="X230">
        <v>2018.46</v>
      </c>
      <c r="Y230">
        <v>2025.88</v>
      </c>
      <c r="Z230">
        <v>119.621</v>
      </c>
      <c r="AA230">
        <v>4255.45</v>
      </c>
      <c r="AB230">
        <v>4790.3</v>
      </c>
      <c r="AC230">
        <v>0</v>
      </c>
      <c r="AD230">
        <v>0</v>
      </c>
      <c r="AE230">
        <v>0</v>
      </c>
      <c r="AF230">
        <v>0</v>
      </c>
      <c r="AG230">
        <v>0</v>
      </c>
      <c r="AH230">
        <v>0</v>
      </c>
      <c r="AI230">
        <v>26.55</v>
      </c>
      <c r="AJ230">
        <v>36.619999999999997</v>
      </c>
      <c r="AK230">
        <v>3.66</v>
      </c>
      <c r="AL230">
        <v>15.23</v>
      </c>
      <c r="AM230">
        <v>0</v>
      </c>
      <c r="AN230">
        <v>-59.58</v>
      </c>
      <c r="AO230">
        <v>0</v>
      </c>
      <c r="AP230">
        <v>0</v>
      </c>
      <c r="AQ230">
        <v>7.35</v>
      </c>
      <c r="AR230">
        <v>27.79</v>
      </c>
      <c r="AS230">
        <v>27.48</v>
      </c>
      <c r="AT230">
        <v>1.63</v>
      </c>
      <c r="AU230">
        <v>86.73</v>
      </c>
      <c r="AV230">
        <v>82.06</v>
      </c>
      <c r="BI230">
        <v>0</v>
      </c>
      <c r="BJ230">
        <v>1.67523</v>
      </c>
      <c r="BK230">
        <v>3.1678199999999997E-2</v>
      </c>
      <c r="BL230">
        <v>5.7402099999999998E-2</v>
      </c>
      <c r="BM230">
        <v>0</v>
      </c>
      <c r="BN230">
        <v>-9.7813700000000003E-2</v>
      </c>
      <c r="BO230">
        <v>0</v>
      </c>
      <c r="BP230">
        <v>0</v>
      </c>
      <c r="BQ230">
        <v>0.134212</v>
      </c>
      <c r="BR230">
        <v>0.390065</v>
      </c>
      <c r="BS230">
        <v>0.30364400000000002</v>
      </c>
      <c r="BT230">
        <v>2.03874E-2</v>
      </c>
      <c r="BU230">
        <v>2.5148000000000001</v>
      </c>
      <c r="BV230">
        <v>1.76431</v>
      </c>
      <c r="BW230">
        <v>2211.5</v>
      </c>
      <c r="BX230">
        <v>1145.1600000000001</v>
      </c>
      <c r="BY230">
        <v>277.42</v>
      </c>
      <c r="BZ230">
        <v>1156.22</v>
      </c>
      <c r="CA230">
        <v>-5204.37</v>
      </c>
      <c r="CB230">
        <v>505.55700000000002</v>
      </c>
      <c r="CC230">
        <v>2018.46</v>
      </c>
      <c r="CD230">
        <v>2025.88</v>
      </c>
      <c r="CE230">
        <v>119.621</v>
      </c>
      <c r="CF230">
        <v>4255.45</v>
      </c>
      <c r="CG230">
        <v>4790.3</v>
      </c>
      <c r="CH230">
        <v>0</v>
      </c>
      <c r="CI230">
        <v>0</v>
      </c>
      <c r="CJ230">
        <v>0</v>
      </c>
      <c r="CK230">
        <v>0</v>
      </c>
      <c r="CL230">
        <v>0</v>
      </c>
      <c r="CM230">
        <v>26.55</v>
      </c>
      <c r="CN230">
        <v>36.619999999999997</v>
      </c>
      <c r="CO230">
        <v>3.66</v>
      </c>
      <c r="CP230">
        <v>15.23</v>
      </c>
      <c r="CQ230">
        <v>-59.58</v>
      </c>
      <c r="CR230">
        <v>7.35</v>
      </c>
      <c r="CS230">
        <v>27.79</v>
      </c>
      <c r="CT230">
        <v>27.48</v>
      </c>
      <c r="CU230">
        <v>1.63</v>
      </c>
      <c r="CV230">
        <v>86.73</v>
      </c>
      <c r="CW230">
        <v>82.06</v>
      </c>
      <c r="DH230">
        <v>0</v>
      </c>
      <c r="DI230">
        <v>1.67523</v>
      </c>
      <c r="DJ230">
        <v>3.1678199999999997E-2</v>
      </c>
      <c r="DK230">
        <v>5.7402099999999998E-2</v>
      </c>
      <c r="DL230">
        <v>-9.7813700000000003E-2</v>
      </c>
      <c r="DM230">
        <v>0.134212</v>
      </c>
      <c r="DN230">
        <v>0.390065</v>
      </c>
      <c r="DO230">
        <v>0.30364400000000002</v>
      </c>
      <c r="DP230">
        <v>2.03874E-2</v>
      </c>
      <c r="DQ230">
        <v>2.5148000000000001</v>
      </c>
      <c r="DR230">
        <v>1.76431</v>
      </c>
      <c r="DS230" t="s">
        <v>1352</v>
      </c>
      <c r="DT230" t="s">
        <v>670</v>
      </c>
      <c r="DU230" t="s">
        <v>665</v>
      </c>
      <c r="DV230" t="s">
        <v>501</v>
      </c>
      <c r="DW230">
        <v>0</v>
      </c>
      <c r="DX230">
        <v>0</v>
      </c>
      <c r="DY230">
        <v>0</v>
      </c>
      <c r="DZ230">
        <v>0</v>
      </c>
      <c r="EC230">
        <v>2211.5</v>
      </c>
      <c r="ED230">
        <v>1145.1600000000001</v>
      </c>
      <c r="EE230">
        <v>277.42</v>
      </c>
      <c r="EF230">
        <v>1156.22</v>
      </c>
      <c r="EG230">
        <v>0</v>
      </c>
      <c r="EH230">
        <v>-5204.37</v>
      </c>
      <c r="EI230">
        <v>0</v>
      </c>
      <c r="EJ230">
        <v>0</v>
      </c>
      <c r="EK230">
        <v>505.55700000000002</v>
      </c>
      <c r="EL230">
        <v>2018.46</v>
      </c>
      <c r="EM230">
        <v>2025.88</v>
      </c>
      <c r="EN230">
        <v>119.621</v>
      </c>
      <c r="EO230">
        <v>4255.45</v>
      </c>
      <c r="EP230">
        <v>0</v>
      </c>
      <c r="EQ230">
        <v>0</v>
      </c>
      <c r="ER230">
        <v>0</v>
      </c>
      <c r="ES230">
        <v>0</v>
      </c>
      <c r="ET230">
        <v>0</v>
      </c>
      <c r="EU230">
        <v>26.55</v>
      </c>
      <c r="EV230">
        <v>36.619999999999997</v>
      </c>
      <c r="EW230">
        <v>3.66</v>
      </c>
      <c r="EX230">
        <v>15.23</v>
      </c>
      <c r="EY230">
        <v>0</v>
      </c>
      <c r="EZ230">
        <v>-59.58</v>
      </c>
      <c r="FA230">
        <v>0</v>
      </c>
      <c r="FB230">
        <v>0</v>
      </c>
      <c r="FC230">
        <v>7.35</v>
      </c>
      <c r="FD230">
        <v>27.79</v>
      </c>
      <c r="FE230">
        <v>27.48</v>
      </c>
      <c r="FF230">
        <v>1.63</v>
      </c>
      <c r="FG230">
        <v>86.73</v>
      </c>
      <c r="FT230">
        <v>0</v>
      </c>
      <c r="FU230">
        <v>1.67523</v>
      </c>
      <c r="FV230">
        <v>3.1678199999999997E-2</v>
      </c>
      <c r="FW230">
        <v>5.7402099999999998E-2</v>
      </c>
      <c r="FX230">
        <v>0</v>
      </c>
      <c r="FY230">
        <v>-9.7813700000000003E-2</v>
      </c>
      <c r="FZ230">
        <v>0</v>
      </c>
      <c r="GA230">
        <v>0</v>
      </c>
      <c r="GB230">
        <v>0.134212</v>
      </c>
      <c r="GC230">
        <v>0.390065</v>
      </c>
      <c r="GD230">
        <v>0.30364400000000002</v>
      </c>
      <c r="GE230">
        <v>2.03874E-2</v>
      </c>
      <c r="GF230">
        <v>2.5148000000000001</v>
      </c>
      <c r="GG230">
        <v>4258.6099999999997</v>
      </c>
      <c r="GH230">
        <v>3203.98</v>
      </c>
      <c r="GI230">
        <v>277.42</v>
      </c>
      <c r="GJ230">
        <v>2609.6799999999998</v>
      </c>
      <c r="GK230">
        <v>2135</v>
      </c>
      <c r="GL230">
        <v>2349</v>
      </c>
      <c r="GM230">
        <v>2531</v>
      </c>
      <c r="GN230">
        <v>297.5</v>
      </c>
      <c r="GO230">
        <v>17662.2</v>
      </c>
      <c r="GP230">
        <v>0</v>
      </c>
      <c r="GQ230">
        <v>0</v>
      </c>
      <c r="GR230">
        <v>0</v>
      </c>
      <c r="GS230">
        <v>0</v>
      </c>
      <c r="GT230">
        <v>51.07</v>
      </c>
      <c r="GU230">
        <v>89.77</v>
      </c>
      <c r="GV230">
        <v>3.66</v>
      </c>
      <c r="GW230">
        <v>33.56</v>
      </c>
      <c r="GX230">
        <v>31.81</v>
      </c>
      <c r="GY230">
        <v>31.96</v>
      </c>
      <c r="GZ230">
        <v>34.880000000000003</v>
      </c>
      <c r="HA230">
        <v>4.03</v>
      </c>
      <c r="HB230">
        <v>280.74</v>
      </c>
      <c r="HC230">
        <v>51.07</v>
      </c>
      <c r="HD230">
        <v>89.77</v>
      </c>
      <c r="HE230">
        <v>3.66</v>
      </c>
      <c r="HF230">
        <v>33.56</v>
      </c>
      <c r="HG230">
        <v>31.81</v>
      </c>
      <c r="HH230">
        <v>31.96</v>
      </c>
      <c r="HI230">
        <v>34.880000000000003</v>
      </c>
      <c r="HJ230">
        <v>4.03</v>
      </c>
      <c r="HK230">
        <v>280.74</v>
      </c>
      <c r="ID230">
        <v>0</v>
      </c>
      <c r="IE230">
        <v>3.1894999999999998</v>
      </c>
      <c r="IF230">
        <v>3.1678199999999997E-2</v>
      </c>
      <c r="IG230">
        <v>0.13442499999999999</v>
      </c>
      <c r="IH230">
        <v>0.62342900000000001</v>
      </c>
      <c r="II230">
        <v>0.35041600000000001</v>
      </c>
      <c r="IJ230">
        <v>0.41447200000000001</v>
      </c>
      <c r="IK230">
        <v>6.2929700000000005E-2</v>
      </c>
      <c r="IL230">
        <v>4.8068499999999998</v>
      </c>
      <c r="IM230">
        <v>52.1</v>
      </c>
      <c r="IN230">
        <v>21.2</v>
      </c>
      <c r="IO230">
        <v>30.9</v>
      </c>
      <c r="IP230">
        <v>52.1</v>
      </c>
      <c r="IQ230">
        <v>21.2</v>
      </c>
      <c r="IR230">
        <v>30.9</v>
      </c>
      <c r="IU230">
        <v>82.06</v>
      </c>
      <c r="IV230">
        <v>0</v>
      </c>
      <c r="IW230">
        <v>82.06</v>
      </c>
      <c r="IX230">
        <v>0</v>
      </c>
      <c r="IY230">
        <v>82.06</v>
      </c>
      <c r="IZ230">
        <v>0</v>
      </c>
      <c r="JA230">
        <v>178.06</v>
      </c>
      <c r="JB230">
        <v>0</v>
      </c>
      <c r="JK230">
        <v>1</v>
      </c>
      <c r="JL230">
        <v>3.35887</v>
      </c>
      <c r="JM230">
        <v>3.35887</v>
      </c>
      <c r="JP230">
        <v>5205.8900000000003</v>
      </c>
      <c r="JQ230">
        <v>3.35887</v>
      </c>
      <c r="JR230">
        <v>0.39</v>
      </c>
      <c r="JS230">
        <v>0.41</v>
      </c>
      <c r="JT230">
        <v>1.1599999999999999</v>
      </c>
      <c r="JU230">
        <v>0.39</v>
      </c>
      <c r="JV230">
        <v>0.41</v>
      </c>
      <c r="JW230">
        <v>1.1599999999999999</v>
      </c>
      <c r="JZ230">
        <v>1</v>
      </c>
      <c r="KA230">
        <v>1</v>
      </c>
      <c r="KB230">
        <v>22.187999999999999</v>
      </c>
      <c r="KC230">
        <v>22.4572</v>
      </c>
      <c r="KD230">
        <v>22.187999999999999</v>
      </c>
      <c r="KE230">
        <v>22.4572</v>
      </c>
      <c r="KF230">
        <v>52.5229</v>
      </c>
      <c r="KG230">
        <v>53.411099999999998</v>
      </c>
      <c r="KJ230">
        <v>465.83100000000002</v>
      </c>
      <c r="KK230">
        <v>276.08100000000002</v>
      </c>
      <c r="KL230">
        <v>55.353299999999997</v>
      </c>
      <c r="KM230">
        <v>221.898</v>
      </c>
      <c r="KN230">
        <v>0</v>
      </c>
      <c r="KO230">
        <v>-797.71199999999999</v>
      </c>
      <c r="KP230">
        <v>0</v>
      </c>
      <c r="KQ230">
        <v>0</v>
      </c>
      <c r="KR230">
        <v>109.703</v>
      </c>
      <c r="KS230">
        <v>391.88299999999998</v>
      </c>
      <c r="KT230">
        <v>413.96499999999997</v>
      </c>
      <c r="KU230">
        <v>26.198699999999999</v>
      </c>
      <c r="KV230">
        <v>1163.2</v>
      </c>
      <c r="KW230">
        <v>0</v>
      </c>
      <c r="KX230">
        <v>0</v>
      </c>
      <c r="KY230">
        <v>0</v>
      </c>
      <c r="KZ230">
        <v>0</v>
      </c>
      <c r="LA230">
        <v>0</v>
      </c>
      <c r="LB230">
        <v>465.83100000000002</v>
      </c>
      <c r="LC230">
        <v>276.08100000000002</v>
      </c>
      <c r="LD230">
        <v>55.353299999999997</v>
      </c>
      <c r="LE230">
        <v>221.898</v>
      </c>
      <c r="LF230">
        <v>-797.71199999999999</v>
      </c>
      <c r="LG230">
        <v>109.703</v>
      </c>
      <c r="LH230">
        <v>391.88299999999998</v>
      </c>
      <c r="LI230">
        <v>413.96499999999997</v>
      </c>
      <c r="LJ230">
        <v>26.198699999999999</v>
      </c>
      <c r="LK230">
        <v>1163.2</v>
      </c>
      <c r="LL230">
        <v>0</v>
      </c>
      <c r="LM230">
        <v>0</v>
      </c>
      <c r="LN230">
        <v>0</v>
      </c>
      <c r="LO230">
        <v>0</v>
      </c>
      <c r="LP230">
        <v>891.41099999999994</v>
      </c>
      <c r="LQ230">
        <v>743.22900000000004</v>
      </c>
      <c r="LR230">
        <v>55.353299999999997</v>
      </c>
      <c r="LS230">
        <v>504.43099999999998</v>
      </c>
      <c r="LT230">
        <v>463.08</v>
      </c>
      <c r="LU230">
        <v>480.24</v>
      </c>
      <c r="LV230">
        <v>522.63300000000004</v>
      </c>
      <c r="LW230">
        <v>71.471400000000003</v>
      </c>
      <c r="LX230">
        <v>3731.85</v>
      </c>
      <c r="LY230">
        <v>0</v>
      </c>
      <c r="LZ230">
        <v>0</v>
      </c>
      <c r="MA230">
        <v>0</v>
      </c>
      <c r="MB230">
        <v>0</v>
      </c>
    </row>
    <row r="231" spans="1:340" x14ac:dyDescent="0.25">
      <c r="A231" s="26">
        <v>44502.61445601852</v>
      </c>
      <c r="B231" t="s">
        <v>1571</v>
      </c>
      <c r="C231" t="s">
        <v>1119</v>
      </c>
      <c r="D231">
        <v>12</v>
      </c>
      <c r="E231">
        <v>1</v>
      </c>
      <c r="F231">
        <v>2100</v>
      </c>
      <c r="G231" t="s">
        <v>87</v>
      </c>
      <c r="H231" t="s">
        <v>393</v>
      </c>
      <c r="I231">
        <v>0</v>
      </c>
      <c r="J231">
        <v>0</v>
      </c>
      <c r="K231">
        <v>0</v>
      </c>
      <c r="L231">
        <v>32.1</v>
      </c>
      <c r="O231">
        <v>2147.85</v>
      </c>
      <c r="P231">
        <v>210.404</v>
      </c>
      <c r="Q231">
        <v>277.07299999999998</v>
      </c>
      <c r="R231">
        <v>1196.93</v>
      </c>
      <c r="S231">
        <v>0</v>
      </c>
      <c r="T231">
        <v>-4302.38</v>
      </c>
      <c r="U231">
        <v>0</v>
      </c>
      <c r="V231">
        <v>0</v>
      </c>
      <c r="W231">
        <v>505.55700000000002</v>
      </c>
      <c r="X231">
        <v>2000.02</v>
      </c>
      <c r="Y231">
        <v>2025.88</v>
      </c>
      <c r="Z231">
        <v>119.621</v>
      </c>
      <c r="AA231">
        <v>4180.96</v>
      </c>
      <c r="AB231">
        <v>3832.26</v>
      </c>
      <c r="AC231">
        <v>0</v>
      </c>
      <c r="AD231">
        <v>0</v>
      </c>
      <c r="AE231">
        <v>0</v>
      </c>
      <c r="AF231">
        <v>0</v>
      </c>
      <c r="AG231">
        <v>0</v>
      </c>
      <c r="AH231">
        <v>0</v>
      </c>
      <c r="AI231">
        <v>25.83</v>
      </c>
      <c r="AJ231">
        <v>18.91</v>
      </c>
      <c r="AK231">
        <v>3.66</v>
      </c>
      <c r="AL231">
        <v>15.42</v>
      </c>
      <c r="AM231">
        <v>0</v>
      </c>
      <c r="AN231">
        <v>-49.35</v>
      </c>
      <c r="AO231">
        <v>0</v>
      </c>
      <c r="AP231">
        <v>0</v>
      </c>
      <c r="AQ231">
        <v>7.37</v>
      </c>
      <c r="AR231">
        <v>27.72</v>
      </c>
      <c r="AS231">
        <v>27.51</v>
      </c>
      <c r="AT231">
        <v>1.64</v>
      </c>
      <c r="AU231">
        <v>78.709999999999994</v>
      </c>
      <c r="AV231">
        <v>63.82</v>
      </c>
      <c r="BI231">
        <v>0</v>
      </c>
      <c r="BJ231">
        <v>0.75409800000000005</v>
      </c>
      <c r="BK231">
        <v>3.1638600000000003E-2</v>
      </c>
      <c r="BL231">
        <v>7.7726400000000001E-2</v>
      </c>
      <c r="BM231">
        <v>0</v>
      </c>
      <c r="BN231">
        <v>-8.0562099999999998E-2</v>
      </c>
      <c r="BO231">
        <v>0</v>
      </c>
      <c r="BP231">
        <v>0</v>
      </c>
      <c r="BQ231">
        <v>0.134212</v>
      </c>
      <c r="BR231">
        <v>0.38781900000000002</v>
      </c>
      <c r="BS231">
        <v>0.30364400000000002</v>
      </c>
      <c r="BT231">
        <v>2.03874E-2</v>
      </c>
      <c r="BU231">
        <v>1.62896</v>
      </c>
      <c r="BV231">
        <v>0.86346299999999998</v>
      </c>
      <c r="BW231">
        <v>2147.85</v>
      </c>
      <c r="BX231">
        <v>210.404</v>
      </c>
      <c r="BY231">
        <v>277.07299999999998</v>
      </c>
      <c r="BZ231">
        <v>1196.93</v>
      </c>
      <c r="CA231">
        <v>-4302.38</v>
      </c>
      <c r="CB231">
        <v>505.55700000000002</v>
      </c>
      <c r="CC231">
        <v>2000.02</v>
      </c>
      <c r="CD231">
        <v>2025.88</v>
      </c>
      <c r="CE231">
        <v>119.621</v>
      </c>
      <c r="CF231">
        <v>4180.96</v>
      </c>
      <c r="CG231">
        <v>3832.26</v>
      </c>
      <c r="CH231">
        <v>0</v>
      </c>
      <c r="CI231">
        <v>0</v>
      </c>
      <c r="CJ231">
        <v>0</v>
      </c>
      <c r="CK231">
        <v>0</v>
      </c>
      <c r="CL231">
        <v>0</v>
      </c>
      <c r="CM231">
        <v>25.83</v>
      </c>
      <c r="CN231">
        <v>18.91</v>
      </c>
      <c r="CO231">
        <v>3.66</v>
      </c>
      <c r="CP231">
        <v>15.42</v>
      </c>
      <c r="CQ231">
        <v>-49.35</v>
      </c>
      <c r="CR231">
        <v>7.37</v>
      </c>
      <c r="CS231">
        <v>27.72</v>
      </c>
      <c r="CT231">
        <v>27.51</v>
      </c>
      <c r="CU231">
        <v>1.64</v>
      </c>
      <c r="CV231">
        <v>78.709999999999994</v>
      </c>
      <c r="CW231">
        <v>63.82</v>
      </c>
      <c r="DH231">
        <v>0</v>
      </c>
      <c r="DI231">
        <v>0.75409800000000005</v>
      </c>
      <c r="DJ231">
        <v>3.1638600000000003E-2</v>
      </c>
      <c r="DK231">
        <v>7.7726400000000001E-2</v>
      </c>
      <c r="DL231">
        <v>-8.0562099999999998E-2</v>
      </c>
      <c r="DM231">
        <v>0.134212</v>
      </c>
      <c r="DN231">
        <v>0.38781900000000002</v>
      </c>
      <c r="DO231">
        <v>0.30364400000000002</v>
      </c>
      <c r="DP231">
        <v>2.03874E-2</v>
      </c>
      <c r="DQ231">
        <v>1.62896</v>
      </c>
      <c r="DR231">
        <v>0.86346299999999998</v>
      </c>
      <c r="DS231" t="s">
        <v>1352</v>
      </c>
      <c r="DT231" t="s">
        <v>670</v>
      </c>
      <c r="DU231" t="s">
        <v>665</v>
      </c>
      <c r="DV231" t="s">
        <v>501</v>
      </c>
      <c r="DW231">
        <v>0</v>
      </c>
      <c r="DX231">
        <v>0</v>
      </c>
      <c r="DY231">
        <v>0</v>
      </c>
      <c r="DZ231">
        <v>0</v>
      </c>
      <c r="EC231">
        <v>2147.85</v>
      </c>
      <c r="ED231">
        <v>210.404</v>
      </c>
      <c r="EE231">
        <v>277.07299999999998</v>
      </c>
      <c r="EF231">
        <v>1196.93</v>
      </c>
      <c r="EG231">
        <v>0</v>
      </c>
      <c r="EH231">
        <v>-4302.38</v>
      </c>
      <c r="EI231">
        <v>0</v>
      </c>
      <c r="EJ231">
        <v>0</v>
      </c>
      <c r="EK231">
        <v>505.55700000000002</v>
      </c>
      <c r="EL231">
        <v>2000.02</v>
      </c>
      <c r="EM231">
        <v>2025.88</v>
      </c>
      <c r="EN231">
        <v>119.621</v>
      </c>
      <c r="EO231">
        <v>4180.96</v>
      </c>
      <c r="EP231">
        <v>0</v>
      </c>
      <c r="EQ231">
        <v>0</v>
      </c>
      <c r="ER231">
        <v>0</v>
      </c>
      <c r="ES231">
        <v>0</v>
      </c>
      <c r="ET231">
        <v>0</v>
      </c>
      <c r="EU231">
        <v>25.83</v>
      </c>
      <c r="EV231">
        <v>18.91</v>
      </c>
      <c r="EW231">
        <v>3.66</v>
      </c>
      <c r="EX231">
        <v>15.42</v>
      </c>
      <c r="EY231">
        <v>0</v>
      </c>
      <c r="EZ231">
        <v>-49.35</v>
      </c>
      <c r="FA231">
        <v>0</v>
      </c>
      <c r="FB231">
        <v>0</v>
      </c>
      <c r="FC231">
        <v>7.37</v>
      </c>
      <c r="FD231">
        <v>27.72</v>
      </c>
      <c r="FE231">
        <v>27.51</v>
      </c>
      <c r="FF231">
        <v>1.64</v>
      </c>
      <c r="FG231">
        <v>78.709999999999994</v>
      </c>
      <c r="FT231">
        <v>0</v>
      </c>
      <c r="FU231">
        <v>0.75409800000000005</v>
      </c>
      <c r="FV231">
        <v>3.1638600000000003E-2</v>
      </c>
      <c r="FW231">
        <v>7.7726400000000001E-2</v>
      </c>
      <c r="FX231">
        <v>0</v>
      </c>
      <c r="FY231">
        <v>-8.0562099999999998E-2</v>
      </c>
      <c r="FZ231">
        <v>0</v>
      </c>
      <c r="GA231">
        <v>0</v>
      </c>
      <c r="GB231">
        <v>0.134212</v>
      </c>
      <c r="GC231">
        <v>0.38781900000000002</v>
      </c>
      <c r="GD231">
        <v>0.30364400000000002</v>
      </c>
      <c r="GE231">
        <v>2.03874E-2</v>
      </c>
      <c r="GF231">
        <v>1.62896</v>
      </c>
      <c r="GG231">
        <v>4104.34</v>
      </c>
      <c r="GH231">
        <v>1123.8399999999999</v>
      </c>
      <c r="GI231">
        <v>277.07299999999998</v>
      </c>
      <c r="GJ231">
        <v>2735.09</v>
      </c>
      <c r="GK231">
        <v>2135</v>
      </c>
      <c r="GL231">
        <v>2349</v>
      </c>
      <c r="GM231">
        <v>2531</v>
      </c>
      <c r="GN231">
        <v>297.5</v>
      </c>
      <c r="GO231">
        <v>15552.8</v>
      </c>
      <c r="GP231">
        <v>0</v>
      </c>
      <c r="GQ231">
        <v>0</v>
      </c>
      <c r="GR231">
        <v>0</v>
      </c>
      <c r="GS231">
        <v>0</v>
      </c>
      <c r="GT231">
        <v>49.3</v>
      </c>
      <c r="GU231">
        <v>53.27</v>
      </c>
      <c r="GV231">
        <v>3.66</v>
      </c>
      <c r="GW231">
        <v>35.96</v>
      </c>
      <c r="GX231">
        <v>31.93</v>
      </c>
      <c r="GY231">
        <v>32</v>
      </c>
      <c r="GZ231">
        <v>34.92</v>
      </c>
      <c r="HA231">
        <v>4.13</v>
      </c>
      <c r="HB231">
        <v>245.17</v>
      </c>
      <c r="HC231">
        <v>49.3</v>
      </c>
      <c r="HD231">
        <v>53.27</v>
      </c>
      <c r="HE231">
        <v>3.66</v>
      </c>
      <c r="HF231">
        <v>35.96</v>
      </c>
      <c r="HG231">
        <v>31.93</v>
      </c>
      <c r="HH231">
        <v>32</v>
      </c>
      <c r="HI231">
        <v>34.92</v>
      </c>
      <c r="HJ231">
        <v>4.13</v>
      </c>
      <c r="HK231">
        <v>245.17</v>
      </c>
      <c r="ID231">
        <v>0</v>
      </c>
      <c r="IE231">
        <v>2.4129499999999999</v>
      </c>
      <c r="IF231">
        <v>3.1638600000000003E-2</v>
      </c>
      <c r="IG231">
        <v>0.29689900000000002</v>
      </c>
      <c r="IH231">
        <v>0.62342900000000001</v>
      </c>
      <c r="II231">
        <v>0.35041600000000001</v>
      </c>
      <c r="IJ231">
        <v>0.41447200000000001</v>
      </c>
      <c r="IK231">
        <v>6.2929700000000005E-2</v>
      </c>
      <c r="IL231">
        <v>4.1927300000000001</v>
      </c>
      <c r="IM231">
        <v>52.2</v>
      </c>
      <c r="IN231">
        <v>20.100000000000001</v>
      </c>
      <c r="IO231">
        <v>32.1</v>
      </c>
      <c r="IP231">
        <v>52.2</v>
      </c>
      <c r="IQ231">
        <v>20.100000000000001</v>
      </c>
      <c r="IR231">
        <v>32.1</v>
      </c>
      <c r="IU231">
        <v>63.82</v>
      </c>
      <c r="IV231">
        <v>0</v>
      </c>
      <c r="IW231">
        <v>63.82</v>
      </c>
      <c r="IX231">
        <v>0</v>
      </c>
      <c r="IY231">
        <v>63.82</v>
      </c>
      <c r="IZ231">
        <v>0</v>
      </c>
      <c r="JA231">
        <v>142.19</v>
      </c>
      <c r="JB231">
        <v>0</v>
      </c>
      <c r="JK231">
        <v>1</v>
      </c>
      <c r="JL231">
        <v>2.8233299999999999</v>
      </c>
      <c r="JM231">
        <v>2.8233299999999999</v>
      </c>
      <c r="JP231">
        <v>4303.6400000000003</v>
      </c>
      <c r="JQ231">
        <v>2.8233299999999999</v>
      </c>
      <c r="JR231">
        <v>0.34</v>
      </c>
      <c r="JS231">
        <v>0.32</v>
      </c>
      <c r="JT231">
        <v>1.07</v>
      </c>
      <c r="JU231">
        <v>0.34</v>
      </c>
      <c r="JV231">
        <v>0.32</v>
      </c>
      <c r="JW231">
        <v>1.07</v>
      </c>
      <c r="JZ231">
        <v>1</v>
      </c>
      <c r="KA231">
        <v>1</v>
      </c>
      <c r="KB231">
        <v>21.023199999999999</v>
      </c>
      <c r="KC231">
        <v>21.268599999999999</v>
      </c>
      <c r="KD231">
        <v>21.023199999999999</v>
      </c>
      <c r="KE231">
        <v>21.268599999999999</v>
      </c>
      <c r="KF231">
        <v>44.791699999999999</v>
      </c>
      <c r="KG231">
        <v>45.522199999999998</v>
      </c>
      <c r="KJ231">
        <v>454.69200000000001</v>
      </c>
      <c r="KK231">
        <v>49.928699999999999</v>
      </c>
      <c r="KL231">
        <v>55.284100000000002</v>
      </c>
      <c r="KM231">
        <v>232.35400000000001</v>
      </c>
      <c r="KN231">
        <v>0</v>
      </c>
      <c r="KO231">
        <v>-658.89300000000003</v>
      </c>
      <c r="KP231">
        <v>0</v>
      </c>
      <c r="KQ231">
        <v>0</v>
      </c>
      <c r="KR231">
        <v>109.703</v>
      </c>
      <c r="KS231">
        <v>387.98899999999998</v>
      </c>
      <c r="KT231">
        <v>413.96499999999997</v>
      </c>
      <c r="KU231">
        <v>26.198699999999999</v>
      </c>
      <c r="KV231">
        <v>1071.22</v>
      </c>
      <c r="KW231">
        <v>0</v>
      </c>
      <c r="KX231">
        <v>0</v>
      </c>
      <c r="KY231">
        <v>0</v>
      </c>
      <c r="KZ231">
        <v>0</v>
      </c>
      <c r="LA231">
        <v>0</v>
      </c>
      <c r="LB231">
        <v>454.69200000000001</v>
      </c>
      <c r="LC231">
        <v>49.928699999999999</v>
      </c>
      <c r="LD231">
        <v>55.284100000000002</v>
      </c>
      <c r="LE231">
        <v>232.35400000000001</v>
      </c>
      <c r="LF231">
        <v>-658.89300000000003</v>
      </c>
      <c r="LG231">
        <v>109.703</v>
      </c>
      <c r="LH231">
        <v>387.98899999999998</v>
      </c>
      <c r="LI231">
        <v>413.96499999999997</v>
      </c>
      <c r="LJ231">
        <v>26.198699999999999</v>
      </c>
      <c r="LK231">
        <v>1071.22</v>
      </c>
      <c r="LL231">
        <v>0</v>
      </c>
      <c r="LM231">
        <v>0</v>
      </c>
      <c r="LN231">
        <v>0</v>
      </c>
      <c r="LO231">
        <v>0</v>
      </c>
      <c r="LP231">
        <v>861.56</v>
      </c>
      <c r="LQ231">
        <v>272.673</v>
      </c>
      <c r="LR231">
        <v>55.284100000000002</v>
      </c>
      <c r="LS231">
        <v>534.86199999999997</v>
      </c>
      <c r="LT231">
        <v>463.08</v>
      </c>
      <c r="LU231">
        <v>480.24</v>
      </c>
      <c r="LV231">
        <v>522.63300000000004</v>
      </c>
      <c r="LW231">
        <v>71.471400000000003</v>
      </c>
      <c r="LX231">
        <v>3261.8</v>
      </c>
      <c r="LY231">
        <v>0</v>
      </c>
      <c r="LZ231">
        <v>0</v>
      </c>
      <c r="MA231">
        <v>0</v>
      </c>
      <c r="MB231">
        <v>0</v>
      </c>
    </row>
    <row r="232" spans="1:340" x14ac:dyDescent="0.25">
      <c r="A232" s="26">
        <v>44502.61482638889</v>
      </c>
      <c r="B232" t="s">
        <v>1572</v>
      </c>
      <c r="C232" t="s">
        <v>1121</v>
      </c>
      <c r="D232">
        <v>13</v>
      </c>
      <c r="E232">
        <v>1</v>
      </c>
      <c r="F232">
        <v>2100</v>
      </c>
      <c r="G232" t="s">
        <v>87</v>
      </c>
      <c r="H232" t="s">
        <v>393</v>
      </c>
      <c r="I232">
        <v>0</v>
      </c>
      <c r="J232">
        <v>0</v>
      </c>
      <c r="K232">
        <v>0</v>
      </c>
      <c r="L232">
        <v>31.9</v>
      </c>
      <c r="O232">
        <v>1847.67</v>
      </c>
      <c r="P232">
        <v>1298.0999999999999</v>
      </c>
      <c r="Q232">
        <v>278.41300000000001</v>
      </c>
      <c r="R232">
        <v>1086.46</v>
      </c>
      <c r="S232">
        <v>0</v>
      </c>
      <c r="T232">
        <v>-5343.73</v>
      </c>
      <c r="U232">
        <v>0</v>
      </c>
      <c r="V232">
        <v>0</v>
      </c>
      <c r="W232">
        <v>505.55700000000002</v>
      </c>
      <c r="X232">
        <v>2027.12</v>
      </c>
      <c r="Y232">
        <v>2025.88</v>
      </c>
      <c r="Z232">
        <v>119.621</v>
      </c>
      <c r="AA232">
        <v>3845.09</v>
      </c>
      <c r="AB232">
        <v>4510.6499999999996</v>
      </c>
      <c r="AC232">
        <v>0</v>
      </c>
      <c r="AD232">
        <v>0</v>
      </c>
      <c r="AE232">
        <v>0</v>
      </c>
      <c r="AF232">
        <v>0</v>
      </c>
      <c r="AG232">
        <v>0</v>
      </c>
      <c r="AH232">
        <v>0</v>
      </c>
      <c r="AI232">
        <v>22.38</v>
      </c>
      <c r="AJ232">
        <v>41.52</v>
      </c>
      <c r="AK232">
        <v>3.69</v>
      </c>
      <c r="AL232">
        <v>14.01</v>
      </c>
      <c r="AM232">
        <v>0</v>
      </c>
      <c r="AN232">
        <v>-59.27</v>
      </c>
      <c r="AO232">
        <v>0</v>
      </c>
      <c r="AP232">
        <v>0</v>
      </c>
      <c r="AQ232">
        <v>7.52</v>
      </c>
      <c r="AR232">
        <v>29.13</v>
      </c>
      <c r="AS232">
        <v>27.67</v>
      </c>
      <c r="AT232">
        <v>1.65</v>
      </c>
      <c r="AU232">
        <v>88.3</v>
      </c>
      <c r="AV232">
        <v>81.599999999999994</v>
      </c>
      <c r="BI232">
        <v>0</v>
      </c>
      <c r="BJ232">
        <v>1.9944299999999999</v>
      </c>
      <c r="BK232">
        <v>3.1791600000000003E-2</v>
      </c>
      <c r="BL232">
        <v>6.6148799999999994E-2</v>
      </c>
      <c r="BM232">
        <v>0</v>
      </c>
      <c r="BN232">
        <v>-7.9702200000000001E-2</v>
      </c>
      <c r="BO232">
        <v>0</v>
      </c>
      <c r="BP232">
        <v>0</v>
      </c>
      <c r="BQ232">
        <v>0.134212</v>
      </c>
      <c r="BR232">
        <v>0.390598</v>
      </c>
      <c r="BS232">
        <v>0.30364400000000002</v>
      </c>
      <c r="BT232">
        <v>2.03874E-2</v>
      </c>
      <c r="BU232">
        <v>2.86151</v>
      </c>
      <c r="BV232">
        <v>2.0923699999999998</v>
      </c>
      <c r="BW232">
        <v>1847.67</v>
      </c>
      <c r="BX232">
        <v>1298.0999999999999</v>
      </c>
      <c r="BY232">
        <v>278.41300000000001</v>
      </c>
      <c r="BZ232">
        <v>1086.46</v>
      </c>
      <c r="CA232">
        <v>-5343.73</v>
      </c>
      <c r="CB232">
        <v>505.55700000000002</v>
      </c>
      <c r="CC232">
        <v>2027.12</v>
      </c>
      <c r="CD232">
        <v>2025.88</v>
      </c>
      <c r="CE232">
        <v>119.621</v>
      </c>
      <c r="CF232">
        <v>3845.09</v>
      </c>
      <c r="CG232">
        <v>4510.6499999999996</v>
      </c>
      <c r="CH232">
        <v>0</v>
      </c>
      <c r="CI232">
        <v>0</v>
      </c>
      <c r="CJ232">
        <v>0</v>
      </c>
      <c r="CK232">
        <v>0</v>
      </c>
      <c r="CL232">
        <v>0</v>
      </c>
      <c r="CM232">
        <v>22.38</v>
      </c>
      <c r="CN232">
        <v>41.52</v>
      </c>
      <c r="CO232">
        <v>3.69</v>
      </c>
      <c r="CP232">
        <v>14.01</v>
      </c>
      <c r="CQ232">
        <v>-59.27</v>
      </c>
      <c r="CR232">
        <v>7.52</v>
      </c>
      <c r="CS232">
        <v>29.13</v>
      </c>
      <c r="CT232">
        <v>27.67</v>
      </c>
      <c r="CU232">
        <v>1.65</v>
      </c>
      <c r="CV232">
        <v>88.3</v>
      </c>
      <c r="CW232">
        <v>81.599999999999994</v>
      </c>
      <c r="DH232">
        <v>0</v>
      </c>
      <c r="DI232">
        <v>1.9944299999999999</v>
      </c>
      <c r="DJ232">
        <v>3.1791600000000003E-2</v>
      </c>
      <c r="DK232">
        <v>6.6148799999999994E-2</v>
      </c>
      <c r="DL232">
        <v>-7.9702200000000001E-2</v>
      </c>
      <c r="DM232">
        <v>0.134212</v>
      </c>
      <c r="DN232">
        <v>0.390598</v>
      </c>
      <c r="DO232">
        <v>0.30364400000000002</v>
      </c>
      <c r="DP232">
        <v>2.03874E-2</v>
      </c>
      <c r="DQ232">
        <v>2.86151</v>
      </c>
      <c r="DR232">
        <v>2.0923699999999998</v>
      </c>
      <c r="DS232" t="s">
        <v>1352</v>
      </c>
      <c r="DT232" t="s">
        <v>670</v>
      </c>
      <c r="DU232" t="s">
        <v>665</v>
      </c>
      <c r="DV232" t="s">
        <v>501</v>
      </c>
      <c r="DW232">
        <v>0</v>
      </c>
      <c r="DX232">
        <v>0</v>
      </c>
      <c r="DY232">
        <v>0</v>
      </c>
      <c r="DZ232">
        <v>0</v>
      </c>
      <c r="EC232">
        <v>1847.67</v>
      </c>
      <c r="ED232">
        <v>1298.0999999999999</v>
      </c>
      <c r="EE232">
        <v>278.41300000000001</v>
      </c>
      <c r="EF232">
        <v>1086.46</v>
      </c>
      <c r="EG232">
        <v>0</v>
      </c>
      <c r="EH232">
        <v>-5343.73</v>
      </c>
      <c r="EI232">
        <v>0</v>
      </c>
      <c r="EJ232">
        <v>0</v>
      </c>
      <c r="EK232">
        <v>505.55700000000002</v>
      </c>
      <c r="EL232">
        <v>2027.12</v>
      </c>
      <c r="EM232">
        <v>2025.88</v>
      </c>
      <c r="EN232">
        <v>119.621</v>
      </c>
      <c r="EO232">
        <v>3845.09</v>
      </c>
      <c r="EP232">
        <v>0</v>
      </c>
      <c r="EQ232">
        <v>0</v>
      </c>
      <c r="ER232">
        <v>0</v>
      </c>
      <c r="ES232">
        <v>0</v>
      </c>
      <c r="ET232">
        <v>0</v>
      </c>
      <c r="EU232">
        <v>22.38</v>
      </c>
      <c r="EV232">
        <v>41.52</v>
      </c>
      <c r="EW232">
        <v>3.69</v>
      </c>
      <c r="EX232">
        <v>14.01</v>
      </c>
      <c r="EY232">
        <v>0</v>
      </c>
      <c r="EZ232">
        <v>-59.27</v>
      </c>
      <c r="FA232">
        <v>0</v>
      </c>
      <c r="FB232">
        <v>0</v>
      </c>
      <c r="FC232">
        <v>7.52</v>
      </c>
      <c r="FD232">
        <v>29.13</v>
      </c>
      <c r="FE232">
        <v>27.67</v>
      </c>
      <c r="FF232">
        <v>1.65</v>
      </c>
      <c r="FG232">
        <v>88.3</v>
      </c>
      <c r="FT232">
        <v>0</v>
      </c>
      <c r="FU232">
        <v>1.9944299999999999</v>
      </c>
      <c r="FV232">
        <v>3.1791600000000003E-2</v>
      </c>
      <c r="FW232">
        <v>6.6148799999999994E-2</v>
      </c>
      <c r="FX232">
        <v>0</v>
      </c>
      <c r="FY232">
        <v>-7.9702200000000001E-2</v>
      </c>
      <c r="FZ232">
        <v>0</v>
      </c>
      <c r="GA232">
        <v>0</v>
      </c>
      <c r="GB232">
        <v>0.134212</v>
      </c>
      <c r="GC232">
        <v>0.390598</v>
      </c>
      <c r="GD232">
        <v>0.30364400000000002</v>
      </c>
      <c r="GE232">
        <v>2.03874E-2</v>
      </c>
      <c r="GF232">
        <v>2.86151</v>
      </c>
      <c r="GG232">
        <v>3678.31</v>
      </c>
      <c r="GH232">
        <v>3536.87</v>
      </c>
      <c r="GI232">
        <v>278.41300000000001</v>
      </c>
      <c r="GJ232">
        <v>2557.36</v>
      </c>
      <c r="GK232">
        <v>2135</v>
      </c>
      <c r="GL232">
        <v>2349</v>
      </c>
      <c r="GM232">
        <v>2531</v>
      </c>
      <c r="GN232">
        <v>297.5</v>
      </c>
      <c r="GO232">
        <v>17363.5</v>
      </c>
      <c r="GP232">
        <v>0</v>
      </c>
      <c r="GQ232">
        <v>0</v>
      </c>
      <c r="GR232">
        <v>0</v>
      </c>
      <c r="GS232">
        <v>0</v>
      </c>
      <c r="GT232">
        <v>44.5</v>
      </c>
      <c r="GU232">
        <v>90.75</v>
      </c>
      <c r="GV232">
        <v>3.69</v>
      </c>
      <c r="GW232">
        <v>33.94</v>
      </c>
      <c r="GX232">
        <v>32.729999999999997</v>
      </c>
      <c r="GY232">
        <v>32.200000000000003</v>
      </c>
      <c r="GZ232">
        <v>35.159999999999997</v>
      </c>
      <c r="HA232">
        <v>4.22</v>
      </c>
      <c r="HB232">
        <v>277.19</v>
      </c>
      <c r="HC232">
        <v>44.5</v>
      </c>
      <c r="HD232">
        <v>90.75</v>
      </c>
      <c r="HE232">
        <v>3.69</v>
      </c>
      <c r="HF232">
        <v>33.94</v>
      </c>
      <c r="HG232">
        <v>32.729999999999997</v>
      </c>
      <c r="HH232">
        <v>32.200000000000003</v>
      </c>
      <c r="HI232">
        <v>35.159999999999997</v>
      </c>
      <c r="HJ232">
        <v>4.22</v>
      </c>
      <c r="HK232">
        <v>277.19</v>
      </c>
      <c r="ID232">
        <v>0</v>
      </c>
      <c r="IE232">
        <v>3.2858900000000002</v>
      </c>
      <c r="IF232">
        <v>3.1791600000000003E-2</v>
      </c>
      <c r="IG232">
        <v>0.154505</v>
      </c>
      <c r="IH232">
        <v>0.62342900000000001</v>
      </c>
      <c r="II232">
        <v>0.35041600000000001</v>
      </c>
      <c r="IJ232">
        <v>0.41447200000000001</v>
      </c>
      <c r="IK232">
        <v>6.2929700000000005E-2</v>
      </c>
      <c r="IL232">
        <v>4.9234299999999998</v>
      </c>
      <c r="IM232">
        <v>53.2</v>
      </c>
      <c r="IN232">
        <v>21.3</v>
      </c>
      <c r="IO232">
        <v>31.9</v>
      </c>
      <c r="IP232">
        <v>53.2</v>
      </c>
      <c r="IQ232">
        <v>21.3</v>
      </c>
      <c r="IR232">
        <v>31.9</v>
      </c>
      <c r="IU232">
        <v>81.599999999999994</v>
      </c>
      <c r="IV232">
        <v>0</v>
      </c>
      <c r="IW232">
        <v>81.599999999999994</v>
      </c>
      <c r="IX232">
        <v>0</v>
      </c>
      <c r="IY232">
        <v>81.599999999999994</v>
      </c>
      <c r="IZ232">
        <v>0</v>
      </c>
      <c r="JA232">
        <v>172.88</v>
      </c>
      <c r="JB232">
        <v>0</v>
      </c>
      <c r="JK232">
        <v>1</v>
      </c>
      <c r="JL232">
        <v>3.5448400000000002</v>
      </c>
      <c r="JM232">
        <v>3.5448400000000002</v>
      </c>
      <c r="JP232">
        <v>5345.3</v>
      </c>
      <c r="JQ232">
        <v>3.5448400000000002</v>
      </c>
      <c r="JR232">
        <v>0.39</v>
      </c>
      <c r="JS232">
        <v>0.44</v>
      </c>
      <c r="JT232">
        <v>1.0900000000000001</v>
      </c>
      <c r="JU232">
        <v>0.39</v>
      </c>
      <c r="JV232">
        <v>0.44</v>
      </c>
      <c r="JW232">
        <v>1.0900000000000001</v>
      </c>
      <c r="JZ232">
        <v>1</v>
      </c>
      <c r="KA232">
        <v>1</v>
      </c>
      <c r="KB232">
        <v>24.646899999999999</v>
      </c>
      <c r="KC232">
        <v>24.966200000000001</v>
      </c>
      <c r="KD232">
        <v>24.646899999999999</v>
      </c>
      <c r="KE232">
        <v>24.966200000000001</v>
      </c>
      <c r="KF232">
        <v>54.215000000000003</v>
      </c>
      <c r="KG232">
        <v>55.137799999999999</v>
      </c>
      <c r="KJ232">
        <v>389.822</v>
      </c>
      <c r="KK232">
        <v>311.84899999999999</v>
      </c>
      <c r="KL232">
        <v>55.551400000000001</v>
      </c>
      <c r="KM232">
        <v>211.602</v>
      </c>
      <c r="KN232">
        <v>0</v>
      </c>
      <c r="KO232">
        <v>-825.54300000000001</v>
      </c>
      <c r="KP232">
        <v>0</v>
      </c>
      <c r="KQ232">
        <v>0</v>
      </c>
      <c r="KR232">
        <v>109.703</v>
      </c>
      <c r="KS232">
        <v>393.512</v>
      </c>
      <c r="KT232">
        <v>413.96499999999997</v>
      </c>
      <c r="KU232">
        <v>26.198699999999999</v>
      </c>
      <c r="KV232">
        <v>1086.6600000000001</v>
      </c>
      <c r="KW232">
        <v>0</v>
      </c>
      <c r="KX232">
        <v>0</v>
      </c>
      <c r="KY232">
        <v>0</v>
      </c>
      <c r="KZ232">
        <v>0</v>
      </c>
      <c r="LA232">
        <v>0</v>
      </c>
      <c r="LB232">
        <v>389.822</v>
      </c>
      <c r="LC232">
        <v>311.84899999999999</v>
      </c>
      <c r="LD232">
        <v>55.551400000000001</v>
      </c>
      <c r="LE232">
        <v>211.602</v>
      </c>
      <c r="LF232">
        <v>-825.54300000000001</v>
      </c>
      <c r="LG232">
        <v>109.703</v>
      </c>
      <c r="LH232">
        <v>393.512</v>
      </c>
      <c r="LI232">
        <v>413.96499999999997</v>
      </c>
      <c r="LJ232">
        <v>26.198699999999999</v>
      </c>
      <c r="LK232">
        <v>1086.6600000000001</v>
      </c>
      <c r="LL232">
        <v>0</v>
      </c>
      <c r="LM232">
        <v>0</v>
      </c>
      <c r="LN232">
        <v>0</v>
      </c>
      <c r="LO232">
        <v>0</v>
      </c>
      <c r="LP232">
        <v>770.976</v>
      </c>
      <c r="LQ232">
        <v>809.73900000000003</v>
      </c>
      <c r="LR232">
        <v>55.551400000000001</v>
      </c>
      <c r="LS232">
        <v>496.803</v>
      </c>
      <c r="LT232">
        <v>463.08</v>
      </c>
      <c r="LU232">
        <v>480.24</v>
      </c>
      <c r="LV232">
        <v>522.63300000000004</v>
      </c>
      <c r="LW232">
        <v>71.471400000000003</v>
      </c>
      <c r="LX232">
        <v>3670.49</v>
      </c>
      <c r="LY232">
        <v>0</v>
      </c>
      <c r="LZ232">
        <v>0</v>
      </c>
      <c r="MA232">
        <v>0</v>
      </c>
      <c r="MB232">
        <v>0</v>
      </c>
    </row>
    <row r="233" spans="1:340" x14ac:dyDescent="0.25">
      <c r="A233" s="26">
        <v>44502.615185185183</v>
      </c>
      <c r="B233" t="s">
        <v>1573</v>
      </c>
      <c r="C233" t="s">
        <v>1123</v>
      </c>
      <c r="D233">
        <v>14</v>
      </c>
      <c r="E233">
        <v>1</v>
      </c>
      <c r="F233">
        <v>2100</v>
      </c>
      <c r="G233" t="s">
        <v>87</v>
      </c>
      <c r="H233" t="s">
        <v>393</v>
      </c>
      <c r="I233">
        <v>0</v>
      </c>
      <c r="J233">
        <v>0</v>
      </c>
      <c r="K233">
        <v>0</v>
      </c>
      <c r="L233">
        <v>32.299999999999997</v>
      </c>
      <c r="O233">
        <v>2281.34</v>
      </c>
      <c r="P233">
        <v>1101.79</v>
      </c>
      <c r="Q233">
        <v>275.608</v>
      </c>
      <c r="R233">
        <v>1219.8499999999999</v>
      </c>
      <c r="S233">
        <v>0</v>
      </c>
      <c r="T233">
        <v>-5152.57</v>
      </c>
      <c r="U233">
        <v>0</v>
      </c>
      <c r="V233">
        <v>0</v>
      </c>
      <c r="W233">
        <v>505.55700000000002</v>
      </c>
      <c r="X233">
        <v>2017.01</v>
      </c>
      <c r="Y233">
        <v>2025.88</v>
      </c>
      <c r="Z233">
        <v>119.621</v>
      </c>
      <c r="AA233">
        <v>4394.08</v>
      </c>
      <c r="AB233">
        <v>4878.58</v>
      </c>
      <c r="AC233">
        <v>0</v>
      </c>
      <c r="AD233">
        <v>0</v>
      </c>
      <c r="AE233">
        <v>0</v>
      </c>
      <c r="AF233">
        <v>0</v>
      </c>
      <c r="AG233">
        <v>0</v>
      </c>
      <c r="AH233">
        <v>0</v>
      </c>
      <c r="AI233">
        <v>26.5</v>
      </c>
      <c r="AJ233">
        <v>34.619999999999997</v>
      </c>
      <c r="AK233">
        <v>3.52</v>
      </c>
      <c r="AL233">
        <v>14.69</v>
      </c>
      <c r="AM233">
        <v>0</v>
      </c>
      <c r="AN233">
        <v>-56.75</v>
      </c>
      <c r="AO233">
        <v>0</v>
      </c>
      <c r="AP233">
        <v>0</v>
      </c>
      <c r="AQ233">
        <v>7.03</v>
      </c>
      <c r="AR233">
        <v>27.16</v>
      </c>
      <c r="AS233">
        <v>26.55</v>
      </c>
      <c r="AT233">
        <v>1.57</v>
      </c>
      <c r="AU233">
        <v>84.89</v>
      </c>
      <c r="AV233">
        <v>79.33</v>
      </c>
      <c r="BI233">
        <v>0</v>
      </c>
      <c r="BJ233">
        <v>1.68879</v>
      </c>
      <c r="BK233">
        <v>3.1471300000000001E-2</v>
      </c>
      <c r="BL233">
        <v>7.4290400000000006E-2</v>
      </c>
      <c r="BM233">
        <v>0</v>
      </c>
      <c r="BN233">
        <v>-4.5045000000000002E-2</v>
      </c>
      <c r="BO233">
        <v>0</v>
      </c>
      <c r="BP233">
        <v>0</v>
      </c>
      <c r="BQ233">
        <v>0.134212</v>
      </c>
      <c r="BR233">
        <v>0.38983200000000001</v>
      </c>
      <c r="BS233">
        <v>0.30364400000000002</v>
      </c>
      <c r="BT233">
        <v>2.03874E-2</v>
      </c>
      <c r="BU233">
        <v>2.5975799999999998</v>
      </c>
      <c r="BV233">
        <v>1.7945500000000001</v>
      </c>
      <c r="BW233">
        <v>2281.34</v>
      </c>
      <c r="BX233">
        <v>1101.79</v>
      </c>
      <c r="BY233">
        <v>275.608</v>
      </c>
      <c r="BZ233">
        <v>1219.8499999999999</v>
      </c>
      <c r="CA233">
        <v>-5152.57</v>
      </c>
      <c r="CB233">
        <v>505.55700000000002</v>
      </c>
      <c r="CC233">
        <v>2017.01</v>
      </c>
      <c r="CD233">
        <v>2025.88</v>
      </c>
      <c r="CE233">
        <v>119.621</v>
      </c>
      <c r="CF233">
        <v>4394.08</v>
      </c>
      <c r="CG233">
        <v>4878.58</v>
      </c>
      <c r="CH233">
        <v>0</v>
      </c>
      <c r="CI233">
        <v>0</v>
      </c>
      <c r="CJ233">
        <v>0</v>
      </c>
      <c r="CK233">
        <v>0</v>
      </c>
      <c r="CL233">
        <v>0</v>
      </c>
      <c r="CM233">
        <v>26.5</v>
      </c>
      <c r="CN233">
        <v>34.619999999999997</v>
      </c>
      <c r="CO233">
        <v>3.52</v>
      </c>
      <c r="CP233">
        <v>14.69</v>
      </c>
      <c r="CQ233">
        <v>-56.75</v>
      </c>
      <c r="CR233">
        <v>7.03</v>
      </c>
      <c r="CS233">
        <v>27.16</v>
      </c>
      <c r="CT233">
        <v>26.55</v>
      </c>
      <c r="CU233">
        <v>1.57</v>
      </c>
      <c r="CV233">
        <v>84.89</v>
      </c>
      <c r="CW233">
        <v>79.33</v>
      </c>
      <c r="DH233">
        <v>0</v>
      </c>
      <c r="DI233">
        <v>1.68879</v>
      </c>
      <c r="DJ233">
        <v>3.1471300000000001E-2</v>
      </c>
      <c r="DK233">
        <v>7.4290400000000006E-2</v>
      </c>
      <c r="DL233">
        <v>-4.5045000000000002E-2</v>
      </c>
      <c r="DM233">
        <v>0.134212</v>
      </c>
      <c r="DN233">
        <v>0.38983200000000001</v>
      </c>
      <c r="DO233">
        <v>0.30364400000000002</v>
      </c>
      <c r="DP233">
        <v>2.03874E-2</v>
      </c>
      <c r="DQ233">
        <v>2.5975799999999998</v>
      </c>
      <c r="DR233">
        <v>1.7945500000000001</v>
      </c>
      <c r="DS233" t="s">
        <v>1352</v>
      </c>
      <c r="DT233" t="s">
        <v>670</v>
      </c>
      <c r="DU233" t="s">
        <v>665</v>
      </c>
      <c r="DV233" t="s">
        <v>501</v>
      </c>
      <c r="DW233">
        <v>0</v>
      </c>
      <c r="DX233">
        <v>0</v>
      </c>
      <c r="DY233">
        <v>0</v>
      </c>
      <c r="DZ233">
        <v>0</v>
      </c>
      <c r="EC233">
        <v>2281.34</v>
      </c>
      <c r="ED233">
        <v>1101.79</v>
      </c>
      <c r="EE233">
        <v>275.608</v>
      </c>
      <c r="EF233">
        <v>1219.8499999999999</v>
      </c>
      <c r="EG233">
        <v>0</v>
      </c>
      <c r="EH233">
        <v>-5152.57</v>
      </c>
      <c r="EI233">
        <v>0</v>
      </c>
      <c r="EJ233">
        <v>0</v>
      </c>
      <c r="EK233">
        <v>505.55700000000002</v>
      </c>
      <c r="EL233">
        <v>2017.01</v>
      </c>
      <c r="EM233">
        <v>2025.88</v>
      </c>
      <c r="EN233">
        <v>119.621</v>
      </c>
      <c r="EO233">
        <v>4394.08</v>
      </c>
      <c r="EP233">
        <v>0</v>
      </c>
      <c r="EQ233">
        <v>0</v>
      </c>
      <c r="ER233">
        <v>0</v>
      </c>
      <c r="ES233">
        <v>0</v>
      </c>
      <c r="ET233">
        <v>0</v>
      </c>
      <c r="EU233">
        <v>26.5</v>
      </c>
      <c r="EV233">
        <v>34.619999999999997</v>
      </c>
      <c r="EW233">
        <v>3.52</v>
      </c>
      <c r="EX233">
        <v>14.69</v>
      </c>
      <c r="EY233">
        <v>0</v>
      </c>
      <c r="EZ233">
        <v>-56.75</v>
      </c>
      <c r="FA233">
        <v>0</v>
      </c>
      <c r="FB233">
        <v>0</v>
      </c>
      <c r="FC233">
        <v>7.03</v>
      </c>
      <c r="FD233">
        <v>27.16</v>
      </c>
      <c r="FE233">
        <v>26.55</v>
      </c>
      <c r="FF233">
        <v>1.57</v>
      </c>
      <c r="FG233">
        <v>84.89</v>
      </c>
      <c r="FT233">
        <v>0</v>
      </c>
      <c r="FU233">
        <v>1.68879</v>
      </c>
      <c r="FV233">
        <v>3.1471300000000001E-2</v>
      </c>
      <c r="FW233">
        <v>7.4290400000000006E-2</v>
      </c>
      <c r="FX233">
        <v>0</v>
      </c>
      <c r="FY233">
        <v>-4.5045000000000002E-2</v>
      </c>
      <c r="FZ233">
        <v>0</v>
      </c>
      <c r="GA233">
        <v>0</v>
      </c>
      <c r="GB233">
        <v>0.134212</v>
      </c>
      <c r="GC233">
        <v>0.38983200000000001</v>
      </c>
      <c r="GD233">
        <v>0.30364400000000002</v>
      </c>
      <c r="GE233">
        <v>2.03874E-2</v>
      </c>
      <c r="GF233">
        <v>2.5975799999999998</v>
      </c>
      <c r="GG233">
        <v>4458.28</v>
      </c>
      <c r="GH233">
        <v>3030.12</v>
      </c>
      <c r="GI233">
        <v>275.608</v>
      </c>
      <c r="GJ233">
        <v>2639.36</v>
      </c>
      <c r="GK233">
        <v>2135</v>
      </c>
      <c r="GL233">
        <v>2349</v>
      </c>
      <c r="GM233">
        <v>2531</v>
      </c>
      <c r="GN233">
        <v>297.5</v>
      </c>
      <c r="GO233">
        <v>17715.900000000001</v>
      </c>
      <c r="GP233">
        <v>0</v>
      </c>
      <c r="GQ233">
        <v>0</v>
      </c>
      <c r="GR233">
        <v>0</v>
      </c>
      <c r="GS233">
        <v>0</v>
      </c>
      <c r="GT233">
        <v>51.69</v>
      </c>
      <c r="GU233">
        <v>76.010000000000005</v>
      </c>
      <c r="GV233">
        <v>3.52</v>
      </c>
      <c r="GW233">
        <v>32.81</v>
      </c>
      <c r="GX233">
        <v>30.24</v>
      </c>
      <c r="GY233">
        <v>30.85</v>
      </c>
      <c r="GZ233">
        <v>33.630000000000003</v>
      </c>
      <c r="HA233">
        <v>3.96</v>
      </c>
      <c r="HB233">
        <v>262.70999999999998</v>
      </c>
      <c r="HC233">
        <v>51.69</v>
      </c>
      <c r="HD233">
        <v>76.010000000000005</v>
      </c>
      <c r="HE233">
        <v>3.52</v>
      </c>
      <c r="HF233">
        <v>32.81</v>
      </c>
      <c r="HG233">
        <v>30.24</v>
      </c>
      <c r="HH233">
        <v>30.85</v>
      </c>
      <c r="HI233">
        <v>33.630000000000003</v>
      </c>
      <c r="HJ233">
        <v>3.96</v>
      </c>
      <c r="HK233">
        <v>262.70999999999998</v>
      </c>
      <c r="ID233">
        <v>0</v>
      </c>
      <c r="IE233">
        <v>2.6802000000000001</v>
      </c>
      <c r="IF233">
        <v>3.1471300000000001E-2</v>
      </c>
      <c r="IG233">
        <v>0.17139099999999999</v>
      </c>
      <c r="IH233">
        <v>0.62342900000000001</v>
      </c>
      <c r="II233">
        <v>0.35041600000000001</v>
      </c>
      <c r="IJ233">
        <v>0.41447200000000001</v>
      </c>
      <c r="IK233">
        <v>6.2929700000000005E-2</v>
      </c>
      <c r="IL233">
        <v>4.3343100000000003</v>
      </c>
      <c r="IM233">
        <v>53.9</v>
      </c>
      <c r="IN233">
        <v>21.6</v>
      </c>
      <c r="IO233">
        <v>32.299999999999997</v>
      </c>
      <c r="IP233">
        <v>53.9</v>
      </c>
      <c r="IQ233">
        <v>21.6</v>
      </c>
      <c r="IR233">
        <v>32.299999999999997</v>
      </c>
      <c r="IU233">
        <v>79.33</v>
      </c>
      <c r="IV233">
        <v>0</v>
      </c>
      <c r="IW233">
        <v>79.33</v>
      </c>
      <c r="IX233">
        <v>0</v>
      </c>
      <c r="IY233">
        <v>79.33</v>
      </c>
      <c r="IZ233">
        <v>0</v>
      </c>
      <c r="JA233">
        <v>164.03</v>
      </c>
      <c r="JB233">
        <v>0</v>
      </c>
      <c r="JK233">
        <v>1</v>
      </c>
      <c r="JL233">
        <v>2.9386700000000001</v>
      </c>
      <c r="JM233">
        <v>2.9386700000000001</v>
      </c>
      <c r="JP233">
        <v>5154.08</v>
      </c>
      <c r="JQ233">
        <v>2.9386700000000001</v>
      </c>
      <c r="JR233">
        <v>0.3</v>
      </c>
      <c r="JS233">
        <v>0.23</v>
      </c>
      <c r="JT233">
        <v>1.39</v>
      </c>
      <c r="JU233">
        <v>0.3</v>
      </c>
      <c r="JV233">
        <v>0.23</v>
      </c>
      <c r="JW233">
        <v>1.39</v>
      </c>
      <c r="JZ233">
        <v>1</v>
      </c>
      <c r="KA233">
        <v>1</v>
      </c>
      <c r="KB233">
        <v>22.9514</v>
      </c>
      <c r="KC233">
        <v>23.2361</v>
      </c>
      <c r="KD233">
        <v>22.9514</v>
      </c>
      <c r="KE233">
        <v>23.2361</v>
      </c>
      <c r="KF233">
        <v>51.512900000000002</v>
      </c>
      <c r="KG233">
        <v>52.380499999999998</v>
      </c>
      <c r="KJ233">
        <v>472.60700000000003</v>
      </c>
      <c r="KK233">
        <v>290.68200000000002</v>
      </c>
      <c r="KL233">
        <v>51.108499999999999</v>
      </c>
      <c r="KM233">
        <v>217.16200000000001</v>
      </c>
      <c r="KN233">
        <v>0</v>
      </c>
      <c r="KO233">
        <v>-524.346</v>
      </c>
      <c r="KP233">
        <v>0</v>
      </c>
      <c r="KQ233">
        <v>0</v>
      </c>
      <c r="KR233">
        <v>110.455</v>
      </c>
      <c r="KS233">
        <v>351.45699999999999</v>
      </c>
      <c r="KT233">
        <v>395.209</v>
      </c>
      <c r="KU233">
        <v>26.3203</v>
      </c>
      <c r="KV233">
        <v>1390.65</v>
      </c>
      <c r="KW233">
        <v>0</v>
      </c>
      <c r="KX233">
        <v>0</v>
      </c>
      <c r="KY233">
        <v>0</v>
      </c>
      <c r="KZ233">
        <v>0</v>
      </c>
      <c r="LA233">
        <v>0</v>
      </c>
      <c r="LB233">
        <v>472.60700000000003</v>
      </c>
      <c r="LC233">
        <v>290.68200000000002</v>
      </c>
      <c r="LD233">
        <v>51.108499999999999</v>
      </c>
      <c r="LE233">
        <v>217.16200000000001</v>
      </c>
      <c r="LF233">
        <v>-524.346</v>
      </c>
      <c r="LG233">
        <v>110.455</v>
      </c>
      <c r="LH233">
        <v>351.45699999999999</v>
      </c>
      <c r="LI233">
        <v>395.209</v>
      </c>
      <c r="LJ233">
        <v>26.3203</v>
      </c>
      <c r="LK233">
        <v>1390.65</v>
      </c>
      <c r="LL233">
        <v>0</v>
      </c>
      <c r="LM233">
        <v>0</v>
      </c>
      <c r="LN233">
        <v>0</v>
      </c>
      <c r="LO233">
        <v>0</v>
      </c>
      <c r="LP233">
        <v>912.72299999999996</v>
      </c>
      <c r="LQ233">
        <v>687.24699999999996</v>
      </c>
      <c r="LR233">
        <v>51.108499999999999</v>
      </c>
      <c r="LS233">
        <v>466.93400000000003</v>
      </c>
      <c r="LT233">
        <v>466.012</v>
      </c>
      <c r="LU233">
        <v>457.12900000000002</v>
      </c>
      <c r="LV233">
        <v>502.21600000000001</v>
      </c>
      <c r="LW233">
        <v>78.617400000000004</v>
      </c>
      <c r="LX233">
        <v>3621.99</v>
      </c>
      <c r="LY233">
        <v>0</v>
      </c>
      <c r="LZ233">
        <v>0</v>
      </c>
      <c r="MA233">
        <v>0</v>
      </c>
      <c r="MB233">
        <v>0</v>
      </c>
    </row>
    <row r="234" spans="1:340" x14ac:dyDescent="0.25">
      <c r="A234" s="26">
        <v>44502.615543981483</v>
      </c>
      <c r="B234" t="s">
        <v>1574</v>
      </c>
      <c r="C234" t="s">
        <v>1125</v>
      </c>
      <c r="D234">
        <v>15</v>
      </c>
      <c r="E234">
        <v>1</v>
      </c>
      <c r="F234">
        <v>2100</v>
      </c>
      <c r="G234" t="s">
        <v>87</v>
      </c>
      <c r="H234" t="s">
        <v>393</v>
      </c>
      <c r="I234">
        <v>0</v>
      </c>
      <c r="J234">
        <v>0</v>
      </c>
      <c r="K234">
        <v>0</v>
      </c>
      <c r="L234">
        <v>27.1</v>
      </c>
      <c r="O234">
        <v>91.135599999999997</v>
      </c>
      <c r="P234">
        <v>4466.22</v>
      </c>
      <c r="Q234">
        <v>277.42</v>
      </c>
      <c r="R234">
        <v>687.11300000000006</v>
      </c>
      <c r="S234">
        <v>0</v>
      </c>
      <c r="T234">
        <v>-8300.08</v>
      </c>
      <c r="U234">
        <v>0</v>
      </c>
      <c r="V234">
        <v>0</v>
      </c>
      <c r="W234">
        <v>505.55700000000002</v>
      </c>
      <c r="X234">
        <v>2094.0100000000002</v>
      </c>
      <c r="Y234">
        <v>2025.88</v>
      </c>
      <c r="Z234">
        <v>119.621</v>
      </c>
      <c r="AA234">
        <v>1966.88</v>
      </c>
      <c r="AB234">
        <v>5521.89</v>
      </c>
      <c r="AC234">
        <v>0</v>
      </c>
      <c r="AD234">
        <v>0</v>
      </c>
      <c r="AE234">
        <v>0</v>
      </c>
      <c r="AF234">
        <v>0</v>
      </c>
      <c r="AG234">
        <v>0</v>
      </c>
      <c r="AH234">
        <v>0</v>
      </c>
      <c r="AI234">
        <v>1.06</v>
      </c>
      <c r="AJ234">
        <v>95.49</v>
      </c>
      <c r="AK234">
        <v>3.55</v>
      </c>
      <c r="AL234">
        <v>8.33</v>
      </c>
      <c r="AM234">
        <v>0</v>
      </c>
      <c r="AN234">
        <v>-87.32</v>
      </c>
      <c r="AO234">
        <v>0</v>
      </c>
      <c r="AP234">
        <v>0</v>
      </c>
      <c r="AQ234">
        <v>7.12</v>
      </c>
      <c r="AR234">
        <v>28.32</v>
      </c>
      <c r="AS234">
        <v>26.69</v>
      </c>
      <c r="AT234">
        <v>1.59</v>
      </c>
      <c r="AU234">
        <v>84.83</v>
      </c>
      <c r="AV234">
        <v>108.43</v>
      </c>
      <c r="BI234">
        <v>0</v>
      </c>
      <c r="BJ234">
        <v>3.5332599999999998</v>
      </c>
      <c r="BK234">
        <v>3.1678199999999997E-2</v>
      </c>
      <c r="BL234">
        <v>3.5375700000000003E-2</v>
      </c>
      <c r="BM234">
        <v>0</v>
      </c>
      <c r="BN234">
        <v>-6.0380700000000002E-2</v>
      </c>
      <c r="BO234">
        <v>0</v>
      </c>
      <c r="BP234">
        <v>0</v>
      </c>
      <c r="BQ234">
        <v>0.134212</v>
      </c>
      <c r="BR234">
        <v>0.39397900000000002</v>
      </c>
      <c r="BS234">
        <v>0.30364400000000002</v>
      </c>
      <c r="BT234">
        <v>2.03874E-2</v>
      </c>
      <c r="BU234">
        <v>4.3921599999999996</v>
      </c>
      <c r="BV234">
        <v>3.60032</v>
      </c>
      <c r="BW234">
        <v>91.135599999999997</v>
      </c>
      <c r="BX234">
        <v>4466.22</v>
      </c>
      <c r="BY234">
        <v>277.42</v>
      </c>
      <c r="BZ234">
        <v>687.11300000000006</v>
      </c>
      <c r="CA234">
        <v>-8300.08</v>
      </c>
      <c r="CB234">
        <v>505.55700000000002</v>
      </c>
      <c r="CC234">
        <v>2094.0100000000002</v>
      </c>
      <c r="CD234">
        <v>2025.88</v>
      </c>
      <c r="CE234">
        <v>119.621</v>
      </c>
      <c r="CF234">
        <v>1966.88</v>
      </c>
      <c r="CG234">
        <v>5521.89</v>
      </c>
      <c r="CH234">
        <v>0</v>
      </c>
      <c r="CI234">
        <v>0</v>
      </c>
      <c r="CJ234">
        <v>0</v>
      </c>
      <c r="CK234">
        <v>0</v>
      </c>
      <c r="CL234">
        <v>0</v>
      </c>
      <c r="CM234">
        <v>1.06</v>
      </c>
      <c r="CN234">
        <v>95.49</v>
      </c>
      <c r="CO234">
        <v>3.55</v>
      </c>
      <c r="CP234">
        <v>8.33</v>
      </c>
      <c r="CQ234">
        <v>-87.32</v>
      </c>
      <c r="CR234">
        <v>7.12</v>
      </c>
      <c r="CS234">
        <v>28.32</v>
      </c>
      <c r="CT234">
        <v>26.69</v>
      </c>
      <c r="CU234">
        <v>1.59</v>
      </c>
      <c r="CV234">
        <v>84.83</v>
      </c>
      <c r="CW234">
        <v>108.43</v>
      </c>
      <c r="DH234">
        <v>0</v>
      </c>
      <c r="DI234">
        <v>3.5332599999999998</v>
      </c>
      <c r="DJ234">
        <v>3.1678199999999997E-2</v>
      </c>
      <c r="DK234">
        <v>3.5375700000000003E-2</v>
      </c>
      <c r="DL234">
        <v>-6.0380700000000002E-2</v>
      </c>
      <c r="DM234">
        <v>0.134212</v>
      </c>
      <c r="DN234">
        <v>0.39397900000000002</v>
      </c>
      <c r="DO234">
        <v>0.30364400000000002</v>
      </c>
      <c r="DP234">
        <v>2.03874E-2</v>
      </c>
      <c r="DQ234">
        <v>4.3921599999999996</v>
      </c>
      <c r="DR234">
        <v>3.60032</v>
      </c>
      <c r="DS234" t="s">
        <v>1352</v>
      </c>
      <c r="DT234" t="s">
        <v>670</v>
      </c>
      <c r="DU234" t="s">
        <v>665</v>
      </c>
      <c r="DV234" t="s">
        <v>501</v>
      </c>
      <c r="DW234" s="27">
        <v>-3.5500499999999998E-12</v>
      </c>
      <c r="DX234" s="27">
        <v>-3.5504900000000002E-12</v>
      </c>
      <c r="DY234">
        <v>0</v>
      </c>
      <c r="DZ234">
        <v>0</v>
      </c>
      <c r="EC234">
        <v>91.135599999999997</v>
      </c>
      <c r="ED234">
        <v>4466.22</v>
      </c>
      <c r="EE234">
        <v>277.42</v>
      </c>
      <c r="EF234">
        <v>687.11300000000006</v>
      </c>
      <c r="EG234">
        <v>0</v>
      </c>
      <c r="EH234">
        <v>-8300.08</v>
      </c>
      <c r="EI234">
        <v>0</v>
      </c>
      <c r="EJ234">
        <v>0</v>
      </c>
      <c r="EK234">
        <v>505.55700000000002</v>
      </c>
      <c r="EL234">
        <v>2094.0100000000002</v>
      </c>
      <c r="EM234">
        <v>2025.88</v>
      </c>
      <c r="EN234">
        <v>119.621</v>
      </c>
      <c r="EO234">
        <v>1966.88</v>
      </c>
      <c r="EP234">
        <v>0</v>
      </c>
      <c r="EQ234">
        <v>0</v>
      </c>
      <c r="ER234">
        <v>0</v>
      </c>
      <c r="ES234">
        <v>0</v>
      </c>
      <c r="ET234">
        <v>0</v>
      </c>
      <c r="EU234">
        <v>1.06</v>
      </c>
      <c r="EV234">
        <v>95.49</v>
      </c>
      <c r="EW234">
        <v>3.55</v>
      </c>
      <c r="EX234">
        <v>8.33</v>
      </c>
      <c r="EY234">
        <v>0</v>
      </c>
      <c r="EZ234">
        <v>-87.32</v>
      </c>
      <c r="FA234">
        <v>0</v>
      </c>
      <c r="FB234">
        <v>0</v>
      </c>
      <c r="FC234">
        <v>7.12</v>
      </c>
      <c r="FD234">
        <v>28.32</v>
      </c>
      <c r="FE234">
        <v>26.69</v>
      </c>
      <c r="FF234">
        <v>1.59</v>
      </c>
      <c r="FG234">
        <v>84.83</v>
      </c>
      <c r="FT234">
        <v>0</v>
      </c>
      <c r="FU234">
        <v>3.5332599999999998</v>
      </c>
      <c r="FV234">
        <v>3.1678199999999997E-2</v>
      </c>
      <c r="FW234">
        <v>3.5375700000000003E-2</v>
      </c>
      <c r="FX234">
        <v>0</v>
      </c>
      <c r="FY234">
        <v>-6.0380700000000002E-2</v>
      </c>
      <c r="FZ234">
        <v>0</v>
      </c>
      <c r="GA234">
        <v>0</v>
      </c>
      <c r="GB234">
        <v>0.134212</v>
      </c>
      <c r="GC234">
        <v>0.39397900000000002</v>
      </c>
      <c r="GD234">
        <v>0.30364400000000002</v>
      </c>
      <c r="GE234">
        <v>2.03874E-2</v>
      </c>
      <c r="GF234">
        <v>4.3921599999999996</v>
      </c>
      <c r="GG234">
        <v>407.24700000000001</v>
      </c>
      <c r="GH234">
        <v>9870.35</v>
      </c>
      <c r="GI234">
        <v>277.42</v>
      </c>
      <c r="GJ234">
        <v>1925.74</v>
      </c>
      <c r="GK234">
        <v>2135</v>
      </c>
      <c r="GL234">
        <v>2349</v>
      </c>
      <c r="GM234">
        <v>2531</v>
      </c>
      <c r="GN234">
        <v>297.5</v>
      </c>
      <c r="GO234">
        <v>19793.3</v>
      </c>
      <c r="GP234">
        <v>0</v>
      </c>
      <c r="GQ234">
        <v>0</v>
      </c>
      <c r="GR234">
        <v>0</v>
      </c>
      <c r="GS234">
        <v>0</v>
      </c>
      <c r="GT234">
        <v>4.74</v>
      </c>
      <c r="GU234">
        <v>180.94</v>
      </c>
      <c r="GV234">
        <v>3.55</v>
      </c>
      <c r="GW234">
        <v>24.4</v>
      </c>
      <c r="GX234">
        <v>30.71</v>
      </c>
      <c r="GY234">
        <v>31.03</v>
      </c>
      <c r="GZ234">
        <v>33.869999999999997</v>
      </c>
      <c r="HA234">
        <v>4</v>
      </c>
      <c r="HB234">
        <v>313.24</v>
      </c>
      <c r="HC234">
        <v>4.74</v>
      </c>
      <c r="HD234">
        <v>180.94</v>
      </c>
      <c r="HE234">
        <v>3.55</v>
      </c>
      <c r="HF234">
        <v>24.4</v>
      </c>
      <c r="HG234">
        <v>30.71</v>
      </c>
      <c r="HH234">
        <v>31.03</v>
      </c>
      <c r="HI234">
        <v>33.869999999999997</v>
      </c>
      <c r="HJ234">
        <v>4</v>
      </c>
      <c r="HK234">
        <v>313.24</v>
      </c>
      <c r="ID234">
        <v>0</v>
      </c>
      <c r="IE234">
        <v>4.8913099999999998</v>
      </c>
      <c r="IF234">
        <v>3.1678199999999997E-2</v>
      </c>
      <c r="IG234">
        <v>0.158521</v>
      </c>
      <c r="IH234">
        <v>0.62342900000000001</v>
      </c>
      <c r="II234">
        <v>0.35041600000000001</v>
      </c>
      <c r="IJ234">
        <v>0.41447200000000001</v>
      </c>
      <c r="IK234">
        <v>6.2929700000000005E-2</v>
      </c>
      <c r="IL234">
        <v>6.5327500000000001</v>
      </c>
      <c r="IM234">
        <v>55</v>
      </c>
      <c r="IN234">
        <v>27.9</v>
      </c>
      <c r="IO234">
        <v>27.1</v>
      </c>
      <c r="IP234">
        <v>55</v>
      </c>
      <c r="IQ234">
        <v>27.9</v>
      </c>
      <c r="IR234">
        <v>27.1</v>
      </c>
      <c r="IU234">
        <v>108.43</v>
      </c>
      <c r="IV234">
        <v>0</v>
      </c>
      <c r="IW234">
        <v>108.43</v>
      </c>
      <c r="IX234">
        <v>0</v>
      </c>
      <c r="IY234">
        <v>108.43</v>
      </c>
      <c r="IZ234">
        <v>0</v>
      </c>
      <c r="JA234">
        <v>213.63</v>
      </c>
      <c r="JB234">
        <v>0</v>
      </c>
      <c r="JK234">
        <v>1</v>
      </c>
      <c r="JL234">
        <v>5.0494199999999996</v>
      </c>
      <c r="JM234">
        <v>5.0494199999999996</v>
      </c>
      <c r="JP234">
        <v>8302.51</v>
      </c>
      <c r="JQ234">
        <v>5.0494199999999996</v>
      </c>
      <c r="JR234">
        <v>0.41</v>
      </c>
      <c r="JS234">
        <v>0.43</v>
      </c>
      <c r="JT234">
        <v>1.32</v>
      </c>
      <c r="JU234">
        <v>0.41</v>
      </c>
      <c r="JV234">
        <v>0.43</v>
      </c>
      <c r="JW234">
        <v>1.32</v>
      </c>
      <c r="JZ234">
        <v>1</v>
      </c>
      <c r="KA234">
        <v>1</v>
      </c>
      <c r="KB234">
        <v>38.883699999999997</v>
      </c>
      <c r="KC234">
        <v>39.493600000000001</v>
      </c>
      <c r="KD234">
        <v>38.883699999999997</v>
      </c>
      <c r="KE234">
        <v>39.493600000000001</v>
      </c>
      <c r="KF234">
        <v>78.227199999999996</v>
      </c>
      <c r="KG234">
        <v>79.64</v>
      </c>
      <c r="KJ234">
        <v>19.043299999999999</v>
      </c>
      <c r="KK234">
        <v>1075.08</v>
      </c>
      <c r="KL234">
        <v>51.444499999999998</v>
      </c>
      <c r="KM234">
        <v>116.254</v>
      </c>
      <c r="KN234">
        <v>0</v>
      </c>
      <c r="KO234">
        <v>-839.745</v>
      </c>
      <c r="KP234">
        <v>0</v>
      </c>
      <c r="KQ234">
        <v>0</v>
      </c>
      <c r="KR234">
        <v>110.455</v>
      </c>
      <c r="KS234">
        <v>365.238</v>
      </c>
      <c r="KT234">
        <v>395.209</v>
      </c>
      <c r="KU234">
        <v>26.3203</v>
      </c>
      <c r="KV234">
        <v>1319.3</v>
      </c>
      <c r="KW234">
        <v>0</v>
      </c>
      <c r="KX234">
        <v>0</v>
      </c>
      <c r="KY234">
        <v>0</v>
      </c>
      <c r="KZ234">
        <v>0</v>
      </c>
      <c r="LA234">
        <v>0</v>
      </c>
      <c r="LB234">
        <v>19.043299999999999</v>
      </c>
      <c r="LC234">
        <v>1075.08</v>
      </c>
      <c r="LD234">
        <v>51.444499999999998</v>
      </c>
      <c r="LE234">
        <v>116.254</v>
      </c>
      <c r="LF234">
        <v>-839.745</v>
      </c>
      <c r="LG234">
        <v>110.455</v>
      </c>
      <c r="LH234">
        <v>365.238</v>
      </c>
      <c r="LI234">
        <v>395.209</v>
      </c>
      <c r="LJ234">
        <v>26.3203</v>
      </c>
      <c r="LK234">
        <v>1319.3</v>
      </c>
      <c r="LL234">
        <v>0</v>
      </c>
      <c r="LM234">
        <v>0</v>
      </c>
      <c r="LN234">
        <v>0</v>
      </c>
      <c r="LO234">
        <v>0</v>
      </c>
      <c r="LP234">
        <v>83.526600000000002</v>
      </c>
      <c r="LQ234">
        <v>2011.21</v>
      </c>
      <c r="LR234">
        <v>51.444499999999998</v>
      </c>
      <c r="LS234">
        <v>342.35399999999998</v>
      </c>
      <c r="LT234">
        <v>466.012</v>
      </c>
      <c r="LU234">
        <v>457.12900000000002</v>
      </c>
      <c r="LV234">
        <v>502.21600000000001</v>
      </c>
      <c r="LW234">
        <v>78.617400000000004</v>
      </c>
      <c r="LX234">
        <v>3992.51</v>
      </c>
      <c r="LY234">
        <v>0</v>
      </c>
      <c r="LZ234">
        <v>0</v>
      </c>
      <c r="MA234">
        <v>0</v>
      </c>
      <c r="MB234">
        <v>0</v>
      </c>
    </row>
    <row r="235" spans="1:340" x14ac:dyDescent="0.25">
      <c r="A235" s="26">
        <v>44502.615902777776</v>
      </c>
      <c r="B235" t="s">
        <v>1575</v>
      </c>
      <c r="C235" t="s">
        <v>1127</v>
      </c>
      <c r="D235">
        <v>16</v>
      </c>
      <c r="E235">
        <v>1</v>
      </c>
      <c r="F235">
        <v>2100</v>
      </c>
      <c r="G235" t="s">
        <v>87</v>
      </c>
      <c r="H235" t="s">
        <v>393</v>
      </c>
      <c r="I235">
        <v>0</v>
      </c>
      <c r="J235">
        <v>0</v>
      </c>
      <c r="K235">
        <v>0</v>
      </c>
      <c r="L235">
        <v>48.9</v>
      </c>
      <c r="O235">
        <v>5092.88</v>
      </c>
      <c r="P235">
        <v>75.256200000000007</v>
      </c>
      <c r="Q235">
        <v>277.75799999999998</v>
      </c>
      <c r="R235">
        <v>1517.71</v>
      </c>
      <c r="S235">
        <v>0</v>
      </c>
      <c r="T235">
        <v>-4256.2299999999996</v>
      </c>
      <c r="U235">
        <v>0</v>
      </c>
      <c r="V235">
        <v>0</v>
      </c>
      <c r="W235">
        <v>505.55700000000002</v>
      </c>
      <c r="X235">
        <v>1965.83</v>
      </c>
      <c r="Y235">
        <v>2025.88</v>
      </c>
      <c r="Z235">
        <v>119.621</v>
      </c>
      <c r="AA235">
        <v>7324.26</v>
      </c>
      <c r="AB235">
        <v>6963.6</v>
      </c>
      <c r="AC235">
        <v>0</v>
      </c>
      <c r="AD235">
        <v>0</v>
      </c>
      <c r="AE235">
        <v>0</v>
      </c>
      <c r="AF235">
        <v>0</v>
      </c>
      <c r="AG235">
        <v>0</v>
      </c>
      <c r="AH235">
        <v>0</v>
      </c>
      <c r="AI235">
        <v>72.42</v>
      </c>
      <c r="AJ235">
        <v>2.02</v>
      </c>
      <c r="AK235">
        <v>3.68</v>
      </c>
      <c r="AL235">
        <v>21.17</v>
      </c>
      <c r="AM235">
        <v>0</v>
      </c>
      <c r="AN235">
        <v>-45.56</v>
      </c>
      <c r="AO235">
        <v>0</v>
      </c>
      <c r="AP235">
        <v>0</v>
      </c>
      <c r="AQ235">
        <v>7.82</v>
      </c>
      <c r="AR235">
        <v>27.3</v>
      </c>
      <c r="AS235">
        <v>28.02</v>
      </c>
      <c r="AT235">
        <v>1.73</v>
      </c>
      <c r="AU235">
        <v>118.6</v>
      </c>
      <c r="AV235">
        <v>99.29</v>
      </c>
      <c r="BI235">
        <v>0</v>
      </c>
      <c r="BJ235">
        <v>0.230354</v>
      </c>
      <c r="BK235">
        <v>3.1716899999999999E-2</v>
      </c>
      <c r="BL235">
        <v>7.6217499999999994E-2</v>
      </c>
      <c r="BM235">
        <v>0</v>
      </c>
      <c r="BN235">
        <v>-7.6897999999999994E-2</v>
      </c>
      <c r="BO235">
        <v>0</v>
      </c>
      <c r="BP235">
        <v>0</v>
      </c>
      <c r="BQ235">
        <v>0.134212</v>
      </c>
      <c r="BR235">
        <v>0.38409599999999999</v>
      </c>
      <c r="BS235">
        <v>0.30364400000000002</v>
      </c>
      <c r="BT235">
        <v>2.03874E-2</v>
      </c>
      <c r="BU235">
        <v>1.1037300000000001</v>
      </c>
      <c r="BV235">
        <v>0.33828900000000001</v>
      </c>
      <c r="BW235">
        <v>5092.88</v>
      </c>
      <c r="BX235">
        <v>75.256200000000007</v>
      </c>
      <c r="BY235">
        <v>277.75799999999998</v>
      </c>
      <c r="BZ235">
        <v>1517.71</v>
      </c>
      <c r="CA235">
        <v>-4256.2299999999996</v>
      </c>
      <c r="CB235">
        <v>505.55700000000002</v>
      </c>
      <c r="CC235">
        <v>1965.83</v>
      </c>
      <c r="CD235">
        <v>2025.88</v>
      </c>
      <c r="CE235">
        <v>119.621</v>
      </c>
      <c r="CF235">
        <v>7324.26</v>
      </c>
      <c r="CG235">
        <v>6963.6</v>
      </c>
      <c r="CH235">
        <v>0</v>
      </c>
      <c r="CI235">
        <v>0</v>
      </c>
      <c r="CJ235">
        <v>0</v>
      </c>
      <c r="CK235">
        <v>0</v>
      </c>
      <c r="CL235">
        <v>0</v>
      </c>
      <c r="CM235">
        <v>72.42</v>
      </c>
      <c r="CN235">
        <v>2.02</v>
      </c>
      <c r="CO235">
        <v>3.68</v>
      </c>
      <c r="CP235">
        <v>21.17</v>
      </c>
      <c r="CQ235">
        <v>-45.56</v>
      </c>
      <c r="CR235">
        <v>7.82</v>
      </c>
      <c r="CS235">
        <v>27.3</v>
      </c>
      <c r="CT235">
        <v>28.02</v>
      </c>
      <c r="CU235">
        <v>1.73</v>
      </c>
      <c r="CV235">
        <v>118.6</v>
      </c>
      <c r="CW235">
        <v>99.29</v>
      </c>
      <c r="DH235">
        <v>0</v>
      </c>
      <c r="DI235">
        <v>0.230354</v>
      </c>
      <c r="DJ235">
        <v>3.1716899999999999E-2</v>
      </c>
      <c r="DK235">
        <v>7.6217499999999994E-2</v>
      </c>
      <c r="DL235">
        <v>-7.6897999999999994E-2</v>
      </c>
      <c r="DM235">
        <v>0.134212</v>
      </c>
      <c r="DN235">
        <v>0.38409599999999999</v>
      </c>
      <c r="DO235">
        <v>0.30364400000000002</v>
      </c>
      <c r="DP235">
        <v>2.03874E-2</v>
      </c>
      <c r="DQ235">
        <v>1.1037300000000001</v>
      </c>
      <c r="DR235">
        <v>0.33828900000000001</v>
      </c>
      <c r="DS235" t="s">
        <v>1352</v>
      </c>
      <c r="DT235" t="s">
        <v>670</v>
      </c>
      <c r="DU235" t="s">
        <v>665</v>
      </c>
      <c r="DV235" t="s">
        <v>501</v>
      </c>
      <c r="DW235">
        <v>0</v>
      </c>
      <c r="DX235">
        <v>0</v>
      </c>
      <c r="DY235">
        <v>0</v>
      </c>
      <c r="DZ235">
        <v>0</v>
      </c>
      <c r="EC235">
        <v>5092.88</v>
      </c>
      <c r="ED235">
        <v>75.256200000000007</v>
      </c>
      <c r="EE235">
        <v>277.75799999999998</v>
      </c>
      <c r="EF235">
        <v>1517.71</v>
      </c>
      <c r="EG235">
        <v>0</v>
      </c>
      <c r="EH235">
        <v>-4256.2299999999996</v>
      </c>
      <c r="EI235">
        <v>0</v>
      </c>
      <c r="EJ235">
        <v>0</v>
      </c>
      <c r="EK235">
        <v>505.55700000000002</v>
      </c>
      <c r="EL235">
        <v>1965.83</v>
      </c>
      <c r="EM235">
        <v>2025.88</v>
      </c>
      <c r="EN235">
        <v>119.621</v>
      </c>
      <c r="EO235">
        <v>7324.26</v>
      </c>
      <c r="EP235">
        <v>0</v>
      </c>
      <c r="EQ235">
        <v>0</v>
      </c>
      <c r="ER235">
        <v>0</v>
      </c>
      <c r="ES235">
        <v>0</v>
      </c>
      <c r="ET235">
        <v>0</v>
      </c>
      <c r="EU235">
        <v>72.42</v>
      </c>
      <c r="EV235">
        <v>2.02</v>
      </c>
      <c r="EW235">
        <v>3.68</v>
      </c>
      <c r="EX235">
        <v>21.17</v>
      </c>
      <c r="EY235">
        <v>0</v>
      </c>
      <c r="EZ235">
        <v>-45.56</v>
      </c>
      <c r="FA235">
        <v>0</v>
      </c>
      <c r="FB235">
        <v>0</v>
      </c>
      <c r="FC235">
        <v>7.82</v>
      </c>
      <c r="FD235">
        <v>27.3</v>
      </c>
      <c r="FE235">
        <v>28.02</v>
      </c>
      <c r="FF235">
        <v>1.73</v>
      </c>
      <c r="FG235">
        <v>118.6</v>
      </c>
      <c r="FT235">
        <v>0</v>
      </c>
      <c r="FU235">
        <v>0.230354</v>
      </c>
      <c r="FV235">
        <v>3.1716899999999999E-2</v>
      </c>
      <c r="FW235">
        <v>7.6217499999999994E-2</v>
      </c>
      <c r="FX235">
        <v>0</v>
      </c>
      <c r="FY235">
        <v>-7.6897999999999994E-2</v>
      </c>
      <c r="FZ235">
        <v>0</v>
      </c>
      <c r="GA235">
        <v>0</v>
      </c>
      <c r="GB235">
        <v>0.134212</v>
      </c>
      <c r="GC235">
        <v>0.38409599999999999</v>
      </c>
      <c r="GD235">
        <v>0.30364400000000002</v>
      </c>
      <c r="GE235">
        <v>2.03874E-2</v>
      </c>
      <c r="GF235">
        <v>1.1037300000000001</v>
      </c>
      <c r="GG235">
        <v>6037</v>
      </c>
      <c r="GH235">
        <v>237.797</v>
      </c>
      <c r="GI235">
        <v>277.75799999999998</v>
      </c>
      <c r="GJ235">
        <v>3246.21</v>
      </c>
      <c r="GK235">
        <v>2135</v>
      </c>
      <c r="GL235">
        <v>2349</v>
      </c>
      <c r="GM235">
        <v>2531</v>
      </c>
      <c r="GN235">
        <v>297.5</v>
      </c>
      <c r="GO235">
        <v>17111.3</v>
      </c>
      <c r="GP235">
        <v>0</v>
      </c>
      <c r="GQ235">
        <v>0</v>
      </c>
      <c r="GR235">
        <v>0</v>
      </c>
      <c r="GS235">
        <v>0</v>
      </c>
      <c r="GT235">
        <v>84.58</v>
      </c>
      <c r="GU235">
        <v>5.46</v>
      </c>
      <c r="GV235">
        <v>3.68</v>
      </c>
      <c r="GW235">
        <v>43.36</v>
      </c>
      <c r="GX235">
        <v>33.06</v>
      </c>
      <c r="GY235">
        <v>32.28</v>
      </c>
      <c r="GZ235">
        <v>35.29</v>
      </c>
      <c r="HA235">
        <v>4.72</v>
      </c>
      <c r="HB235">
        <v>242.43</v>
      </c>
      <c r="HC235">
        <v>84.58</v>
      </c>
      <c r="HD235">
        <v>5.46</v>
      </c>
      <c r="HE235">
        <v>3.68</v>
      </c>
      <c r="HF235">
        <v>43.36</v>
      </c>
      <c r="HG235">
        <v>33.06</v>
      </c>
      <c r="HH235">
        <v>32.28</v>
      </c>
      <c r="HI235">
        <v>35.29</v>
      </c>
      <c r="HJ235">
        <v>4.72</v>
      </c>
      <c r="HK235">
        <v>242.43</v>
      </c>
      <c r="ID235">
        <v>0</v>
      </c>
      <c r="IE235">
        <v>0.53157900000000002</v>
      </c>
      <c r="IF235">
        <v>3.1716899999999999E-2</v>
      </c>
      <c r="IG235">
        <v>0.37671399999999999</v>
      </c>
      <c r="IH235">
        <v>0.62342900000000001</v>
      </c>
      <c r="II235">
        <v>0.35041600000000001</v>
      </c>
      <c r="IJ235">
        <v>0.41447200000000001</v>
      </c>
      <c r="IK235">
        <v>6.2929700000000005E-2</v>
      </c>
      <c r="IL235">
        <v>2.3912599999999999</v>
      </c>
      <c r="IM235">
        <v>67.7</v>
      </c>
      <c r="IN235">
        <v>18.8</v>
      </c>
      <c r="IO235">
        <v>48.9</v>
      </c>
      <c r="IP235">
        <v>67.7</v>
      </c>
      <c r="IQ235">
        <v>18.8</v>
      </c>
      <c r="IR235">
        <v>48.9</v>
      </c>
      <c r="IU235">
        <v>99.29</v>
      </c>
      <c r="IV235">
        <v>0</v>
      </c>
      <c r="IW235">
        <v>99.29</v>
      </c>
      <c r="IX235">
        <v>0</v>
      </c>
      <c r="IY235">
        <v>99.29</v>
      </c>
      <c r="IZ235">
        <v>0</v>
      </c>
      <c r="JA235">
        <v>137.08000000000001</v>
      </c>
      <c r="JB235">
        <v>0</v>
      </c>
      <c r="JK235">
        <v>1</v>
      </c>
      <c r="JL235">
        <v>2.5899000000000001</v>
      </c>
      <c r="JM235">
        <v>2.5899000000000001</v>
      </c>
      <c r="JP235">
        <v>4257.47</v>
      </c>
      <c r="JQ235">
        <v>2.5899000000000001</v>
      </c>
      <c r="JR235">
        <v>0.25</v>
      </c>
      <c r="JS235">
        <v>0.2</v>
      </c>
      <c r="JT235">
        <v>1.79</v>
      </c>
      <c r="JU235">
        <v>0.25</v>
      </c>
      <c r="JV235">
        <v>0.2</v>
      </c>
      <c r="JW235">
        <v>1.79</v>
      </c>
      <c r="JZ235">
        <v>1</v>
      </c>
      <c r="KA235">
        <v>1</v>
      </c>
      <c r="KB235">
        <v>16.550599999999999</v>
      </c>
      <c r="KC235">
        <v>16.704699999999999</v>
      </c>
      <c r="KD235">
        <v>16.550599999999999</v>
      </c>
      <c r="KE235">
        <v>16.704699999999999</v>
      </c>
      <c r="KF235">
        <v>20.323699999999999</v>
      </c>
      <c r="KG235">
        <v>20.5548</v>
      </c>
      <c r="KJ235">
        <v>1022.41</v>
      </c>
      <c r="KK235">
        <v>20.139199999999999</v>
      </c>
      <c r="KL235">
        <v>51.507300000000001</v>
      </c>
      <c r="KM235">
        <v>267.81900000000002</v>
      </c>
      <c r="KN235">
        <v>0</v>
      </c>
      <c r="KO235">
        <v>-442.67099999999999</v>
      </c>
      <c r="KP235">
        <v>0</v>
      </c>
      <c r="KQ235">
        <v>0</v>
      </c>
      <c r="KR235">
        <v>110.455</v>
      </c>
      <c r="KS235">
        <v>341.74299999999999</v>
      </c>
      <c r="KT235">
        <v>395.209</v>
      </c>
      <c r="KU235">
        <v>26.3203</v>
      </c>
      <c r="KV235">
        <v>1792.94</v>
      </c>
      <c r="KW235">
        <v>0</v>
      </c>
      <c r="KX235">
        <v>0</v>
      </c>
      <c r="KY235">
        <v>0</v>
      </c>
      <c r="KZ235">
        <v>0</v>
      </c>
      <c r="LA235">
        <v>0</v>
      </c>
      <c r="LB235">
        <v>1022.41</v>
      </c>
      <c r="LC235">
        <v>20.139199999999999</v>
      </c>
      <c r="LD235">
        <v>51.507300000000001</v>
      </c>
      <c r="LE235">
        <v>267.81900000000002</v>
      </c>
      <c r="LF235">
        <v>-442.67099999999999</v>
      </c>
      <c r="LG235">
        <v>110.455</v>
      </c>
      <c r="LH235">
        <v>341.74299999999999</v>
      </c>
      <c r="LI235">
        <v>395.209</v>
      </c>
      <c r="LJ235">
        <v>26.3203</v>
      </c>
      <c r="LK235">
        <v>1792.94</v>
      </c>
      <c r="LL235">
        <v>0</v>
      </c>
      <c r="LM235">
        <v>0</v>
      </c>
      <c r="LN235">
        <v>0</v>
      </c>
      <c r="LO235">
        <v>0</v>
      </c>
      <c r="LP235">
        <v>1185.26</v>
      </c>
      <c r="LQ235">
        <v>59.1967</v>
      </c>
      <c r="LR235">
        <v>51.507300000000001</v>
      </c>
      <c r="LS235">
        <v>580.971</v>
      </c>
      <c r="LT235">
        <v>466.012</v>
      </c>
      <c r="LU235">
        <v>457.12900000000002</v>
      </c>
      <c r="LV235">
        <v>502.21600000000001</v>
      </c>
      <c r="LW235">
        <v>78.617400000000004</v>
      </c>
      <c r="LX235">
        <v>3380.91</v>
      </c>
      <c r="LY235">
        <v>0</v>
      </c>
      <c r="LZ235">
        <v>0</v>
      </c>
      <c r="MA235">
        <v>0</v>
      </c>
      <c r="MB235">
        <v>0</v>
      </c>
    </row>
    <row r="236" spans="1:340" x14ac:dyDescent="0.25">
      <c r="A236" s="26">
        <v>44502.616261574076</v>
      </c>
      <c r="B236" t="s">
        <v>1576</v>
      </c>
      <c r="C236" t="s">
        <v>1129</v>
      </c>
      <c r="D236">
        <v>1</v>
      </c>
      <c r="E236">
        <v>1</v>
      </c>
      <c r="F236">
        <v>2700</v>
      </c>
      <c r="G236" t="s">
        <v>87</v>
      </c>
      <c r="H236" t="s">
        <v>393</v>
      </c>
      <c r="I236">
        <v>0</v>
      </c>
      <c r="J236">
        <v>0</v>
      </c>
      <c r="K236">
        <v>0</v>
      </c>
      <c r="L236">
        <v>43.4</v>
      </c>
      <c r="O236">
        <v>4587.29</v>
      </c>
      <c r="P236">
        <v>0</v>
      </c>
      <c r="Q236">
        <v>335.12599999999998</v>
      </c>
      <c r="R236">
        <v>1609.44</v>
      </c>
      <c r="S236">
        <v>0</v>
      </c>
      <c r="T236">
        <v>-4797.72</v>
      </c>
      <c r="U236">
        <v>0</v>
      </c>
      <c r="V236">
        <v>0</v>
      </c>
      <c r="W236">
        <v>615.745</v>
      </c>
      <c r="X236">
        <v>2125.73</v>
      </c>
      <c r="Y236">
        <v>2371.31</v>
      </c>
      <c r="Z236">
        <v>151.51499999999999</v>
      </c>
      <c r="AA236">
        <v>6998.43</v>
      </c>
      <c r="AB236">
        <v>6531.85</v>
      </c>
      <c r="AC236">
        <v>0</v>
      </c>
      <c r="AD236">
        <v>0</v>
      </c>
      <c r="AE236">
        <v>0</v>
      </c>
      <c r="AF236">
        <v>0</v>
      </c>
      <c r="AG236">
        <v>0</v>
      </c>
      <c r="AH236">
        <v>0</v>
      </c>
      <c r="AI236">
        <v>46.37</v>
      </c>
      <c r="AJ236">
        <v>0</v>
      </c>
      <c r="AK236">
        <v>3.47</v>
      </c>
      <c r="AL236">
        <v>16.82</v>
      </c>
      <c r="AM236">
        <v>0</v>
      </c>
      <c r="AN236">
        <v>-41.35</v>
      </c>
      <c r="AO236">
        <v>0</v>
      </c>
      <c r="AP236">
        <v>0</v>
      </c>
      <c r="AQ236">
        <v>7.54</v>
      </c>
      <c r="AR236">
        <v>22.55</v>
      </c>
      <c r="AS236">
        <v>25.72</v>
      </c>
      <c r="AT236">
        <v>1.71</v>
      </c>
      <c r="AU236">
        <v>82.83</v>
      </c>
      <c r="AV236">
        <v>66.66</v>
      </c>
      <c r="BI236" s="27">
        <v>1.8887599999999999E-5</v>
      </c>
      <c r="BJ236">
        <v>0</v>
      </c>
      <c r="BK236">
        <v>3.8267599999999999E-2</v>
      </c>
      <c r="BL236">
        <v>0.14024900000000001</v>
      </c>
      <c r="BM236">
        <v>0</v>
      </c>
      <c r="BN236">
        <v>-0.14041999999999999</v>
      </c>
      <c r="BO236">
        <v>0</v>
      </c>
      <c r="BP236">
        <v>0</v>
      </c>
      <c r="BQ236">
        <v>0.163464</v>
      </c>
      <c r="BR236">
        <v>0.27207700000000001</v>
      </c>
      <c r="BS236">
        <v>0.35411700000000002</v>
      </c>
      <c r="BT236">
        <v>2.5823200000000001E-2</v>
      </c>
      <c r="BU236">
        <v>0.85359700000000005</v>
      </c>
      <c r="BV236">
        <v>0.178536</v>
      </c>
      <c r="BW236">
        <v>4587.29</v>
      </c>
      <c r="BX236">
        <v>0</v>
      </c>
      <c r="BY236">
        <v>335.12599999999998</v>
      </c>
      <c r="BZ236">
        <v>1609.44</v>
      </c>
      <c r="CA236">
        <v>-4797.72</v>
      </c>
      <c r="CB236">
        <v>615.745</v>
      </c>
      <c r="CC236">
        <v>2125.73</v>
      </c>
      <c r="CD236">
        <v>2371.31</v>
      </c>
      <c r="CE236">
        <v>151.51499999999999</v>
      </c>
      <c r="CF236">
        <v>6998.43</v>
      </c>
      <c r="CG236">
        <v>6531.85</v>
      </c>
      <c r="CH236">
        <v>0</v>
      </c>
      <c r="CI236">
        <v>0</v>
      </c>
      <c r="CJ236">
        <v>0</v>
      </c>
      <c r="CK236">
        <v>0</v>
      </c>
      <c r="CL236">
        <v>0</v>
      </c>
      <c r="CM236">
        <v>46.37</v>
      </c>
      <c r="CN236">
        <v>0</v>
      </c>
      <c r="CO236">
        <v>3.47</v>
      </c>
      <c r="CP236">
        <v>16.82</v>
      </c>
      <c r="CQ236">
        <v>-41.35</v>
      </c>
      <c r="CR236">
        <v>7.54</v>
      </c>
      <c r="CS236">
        <v>22.55</v>
      </c>
      <c r="CT236">
        <v>25.72</v>
      </c>
      <c r="CU236">
        <v>1.71</v>
      </c>
      <c r="CV236">
        <v>82.83</v>
      </c>
      <c r="CW236">
        <v>66.66</v>
      </c>
      <c r="DH236" s="27">
        <v>1.8887599999999999E-5</v>
      </c>
      <c r="DI236">
        <v>0</v>
      </c>
      <c r="DJ236">
        <v>3.8267599999999999E-2</v>
      </c>
      <c r="DK236">
        <v>0.14024900000000001</v>
      </c>
      <c r="DL236">
        <v>-0.14041999999999999</v>
      </c>
      <c r="DM236">
        <v>0.163464</v>
      </c>
      <c r="DN236">
        <v>0.27207700000000001</v>
      </c>
      <c r="DO236">
        <v>0.35411700000000002</v>
      </c>
      <c r="DP236">
        <v>2.5823200000000001E-2</v>
      </c>
      <c r="DQ236">
        <v>0.85359700000000005</v>
      </c>
      <c r="DR236">
        <v>0.178536</v>
      </c>
      <c r="DS236" t="s">
        <v>1352</v>
      </c>
      <c r="DT236" t="s">
        <v>670</v>
      </c>
      <c r="DU236" t="s">
        <v>665</v>
      </c>
      <c r="DV236" t="s">
        <v>501</v>
      </c>
      <c r="DW236">
        <v>0</v>
      </c>
      <c r="DX236">
        <v>0</v>
      </c>
      <c r="DY236">
        <v>0</v>
      </c>
      <c r="DZ236">
        <v>0</v>
      </c>
      <c r="EC236">
        <v>4587.29</v>
      </c>
      <c r="ED236">
        <v>0</v>
      </c>
      <c r="EE236">
        <v>335.12599999999998</v>
      </c>
      <c r="EF236">
        <v>1609.44</v>
      </c>
      <c r="EG236">
        <v>0</v>
      </c>
      <c r="EH236">
        <v>-4797.72</v>
      </c>
      <c r="EI236">
        <v>0</v>
      </c>
      <c r="EJ236">
        <v>0</v>
      </c>
      <c r="EK236">
        <v>615.745</v>
      </c>
      <c r="EL236">
        <v>2125.73</v>
      </c>
      <c r="EM236">
        <v>2371.31</v>
      </c>
      <c r="EN236">
        <v>151.51499999999999</v>
      </c>
      <c r="EO236">
        <v>6998.43</v>
      </c>
      <c r="EP236">
        <v>0</v>
      </c>
      <c r="EQ236">
        <v>0</v>
      </c>
      <c r="ER236">
        <v>0</v>
      </c>
      <c r="ES236">
        <v>0</v>
      </c>
      <c r="ET236">
        <v>0</v>
      </c>
      <c r="EU236">
        <v>46.37</v>
      </c>
      <c r="EV236">
        <v>0</v>
      </c>
      <c r="EW236">
        <v>3.47</v>
      </c>
      <c r="EX236">
        <v>16.82</v>
      </c>
      <c r="EY236">
        <v>0</v>
      </c>
      <c r="EZ236">
        <v>-41.35</v>
      </c>
      <c r="FA236">
        <v>0</v>
      </c>
      <c r="FB236">
        <v>0</v>
      </c>
      <c r="FC236">
        <v>7.54</v>
      </c>
      <c r="FD236">
        <v>22.55</v>
      </c>
      <c r="FE236">
        <v>25.72</v>
      </c>
      <c r="FF236">
        <v>1.71</v>
      </c>
      <c r="FG236">
        <v>82.83</v>
      </c>
      <c r="FT236" s="27">
        <v>1.8887599999999999E-5</v>
      </c>
      <c r="FU236">
        <v>0</v>
      </c>
      <c r="FV236">
        <v>3.8267599999999999E-2</v>
      </c>
      <c r="FW236">
        <v>0.14024900000000001</v>
      </c>
      <c r="FX236">
        <v>0</v>
      </c>
      <c r="FY236">
        <v>-0.14041999999999999</v>
      </c>
      <c r="FZ236">
        <v>0</v>
      </c>
      <c r="GA236">
        <v>0</v>
      </c>
      <c r="GB236">
        <v>0.163464</v>
      </c>
      <c r="GC236">
        <v>0.27207700000000001</v>
      </c>
      <c r="GD236">
        <v>0.35411700000000002</v>
      </c>
      <c r="GE236">
        <v>2.5823200000000001E-2</v>
      </c>
      <c r="GF236">
        <v>0.85359700000000005</v>
      </c>
      <c r="GG236">
        <v>4931.05</v>
      </c>
      <c r="GH236">
        <v>0</v>
      </c>
      <c r="GI236">
        <v>335.12599999999998</v>
      </c>
      <c r="GJ236">
        <v>3668.16</v>
      </c>
      <c r="GK236">
        <v>2615</v>
      </c>
      <c r="GL236">
        <v>2596</v>
      </c>
      <c r="GM236">
        <v>3146.01</v>
      </c>
      <c r="GN236">
        <v>327.5</v>
      </c>
      <c r="GO236">
        <v>17618.8</v>
      </c>
      <c r="GP236">
        <v>0</v>
      </c>
      <c r="GQ236">
        <v>0</v>
      </c>
      <c r="GR236">
        <v>0</v>
      </c>
      <c r="GS236">
        <v>0</v>
      </c>
      <c r="GT236">
        <v>49.75</v>
      </c>
      <c r="GU236">
        <v>0</v>
      </c>
      <c r="GV236">
        <v>3.47</v>
      </c>
      <c r="GW236">
        <v>40.14</v>
      </c>
      <c r="GX236">
        <v>31.65</v>
      </c>
      <c r="GY236">
        <v>27.85</v>
      </c>
      <c r="GZ236">
        <v>34.19</v>
      </c>
      <c r="HA236">
        <v>3.93</v>
      </c>
      <c r="HB236">
        <v>190.98</v>
      </c>
      <c r="HC236">
        <v>49.75</v>
      </c>
      <c r="HD236">
        <v>0</v>
      </c>
      <c r="HE236">
        <v>3.47</v>
      </c>
      <c r="HF236">
        <v>40.14</v>
      </c>
      <c r="HG236">
        <v>31.65</v>
      </c>
      <c r="HH236">
        <v>27.85</v>
      </c>
      <c r="HI236">
        <v>34.19</v>
      </c>
      <c r="HJ236">
        <v>3.93</v>
      </c>
      <c r="HK236">
        <v>190.98</v>
      </c>
      <c r="ID236" s="27">
        <v>1.8887599999999999E-5</v>
      </c>
      <c r="IE236">
        <v>0</v>
      </c>
      <c r="IF236">
        <v>3.8267599999999999E-2</v>
      </c>
      <c r="IG236">
        <v>0.63700699999999999</v>
      </c>
      <c r="IH236">
        <v>0.76358999999999999</v>
      </c>
      <c r="II236">
        <v>0.38997300000000001</v>
      </c>
      <c r="IJ236">
        <v>0.515185</v>
      </c>
      <c r="IK236">
        <v>6.9275500000000004E-2</v>
      </c>
      <c r="IL236">
        <v>2.4133200000000001</v>
      </c>
      <c r="IM236">
        <v>65</v>
      </c>
      <c r="IN236">
        <v>21.6</v>
      </c>
      <c r="IO236">
        <v>43.4</v>
      </c>
      <c r="IP236">
        <v>65</v>
      </c>
      <c r="IQ236">
        <v>21.6</v>
      </c>
      <c r="IR236">
        <v>43.4</v>
      </c>
      <c r="IU236">
        <v>66.66</v>
      </c>
      <c r="IV236">
        <v>0</v>
      </c>
      <c r="IW236">
        <v>66.66</v>
      </c>
      <c r="IX236">
        <v>0</v>
      </c>
      <c r="IY236">
        <v>66.66</v>
      </c>
      <c r="IZ236">
        <v>0</v>
      </c>
      <c r="JA236">
        <v>93.36</v>
      </c>
      <c r="JB236">
        <v>0</v>
      </c>
      <c r="JK236">
        <v>1</v>
      </c>
      <c r="JL236">
        <v>3.7498399999999998</v>
      </c>
      <c r="JM236">
        <v>3.7498399999999998</v>
      </c>
      <c r="JP236">
        <v>4799.13</v>
      </c>
      <c r="JQ236">
        <v>3.7498399999999998</v>
      </c>
      <c r="JR236">
        <v>0.39</v>
      </c>
      <c r="JS236">
        <v>0.35</v>
      </c>
      <c r="JT236">
        <v>1.66</v>
      </c>
      <c r="JU236">
        <v>0.39</v>
      </c>
      <c r="JV236">
        <v>0.35</v>
      </c>
      <c r="JW236">
        <v>1.66</v>
      </c>
      <c r="JZ236">
        <v>1</v>
      </c>
      <c r="KA236">
        <v>1</v>
      </c>
      <c r="KB236">
        <v>16.273099999999999</v>
      </c>
      <c r="KC236">
        <v>16.421600000000002</v>
      </c>
      <c r="KD236">
        <v>16.273099999999999</v>
      </c>
      <c r="KE236">
        <v>16.421600000000002</v>
      </c>
      <c r="KF236">
        <v>18.400300000000001</v>
      </c>
      <c r="KG236">
        <v>18.592199999999998</v>
      </c>
      <c r="KJ236">
        <v>972.78200000000004</v>
      </c>
      <c r="KK236">
        <v>0</v>
      </c>
      <c r="KL236">
        <v>66.8673</v>
      </c>
      <c r="KM236">
        <v>307.62599999999998</v>
      </c>
      <c r="KN236">
        <v>0</v>
      </c>
      <c r="KO236">
        <v>-739.44100000000003</v>
      </c>
      <c r="KP236">
        <v>0</v>
      </c>
      <c r="KQ236">
        <v>0</v>
      </c>
      <c r="KR236">
        <v>133.613</v>
      </c>
      <c r="KS236">
        <v>399.81900000000002</v>
      </c>
      <c r="KT236">
        <v>484.43799999999999</v>
      </c>
      <c r="KU236">
        <v>33.183900000000001</v>
      </c>
      <c r="KV236">
        <v>1658.89</v>
      </c>
      <c r="KW236">
        <v>0</v>
      </c>
      <c r="KX236">
        <v>0</v>
      </c>
      <c r="KY236">
        <v>0</v>
      </c>
      <c r="KZ236">
        <v>0</v>
      </c>
      <c r="LA236">
        <v>0</v>
      </c>
      <c r="LB236">
        <v>972.78200000000004</v>
      </c>
      <c r="LC236">
        <v>0</v>
      </c>
      <c r="LD236">
        <v>66.8673</v>
      </c>
      <c r="LE236">
        <v>307.62599999999998</v>
      </c>
      <c r="LF236">
        <v>-739.44100000000003</v>
      </c>
      <c r="LG236">
        <v>133.613</v>
      </c>
      <c r="LH236">
        <v>399.81900000000002</v>
      </c>
      <c r="LI236">
        <v>484.43799999999999</v>
      </c>
      <c r="LJ236">
        <v>33.183900000000001</v>
      </c>
      <c r="LK236">
        <v>1658.89</v>
      </c>
      <c r="LL236">
        <v>0</v>
      </c>
      <c r="LM236">
        <v>0</v>
      </c>
      <c r="LN236">
        <v>0</v>
      </c>
      <c r="LO236">
        <v>0</v>
      </c>
      <c r="LP236">
        <v>1036.8599999999999</v>
      </c>
      <c r="LQ236">
        <v>0</v>
      </c>
      <c r="LR236">
        <v>66.8673</v>
      </c>
      <c r="LS236">
        <v>706.08500000000004</v>
      </c>
      <c r="LT236">
        <v>567.19200000000001</v>
      </c>
      <c r="LU236">
        <v>531.11900000000003</v>
      </c>
      <c r="LV236">
        <v>649.62800000000004</v>
      </c>
      <c r="LW236">
        <v>78.678600000000003</v>
      </c>
      <c r="LX236">
        <v>3636.43</v>
      </c>
      <c r="LY236">
        <v>0</v>
      </c>
      <c r="LZ236">
        <v>0</v>
      </c>
      <c r="MA236">
        <v>0</v>
      </c>
      <c r="MB236">
        <v>0</v>
      </c>
    </row>
    <row r="237" spans="1:340" x14ac:dyDescent="0.25">
      <c r="A237" s="26">
        <v>44502.616631944446</v>
      </c>
      <c r="B237" t="s">
        <v>1577</v>
      </c>
      <c r="C237" t="s">
        <v>1131</v>
      </c>
      <c r="D237">
        <v>2</v>
      </c>
      <c r="E237">
        <v>1</v>
      </c>
      <c r="F237">
        <v>2700</v>
      </c>
      <c r="G237" t="s">
        <v>87</v>
      </c>
      <c r="H237" t="s">
        <v>393</v>
      </c>
      <c r="I237">
        <v>0</v>
      </c>
      <c r="J237">
        <v>0</v>
      </c>
      <c r="K237">
        <v>0</v>
      </c>
      <c r="L237">
        <v>30.9</v>
      </c>
      <c r="O237">
        <v>2772.97</v>
      </c>
      <c r="P237">
        <v>28.0002</v>
      </c>
      <c r="Q237">
        <v>343.46199999999999</v>
      </c>
      <c r="R237">
        <v>1453.44</v>
      </c>
      <c r="S237">
        <v>0</v>
      </c>
      <c r="T237">
        <v>-4792.59</v>
      </c>
      <c r="U237">
        <v>0</v>
      </c>
      <c r="V237">
        <v>0</v>
      </c>
      <c r="W237">
        <v>615.745</v>
      </c>
      <c r="X237">
        <v>2169.5500000000002</v>
      </c>
      <c r="Y237">
        <v>2371.31</v>
      </c>
      <c r="Z237">
        <v>151.51499999999999</v>
      </c>
      <c r="AA237">
        <v>5113.3900000000003</v>
      </c>
      <c r="AB237">
        <v>4597.87</v>
      </c>
      <c r="AC237">
        <v>0</v>
      </c>
      <c r="AD237">
        <v>0</v>
      </c>
      <c r="AE237">
        <v>0</v>
      </c>
      <c r="AF237">
        <v>0</v>
      </c>
      <c r="AG237">
        <v>0</v>
      </c>
      <c r="AH237">
        <v>0</v>
      </c>
      <c r="AI237">
        <v>25.99</v>
      </c>
      <c r="AJ237">
        <v>3.16</v>
      </c>
      <c r="AK237">
        <v>3.53</v>
      </c>
      <c r="AL237">
        <v>14.11</v>
      </c>
      <c r="AM237">
        <v>0</v>
      </c>
      <c r="AN237">
        <v>-41.78</v>
      </c>
      <c r="AO237">
        <v>0</v>
      </c>
      <c r="AP237">
        <v>0</v>
      </c>
      <c r="AQ237">
        <v>7.14</v>
      </c>
      <c r="AR237">
        <v>22.9</v>
      </c>
      <c r="AS237">
        <v>25.15</v>
      </c>
      <c r="AT237">
        <v>1.64</v>
      </c>
      <c r="AU237">
        <v>61.84</v>
      </c>
      <c r="AV237">
        <v>46.79</v>
      </c>
      <c r="BI237" s="27">
        <v>3.96101E-15</v>
      </c>
      <c r="BJ237">
        <v>0.18249499999999999</v>
      </c>
      <c r="BK237">
        <v>3.9219499999999997E-2</v>
      </c>
      <c r="BL237">
        <v>8.0264000000000002E-2</v>
      </c>
      <c r="BM237">
        <v>0</v>
      </c>
      <c r="BN237">
        <v>-9.7961900000000005E-2</v>
      </c>
      <c r="BO237">
        <v>0</v>
      </c>
      <c r="BP237">
        <v>0</v>
      </c>
      <c r="BQ237">
        <v>0.163464</v>
      </c>
      <c r="BR237">
        <v>0.28652</v>
      </c>
      <c r="BS237">
        <v>0.35411700000000002</v>
      </c>
      <c r="BT237">
        <v>2.5823200000000001E-2</v>
      </c>
      <c r="BU237">
        <v>1.0339400000000001</v>
      </c>
      <c r="BV237">
        <v>0.30197800000000002</v>
      </c>
      <c r="BW237">
        <v>2772.97</v>
      </c>
      <c r="BX237">
        <v>28.0002</v>
      </c>
      <c r="BY237">
        <v>343.46199999999999</v>
      </c>
      <c r="BZ237">
        <v>1453.44</v>
      </c>
      <c r="CA237">
        <v>-4792.59</v>
      </c>
      <c r="CB237">
        <v>615.745</v>
      </c>
      <c r="CC237">
        <v>2169.5500000000002</v>
      </c>
      <c r="CD237">
        <v>2371.31</v>
      </c>
      <c r="CE237">
        <v>151.51499999999999</v>
      </c>
      <c r="CF237">
        <v>5113.3999999999996</v>
      </c>
      <c r="CG237">
        <v>4597.87</v>
      </c>
      <c r="CH237">
        <v>0</v>
      </c>
      <c r="CI237">
        <v>0</v>
      </c>
      <c r="CJ237">
        <v>0</v>
      </c>
      <c r="CK237">
        <v>0</v>
      </c>
      <c r="CL237">
        <v>0</v>
      </c>
      <c r="CM237">
        <v>25.99</v>
      </c>
      <c r="CN237">
        <v>3.16</v>
      </c>
      <c r="CO237">
        <v>3.53</v>
      </c>
      <c r="CP237">
        <v>14.11</v>
      </c>
      <c r="CQ237">
        <v>-41.78</v>
      </c>
      <c r="CR237">
        <v>7.14</v>
      </c>
      <c r="CS237">
        <v>22.9</v>
      </c>
      <c r="CT237">
        <v>25.15</v>
      </c>
      <c r="CU237">
        <v>1.64</v>
      </c>
      <c r="CV237">
        <v>61.84</v>
      </c>
      <c r="CW237">
        <v>46.79</v>
      </c>
      <c r="DH237" s="27">
        <v>3.96101E-15</v>
      </c>
      <c r="DI237">
        <v>0.18249499999999999</v>
      </c>
      <c r="DJ237">
        <v>3.9219499999999997E-2</v>
      </c>
      <c r="DK237">
        <v>8.0264000000000002E-2</v>
      </c>
      <c r="DL237">
        <v>-9.7961900000000005E-2</v>
      </c>
      <c r="DM237">
        <v>0.163464</v>
      </c>
      <c r="DN237">
        <v>0.28652</v>
      </c>
      <c r="DO237">
        <v>0.35411700000000002</v>
      </c>
      <c r="DP237">
        <v>2.5823200000000001E-2</v>
      </c>
      <c r="DQ237">
        <v>1.0339400000000001</v>
      </c>
      <c r="DR237">
        <v>0.30197800000000002</v>
      </c>
      <c r="DS237" t="s">
        <v>1352</v>
      </c>
      <c r="DT237" t="s">
        <v>670</v>
      </c>
      <c r="DU237" t="s">
        <v>665</v>
      </c>
      <c r="DV237" t="s">
        <v>501</v>
      </c>
      <c r="DW237" s="27">
        <v>-5.4623000000000001E-14</v>
      </c>
      <c r="DX237" s="27">
        <v>-5.4734000000000003E-14</v>
      </c>
      <c r="DY237">
        <v>0</v>
      </c>
      <c r="DZ237">
        <v>0</v>
      </c>
      <c r="EC237">
        <v>2772.97</v>
      </c>
      <c r="ED237">
        <v>28.0002</v>
      </c>
      <c r="EE237">
        <v>343.46199999999999</v>
      </c>
      <c r="EF237">
        <v>1453.44</v>
      </c>
      <c r="EG237">
        <v>0</v>
      </c>
      <c r="EH237">
        <v>-4792.59</v>
      </c>
      <c r="EI237">
        <v>0</v>
      </c>
      <c r="EJ237">
        <v>0</v>
      </c>
      <c r="EK237">
        <v>615.745</v>
      </c>
      <c r="EL237">
        <v>2169.5500000000002</v>
      </c>
      <c r="EM237">
        <v>2371.31</v>
      </c>
      <c r="EN237">
        <v>151.51499999999999</v>
      </c>
      <c r="EO237">
        <v>5113.3900000000003</v>
      </c>
      <c r="EP237">
        <v>0</v>
      </c>
      <c r="EQ237">
        <v>0</v>
      </c>
      <c r="ER237">
        <v>0</v>
      </c>
      <c r="ES237">
        <v>0</v>
      </c>
      <c r="ET237">
        <v>0</v>
      </c>
      <c r="EU237">
        <v>25.99</v>
      </c>
      <c r="EV237">
        <v>3.16</v>
      </c>
      <c r="EW237">
        <v>3.53</v>
      </c>
      <c r="EX237">
        <v>14.11</v>
      </c>
      <c r="EY237">
        <v>0</v>
      </c>
      <c r="EZ237">
        <v>-41.78</v>
      </c>
      <c r="FA237">
        <v>0</v>
      </c>
      <c r="FB237">
        <v>0</v>
      </c>
      <c r="FC237">
        <v>7.14</v>
      </c>
      <c r="FD237">
        <v>22.9</v>
      </c>
      <c r="FE237">
        <v>25.15</v>
      </c>
      <c r="FF237">
        <v>1.64</v>
      </c>
      <c r="FG237">
        <v>61.84</v>
      </c>
      <c r="FT237" s="27">
        <v>3.96101E-15</v>
      </c>
      <c r="FU237">
        <v>0.18249499999999999</v>
      </c>
      <c r="FV237">
        <v>3.9219499999999997E-2</v>
      </c>
      <c r="FW237">
        <v>8.0264000000000002E-2</v>
      </c>
      <c r="FX237">
        <v>0</v>
      </c>
      <c r="FY237">
        <v>-9.7961900000000005E-2</v>
      </c>
      <c r="FZ237">
        <v>0</v>
      </c>
      <c r="GA237">
        <v>0</v>
      </c>
      <c r="GB237">
        <v>0.163464</v>
      </c>
      <c r="GC237">
        <v>0.28652</v>
      </c>
      <c r="GD237">
        <v>0.35411700000000002</v>
      </c>
      <c r="GE237">
        <v>2.5823200000000001E-2</v>
      </c>
      <c r="GF237">
        <v>1.0339400000000001</v>
      </c>
      <c r="GG237">
        <v>5651.75</v>
      </c>
      <c r="GH237">
        <v>203.84</v>
      </c>
      <c r="GI237">
        <v>343.46199999999999</v>
      </c>
      <c r="GJ237">
        <v>3291.97</v>
      </c>
      <c r="GK237">
        <v>2615</v>
      </c>
      <c r="GL237">
        <v>2596</v>
      </c>
      <c r="GM237">
        <v>3146.01</v>
      </c>
      <c r="GN237">
        <v>327.5</v>
      </c>
      <c r="GO237">
        <v>18175.5</v>
      </c>
      <c r="GP237">
        <v>0</v>
      </c>
      <c r="GQ237">
        <v>0</v>
      </c>
      <c r="GR237">
        <v>0</v>
      </c>
      <c r="GS237">
        <v>0</v>
      </c>
      <c r="GT237">
        <v>52.89</v>
      </c>
      <c r="GU237">
        <v>14.55</v>
      </c>
      <c r="GV237">
        <v>3.53</v>
      </c>
      <c r="GW237">
        <v>33.29</v>
      </c>
      <c r="GX237">
        <v>30.97</v>
      </c>
      <c r="GY237">
        <v>27.59</v>
      </c>
      <c r="GZ237">
        <v>33.85</v>
      </c>
      <c r="HA237">
        <v>3.77</v>
      </c>
      <c r="HB237">
        <v>200.44</v>
      </c>
      <c r="HC237">
        <v>52.89</v>
      </c>
      <c r="HD237">
        <v>14.55</v>
      </c>
      <c r="HE237">
        <v>3.53</v>
      </c>
      <c r="HF237">
        <v>33.29</v>
      </c>
      <c r="HG237">
        <v>30.97</v>
      </c>
      <c r="HH237">
        <v>27.59</v>
      </c>
      <c r="HI237">
        <v>33.85</v>
      </c>
      <c r="HJ237">
        <v>3.77</v>
      </c>
      <c r="HK237">
        <v>200.44</v>
      </c>
      <c r="ID237" s="27">
        <v>3.96101E-15</v>
      </c>
      <c r="IE237">
        <v>0.74934400000000001</v>
      </c>
      <c r="IF237">
        <v>3.9219499999999997E-2</v>
      </c>
      <c r="IG237">
        <v>0.44817499999999999</v>
      </c>
      <c r="IH237">
        <v>0.76358999999999999</v>
      </c>
      <c r="II237">
        <v>0.38997300000000001</v>
      </c>
      <c r="IJ237">
        <v>0.515185</v>
      </c>
      <c r="IK237">
        <v>6.9275500000000004E-2</v>
      </c>
      <c r="IL237">
        <v>2.9747599999999998</v>
      </c>
      <c r="IM237">
        <v>51.7</v>
      </c>
      <c r="IN237">
        <v>20.8</v>
      </c>
      <c r="IO237">
        <v>30.9</v>
      </c>
      <c r="IP237">
        <v>51.7</v>
      </c>
      <c r="IQ237">
        <v>20.8</v>
      </c>
      <c r="IR237">
        <v>30.9</v>
      </c>
      <c r="IU237">
        <v>46.79</v>
      </c>
      <c r="IV237">
        <v>0</v>
      </c>
      <c r="IW237">
        <v>46.79</v>
      </c>
      <c r="IX237">
        <v>0</v>
      </c>
      <c r="IY237">
        <v>46.79</v>
      </c>
      <c r="IZ237">
        <v>0</v>
      </c>
      <c r="JA237">
        <v>104.26</v>
      </c>
      <c r="JB237">
        <v>0</v>
      </c>
      <c r="JK237">
        <v>1</v>
      </c>
      <c r="JL237">
        <v>3.1526900000000002</v>
      </c>
      <c r="JM237">
        <v>3.1526900000000002</v>
      </c>
      <c r="JP237">
        <v>4794</v>
      </c>
      <c r="JQ237">
        <v>3.1526900000000002</v>
      </c>
      <c r="JR237">
        <v>0.39</v>
      </c>
      <c r="JS237">
        <v>0.35</v>
      </c>
      <c r="JT237">
        <v>1.26</v>
      </c>
      <c r="JU237">
        <v>0.39</v>
      </c>
      <c r="JV237">
        <v>0.35</v>
      </c>
      <c r="JW237">
        <v>1.26</v>
      </c>
      <c r="JZ237">
        <v>1</v>
      </c>
      <c r="KA237">
        <v>1</v>
      </c>
      <c r="KB237">
        <v>31.9115</v>
      </c>
      <c r="KC237">
        <v>32.378999999999998</v>
      </c>
      <c r="KD237">
        <v>31.9115</v>
      </c>
      <c r="KE237">
        <v>32.378999999999998</v>
      </c>
      <c r="KF237">
        <v>57.317</v>
      </c>
      <c r="KG237">
        <v>58.302999999999997</v>
      </c>
      <c r="KJ237">
        <v>584.86300000000006</v>
      </c>
      <c r="KK237">
        <v>7.2590199999999996</v>
      </c>
      <c r="KL237">
        <v>68.530699999999996</v>
      </c>
      <c r="KM237">
        <v>274.35300000000001</v>
      </c>
      <c r="KN237">
        <v>0</v>
      </c>
      <c r="KO237">
        <v>-735.59500000000003</v>
      </c>
      <c r="KP237">
        <v>0</v>
      </c>
      <c r="KQ237">
        <v>0</v>
      </c>
      <c r="KR237">
        <v>133.613</v>
      </c>
      <c r="KS237">
        <v>408.97199999999998</v>
      </c>
      <c r="KT237">
        <v>484.43799999999999</v>
      </c>
      <c r="KU237">
        <v>33.183900000000001</v>
      </c>
      <c r="KV237">
        <v>1259.6199999999999</v>
      </c>
      <c r="KW237">
        <v>0</v>
      </c>
      <c r="KX237">
        <v>0</v>
      </c>
      <c r="KY237">
        <v>0</v>
      </c>
      <c r="KZ237">
        <v>0</v>
      </c>
      <c r="LA237">
        <v>0</v>
      </c>
      <c r="LB237">
        <v>584.86300000000006</v>
      </c>
      <c r="LC237">
        <v>7.2590199999999996</v>
      </c>
      <c r="LD237">
        <v>68.530699999999996</v>
      </c>
      <c r="LE237">
        <v>274.35300000000001</v>
      </c>
      <c r="LF237">
        <v>-735.59500000000003</v>
      </c>
      <c r="LG237">
        <v>133.613</v>
      </c>
      <c r="LH237">
        <v>408.97199999999998</v>
      </c>
      <c r="LI237">
        <v>484.43799999999999</v>
      </c>
      <c r="LJ237">
        <v>33.183900000000001</v>
      </c>
      <c r="LK237">
        <v>1259.6199999999999</v>
      </c>
      <c r="LL237">
        <v>0</v>
      </c>
      <c r="LM237">
        <v>0</v>
      </c>
      <c r="LN237">
        <v>0</v>
      </c>
      <c r="LO237">
        <v>0</v>
      </c>
      <c r="LP237">
        <v>1183.21</v>
      </c>
      <c r="LQ237">
        <v>50.833500000000001</v>
      </c>
      <c r="LR237">
        <v>68.530699999999996</v>
      </c>
      <c r="LS237">
        <v>630.79</v>
      </c>
      <c r="LT237">
        <v>567.19200000000001</v>
      </c>
      <c r="LU237">
        <v>531.11900000000003</v>
      </c>
      <c r="LV237">
        <v>649.62800000000004</v>
      </c>
      <c r="LW237">
        <v>78.678600000000003</v>
      </c>
      <c r="LX237">
        <v>3759.98</v>
      </c>
      <c r="LY237">
        <v>0</v>
      </c>
      <c r="LZ237">
        <v>0</v>
      </c>
      <c r="MA237">
        <v>0</v>
      </c>
      <c r="MB237">
        <v>0</v>
      </c>
    </row>
    <row r="238" spans="1:340" x14ac:dyDescent="0.25">
      <c r="A238" s="26">
        <v>44502.617013888892</v>
      </c>
      <c r="B238" t="s">
        <v>1578</v>
      </c>
      <c r="C238" t="s">
        <v>1133</v>
      </c>
      <c r="D238">
        <v>3</v>
      </c>
      <c r="E238">
        <v>1</v>
      </c>
      <c r="F238">
        <v>2700</v>
      </c>
      <c r="G238" t="s">
        <v>87</v>
      </c>
      <c r="H238" t="s">
        <v>393</v>
      </c>
      <c r="I238">
        <v>0</v>
      </c>
      <c r="J238">
        <v>0</v>
      </c>
      <c r="K238">
        <v>0</v>
      </c>
      <c r="L238">
        <v>30.7</v>
      </c>
      <c r="O238">
        <v>1960.8</v>
      </c>
      <c r="P238">
        <v>0</v>
      </c>
      <c r="Q238">
        <v>343.46199999999999</v>
      </c>
      <c r="R238">
        <v>1449.7</v>
      </c>
      <c r="S238">
        <v>0</v>
      </c>
      <c r="T238">
        <v>-4696.3599999999997</v>
      </c>
      <c r="U238">
        <v>0</v>
      </c>
      <c r="V238">
        <v>0</v>
      </c>
      <c r="W238">
        <v>615.745</v>
      </c>
      <c r="X238">
        <v>2157.7800000000002</v>
      </c>
      <c r="Y238">
        <v>2371.31</v>
      </c>
      <c r="Z238">
        <v>151.51499999999999</v>
      </c>
      <c r="AA238">
        <v>4353.9399999999996</v>
      </c>
      <c r="AB238">
        <v>3753.96</v>
      </c>
      <c r="AC238">
        <v>0</v>
      </c>
      <c r="AD238">
        <v>0</v>
      </c>
      <c r="AE238">
        <v>0</v>
      </c>
      <c r="AF238">
        <v>0</v>
      </c>
      <c r="AG238">
        <v>0</v>
      </c>
      <c r="AH238">
        <v>0</v>
      </c>
      <c r="AI238">
        <v>19.13</v>
      </c>
      <c r="AJ238">
        <v>0</v>
      </c>
      <c r="AK238">
        <v>3.55</v>
      </c>
      <c r="AL238">
        <v>14.7</v>
      </c>
      <c r="AM238">
        <v>0</v>
      </c>
      <c r="AN238">
        <v>-40.26</v>
      </c>
      <c r="AO238">
        <v>0</v>
      </c>
      <c r="AP238">
        <v>0</v>
      </c>
      <c r="AQ238">
        <v>7.34</v>
      </c>
      <c r="AR238">
        <v>22.69</v>
      </c>
      <c r="AS238">
        <v>25.46</v>
      </c>
      <c r="AT238">
        <v>1.7</v>
      </c>
      <c r="AU238">
        <v>54.31</v>
      </c>
      <c r="AV238">
        <v>37.380000000000003</v>
      </c>
      <c r="BI238">
        <v>0</v>
      </c>
      <c r="BJ238">
        <v>0</v>
      </c>
      <c r="BK238">
        <v>3.9219499999999997E-2</v>
      </c>
      <c r="BL238">
        <v>0.119924</v>
      </c>
      <c r="BM238">
        <v>0</v>
      </c>
      <c r="BN238">
        <v>-9.6736600000000006E-2</v>
      </c>
      <c r="BO238">
        <v>0</v>
      </c>
      <c r="BP238">
        <v>0</v>
      </c>
      <c r="BQ238">
        <v>0.163464</v>
      </c>
      <c r="BR238">
        <v>0.27916200000000002</v>
      </c>
      <c r="BS238">
        <v>0.35411700000000002</v>
      </c>
      <c r="BT238">
        <v>2.5823200000000001E-2</v>
      </c>
      <c r="BU238">
        <v>0.88497400000000004</v>
      </c>
      <c r="BV238">
        <v>0.15914400000000001</v>
      </c>
      <c r="BW238">
        <v>1960.8</v>
      </c>
      <c r="BX238">
        <v>0</v>
      </c>
      <c r="BY238">
        <v>343.46199999999999</v>
      </c>
      <c r="BZ238">
        <v>1449.7</v>
      </c>
      <c r="CA238">
        <v>-4696.3599999999997</v>
      </c>
      <c r="CB238">
        <v>615.745</v>
      </c>
      <c r="CC238">
        <v>2157.7800000000002</v>
      </c>
      <c r="CD238">
        <v>2371.31</v>
      </c>
      <c r="CE238">
        <v>151.51499999999999</v>
      </c>
      <c r="CF238">
        <v>4353.9399999999996</v>
      </c>
      <c r="CG238">
        <v>3753.96</v>
      </c>
      <c r="CH238">
        <v>0</v>
      </c>
      <c r="CI238">
        <v>0</v>
      </c>
      <c r="CJ238">
        <v>0</v>
      </c>
      <c r="CK238">
        <v>0</v>
      </c>
      <c r="CL238">
        <v>0</v>
      </c>
      <c r="CM238">
        <v>19.13</v>
      </c>
      <c r="CN238">
        <v>0</v>
      </c>
      <c r="CO238">
        <v>3.55</v>
      </c>
      <c r="CP238">
        <v>14.7</v>
      </c>
      <c r="CQ238">
        <v>-40.26</v>
      </c>
      <c r="CR238">
        <v>7.34</v>
      </c>
      <c r="CS238">
        <v>22.69</v>
      </c>
      <c r="CT238">
        <v>25.46</v>
      </c>
      <c r="CU238">
        <v>1.7</v>
      </c>
      <c r="CV238">
        <v>54.31</v>
      </c>
      <c r="CW238">
        <v>37.380000000000003</v>
      </c>
      <c r="DH238">
        <v>0</v>
      </c>
      <c r="DI238">
        <v>0</v>
      </c>
      <c r="DJ238">
        <v>3.9219499999999997E-2</v>
      </c>
      <c r="DK238">
        <v>0.119924</v>
      </c>
      <c r="DL238">
        <v>-9.6736600000000006E-2</v>
      </c>
      <c r="DM238">
        <v>0.163464</v>
      </c>
      <c r="DN238">
        <v>0.27916200000000002</v>
      </c>
      <c r="DO238">
        <v>0.35411700000000002</v>
      </c>
      <c r="DP238">
        <v>2.5823200000000001E-2</v>
      </c>
      <c r="DQ238">
        <v>0.88497400000000004</v>
      </c>
      <c r="DR238">
        <v>0.15914400000000001</v>
      </c>
      <c r="DS238" t="s">
        <v>1352</v>
      </c>
      <c r="DT238" t="s">
        <v>670</v>
      </c>
      <c r="DU238" t="s">
        <v>665</v>
      </c>
      <c r="DV238" t="s">
        <v>501</v>
      </c>
      <c r="DW238">
        <v>0</v>
      </c>
      <c r="DX238">
        <v>0</v>
      </c>
      <c r="DY238">
        <v>0</v>
      </c>
      <c r="DZ238">
        <v>0</v>
      </c>
      <c r="EC238">
        <v>1960.8</v>
      </c>
      <c r="ED238">
        <v>0</v>
      </c>
      <c r="EE238">
        <v>343.46199999999999</v>
      </c>
      <c r="EF238">
        <v>1449.7</v>
      </c>
      <c r="EG238">
        <v>0</v>
      </c>
      <c r="EH238">
        <v>-4696.3599999999997</v>
      </c>
      <c r="EI238">
        <v>0</v>
      </c>
      <c r="EJ238">
        <v>0</v>
      </c>
      <c r="EK238">
        <v>615.745</v>
      </c>
      <c r="EL238">
        <v>2157.7800000000002</v>
      </c>
      <c r="EM238">
        <v>2371.31</v>
      </c>
      <c r="EN238">
        <v>151.51499999999999</v>
      </c>
      <c r="EO238">
        <v>4353.9399999999996</v>
      </c>
      <c r="EP238">
        <v>0</v>
      </c>
      <c r="EQ238">
        <v>0</v>
      </c>
      <c r="ER238">
        <v>0</v>
      </c>
      <c r="ES238">
        <v>0</v>
      </c>
      <c r="ET238">
        <v>0</v>
      </c>
      <c r="EU238">
        <v>19.13</v>
      </c>
      <c r="EV238">
        <v>0</v>
      </c>
      <c r="EW238">
        <v>3.55</v>
      </c>
      <c r="EX238">
        <v>14.7</v>
      </c>
      <c r="EY238">
        <v>0</v>
      </c>
      <c r="EZ238">
        <v>-40.26</v>
      </c>
      <c r="FA238">
        <v>0</v>
      </c>
      <c r="FB238">
        <v>0</v>
      </c>
      <c r="FC238">
        <v>7.34</v>
      </c>
      <c r="FD238">
        <v>22.69</v>
      </c>
      <c r="FE238">
        <v>25.46</v>
      </c>
      <c r="FF238">
        <v>1.7</v>
      </c>
      <c r="FG238">
        <v>54.31</v>
      </c>
      <c r="FT238">
        <v>0</v>
      </c>
      <c r="FU238">
        <v>0</v>
      </c>
      <c r="FV238">
        <v>3.9219499999999997E-2</v>
      </c>
      <c r="FW238">
        <v>0.119924</v>
      </c>
      <c r="FX238">
        <v>0</v>
      </c>
      <c r="FY238">
        <v>-9.6736600000000006E-2</v>
      </c>
      <c r="FZ238">
        <v>0</v>
      </c>
      <c r="GA238">
        <v>0</v>
      </c>
      <c r="GB238">
        <v>0.163464</v>
      </c>
      <c r="GC238">
        <v>0.27916200000000002</v>
      </c>
      <c r="GD238">
        <v>0.35411700000000002</v>
      </c>
      <c r="GE238">
        <v>2.5823200000000001E-2</v>
      </c>
      <c r="GF238">
        <v>0.88497400000000004</v>
      </c>
      <c r="GG238">
        <v>4184.58</v>
      </c>
      <c r="GH238">
        <v>0</v>
      </c>
      <c r="GI238">
        <v>343.46199999999999</v>
      </c>
      <c r="GJ238">
        <v>3308.76</v>
      </c>
      <c r="GK238">
        <v>2615</v>
      </c>
      <c r="GL238">
        <v>2596</v>
      </c>
      <c r="GM238">
        <v>3146.01</v>
      </c>
      <c r="GN238">
        <v>327.5</v>
      </c>
      <c r="GO238">
        <v>16521.3</v>
      </c>
      <c r="GP238">
        <v>0</v>
      </c>
      <c r="GQ238">
        <v>0</v>
      </c>
      <c r="GR238">
        <v>0</v>
      </c>
      <c r="GS238">
        <v>0</v>
      </c>
      <c r="GT238">
        <v>40.630000000000003</v>
      </c>
      <c r="GU238">
        <v>0</v>
      </c>
      <c r="GV238">
        <v>3.55</v>
      </c>
      <c r="GW238">
        <v>35.1</v>
      </c>
      <c r="GX238">
        <v>31.45</v>
      </c>
      <c r="GY238">
        <v>27.78</v>
      </c>
      <c r="GZ238">
        <v>34.1</v>
      </c>
      <c r="HA238">
        <v>4.12</v>
      </c>
      <c r="HB238">
        <v>176.73</v>
      </c>
      <c r="HC238">
        <v>40.630000000000003</v>
      </c>
      <c r="HD238">
        <v>0</v>
      </c>
      <c r="HE238">
        <v>3.55</v>
      </c>
      <c r="HF238">
        <v>35.1</v>
      </c>
      <c r="HG238">
        <v>31.45</v>
      </c>
      <c r="HH238">
        <v>27.78</v>
      </c>
      <c r="HI238">
        <v>34.1</v>
      </c>
      <c r="HJ238">
        <v>4.12</v>
      </c>
      <c r="HK238">
        <v>176.73</v>
      </c>
      <c r="ID238">
        <v>0</v>
      </c>
      <c r="IE238">
        <v>0</v>
      </c>
      <c r="IF238">
        <v>3.9219499999999997E-2</v>
      </c>
      <c r="IG238">
        <v>0.51052299999999995</v>
      </c>
      <c r="IH238">
        <v>0.76358999999999999</v>
      </c>
      <c r="II238">
        <v>0.38997300000000001</v>
      </c>
      <c r="IJ238">
        <v>0.515185</v>
      </c>
      <c r="IK238">
        <v>6.9275500000000004E-2</v>
      </c>
      <c r="IL238">
        <v>2.2877700000000001</v>
      </c>
      <c r="IM238">
        <v>53.5</v>
      </c>
      <c r="IN238">
        <v>22.8</v>
      </c>
      <c r="IO238">
        <v>30.7</v>
      </c>
      <c r="IP238">
        <v>53.5</v>
      </c>
      <c r="IQ238">
        <v>22.8</v>
      </c>
      <c r="IR238">
        <v>30.7</v>
      </c>
      <c r="IU238">
        <v>37.380000000000003</v>
      </c>
      <c r="IV238">
        <v>0</v>
      </c>
      <c r="IW238">
        <v>37.380000000000003</v>
      </c>
      <c r="IX238">
        <v>0</v>
      </c>
      <c r="IY238">
        <v>37.380000000000003</v>
      </c>
      <c r="IZ238">
        <v>0</v>
      </c>
      <c r="JA238">
        <v>79.28</v>
      </c>
      <c r="JB238">
        <v>0</v>
      </c>
      <c r="JK238">
        <v>1</v>
      </c>
      <c r="JL238">
        <v>3.0918800000000002</v>
      </c>
      <c r="JM238">
        <v>3.0918800000000002</v>
      </c>
      <c r="JP238">
        <v>4697.74</v>
      </c>
      <c r="JQ238">
        <v>3.0918800000000002</v>
      </c>
      <c r="JR238">
        <v>0.37</v>
      </c>
      <c r="JS238">
        <v>0.35</v>
      </c>
      <c r="JT238">
        <v>1.1100000000000001</v>
      </c>
      <c r="JU238">
        <v>0.37</v>
      </c>
      <c r="JV238">
        <v>0.35</v>
      </c>
      <c r="JW238">
        <v>1.1100000000000001</v>
      </c>
      <c r="JZ238">
        <v>1</v>
      </c>
      <c r="KA238">
        <v>1</v>
      </c>
      <c r="KB238">
        <v>13.9556</v>
      </c>
      <c r="KC238">
        <v>14.056699999999999</v>
      </c>
      <c r="KD238">
        <v>13.9556</v>
      </c>
      <c r="KE238">
        <v>14.056699999999999</v>
      </c>
      <c r="KF238">
        <v>20.990100000000002</v>
      </c>
      <c r="KG238">
        <v>21.2348</v>
      </c>
      <c r="KJ238">
        <v>422.94099999999997</v>
      </c>
      <c r="KK238">
        <v>0</v>
      </c>
      <c r="KL238">
        <v>68.530699999999996</v>
      </c>
      <c r="KM238">
        <v>273.94600000000003</v>
      </c>
      <c r="KN238">
        <v>0</v>
      </c>
      <c r="KO238">
        <v>-716.02599999999995</v>
      </c>
      <c r="KP238">
        <v>0</v>
      </c>
      <c r="KQ238">
        <v>0</v>
      </c>
      <c r="KR238">
        <v>133.613</v>
      </c>
      <c r="KS238">
        <v>406.20600000000002</v>
      </c>
      <c r="KT238">
        <v>484.43799999999999</v>
      </c>
      <c r="KU238">
        <v>33.183900000000001</v>
      </c>
      <c r="KV238">
        <v>1106.83</v>
      </c>
      <c r="KW238">
        <v>0</v>
      </c>
      <c r="KX238">
        <v>0</v>
      </c>
      <c r="KY238">
        <v>0</v>
      </c>
      <c r="KZ238">
        <v>0</v>
      </c>
      <c r="LA238">
        <v>0</v>
      </c>
      <c r="LB238">
        <v>422.94099999999997</v>
      </c>
      <c r="LC238">
        <v>0</v>
      </c>
      <c r="LD238">
        <v>68.530699999999996</v>
      </c>
      <c r="LE238">
        <v>273.94600000000003</v>
      </c>
      <c r="LF238">
        <v>-716.02599999999995</v>
      </c>
      <c r="LG238">
        <v>133.613</v>
      </c>
      <c r="LH238">
        <v>406.20600000000002</v>
      </c>
      <c r="LI238">
        <v>484.43799999999999</v>
      </c>
      <c r="LJ238">
        <v>33.183900000000001</v>
      </c>
      <c r="LK238">
        <v>1106.83</v>
      </c>
      <c r="LL238">
        <v>0</v>
      </c>
      <c r="LM238">
        <v>0</v>
      </c>
      <c r="LN238">
        <v>0</v>
      </c>
      <c r="LO238">
        <v>0</v>
      </c>
      <c r="LP238">
        <v>886.68700000000001</v>
      </c>
      <c r="LQ238">
        <v>0</v>
      </c>
      <c r="LR238">
        <v>68.530699999999996</v>
      </c>
      <c r="LS238">
        <v>634.77499999999998</v>
      </c>
      <c r="LT238">
        <v>567.19200000000001</v>
      </c>
      <c r="LU238">
        <v>531.11900000000003</v>
      </c>
      <c r="LV238">
        <v>649.62800000000004</v>
      </c>
      <c r="LW238">
        <v>78.678600000000003</v>
      </c>
      <c r="LX238">
        <v>3416.61</v>
      </c>
      <c r="LY238">
        <v>0</v>
      </c>
      <c r="LZ238">
        <v>0</v>
      </c>
      <c r="MA238">
        <v>0</v>
      </c>
      <c r="MB238">
        <v>0</v>
      </c>
    </row>
    <row r="239" spans="1:340" x14ac:dyDescent="0.25">
      <c r="A239" s="26">
        <v>44502.617395833331</v>
      </c>
      <c r="B239" t="s">
        <v>1579</v>
      </c>
      <c r="C239" t="s">
        <v>1135</v>
      </c>
      <c r="D239">
        <v>4</v>
      </c>
      <c r="E239">
        <v>1</v>
      </c>
      <c r="F239">
        <v>2700</v>
      </c>
      <c r="G239" t="s">
        <v>87</v>
      </c>
      <c r="H239" t="s">
        <v>393</v>
      </c>
      <c r="I239">
        <v>0</v>
      </c>
      <c r="J239">
        <v>0</v>
      </c>
      <c r="K239">
        <v>0</v>
      </c>
      <c r="L239">
        <v>29.3</v>
      </c>
      <c r="O239">
        <v>2194.1999999999998</v>
      </c>
      <c r="P239">
        <v>38.1571</v>
      </c>
      <c r="Q239">
        <v>345.11500000000001</v>
      </c>
      <c r="R239">
        <v>1338.47</v>
      </c>
      <c r="S239">
        <v>0</v>
      </c>
      <c r="T239">
        <v>-4772.03</v>
      </c>
      <c r="U239">
        <v>0</v>
      </c>
      <c r="V239">
        <v>0</v>
      </c>
      <c r="W239">
        <v>615.745</v>
      </c>
      <c r="X239">
        <v>2183.5</v>
      </c>
      <c r="Y239">
        <v>2371.31</v>
      </c>
      <c r="Z239">
        <v>151.51499999999999</v>
      </c>
      <c r="AA239">
        <v>4465.97</v>
      </c>
      <c r="AB239">
        <v>3915.94</v>
      </c>
      <c r="AC239">
        <v>0</v>
      </c>
      <c r="AD239">
        <v>0</v>
      </c>
      <c r="AE239">
        <v>0</v>
      </c>
      <c r="AF239">
        <v>0</v>
      </c>
      <c r="AG239">
        <v>0</v>
      </c>
      <c r="AH239">
        <v>0</v>
      </c>
      <c r="AI239">
        <v>20.51</v>
      </c>
      <c r="AJ239">
        <v>4.93</v>
      </c>
      <c r="AK239">
        <v>3.55</v>
      </c>
      <c r="AL239">
        <v>12.89</v>
      </c>
      <c r="AM239">
        <v>0</v>
      </c>
      <c r="AN239">
        <v>-41.52</v>
      </c>
      <c r="AO239">
        <v>0</v>
      </c>
      <c r="AP239">
        <v>0</v>
      </c>
      <c r="AQ239">
        <v>7.14</v>
      </c>
      <c r="AR239">
        <v>22.61</v>
      </c>
      <c r="AS239">
        <v>25.21</v>
      </c>
      <c r="AT239">
        <v>1.64</v>
      </c>
      <c r="AU239">
        <v>56.96</v>
      </c>
      <c r="AV239">
        <v>41.88</v>
      </c>
      <c r="BI239">
        <v>0</v>
      </c>
      <c r="BJ239">
        <v>0.30039900000000003</v>
      </c>
      <c r="BK239">
        <v>3.94083E-2</v>
      </c>
      <c r="BL239">
        <v>7.6049900000000004E-2</v>
      </c>
      <c r="BM239">
        <v>0</v>
      </c>
      <c r="BN239">
        <v>-9.0647099999999994E-2</v>
      </c>
      <c r="BO239">
        <v>0</v>
      </c>
      <c r="BP239">
        <v>0</v>
      </c>
      <c r="BQ239">
        <v>0.163464</v>
      </c>
      <c r="BR239">
        <v>0.28851199999999999</v>
      </c>
      <c r="BS239">
        <v>0.35411700000000002</v>
      </c>
      <c r="BT239">
        <v>2.5823200000000001E-2</v>
      </c>
      <c r="BU239">
        <v>1.15713</v>
      </c>
      <c r="BV239">
        <v>0.41585699999999998</v>
      </c>
      <c r="BW239">
        <v>2194.1999999999998</v>
      </c>
      <c r="BX239">
        <v>38.1571</v>
      </c>
      <c r="BY239">
        <v>345.11500000000001</v>
      </c>
      <c r="BZ239">
        <v>1338.47</v>
      </c>
      <c r="CA239">
        <v>-4772.03</v>
      </c>
      <c r="CB239">
        <v>615.745</v>
      </c>
      <c r="CC239">
        <v>2183.5</v>
      </c>
      <c r="CD239">
        <v>2371.31</v>
      </c>
      <c r="CE239">
        <v>151.51499999999999</v>
      </c>
      <c r="CF239">
        <v>4465.97</v>
      </c>
      <c r="CG239">
        <v>3915.94</v>
      </c>
      <c r="CH239">
        <v>0</v>
      </c>
      <c r="CI239">
        <v>0</v>
      </c>
      <c r="CJ239">
        <v>0</v>
      </c>
      <c r="CK239">
        <v>0</v>
      </c>
      <c r="CL239">
        <v>0</v>
      </c>
      <c r="CM239">
        <v>20.51</v>
      </c>
      <c r="CN239">
        <v>4.93</v>
      </c>
      <c r="CO239">
        <v>3.55</v>
      </c>
      <c r="CP239">
        <v>12.89</v>
      </c>
      <c r="CQ239">
        <v>-41.52</v>
      </c>
      <c r="CR239">
        <v>7.14</v>
      </c>
      <c r="CS239">
        <v>22.61</v>
      </c>
      <c r="CT239">
        <v>25.21</v>
      </c>
      <c r="CU239">
        <v>1.64</v>
      </c>
      <c r="CV239">
        <v>56.96</v>
      </c>
      <c r="CW239">
        <v>41.88</v>
      </c>
      <c r="DH239">
        <v>0</v>
      </c>
      <c r="DI239">
        <v>0.30039900000000003</v>
      </c>
      <c r="DJ239">
        <v>3.94083E-2</v>
      </c>
      <c r="DK239">
        <v>7.6049900000000004E-2</v>
      </c>
      <c r="DL239">
        <v>-9.0647099999999994E-2</v>
      </c>
      <c r="DM239">
        <v>0.163464</v>
      </c>
      <c r="DN239">
        <v>0.28851199999999999</v>
      </c>
      <c r="DO239">
        <v>0.35411700000000002</v>
      </c>
      <c r="DP239">
        <v>2.5823200000000001E-2</v>
      </c>
      <c r="DQ239">
        <v>1.15713</v>
      </c>
      <c r="DR239">
        <v>0.41585699999999998</v>
      </c>
      <c r="DS239" t="s">
        <v>1352</v>
      </c>
      <c r="DT239" t="s">
        <v>670</v>
      </c>
      <c r="DU239" t="s">
        <v>665</v>
      </c>
      <c r="DV239" t="s">
        <v>501</v>
      </c>
      <c r="DW239">
        <v>0</v>
      </c>
      <c r="DX239">
        <v>0</v>
      </c>
      <c r="DY239">
        <v>0</v>
      </c>
      <c r="DZ239">
        <v>0</v>
      </c>
      <c r="EC239">
        <v>2194.1999999999998</v>
      </c>
      <c r="ED239">
        <v>38.1571</v>
      </c>
      <c r="EE239">
        <v>345.11500000000001</v>
      </c>
      <c r="EF239">
        <v>1338.47</v>
      </c>
      <c r="EG239">
        <v>0</v>
      </c>
      <c r="EH239">
        <v>-4772.03</v>
      </c>
      <c r="EI239">
        <v>0</v>
      </c>
      <c r="EJ239">
        <v>0</v>
      </c>
      <c r="EK239">
        <v>615.745</v>
      </c>
      <c r="EL239">
        <v>2183.5</v>
      </c>
      <c r="EM239">
        <v>2371.31</v>
      </c>
      <c r="EN239">
        <v>151.51499999999999</v>
      </c>
      <c r="EO239">
        <v>4465.97</v>
      </c>
      <c r="EP239">
        <v>0</v>
      </c>
      <c r="EQ239">
        <v>0</v>
      </c>
      <c r="ER239">
        <v>0</v>
      </c>
      <c r="ES239">
        <v>0</v>
      </c>
      <c r="ET239">
        <v>0</v>
      </c>
      <c r="EU239">
        <v>20.51</v>
      </c>
      <c r="EV239">
        <v>4.93</v>
      </c>
      <c r="EW239">
        <v>3.55</v>
      </c>
      <c r="EX239">
        <v>12.89</v>
      </c>
      <c r="EY239">
        <v>0</v>
      </c>
      <c r="EZ239">
        <v>-41.52</v>
      </c>
      <c r="FA239">
        <v>0</v>
      </c>
      <c r="FB239">
        <v>0</v>
      </c>
      <c r="FC239">
        <v>7.14</v>
      </c>
      <c r="FD239">
        <v>22.61</v>
      </c>
      <c r="FE239">
        <v>25.21</v>
      </c>
      <c r="FF239">
        <v>1.64</v>
      </c>
      <c r="FG239">
        <v>56.96</v>
      </c>
      <c r="FT239">
        <v>0</v>
      </c>
      <c r="FU239">
        <v>0.30039900000000003</v>
      </c>
      <c r="FV239">
        <v>3.94083E-2</v>
      </c>
      <c r="FW239">
        <v>7.6049900000000004E-2</v>
      </c>
      <c r="FX239">
        <v>0</v>
      </c>
      <c r="FY239">
        <v>-9.0647099999999994E-2</v>
      </c>
      <c r="FZ239">
        <v>0</v>
      </c>
      <c r="GA239">
        <v>0</v>
      </c>
      <c r="GB239">
        <v>0.163464</v>
      </c>
      <c r="GC239">
        <v>0.28851199999999999</v>
      </c>
      <c r="GD239">
        <v>0.35411700000000002</v>
      </c>
      <c r="GE239">
        <v>2.5823200000000001E-2</v>
      </c>
      <c r="GF239">
        <v>1.15713</v>
      </c>
      <c r="GG239">
        <v>4464.79</v>
      </c>
      <c r="GH239">
        <v>328.64699999999999</v>
      </c>
      <c r="GI239">
        <v>345.11500000000001</v>
      </c>
      <c r="GJ239">
        <v>3151.53</v>
      </c>
      <c r="GK239">
        <v>2615</v>
      </c>
      <c r="GL239">
        <v>2596</v>
      </c>
      <c r="GM239">
        <v>3146.01</v>
      </c>
      <c r="GN239">
        <v>327.5</v>
      </c>
      <c r="GO239">
        <v>16974.599999999999</v>
      </c>
      <c r="GP239">
        <v>0</v>
      </c>
      <c r="GQ239">
        <v>0</v>
      </c>
      <c r="GR239">
        <v>0</v>
      </c>
      <c r="GS239">
        <v>0</v>
      </c>
      <c r="GT239">
        <v>41.7</v>
      </c>
      <c r="GU239">
        <v>21.74</v>
      </c>
      <c r="GV239">
        <v>3.55</v>
      </c>
      <c r="GW239">
        <v>31.5</v>
      </c>
      <c r="GX239">
        <v>30.77</v>
      </c>
      <c r="GY239">
        <v>27.59</v>
      </c>
      <c r="GZ239">
        <v>33.840000000000003</v>
      </c>
      <c r="HA239">
        <v>3.58</v>
      </c>
      <c r="HB239">
        <v>194.27</v>
      </c>
      <c r="HC239">
        <v>41.7</v>
      </c>
      <c r="HD239">
        <v>21.74</v>
      </c>
      <c r="HE239">
        <v>3.55</v>
      </c>
      <c r="HF239">
        <v>31.5</v>
      </c>
      <c r="HG239">
        <v>30.77</v>
      </c>
      <c r="HH239">
        <v>27.59</v>
      </c>
      <c r="HI239">
        <v>33.840000000000003</v>
      </c>
      <c r="HJ239">
        <v>3.58</v>
      </c>
      <c r="HK239">
        <v>194.27</v>
      </c>
      <c r="ID239">
        <v>0</v>
      </c>
      <c r="IE239">
        <v>1.50054</v>
      </c>
      <c r="IF239">
        <v>3.94083E-2</v>
      </c>
      <c r="IG239">
        <v>0.38096799999999997</v>
      </c>
      <c r="IH239">
        <v>0.76358999999999999</v>
      </c>
      <c r="II239">
        <v>0.38997300000000001</v>
      </c>
      <c r="IJ239">
        <v>0.515185</v>
      </c>
      <c r="IK239">
        <v>6.9275500000000004E-2</v>
      </c>
      <c r="IL239">
        <v>3.6589399999999999</v>
      </c>
      <c r="IM239">
        <v>50.7</v>
      </c>
      <c r="IN239">
        <v>21.4</v>
      </c>
      <c r="IO239">
        <v>29.3</v>
      </c>
      <c r="IP239">
        <v>50.7</v>
      </c>
      <c r="IQ239">
        <v>21.4</v>
      </c>
      <c r="IR239">
        <v>29.3</v>
      </c>
      <c r="IU239">
        <v>41.88</v>
      </c>
      <c r="IV239">
        <v>0</v>
      </c>
      <c r="IW239">
        <v>41.88</v>
      </c>
      <c r="IX239">
        <v>0</v>
      </c>
      <c r="IY239">
        <v>41.88</v>
      </c>
      <c r="IZ239">
        <v>0</v>
      </c>
      <c r="JA239">
        <v>98.49</v>
      </c>
      <c r="JB239">
        <v>0</v>
      </c>
      <c r="JK239">
        <v>1</v>
      </c>
      <c r="JL239">
        <v>3.0516999999999999</v>
      </c>
      <c r="JM239">
        <v>3.0516999999999999</v>
      </c>
      <c r="JP239">
        <v>4773.43</v>
      </c>
      <c r="JQ239">
        <v>3.0516999999999999</v>
      </c>
      <c r="JR239">
        <v>0.38</v>
      </c>
      <c r="JS239">
        <v>0.35</v>
      </c>
      <c r="JT239">
        <v>1.1299999999999999</v>
      </c>
      <c r="JU239">
        <v>0.38</v>
      </c>
      <c r="JV239">
        <v>0.35</v>
      </c>
      <c r="JW239">
        <v>1.1299999999999999</v>
      </c>
      <c r="JZ239">
        <v>1</v>
      </c>
      <c r="KA239">
        <v>1</v>
      </c>
      <c r="KB239">
        <v>13.173299999999999</v>
      </c>
      <c r="KC239">
        <v>13.2585</v>
      </c>
      <c r="KD239">
        <v>13.173299999999999</v>
      </c>
      <c r="KE239">
        <v>13.2585</v>
      </c>
      <c r="KF239">
        <v>27.098800000000001</v>
      </c>
      <c r="KG239">
        <v>27.4682</v>
      </c>
      <c r="KJ239">
        <v>470.61799999999999</v>
      </c>
      <c r="KK239">
        <v>10.2614</v>
      </c>
      <c r="KL239">
        <v>68.860500000000002</v>
      </c>
      <c r="KM239">
        <v>252.952</v>
      </c>
      <c r="KN239">
        <v>0</v>
      </c>
      <c r="KO239">
        <v>-730.995</v>
      </c>
      <c r="KP239">
        <v>0</v>
      </c>
      <c r="KQ239">
        <v>0</v>
      </c>
      <c r="KR239">
        <v>133.613</v>
      </c>
      <c r="KS239">
        <v>411.77699999999999</v>
      </c>
      <c r="KT239">
        <v>484.43799999999999</v>
      </c>
      <c r="KU239">
        <v>33.183900000000001</v>
      </c>
      <c r="KV239">
        <v>1134.71</v>
      </c>
      <c r="KW239">
        <v>0</v>
      </c>
      <c r="KX239">
        <v>0</v>
      </c>
      <c r="KY239">
        <v>0</v>
      </c>
      <c r="KZ239">
        <v>0</v>
      </c>
      <c r="LA239">
        <v>0</v>
      </c>
      <c r="LB239">
        <v>470.61799999999999</v>
      </c>
      <c r="LC239">
        <v>10.2614</v>
      </c>
      <c r="LD239">
        <v>68.860500000000002</v>
      </c>
      <c r="LE239">
        <v>252.952</v>
      </c>
      <c r="LF239">
        <v>-730.995</v>
      </c>
      <c r="LG239">
        <v>133.613</v>
      </c>
      <c r="LH239">
        <v>411.77699999999999</v>
      </c>
      <c r="LI239">
        <v>484.43799999999999</v>
      </c>
      <c r="LJ239">
        <v>33.183900000000001</v>
      </c>
      <c r="LK239">
        <v>1134.71</v>
      </c>
      <c r="LL239">
        <v>0</v>
      </c>
      <c r="LM239">
        <v>0</v>
      </c>
      <c r="LN239">
        <v>0</v>
      </c>
      <c r="LO239">
        <v>0</v>
      </c>
      <c r="LP239">
        <v>947.71600000000001</v>
      </c>
      <c r="LQ239">
        <v>82.563699999999997</v>
      </c>
      <c r="LR239">
        <v>68.860500000000002</v>
      </c>
      <c r="LS239">
        <v>603.88300000000004</v>
      </c>
      <c r="LT239">
        <v>567.19200000000001</v>
      </c>
      <c r="LU239">
        <v>531.11900000000003</v>
      </c>
      <c r="LV239">
        <v>649.62800000000004</v>
      </c>
      <c r="LW239">
        <v>78.678600000000003</v>
      </c>
      <c r="LX239">
        <v>3529.64</v>
      </c>
      <c r="LY239">
        <v>0</v>
      </c>
      <c r="LZ239">
        <v>0</v>
      </c>
      <c r="MA239">
        <v>0</v>
      </c>
      <c r="MB239">
        <v>0</v>
      </c>
    </row>
    <row r="240" spans="1:340" x14ac:dyDescent="0.25">
      <c r="A240" s="26">
        <v>44502.617754629631</v>
      </c>
      <c r="B240" t="s">
        <v>1580</v>
      </c>
      <c r="C240" t="s">
        <v>1137</v>
      </c>
      <c r="D240">
        <v>5</v>
      </c>
      <c r="E240">
        <v>1</v>
      </c>
      <c r="F240">
        <v>2700</v>
      </c>
      <c r="G240" t="s">
        <v>87</v>
      </c>
      <c r="H240" t="s">
        <v>393</v>
      </c>
      <c r="I240">
        <v>0</v>
      </c>
      <c r="J240">
        <v>0</v>
      </c>
      <c r="K240">
        <v>0</v>
      </c>
      <c r="L240">
        <v>29.9</v>
      </c>
      <c r="O240">
        <v>1926.31</v>
      </c>
      <c r="P240">
        <v>0</v>
      </c>
      <c r="Q240">
        <v>339.93599999999998</v>
      </c>
      <c r="R240">
        <v>1523.84</v>
      </c>
      <c r="S240">
        <v>0</v>
      </c>
      <c r="T240">
        <v>-4675.9799999999996</v>
      </c>
      <c r="U240">
        <v>0</v>
      </c>
      <c r="V240">
        <v>0</v>
      </c>
      <c r="W240">
        <v>615.745</v>
      </c>
      <c r="X240">
        <v>2157.34</v>
      </c>
      <c r="Y240">
        <v>2371.31</v>
      </c>
      <c r="Z240">
        <v>151.51499999999999</v>
      </c>
      <c r="AA240">
        <v>4410.01</v>
      </c>
      <c r="AB240">
        <v>3790.08</v>
      </c>
      <c r="AC240">
        <v>0</v>
      </c>
      <c r="AD240">
        <v>0</v>
      </c>
      <c r="AE240">
        <v>0</v>
      </c>
      <c r="AF240">
        <v>0</v>
      </c>
      <c r="AG240">
        <v>0</v>
      </c>
      <c r="AH240">
        <v>0</v>
      </c>
      <c r="AI240">
        <v>18.350000000000001</v>
      </c>
      <c r="AJ240">
        <v>0</v>
      </c>
      <c r="AK240">
        <v>3.51</v>
      </c>
      <c r="AL240">
        <v>15.56</v>
      </c>
      <c r="AM240">
        <v>0</v>
      </c>
      <c r="AN240">
        <v>-40.200000000000003</v>
      </c>
      <c r="AO240">
        <v>0</v>
      </c>
      <c r="AP240">
        <v>0</v>
      </c>
      <c r="AQ240">
        <v>7.34</v>
      </c>
      <c r="AR240">
        <v>22.74</v>
      </c>
      <c r="AS240">
        <v>25.48</v>
      </c>
      <c r="AT240">
        <v>1.68</v>
      </c>
      <c r="AU240">
        <v>54.46</v>
      </c>
      <c r="AV240">
        <v>37.42</v>
      </c>
      <c r="BI240">
        <v>0</v>
      </c>
      <c r="BJ240">
        <v>0</v>
      </c>
      <c r="BK240">
        <v>3.8816799999999999E-2</v>
      </c>
      <c r="BL240">
        <v>0.125001</v>
      </c>
      <c r="BM240">
        <v>0</v>
      </c>
      <c r="BN240">
        <v>-6.4918900000000002E-2</v>
      </c>
      <c r="BO240">
        <v>0</v>
      </c>
      <c r="BP240">
        <v>0</v>
      </c>
      <c r="BQ240">
        <v>0.163464</v>
      </c>
      <c r="BR240">
        <v>0.27854200000000001</v>
      </c>
      <c r="BS240">
        <v>0.35411700000000002</v>
      </c>
      <c r="BT240">
        <v>2.5823200000000001E-2</v>
      </c>
      <c r="BU240">
        <v>0.920844</v>
      </c>
      <c r="BV240">
        <v>0.16381799999999999</v>
      </c>
      <c r="BW240">
        <v>1926.31</v>
      </c>
      <c r="BX240">
        <v>0</v>
      </c>
      <c r="BY240">
        <v>339.93599999999998</v>
      </c>
      <c r="BZ240">
        <v>1523.84</v>
      </c>
      <c r="CA240">
        <v>-4675.9799999999996</v>
      </c>
      <c r="CB240">
        <v>615.745</v>
      </c>
      <c r="CC240">
        <v>2157.34</v>
      </c>
      <c r="CD240">
        <v>2371.31</v>
      </c>
      <c r="CE240">
        <v>151.51499999999999</v>
      </c>
      <c r="CF240">
        <v>4410.01</v>
      </c>
      <c r="CG240">
        <v>3790.08</v>
      </c>
      <c r="CH240">
        <v>0</v>
      </c>
      <c r="CI240">
        <v>0</v>
      </c>
      <c r="CJ240">
        <v>0</v>
      </c>
      <c r="CK240">
        <v>0</v>
      </c>
      <c r="CL240">
        <v>0</v>
      </c>
      <c r="CM240">
        <v>18.350000000000001</v>
      </c>
      <c r="CN240">
        <v>0</v>
      </c>
      <c r="CO240">
        <v>3.51</v>
      </c>
      <c r="CP240">
        <v>15.56</v>
      </c>
      <c r="CQ240">
        <v>-40.200000000000003</v>
      </c>
      <c r="CR240">
        <v>7.34</v>
      </c>
      <c r="CS240">
        <v>22.74</v>
      </c>
      <c r="CT240">
        <v>25.48</v>
      </c>
      <c r="CU240">
        <v>1.68</v>
      </c>
      <c r="CV240">
        <v>54.46</v>
      </c>
      <c r="CW240">
        <v>37.42</v>
      </c>
      <c r="DH240">
        <v>0</v>
      </c>
      <c r="DI240">
        <v>0</v>
      </c>
      <c r="DJ240">
        <v>3.8816799999999999E-2</v>
      </c>
      <c r="DK240">
        <v>0.125001</v>
      </c>
      <c r="DL240">
        <v>-6.4918900000000002E-2</v>
      </c>
      <c r="DM240">
        <v>0.163464</v>
      </c>
      <c r="DN240">
        <v>0.27854200000000001</v>
      </c>
      <c r="DO240">
        <v>0.35411700000000002</v>
      </c>
      <c r="DP240">
        <v>2.5823200000000001E-2</v>
      </c>
      <c r="DQ240">
        <v>0.920844</v>
      </c>
      <c r="DR240">
        <v>0.16381799999999999</v>
      </c>
      <c r="DS240" t="s">
        <v>1352</v>
      </c>
      <c r="DT240" t="s">
        <v>670</v>
      </c>
      <c r="DU240" t="s">
        <v>665</v>
      </c>
      <c r="DV240" t="s">
        <v>501</v>
      </c>
      <c r="DW240">
        <v>0</v>
      </c>
      <c r="DX240">
        <v>0</v>
      </c>
      <c r="DY240">
        <v>0</v>
      </c>
      <c r="DZ240">
        <v>0</v>
      </c>
      <c r="EC240">
        <v>1926.31</v>
      </c>
      <c r="ED240">
        <v>0</v>
      </c>
      <c r="EE240">
        <v>339.93599999999998</v>
      </c>
      <c r="EF240">
        <v>1523.84</v>
      </c>
      <c r="EG240">
        <v>0</v>
      </c>
      <c r="EH240">
        <v>-4675.9799999999996</v>
      </c>
      <c r="EI240">
        <v>0</v>
      </c>
      <c r="EJ240">
        <v>0</v>
      </c>
      <c r="EK240">
        <v>615.745</v>
      </c>
      <c r="EL240">
        <v>2157.34</v>
      </c>
      <c r="EM240">
        <v>2371.31</v>
      </c>
      <c r="EN240">
        <v>151.51499999999999</v>
      </c>
      <c r="EO240">
        <v>4410.01</v>
      </c>
      <c r="EP240">
        <v>0</v>
      </c>
      <c r="EQ240">
        <v>0</v>
      </c>
      <c r="ER240">
        <v>0</v>
      </c>
      <c r="ES240">
        <v>0</v>
      </c>
      <c r="ET240">
        <v>0</v>
      </c>
      <c r="EU240">
        <v>18.350000000000001</v>
      </c>
      <c r="EV240">
        <v>0</v>
      </c>
      <c r="EW240">
        <v>3.51</v>
      </c>
      <c r="EX240">
        <v>15.56</v>
      </c>
      <c r="EY240">
        <v>0</v>
      </c>
      <c r="EZ240">
        <v>-40.200000000000003</v>
      </c>
      <c r="FA240">
        <v>0</v>
      </c>
      <c r="FB240">
        <v>0</v>
      </c>
      <c r="FC240">
        <v>7.34</v>
      </c>
      <c r="FD240">
        <v>22.74</v>
      </c>
      <c r="FE240">
        <v>25.48</v>
      </c>
      <c r="FF240">
        <v>1.68</v>
      </c>
      <c r="FG240">
        <v>54.46</v>
      </c>
      <c r="FT240">
        <v>0</v>
      </c>
      <c r="FU240">
        <v>0</v>
      </c>
      <c r="FV240">
        <v>3.8816799999999999E-2</v>
      </c>
      <c r="FW240">
        <v>0.125001</v>
      </c>
      <c r="FX240">
        <v>0</v>
      </c>
      <c r="FY240">
        <v>-6.4918900000000002E-2</v>
      </c>
      <c r="FZ240">
        <v>0</v>
      </c>
      <c r="GA240">
        <v>0</v>
      </c>
      <c r="GB240">
        <v>0.163464</v>
      </c>
      <c r="GC240">
        <v>0.27854200000000001</v>
      </c>
      <c r="GD240">
        <v>0.35411700000000002</v>
      </c>
      <c r="GE240">
        <v>2.5823200000000001E-2</v>
      </c>
      <c r="GF240">
        <v>0.920844</v>
      </c>
      <c r="GG240">
        <v>4748.42</v>
      </c>
      <c r="GH240">
        <v>0</v>
      </c>
      <c r="GI240">
        <v>339.93599999999998</v>
      </c>
      <c r="GJ240">
        <v>3382.69</v>
      </c>
      <c r="GK240">
        <v>2615</v>
      </c>
      <c r="GL240">
        <v>2596</v>
      </c>
      <c r="GM240">
        <v>3146.01</v>
      </c>
      <c r="GN240">
        <v>327.5</v>
      </c>
      <c r="GO240">
        <v>17155.599999999999</v>
      </c>
      <c r="GP240">
        <v>0</v>
      </c>
      <c r="GQ240">
        <v>0</v>
      </c>
      <c r="GR240">
        <v>0</v>
      </c>
      <c r="GS240">
        <v>0</v>
      </c>
      <c r="GT240">
        <v>45.58</v>
      </c>
      <c r="GU240">
        <v>0</v>
      </c>
      <c r="GV240">
        <v>3.51</v>
      </c>
      <c r="GW240">
        <v>35.840000000000003</v>
      </c>
      <c r="GX240">
        <v>31.31</v>
      </c>
      <c r="GY240">
        <v>27.75</v>
      </c>
      <c r="GZ240">
        <v>34.06</v>
      </c>
      <c r="HA240">
        <v>3.88</v>
      </c>
      <c r="HB240">
        <v>181.93</v>
      </c>
      <c r="HC240">
        <v>45.58</v>
      </c>
      <c r="HD240">
        <v>0</v>
      </c>
      <c r="HE240">
        <v>3.51</v>
      </c>
      <c r="HF240">
        <v>35.840000000000003</v>
      </c>
      <c r="HG240">
        <v>31.31</v>
      </c>
      <c r="HH240">
        <v>27.75</v>
      </c>
      <c r="HI240">
        <v>34.06</v>
      </c>
      <c r="HJ240">
        <v>3.88</v>
      </c>
      <c r="HK240">
        <v>181.93</v>
      </c>
      <c r="ID240" s="27">
        <v>5.0630800000000002E-15</v>
      </c>
      <c r="IE240">
        <v>0</v>
      </c>
      <c r="IF240">
        <v>3.8816799999999999E-2</v>
      </c>
      <c r="IG240">
        <v>0.49598199999999998</v>
      </c>
      <c r="IH240">
        <v>0.76358999999999999</v>
      </c>
      <c r="II240">
        <v>0.38997300000000001</v>
      </c>
      <c r="IJ240">
        <v>0.515185</v>
      </c>
      <c r="IK240">
        <v>6.9275500000000004E-2</v>
      </c>
      <c r="IL240">
        <v>2.2728199999999998</v>
      </c>
      <c r="IM240">
        <v>52</v>
      </c>
      <c r="IN240">
        <v>22.1</v>
      </c>
      <c r="IO240">
        <v>29.9</v>
      </c>
      <c r="IP240">
        <v>52</v>
      </c>
      <c r="IQ240">
        <v>22.1</v>
      </c>
      <c r="IR240">
        <v>29.9</v>
      </c>
      <c r="IU240">
        <v>37.42</v>
      </c>
      <c r="IV240">
        <v>0</v>
      </c>
      <c r="IW240">
        <v>37.42</v>
      </c>
      <c r="IX240">
        <v>0</v>
      </c>
      <c r="IY240">
        <v>37.42</v>
      </c>
      <c r="IZ240">
        <v>0</v>
      </c>
      <c r="JA240">
        <v>84.93</v>
      </c>
      <c r="JB240">
        <v>0</v>
      </c>
      <c r="JK240">
        <v>1</v>
      </c>
      <c r="JL240">
        <v>2.8714</v>
      </c>
      <c r="JM240">
        <v>2.8714</v>
      </c>
      <c r="JP240">
        <v>4677.3599999999997</v>
      </c>
      <c r="JQ240">
        <v>2.8714</v>
      </c>
      <c r="JR240">
        <v>0.38</v>
      </c>
      <c r="JS240">
        <v>0.34</v>
      </c>
      <c r="JT240">
        <v>1.1200000000000001</v>
      </c>
      <c r="JU240">
        <v>0.38</v>
      </c>
      <c r="JV240">
        <v>0.34</v>
      </c>
      <c r="JW240">
        <v>1.1200000000000001</v>
      </c>
      <c r="JZ240">
        <v>1</v>
      </c>
      <c r="KA240">
        <v>1</v>
      </c>
      <c r="KB240">
        <v>16.253499999999999</v>
      </c>
      <c r="KC240">
        <v>16.401499999999999</v>
      </c>
      <c r="KD240">
        <v>16.253499999999999</v>
      </c>
      <c r="KE240">
        <v>16.401499999999999</v>
      </c>
      <c r="KF240">
        <v>24.9313</v>
      </c>
      <c r="KG240">
        <v>25.256499999999999</v>
      </c>
      <c r="KJ240">
        <v>418.46899999999999</v>
      </c>
      <c r="KK240">
        <v>0</v>
      </c>
      <c r="KL240">
        <v>67.826999999999998</v>
      </c>
      <c r="KM240">
        <v>289.26900000000001</v>
      </c>
      <c r="KN240">
        <v>0</v>
      </c>
      <c r="KO240">
        <v>-715.322</v>
      </c>
      <c r="KP240">
        <v>0</v>
      </c>
      <c r="KQ240">
        <v>0</v>
      </c>
      <c r="KR240">
        <v>133.613</v>
      </c>
      <c r="KS240">
        <v>406.07900000000001</v>
      </c>
      <c r="KT240">
        <v>484.43799999999999</v>
      </c>
      <c r="KU240">
        <v>33.183900000000001</v>
      </c>
      <c r="KV240">
        <v>1117.56</v>
      </c>
      <c r="KW240">
        <v>0</v>
      </c>
      <c r="KX240">
        <v>0</v>
      </c>
      <c r="KY240">
        <v>0</v>
      </c>
      <c r="KZ240">
        <v>0</v>
      </c>
      <c r="LA240">
        <v>0</v>
      </c>
      <c r="LB240">
        <v>418.46899999999999</v>
      </c>
      <c r="LC240">
        <v>0</v>
      </c>
      <c r="LD240">
        <v>67.826999999999998</v>
      </c>
      <c r="LE240">
        <v>289.26900000000001</v>
      </c>
      <c r="LF240">
        <v>-715.322</v>
      </c>
      <c r="LG240">
        <v>133.613</v>
      </c>
      <c r="LH240">
        <v>406.07900000000001</v>
      </c>
      <c r="LI240">
        <v>484.43799999999999</v>
      </c>
      <c r="LJ240">
        <v>33.183900000000001</v>
      </c>
      <c r="LK240">
        <v>1117.56</v>
      </c>
      <c r="LL240">
        <v>0</v>
      </c>
      <c r="LM240">
        <v>0</v>
      </c>
      <c r="LN240">
        <v>0</v>
      </c>
      <c r="LO240">
        <v>0</v>
      </c>
      <c r="LP240">
        <v>1016.15</v>
      </c>
      <c r="LQ240">
        <v>0</v>
      </c>
      <c r="LR240">
        <v>67.826999999999998</v>
      </c>
      <c r="LS240">
        <v>649.88800000000003</v>
      </c>
      <c r="LT240">
        <v>567.19200000000001</v>
      </c>
      <c r="LU240">
        <v>531.11900000000003</v>
      </c>
      <c r="LV240">
        <v>649.62800000000004</v>
      </c>
      <c r="LW240">
        <v>78.678600000000003</v>
      </c>
      <c r="LX240">
        <v>3560.49</v>
      </c>
      <c r="LY240">
        <v>0</v>
      </c>
      <c r="LZ240">
        <v>0</v>
      </c>
      <c r="MA240">
        <v>0</v>
      </c>
      <c r="MB240">
        <v>0</v>
      </c>
    </row>
    <row r="241" spans="1:340" x14ac:dyDescent="0.25">
      <c r="A241" s="26">
        <v>44502.618125000001</v>
      </c>
      <c r="B241" t="s">
        <v>1581</v>
      </c>
      <c r="C241" t="s">
        <v>1139</v>
      </c>
      <c r="D241">
        <v>6</v>
      </c>
      <c r="E241">
        <v>1</v>
      </c>
      <c r="F241">
        <v>2700</v>
      </c>
      <c r="G241" t="s">
        <v>87</v>
      </c>
      <c r="H241" t="s">
        <v>393</v>
      </c>
      <c r="I241">
        <v>0</v>
      </c>
      <c r="J241">
        <v>0</v>
      </c>
      <c r="K241">
        <v>0</v>
      </c>
      <c r="L241">
        <v>28.2</v>
      </c>
      <c r="O241">
        <v>981.78</v>
      </c>
      <c r="P241">
        <v>48.0929</v>
      </c>
      <c r="Q241">
        <v>351.67</v>
      </c>
      <c r="R241">
        <v>1188</v>
      </c>
      <c r="S241">
        <v>0</v>
      </c>
      <c r="T241">
        <v>-4739.37</v>
      </c>
      <c r="U241">
        <v>0</v>
      </c>
      <c r="V241">
        <v>0</v>
      </c>
      <c r="W241">
        <v>615.745</v>
      </c>
      <c r="X241">
        <v>2199.31</v>
      </c>
      <c r="Y241">
        <v>2371.31</v>
      </c>
      <c r="Z241">
        <v>151.51499999999999</v>
      </c>
      <c r="AA241">
        <v>3168.05</v>
      </c>
      <c r="AB241">
        <v>2569.5500000000002</v>
      </c>
      <c r="AC241">
        <v>0</v>
      </c>
      <c r="AD241">
        <v>0</v>
      </c>
      <c r="AE241">
        <v>0</v>
      </c>
      <c r="AF241">
        <v>0</v>
      </c>
      <c r="AG241">
        <v>0</v>
      </c>
      <c r="AH241">
        <v>0</v>
      </c>
      <c r="AI241">
        <v>8.94</v>
      </c>
      <c r="AJ241">
        <v>3.8</v>
      </c>
      <c r="AK241">
        <v>3.52</v>
      </c>
      <c r="AL241">
        <v>11.49</v>
      </c>
      <c r="AM241">
        <v>0</v>
      </c>
      <c r="AN241">
        <v>-39.97</v>
      </c>
      <c r="AO241">
        <v>0</v>
      </c>
      <c r="AP241">
        <v>0</v>
      </c>
      <c r="AQ241">
        <v>6.92</v>
      </c>
      <c r="AR241">
        <v>22.11</v>
      </c>
      <c r="AS241">
        <v>24.6</v>
      </c>
      <c r="AT241">
        <v>1.61</v>
      </c>
      <c r="AU241">
        <v>43.02</v>
      </c>
      <c r="AV241">
        <v>27.75</v>
      </c>
      <c r="BI241">
        <v>0</v>
      </c>
      <c r="BJ241">
        <v>0.31025199999999997</v>
      </c>
      <c r="BK241">
        <v>4.0156799999999999E-2</v>
      </c>
      <c r="BL241">
        <v>7.7162499999999995E-2</v>
      </c>
      <c r="BM241">
        <v>0</v>
      </c>
      <c r="BN241">
        <v>-5.6494999999999997E-2</v>
      </c>
      <c r="BO241">
        <v>0</v>
      </c>
      <c r="BP241">
        <v>0</v>
      </c>
      <c r="BQ241">
        <v>0.163464</v>
      </c>
      <c r="BR241">
        <v>0.285497</v>
      </c>
      <c r="BS241">
        <v>0.35411700000000002</v>
      </c>
      <c r="BT241">
        <v>2.5823200000000001E-2</v>
      </c>
      <c r="BU241">
        <v>1.19998</v>
      </c>
      <c r="BV241">
        <v>0.42757200000000001</v>
      </c>
      <c r="BW241">
        <v>981.774</v>
      </c>
      <c r="BX241">
        <v>48.0929</v>
      </c>
      <c r="BY241">
        <v>351.67</v>
      </c>
      <c r="BZ241">
        <v>1188</v>
      </c>
      <c r="CA241">
        <v>-4739.37</v>
      </c>
      <c r="CB241">
        <v>615.745</v>
      </c>
      <c r="CC241">
        <v>2199.31</v>
      </c>
      <c r="CD241">
        <v>2371.31</v>
      </c>
      <c r="CE241">
        <v>151.51499999999999</v>
      </c>
      <c r="CF241">
        <v>3168.04</v>
      </c>
      <c r="CG241">
        <v>2569.54</v>
      </c>
      <c r="CH241">
        <v>0</v>
      </c>
      <c r="CI241">
        <v>0</v>
      </c>
      <c r="CJ241">
        <v>0</v>
      </c>
      <c r="CK241">
        <v>0</v>
      </c>
      <c r="CL241">
        <v>0</v>
      </c>
      <c r="CM241">
        <v>8.94</v>
      </c>
      <c r="CN241">
        <v>3.8</v>
      </c>
      <c r="CO241">
        <v>3.52</v>
      </c>
      <c r="CP241">
        <v>11.49</v>
      </c>
      <c r="CQ241">
        <v>-39.97</v>
      </c>
      <c r="CR241">
        <v>6.92</v>
      </c>
      <c r="CS241">
        <v>22.11</v>
      </c>
      <c r="CT241">
        <v>24.6</v>
      </c>
      <c r="CU241">
        <v>1.61</v>
      </c>
      <c r="CV241">
        <v>43.02</v>
      </c>
      <c r="CW241">
        <v>27.75</v>
      </c>
      <c r="DH241">
        <v>0</v>
      </c>
      <c r="DI241">
        <v>0.31025199999999997</v>
      </c>
      <c r="DJ241">
        <v>4.0156799999999999E-2</v>
      </c>
      <c r="DK241">
        <v>7.7162499999999995E-2</v>
      </c>
      <c r="DL241">
        <v>-5.6494999999999997E-2</v>
      </c>
      <c r="DM241">
        <v>0.163464</v>
      </c>
      <c r="DN241">
        <v>0.285497</v>
      </c>
      <c r="DO241">
        <v>0.35411700000000002</v>
      </c>
      <c r="DP241">
        <v>2.5823200000000001E-2</v>
      </c>
      <c r="DQ241">
        <v>1.19998</v>
      </c>
      <c r="DR241">
        <v>0.42757200000000001</v>
      </c>
      <c r="DS241" t="s">
        <v>1352</v>
      </c>
      <c r="DT241" t="s">
        <v>670</v>
      </c>
      <c r="DU241" t="s">
        <v>665</v>
      </c>
      <c r="DV241" t="s">
        <v>501</v>
      </c>
      <c r="DW241">
        <v>0</v>
      </c>
      <c r="DX241">
        <v>0</v>
      </c>
      <c r="DY241">
        <v>0</v>
      </c>
      <c r="DZ241">
        <v>0</v>
      </c>
      <c r="EC241">
        <v>981.78</v>
      </c>
      <c r="ED241">
        <v>48.0929</v>
      </c>
      <c r="EE241">
        <v>351.67</v>
      </c>
      <c r="EF241">
        <v>1188</v>
      </c>
      <c r="EG241">
        <v>0</v>
      </c>
      <c r="EH241">
        <v>-4739.37</v>
      </c>
      <c r="EI241">
        <v>0</v>
      </c>
      <c r="EJ241">
        <v>0</v>
      </c>
      <c r="EK241">
        <v>615.745</v>
      </c>
      <c r="EL241">
        <v>2199.31</v>
      </c>
      <c r="EM241">
        <v>2371.31</v>
      </c>
      <c r="EN241">
        <v>151.51499999999999</v>
      </c>
      <c r="EO241">
        <v>3168.05</v>
      </c>
      <c r="EP241">
        <v>0</v>
      </c>
      <c r="EQ241">
        <v>0</v>
      </c>
      <c r="ER241">
        <v>0</v>
      </c>
      <c r="ES241">
        <v>0</v>
      </c>
      <c r="ET241">
        <v>0</v>
      </c>
      <c r="EU241">
        <v>8.94</v>
      </c>
      <c r="EV241">
        <v>3.8</v>
      </c>
      <c r="EW241">
        <v>3.52</v>
      </c>
      <c r="EX241">
        <v>11.49</v>
      </c>
      <c r="EY241">
        <v>0</v>
      </c>
      <c r="EZ241">
        <v>-39.97</v>
      </c>
      <c r="FA241">
        <v>0</v>
      </c>
      <c r="FB241">
        <v>0</v>
      </c>
      <c r="FC241">
        <v>6.92</v>
      </c>
      <c r="FD241">
        <v>22.11</v>
      </c>
      <c r="FE241">
        <v>24.6</v>
      </c>
      <c r="FF241">
        <v>1.61</v>
      </c>
      <c r="FG241">
        <v>43.02</v>
      </c>
      <c r="FT241">
        <v>0</v>
      </c>
      <c r="FU241">
        <v>0.31025199999999997</v>
      </c>
      <c r="FV241">
        <v>4.0156799999999999E-2</v>
      </c>
      <c r="FW241">
        <v>7.7162499999999995E-2</v>
      </c>
      <c r="FX241">
        <v>0</v>
      </c>
      <c r="FY241">
        <v>-5.6494999999999997E-2</v>
      </c>
      <c r="FZ241">
        <v>0</v>
      </c>
      <c r="GA241">
        <v>0</v>
      </c>
      <c r="GB241">
        <v>0.163464</v>
      </c>
      <c r="GC241">
        <v>0.285497</v>
      </c>
      <c r="GD241">
        <v>0.35411700000000002</v>
      </c>
      <c r="GE241">
        <v>2.5823200000000001E-2</v>
      </c>
      <c r="GF241">
        <v>1.19998</v>
      </c>
      <c r="GG241">
        <v>1900.48</v>
      </c>
      <c r="GH241">
        <v>168.94900000000001</v>
      </c>
      <c r="GI241">
        <v>351.67</v>
      </c>
      <c r="GJ241">
        <v>3010.22</v>
      </c>
      <c r="GK241">
        <v>2615</v>
      </c>
      <c r="GL241">
        <v>2596</v>
      </c>
      <c r="GM241">
        <v>3146.01</v>
      </c>
      <c r="GN241">
        <v>327.5</v>
      </c>
      <c r="GO241">
        <v>14115.8</v>
      </c>
      <c r="GP241">
        <v>0</v>
      </c>
      <c r="GQ241">
        <v>0</v>
      </c>
      <c r="GR241">
        <v>0</v>
      </c>
      <c r="GS241">
        <v>0</v>
      </c>
      <c r="GT241">
        <v>17.29</v>
      </c>
      <c r="GU241">
        <v>8.58</v>
      </c>
      <c r="GV241">
        <v>3.52</v>
      </c>
      <c r="GW241">
        <v>29.93</v>
      </c>
      <c r="GX241">
        <v>29.72</v>
      </c>
      <c r="GY241">
        <v>26.87</v>
      </c>
      <c r="GZ241">
        <v>32.950000000000003</v>
      </c>
      <c r="HA241">
        <v>3.7</v>
      </c>
      <c r="HB241">
        <v>152.56</v>
      </c>
      <c r="HC241">
        <v>17.29</v>
      </c>
      <c r="HD241">
        <v>8.58</v>
      </c>
      <c r="HE241">
        <v>3.52</v>
      </c>
      <c r="HF241">
        <v>29.93</v>
      </c>
      <c r="HG241">
        <v>29.72</v>
      </c>
      <c r="HH241">
        <v>26.87</v>
      </c>
      <c r="HI241">
        <v>32.950000000000003</v>
      </c>
      <c r="HJ241">
        <v>3.7</v>
      </c>
      <c r="HK241">
        <v>152.56</v>
      </c>
      <c r="ID241">
        <v>0</v>
      </c>
      <c r="IE241">
        <v>0.48683500000000002</v>
      </c>
      <c r="IF241">
        <v>4.0156799999999999E-2</v>
      </c>
      <c r="IG241">
        <v>0.36234100000000002</v>
      </c>
      <c r="IH241">
        <v>0.76358999999999999</v>
      </c>
      <c r="II241">
        <v>0.38997300000000001</v>
      </c>
      <c r="IJ241">
        <v>0.515185</v>
      </c>
      <c r="IK241">
        <v>6.9275500000000004E-2</v>
      </c>
      <c r="IL241">
        <v>2.6273599999999999</v>
      </c>
      <c r="IM241">
        <v>54.4</v>
      </c>
      <c r="IN241">
        <v>26.2</v>
      </c>
      <c r="IO241">
        <v>28.2</v>
      </c>
      <c r="IP241">
        <v>54.4</v>
      </c>
      <c r="IQ241">
        <v>26.2</v>
      </c>
      <c r="IR241">
        <v>28.2</v>
      </c>
      <c r="IU241">
        <v>27.75</v>
      </c>
      <c r="IV241">
        <v>0</v>
      </c>
      <c r="IW241">
        <v>27.75</v>
      </c>
      <c r="IX241">
        <v>0</v>
      </c>
      <c r="IY241">
        <v>27.75</v>
      </c>
      <c r="IZ241">
        <v>0</v>
      </c>
      <c r="JA241">
        <v>59.32</v>
      </c>
      <c r="JB241">
        <v>0</v>
      </c>
      <c r="JK241">
        <v>1</v>
      </c>
      <c r="JL241">
        <v>3.1052399999999998</v>
      </c>
      <c r="JM241">
        <v>3.1052399999999998</v>
      </c>
      <c r="JP241">
        <v>4740.76</v>
      </c>
      <c r="JQ241">
        <v>3.1052399999999998</v>
      </c>
      <c r="JR241">
        <v>0.27</v>
      </c>
      <c r="JS241">
        <v>0.22</v>
      </c>
      <c r="JT241">
        <v>1.01</v>
      </c>
      <c r="JU241">
        <v>0.27</v>
      </c>
      <c r="JV241">
        <v>0.22</v>
      </c>
      <c r="JW241">
        <v>1.01</v>
      </c>
      <c r="JZ241">
        <v>1</v>
      </c>
      <c r="KA241">
        <v>1</v>
      </c>
      <c r="KB241">
        <v>24.7255</v>
      </c>
      <c r="KC241">
        <v>25.046399999999998</v>
      </c>
      <c r="KD241">
        <v>24.7255</v>
      </c>
      <c r="KE241">
        <v>25.046399999999998</v>
      </c>
      <c r="KF241">
        <v>34.085999999999999</v>
      </c>
      <c r="KG241">
        <v>34.597999999999999</v>
      </c>
      <c r="KJ241">
        <v>205.63900000000001</v>
      </c>
      <c r="KK241">
        <v>13.473100000000001</v>
      </c>
      <c r="KL241">
        <v>65.213499999999996</v>
      </c>
      <c r="KM241">
        <v>206.483</v>
      </c>
      <c r="KN241">
        <v>0</v>
      </c>
      <c r="KO241">
        <v>-489.846</v>
      </c>
      <c r="KP241">
        <v>0</v>
      </c>
      <c r="KQ241">
        <v>0</v>
      </c>
      <c r="KR241">
        <v>134.529</v>
      </c>
      <c r="KS241">
        <v>377.56</v>
      </c>
      <c r="KT241">
        <v>462.36</v>
      </c>
      <c r="KU241">
        <v>33.337899999999998</v>
      </c>
      <c r="KV241">
        <v>1008.75</v>
      </c>
      <c r="KW241">
        <v>0</v>
      </c>
      <c r="KX241">
        <v>0</v>
      </c>
      <c r="KY241">
        <v>0</v>
      </c>
      <c r="KZ241">
        <v>0</v>
      </c>
      <c r="LA241">
        <v>0</v>
      </c>
      <c r="LB241">
        <v>205.63800000000001</v>
      </c>
      <c r="LC241">
        <v>13.473100000000001</v>
      </c>
      <c r="LD241">
        <v>65.213499999999996</v>
      </c>
      <c r="LE241">
        <v>206.483</v>
      </c>
      <c r="LF241">
        <v>-489.846</v>
      </c>
      <c r="LG241">
        <v>134.529</v>
      </c>
      <c r="LH241">
        <v>377.56</v>
      </c>
      <c r="LI241">
        <v>462.36</v>
      </c>
      <c r="LJ241">
        <v>33.337899999999998</v>
      </c>
      <c r="LK241">
        <v>1008.75</v>
      </c>
      <c r="LL241">
        <v>0</v>
      </c>
      <c r="LM241">
        <v>0</v>
      </c>
      <c r="LN241">
        <v>0</v>
      </c>
      <c r="LO241">
        <v>0</v>
      </c>
      <c r="LP241">
        <v>396.21</v>
      </c>
      <c r="LQ241">
        <v>43.056899999999999</v>
      </c>
      <c r="LR241">
        <v>65.213499999999996</v>
      </c>
      <c r="LS241">
        <v>537.65200000000004</v>
      </c>
      <c r="LT241">
        <v>570.78300000000002</v>
      </c>
      <c r="LU241">
        <v>505.90699999999998</v>
      </c>
      <c r="LV241">
        <v>624.24900000000002</v>
      </c>
      <c r="LW241">
        <v>86.545199999999994</v>
      </c>
      <c r="LX241">
        <v>2829.62</v>
      </c>
      <c r="LY241">
        <v>0</v>
      </c>
      <c r="LZ241">
        <v>0</v>
      </c>
      <c r="MA241">
        <v>0</v>
      </c>
      <c r="MB241">
        <v>0</v>
      </c>
    </row>
    <row r="242" spans="1:340" x14ac:dyDescent="0.25">
      <c r="A242" s="26">
        <v>44502.618495370371</v>
      </c>
      <c r="B242" t="s">
        <v>1582</v>
      </c>
      <c r="C242" t="s">
        <v>1141</v>
      </c>
      <c r="D242">
        <v>7</v>
      </c>
      <c r="E242">
        <v>1</v>
      </c>
      <c r="F242">
        <v>2700</v>
      </c>
      <c r="G242" t="s">
        <v>87</v>
      </c>
      <c r="H242" t="s">
        <v>393</v>
      </c>
      <c r="I242">
        <v>0</v>
      </c>
      <c r="J242">
        <v>0</v>
      </c>
      <c r="K242">
        <v>0</v>
      </c>
      <c r="L242">
        <v>25.3</v>
      </c>
      <c r="O242">
        <v>346.14100000000002</v>
      </c>
      <c r="P242">
        <v>3.8832900000000001</v>
      </c>
      <c r="Q242">
        <v>350.33800000000002</v>
      </c>
      <c r="R242">
        <v>1142.3499999999999</v>
      </c>
      <c r="S242">
        <v>0</v>
      </c>
      <c r="T242">
        <v>-4657.8500000000004</v>
      </c>
      <c r="U242">
        <v>0</v>
      </c>
      <c r="V242">
        <v>0</v>
      </c>
      <c r="W242">
        <v>615.745</v>
      </c>
      <c r="X242">
        <v>2199.81</v>
      </c>
      <c r="Y242">
        <v>2371.31</v>
      </c>
      <c r="Z242">
        <v>151.51499999999999</v>
      </c>
      <c r="AA242">
        <v>2523.2399999999998</v>
      </c>
      <c r="AB242">
        <v>1842.72</v>
      </c>
      <c r="AC242">
        <v>0</v>
      </c>
      <c r="AD242">
        <v>0</v>
      </c>
      <c r="AE242">
        <v>0</v>
      </c>
      <c r="AF242">
        <v>0</v>
      </c>
      <c r="AG242">
        <v>0</v>
      </c>
      <c r="AH242">
        <v>0</v>
      </c>
      <c r="AI242">
        <v>3.21</v>
      </c>
      <c r="AJ242">
        <v>0.53</v>
      </c>
      <c r="AK242">
        <v>3.57</v>
      </c>
      <c r="AL242">
        <v>11.3</v>
      </c>
      <c r="AM242">
        <v>0</v>
      </c>
      <c r="AN242">
        <v>-39.590000000000003</v>
      </c>
      <c r="AO242">
        <v>0</v>
      </c>
      <c r="AP242">
        <v>0</v>
      </c>
      <c r="AQ242">
        <v>7.06</v>
      </c>
      <c r="AR242">
        <v>22.52</v>
      </c>
      <c r="AS242">
        <v>25.06</v>
      </c>
      <c r="AT242">
        <v>1.64</v>
      </c>
      <c r="AU242">
        <v>35.299999999999997</v>
      </c>
      <c r="AV242">
        <v>18.61</v>
      </c>
      <c r="BI242">
        <v>0</v>
      </c>
      <c r="BJ242">
        <v>5.5300700000000001E-2</v>
      </c>
      <c r="BK242">
        <v>4.0004699999999997E-2</v>
      </c>
      <c r="BL242">
        <v>9.8796499999999995E-2</v>
      </c>
      <c r="BM242">
        <v>0</v>
      </c>
      <c r="BN242">
        <v>-3.9289600000000001E-2</v>
      </c>
      <c r="BO242">
        <v>0</v>
      </c>
      <c r="BP242">
        <v>0</v>
      </c>
      <c r="BQ242">
        <v>0.163464</v>
      </c>
      <c r="BR242">
        <v>0.28447800000000001</v>
      </c>
      <c r="BS242">
        <v>0.35411700000000002</v>
      </c>
      <c r="BT242">
        <v>2.5823200000000001E-2</v>
      </c>
      <c r="BU242">
        <v>0.98269499999999999</v>
      </c>
      <c r="BV242">
        <v>0.194102</v>
      </c>
      <c r="BW242">
        <v>346.14100000000002</v>
      </c>
      <c r="BX242">
        <v>3.8832900000000001</v>
      </c>
      <c r="BY242">
        <v>350.33800000000002</v>
      </c>
      <c r="BZ242">
        <v>1142.3499999999999</v>
      </c>
      <c r="CA242">
        <v>-4657.8500000000004</v>
      </c>
      <c r="CB242">
        <v>615.745</v>
      </c>
      <c r="CC242">
        <v>2199.81</v>
      </c>
      <c r="CD242">
        <v>2371.31</v>
      </c>
      <c r="CE242">
        <v>151.51499999999999</v>
      </c>
      <c r="CF242">
        <v>2523.2399999999998</v>
      </c>
      <c r="CG242">
        <v>1842.72</v>
      </c>
      <c r="CH242">
        <v>0</v>
      </c>
      <c r="CI242">
        <v>0</v>
      </c>
      <c r="CJ242">
        <v>0</v>
      </c>
      <c r="CK242">
        <v>0</v>
      </c>
      <c r="CL242">
        <v>0</v>
      </c>
      <c r="CM242">
        <v>3.21</v>
      </c>
      <c r="CN242">
        <v>0.53</v>
      </c>
      <c r="CO242">
        <v>3.57</v>
      </c>
      <c r="CP242">
        <v>11.3</v>
      </c>
      <c r="CQ242">
        <v>-39.590000000000003</v>
      </c>
      <c r="CR242">
        <v>7.06</v>
      </c>
      <c r="CS242">
        <v>22.52</v>
      </c>
      <c r="CT242">
        <v>25.06</v>
      </c>
      <c r="CU242">
        <v>1.64</v>
      </c>
      <c r="CV242">
        <v>35.299999999999997</v>
      </c>
      <c r="CW242">
        <v>18.61</v>
      </c>
      <c r="DH242">
        <v>0</v>
      </c>
      <c r="DI242">
        <v>5.5300700000000001E-2</v>
      </c>
      <c r="DJ242">
        <v>4.0004699999999997E-2</v>
      </c>
      <c r="DK242">
        <v>9.8796499999999995E-2</v>
      </c>
      <c r="DL242">
        <v>-3.9289600000000001E-2</v>
      </c>
      <c r="DM242">
        <v>0.163464</v>
      </c>
      <c r="DN242">
        <v>0.28447800000000001</v>
      </c>
      <c r="DO242">
        <v>0.35411700000000002</v>
      </c>
      <c r="DP242">
        <v>2.5823200000000001E-2</v>
      </c>
      <c r="DQ242">
        <v>0.98269499999999999</v>
      </c>
      <c r="DR242">
        <v>0.194102</v>
      </c>
      <c r="DS242" t="s">
        <v>1352</v>
      </c>
      <c r="DT242" t="s">
        <v>670</v>
      </c>
      <c r="DU242" t="s">
        <v>665</v>
      </c>
      <c r="DV242" t="s">
        <v>501</v>
      </c>
      <c r="DW242">
        <v>0</v>
      </c>
      <c r="DX242">
        <v>0</v>
      </c>
      <c r="DY242">
        <v>0</v>
      </c>
      <c r="DZ242">
        <v>0</v>
      </c>
      <c r="EC242">
        <v>346.14100000000002</v>
      </c>
      <c r="ED242">
        <v>3.8832900000000001</v>
      </c>
      <c r="EE242">
        <v>350.33800000000002</v>
      </c>
      <c r="EF242">
        <v>1142.3499999999999</v>
      </c>
      <c r="EG242">
        <v>0</v>
      </c>
      <c r="EH242">
        <v>-4657.8500000000004</v>
      </c>
      <c r="EI242">
        <v>0</v>
      </c>
      <c r="EJ242">
        <v>0</v>
      </c>
      <c r="EK242">
        <v>615.745</v>
      </c>
      <c r="EL242">
        <v>2199.81</v>
      </c>
      <c r="EM242">
        <v>2371.31</v>
      </c>
      <c r="EN242">
        <v>151.51499999999999</v>
      </c>
      <c r="EO242">
        <v>2523.2399999999998</v>
      </c>
      <c r="EP242">
        <v>0</v>
      </c>
      <c r="EQ242">
        <v>0</v>
      </c>
      <c r="ER242">
        <v>0</v>
      </c>
      <c r="ES242">
        <v>0</v>
      </c>
      <c r="ET242">
        <v>0</v>
      </c>
      <c r="EU242">
        <v>3.21</v>
      </c>
      <c r="EV242">
        <v>0.53</v>
      </c>
      <c r="EW242">
        <v>3.57</v>
      </c>
      <c r="EX242">
        <v>11.3</v>
      </c>
      <c r="EY242">
        <v>0</v>
      </c>
      <c r="EZ242">
        <v>-39.590000000000003</v>
      </c>
      <c r="FA242">
        <v>0</v>
      </c>
      <c r="FB242">
        <v>0</v>
      </c>
      <c r="FC242">
        <v>7.06</v>
      </c>
      <c r="FD242">
        <v>22.52</v>
      </c>
      <c r="FE242">
        <v>25.06</v>
      </c>
      <c r="FF242">
        <v>1.64</v>
      </c>
      <c r="FG242">
        <v>35.299999999999997</v>
      </c>
      <c r="FT242">
        <v>0</v>
      </c>
      <c r="FU242">
        <v>5.5300700000000001E-2</v>
      </c>
      <c r="FV242">
        <v>4.0004699999999997E-2</v>
      </c>
      <c r="FW242">
        <v>9.8796499999999995E-2</v>
      </c>
      <c r="FX242">
        <v>0</v>
      </c>
      <c r="FY242">
        <v>-3.9289600000000001E-2</v>
      </c>
      <c r="FZ242">
        <v>0</v>
      </c>
      <c r="GA242">
        <v>0</v>
      </c>
      <c r="GB242">
        <v>0.163464</v>
      </c>
      <c r="GC242">
        <v>0.28447800000000001</v>
      </c>
      <c r="GD242">
        <v>0.35411700000000002</v>
      </c>
      <c r="GE242">
        <v>2.5823200000000001E-2</v>
      </c>
      <c r="GF242">
        <v>0.98269499999999999</v>
      </c>
      <c r="GG242">
        <v>748.274</v>
      </c>
      <c r="GH242">
        <v>66.8904</v>
      </c>
      <c r="GI242">
        <v>350.33800000000002</v>
      </c>
      <c r="GJ242">
        <v>2960.56</v>
      </c>
      <c r="GK242">
        <v>2615</v>
      </c>
      <c r="GL242">
        <v>2596</v>
      </c>
      <c r="GM242">
        <v>3146.01</v>
      </c>
      <c r="GN242">
        <v>327.5</v>
      </c>
      <c r="GO242">
        <v>12810.6</v>
      </c>
      <c r="GP242">
        <v>0</v>
      </c>
      <c r="GQ242">
        <v>0</v>
      </c>
      <c r="GR242">
        <v>0</v>
      </c>
      <c r="GS242">
        <v>0</v>
      </c>
      <c r="GT242">
        <v>6.92</v>
      </c>
      <c r="GU242">
        <v>4.2300000000000004</v>
      </c>
      <c r="GV242">
        <v>3.57</v>
      </c>
      <c r="GW242">
        <v>29.93</v>
      </c>
      <c r="GX242">
        <v>30.29</v>
      </c>
      <c r="GY242">
        <v>27.37</v>
      </c>
      <c r="GZ242">
        <v>33.57</v>
      </c>
      <c r="HA242">
        <v>3.79</v>
      </c>
      <c r="HB242">
        <v>139.66999999999999</v>
      </c>
      <c r="HC242">
        <v>6.92</v>
      </c>
      <c r="HD242">
        <v>4.2300000000000004</v>
      </c>
      <c r="HE242">
        <v>3.57</v>
      </c>
      <c r="HF242">
        <v>29.93</v>
      </c>
      <c r="HG242">
        <v>30.29</v>
      </c>
      <c r="HH242">
        <v>27.37</v>
      </c>
      <c r="HI242">
        <v>33.57</v>
      </c>
      <c r="HJ242">
        <v>3.79</v>
      </c>
      <c r="HK242">
        <v>139.66999999999999</v>
      </c>
      <c r="ID242">
        <v>0</v>
      </c>
      <c r="IE242">
        <v>0.27568599999999999</v>
      </c>
      <c r="IF242">
        <v>4.0004699999999997E-2</v>
      </c>
      <c r="IG242">
        <v>0.39350099999999999</v>
      </c>
      <c r="IH242">
        <v>0.76358999999999999</v>
      </c>
      <c r="II242">
        <v>0.38997300000000001</v>
      </c>
      <c r="IJ242">
        <v>0.515185</v>
      </c>
      <c r="IK242">
        <v>6.9275500000000004E-2</v>
      </c>
      <c r="IL242">
        <v>2.4472100000000001</v>
      </c>
      <c r="IM242">
        <v>53.6</v>
      </c>
      <c r="IN242">
        <v>28.3</v>
      </c>
      <c r="IO242">
        <v>25.3</v>
      </c>
      <c r="IP242">
        <v>53.6</v>
      </c>
      <c r="IQ242">
        <v>28.3</v>
      </c>
      <c r="IR242">
        <v>25.3</v>
      </c>
      <c r="IU242">
        <v>18.61</v>
      </c>
      <c r="IV242">
        <v>0</v>
      </c>
      <c r="IW242">
        <v>18.61</v>
      </c>
      <c r="IX242">
        <v>0</v>
      </c>
      <c r="IY242">
        <v>18.61</v>
      </c>
      <c r="IZ242">
        <v>0</v>
      </c>
      <c r="JA242">
        <v>44.65</v>
      </c>
      <c r="JB242">
        <v>0</v>
      </c>
      <c r="JK242">
        <v>1</v>
      </c>
      <c r="JL242">
        <v>2.9350299999999998</v>
      </c>
      <c r="JM242">
        <v>2.9350299999999998</v>
      </c>
      <c r="JP242">
        <v>4659.22</v>
      </c>
      <c r="JQ242">
        <v>2.9350299999999998</v>
      </c>
      <c r="JR242">
        <v>0.27</v>
      </c>
      <c r="JS242">
        <v>0.21</v>
      </c>
      <c r="JT242">
        <v>0.87</v>
      </c>
      <c r="JU242">
        <v>0.27</v>
      </c>
      <c r="JV242">
        <v>0.21</v>
      </c>
      <c r="JW242">
        <v>0.87</v>
      </c>
      <c r="JZ242">
        <v>1</v>
      </c>
      <c r="KA242">
        <v>1</v>
      </c>
      <c r="KB242">
        <v>20.515799999999999</v>
      </c>
      <c r="KC242">
        <v>20.750800000000002</v>
      </c>
      <c r="KD242">
        <v>20.515799999999999</v>
      </c>
      <c r="KE242">
        <v>20.750800000000002</v>
      </c>
      <c r="KF242">
        <v>27.675699999999999</v>
      </c>
      <c r="KG242">
        <v>28.056799999999999</v>
      </c>
      <c r="KJ242">
        <v>71.680400000000006</v>
      </c>
      <c r="KK242">
        <v>1.1593599999999999</v>
      </c>
      <c r="KL242">
        <v>64.966499999999996</v>
      </c>
      <c r="KM242">
        <v>199.42</v>
      </c>
      <c r="KN242">
        <v>0</v>
      </c>
      <c r="KO242">
        <v>-478.81400000000002</v>
      </c>
      <c r="KP242">
        <v>0</v>
      </c>
      <c r="KQ242">
        <v>0</v>
      </c>
      <c r="KR242">
        <v>134.529</v>
      </c>
      <c r="KS242">
        <v>377.62700000000001</v>
      </c>
      <c r="KT242">
        <v>462.36</v>
      </c>
      <c r="KU242">
        <v>33.337899999999998</v>
      </c>
      <c r="KV242">
        <v>866.26599999999996</v>
      </c>
      <c r="KW242">
        <v>0</v>
      </c>
      <c r="KX242">
        <v>0</v>
      </c>
      <c r="KY242">
        <v>0</v>
      </c>
      <c r="KZ242">
        <v>0</v>
      </c>
      <c r="LA242">
        <v>0</v>
      </c>
      <c r="LB242">
        <v>71.680400000000006</v>
      </c>
      <c r="LC242">
        <v>1.1593599999999999</v>
      </c>
      <c r="LD242">
        <v>64.966499999999996</v>
      </c>
      <c r="LE242">
        <v>199.42</v>
      </c>
      <c r="LF242">
        <v>-478.81400000000002</v>
      </c>
      <c r="LG242">
        <v>134.529</v>
      </c>
      <c r="LH242">
        <v>377.62700000000001</v>
      </c>
      <c r="LI242">
        <v>462.36</v>
      </c>
      <c r="LJ242">
        <v>33.337899999999998</v>
      </c>
      <c r="LK242">
        <v>866.26599999999996</v>
      </c>
      <c r="LL242">
        <v>0</v>
      </c>
      <c r="LM242">
        <v>0</v>
      </c>
      <c r="LN242">
        <v>0</v>
      </c>
      <c r="LO242">
        <v>0</v>
      </c>
      <c r="LP242">
        <v>153.70400000000001</v>
      </c>
      <c r="LQ242">
        <v>17.7028</v>
      </c>
      <c r="LR242">
        <v>64.966499999999996</v>
      </c>
      <c r="LS242">
        <v>530.53700000000003</v>
      </c>
      <c r="LT242">
        <v>570.78300000000002</v>
      </c>
      <c r="LU242">
        <v>505.90699999999998</v>
      </c>
      <c r="LV242">
        <v>624.24900000000002</v>
      </c>
      <c r="LW242">
        <v>86.545199999999994</v>
      </c>
      <c r="LX242">
        <v>2554.39</v>
      </c>
      <c r="LY242">
        <v>0</v>
      </c>
      <c r="LZ242">
        <v>0</v>
      </c>
      <c r="MA242">
        <v>0</v>
      </c>
      <c r="MB242">
        <v>0</v>
      </c>
    </row>
    <row r="243" spans="1:340" x14ac:dyDescent="0.25">
      <c r="A243" s="26">
        <v>44502.61886574074</v>
      </c>
      <c r="B243" t="s">
        <v>1583</v>
      </c>
      <c r="C243" t="s">
        <v>1143</v>
      </c>
      <c r="D243">
        <v>8</v>
      </c>
      <c r="E243">
        <v>1</v>
      </c>
      <c r="F243">
        <v>2700</v>
      </c>
      <c r="G243" t="s">
        <v>87</v>
      </c>
      <c r="H243" t="s">
        <v>393</v>
      </c>
      <c r="I243">
        <v>0</v>
      </c>
      <c r="J243">
        <v>0</v>
      </c>
      <c r="K243">
        <v>0</v>
      </c>
      <c r="L243">
        <v>25.3</v>
      </c>
      <c r="O243">
        <v>527.76900000000001</v>
      </c>
      <c r="P243">
        <v>268.24599999999998</v>
      </c>
      <c r="Q243">
        <v>352.928</v>
      </c>
      <c r="R243">
        <v>1099.73</v>
      </c>
      <c r="S243">
        <v>0</v>
      </c>
      <c r="T243">
        <v>-4955.59</v>
      </c>
      <c r="U243">
        <v>0</v>
      </c>
      <c r="V243">
        <v>0</v>
      </c>
      <c r="W243">
        <v>615.745</v>
      </c>
      <c r="X243">
        <v>2218.69</v>
      </c>
      <c r="Y243">
        <v>2371.31</v>
      </c>
      <c r="Z243">
        <v>151.51499999999999</v>
      </c>
      <c r="AA243">
        <v>2650.34</v>
      </c>
      <c r="AB243">
        <v>2248.67</v>
      </c>
      <c r="AC243">
        <v>0</v>
      </c>
      <c r="AD243">
        <v>0</v>
      </c>
      <c r="AE243">
        <v>0</v>
      </c>
      <c r="AF243">
        <v>0</v>
      </c>
      <c r="AG243">
        <v>0</v>
      </c>
      <c r="AH243">
        <v>0</v>
      </c>
      <c r="AI243">
        <v>4.74</v>
      </c>
      <c r="AJ243">
        <v>11.52</v>
      </c>
      <c r="AK243">
        <v>3.49</v>
      </c>
      <c r="AL243">
        <v>10.33</v>
      </c>
      <c r="AM243">
        <v>0</v>
      </c>
      <c r="AN243">
        <v>-42.54</v>
      </c>
      <c r="AO243">
        <v>0</v>
      </c>
      <c r="AP243">
        <v>0</v>
      </c>
      <c r="AQ243">
        <v>6.67</v>
      </c>
      <c r="AR243">
        <v>22.45</v>
      </c>
      <c r="AS243">
        <v>24.21</v>
      </c>
      <c r="AT243">
        <v>1.55</v>
      </c>
      <c r="AU243">
        <v>42.42</v>
      </c>
      <c r="AV243">
        <v>30.08</v>
      </c>
      <c r="BI243">
        <v>0</v>
      </c>
      <c r="BJ243">
        <v>0.76887300000000003</v>
      </c>
      <c r="BK243">
        <v>4.03004E-2</v>
      </c>
      <c r="BL243">
        <v>8.1782199999999999E-2</v>
      </c>
      <c r="BM243">
        <v>0</v>
      </c>
      <c r="BN243">
        <v>-4.2805500000000003E-2</v>
      </c>
      <c r="BO243">
        <v>0</v>
      </c>
      <c r="BP243">
        <v>0</v>
      </c>
      <c r="BQ243">
        <v>0.163464</v>
      </c>
      <c r="BR243">
        <v>0.29014200000000001</v>
      </c>
      <c r="BS243">
        <v>0.35411700000000002</v>
      </c>
      <c r="BT243">
        <v>2.5823200000000001E-2</v>
      </c>
      <c r="BU243">
        <v>1.6817</v>
      </c>
      <c r="BV243">
        <v>0.89095500000000005</v>
      </c>
      <c r="BW243">
        <v>527.76900000000001</v>
      </c>
      <c r="BX243">
        <v>268.24599999999998</v>
      </c>
      <c r="BY243">
        <v>352.928</v>
      </c>
      <c r="BZ243">
        <v>1099.73</v>
      </c>
      <c r="CA243">
        <v>-4955.59</v>
      </c>
      <c r="CB243">
        <v>615.745</v>
      </c>
      <c r="CC243">
        <v>2218.69</v>
      </c>
      <c r="CD243">
        <v>2371.31</v>
      </c>
      <c r="CE243">
        <v>151.51499999999999</v>
      </c>
      <c r="CF243">
        <v>2650.34</v>
      </c>
      <c r="CG243">
        <v>2248.67</v>
      </c>
      <c r="CH243">
        <v>0</v>
      </c>
      <c r="CI243">
        <v>0</v>
      </c>
      <c r="CJ243">
        <v>0</v>
      </c>
      <c r="CK243">
        <v>0</v>
      </c>
      <c r="CL243">
        <v>0</v>
      </c>
      <c r="CM243">
        <v>4.74</v>
      </c>
      <c r="CN243">
        <v>11.52</v>
      </c>
      <c r="CO243">
        <v>3.49</v>
      </c>
      <c r="CP243">
        <v>10.33</v>
      </c>
      <c r="CQ243">
        <v>-42.54</v>
      </c>
      <c r="CR243">
        <v>6.67</v>
      </c>
      <c r="CS243">
        <v>22.45</v>
      </c>
      <c r="CT243">
        <v>24.21</v>
      </c>
      <c r="CU243">
        <v>1.55</v>
      </c>
      <c r="CV243">
        <v>42.42</v>
      </c>
      <c r="CW243">
        <v>30.08</v>
      </c>
      <c r="DH243">
        <v>0</v>
      </c>
      <c r="DI243">
        <v>0.76887300000000003</v>
      </c>
      <c r="DJ243">
        <v>4.03004E-2</v>
      </c>
      <c r="DK243">
        <v>8.1782199999999999E-2</v>
      </c>
      <c r="DL243">
        <v>-4.2805500000000003E-2</v>
      </c>
      <c r="DM243">
        <v>0.163464</v>
      </c>
      <c r="DN243">
        <v>0.29014200000000001</v>
      </c>
      <c r="DO243">
        <v>0.35411700000000002</v>
      </c>
      <c r="DP243">
        <v>2.5823200000000001E-2</v>
      </c>
      <c r="DQ243">
        <v>1.6817</v>
      </c>
      <c r="DR243">
        <v>0.89095500000000005</v>
      </c>
      <c r="DS243" t="s">
        <v>1352</v>
      </c>
      <c r="DT243" t="s">
        <v>670</v>
      </c>
      <c r="DU243" t="s">
        <v>665</v>
      </c>
      <c r="DV243" t="s">
        <v>501</v>
      </c>
      <c r="DW243">
        <v>0</v>
      </c>
      <c r="DX243">
        <v>0</v>
      </c>
      <c r="DY243">
        <v>0</v>
      </c>
      <c r="DZ243">
        <v>0</v>
      </c>
      <c r="EC243">
        <v>527.76900000000001</v>
      </c>
      <c r="ED243">
        <v>268.24599999999998</v>
      </c>
      <c r="EE243">
        <v>352.928</v>
      </c>
      <c r="EF243">
        <v>1099.73</v>
      </c>
      <c r="EG243">
        <v>0</v>
      </c>
      <c r="EH243">
        <v>-4955.59</v>
      </c>
      <c r="EI243">
        <v>0</v>
      </c>
      <c r="EJ243">
        <v>0</v>
      </c>
      <c r="EK243">
        <v>615.745</v>
      </c>
      <c r="EL243">
        <v>2218.69</v>
      </c>
      <c r="EM243">
        <v>2371.31</v>
      </c>
      <c r="EN243">
        <v>151.51499999999999</v>
      </c>
      <c r="EO243">
        <v>2650.34</v>
      </c>
      <c r="EP243">
        <v>0</v>
      </c>
      <c r="EQ243">
        <v>0</v>
      </c>
      <c r="ER243">
        <v>0</v>
      </c>
      <c r="ES243">
        <v>0</v>
      </c>
      <c r="ET243">
        <v>0</v>
      </c>
      <c r="EU243">
        <v>4.74</v>
      </c>
      <c r="EV243">
        <v>11.52</v>
      </c>
      <c r="EW243">
        <v>3.49</v>
      </c>
      <c r="EX243">
        <v>10.33</v>
      </c>
      <c r="EY243">
        <v>0</v>
      </c>
      <c r="EZ243">
        <v>-42.54</v>
      </c>
      <c r="FA243">
        <v>0</v>
      </c>
      <c r="FB243">
        <v>0</v>
      </c>
      <c r="FC243">
        <v>6.67</v>
      </c>
      <c r="FD243">
        <v>22.45</v>
      </c>
      <c r="FE243">
        <v>24.21</v>
      </c>
      <c r="FF243">
        <v>1.55</v>
      </c>
      <c r="FG243">
        <v>42.42</v>
      </c>
      <c r="FT243">
        <v>0</v>
      </c>
      <c r="FU243">
        <v>0.76887300000000003</v>
      </c>
      <c r="FV243">
        <v>4.03004E-2</v>
      </c>
      <c r="FW243">
        <v>8.1782199999999999E-2</v>
      </c>
      <c r="FX243">
        <v>0</v>
      </c>
      <c r="FY243">
        <v>-4.2805500000000003E-2</v>
      </c>
      <c r="FZ243">
        <v>0</v>
      </c>
      <c r="GA243">
        <v>0</v>
      </c>
      <c r="GB243">
        <v>0.163464</v>
      </c>
      <c r="GC243">
        <v>0.29014200000000001</v>
      </c>
      <c r="GD243">
        <v>0.35411700000000002</v>
      </c>
      <c r="GE243">
        <v>2.5823200000000001E-2</v>
      </c>
      <c r="GF243">
        <v>1.6817</v>
      </c>
      <c r="GG243">
        <v>1405.63</v>
      </c>
      <c r="GH243">
        <v>965.26400000000001</v>
      </c>
      <c r="GI243">
        <v>352.928</v>
      </c>
      <c r="GJ243">
        <v>2884.58</v>
      </c>
      <c r="GK243">
        <v>2615</v>
      </c>
      <c r="GL243">
        <v>2596</v>
      </c>
      <c r="GM243">
        <v>3146.01</v>
      </c>
      <c r="GN243">
        <v>327.5</v>
      </c>
      <c r="GO243">
        <v>14292.9</v>
      </c>
      <c r="GP243">
        <v>0</v>
      </c>
      <c r="GQ243">
        <v>0</v>
      </c>
      <c r="GR243">
        <v>0</v>
      </c>
      <c r="GS243">
        <v>0</v>
      </c>
      <c r="GT243">
        <v>12.62</v>
      </c>
      <c r="GU243">
        <v>33.68</v>
      </c>
      <c r="GV243">
        <v>3.49</v>
      </c>
      <c r="GW243">
        <v>27.25</v>
      </c>
      <c r="GX243">
        <v>28.61</v>
      </c>
      <c r="GY243">
        <v>26.46</v>
      </c>
      <c r="GZ243">
        <v>32.409999999999997</v>
      </c>
      <c r="HA243">
        <v>3.43</v>
      </c>
      <c r="HB243">
        <v>167.95</v>
      </c>
      <c r="HC243">
        <v>12.62</v>
      </c>
      <c r="HD243">
        <v>33.68</v>
      </c>
      <c r="HE243">
        <v>3.49</v>
      </c>
      <c r="HF243">
        <v>27.25</v>
      </c>
      <c r="HG243">
        <v>28.61</v>
      </c>
      <c r="HH243">
        <v>26.46</v>
      </c>
      <c r="HI243">
        <v>32.409999999999997</v>
      </c>
      <c r="HJ243">
        <v>3.43</v>
      </c>
      <c r="HK243">
        <v>167.95</v>
      </c>
      <c r="ID243">
        <v>0</v>
      </c>
      <c r="IE243">
        <v>1.69265</v>
      </c>
      <c r="IF243">
        <v>4.03004E-2</v>
      </c>
      <c r="IG243">
        <v>0.354298</v>
      </c>
      <c r="IH243">
        <v>0.76358999999999999</v>
      </c>
      <c r="II243">
        <v>0.38997300000000001</v>
      </c>
      <c r="IJ243">
        <v>0.515185</v>
      </c>
      <c r="IK243">
        <v>6.9275500000000004E-2</v>
      </c>
      <c r="IL243">
        <v>3.8252700000000002</v>
      </c>
      <c r="IM243">
        <v>50.6</v>
      </c>
      <c r="IN243">
        <v>25.3</v>
      </c>
      <c r="IO243">
        <v>25.3</v>
      </c>
      <c r="IP243">
        <v>50.6</v>
      </c>
      <c r="IQ243">
        <v>25.3</v>
      </c>
      <c r="IR243">
        <v>25.3</v>
      </c>
      <c r="IU243">
        <v>30.08</v>
      </c>
      <c r="IV243">
        <v>0</v>
      </c>
      <c r="IW243">
        <v>30.08</v>
      </c>
      <c r="IX243">
        <v>0</v>
      </c>
      <c r="IY243">
        <v>30.08</v>
      </c>
      <c r="IZ243">
        <v>0</v>
      </c>
      <c r="JA243">
        <v>77.040000000000006</v>
      </c>
      <c r="JB243">
        <v>0</v>
      </c>
      <c r="JK243">
        <v>1</v>
      </c>
      <c r="JL243">
        <v>3.21895</v>
      </c>
      <c r="JM243">
        <v>3.21895</v>
      </c>
      <c r="JP243">
        <v>4957.04</v>
      </c>
      <c r="JQ243">
        <v>3.21895</v>
      </c>
      <c r="JR243">
        <v>0.28000000000000003</v>
      </c>
      <c r="JS243">
        <v>0.23</v>
      </c>
      <c r="JT243">
        <v>0.93</v>
      </c>
      <c r="JU243">
        <v>0.28000000000000003</v>
      </c>
      <c r="JV243">
        <v>0.23</v>
      </c>
      <c r="JW243">
        <v>0.93</v>
      </c>
      <c r="JZ243">
        <v>1</v>
      </c>
      <c r="KA243">
        <v>1</v>
      </c>
      <c r="KB243">
        <v>20.4773</v>
      </c>
      <c r="KC243">
        <v>20.711500000000001</v>
      </c>
      <c r="KD243">
        <v>20.4773</v>
      </c>
      <c r="KE243">
        <v>20.711500000000001</v>
      </c>
      <c r="KF243">
        <v>45.976799999999997</v>
      </c>
      <c r="KG243">
        <v>46.731400000000001</v>
      </c>
      <c r="KJ243">
        <v>109.42400000000001</v>
      </c>
      <c r="KK243">
        <v>65.597499999999997</v>
      </c>
      <c r="KL243">
        <v>65.446700000000007</v>
      </c>
      <c r="KM243">
        <v>190.607</v>
      </c>
      <c r="KN243">
        <v>0</v>
      </c>
      <c r="KO243">
        <v>-510.47300000000001</v>
      </c>
      <c r="KP243">
        <v>0</v>
      </c>
      <c r="KQ243">
        <v>0</v>
      </c>
      <c r="KR243">
        <v>134.529</v>
      </c>
      <c r="KS243">
        <v>381.52699999999999</v>
      </c>
      <c r="KT243">
        <v>462.36</v>
      </c>
      <c r="KU243">
        <v>33.337899999999998</v>
      </c>
      <c r="KV243">
        <v>932.35400000000004</v>
      </c>
      <c r="KW243">
        <v>0</v>
      </c>
      <c r="KX243">
        <v>0</v>
      </c>
      <c r="KY243">
        <v>0</v>
      </c>
      <c r="KZ243">
        <v>0</v>
      </c>
      <c r="LA243">
        <v>0</v>
      </c>
      <c r="LB243">
        <v>109.42400000000001</v>
      </c>
      <c r="LC243">
        <v>65.597499999999997</v>
      </c>
      <c r="LD243">
        <v>65.446700000000007</v>
      </c>
      <c r="LE243">
        <v>190.607</v>
      </c>
      <c r="LF243">
        <v>-510.47300000000001</v>
      </c>
      <c r="LG243">
        <v>134.529</v>
      </c>
      <c r="LH243">
        <v>381.52699999999999</v>
      </c>
      <c r="LI243">
        <v>462.36</v>
      </c>
      <c r="LJ243">
        <v>33.337899999999998</v>
      </c>
      <c r="LK243">
        <v>932.35400000000004</v>
      </c>
      <c r="LL243">
        <v>0</v>
      </c>
      <c r="LM243">
        <v>0</v>
      </c>
      <c r="LN243">
        <v>0</v>
      </c>
      <c r="LO243">
        <v>0</v>
      </c>
      <c r="LP243">
        <v>288.04399999999998</v>
      </c>
      <c r="LQ243">
        <v>246.67400000000001</v>
      </c>
      <c r="LR243">
        <v>65.446700000000007</v>
      </c>
      <c r="LS243">
        <v>518.13400000000001</v>
      </c>
      <c r="LT243">
        <v>570.78300000000002</v>
      </c>
      <c r="LU243">
        <v>505.90699999999998</v>
      </c>
      <c r="LV243">
        <v>624.24900000000002</v>
      </c>
      <c r="LW243">
        <v>86.545199999999994</v>
      </c>
      <c r="LX243">
        <v>2905.78</v>
      </c>
      <c r="LY243">
        <v>0</v>
      </c>
      <c r="LZ243">
        <v>0</v>
      </c>
      <c r="MA243">
        <v>0</v>
      </c>
      <c r="MB243">
        <v>0</v>
      </c>
    </row>
    <row r="244" spans="1:340" x14ac:dyDescent="0.25">
      <c r="A244" s="26">
        <v>44502.61923611111</v>
      </c>
      <c r="B244" t="s">
        <v>1584</v>
      </c>
      <c r="C244" t="s">
        <v>1145</v>
      </c>
      <c r="D244">
        <v>9</v>
      </c>
      <c r="E244">
        <v>1</v>
      </c>
      <c r="F244">
        <v>2700</v>
      </c>
      <c r="G244" t="s">
        <v>87</v>
      </c>
      <c r="H244" t="s">
        <v>393</v>
      </c>
      <c r="I244">
        <v>0</v>
      </c>
      <c r="J244">
        <v>0</v>
      </c>
      <c r="K244">
        <v>0</v>
      </c>
      <c r="L244">
        <v>28</v>
      </c>
      <c r="O244">
        <v>792.27800000000002</v>
      </c>
      <c r="P244">
        <v>559.96600000000001</v>
      </c>
      <c r="Q244">
        <v>349.64499999999998</v>
      </c>
      <c r="R244">
        <v>1086.8699999999999</v>
      </c>
      <c r="S244">
        <v>0</v>
      </c>
      <c r="T244">
        <v>-5250.22</v>
      </c>
      <c r="U244">
        <v>0</v>
      </c>
      <c r="V244">
        <v>0</v>
      </c>
      <c r="W244">
        <v>615.745</v>
      </c>
      <c r="X244">
        <v>2219.7199999999998</v>
      </c>
      <c r="Y244">
        <v>2371.31</v>
      </c>
      <c r="Z244">
        <v>151.51499999999999</v>
      </c>
      <c r="AA244">
        <v>2896.83</v>
      </c>
      <c r="AB244">
        <v>2788.76</v>
      </c>
      <c r="AC244">
        <v>0</v>
      </c>
      <c r="AD244">
        <v>0</v>
      </c>
      <c r="AE244">
        <v>0</v>
      </c>
      <c r="AF244">
        <v>0</v>
      </c>
      <c r="AG244">
        <v>0</v>
      </c>
      <c r="AH244">
        <v>0</v>
      </c>
      <c r="AI244">
        <v>7.08</v>
      </c>
      <c r="AJ244">
        <v>23.81</v>
      </c>
      <c r="AK244">
        <v>3.45</v>
      </c>
      <c r="AL244">
        <v>10</v>
      </c>
      <c r="AM244">
        <v>0</v>
      </c>
      <c r="AN244">
        <v>-44.39</v>
      </c>
      <c r="AO244">
        <v>0</v>
      </c>
      <c r="AP244">
        <v>0</v>
      </c>
      <c r="AQ244">
        <v>6.68</v>
      </c>
      <c r="AR244">
        <v>21.89</v>
      </c>
      <c r="AS244">
        <v>24.13</v>
      </c>
      <c r="AT244">
        <v>1.55</v>
      </c>
      <c r="AU244">
        <v>54.2</v>
      </c>
      <c r="AV244">
        <v>44.34</v>
      </c>
      <c r="BI244">
        <v>0</v>
      </c>
      <c r="BJ244">
        <v>1.67319</v>
      </c>
      <c r="BK244">
        <v>3.9925599999999999E-2</v>
      </c>
      <c r="BL244">
        <v>0.119031</v>
      </c>
      <c r="BM244">
        <v>0</v>
      </c>
      <c r="BN244">
        <v>-5.68414E-2</v>
      </c>
      <c r="BO244">
        <v>0</v>
      </c>
      <c r="BP244">
        <v>0</v>
      </c>
      <c r="BQ244">
        <v>0.163464</v>
      </c>
      <c r="BR244">
        <v>0.29292899999999999</v>
      </c>
      <c r="BS244">
        <v>0.35411700000000002</v>
      </c>
      <c r="BT244">
        <v>2.5823200000000001E-2</v>
      </c>
      <c r="BU244">
        <v>2.61164</v>
      </c>
      <c r="BV244">
        <v>1.8321400000000001</v>
      </c>
      <c r="BW244">
        <v>792.28</v>
      </c>
      <c r="BX244">
        <v>559.96600000000001</v>
      </c>
      <c r="BY244">
        <v>349.64499999999998</v>
      </c>
      <c r="BZ244">
        <v>1086.8699999999999</v>
      </c>
      <c r="CA244">
        <v>-5250.22</v>
      </c>
      <c r="CB244">
        <v>615.745</v>
      </c>
      <c r="CC244">
        <v>2219.7199999999998</v>
      </c>
      <c r="CD244">
        <v>2371.31</v>
      </c>
      <c r="CE244">
        <v>151.51499999999999</v>
      </c>
      <c r="CF244">
        <v>2896.84</v>
      </c>
      <c r="CG244">
        <v>2788.76</v>
      </c>
      <c r="CH244">
        <v>0</v>
      </c>
      <c r="CI244">
        <v>0</v>
      </c>
      <c r="CJ244">
        <v>0</v>
      </c>
      <c r="CK244">
        <v>0</v>
      </c>
      <c r="CL244">
        <v>0</v>
      </c>
      <c r="CM244">
        <v>7.08</v>
      </c>
      <c r="CN244">
        <v>23.81</v>
      </c>
      <c r="CO244">
        <v>3.45</v>
      </c>
      <c r="CP244">
        <v>10</v>
      </c>
      <c r="CQ244">
        <v>-44.39</v>
      </c>
      <c r="CR244">
        <v>6.68</v>
      </c>
      <c r="CS244">
        <v>21.89</v>
      </c>
      <c r="CT244">
        <v>24.13</v>
      </c>
      <c r="CU244">
        <v>1.55</v>
      </c>
      <c r="CV244">
        <v>54.2</v>
      </c>
      <c r="CW244">
        <v>44.34</v>
      </c>
      <c r="DH244">
        <v>0</v>
      </c>
      <c r="DI244">
        <v>1.67319</v>
      </c>
      <c r="DJ244">
        <v>3.9925599999999999E-2</v>
      </c>
      <c r="DK244">
        <v>0.119031</v>
      </c>
      <c r="DL244">
        <v>-5.68414E-2</v>
      </c>
      <c r="DM244">
        <v>0.163464</v>
      </c>
      <c r="DN244">
        <v>0.29292899999999999</v>
      </c>
      <c r="DO244">
        <v>0.35411700000000002</v>
      </c>
      <c r="DP244">
        <v>2.5823200000000001E-2</v>
      </c>
      <c r="DQ244">
        <v>2.61164</v>
      </c>
      <c r="DR244">
        <v>1.8321400000000001</v>
      </c>
      <c r="DS244" t="s">
        <v>1352</v>
      </c>
      <c r="DT244" t="s">
        <v>670</v>
      </c>
      <c r="DU244" t="s">
        <v>665</v>
      </c>
      <c r="DV244" t="s">
        <v>501</v>
      </c>
      <c r="DW244">
        <v>0</v>
      </c>
      <c r="DX244">
        <v>0</v>
      </c>
      <c r="DY244">
        <v>0</v>
      </c>
      <c r="DZ244">
        <v>0</v>
      </c>
      <c r="EC244">
        <v>792.27800000000002</v>
      </c>
      <c r="ED244">
        <v>559.96600000000001</v>
      </c>
      <c r="EE244">
        <v>349.64499999999998</v>
      </c>
      <c r="EF244">
        <v>1086.8699999999999</v>
      </c>
      <c r="EG244">
        <v>0</v>
      </c>
      <c r="EH244">
        <v>-5250.22</v>
      </c>
      <c r="EI244">
        <v>0</v>
      </c>
      <c r="EJ244">
        <v>0</v>
      </c>
      <c r="EK244">
        <v>615.745</v>
      </c>
      <c r="EL244">
        <v>2219.7199999999998</v>
      </c>
      <c r="EM244">
        <v>2371.31</v>
      </c>
      <c r="EN244">
        <v>151.51499999999999</v>
      </c>
      <c r="EO244">
        <v>2896.83</v>
      </c>
      <c r="EP244">
        <v>0</v>
      </c>
      <c r="EQ244">
        <v>0</v>
      </c>
      <c r="ER244">
        <v>0</v>
      </c>
      <c r="ES244">
        <v>0</v>
      </c>
      <c r="ET244">
        <v>0</v>
      </c>
      <c r="EU244">
        <v>7.08</v>
      </c>
      <c r="EV244">
        <v>23.81</v>
      </c>
      <c r="EW244">
        <v>3.45</v>
      </c>
      <c r="EX244">
        <v>10</v>
      </c>
      <c r="EY244">
        <v>0</v>
      </c>
      <c r="EZ244">
        <v>-44.39</v>
      </c>
      <c r="FA244">
        <v>0</v>
      </c>
      <c r="FB244">
        <v>0</v>
      </c>
      <c r="FC244">
        <v>6.68</v>
      </c>
      <c r="FD244">
        <v>21.89</v>
      </c>
      <c r="FE244">
        <v>24.13</v>
      </c>
      <c r="FF244">
        <v>1.55</v>
      </c>
      <c r="FG244">
        <v>54.2</v>
      </c>
      <c r="FT244">
        <v>0</v>
      </c>
      <c r="FU244">
        <v>1.67319</v>
      </c>
      <c r="FV244">
        <v>3.9925599999999999E-2</v>
      </c>
      <c r="FW244">
        <v>0.119031</v>
      </c>
      <c r="FX244">
        <v>0</v>
      </c>
      <c r="FY244">
        <v>-5.68414E-2</v>
      </c>
      <c r="FZ244">
        <v>0</v>
      </c>
      <c r="GA244">
        <v>0</v>
      </c>
      <c r="GB244">
        <v>0.163464</v>
      </c>
      <c r="GC244">
        <v>0.29292899999999999</v>
      </c>
      <c r="GD244">
        <v>0.35411700000000002</v>
      </c>
      <c r="GE244">
        <v>2.5823200000000001E-2</v>
      </c>
      <c r="GF244">
        <v>2.61164</v>
      </c>
      <c r="GG244">
        <v>2000.89</v>
      </c>
      <c r="GH244">
        <v>1804.94</v>
      </c>
      <c r="GI244">
        <v>349.64499999999998</v>
      </c>
      <c r="GJ244">
        <v>2882</v>
      </c>
      <c r="GK244">
        <v>2615</v>
      </c>
      <c r="GL244">
        <v>2596</v>
      </c>
      <c r="GM244">
        <v>3146.01</v>
      </c>
      <c r="GN244">
        <v>327.5</v>
      </c>
      <c r="GO244">
        <v>15722</v>
      </c>
      <c r="GP244">
        <v>0</v>
      </c>
      <c r="GQ244">
        <v>0</v>
      </c>
      <c r="GR244">
        <v>0</v>
      </c>
      <c r="GS244">
        <v>0</v>
      </c>
      <c r="GT244">
        <v>17.850000000000001</v>
      </c>
      <c r="GU244">
        <v>54.31</v>
      </c>
      <c r="GV244">
        <v>3.45</v>
      </c>
      <c r="GW244">
        <v>27.49</v>
      </c>
      <c r="GX244">
        <v>28.67</v>
      </c>
      <c r="GY244">
        <v>26.39</v>
      </c>
      <c r="GZ244">
        <v>32.33</v>
      </c>
      <c r="HA244">
        <v>3.41</v>
      </c>
      <c r="HB244">
        <v>193.9</v>
      </c>
      <c r="HC244">
        <v>17.850000000000001</v>
      </c>
      <c r="HD244">
        <v>54.31</v>
      </c>
      <c r="HE244">
        <v>3.45</v>
      </c>
      <c r="HF244">
        <v>27.49</v>
      </c>
      <c r="HG244">
        <v>28.67</v>
      </c>
      <c r="HH244">
        <v>26.39</v>
      </c>
      <c r="HI244">
        <v>32.33</v>
      </c>
      <c r="HJ244">
        <v>3.41</v>
      </c>
      <c r="HK244">
        <v>193.9</v>
      </c>
      <c r="ID244">
        <v>0</v>
      </c>
      <c r="IE244">
        <v>2.95729</v>
      </c>
      <c r="IF244">
        <v>3.9925599999999999E-2</v>
      </c>
      <c r="IG244">
        <v>0.27467000000000003</v>
      </c>
      <c r="IH244">
        <v>0.76358999999999999</v>
      </c>
      <c r="II244">
        <v>0.38997300000000001</v>
      </c>
      <c r="IJ244">
        <v>0.515185</v>
      </c>
      <c r="IK244">
        <v>6.9275500000000004E-2</v>
      </c>
      <c r="IL244">
        <v>5.0099099999999996</v>
      </c>
      <c r="IM244">
        <v>50.8</v>
      </c>
      <c r="IN244">
        <v>22.8</v>
      </c>
      <c r="IO244">
        <v>28</v>
      </c>
      <c r="IP244">
        <v>50.8</v>
      </c>
      <c r="IQ244">
        <v>22.8</v>
      </c>
      <c r="IR244">
        <v>28</v>
      </c>
      <c r="IU244">
        <v>44.34</v>
      </c>
      <c r="IV244">
        <v>0</v>
      </c>
      <c r="IW244">
        <v>44.34</v>
      </c>
      <c r="IX244">
        <v>0</v>
      </c>
      <c r="IY244">
        <v>44.34</v>
      </c>
      <c r="IZ244">
        <v>0</v>
      </c>
      <c r="JA244">
        <v>103.1</v>
      </c>
      <c r="JB244">
        <v>0</v>
      </c>
      <c r="JK244">
        <v>1</v>
      </c>
      <c r="JL244">
        <v>3.29799</v>
      </c>
      <c r="JM244">
        <v>3.29799</v>
      </c>
      <c r="JP244">
        <v>5251.76</v>
      </c>
      <c r="JQ244">
        <v>3.29799</v>
      </c>
      <c r="JR244">
        <v>0.3</v>
      </c>
      <c r="JS244">
        <v>0.25</v>
      </c>
      <c r="JT244">
        <v>1.03</v>
      </c>
      <c r="JU244">
        <v>0.3</v>
      </c>
      <c r="JV244">
        <v>0.25</v>
      </c>
      <c r="JW244">
        <v>1.03</v>
      </c>
      <c r="JZ244">
        <v>1</v>
      </c>
      <c r="KA244">
        <v>1</v>
      </c>
      <c r="KB244">
        <v>27.033100000000001</v>
      </c>
      <c r="KC244">
        <v>27.401199999999999</v>
      </c>
      <c r="KD244">
        <v>27.033100000000001</v>
      </c>
      <c r="KE244">
        <v>27.401199999999999</v>
      </c>
      <c r="KF244">
        <v>55.801400000000001</v>
      </c>
      <c r="KG244">
        <v>56.756500000000003</v>
      </c>
      <c r="KJ244">
        <v>162.60499999999999</v>
      </c>
      <c r="KK244">
        <v>144.232</v>
      </c>
      <c r="KL244">
        <v>64.837999999999994</v>
      </c>
      <c r="KM244">
        <v>186.93199999999999</v>
      </c>
      <c r="KN244">
        <v>0</v>
      </c>
      <c r="KO244">
        <v>-544.88400000000001</v>
      </c>
      <c r="KP244">
        <v>0</v>
      </c>
      <c r="KQ244">
        <v>0</v>
      </c>
      <c r="KR244">
        <v>134.529</v>
      </c>
      <c r="KS244">
        <v>381.94099999999997</v>
      </c>
      <c r="KT244">
        <v>462.36</v>
      </c>
      <c r="KU244">
        <v>33.337899999999998</v>
      </c>
      <c r="KV244">
        <v>1025.8900000000001</v>
      </c>
      <c r="KW244">
        <v>0</v>
      </c>
      <c r="KX244">
        <v>0</v>
      </c>
      <c r="KY244">
        <v>0</v>
      </c>
      <c r="KZ244">
        <v>0</v>
      </c>
      <c r="LA244">
        <v>0</v>
      </c>
      <c r="LB244">
        <v>162.60599999999999</v>
      </c>
      <c r="LC244">
        <v>144.232</v>
      </c>
      <c r="LD244">
        <v>64.837999999999994</v>
      </c>
      <c r="LE244">
        <v>186.93199999999999</v>
      </c>
      <c r="LF244">
        <v>-544.88400000000001</v>
      </c>
      <c r="LG244">
        <v>134.529</v>
      </c>
      <c r="LH244">
        <v>381.94099999999997</v>
      </c>
      <c r="LI244">
        <v>462.36</v>
      </c>
      <c r="LJ244">
        <v>33.337899999999998</v>
      </c>
      <c r="LK244">
        <v>1025.8900000000001</v>
      </c>
      <c r="LL244">
        <v>0</v>
      </c>
      <c r="LM244">
        <v>0</v>
      </c>
      <c r="LN244">
        <v>0</v>
      </c>
      <c r="LO244">
        <v>0</v>
      </c>
      <c r="LP244">
        <v>406.05700000000002</v>
      </c>
      <c r="LQ244">
        <v>453.24599999999998</v>
      </c>
      <c r="LR244">
        <v>64.837999999999994</v>
      </c>
      <c r="LS244">
        <v>513.70500000000004</v>
      </c>
      <c r="LT244">
        <v>570.78300000000002</v>
      </c>
      <c r="LU244">
        <v>505.90699999999998</v>
      </c>
      <c r="LV244">
        <v>624.24900000000002</v>
      </c>
      <c r="LW244">
        <v>86.545199999999994</v>
      </c>
      <c r="LX244">
        <v>3225.33</v>
      </c>
      <c r="LY244">
        <v>0</v>
      </c>
      <c r="LZ244">
        <v>0</v>
      </c>
      <c r="MA244">
        <v>0</v>
      </c>
      <c r="MB244">
        <v>0</v>
      </c>
    </row>
    <row r="245" spans="1:340" x14ac:dyDescent="0.25">
      <c r="A245" s="26">
        <v>44502.619618055556</v>
      </c>
      <c r="B245" t="s">
        <v>1585</v>
      </c>
      <c r="C245" t="s">
        <v>1147</v>
      </c>
      <c r="D245">
        <v>10</v>
      </c>
      <c r="E245">
        <v>1</v>
      </c>
      <c r="F245">
        <v>2700</v>
      </c>
      <c r="G245" t="s">
        <v>87</v>
      </c>
      <c r="H245" t="s">
        <v>393</v>
      </c>
      <c r="I245">
        <v>0</v>
      </c>
      <c r="J245">
        <v>0</v>
      </c>
      <c r="K245">
        <v>0</v>
      </c>
      <c r="L245">
        <v>27.7</v>
      </c>
      <c r="O245">
        <v>965.07899999999995</v>
      </c>
      <c r="P245">
        <v>738.51300000000003</v>
      </c>
      <c r="Q245">
        <v>347.46100000000001</v>
      </c>
      <c r="R245">
        <v>1087.56</v>
      </c>
      <c r="S245">
        <v>0</v>
      </c>
      <c r="T245">
        <v>-5430.09</v>
      </c>
      <c r="U245">
        <v>0</v>
      </c>
      <c r="V245">
        <v>0</v>
      </c>
      <c r="W245">
        <v>615.745</v>
      </c>
      <c r="X245">
        <v>2223.4299999999998</v>
      </c>
      <c r="Y245">
        <v>2371.31</v>
      </c>
      <c r="Z245">
        <v>151.51499999999999</v>
      </c>
      <c r="AA245">
        <v>3070.51</v>
      </c>
      <c r="AB245">
        <v>3138.61</v>
      </c>
      <c r="AC245">
        <v>0</v>
      </c>
      <c r="AD245">
        <v>0</v>
      </c>
      <c r="AE245">
        <v>0</v>
      </c>
      <c r="AF245">
        <v>0</v>
      </c>
      <c r="AG245">
        <v>0</v>
      </c>
      <c r="AH245">
        <v>0</v>
      </c>
      <c r="AI245">
        <v>8.6300000000000008</v>
      </c>
      <c r="AJ245">
        <v>24.01</v>
      </c>
      <c r="AK245">
        <v>3.43</v>
      </c>
      <c r="AL245">
        <v>9.94</v>
      </c>
      <c r="AM245">
        <v>0</v>
      </c>
      <c r="AN245">
        <v>-44.32</v>
      </c>
      <c r="AO245">
        <v>0</v>
      </c>
      <c r="AP245">
        <v>0</v>
      </c>
      <c r="AQ245">
        <v>6.78</v>
      </c>
      <c r="AR245">
        <v>22.01</v>
      </c>
      <c r="AS245">
        <v>24.22</v>
      </c>
      <c r="AT245">
        <v>1.56</v>
      </c>
      <c r="AU245">
        <v>56.26</v>
      </c>
      <c r="AV245">
        <v>46.01</v>
      </c>
      <c r="BI245">
        <v>0</v>
      </c>
      <c r="BJ245">
        <v>1.7525999999999999</v>
      </c>
      <c r="BK245">
        <v>3.9676099999999999E-2</v>
      </c>
      <c r="BL245">
        <v>8.0588000000000007E-2</v>
      </c>
      <c r="BM245">
        <v>0</v>
      </c>
      <c r="BN245">
        <v>-4.39914E-2</v>
      </c>
      <c r="BO245">
        <v>0</v>
      </c>
      <c r="BP245">
        <v>0</v>
      </c>
      <c r="BQ245">
        <v>0.163464</v>
      </c>
      <c r="BR245">
        <v>0.29413299999999998</v>
      </c>
      <c r="BS245">
        <v>0.35411700000000002</v>
      </c>
      <c r="BT245">
        <v>2.5823200000000001E-2</v>
      </c>
      <c r="BU245">
        <v>2.6664099999999999</v>
      </c>
      <c r="BV245">
        <v>1.87286</v>
      </c>
      <c r="BW245">
        <v>965.07899999999995</v>
      </c>
      <c r="BX245">
        <v>738.51300000000003</v>
      </c>
      <c r="BY245">
        <v>347.46100000000001</v>
      </c>
      <c r="BZ245">
        <v>1087.56</v>
      </c>
      <c r="CA245">
        <v>-5430.09</v>
      </c>
      <c r="CB245">
        <v>615.745</v>
      </c>
      <c r="CC245">
        <v>2223.4299999999998</v>
      </c>
      <c r="CD245">
        <v>2371.31</v>
      </c>
      <c r="CE245">
        <v>151.51499999999999</v>
      </c>
      <c r="CF245">
        <v>3070.51</v>
      </c>
      <c r="CG245">
        <v>3138.61</v>
      </c>
      <c r="CH245">
        <v>0</v>
      </c>
      <c r="CI245">
        <v>0</v>
      </c>
      <c r="CJ245">
        <v>0</v>
      </c>
      <c r="CK245">
        <v>0</v>
      </c>
      <c r="CL245">
        <v>0</v>
      </c>
      <c r="CM245">
        <v>8.6300000000000008</v>
      </c>
      <c r="CN245">
        <v>24.01</v>
      </c>
      <c r="CO245">
        <v>3.43</v>
      </c>
      <c r="CP245">
        <v>9.94</v>
      </c>
      <c r="CQ245">
        <v>-44.32</v>
      </c>
      <c r="CR245">
        <v>6.78</v>
      </c>
      <c r="CS245">
        <v>22.01</v>
      </c>
      <c r="CT245">
        <v>24.22</v>
      </c>
      <c r="CU245">
        <v>1.56</v>
      </c>
      <c r="CV245">
        <v>56.26</v>
      </c>
      <c r="CW245">
        <v>46.01</v>
      </c>
      <c r="DH245">
        <v>0</v>
      </c>
      <c r="DI245">
        <v>1.7525999999999999</v>
      </c>
      <c r="DJ245">
        <v>3.9676099999999999E-2</v>
      </c>
      <c r="DK245">
        <v>8.0588000000000007E-2</v>
      </c>
      <c r="DL245">
        <v>-4.39914E-2</v>
      </c>
      <c r="DM245">
        <v>0.163464</v>
      </c>
      <c r="DN245">
        <v>0.29413299999999998</v>
      </c>
      <c r="DO245">
        <v>0.35411700000000002</v>
      </c>
      <c r="DP245">
        <v>2.5823200000000001E-2</v>
      </c>
      <c r="DQ245">
        <v>2.6664099999999999</v>
      </c>
      <c r="DR245">
        <v>1.87286</v>
      </c>
      <c r="DS245" t="s">
        <v>1352</v>
      </c>
      <c r="DT245" t="s">
        <v>670</v>
      </c>
      <c r="DU245" t="s">
        <v>665</v>
      </c>
      <c r="DV245" t="s">
        <v>501</v>
      </c>
      <c r="DW245">
        <v>0</v>
      </c>
      <c r="DX245">
        <v>0</v>
      </c>
      <c r="DY245">
        <v>0</v>
      </c>
      <c r="DZ245">
        <v>0</v>
      </c>
      <c r="EC245">
        <v>965.07899999999995</v>
      </c>
      <c r="ED245">
        <v>738.51300000000003</v>
      </c>
      <c r="EE245">
        <v>347.46100000000001</v>
      </c>
      <c r="EF245">
        <v>1087.56</v>
      </c>
      <c r="EG245">
        <v>0</v>
      </c>
      <c r="EH245">
        <v>-5430.09</v>
      </c>
      <c r="EI245">
        <v>0</v>
      </c>
      <c r="EJ245">
        <v>0</v>
      </c>
      <c r="EK245">
        <v>615.745</v>
      </c>
      <c r="EL245">
        <v>2223.4299999999998</v>
      </c>
      <c r="EM245">
        <v>2371.31</v>
      </c>
      <c r="EN245">
        <v>151.51499999999999</v>
      </c>
      <c r="EO245">
        <v>3070.51</v>
      </c>
      <c r="EP245">
        <v>0</v>
      </c>
      <c r="EQ245">
        <v>0</v>
      </c>
      <c r="ER245">
        <v>0</v>
      </c>
      <c r="ES245">
        <v>0</v>
      </c>
      <c r="ET245">
        <v>0</v>
      </c>
      <c r="EU245">
        <v>8.6300000000000008</v>
      </c>
      <c r="EV245">
        <v>24.01</v>
      </c>
      <c r="EW245">
        <v>3.43</v>
      </c>
      <c r="EX245">
        <v>9.94</v>
      </c>
      <c r="EY245">
        <v>0</v>
      </c>
      <c r="EZ245">
        <v>-44.32</v>
      </c>
      <c r="FA245">
        <v>0</v>
      </c>
      <c r="FB245">
        <v>0</v>
      </c>
      <c r="FC245">
        <v>6.78</v>
      </c>
      <c r="FD245">
        <v>22.01</v>
      </c>
      <c r="FE245">
        <v>24.22</v>
      </c>
      <c r="FF245">
        <v>1.56</v>
      </c>
      <c r="FG245">
        <v>56.26</v>
      </c>
      <c r="FT245">
        <v>0</v>
      </c>
      <c r="FU245">
        <v>1.7525999999999999</v>
      </c>
      <c r="FV245">
        <v>3.9676099999999999E-2</v>
      </c>
      <c r="FW245">
        <v>8.0588000000000007E-2</v>
      </c>
      <c r="FX245">
        <v>0</v>
      </c>
      <c r="FY245">
        <v>-4.39914E-2</v>
      </c>
      <c r="FZ245">
        <v>0</v>
      </c>
      <c r="GA245">
        <v>0</v>
      </c>
      <c r="GB245">
        <v>0.163464</v>
      </c>
      <c r="GC245">
        <v>0.29413299999999998</v>
      </c>
      <c r="GD245">
        <v>0.35411700000000002</v>
      </c>
      <c r="GE245">
        <v>2.5823200000000001E-2</v>
      </c>
      <c r="GF245">
        <v>2.6664099999999999</v>
      </c>
      <c r="GG245">
        <v>2351.2600000000002</v>
      </c>
      <c r="GH245">
        <v>2468.9699999999998</v>
      </c>
      <c r="GI245">
        <v>347.46100000000001</v>
      </c>
      <c r="GJ245">
        <v>2860.12</v>
      </c>
      <c r="GK245">
        <v>2615</v>
      </c>
      <c r="GL245">
        <v>2596</v>
      </c>
      <c r="GM245">
        <v>3146.01</v>
      </c>
      <c r="GN245">
        <v>327.5</v>
      </c>
      <c r="GO245">
        <v>16712.3</v>
      </c>
      <c r="GP245">
        <v>0</v>
      </c>
      <c r="GQ245">
        <v>0</v>
      </c>
      <c r="GR245">
        <v>0</v>
      </c>
      <c r="GS245">
        <v>0</v>
      </c>
      <c r="GT245">
        <v>21</v>
      </c>
      <c r="GU245">
        <v>60.37</v>
      </c>
      <c r="GV245">
        <v>3.43</v>
      </c>
      <c r="GW245">
        <v>26.77</v>
      </c>
      <c r="GX245">
        <v>29.1</v>
      </c>
      <c r="GY245">
        <v>26.48</v>
      </c>
      <c r="GZ245">
        <v>32.49</v>
      </c>
      <c r="HA245">
        <v>3.44</v>
      </c>
      <c r="HB245">
        <v>203.08</v>
      </c>
      <c r="HC245">
        <v>21</v>
      </c>
      <c r="HD245">
        <v>60.37</v>
      </c>
      <c r="HE245">
        <v>3.43</v>
      </c>
      <c r="HF245">
        <v>26.77</v>
      </c>
      <c r="HG245">
        <v>29.1</v>
      </c>
      <c r="HH245">
        <v>26.48</v>
      </c>
      <c r="HI245">
        <v>32.49</v>
      </c>
      <c r="HJ245">
        <v>3.44</v>
      </c>
      <c r="HK245">
        <v>203.08</v>
      </c>
      <c r="ID245">
        <v>0</v>
      </c>
      <c r="IE245">
        <v>3.2742399999999998</v>
      </c>
      <c r="IF245">
        <v>3.9676099999999999E-2</v>
      </c>
      <c r="IG245">
        <v>0.22772500000000001</v>
      </c>
      <c r="IH245">
        <v>0.76358999999999999</v>
      </c>
      <c r="II245">
        <v>0.38997300000000001</v>
      </c>
      <c r="IJ245">
        <v>0.515185</v>
      </c>
      <c r="IK245">
        <v>6.9275500000000004E-2</v>
      </c>
      <c r="IL245">
        <v>5.2796599999999998</v>
      </c>
      <c r="IM245">
        <v>49.5</v>
      </c>
      <c r="IN245">
        <v>21.8</v>
      </c>
      <c r="IO245">
        <v>27.7</v>
      </c>
      <c r="IP245">
        <v>49.5</v>
      </c>
      <c r="IQ245">
        <v>21.8</v>
      </c>
      <c r="IR245">
        <v>27.7</v>
      </c>
      <c r="IU245">
        <v>46.01</v>
      </c>
      <c r="IV245">
        <v>0</v>
      </c>
      <c r="IW245">
        <v>46.01</v>
      </c>
      <c r="IX245">
        <v>0</v>
      </c>
      <c r="IY245">
        <v>46.01</v>
      </c>
      <c r="IZ245">
        <v>0</v>
      </c>
      <c r="JA245">
        <v>111.57</v>
      </c>
      <c r="JB245">
        <v>0</v>
      </c>
      <c r="JK245">
        <v>1</v>
      </c>
      <c r="JL245">
        <v>3.4144399999999999</v>
      </c>
      <c r="JM245">
        <v>3.4144399999999999</v>
      </c>
      <c r="JP245">
        <v>5431.69</v>
      </c>
      <c r="JQ245">
        <v>3.4144399999999999</v>
      </c>
      <c r="JR245">
        <v>0.3</v>
      </c>
      <c r="JS245">
        <v>0.26</v>
      </c>
      <c r="JT245">
        <v>1.1000000000000001</v>
      </c>
      <c r="JU245">
        <v>0.3</v>
      </c>
      <c r="JV245">
        <v>0.26</v>
      </c>
      <c r="JW245">
        <v>1.1000000000000001</v>
      </c>
      <c r="JZ245">
        <v>1</v>
      </c>
      <c r="KA245">
        <v>1</v>
      </c>
      <c r="KB245">
        <v>22.588899999999999</v>
      </c>
      <c r="KC245">
        <v>22.866199999999999</v>
      </c>
      <c r="KD245">
        <v>22.588899999999999</v>
      </c>
      <c r="KE245">
        <v>22.866199999999999</v>
      </c>
      <c r="KF245">
        <v>51.616399999999999</v>
      </c>
      <c r="KG245">
        <v>52.4861</v>
      </c>
      <c r="KJ245">
        <v>199.97300000000001</v>
      </c>
      <c r="KK245">
        <v>194.56899999999999</v>
      </c>
      <c r="KL245">
        <v>64.432900000000004</v>
      </c>
      <c r="KM245">
        <v>184.85900000000001</v>
      </c>
      <c r="KN245">
        <v>0</v>
      </c>
      <c r="KO245">
        <v>-556.49</v>
      </c>
      <c r="KP245">
        <v>0</v>
      </c>
      <c r="KQ245">
        <v>0</v>
      </c>
      <c r="KR245">
        <v>134.529</v>
      </c>
      <c r="KS245">
        <v>382.73399999999998</v>
      </c>
      <c r="KT245">
        <v>462.36</v>
      </c>
      <c r="KU245">
        <v>33.337899999999998</v>
      </c>
      <c r="KV245">
        <v>1100.3</v>
      </c>
      <c r="KW245">
        <v>0</v>
      </c>
      <c r="KX245">
        <v>0</v>
      </c>
      <c r="KY245">
        <v>0</v>
      </c>
      <c r="KZ245">
        <v>0</v>
      </c>
      <c r="LA245">
        <v>0</v>
      </c>
      <c r="LB245">
        <v>199.97300000000001</v>
      </c>
      <c r="LC245">
        <v>194.56899999999999</v>
      </c>
      <c r="LD245">
        <v>64.432900000000004</v>
      </c>
      <c r="LE245">
        <v>184.85900000000001</v>
      </c>
      <c r="LF245">
        <v>-556.49</v>
      </c>
      <c r="LG245">
        <v>134.529</v>
      </c>
      <c r="LH245">
        <v>382.73399999999998</v>
      </c>
      <c r="LI245">
        <v>462.36</v>
      </c>
      <c r="LJ245">
        <v>33.337899999999998</v>
      </c>
      <c r="LK245">
        <v>1100.3</v>
      </c>
      <c r="LL245">
        <v>0</v>
      </c>
      <c r="LM245">
        <v>0</v>
      </c>
      <c r="LN245">
        <v>0</v>
      </c>
      <c r="LO245">
        <v>0</v>
      </c>
      <c r="LP245">
        <v>481.04899999999998</v>
      </c>
      <c r="LQ245">
        <v>611.06500000000005</v>
      </c>
      <c r="LR245">
        <v>64.432900000000004</v>
      </c>
      <c r="LS245">
        <v>508.41300000000001</v>
      </c>
      <c r="LT245">
        <v>570.78300000000002</v>
      </c>
      <c r="LU245">
        <v>505.90699999999998</v>
      </c>
      <c r="LV245">
        <v>624.24900000000002</v>
      </c>
      <c r="LW245">
        <v>86.545199999999994</v>
      </c>
      <c r="LX245">
        <v>3452.44</v>
      </c>
      <c r="LY245">
        <v>0</v>
      </c>
      <c r="LZ245">
        <v>0</v>
      </c>
      <c r="MA245">
        <v>0</v>
      </c>
      <c r="MB245">
        <v>0</v>
      </c>
    </row>
    <row r="246" spans="1:340" x14ac:dyDescent="0.25">
      <c r="A246" s="26">
        <v>44502.62</v>
      </c>
      <c r="B246" t="s">
        <v>1586</v>
      </c>
      <c r="C246" t="s">
        <v>1149</v>
      </c>
      <c r="D246">
        <v>11</v>
      </c>
      <c r="E246">
        <v>1</v>
      </c>
      <c r="F246">
        <v>2700</v>
      </c>
      <c r="G246" t="s">
        <v>87</v>
      </c>
      <c r="H246" t="s">
        <v>393</v>
      </c>
      <c r="I246">
        <v>0</v>
      </c>
      <c r="J246">
        <v>0</v>
      </c>
      <c r="K246">
        <v>0</v>
      </c>
      <c r="L246">
        <v>28.6</v>
      </c>
      <c r="O246">
        <v>2580.5100000000002</v>
      </c>
      <c r="P246">
        <v>1593.85</v>
      </c>
      <c r="Q246">
        <v>345.11500000000001</v>
      </c>
      <c r="R246">
        <v>1253.07</v>
      </c>
      <c r="S246">
        <v>0</v>
      </c>
      <c r="T246">
        <v>-6330.37</v>
      </c>
      <c r="U246">
        <v>0</v>
      </c>
      <c r="V246">
        <v>0</v>
      </c>
      <c r="W246">
        <v>615.745</v>
      </c>
      <c r="X246">
        <v>2218.0100000000002</v>
      </c>
      <c r="Y246">
        <v>2371.31</v>
      </c>
      <c r="Z246">
        <v>151.51499999999999</v>
      </c>
      <c r="AA246">
        <v>4798.75</v>
      </c>
      <c r="AB246">
        <v>5772.55</v>
      </c>
      <c r="AC246">
        <v>0</v>
      </c>
      <c r="AD246">
        <v>0</v>
      </c>
      <c r="AE246">
        <v>0</v>
      </c>
      <c r="AF246">
        <v>0</v>
      </c>
      <c r="AG246">
        <v>0</v>
      </c>
      <c r="AH246">
        <v>0</v>
      </c>
      <c r="AI246">
        <v>24.1</v>
      </c>
      <c r="AJ246">
        <v>38.49</v>
      </c>
      <c r="AK246">
        <v>3.54</v>
      </c>
      <c r="AL246">
        <v>11.95</v>
      </c>
      <c r="AM246">
        <v>0</v>
      </c>
      <c r="AN246">
        <v>-56.34</v>
      </c>
      <c r="AO246">
        <v>0</v>
      </c>
      <c r="AP246">
        <v>0</v>
      </c>
      <c r="AQ246">
        <v>6.96</v>
      </c>
      <c r="AR246">
        <v>23.86</v>
      </c>
      <c r="AS246">
        <v>25</v>
      </c>
      <c r="AT246">
        <v>1.6</v>
      </c>
      <c r="AU246">
        <v>79.16</v>
      </c>
      <c r="AV246">
        <v>78.08</v>
      </c>
      <c r="BI246">
        <v>0</v>
      </c>
      <c r="BJ246">
        <v>2.21062</v>
      </c>
      <c r="BK246">
        <v>3.94083E-2</v>
      </c>
      <c r="BL246">
        <v>8.9502700000000004E-2</v>
      </c>
      <c r="BM246">
        <v>0</v>
      </c>
      <c r="BN246">
        <v>-0.118976</v>
      </c>
      <c r="BO246">
        <v>0</v>
      </c>
      <c r="BP246">
        <v>0</v>
      </c>
      <c r="BQ246">
        <v>0.163464</v>
      </c>
      <c r="BR246">
        <v>0.29546</v>
      </c>
      <c r="BS246">
        <v>0.35411700000000002</v>
      </c>
      <c r="BT246">
        <v>2.5823200000000001E-2</v>
      </c>
      <c r="BU246">
        <v>3.0594199999999998</v>
      </c>
      <c r="BV246">
        <v>2.33954</v>
      </c>
      <c r="BW246">
        <v>2580.5100000000002</v>
      </c>
      <c r="BX246">
        <v>1593.85</v>
      </c>
      <c r="BY246">
        <v>345.11500000000001</v>
      </c>
      <c r="BZ246">
        <v>1253.07</v>
      </c>
      <c r="CA246">
        <v>-6330.37</v>
      </c>
      <c r="CB246">
        <v>615.745</v>
      </c>
      <c r="CC246">
        <v>2218.0100000000002</v>
      </c>
      <c r="CD246">
        <v>2371.31</v>
      </c>
      <c r="CE246">
        <v>151.51499999999999</v>
      </c>
      <c r="CF246">
        <v>4798.75</v>
      </c>
      <c r="CG246">
        <v>5772.55</v>
      </c>
      <c r="CH246">
        <v>0</v>
      </c>
      <c r="CI246">
        <v>0</v>
      </c>
      <c r="CJ246">
        <v>0</v>
      </c>
      <c r="CK246">
        <v>0</v>
      </c>
      <c r="CL246">
        <v>0</v>
      </c>
      <c r="CM246">
        <v>24.1</v>
      </c>
      <c r="CN246">
        <v>38.49</v>
      </c>
      <c r="CO246">
        <v>3.54</v>
      </c>
      <c r="CP246">
        <v>11.95</v>
      </c>
      <c r="CQ246">
        <v>-56.34</v>
      </c>
      <c r="CR246">
        <v>6.96</v>
      </c>
      <c r="CS246">
        <v>23.86</v>
      </c>
      <c r="CT246">
        <v>25</v>
      </c>
      <c r="CU246">
        <v>1.6</v>
      </c>
      <c r="CV246">
        <v>79.16</v>
      </c>
      <c r="CW246">
        <v>78.08</v>
      </c>
      <c r="DH246">
        <v>0</v>
      </c>
      <c r="DI246">
        <v>2.21062</v>
      </c>
      <c r="DJ246">
        <v>3.94083E-2</v>
      </c>
      <c r="DK246">
        <v>8.9502700000000004E-2</v>
      </c>
      <c r="DL246">
        <v>-0.118976</v>
      </c>
      <c r="DM246">
        <v>0.163464</v>
      </c>
      <c r="DN246">
        <v>0.29546</v>
      </c>
      <c r="DO246">
        <v>0.35411700000000002</v>
      </c>
      <c r="DP246">
        <v>2.5823200000000001E-2</v>
      </c>
      <c r="DQ246">
        <v>3.0594199999999998</v>
      </c>
      <c r="DR246">
        <v>2.33954</v>
      </c>
      <c r="DS246" t="s">
        <v>1352</v>
      </c>
      <c r="DT246" t="s">
        <v>670</v>
      </c>
      <c r="DU246" t="s">
        <v>665</v>
      </c>
      <c r="DV246" t="s">
        <v>501</v>
      </c>
      <c r="DW246">
        <v>0</v>
      </c>
      <c r="DX246">
        <v>0</v>
      </c>
      <c r="DY246">
        <v>0</v>
      </c>
      <c r="DZ246">
        <v>0</v>
      </c>
      <c r="EC246">
        <v>2580.5100000000002</v>
      </c>
      <c r="ED246">
        <v>1593.85</v>
      </c>
      <c r="EE246">
        <v>345.11500000000001</v>
      </c>
      <c r="EF246">
        <v>1253.07</v>
      </c>
      <c r="EG246">
        <v>0</v>
      </c>
      <c r="EH246">
        <v>-6330.37</v>
      </c>
      <c r="EI246">
        <v>0</v>
      </c>
      <c r="EJ246">
        <v>0</v>
      </c>
      <c r="EK246">
        <v>615.745</v>
      </c>
      <c r="EL246">
        <v>2218.0100000000002</v>
      </c>
      <c r="EM246">
        <v>2371.31</v>
      </c>
      <c r="EN246">
        <v>151.51499999999999</v>
      </c>
      <c r="EO246">
        <v>4798.75</v>
      </c>
      <c r="EP246">
        <v>0</v>
      </c>
      <c r="EQ246">
        <v>0</v>
      </c>
      <c r="ER246">
        <v>0</v>
      </c>
      <c r="ES246">
        <v>0</v>
      </c>
      <c r="ET246">
        <v>0</v>
      </c>
      <c r="EU246">
        <v>24.1</v>
      </c>
      <c r="EV246">
        <v>38.49</v>
      </c>
      <c r="EW246">
        <v>3.54</v>
      </c>
      <c r="EX246">
        <v>11.95</v>
      </c>
      <c r="EY246">
        <v>0</v>
      </c>
      <c r="EZ246">
        <v>-56.34</v>
      </c>
      <c r="FA246">
        <v>0</v>
      </c>
      <c r="FB246">
        <v>0</v>
      </c>
      <c r="FC246">
        <v>6.96</v>
      </c>
      <c r="FD246">
        <v>23.86</v>
      </c>
      <c r="FE246">
        <v>25</v>
      </c>
      <c r="FF246">
        <v>1.6</v>
      </c>
      <c r="FG246">
        <v>79.16</v>
      </c>
      <c r="FT246">
        <v>0</v>
      </c>
      <c r="FU246">
        <v>2.21062</v>
      </c>
      <c r="FV246">
        <v>3.94083E-2</v>
      </c>
      <c r="FW246">
        <v>8.9502700000000004E-2</v>
      </c>
      <c r="FX246">
        <v>0</v>
      </c>
      <c r="FY246">
        <v>-0.118976</v>
      </c>
      <c r="FZ246">
        <v>0</v>
      </c>
      <c r="GA246">
        <v>0</v>
      </c>
      <c r="GB246">
        <v>0.163464</v>
      </c>
      <c r="GC246">
        <v>0.29546</v>
      </c>
      <c r="GD246">
        <v>0.35411700000000002</v>
      </c>
      <c r="GE246">
        <v>2.5823200000000001E-2</v>
      </c>
      <c r="GF246">
        <v>3.0594199999999998</v>
      </c>
      <c r="GG246">
        <v>5617.56</v>
      </c>
      <c r="GH246">
        <v>4459.8500000000004</v>
      </c>
      <c r="GI246">
        <v>345.11500000000001</v>
      </c>
      <c r="GJ246">
        <v>2920.78</v>
      </c>
      <c r="GK246">
        <v>2615</v>
      </c>
      <c r="GL246">
        <v>2596</v>
      </c>
      <c r="GM246">
        <v>3146.01</v>
      </c>
      <c r="GN246">
        <v>327.5</v>
      </c>
      <c r="GO246">
        <v>22027.8</v>
      </c>
      <c r="GP246">
        <v>0</v>
      </c>
      <c r="GQ246">
        <v>0</v>
      </c>
      <c r="GR246">
        <v>0</v>
      </c>
      <c r="GS246">
        <v>0</v>
      </c>
      <c r="GT246">
        <v>52.4</v>
      </c>
      <c r="GU246">
        <v>96.7</v>
      </c>
      <c r="GV246">
        <v>3.54</v>
      </c>
      <c r="GW246">
        <v>29.24</v>
      </c>
      <c r="GX246">
        <v>30.3</v>
      </c>
      <c r="GY246">
        <v>27.5</v>
      </c>
      <c r="GZ246">
        <v>33.72</v>
      </c>
      <c r="HA246">
        <v>3.45</v>
      </c>
      <c r="HB246">
        <v>276.85000000000002</v>
      </c>
      <c r="HC246">
        <v>52.4</v>
      </c>
      <c r="HD246">
        <v>96.7</v>
      </c>
      <c r="HE246">
        <v>3.54</v>
      </c>
      <c r="HF246">
        <v>29.24</v>
      </c>
      <c r="HG246">
        <v>30.3</v>
      </c>
      <c r="HH246">
        <v>27.5</v>
      </c>
      <c r="HI246">
        <v>33.72</v>
      </c>
      <c r="HJ246">
        <v>3.45</v>
      </c>
      <c r="HK246">
        <v>276.85000000000002</v>
      </c>
      <c r="ID246">
        <v>0</v>
      </c>
      <c r="IE246">
        <v>4.4001700000000001</v>
      </c>
      <c r="IF246">
        <v>3.94083E-2</v>
      </c>
      <c r="IG246">
        <v>0.31969399999999998</v>
      </c>
      <c r="IH246">
        <v>0.76358999999999999</v>
      </c>
      <c r="II246">
        <v>0.38997300000000001</v>
      </c>
      <c r="IJ246">
        <v>0.515185</v>
      </c>
      <c r="IK246">
        <v>6.9275500000000004E-2</v>
      </c>
      <c r="IL246">
        <v>6.4972899999999996</v>
      </c>
      <c r="IM246">
        <v>48.9</v>
      </c>
      <c r="IN246">
        <v>20.3</v>
      </c>
      <c r="IO246">
        <v>28.6</v>
      </c>
      <c r="IP246">
        <v>48.9</v>
      </c>
      <c r="IQ246">
        <v>20.3</v>
      </c>
      <c r="IR246">
        <v>28.6</v>
      </c>
      <c r="IU246">
        <v>78.08</v>
      </c>
      <c r="IV246">
        <v>0</v>
      </c>
      <c r="IW246">
        <v>78.08</v>
      </c>
      <c r="IX246">
        <v>0</v>
      </c>
      <c r="IY246">
        <v>78.08</v>
      </c>
      <c r="IZ246">
        <v>0</v>
      </c>
      <c r="JA246">
        <v>181.88</v>
      </c>
      <c r="JB246">
        <v>0</v>
      </c>
      <c r="JK246">
        <v>1</v>
      </c>
      <c r="JL246">
        <v>4.0855899999999998</v>
      </c>
      <c r="JM246">
        <v>4.0855899999999998</v>
      </c>
      <c r="JP246">
        <v>6332.23</v>
      </c>
      <c r="JQ246">
        <v>4.0855899999999998</v>
      </c>
      <c r="JR246">
        <v>0.47</v>
      </c>
      <c r="JS246">
        <v>0.5</v>
      </c>
      <c r="JT246">
        <v>1.33</v>
      </c>
      <c r="JU246">
        <v>0.47</v>
      </c>
      <c r="JV246">
        <v>0.5</v>
      </c>
      <c r="JW246">
        <v>1.33</v>
      </c>
      <c r="JZ246">
        <v>1</v>
      </c>
      <c r="KA246">
        <v>1</v>
      </c>
      <c r="KB246">
        <v>29.473600000000001</v>
      </c>
      <c r="KC246">
        <v>29.891400000000001</v>
      </c>
      <c r="KD246">
        <v>29.473600000000001</v>
      </c>
      <c r="KE246">
        <v>29.891400000000001</v>
      </c>
      <c r="KF246">
        <v>72.692300000000003</v>
      </c>
      <c r="KG246">
        <v>73.992199999999997</v>
      </c>
      <c r="KJ246">
        <v>545.154</v>
      </c>
      <c r="KK246">
        <v>382.47199999999998</v>
      </c>
      <c r="KL246">
        <v>68.860500000000002</v>
      </c>
      <c r="KM246">
        <v>234.06100000000001</v>
      </c>
      <c r="KN246">
        <v>0</v>
      </c>
      <c r="KO246">
        <v>-970.303</v>
      </c>
      <c r="KP246">
        <v>0</v>
      </c>
      <c r="KQ246">
        <v>0</v>
      </c>
      <c r="KR246">
        <v>133.613</v>
      </c>
      <c r="KS246">
        <v>419.2</v>
      </c>
      <c r="KT246">
        <v>484.43799999999999</v>
      </c>
      <c r="KU246">
        <v>33.183900000000001</v>
      </c>
      <c r="KV246">
        <v>1330.68</v>
      </c>
      <c r="KW246">
        <v>0</v>
      </c>
      <c r="KX246">
        <v>0</v>
      </c>
      <c r="KY246">
        <v>0</v>
      </c>
      <c r="KZ246">
        <v>0</v>
      </c>
      <c r="LA246">
        <v>0</v>
      </c>
      <c r="LB246">
        <v>545.154</v>
      </c>
      <c r="LC246">
        <v>382.47199999999998</v>
      </c>
      <c r="LD246">
        <v>68.860500000000002</v>
      </c>
      <c r="LE246">
        <v>234.06100000000001</v>
      </c>
      <c r="LF246">
        <v>-970.303</v>
      </c>
      <c r="LG246">
        <v>133.613</v>
      </c>
      <c r="LH246">
        <v>419.2</v>
      </c>
      <c r="LI246">
        <v>484.43799999999999</v>
      </c>
      <c r="LJ246">
        <v>33.183900000000001</v>
      </c>
      <c r="LK246">
        <v>1330.68</v>
      </c>
      <c r="LL246">
        <v>0</v>
      </c>
      <c r="LM246">
        <v>0</v>
      </c>
      <c r="LN246">
        <v>0</v>
      </c>
      <c r="LO246">
        <v>0</v>
      </c>
      <c r="LP246">
        <v>1179.73</v>
      </c>
      <c r="LQ246">
        <v>1030.6500000000001</v>
      </c>
      <c r="LR246">
        <v>68.860500000000002</v>
      </c>
      <c r="LS246">
        <v>555.87699999999995</v>
      </c>
      <c r="LT246">
        <v>567.19200000000001</v>
      </c>
      <c r="LU246">
        <v>531.11900000000003</v>
      </c>
      <c r="LV246">
        <v>649.62800000000004</v>
      </c>
      <c r="LW246">
        <v>78.678600000000003</v>
      </c>
      <c r="LX246">
        <v>4661.7299999999996</v>
      </c>
      <c r="LY246">
        <v>0</v>
      </c>
      <c r="LZ246">
        <v>0</v>
      </c>
      <c r="MA246">
        <v>0</v>
      </c>
      <c r="MB246">
        <v>0</v>
      </c>
    </row>
    <row r="247" spans="1:340" x14ac:dyDescent="0.25">
      <c r="A247" s="26">
        <v>44502.620370370372</v>
      </c>
      <c r="B247" t="s">
        <v>1587</v>
      </c>
      <c r="C247" t="s">
        <v>1151</v>
      </c>
      <c r="D247">
        <v>12</v>
      </c>
      <c r="E247">
        <v>1</v>
      </c>
      <c r="F247">
        <v>2700</v>
      </c>
      <c r="G247" t="s">
        <v>87</v>
      </c>
      <c r="H247" t="s">
        <v>393</v>
      </c>
      <c r="I247">
        <v>0</v>
      </c>
      <c r="J247">
        <v>0</v>
      </c>
      <c r="K247">
        <v>0</v>
      </c>
      <c r="L247">
        <v>29.8</v>
      </c>
      <c r="O247">
        <v>2446.8000000000002</v>
      </c>
      <c r="P247">
        <v>387.62700000000001</v>
      </c>
      <c r="Q247">
        <v>344.29599999999999</v>
      </c>
      <c r="R247">
        <v>1336.32</v>
      </c>
      <c r="S247">
        <v>0</v>
      </c>
      <c r="T247">
        <v>-5163.47</v>
      </c>
      <c r="U247">
        <v>0</v>
      </c>
      <c r="V247">
        <v>0</v>
      </c>
      <c r="W247">
        <v>615.745</v>
      </c>
      <c r="X247">
        <v>2197.08</v>
      </c>
      <c r="Y247">
        <v>2371.31</v>
      </c>
      <c r="Z247">
        <v>151.51499999999999</v>
      </c>
      <c r="AA247">
        <v>4687.22</v>
      </c>
      <c r="AB247">
        <v>4515.05</v>
      </c>
      <c r="AC247">
        <v>0</v>
      </c>
      <c r="AD247">
        <v>0</v>
      </c>
      <c r="AE247">
        <v>0</v>
      </c>
      <c r="AF247">
        <v>0</v>
      </c>
      <c r="AG247">
        <v>0</v>
      </c>
      <c r="AH247">
        <v>0</v>
      </c>
      <c r="AI247">
        <v>22.89</v>
      </c>
      <c r="AJ247">
        <v>21.44</v>
      </c>
      <c r="AK247">
        <v>3.53</v>
      </c>
      <c r="AL247">
        <v>12.66</v>
      </c>
      <c r="AM247">
        <v>0</v>
      </c>
      <c r="AN247">
        <v>-46.04</v>
      </c>
      <c r="AO247">
        <v>0</v>
      </c>
      <c r="AP247">
        <v>0</v>
      </c>
      <c r="AQ247">
        <v>6.98</v>
      </c>
      <c r="AR247">
        <v>23.14</v>
      </c>
      <c r="AS247">
        <v>25.03</v>
      </c>
      <c r="AT247">
        <v>1.61</v>
      </c>
      <c r="AU247">
        <v>71.239999999999995</v>
      </c>
      <c r="AV247">
        <v>60.52</v>
      </c>
      <c r="BI247">
        <v>0</v>
      </c>
      <c r="BJ247">
        <v>1.3062800000000001</v>
      </c>
      <c r="BK247">
        <v>3.9314799999999997E-2</v>
      </c>
      <c r="BL247">
        <v>8.9491699999999993E-2</v>
      </c>
      <c r="BM247">
        <v>0</v>
      </c>
      <c r="BN247">
        <v>-9.6685999999999994E-2</v>
      </c>
      <c r="BO247">
        <v>0</v>
      </c>
      <c r="BP247">
        <v>0</v>
      </c>
      <c r="BQ247">
        <v>0.163464</v>
      </c>
      <c r="BR247">
        <v>0.29273700000000002</v>
      </c>
      <c r="BS247">
        <v>0.35411700000000002</v>
      </c>
      <c r="BT247">
        <v>2.5823200000000001E-2</v>
      </c>
      <c r="BU247">
        <v>2.1745399999999999</v>
      </c>
      <c r="BV247">
        <v>1.43509</v>
      </c>
      <c r="BW247">
        <v>2446.8000000000002</v>
      </c>
      <c r="BX247">
        <v>387.62700000000001</v>
      </c>
      <c r="BY247">
        <v>344.29599999999999</v>
      </c>
      <c r="BZ247">
        <v>1336.32</v>
      </c>
      <c r="CA247">
        <v>-5163.47</v>
      </c>
      <c r="CB247">
        <v>615.745</v>
      </c>
      <c r="CC247">
        <v>2197.08</v>
      </c>
      <c r="CD247">
        <v>2371.31</v>
      </c>
      <c r="CE247">
        <v>151.51499999999999</v>
      </c>
      <c r="CF247">
        <v>4687.22</v>
      </c>
      <c r="CG247">
        <v>4515.05</v>
      </c>
      <c r="CH247">
        <v>0</v>
      </c>
      <c r="CI247">
        <v>0</v>
      </c>
      <c r="CJ247">
        <v>0</v>
      </c>
      <c r="CK247">
        <v>0</v>
      </c>
      <c r="CL247">
        <v>0</v>
      </c>
      <c r="CM247">
        <v>22.89</v>
      </c>
      <c r="CN247">
        <v>21.44</v>
      </c>
      <c r="CO247">
        <v>3.53</v>
      </c>
      <c r="CP247">
        <v>12.66</v>
      </c>
      <c r="CQ247">
        <v>-46.04</v>
      </c>
      <c r="CR247">
        <v>6.98</v>
      </c>
      <c r="CS247">
        <v>23.14</v>
      </c>
      <c r="CT247">
        <v>25.03</v>
      </c>
      <c r="CU247">
        <v>1.61</v>
      </c>
      <c r="CV247">
        <v>71.239999999999995</v>
      </c>
      <c r="CW247">
        <v>60.52</v>
      </c>
      <c r="DH247">
        <v>0</v>
      </c>
      <c r="DI247">
        <v>1.3062800000000001</v>
      </c>
      <c r="DJ247">
        <v>3.9314799999999997E-2</v>
      </c>
      <c r="DK247">
        <v>8.9491699999999993E-2</v>
      </c>
      <c r="DL247">
        <v>-9.6685999999999994E-2</v>
      </c>
      <c r="DM247">
        <v>0.163464</v>
      </c>
      <c r="DN247">
        <v>0.29273700000000002</v>
      </c>
      <c r="DO247">
        <v>0.35411700000000002</v>
      </c>
      <c r="DP247">
        <v>2.5823200000000001E-2</v>
      </c>
      <c r="DQ247">
        <v>2.1745399999999999</v>
      </c>
      <c r="DR247">
        <v>1.43509</v>
      </c>
      <c r="DS247" t="s">
        <v>1352</v>
      </c>
      <c r="DT247" t="s">
        <v>670</v>
      </c>
      <c r="DU247" t="s">
        <v>665</v>
      </c>
      <c r="DV247" t="s">
        <v>501</v>
      </c>
      <c r="DW247">
        <v>0</v>
      </c>
      <c r="DX247">
        <v>0</v>
      </c>
      <c r="DY247">
        <v>0</v>
      </c>
      <c r="DZ247">
        <v>0</v>
      </c>
      <c r="EC247">
        <v>2446.8000000000002</v>
      </c>
      <c r="ED247">
        <v>387.62700000000001</v>
      </c>
      <c r="EE247">
        <v>344.29599999999999</v>
      </c>
      <c r="EF247">
        <v>1336.32</v>
      </c>
      <c r="EG247">
        <v>0</v>
      </c>
      <c r="EH247">
        <v>-5163.47</v>
      </c>
      <c r="EI247">
        <v>0</v>
      </c>
      <c r="EJ247">
        <v>0</v>
      </c>
      <c r="EK247">
        <v>615.745</v>
      </c>
      <c r="EL247">
        <v>2197.08</v>
      </c>
      <c r="EM247">
        <v>2371.31</v>
      </c>
      <c r="EN247">
        <v>151.51499999999999</v>
      </c>
      <c r="EO247">
        <v>4687.22</v>
      </c>
      <c r="EP247">
        <v>0</v>
      </c>
      <c r="EQ247">
        <v>0</v>
      </c>
      <c r="ER247">
        <v>0</v>
      </c>
      <c r="ES247">
        <v>0</v>
      </c>
      <c r="ET247">
        <v>0</v>
      </c>
      <c r="EU247">
        <v>22.89</v>
      </c>
      <c r="EV247">
        <v>21.44</v>
      </c>
      <c r="EW247">
        <v>3.53</v>
      </c>
      <c r="EX247">
        <v>12.66</v>
      </c>
      <c r="EY247">
        <v>0</v>
      </c>
      <c r="EZ247">
        <v>-46.04</v>
      </c>
      <c r="FA247">
        <v>0</v>
      </c>
      <c r="FB247">
        <v>0</v>
      </c>
      <c r="FC247">
        <v>6.98</v>
      </c>
      <c r="FD247">
        <v>23.14</v>
      </c>
      <c r="FE247">
        <v>25.03</v>
      </c>
      <c r="FF247">
        <v>1.61</v>
      </c>
      <c r="FG247">
        <v>71.239999999999995</v>
      </c>
      <c r="FT247">
        <v>0</v>
      </c>
      <c r="FU247">
        <v>1.3062800000000001</v>
      </c>
      <c r="FV247">
        <v>3.9314799999999997E-2</v>
      </c>
      <c r="FW247">
        <v>8.9491699999999993E-2</v>
      </c>
      <c r="FX247">
        <v>0</v>
      </c>
      <c r="FY247">
        <v>-9.6685999999999994E-2</v>
      </c>
      <c r="FZ247">
        <v>0</v>
      </c>
      <c r="GA247">
        <v>0</v>
      </c>
      <c r="GB247">
        <v>0.163464</v>
      </c>
      <c r="GC247">
        <v>0.29273700000000002</v>
      </c>
      <c r="GD247">
        <v>0.35411700000000002</v>
      </c>
      <c r="GE247">
        <v>2.5823200000000001E-2</v>
      </c>
      <c r="GF247">
        <v>2.1745399999999999</v>
      </c>
      <c r="GG247">
        <v>5299.28</v>
      </c>
      <c r="GH247">
        <v>1724.36</v>
      </c>
      <c r="GI247">
        <v>344.29599999999999</v>
      </c>
      <c r="GJ247">
        <v>3067.15</v>
      </c>
      <c r="GK247">
        <v>2615</v>
      </c>
      <c r="GL247">
        <v>2596</v>
      </c>
      <c r="GM247">
        <v>3146.01</v>
      </c>
      <c r="GN247">
        <v>327.5</v>
      </c>
      <c r="GO247">
        <v>19119.599999999999</v>
      </c>
      <c r="GP247">
        <v>0</v>
      </c>
      <c r="GQ247">
        <v>0</v>
      </c>
      <c r="GR247">
        <v>0</v>
      </c>
      <c r="GS247">
        <v>0</v>
      </c>
      <c r="GT247">
        <v>49.52</v>
      </c>
      <c r="GU247">
        <v>60.3</v>
      </c>
      <c r="GV247">
        <v>3.53</v>
      </c>
      <c r="GW247">
        <v>30.68</v>
      </c>
      <c r="GX247">
        <v>30.42</v>
      </c>
      <c r="GY247">
        <v>27.53</v>
      </c>
      <c r="GZ247">
        <v>33.76</v>
      </c>
      <c r="HA247">
        <v>3.54</v>
      </c>
      <c r="HB247">
        <v>239.28</v>
      </c>
      <c r="HC247">
        <v>49.52</v>
      </c>
      <c r="HD247">
        <v>60.3</v>
      </c>
      <c r="HE247">
        <v>3.53</v>
      </c>
      <c r="HF247">
        <v>30.68</v>
      </c>
      <c r="HG247">
        <v>30.42</v>
      </c>
      <c r="HH247">
        <v>27.53</v>
      </c>
      <c r="HI247">
        <v>33.76</v>
      </c>
      <c r="HJ247">
        <v>3.54</v>
      </c>
      <c r="HK247">
        <v>239.28</v>
      </c>
      <c r="ID247">
        <v>0</v>
      </c>
      <c r="IE247">
        <v>3.5021599999999999</v>
      </c>
      <c r="IF247">
        <v>3.9314799999999997E-2</v>
      </c>
      <c r="IG247">
        <v>0.28920699999999999</v>
      </c>
      <c r="IH247">
        <v>0.76358999999999999</v>
      </c>
      <c r="II247">
        <v>0.38997300000000001</v>
      </c>
      <c r="IJ247">
        <v>0.515185</v>
      </c>
      <c r="IK247">
        <v>6.9275500000000004E-2</v>
      </c>
      <c r="IL247">
        <v>5.5686999999999998</v>
      </c>
      <c r="IM247">
        <v>49</v>
      </c>
      <c r="IN247">
        <v>19.2</v>
      </c>
      <c r="IO247">
        <v>29.8</v>
      </c>
      <c r="IP247">
        <v>49</v>
      </c>
      <c r="IQ247">
        <v>19.2</v>
      </c>
      <c r="IR247">
        <v>29.8</v>
      </c>
      <c r="IU247">
        <v>60.52</v>
      </c>
      <c r="IV247">
        <v>0</v>
      </c>
      <c r="IW247">
        <v>60.52</v>
      </c>
      <c r="IX247">
        <v>0</v>
      </c>
      <c r="IY247">
        <v>60.52</v>
      </c>
      <c r="IZ247">
        <v>0</v>
      </c>
      <c r="JA247">
        <v>144.03</v>
      </c>
      <c r="JB247">
        <v>0</v>
      </c>
      <c r="JK247">
        <v>1</v>
      </c>
      <c r="JL247">
        <v>3.3883999999999999</v>
      </c>
      <c r="JM247">
        <v>3.3883999999999999</v>
      </c>
      <c r="JP247">
        <v>5164.9799999999996</v>
      </c>
      <c r="JQ247">
        <v>3.3883999999999999</v>
      </c>
      <c r="JR247">
        <v>0.4</v>
      </c>
      <c r="JS247">
        <v>0.39</v>
      </c>
      <c r="JT247">
        <v>1.21</v>
      </c>
      <c r="JU247">
        <v>0.4</v>
      </c>
      <c r="JV247">
        <v>0.39</v>
      </c>
      <c r="JW247">
        <v>1.21</v>
      </c>
      <c r="JZ247">
        <v>1</v>
      </c>
      <c r="KA247">
        <v>1</v>
      </c>
      <c r="KB247">
        <v>25.976900000000001</v>
      </c>
      <c r="KC247">
        <v>26.3233</v>
      </c>
      <c r="KD247">
        <v>25.976900000000001</v>
      </c>
      <c r="KE247">
        <v>26.3233</v>
      </c>
      <c r="KF247">
        <v>62.498699999999999</v>
      </c>
      <c r="KG247">
        <v>63.590499999999999</v>
      </c>
      <c r="KJ247">
        <v>520.298</v>
      </c>
      <c r="KK247">
        <v>93.420100000000005</v>
      </c>
      <c r="KL247">
        <v>68.697100000000006</v>
      </c>
      <c r="KM247">
        <v>252.12899999999999</v>
      </c>
      <c r="KN247">
        <v>0</v>
      </c>
      <c r="KO247">
        <v>-790.76499999999999</v>
      </c>
      <c r="KP247">
        <v>0</v>
      </c>
      <c r="KQ247">
        <v>0</v>
      </c>
      <c r="KR247">
        <v>133.613</v>
      </c>
      <c r="KS247">
        <v>414.76299999999998</v>
      </c>
      <c r="KT247">
        <v>484.43799999999999</v>
      </c>
      <c r="KU247">
        <v>33.183900000000001</v>
      </c>
      <c r="KV247">
        <v>1209.78</v>
      </c>
      <c r="KW247">
        <v>0</v>
      </c>
      <c r="KX247">
        <v>0</v>
      </c>
      <c r="KY247">
        <v>0</v>
      </c>
      <c r="KZ247">
        <v>0</v>
      </c>
      <c r="LA247">
        <v>0</v>
      </c>
      <c r="LB247">
        <v>520.298</v>
      </c>
      <c r="LC247">
        <v>93.420100000000005</v>
      </c>
      <c r="LD247">
        <v>68.697100000000006</v>
      </c>
      <c r="LE247">
        <v>252.12899999999999</v>
      </c>
      <c r="LF247">
        <v>-790.76499999999999</v>
      </c>
      <c r="LG247">
        <v>133.613</v>
      </c>
      <c r="LH247">
        <v>414.76299999999998</v>
      </c>
      <c r="LI247">
        <v>484.43799999999999</v>
      </c>
      <c r="LJ247">
        <v>33.183900000000001</v>
      </c>
      <c r="LK247">
        <v>1209.78</v>
      </c>
      <c r="LL247">
        <v>0</v>
      </c>
      <c r="LM247">
        <v>0</v>
      </c>
      <c r="LN247">
        <v>0</v>
      </c>
      <c r="LO247">
        <v>0</v>
      </c>
      <c r="LP247">
        <v>1117.6300000000001</v>
      </c>
      <c r="LQ247">
        <v>413.64299999999997</v>
      </c>
      <c r="LR247">
        <v>68.697100000000006</v>
      </c>
      <c r="LS247">
        <v>585.60599999999999</v>
      </c>
      <c r="LT247">
        <v>567.19200000000001</v>
      </c>
      <c r="LU247">
        <v>531.11900000000003</v>
      </c>
      <c r="LV247">
        <v>649.62800000000004</v>
      </c>
      <c r="LW247">
        <v>78.678600000000003</v>
      </c>
      <c r="LX247">
        <v>4012.19</v>
      </c>
      <c r="LY247">
        <v>0</v>
      </c>
      <c r="LZ247">
        <v>0</v>
      </c>
      <c r="MA247">
        <v>0</v>
      </c>
      <c r="MB247">
        <v>0</v>
      </c>
    </row>
    <row r="248" spans="1:340" x14ac:dyDescent="0.25">
      <c r="A248" s="26">
        <v>44502.620752314811</v>
      </c>
      <c r="B248" t="s">
        <v>1588</v>
      </c>
      <c r="C248" t="s">
        <v>1153</v>
      </c>
      <c r="D248">
        <v>13</v>
      </c>
      <c r="E248">
        <v>1</v>
      </c>
      <c r="F248">
        <v>2700</v>
      </c>
      <c r="G248" t="s">
        <v>87</v>
      </c>
      <c r="H248" t="s">
        <v>393</v>
      </c>
      <c r="I248">
        <v>0</v>
      </c>
      <c r="J248">
        <v>0</v>
      </c>
      <c r="K248">
        <v>0</v>
      </c>
      <c r="L248">
        <v>29.5</v>
      </c>
      <c r="O248">
        <v>2215.52</v>
      </c>
      <c r="P248">
        <v>1767.17</v>
      </c>
      <c r="Q248">
        <v>347.46100000000001</v>
      </c>
      <c r="R248">
        <v>1202.0999999999999</v>
      </c>
      <c r="S248">
        <v>0</v>
      </c>
      <c r="T248">
        <v>-6492.26</v>
      </c>
      <c r="U248">
        <v>0</v>
      </c>
      <c r="V248">
        <v>0</v>
      </c>
      <c r="W248">
        <v>615.745</v>
      </c>
      <c r="X248">
        <v>2228.0300000000002</v>
      </c>
      <c r="Y248">
        <v>2371.31</v>
      </c>
      <c r="Z248">
        <v>151.51499999999999</v>
      </c>
      <c r="AA248">
        <v>4406.59</v>
      </c>
      <c r="AB248">
        <v>5532.25</v>
      </c>
      <c r="AC248">
        <v>0</v>
      </c>
      <c r="AD248">
        <v>0</v>
      </c>
      <c r="AE248">
        <v>0</v>
      </c>
      <c r="AF248">
        <v>0</v>
      </c>
      <c r="AG248">
        <v>0</v>
      </c>
      <c r="AH248">
        <v>0</v>
      </c>
      <c r="AI248">
        <v>20.87</v>
      </c>
      <c r="AJ248">
        <v>41.99</v>
      </c>
      <c r="AK248">
        <v>3.59</v>
      </c>
      <c r="AL248">
        <v>11.78</v>
      </c>
      <c r="AM248">
        <v>0</v>
      </c>
      <c r="AN248">
        <v>-55.98</v>
      </c>
      <c r="AO248">
        <v>0</v>
      </c>
      <c r="AP248">
        <v>0</v>
      </c>
      <c r="AQ248">
        <v>7.13</v>
      </c>
      <c r="AR248">
        <v>23.79</v>
      </c>
      <c r="AS248">
        <v>25.18</v>
      </c>
      <c r="AT248">
        <v>1.63</v>
      </c>
      <c r="AU248">
        <v>79.98</v>
      </c>
      <c r="AV248">
        <v>78.23</v>
      </c>
      <c r="BI248">
        <v>0</v>
      </c>
      <c r="BJ248">
        <v>2.5493000000000001</v>
      </c>
      <c r="BK248">
        <v>3.9676099999999999E-2</v>
      </c>
      <c r="BL248">
        <v>6.3398899999999994E-2</v>
      </c>
      <c r="BM248">
        <v>0</v>
      </c>
      <c r="BN248">
        <v>-9.6832600000000005E-2</v>
      </c>
      <c r="BO248">
        <v>0</v>
      </c>
      <c r="BP248">
        <v>0</v>
      </c>
      <c r="BQ248">
        <v>0.163464</v>
      </c>
      <c r="BR248">
        <v>0.296207</v>
      </c>
      <c r="BS248">
        <v>0.35411700000000002</v>
      </c>
      <c r="BT248">
        <v>2.5823200000000001E-2</v>
      </c>
      <c r="BU248">
        <v>3.3951600000000002</v>
      </c>
      <c r="BV248">
        <v>2.65238</v>
      </c>
      <c r="BW248">
        <v>2215.5300000000002</v>
      </c>
      <c r="BX248">
        <v>1767.17</v>
      </c>
      <c r="BY248">
        <v>347.46100000000001</v>
      </c>
      <c r="BZ248">
        <v>1202.0999999999999</v>
      </c>
      <c r="CA248">
        <v>-6492.26</v>
      </c>
      <c r="CB248">
        <v>615.745</v>
      </c>
      <c r="CC248">
        <v>2228.0300000000002</v>
      </c>
      <c r="CD248">
        <v>2371.31</v>
      </c>
      <c r="CE248">
        <v>151.51499999999999</v>
      </c>
      <c r="CF248">
        <v>4406.6000000000004</v>
      </c>
      <c r="CG248">
        <v>5532.27</v>
      </c>
      <c r="CH248">
        <v>0</v>
      </c>
      <c r="CI248">
        <v>0</v>
      </c>
      <c r="CJ248">
        <v>0</v>
      </c>
      <c r="CK248">
        <v>0</v>
      </c>
      <c r="CL248">
        <v>0</v>
      </c>
      <c r="CM248">
        <v>20.87</v>
      </c>
      <c r="CN248">
        <v>41.99</v>
      </c>
      <c r="CO248">
        <v>3.59</v>
      </c>
      <c r="CP248">
        <v>11.78</v>
      </c>
      <c r="CQ248">
        <v>-55.98</v>
      </c>
      <c r="CR248">
        <v>7.13</v>
      </c>
      <c r="CS248">
        <v>23.79</v>
      </c>
      <c r="CT248">
        <v>25.18</v>
      </c>
      <c r="CU248">
        <v>1.63</v>
      </c>
      <c r="CV248">
        <v>79.98</v>
      </c>
      <c r="CW248">
        <v>78.23</v>
      </c>
      <c r="DH248">
        <v>0</v>
      </c>
      <c r="DI248">
        <v>2.5493000000000001</v>
      </c>
      <c r="DJ248">
        <v>3.9676099999999999E-2</v>
      </c>
      <c r="DK248">
        <v>6.3398899999999994E-2</v>
      </c>
      <c r="DL248">
        <v>-9.6832600000000005E-2</v>
      </c>
      <c r="DM248">
        <v>0.163464</v>
      </c>
      <c r="DN248">
        <v>0.296207</v>
      </c>
      <c r="DO248">
        <v>0.35411700000000002</v>
      </c>
      <c r="DP248">
        <v>2.5823200000000001E-2</v>
      </c>
      <c r="DQ248">
        <v>3.3951600000000002</v>
      </c>
      <c r="DR248">
        <v>2.65238</v>
      </c>
      <c r="DS248" t="s">
        <v>1352</v>
      </c>
      <c r="DT248" t="s">
        <v>670</v>
      </c>
      <c r="DU248" t="s">
        <v>665</v>
      </c>
      <c r="DV248" t="s">
        <v>501</v>
      </c>
      <c r="DW248">
        <v>0</v>
      </c>
      <c r="DX248">
        <v>0</v>
      </c>
      <c r="DY248">
        <v>0</v>
      </c>
      <c r="DZ248">
        <v>0</v>
      </c>
      <c r="EC248">
        <v>2215.52</v>
      </c>
      <c r="ED248">
        <v>1767.17</v>
      </c>
      <c r="EE248">
        <v>347.46100000000001</v>
      </c>
      <c r="EF248">
        <v>1202.0999999999999</v>
      </c>
      <c r="EG248">
        <v>0</v>
      </c>
      <c r="EH248">
        <v>-6492.26</v>
      </c>
      <c r="EI248">
        <v>0</v>
      </c>
      <c r="EJ248">
        <v>0</v>
      </c>
      <c r="EK248">
        <v>615.745</v>
      </c>
      <c r="EL248">
        <v>2228.0300000000002</v>
      </c>
      <c r="EM248">
        <v>2371.31</v>
      </c>
      <c r="EN248">
        <v>151.51499999999999</v>
      </c>
      <c r="EO248">
        <v>4406.59</v>
      </c>
      <c r="EP248">
        <v>0</v>
      </c>
      <c r="EQ248">
        <v>0</v>
      </c>
      <c r="ER248">
        <v>0</v>
      </c>
      <c r="ES248">
        <v>0</v>
      </c>
      <c r="ET248">
        <v>0</v>
      </c>
      <c r="EU248">
        <v>20.87</v>
      </c>
      <c r="EV248">
        <v>41.99</v>
      </c>
      <c r="EW248">
        <v>3.59</v>
      </c>
      <c r="EX248">
        <v>11.78</v>
      </c>
      <c r="EY248">
        <v>0</v>
      </c>
      <c r="EZ248">
        <v>-55.98</v>
      </c>
      <c r="FA248">
        <v>0</v>
      </c>
      <c r="FB248">
        <v>0</v>
      </c>
      <c r="FC248">
        <v>7.13</v>
      </c>
      <c r="FD248">
        <v>23.79</v>
      </c>
      <c r="FE248">
        <v>25.18</v>
      </c>
      <c r="FF248">
        <v>1.63</v>
      </c>
      <c r="FG248">
        <v>79.98</v>
      </c>
      <c r="FT248">
        <v>0</v>
      </c>
      <c r="FU248">
        <v>2.5493000000000001</v>
      </c>
      <c r="FV248">
        <v>3.9676099999999999E-2</v>
      </c>
      <c r="FW248">
        <v>6.3398899999999994E-2</v>
      </c>
      <c r="FX248">
        <v>0</v>
      </c>
      <c r="FY248">
        <v>-9.6832600000000005E-2</v>
      </c>
      <c r="FZ248">
        <v>0</v>
      </c>
      <c r="GA248">
        <v>0</v>
      </c>
      <c r="GB248">
        <v>0.163464</v>
      </c>
      <c r="GC248">
        <v>0.296207</v>
      </c>
      <c r="GD248">
        <v>0.35411700000000002</v>
      </c>
      <c r="GE248">
        <v>2.5823200000000001E-2</v>
      </c>
      <c r="GF248">
        <v>3.3951600000000002</v>
      </c>
      <c r="GG248">
        <v>4910.1499999999996</v>
      </c>
      <c r="GH248">
        <v>4867.29</v>
      </c>
      <c r="GI248">
        <v>347.46100000000001</v>
      </c>
      <c r="GJ248">
        <v>2862.13</v>
      </c>
      <c r="GK248">
        <v>2615</v>
      </c>
      <c r="GL248">
        <v>2596</v>
      </c>
      <c r="GM248">
        <v>3146.01</v>
      </c>
      <c r="GN248">
        <v>327.5</v>
      </c>
      <c r="GO248">
        <v>21671.5</v>
      </c>
      <c r="GP248">
        <v>0</v>
      </c>
      <c r="GQ248">
        <v>0</v>
      </c>
      <c r="GR248">
        <v>0</v>
      </c>
      <c r="GS248">
        <v>0</v>
      </c>
      <c r="GT248">
        <v>46.2</v>
      </c>
      <c r="GU248">
        <v>97.01</v>
      </c>
      <c r="GV248">
        <v>3.59</v>
      </c>
      <c r="GW248">
        <v>27.71</v>
      </c>
      <c r="GX248">
        <v>31.18</v>
      </c>
      <c r="GY248">
        <v>27.7</v>
      </c>
      <c r="GZ248">
        <v>33.99</v>
      </c>
      <c r="HA248">
        <v>3.61</v>
      </c>
      <c r="HB248">
        <v>270.99</v>
      </c>
      <c r="HC248">
        <v>46.2</v>
      </c>
      <c r="HD248">
        <v>97.01</v>
      </c>
      <c r="HE248">
        <v>3.59</v>
      </c>
      <c r="HF248">
        <v>27.71</v>
      </c>
      <c r="HG248">
        <v>31.18</v>
      </c>
      <c r="HH248">
        <v>27.7</v>
      </c>
      <c r="HI248">
        <v>33.99</v>
      </c>
      <c r="HJ248">
        <v>3.61</v>
      </c>
      <c r="HK248">
        <v>270.99</v>
      </c>
      <c r="ID248">
        <v>0</v>
      </c>
      <c r="IE248">
        <v>4.5096600000000002</v>
      </c>
      <c r="IF248">
        <v>3.9676099999999999E-2</v>
      </c>
      <c r="IG248">
        <v>0.30029499999999998</v>
      </c>
      <c r="IH248">
        <v>0.76358999999999999</v>
      </c>
      <c r="II248">
        <v>0.38997300000000001</v>
      </c>
      <c r="IJ248">
        <v>0.515185</v>
      </c>
      <c r="IK248">
        <v>6.9275500000000004E-2</v>
      </c>
      <c r="IL248">
        <v>6.58765</v>
      </c>
      <c r="IM248">
        <v>50.2</v>
      </c>
      <c r="IN248">
        <v>20.7</v>
      </c>
      <c r="IO248">
        <v>29.5</v>
      </c>
      <c r="IP248">
        <v>50.2</v>
      </c>
      <c r="IQ248">
        <v>20.7</v>
      </c>
      <c r="IR248">
        <v>29.5</v>
      </c>
      <c r="IU248">
        <v>78.23</v>
      </c>
      <c r="IV248">
        <v>0</v>
      </c>
      <c r="IW248">
        <v>78.23</v>
      </c>
      <c r="IX248">
        <v>0</v>
      </c>
      <c r="IY248">
        <v>78.23</v>
      </c>
      <c r="IZ248">
        <v>0</v>
      </c>
      <c r="JA248">
        <v>174.51</v>
      </c>
      <c r="JB248">
        <v>0</v>
      </c>
      <c r="JK248">
        <v>1</v>
      </c>
      <c r="JL248">
        <v>4.3067299999999999</v>
      </c>
      <c r="JM248">
        <v>4.3067299999999999</v>
      </c>
      <c r="JP248">
        <v>6494.17</v>
      </c>
      <c r="JQ248">
        <v>4.3067299999999999</v>
      </c>
      <c r="JR248">
        <v>0.47</v>
      </c>
      <c r="JS248">
        <v>0.54</v>
      </c>
      <c r="JT248">
        <v>1.26</v>
      </c>
      <c r="JU248">
        <v>0.47</v>
      </c>
      <c r="JV248">
        <v>0.54</v>
      </c>
      <c r="JW248">
        <v>1.26</v>
      </c>
      <c r="JZ248">
        <v>1</v>
      </c>
      <c r="KA248">
        <v>1</v>
      </c>
      <c r="KB248">
        <v>30.8443</v>
      </c>
      <c r="KC248">
        <v>31.290099999999999</v>
      </c>
      <c r="KD248">
        <v>30.8443</v>
      </c>
      <c r="KE248">
        <v>31.290099999999999</v>
      </c>
      <c r="KF248">
        <v>71.790199999999999</v>
      </c>
      <c r="KG248">
        <v>73.071600000000004</v>
      </c>
      <c r="KJ248">
        <v>469.97500000000002</v>
      </c>
      <c r="KK248">
        <v>422.63400000000001</v>
      </c>
      <c r="KL248">
        <v>69.328599999999994</v>
      </c>
      <c r="KM248">
        <v>225.93</v>
      </c>
      <c r="KN248">
        <v>0</v>
      </c>
      <c r="KO248">
        <v>-1002.98</v>
      </c>
      <c r="KP248">
        <v>0</v>
      </c>
      <c r="KQ248">
        <v>0</v>
      </c>
      <c r="KR248">
        <v>133.613</v>
      </c>
      <c r="KS248">
        <v>421.07900000000001</v>
      </c>
      <c r="KT248">
        <v>484.43799999999999</v>
      </c>
      <c r="KU248">
        <v>33.183900000000001</v>
      </c>
      <c r="KV248">
        <v>1257.2</v>
      </c>
      <c r="KW248">
        <v>0</v>
      </c>
      <c r="KX248">
        <v>0</v>
      </c>
      <c r="KY248">
        <v>0</v>
      </c>
      <c r="KZ248">
        <v>0</v>
      </c>
      <c r="LA248">
        <v>0</v>
      </c>
      <c r="LB248">
        <v>469.97800000000001</v>
      </c>
      <c r="LC248">
        <v>422.63400000000001</v>
      </c>
      <c r="LD248">
        <v>69.328599999999994</v>
      </c>
      <c r="LE248">
        <v>225.93</v>
      </c>
      <c r="LF248">
        <v>-1002.98</v>
      </c>
      <c r="LG248">
        <v>133.613</v>
      </c>
      <c r="LH248">
        <v>421.07900000000001</v>
      </c>
      <c r="LI248">
        <v>484.43799999999999</v>
      </c>
      <c r="LJ248">
        <v>33.183900000000001</v>
      </c>
      <c r="LK248">
        <v>1257.21</v>
      </c>
      <c r="LL248">
        <v>0</v>
      </c>
      <c r="LM248">
        <v>0</v>
      </c>
      <c r="LN248">
        <v>0</v>
      </c>
      <c r="LO248">
        <v>0</v>
      </c>
      <c r="LP248">
        <v>1033.56</v>
      </c>
      <c r="LQ248">
        <v>1110.8399999999999</v>
      </c>
      <c r="LR248">
        <v>69.328599999999994</v>
      </c>
      <c r="LS248">
        <v>543.601</v>
      </c>
      <c r="LT248">
        <v>567.19200000000001</v>
      </c>
      <c r="LU248">
        <v>531.11900000000003</v>
      </c>
      <c r="LV248">
        <v>649.62800000000004</v>
      </c>
      <c r="LW248">
        <v>78.678600000000003</v>
      </c>
      <c r="LX248">
        <v>4583.95</v>
      </c>
      <c r="LY248">
        <v>0</v>
      </c>
      <c r="LZ248">
        <v>0</v>
      </c>
      <c r="MA248">
        <v>0</v>
      </c>
      <c r="MB248">
        <v>0</v>
      </c>
    </row>
    <row r="249" spans="1:340" x14ac:dyDescent="0.25">
      <c r="A249" s="26">
        <v>44502.621122685188</v>
      </c>
      <c r="B249" t="s">
        <v>1589</v>
      </c>
      <c r="C249" t="s">
        <v>1155</v>
      </c>
      <c r="D249">
        <v>14</v>
      </c>
      <c r="E249">
        <v>1</v>
      </c>
      <c r="F249">
        <v>2700</v>
      </c>
      <c r="G249" t="s">
        <v>87</v>
      </c>
      <c r="H249" t="s">
        <v>393</v>
      </c>
      <c r="I249">
        <v>0</v>
      </c>
      <c r="J249">
        <v>0</v>
      </c>
      <c r="K249">
        <v>0</v>
      </c>
      <c r="L249">
        <v>29.9</v>
      </c>
      <c r="O249">
        <v>2653.88</v>
      </c>
      <c r="P249">
        <v>1556.19</v>
      </c>
      <c r="Q249">
        <v>340.84399999999999</v>
      </c>
      <c r="R249">
        <v>1326.26</v>
      </c>
      <c r="S249">
        <v>0</v>
      </c>
      <c r="T249">
        <v>-6277.73</v>
      </c>
      <c r="U249">
        <v>0</v>
      </c>
      <c r="V249">
        <v>0</v>
      </c>
      <c r="W249">
        <v>615.745</v>
      </c>
      <c r="X249">
        <v>2216.36</v>
      </c>
      <c r="Y249">
        <v>2371.31</v>
      </c>
      <c r="Z249">
        <v>151.51499999999999</v>
      </c>
      <c r="AA249">
        <v>4954.3599999999997</v>
      </c>
      <c r="AB249">
        <v>5877.17</v>
      </c>
      <c r="AC249">
        <v>0</v>
      </c>
      <c r="AD249">
        <v>0</v>
      </c>
      <c r="AE249">
        <v>0</v>
      </c>
      <c r="AF249">
        <v>0</v>
      </c>
      <c r="AG249">
        <v>0</v>
      </c>
      <c r="AH249">
        <v>0</v>
      </c>
      <c r="AI249">
        <v>23.98</v>
      </c>
      <c r="AJ249">
        <v>36.39</v>
      </c>
      <c r="AK249">
        <v>3.38</v>
      </c>
      <c r="AL249">
        <v>12.26</v>
      </c>
      <c r="AM249">
        <v>0</v>
      </c>
      <c r="AN249">
        <v>-53.72</v>
      </c>
      <c r="AO249">
        <v>0</v>
      </c>
      <c r="AP249">
        <v>0</v>
      </c>
      <c r="AQ249">
        <v>6.66</v>
      </c>
      <c r="AR249">
        <v>22.95</v>
      </c>
      <c r="AS249">
        <v>24.17</v>
      </c>
      <c r="AT249">
        <v>1.55</v>
      </c>
      <c r="AU249">
        <v>77.62</v>
      </c>
      <c r="AV249">
        <v>76.010000000000005</v>
      </c>
      <c r="BI249">
        <v>0</v>
      </c>
      <c r="BJ249">
        <v>2.2185899999999998</v>
      </c>
      <c r="BK249">
        <v>3.89206E-2</v>
      </c>
      <c r="BL249">
        <v>1.8485999999999999E-2</v>
      </c>
      <c r="BM249">
        <v>0</v>
      </c>
      <c r="BN249">
        <v>-5.48815E-2</v>
      </c>
      <c r="BO249">
        <v>0</v>
      </c>
      <c r="BP249">
        <v>0</v>
      </c>
      <c r="BQ249">
        <v>0.163464</v>
      </c>
      <c r="BR249">
        <v>0.29533799999999999</v>
      </c>
      <c r="BS249">
        <v>0.35411700000000002</v>
      </c>
      <c r="BT249">
        <v>2.5823200000000001E-2</v>
      </c>
      <c r="BU249">
        <v>3.05985</v>
      </c>
      <c r="BV249">
        <v>2.2759900000000002</v>
      </c>
      <c r="BW249">
        <v>2653.88</v>
      </c>
      <c r="BX249">
        <v>1556.19</v>
      </c>
      <c r="BY249">
        <v>340.84399999999999</v>
      </c>
      <c r="BZ249">
        <v>1326.26</v>
      </c>
      <c r="CA249">
        <v>-6277.73</v>
      </c>
      <c r="CB249">
        <v>615.745</v>
      </c>
      <c r="CC249">
        <v>2216.36</v>
      </c>
      <c r="CD249">
        <v>2371.31</v>
      </c>
      <c r="CE249">
        <v>151.51499999999999</v>
      </c>
      <c r="CF249">
        <v>4954.3599999999997</v>
      </c>
      <c r="CG249">
        <v>5877.17</v>
      </c>
      <c r="CH249">
        <v>0</v>
      </c>
      <c r="CI249">
        <v>0</v>
      </c>
      <c r="CJ249">
        <v>0</v>
      </c>
      <c r="CK249">
        <v>0</v>
      </c>
      <c r="CL249">
        <v>0</v>
      </c>
      <c r="CM249">
        <v>23.98</v>
      </c>
      <c r="CN249">
        <v>36.39</v>
      </c>
      <c r="CO249">
        <v>3.38</v>
      </c>
      <c r="CP249">
        <v>12.26</v>
      </c>
      <c r="CQ249">
        <v>-53.72</v>
      </c>
      <c r="CR249">
        <v>6.66</v>
      </c>
      <c r="CS249">
        <v>22.95</v>
      </c>
      <c r="CT249">
        <v>24.17</v>
      </c>
      <c r="CU249">
        <v>1.55</v>
      </c>
      <c r="CV249">
        <v>77.62</v>
      </c>
      <c r="CW249">
        <v>76.010000000000005</v>
      </c>
      <c r="DH249">
        <v>0</v>
      </c>
      <c r="DI249">
        <v>2.2185899999999998</v>
      </c>
      <c r="DJ249">
        <v>3.89206E-2</v>
      </c>
      <c r="DK249">
        <v>1.8485999999999999E-2</v>
      </c>
      <c r="DL249">
        <v>-5.48815E-2</v>
      </c>
      <c r="DM249">
        <v>0.163464</v>
      </c>
      <c r="DN249">
        <v>0.29533799999999999</v>
      </c>
      <c r="DO249">
        <v>0.35411700000000002</v>
      </c>
      <c r="DP249">
        <v>2.5823200000000001E-2</v>
      </c>
      <c r="DQ249">
        <v>3.05985</v>
      </c>
      <c r="DR249">
        <v>2.2759900000000002</v>
      </c>
      <c r="DS249" t="s">
        <v>1352</v>
      </c>
      <c r="DT249" t="s">
        <v>670</v>
      </c>
      <c r="DU249" t="s">
        <v>665</v>
      </c>
      <c r="DV249" t="s">
        <v>501</v>
      </c>
      <c r="DW249">
        <v>0</v>
      </c>
      <c r="DX249">
        <v>0</v>
      </c>
      <c r="DY249">
        <v>0</v>
      </c>
      <c r="DZ249">
        <v>0</v>
      </c>
      <c r="EC249">
        <v>2653.88</v>
      </c>
      <c r="ED249">
        <v>1556.19</v>
      </c>
      <c r="EE249">
        <v>340.84399999999999</v>
      </c>
      <c r="EF249">
        <v>1326.26</v>
      </c>
      <c r="EG249">
        <v>0</v>
      </c>
      <c r="EH249">
        <v>-6277.73</v>
      </c>
      <c r="EI249">
        <v>0</v>
      </c>
      <c r="EJ249">
        <v>0</v>
      </c>
      <c r="EK249">
        <v>615.745</v>
      </c>
      <c r="EL249">
        <v>2216.36</v>
      </c>
      <c r="EM249">
        <v>2371.31</v>
      </c>
      <c r="EN249">
        <v>151.51499999999999</v>
      </c>
      <c r="EO249">
        <v>4954.3599999999997</v>
      </c>
      <c r="EP249">
        <v>0</v>
      </c>
      <c r="EQ249">
        <v>0</v>
      </c>
      <c r="ER249">
        <v>0</v>
      </c>
      <c r="ES249">
        <v>0</v>
      </c>
      <c r="ET249">
        <v>0</v>
      </c>
      <c r="EU249">
        <v>23.98</v>
      </c>
      <c r="EV249">
        <v>36.39</v>
      </c>
      <c r="EW249">
        <v>3.38</v>
      </c>
      <c r="EX249">
        <v>12.26</v>
      </c>
      <c r="EY249">
        <v>0</v>
      </c>
      <c r="EZ249">
        <v>-53.72</v>
      </c>
      <c r="FA249">
        <v>0</v>
      </c>
      <c r="FB249">
        <v>0</v>
      </c>
      <c r="FC249">
        <v>6.66</v>
      </c>
      <c r="FD249">
        <v>22.95</v>
      </c>
      <c r="FE249">
        <v>24.17</v>
      </c>
      <c r="FF249">
        <v>1.55</v>
      </c>
      <c r="FG249">
        <v>77.62</v>
      </c>
      <c r="FT249">
        <v>0</v>
      </c>
      <c r="FU249">
        <v>2.2185899999999998</v>
      </c>
      <c r="FV249">
        <v>3.89206E-2</v>
      </c>
      <c r="FW249">
        <v>1.8485999999999999E-2</v>
      </c>
      <c r="FX249">
        <v>0</v>
      </c>
      <c r="FY249">
        <v>-5.48815E-2</v>
      </c>
      <c r="FZ249">
        <v>0</v>
      </c>
      <c r="GA249">
        <v>0</v>
      </c>
      <c r="GB249">
        <v>0.163464</v>
      </c>
      <c r="GC249">
        <v>0.29533799999999999</v>
      </c>
      <c r="GD249">
        <v>0.35411700000000002</v>
      </c>
      <c r="GE249">
        <v>2.5823200000000001E-2</v>
      </c>
      <c r="GF249">
        <v>3.05985</v>
      </c>
      <c r="GG249">
        <v>5915.09</v>
      </c>
      <c r="GH249">
        <v>4256.72</v>
      </c>
      <c r="GI249">
        <v>340.84399999999999</v>
      </c>
      <c r="GJ249">
        <v>2955.28</v>
      </c>
      <c r="GK249">
        <v>2615</v>
      </c>
      <c r="GL249">
        <v>2596</v>
      </c>
      <c r="GM249">
        <v>3146.01</v>
      </c>
      <c r="GN249">
        <v>327.5</v>
      </c>
      <c r="GO249">
        <v>22152.400000000001</v>
      </c>
      <c r="GP249">
        <v>0</v>
      </c>
      <c r="GQ249">
        <v>0</v>
      </c>
      <c r="GR249">
        <v>0</v>
      </c>
      <c r="GS249">
        <v>0</v>
      </c>
      <c r="GT249">
        <v>53.35</v>
      </c>
      <c r="GU249">
        <v>81.78</v>
      </c>
      <c r="GV249">
        <v>3.38</v>
      </c>
      <c r="GW249">
        <v>29.93</v>
      </c>
      <c r="GX249">
        <v>28.81</v>
      </c>
      <c r="GY249">
        <v>26.54</v>
      </c>
      <c r="GZ249">
        <v>32.51</v>
      </c>
      <c r="HA249">
        <v>3.39</v>
      </c>
      <c r="HB249">
        <v>259.69</v>
      </c>
      <c r="HC249">
        <v>53.35</v>
      </c>
      <c r="HD249">
        <v>81.78</v>
      </c>
      <c r="HE249">
        <v>3.38</v>
      </c>
      <c r="HF249">
        <v>29.93</v>
      </c>
      <c r="HG249">
        <v>28.81</v>
      </c>
      <c r="HH249">
        <v>26.54</v>
      </c>
      <c r="HI249">
        <v>32.51</v>
      </c>
      <c r="HJ249">
        <v>3.39</v>
      </c>
      <c r="HK249">
        <v>259.69</v>
      </c>
      <c r="ID249">
        <v>0</v>
      </c>
      <c r="IE249">
        <v>3.6667000000000001</v>
      </c>
      <c r="IF249">
        <v>3.89206E-2</v>
      </c>
      <c r="IG249">
        <v>0.45726800000000001</v>
      </c>
      <c r="IH249">
        <v>0.76358999999999999</v>
      </c>
      <c r="II249">
        <v>0.38997300000000001</v>
      </c>
      <c r="IJ249">
        <v>0.515185</v>
      </c>
      <c r="IK249">
        <v>6.9275500000000004E-2</v>
      </c>
      <c r="IL249">
        <v>5.9009099999999997</v>
      </c>
      <c r="IM249">
        <v>50.6</v>
      </c>
      <c r="IN249">
        <v>20.7</v>
      </c>
      <c r="IO249">
        <v>29.9</v>
      </c>
      <c r="IP249">
        <v>50.6</v>
      </c>
      <c r="IQ249">
        <v>20.7</v>
      </c>
      <c r="IR249">
        <v>29.9</v>
      </c>
      <c r="IU249">
        <v>76.010000000000005</v>
      </c>
      <c r="IV249">
        <v>0</v>
      </c>
      <c r="IW249">
        <v>76.010000000000005</v>
      </c>
      <c r="IX249">
        <v>0</v>
      </c>
      <c r="IY249">
        <v>76.010000000000005</v>
      </c>
      <c r="IZ249">
        <v>0</v>
      </c>
      <c r="JA249">
        <v>168.44</v>
      </c>
      <c r="JB249">
        <v>0</v>
      </c>
      <c r="JK249">
        <v>1</v>
      </c>
      <c r="JL249">
        <v>3.58039</v>
      </c>
      <c r="JM249">
        <v>3.58039</v>
      </c>
      <c r="JP249">
        <v>6279.57</v>
      </c>
      <c r="JQ249">
        <v>3.58039</v>
      </c>
      <c r="JR249">
        <v>0.35</v>
      </c>
      <c r="JS249">
        <v>0.28999999999999998</v>
      </c>
      <c r="JT249">
        <v>1.62</v>
      </c>
      <c r="JU249">
        <v>0.35</v>
      </c>
      <c r="JV249">
        <v>0.28999999999999998</v>
      </c>
      <c r="JW249">
        <v>1.62</v>
      </c>
      <c r="JZ249">
        <v>1</v>
      </c>
      <c r="KA249">
        <v>1</v>
      </c>
      <c r="KB249">
        <v>29.763200000000001</v>
      </c>
      <c r="KC249">
        <v>30.186900000000001</v>
      </c>
      <c r="KD249">
        <v>29.763200000000001</v>
      </c>
      <c r="KE249">
        <v>30.186900000000001</v>
      </c>
      <c r="KF249">
        <v>69.111900000000006</v>
      </c>
      <c r="KG249">
        <v>70.338700000000003</v>
      </c>
      <c r="KJ249">
        <v>552.28099999999995</v>
      </c>
      <c r="KK249">
        <v>406.61200000000002</v>
      </c>
      <c r="KL249">
        <v>63.2059</v>
      </c>
      <c r="KM249">
        <v>230.16399999999999</v>
      </c>
      <c r="KN249">
        <v>0</v>
      </c>
      <c r="KO249">
        <v>-638.84699999999998</v>
      </c>
      <c r="KP249">
        <v>0</v>
      </c>
      <c r="KQ249">
        <v>0</v>
      </c>
      <c r="KR249">
        <v>134.529</v>
      </c>
      <c r="KS249">
        <v>381.27699999999999</v>
      </c>
      <c r="KT249">
        <v>462.36</v>
      </c>
      <c r="KU249">
        <v>33.337899999999998</v>
      </c>
      <c r="KV249">
        <v>1624.92</v>
      </c>
      <c r="KW249">
        <v>0</v>
      </c>
      <c r="KX249">
        <v>0</v>
      </c>
      <c r="KY249">
        <v>0</v>
      </c>
      <c r="KZ249">
        <v>0</v>
      </c>
      <c r="LA249">
        <v>0</v>
      </c>
      <c r="LB249">
        <v>552.28099999999995</v>
      </c>
      <c r="LC249">
        <v>406.61200000000002</v>
      </c>
      <c r="LD249">
        <v>63.2059</v>
      </c>
      <c r="LE249">
        <v>230.16399999999999</v>
      </c>
      <c r="LF249">
        <v>-638.84699999999998</v>
      </c>
      <c r="LG249">
        <v>134.529</v>
      </c>
      <c r="LH249">
        <v>381.27699999999999</v>
      </c>
      <c r="LI249">
        <v>462.36</v>
      </c>
      <c r="LJ249">
        <v>33.337899999999998</v>
      </c>
      <c r="LK249">
        <v>1624.92</v>
      </c>
      <c r="LL249">
        <v>0</v>
      </c>
      <c r="LM249">
        <v>0</v>
      </c>
      <c r="LN249">
        <v>0</v>
      </c>
      <c r="LO249">
        <v>0</v>
      </c>
      <c r="LP249">
        <v>1217.52</v>
      </c>
      <c r="LQ249">
        <v>955.09299999999996</v>
      </c>
      <c r="LR249">
        <v>63.2059</v>
      </c>
      <c r="LS249">
        <v>519.99099999999999</v>
      </c>
      <c r="LT249">
        <v>570.78300000000002</v>
      </c>
      <c r="LU249">
        <v>505.90699999999998</v>
      </c>
      <c r="LV249">
        <v>624.24900000000002</v>
      </c>
      <c r="LW249">
        <v>86.545199999999994</v>
      </c>
      <c r="LX249">
        <v>4543.29</v>
      </c>
      <c r="LY249">
        <v>0</v>
      </c>
      <c r="LZ249">
        <v>0</v>
      </c>
      <c r="MA249">
        <v>0</v>
      </c>
      <c r="MB249">
        <v>0</v>
      </c>
    </row>
    <row r="250" spans="1:340" x14ac:dyDescent="0.25">
      <c r="A250" s="26">
        <v>44502.621493055558</v>
      </c>
      <c r="B250" t="s">
        <v>1590</v>
      </c>
      <c r="C250" t="s">
        <v>1157</v>
      </c>
      <c r="D250">
        <v>15</v>
      </c>
      <c r="E250">
        <v>1</v>
      </c>
      <c r="F250">
        <v>2700</v>
      </c>
      <c r="G250" t="s">
        <v>87</v>
      </c>
      <c r="H250" t="s">
        <v>393</v>
      </c>
      <c r="I250">
        <v>0</v>
      </c>
      <c r="J250">
        <v>0</v>
      </c>
      <c r="K250">
        <v>0</v>
      </c>
      <c r="L250">
        <v>25.3</v>
      </c>
      <c r="O250">
        <v>220.654</v>
      </c>
      <c r="P250">
        <v>5368.35</v>
      </c>
      <c r="Q250">
        <v>345.11500000000001</v>
      </c>
      <c r="R250">
        <v>743.36800000000005</v>
      </c>
      <c r="S250">
        <v>0</v>
      </c>
      <c r="T250">
        <v>-9855.3799999999992</v>
      </c>
      <c r="U250">
        <v>0</v>
      </c>
      <c r="V250">
        <v>0</v>
      </c>
      <c r="W250">
        <v>615.745</v>
      </c>
      <c r="X250">
        <v>2306.33</v>
      </c>
      <c r="Y250">
        <v>2371.31</v>
      </c>
      <c r="Z250">
        <v>151.51499999999999</v>
      </c>
      <c r="AA250">
        <v>2267</v>
      </c>
      <c r="AB250">
        <v>6677.48</v>
      </c>
      <c r="AC250">
        <v>0</v>
      </c>
      <c r="AD250">
        <v>0</v>
      </c>
      <c r="AE250">
        <v>0</v>
      </c>
      <c r="AF250">
        <v>0</v>
      </c>
      <c r="AG250">
        <v>0</v>
      </c>
      <c r="AH250">
        <v>0</v>
      </c>
      <c r="AI250">
        <v>2</v>
      </c>
      <c r="AJ250">
        <v>89.46</v>
      </c>
      <c r="AK250">
        <v>3.43</v>
      </c>
      <c r="AL250">
        <v>6.9</v>
      </c>
      <c r="AM250">
        <v>0</v>
      </c>
      <c r="AN250">
        <v>-80.61</v>
      </c>
      <c r="AO250">
        <v>0</v>
      </c>
      <c r="AP250">
        <v>0</v>
      </c>
      <c r="AQ250">
        <v>6.75</v>
      </c>
      <c r="AR250">
        <v>23.95</v>
      </c>
      <c r="AS250">
        <v>24.29</v>
      </c>
      <c r="AT250">
        <v>1.56</v>
      </c>
      <c r="AU250">
        <v>77.73</v>
      </c>
      <c r="AV250">
        <v>101.79</v>
      </c>
      <c r="BI250">
        <v>0</v>
      </c>
      <c r="BJ250">
        <v>4.2798499999999997</v>
      </c>
      <c r="BK250">
        <v>3.94083E-2</v>
      </c>
      <c r="BL250">
        <v>1.2257000000000001E-2</v>
      </c>
      <c r="BM250">
        <v>0</v>
      </c>
      <c r="BN250">
        <v>-7.1695099999999998E-2</v>
      </c>
      <c r="BO250">
        <v>0</v>
      </c>
      <c r="BP250">
        <v>0</v>
      </c>
      <c r="BQ250">
        <v>0.163464</v>
      </c>
      <c r="BR250">
        <v>0.30078300000000002</v>
      </c>
      <c r="BS250">
        <v>0.35411700000000002</v>
      </c>
      <c r="BT250">
        <v>2.5823200000000001E-2</v>
      </c>
      <c r="BU250">
        <v>5.1040099999999997</v>
      </c>
      <c r="BV250">
        <v>4.3315200000000003</v>
      </c>
      <c r="BW250">
        <v>220.654</v>
      </c>
      <c r="BX250">
        <v>5368.35</v>
      </c>
      <c r="BY250">
        <v>345.11500000000001</v>
      </c>
      <c r="BZ250">
        <v>743.36800000000005</v>
      </c>
      <c r="CA250">
        <v>-9855.3799999999992</v>
      </c>
      <c r="CB250">
        <v>615.745</v>
      </c>
      <c r="CC250">
        <v>2306.33</v>
      </c>
      <c r="CD250">
        <v>2371.31</v>
      </c>
      <c r="CE250">
        <v>151.51499999999999</v>
      </c>
      <c r="CF250">
        <v>2267</v>
      </c>
      <c r="CG250">
        <v>6677.48</v>
      </c>
      <c r="CH250">
        <v>0</v>
      </c>
      <c r="CI250">
        <v>0</v>
      </c>
      <c r="CJ250">
        <v>0</v>
      </c>
      <c r="CK250">
        <v>0</v>
      </c>
      <c r="CL250">
        <v>0</v>
      </c>
      <c r="CM250">
        <v>2</v>
      </c>
      <c r="CN250">
        <v>89.46</v>
      </c>
      <c r="CO250">
        <v>3.43</v>
      </c>
      <c r="CP250">
        <v>6.9</v>
      </c>
      <c r="CQ250">
        <v>-80.61</v>
      </c>
      <c r="CR250">
        <v>6.75</v>
      </c>
      <c r="CS250">
        <v>23.95</v>
      </c>
      <c r="CT250">
        <v>24.29</v>
      </c>
      <c r="CU250">
        <v>1.56</v>
      </c>
      <c r="CV250">
        <v>77.73</v>
      </c>
      <c r="CW250">
        <v>101.79</v>
      </c>
      <c r="DH250">
        <v>0</v>
      </c>
      <c r="DI250">
        <v>4.2798499999999997</v>
      </c>
      <c r="DJ250">
        <v>3.94083E-2</v>
      </c>
      <c r="DK250">
        <v>1.2257000000000001E-2</v>
      </c>
      <c r="DL250">
        <v>-7.1695099999999998E-2</v>
      </c>
      <c r="DM250">
        <v>0.163464</v>
      </c>
      <c r="DN250">
        <v>0.30078300000000002</v>
      </c>
      <c r="DO250">
        <v>0.35411700000000002</v>
      </c>
      <c r="DP250">
        <v>2.5823200000000001E-2</v>
      </c>
      <c r="DQ250">
        <v>5.1040099999999997</v>
      </c>
      <c r="DR250">
        <v>4.3315200000000003</v>
      </c>
      <c r="DS250" t="s">
        <v>1352</v>
      </c>
      <c r="DT250" t="s">
        <v>670</v>
      </c>
      <c r="DU250" t="s">
        <v>665</v>
      </c>
      <c r="DV250" t="s">
        <v>501</v>
      </c>
      <c r="DW250">
        <v>0</v>
      </c>
      <c r="DX250">
        <v>0</v>
      </c>
      <c r="DY250">
        <v>0</v>
      </c>
      <c r="DZ250">
        <v>0</v>
      </c>
      <c r="EC250">
        <v>220.654</v>
      </c>
      <c r="ED250">
        <v>5368.35</v>
      </c>
      <c r="EE250">
        <v>345.11500000000001</v>
      </c>
      <c r="EF250">
        <v>743.36800000000005</v>
      </c>
      <c r="EG250">
        <v>0</v>
      </c>
      <c r="EH250">
        <v>-9855.3799999999992</v>
      </c>
      <c r="EI250">
        <v>0</v>
      </c>
      <c r="EJ250">
        <v>0</v>
      </c>
      <c r="EK250">
        <v>615.745</v>
      </c>
      <c r="EL250">
        <v>2306.33</v>
      </c>
      <c r="EM250">
        <v>2371.31</v>
      </c>
      <c r="EN250">
        <v>151.51499999999999</v>
      </c>
      <c r="EO250">
        <v>2267</v>
      </c>
      <c r="EP250">
        <v>0</v>
      </c>
      <c r="EQ250">
        <v>0</v>
      </c>
      <c r="ER250">
        <v>0</v>
      </c>
      <c r="ES250">
        <v>0</v>
      </c>
      <c r="ET250">
        <v>0</v>
      </c>
      <c r="EU250">
        <v>2</v>
      </c>
      <c r="EV250">
        <v>89.46</v>
      </c>
      <c r="EW250">
        <v>3.43</v>
      </c>
      <c r="EX250">
        <v>6.9</v>
      </c>
      <c r="EY250">
        <v>0</v>
      </c>
      <c r="EZ250">
        <v>-80.61</v>
      </c>
      <c r="FA250">
        <v>0</v>
      </c>
      <c r="FB250">
        <v>0</v>
      </c>
      <c r="FC250">
        <v>6.75</v>
      </c>
      <c r="FD250">
        <v>23.95</v>
      </c>
      <c r="FE250">
        <v>24.29</v>
      </c>
      <c r="FF250">
        <v>1.56</v>
      </c>
      <c r="FG250">
        <v>77.73</v>
      </c>
      <c r="FT250">
        <v>0</v>
      </c>
      <c r="FU250">
        <v>4.2798499999999997</v>
      </c>
      <c r="FV250">
        <v>3.94083E-2</v>
      </c>
      <c r="FW250">
        <v>1.2257000000000001E-2</v>
      </c>
      <c r="FX250">
        <v>0</v>
      </c>
      <c r="FY250">
        <v>-7.1695099999999998E-2</v>
      </c>
      <c r="FZ250">
        <v>0</v>
      </c>
      <c r="GA250">
        <v>0</v>
      </c>
      <c r="GB250">
        <v>0.163464</v>
      </c>
      <c r="GC250">
        <v>0.30078300000000002</v>
      </c>
      <c r="GD250">
        <v>0.35411700000000002</v>
      </c>
      <c r="GE250">
        <v>2.5823200000000001E-2</v>
      </c>
      <c r="GF250">
        <v>5.1040099999999997</v>
      </c>
      <c r="GG250">
        <v>731.34299999999996</v>
      </c>
      <c r="GH250">
        <v>12829</v>
      </c>
      <c r="GI250">
        <v>345.11500000000001</v>
      </c>
      <c r="GJ250">
        <v>2151.8000000000002</v>
      </c>
      <c r="GK250">
        <v>2615</v>
      </c>
      <c r="GL250">
        <v>2596</v>
      </c>
      <c r="GM250">
        <v>3146.01</v>
      </c>
      <c r="GN250">
        <v>327.5</v>
      </c>
      <c r="GO250">
        <v>24741.8</v>
      </c>
      <c r="GP250">
        <v>0</v>
      </c>
      <c r="GQ250">
        <v>0</v>
      </c>
      <c r="GR250">
        <v>0</v>
      </c>
      <c r="GS250">
        <v>0</v>
      </c>
      <c r="GT250">
        <v>6.62</v>
      </c>
      <c r="GU250">
        <v>184.04</v>
      </c>
      <c r="GV250">
        <v>3.43</v>
      </c>
      <c r="GW250">
        <v>21.05</v>
      </c>
      <c r="GX250">
        <v>29.26</v>
      </c>
      <c r="GY250">
        <v>26.7</v>
      </c>
      <c r="GZ250">
        <v>32.74</v>
      </c>
      <c r="HA250">
        <v>3.43</v>
      </c>
      <c r="HB250">
        <v>307.27</v>
      </c>
      <c r="HC250">
        <v>6.62</v>
      </c>
      <c r="HD250">
        <v>184.04</v>
      </c>
      <c r="HE250">
        <v>3.43</v>
      </c>
      <c r="HF250">
        <v>21.05</v>
      </c>
      <c r="HG250">
        <v>29.26</v>
      </c>
      <c r="HH250">
        <v>26.7</v>
      </c>
      <c r="HI250">
        <v>32.74</v>
      </c>
      <c r="HJ250">
        <v>3.43</v>
      </c>
      <c r="HK250">
        <v>307.27</v>
      </c>
      <c r="ID250">
        <v>0</v>
      </c>
      <c r="IE250">
        <v>6.4140199999999998</v>
      </c>
      <c r="IF250">
        <v>3.94083E-2</v>
      </c>
      <c r="IG250">
        <v>0.251334</v>
      </c>
      <c r="IH250">
        <v>0.76358999999999999</v>
      </c>
      <c r="II250">
        <v>0.38997300000000001</v>
      </c>
      <c r="IJ250">
        <v>0.515185</v>
      </c>
      <c r="IK250">
        <v>6.9275500000000004E-2</v>
      </c>
      <c r="IL250">
        <v>8.4427800000000008</v>
      </c>
      <c r="IM250">
        <v>51.5</v>
      </c>
      <c r="IN250">
        <v>26.2</v>
      </c>
      <c r="IO250">
        <v>25.3</v>
      </c>
      <c r="IP250">
        <v>51.5</v>
      </c>
      <c r="IQ250">
        <v>26.2</v>
      </c>
      <c r="IR250">
        <v>25.3</v>
      </c>
      <c r="IU250">
        <v>101.79</v>
      </c>
      <c r="IV250">
        <v>0</v>
      </c>
      <c r="IW250">
        <v>101.79</v>
      </c>
      <c r="IX250">
        <v>0</v>
      </c>
      <c r="IY250">
        <v>101.79</v>
      </c>
      <c r="IZ250">
        <v>0</v>
      </c>
      <c r="JA250">
        <v>215.14</v>
      </c>
      <c r="JB250">
        <v>0</v>
      </c>
      <c r="JK250">
        <v>1</v>
      </c>
      <c r="JL250">
        <v>5.9956100000000001</v>
      </c>
      <c r="JM250">
        <v>5.9956100000000001</v>
      </c>
      <c r="JP250">
        <v>9858.27</v>
      </c>
      <c r="JQ250">
        <v>5.9956100000000001</v>
      </c>
      <c r="JR250">
        <v>0.48</v>
      </c>
      <c r="JS250">
        <v>0.52</v>
      </c>
      <c r="JT250">
        <v>1.56</v>
      </c>
      <c r="JU250">
        <v>0.48</v>
      </c>
      <c r="JV250">
        <v>0.52</v>
      </c>
      <c r="JW250">
        <v>1.56</v>
      </c>
      <c r="JZ250">
        <v>1</v>
      </c>
      <c r="KA250">
        <v>1</v>
      </c>
      <c r="KB250">
        <v>46.677399999999999</v>
      </c>
      <c r="KC250">
        <v>47.446300000000001</v>
      </c>
      <c r="KD250">
        <v>46.677399999999999</v>
      </c>
      <c r="KE250">
        <v>47.446300000000001</v>
      </c>
      <c r="KF250">
        <v>102.992</v>
      </c>
      <c r="KG250">
        <v>104.91</v>
      </c>
      <c r="KJ250">
        <v>45.772500000000001</v>
      </c>
      <c r="KK250">
        <v>1294.54</v>
      </c>
      <c r="KL250">
        <v>63.997900000000001</v>
      </c>
      <c r="KM250">
        <v>126.49299999999999</v>
      </c>
      <c r="KN250">
        <v>0</v>
      </c>
      <c r="KO250">
        <v>-997.1</v>
      </c>
      <c r="KP250">
        <v>0</v>
      </c>
      <c r="KQ250">
        <v>0</v>
      </c>
      <c r="KR250">
        <v>134.529</v>
      </c>
      <c r="KS250">
        <v>397.488</v>
      </c>
      <c r="KT250">
        <v>462.36</v>
      </c>
      <c r="KU250">
        <v>33.337899999999998</v>
      </c>
      <c r="KV250">
        <v>1561.42</v>
      </c>
      <c r="KW250">
        <v>0</v>
      </c>
      <c r="KX250">
        <v>0</v>
      </c>
      <c r="KY250">
        <v>0</v>
      </c>
      <c r="KZ250">
        <v>0</v>
      </c>
      <c r="LA250">
        <v>0</v>
      </c>
      <c r="LB250">
        <v>45.772500000000001</v>
      </c>
      <c r="LC250">
        <v>1294.54</v>
      </c>
      <c r="LD250">
        <v>63.997900000000001</v>
      </c>
      <c r="LE250">
        <v>126.49299999999999</v>
      </c>
      <c r="LF250">
        <v>-997.1</v>
      </c>
      <c r="LG250">
        <v>134.529</v>
      </c>
      <c r="LH250">
        <v>397.488</v>
      </c>
      <c r="LI250">
        <v>462.36</v>
      </c>
      <c r="LJ250">
        <v>33.337899999999998</v>
      </c>
      <c r="LK250">
        <v>1561.42</v>
      </c>
      <c r="LL250">
        <v>0</v>
      </c>
      <c r="LM250">
        <v>0</v>
      </c>
      <c r="LN250">
        <v>0</v>
      </c>
      <c r="LO250">
        <v>0</v>
      </c>
      <c r="LP250">
        <v>151.33099999999999</v>
      </c>
      <c r="LQ250">
        <v>2607.3200000000002</v>
      </c>
      <c r="LR250">
        <v>63.997900000000001</v>
      </c>
      <c r="LS250">
        <v>380.65199999999999</v>
      </c>
      <c r="LT250">
        <v>570.78300000000002</v>
      </c>
      <c r="LU250">
        <v>505.90699999999998</v>
      </c>
      <c r="LV250">
        <v>624.24900000000002</v>
      </c>
      <c r="LW250">
        <v>86.545199999999994</v>
      </c>
      <c r="LX250">
        <v>4990.79</v>
      </c>
      <c r="LY250">
        <v>0</v>
      </c>
      <c r="LZ250">
        <v>0</v>
      </c>
      <c r="MA250">
        <v>0</v>
      </c>
      <c r="MB250">
        <v>0</v>
      </c>
    </row>
    <row r="251" spans="1:340" x14ac:dyDescent="0.25">
      <c r="A251" s="26">
        <v>44502.621863425928</v>
      </c>
      <c r="B251" t="s">
        <v>1591</v>
      </c>
      <c r="C251" t="s">
        <v>1159</v>
      </c>
      <c r="D251">
        <v>16</v>
      </c>
      <c r="E251">
        <v>1</v>
      </c>
      <c r="F251">
        <v>2700</v>
      </c>
      <c r="G251" t="s">
        <v>87</v>
      </c>
      <c r="H251" t="s">
        <v>393</v>
      </c>
      <c r="I251">
        <v>0</v>
      </c>
      <c r="J251">
        <v>0</v>
      </c>
      <c r="K251">
        <v>0</v>
      </c>
      <c r="L251">
        <v>44.3</v>
      </c>
      <c r="O251">
        <v>5577.55</v>
      </c>
      <c r="P251">
        <v>214.25</v>
      </c>
      <c r="Q251">
        <v>345.916</v>
      </c>
      <c r="R251">
        <v>1614.93</v>
      </c>
      <c r="S251">
        <v>0</v>
      </c>
      <c r="T251">
        <v>-5082.46</v>
      </c>
      <c r="U251">
        <v>0</v>
      </c>
      <c r="V251">
        <v>0</v>
      </c>
      <c r="W251">
        <v>615.745</v>
      </c>
      <c r="X251">
        <v>2156.09</v>
      </c>
      <c r="Y251">
        <v>2371.31</v>
      </c>
      <c r="Z251">
        <v>151.51499999999999</v>
      </c>
      <c r="AA251">
        <v>7964.86</v>
      </c>
      <c r="AB251">
        <v>7752.66</v>
      </c>
      <c r="AC251">
        <v>0</v>
      </c>
      <c r="AD251">
        <v>0</v>
      </c>
      <c r="AE251">
        <v>0</v>
      </c>
      <c r="AF251">
        <v>0</v>
      </c>
      <c r="AG251">
        <v>0</v>
      </c>
      <c r="AH251">
        <v>0</v>
      </c>
      <c r="AI251">
        <v>61.83</v>
      </c>
      <c r="AJ251">
        <v>4.43</v>
      </c>
      <c r="AK251">
        <v>3.57</v>
      </c>
      <c r="AL251">
        <v>17.82</v>
      </c>
      <c r="AM251">
        <v>0</v>
      </c>
      <c r="AN251">
        <v>-42.24</v>
      </c>
      <c r="AO251">
        <v>0</v>
      </c>
      <c r="AP251">
        <v>0</v>
      </c>
      <c r="AQ251">
        <v>7.41</v>
      </c>
      <c r="AR251">
        <v>23.29</v>
      </c>
      <c r="AS251">
        <v>25.49</v>
      </c>
      <c r="AT251">
        <v>1.7</v>
      </c>
      <c r="AU251">
        <v>103.3</v>
      </c>
      <c r="AV251">
        <v>87.65</v>
      </c>
      <c r="BI251">
        <v>0</v>
      </c>
      <c r="BJ251">
        <v>0.63713200000000003</v>
      </c>
      <c r="BK251">
        <v>3.9499699999999999E-2</v>
      </c>
      <c r="BL251">
        <v>4.9449199999999999E-2</v>
      </c>
      <c r="BM251">
        <v>0</v>
      </c>
      <c r="BN251">
        <v>-9.1825599999999993E-2</v>
      </c>
      <c r="BO251">
        <v>0</v>
      </c>
      <c r="BP251">
        <v>0</v>
      </c>
      <c r="BQ251">
        <v>0.163464</v>
      </c>
      <c r="BR251">
        <v>0.28844799999999998</v>
      </c>
      <c r="BS251">
        <v>0.35411700000000002</v>
      </c>
      <c r="BT251">
        <v>2.5823200000000001E-2</v>
      </c>
      <c r="BU251">
        <v>1.46611</v>
      </c>
      <c r="BV251">
        <v>0.72608099999999998</v>
      </c>
      <c r="BW251">
        <v>5577.55</v>
      </c>
      <c r="BX251">
        <v>214.25</v>
      </c>
      <c r="BY251">
        <v>345.916</v>
      </c>
      <c r="BZ251">
        <v>1614.94</v>
      </c>
      <c r="CA251">
        <v>-5082.46</v>
      </c>
      <c r="CB251">
        <v>615.745</v>
      </c>
      <c r="CC251">
        <v>2156.09</v>
      </c>
      <c r="CD251">
        <v>2371.31</v>
      </c>
      <c r="CE251">
        <v>151.51499999999999</v>
      </c>
      <c r="CF251">
        <v>7964.86</v>
      </c>
      <c r="CG251">
        <v>7752.66</v>
      </c>
      <c r="CH251">
        <v>0</v>
      </c>
      <c r="CI251">
        <v>0</v>
      </c>
      <c r="CJ251">
        <v>0</v>
      </c>
      <c r="CK251">
        <v>0</v>
      </c>
      <c r="CL251">
        <v>0</v>
      </c>
      <c r="CM251">
        <v>61.83</v>
      </c>
      <c r="CN251">
        <v>4.43</v>
      </c>
      <c r="CO251">
        <v>3.57</v>
      </c>
      <c r="CP251">
        <v>17.82</v>
      </c>
      <c r="CQ251">
        <v>-42.24</v>
      </c>
      <c r="CR251">
        <v>7.41</v>
      </c>
      <c r="CS251">
        <v>23.29</v>
      </c>
      <c r="CT251">
        <v>25.49</v>
      </c>
      <c r="CU251">
        <v>1.7</v>
      </c>
      <c r="CV251">
        <v>103.3</v>
      </c>
      <c r="CW251">
        <v>87.65</v>
      </c>
      <c r="DH251">
        <v>0</v>
      </c>
      <c r="DI251">
        <v>0.63713200000000003</v>
      </c>
      <c r="DJ251">
        <v>3.9499699999999999E-2</v>
      </c>
      <c r="DK251">
        <v>4.9449199999999999E-2</v>
      </c>
      <c r="DL251">
        <v>-9.1825599999999993E-2</v>
      </c>
      <c r="DM251">
        <v>0.163464</v>
      </c>
      <c r="DN251">
        <v>0.28844799999999998</v>
      </c>
      <c r="DO251">
        <v>0.35411700000000002</v>
      </c>
      <c r="DP251">
        <v>2.5823200000000001E-2</v>
      </c>
      <c r="DQ251">
        <v>1.46611</v>
      </c>
      <c r="DR251">
        <v>0.72608099999999998</v>
      </c>
      <c r="DS251" t="s">
        <v>1352</v>
      </c>
      <c r="DT251" t="s">
        <v>670</v>
      </c>
      <c r="DU251" t="s">
        <v>665</v>
      </c>
      <c r="DV251" t="s">
        <v>501</v>
      </c>
      <c r="DW251" s="27">
        <v>1.9533300000000001E-12</v>
      </c>
      <c r="DX251">
        <v>0</v>
      </c>
      <c r="DY251">
        <v>0</v>
      </c>
      <c r="DZ251">
        <v>0</v>
      </c>
      <c r="EC251">
        <v>5577.55</v>
      </c>
      <c r="ED251">
        <v>214.25</v>
      </c>
      <c r="EE251">
        <v>345.916</v>
      </c>
      <c r="EF251">
        <v>1614.93</v>
      </c>
      <c r="EG251">
        <v>0</v>
      </c>
      <c r="EH251">
        <v>-5082.46</v>
      </c>
      <c r="EI251">
        <v>0</v>
      </c>
      <c r="EJ251">
        <v>0</v>
      </c>
      <c r="EK251">
        <v>615.745</v>
      </c>
      <c r="EL251">
        <v>2156.09</v>
      </c>
      <c r="EM251">
        <v>2371.31</v>
      </c>
      <c r="EN251">
        <v>151.51499999999999</v>
      </c>
      <c r="EO251">
        <v>7964.86</v>
      </c>
      <c r="EP251">
        <v>0</v>
      </c>
      <c r="EQ251">
        <v>0</v>
      </c>
      <c r="ER251">
        <v>0</v>
      </c>
      <c r="ES251">
        <v>0</v>
      </c>
      <c r="ET251">
        <v>0</v>
      </c>
      <c r="EU251">
        <v>61.83</v>
      </c>
      <c r="EV251">
        <v>4.43</v>
      </c>
      <c r="EW251">
        <v>3.57</v>
      </c>
      <c r="EX251">
        <v>17.82</v>
      </c>
      <c r="EY251">
        <v>0</v>
      </c>
      <c r="EZ251">
        <v>-42.24</v>
      </c>
      <c r="FA251">
        <v>0</v>
      </c>
      <c r="FB251">
        <v>0</v>
      </c>
      <c r="FC251">
        <v>7.41</v>
      </c>
      <c r="FD251">
        <v>23.29</v>
      </c>
      <c r="FE251">
        <v>25.49</v>
      </c>
      <c r="FF251">
        <v>1.7</v>
      </c>
      <c r="FG251">
        <v>103.3</v>
      </c>
      <c r="FT251">
        <v>0</v>
      </c>
      <c r="FU251">
        <v>0.63713200000000003</v>
      </c>
      <c r="FV251">
        <v>3.9499699999999999E-2</v>
      </c>
      <c r="FW251">
        <v>4.9449199999999999E-2</v>
      </c>
      <c r="FX251">
        <v>0</v>
      </c>
      <c r="FY251">
        <v>-9.1825599999999993E-2</v>
      </c>
      <c r="FZ251">
        <v>0</v>
      </c>
      <c r="GA251">
        <v>0</v>
      </c>
      <c r="GB251">
        <v>0.163464</v>
      </c>
      <c r="GC251">
        <v>0.28844799999999998</v>
      </c>
      <c r="GD251">
        <v>0.35411700000000002</v>
      </c>
      <c r="GE251">
        <v>2.5823200000000001E-2</v>
      </c>
      <c r="GF251">
        <v>1.46611</v>
      </c>
      <c r="GG251">
        <v>7651.46</v>
      </c>
      <c r="GH251">
        <v>541.41899999999998</v>
      </c>
      <c r="GI251">
        <v>345.916</v>
      </c>
      <c r="GJ251">
        <v>3643.17</v>
      </c>
      <c r="GK251">
        <v>2615</v>
      </c>
      <c r="GL251">
        <v>2596</v>
      </c>
      <c r="GM251">
        <v>3146.01</v>
      </c>
      <c r="GN251">
        <v>327.5</v>
      </c>
      <c r="GO251">
        <v>20866.5</v>
      </c>
      <c r="GP251">
        <v>0</v>
      </c>
      <c r="GQ251">
        <v>0</v>
      </c>
      <c r="GR251">
        <v>0</v>
      </c>
      <c r="GS251">
        <v>0</v>
      </c>
      <c r="GT251">
        <v>84.22</v>
      </c>
      <c r="GU251">
        <v>9.0399999999999991</v>
      </c>
      <c r="GV251">
        <v>3.57</v>
      </c>
      <c r="GW251">
        <v>38.76</v>
      </c>
      <c r="GX251">
        <v>31.5</v>
      </c>
      <c r="GY251">
        <v>27.78</v>
      </c>
      <c r="GZ251">
        <v>34.119999999999997</v>
      </c>
      <c r="HA251">
        <v>4.04</v>
      </c>
      <c r="HB251">
        <v>233.03</v>
      </c>
      <c r="HC251">
        <v>84.22</v>
      </c>
      <c r="HD251">
        <v>9.0399999999999991</v>
      </c>
      <c r="HE251">
        <v>3.57</v>
      </c>
      <c r="HF251">
        <v>38.76</v>
      </c>
      <c r="HG251">
        <v>31.5</v>
      </c>
      <c r="HH251">
        <v>27.78</v>
      </c>
      <c r="HI251">
        <v>34.119999999999997</v>
      </c>
      <c r="HJ251">
        <v>4.04</v>
      </c>
      <c r="HK251">
        <v>233.03</v>
      </c>
      <c r="ID251">
        <v>0</v>
      </c>
      <c r="IE251">
        <v>1.0464800000000001</v>
      </c>
      <c r="IF251">
        <v>3.9499699999999999E-2</v>
      </c>
      <c r="IG251">
        <v>0.440606</v>
      </c>
      <c r="IH251">
        <v>0.76358999999999999</v>
      </c>
      <c r="II251">
        <v>0.38997300000000001</v>
      </c>
      <c r="IJ251">
        <v>0.515185</v>
      </c>
      <c r="IK251">
        <v>6.9275500000000004E-2</v>
      </c>
      <c r="IL251">
        <v>3.2646099999999998</v>
      </c>
      <c r="IM251">
        <v>62.5</v>
      </c>
      <c r="IN251">
        <v>18.2</v>
      </c>
      <c r="IO251">
        <v>44.3</v>
      </c>
      <c r="IP251">
        <v>62.5</v>
      </c>
      <c r="IQ251">
        <v>18.2</v>
      </c>
      <c r="IR251">
        <v>44.3</v>
      </c>
      <c r="IU251">
        <v>87.65</v>
      </c>
      <c r="IV251">
        <v>0</v>
      </c>
      <c r="IW251">
        <v>87.65</v>
      </c>
      <c r="IX251">
        <v>0</v>
      </c>
      <c r="IY251">
        <v>87.65</v>
      </c>
      <c r="IZ251">
        <v>0</v>
      </c>
      <c r="JA251">
        <v>135.59</v>
      </c>
      <c r="JB251">
        <v>0</v>
      </c>
      <c r="JK251">
        <v>1</v>
      </c>
      <c r="JL251">
        <v>3.09266</v>
      </c>
      <c r="JM251">
        <v>3.09266</v>
      </c>
      <c r="JP251">
        <v>5083.9399999999996</v>
      </c>
      <c r="JQ251">
        <v>3.09266</v>
      </c>
      <c r="JR251">
        <v>0.28999999999999998</v>
      </c>
      <c r="JS251">
        <v>0.24</v>
      </c>
      <c r="JT251">
        <v>2</v>
      </c>
      <c r="JU251">
        <v>0.28999999999999998</v>
      </c>
      <c r="JV251">
        <v>0.24</v>
      </c>
      <c r="JW251">
        <v>2</v>
      </c>
      <c r="JZ251">
        <v>1</v>
      </c>
      <c r="KA251">
        <v>1</v>
      </c>
      <c r="KB251">
        <v>20.092500000000001</v>
      </c>
      <c r="KC251">
        <v>20.318899999999999</v>
      </c>
      <c r="KD251">
        <v>20.092500000000001</v>
      </c>
      <c r="KE251">
        <v>20.318899999999999</v>
      </c>
      <c r="KF251">
        <v>29.599599999999999</v>
      </c>
      <c r="KG251">
        <v>30.02</v>
      </c>
      <c r="KJ251">
        <v>1121.82</v>
      </c>
      <c r="KK251">
        <v>57.996499999999997</v>
      </c>
      <c r="KL251">
        <v>64.1464</v>
      </c>
      <c r="KM251">
        <v>285.20400000000001</v>
      </c>
      <c r="KN251">
        <v>0</v>
      </c>
      <c r="KO251">
        <v>-528.60299999999995</v>
      </c>
      <c r="KP251">
        <v>0</v>
      </c>
      <c r="KQ251">
        <v>0</v>
      </c>
      <c r="KR251">
        <v>134.529</v>
      </c>
      <c r="KS251">
        <v>369.85199999999998</v>
      </c>
      <c r="KT251">
        <v>462.36</v>
      </c>
      <c r="KU251">
        <v>33.337899999999998</v>
      </c>
      <c r="KV251">
        <v>2000.64</v>
      </c>
      <c r="KW251">
        <v>0</v>
      </c>
      <c r="KX251">
        <v>0</v>
      </c>
      <c r="KY251">
        <v>0</v>
      </c>
      <c r="KZ251">
        <v>0</v>
      </c>
      <c r="LA251">
        <v>0</v>
      </c>
      <c r="LB251">
        <v>1121.82</v>
      </c>
      <c r="LC251">
        <v>57.996499999999997</v>
      </c>
      <c r="LD251">
        <v>64.1464</v>
      </c>
      <c r="LE251">
        <v>285.20299999999997</v>
      </c>
      <c r="LF251">
        <v>-528.60299999999995</v>
      </c>
      <c r="LG251">
        <v>134.529</v>
      </c>
      <c r="LH251">
        <v>369.85199999999998</v>
      </c>
      <c r="LI251">
        <v>462.36</v>
      </c>
      <c r="LJ251">
        <v>33.337899999999998</v>
      </c>
      <c r="LK251">
        <v>2000.64</v>
      </c>
      <c r="LL251">
        <v>0</v>
      </c>
      <c r="LM251">
        <v>0</v>
      </c>
      <c r="LN251">
        <v>0</v>
      </c>
      <c r="LO251">
        <v>0</v>
      </c>
      <c r="LP251">
        <v>1507.29</v>
      </c>
      <c r="LQ251">
        <v>129.69399999999999</v>
      </c>
      <c r="LR251">
        <v>64.1464</v>
      </c>
      <c r="LS251">
        <v>645.06600000000003</v>
      </c>
      <c r="LT251">
        <v>570.78300000000002</v>
      </c>
      <c r="LU251">
        <v>505.90699999999998</v>
      </c>
      <c r="LV251">
        <v>624.24900000000002</v>
      </c>
      <c r="LW251">
        <v>86.545199999999994</v>
      </c>
      <c r="LX251">
        <v>4133.68</v>
      </c>
      <c r="LY251">
        <v>0</v>
      </c>
      <c r="LZ251">
        <v>0</v>
      </c>
      <c r="MA251">
        <v>0</v>
      </c>
      <c r="MB251">
        <v>0</v>
      </c>
    </row>
    <row r="252" spans="1:340" x14ac:dyDescent="0.25">
      <c r="A252" s="26">
        <v>44502.622384259259</v>
      </c>
      <c r="B252" t="s">
        <v>1592</v>
      </c>
      <c r="C252" t="s">
        <v>1161</v>
      </c>
      <c r="D252">
        <v>1</v>
      </c>
      <c r="E252">
        <v>8</v>
      </c>
      <c r="F252">
        <v>6960</v>
      </c>
      <c r="G252" t="s">
        <v>87</v>
      </c>
      <c r="H252" t="s">
        <v>393</v>
      </c>
      <c r="I252">
        <v>0</v>
      </c>
      <c r="J252">
        <v>0</v>
      </c>
      <c r="K252">
        <v>0</v>
      </c>
      <c r="L252">
        <v>43.5</v>
      </c>
      <c r="O252">
        <v>5826.25</v>
      </c>
      <c r="P252">
        <v>0</v>
      </c>
      <c r="Q252">
        <v>1100.08</v>
      </c>
      <c r="R252">
        <v>10545.4</v>
      </c>
      <c r="S252">
        <v>0</v>
      </c>
      <c r="T252">
        <v>-21958.6</v>
      </c>
      <c r="U252">
        <v>0</v>
      </c>
      <c r="V252">
        <v>0</v>
      </c>
      <c r="W252">
        <v>2033.7</v>
      </c>
      <c r="X252">
        <v>12834.2</v>
      </c>
      <c r="Y252">
        <v>12062</v>
      </c>
      <c r="Z252">
        <v>433.91399999999999</v>
      </c>
      <c r="AA252">
        <v>22876.799999999999</v>
      </c>
      <c r="AB252">
        <v>17471.7</v>
      </c>
      <c r="AC252">
        <v>0</v>
      </c>
      <c r="AD252">
        <v>0</v>
      </c>
      <c r="AE252">
        <v>0</v>
      </c>
      <c r="AF252">
        <v>0</v>
      </c>
      <c r="AG252">
        <v>0</v>
      </c>
      <c r="AH252">
        <v>0</v>
      </c>
      <c r="AI252">
        <v>22.5</v>
      </c>
      <c r="AJ252">
        <v>0</v>
      </c>
      <c r="AK252">
        <v>4.42</v>
      </c>
      <c r="AL252">
        <v>43.66</v>
      </c>
      <c r="AM252">
        <v>0</v>
      </c>
      <c r="AN252">
        <v>-74.290000000000006</v>
      </c>
      <c r="AO252">
        <v>0</v>
      </c>
      <c r="AP252">
        <v>0</v>
      </c>
      <c r="AQ252">
        <v>9.66</v>
      </c>
      <c r="AR252">
        <v>54.22</v>
      </c>
      <c r="AS252">
        <v>50.84</v>
      </c>
      <c r="AT252">
        <v>1.9</v>
      </c>
      <c r="AU252">
        <v>112.91</v>
      </c>
      <c r="AV252">
        <v>70.58</v>
      </c>
      <c r="BI252">
        <v>1.5109999999999999E-4</v>
      </c>
      <c r="BJ252">
        <v>0</v>
      </c>
      <c r="BK252">
        <v>0.12561700000000001</v>
      </c>
      <c r="BL252">
        <v>0.98658299999999999</v>
      </c>
      <c r="BM252">
        <v>0</v>
      </c>
      <c r="BN252">
        <v>-0.64268599999999998</v>
      </c>
      <c r="BO252">
        <v>0</v>
      </c>
      <c r="BP252">
        <v>0</v>
      </c>
      <c r="BQ252">
        <v>0.53989299999999996</v>
      </c>
      <c r="BR252">
        <v>2.1552899999999999</v>
      </c>
      <c r="BS252">
        <v>1.82348</v>
      </c>
      <c r="BT252">
        <v>7.39533E-2</v>
      </c>
      <c r="BU252">
        <v>5.0622800000000003</v>
      </c>
      <c r="BV252">
        <v>1.1123499999999999</v>
      </c>
      <c r="BW252">
        <v>5826.25</v>
      </c>
      <c r="BX252">
        <v>0</v>
      </c>
      <c r="BY252">
        <v>1100.08</v>
      </c>
      <c r="BZ252">
        <v>10545.4</v>
      </c>
      <c r="CA252">
        <v>-21958.6</v>
      </c>
      <c r="CB252">
        <v>2033.7</v>
      </c>
      <c r="CC252">
        <v>12834.2</v>
      </c>
      <c r="CD252">
        <v>12062</v>
      </c>
      <c r="CE252">
        <v>433.91399999999999</v>
      </c>
      <c r="CF252">
        <v>22876.799999999999</v>
      </c>
      <c r="CG252">
        <v>17471.7</v>
      </c>
      <c r="CH252">
        <v>0</v>
      </c>
      <c r="CI252">
        <v>0</v>
      </c>
      <c r="CJ252">
        <v>0</v>
      </c>
      <c r="CK252">
        <v>0</v>
      </c>
      <c r="CL252">
        <v>0</v>
      </c>
      <c r="CM252">
        <v>22.5</v>
      </c>
      <c r="CN252">
        <v>0</v>
      </c>
      <c r="CO252">
        <v>4.42</v>
      </c>
      <c r="CP252">
        <v>43.66</v>
      </c>
      <c r="CQ252">
        <v>-74.290000000000006</v>
      </c>
      <c r="CR252">
        <v>9.66</v>
      </c>
      <c r="CS252">
        <v>54.22</v>
      </c>
      <c r="CT252">
        <v>50.84</v>
      </c>
      <c r="CU252">
        <v>1.9</v>
      </c>
      <c r="CV252">
        <v>112.91</v>
      </c>
      <c r="CW252">
        <v>70.58</v>
      </c>
      <c r="DH252">
        <v>1.5109999999999999E-4</v>
      </c>
      <c r="DI252">
        <v>0</v>
      </c>
      <c r="DJ252">
        <v>0.12561700000000001</v>
      </c>
      <c r="DK252">
        <v>0.98658299999999999</v>
      </c>
      <c r="DL252">
        <v>-0.64268599999999998</v>
      </c>
      <c r="DM252">
        <v>0.53989299999999996</v>
      </c>
      <c r="DN252">
        <v>2.1552899999999999</v>
      </c>
      <c r="DO252">
        <v>1.82348</v>
      </c>
      <c r="DP252">
        <v>7.39533E-2</v>
      </c>
      <c r="DQ252">
        <v>5.0622800000000003</v>
      </c>
      <c r="DR252">
        <v>1.1123499999999999</v>
      </c>
      <c r="DS252" t="s">
        <v>1352</v>
      </c>
      <c r="DT252" t="s">
        <v>670</v>
      </c>
      <c r="DU252" t="s">
        <v>665</v>
      </c>
      <c r="DV252" t="s">
        <v>501</v>
      </c>
      <c r="DW252">
        <v>0</v>
      </c>
      <c r="DX252">
        <v>0</v>
      </c>
      <c r="DY252">
        <v>0</v>
      </c>
      <c r="DZ252">
        <v>0</v>
      </c>
      <c r="EC252">
        <v>5826.25</v>
      </c>
      <c r="ED252">
        <v>0</v>
      </c>
      <c r="EE252">
        <v>1100.08</v>
      </c>
      <c r="EF252">
        <v>10545.4</v>
      </c>
      <c r="EG252">
        <v>0</v>
      </c>
      <c r="EH252">
        <v>-21958.6</v>
      </c>
      <c r="EI252">
        <v>0</v>
      </c>
      <c r="EJ252">
        <v>0</v>
      </c>
      <c r="EK252">
        <v>2033.7</v>
      </c>
      <c r="EL252">
        <v>12834.2</v>
      </c>
      <c r="EM252">
        <v>12062</v>
      </c>
      <c r="EN252">
        <v>433.91399999999999</v>
      </c>
      <c r="EO252">
        <v>22876.799999999999</v>
      </c>
      <c r="EP252">
        <v>0</v>
      </c>
      <c r="EQ252">
        <v>0</v>
      </c>
      <c r="ER252">
        <v>0</v>
      </c>
      <c r="ES252">
        <v>0</v>
      </c>
      <c r="ET252">
        <v>0</v>
      </c>
      <c r="EU252">
        <v>22.5</v>
      </c>
      <c r="EV252">
        <v>0</v>
      </c>
      <c r="EW252">
        <v>4.42</v>
      </c>
      <c r="EX252">
        <v>43.66</v>
      </c>
      <c r="EY252">
        <v>0</v>
      </c>
      <c r="EZ252">
        <v>-74.290000000000006</v>
      </c>
      <c r="FA252">
        <v>0</v>
      </c>
      <c r="FB252">
        <v>0</v>
      </c>
      <c r="FC252">
        <v>9.66</v>
      </c>
      <c r="FD252">
        <v>54.22</v>
      </c>
      <c r="FE252">
        <v>50.84</v>
      </c>
      <c r="FF252">
        <v>1.9</v>
      </c>
      <c r="FG252">
        <v>112.91</v>
      </c>
      <c r="FT252">
        <v>1.5109999999999999E-4</v>
      </c>
      <c r="FU252">
        <v>0</v>
      </c>
      <c r="FV252">
        <v>0.12561700000000001</v>
      </c>
      <c r="FW252">
        <v>0.98658299999999999</v>
      </c>
      <c r="FX252">
        <v>0</v>
      </c>
      <c r="FY252">
        <v>-0.64268599999999998</v>
      </c>
      <c r="FZ252">
        <v>0</v>
      </c>
      <c r="GA252">
        <v>0</v>
      </c>
      <c r="GB252">
        <v>0.53989299999999996</v>
      </c>
      <c r="GC252">
        <v>2.1552899999999999</v>
      </c>
      <c r="GD252">
        <v>1.82348</v>
      </c>
      <c r="GE252">
        <v>7.39533E-2</v>
      </c>
      <c r="GF252">
        <v>5.0622800000000003</v>
      </c>
      <c r="GG252">
        <v>8198.35</v>
      </c>
      <c r="GH252">
        <v>0.98891899999999999</v>
      </c>
      <c r="GI252">
        <v>1100.08</v>
      </c>
      <c r="GJ252">
        <v>20320.7</v>
      </c>
      <c r="GK252">
        <v>5894.96</v>
      </c>
      <c r="GL252">
        <v>15077.5</v>
      </c>
      <c r="GM252">
        <v>10697.7</v>
      </c>
      <c r="GN252">
        <v>540.49900000000002</v>
      </c>
      <c r="GO252">
        <v>61830.9</v>
      </c>
      <c r="GP252">
        <v>0</v>
      </c>
      <c r="GQ252">
        <v>0</v>
      </c>
      <c r="GR252">
        <v>0</v>
      </c>
      <c r="GS252">
        <v>0</v>
      </c>
      <c r="GT252">
        <v>31.75</v>
      </c>
      <c r="GU252">
        <v>0</v>
      </c>
      <c r="GV252">
        <v>4.42</v>
      </c>
      <c r="GW252">
        <v>85.43</v>
      </c>
      <c r="GX252">
        <v>27.68</v>
      </c>
      <c r="GY252">
        <v>62.52</v>
      </c>
      <c r="GZ252">
        <v>45.1</v>
      </c>
      <c r="HA252">
        <v>2.52</v>
      </c>
      <c r="HB252">
        <v>259.42</v>
      </c>
      <c r="HC252">
        <v>31.75</v>
      </c>
      <c r="HD252">
        <v>0</v>
      </c>
      <c r="HE252">
        <v>4.42</v>
      </c>
      <c r="HF252">
        <v>85.43</v>
      </c>
      <c r="HG252">
        <v>27.68</v>
      </c>
      <c r="HH252">
        <v>62.52</v>
      </c>
      <c r="HI252">
        <v>45.1</v>
      </c>
      <c r="HJ252">
        <v>2.52</v>
      </c>
      <c r="HK252">
        <v>259.42</v>
      </c>
      <c r="ID252">
        <v>1.5109999999999999E-4</v>
      </c>
      <c r="IE252">
        <v>0</v>
      </c>
      <c r="IF252">
        <v>0.12561700000000001</v>
      </c>
      <c r="IG252">
        <v>2.7366600000000001</v>
      </c>
      <c r="IH252">
        <v>1.7213499999999999</v>
      </c>
      <c r="II252">
        <v>2.2057600000000002</v>
      </c>
      <c r="IJ252">
        <v>1.7518499999999999</v>
      </c>
      <c r="IK252">
        <v>0.114331</v>
      </c>
      <c r="IL252">
        <v>8.6557099999999991</v>
      </c>
      <c r="IM252">
        <v>72.2</v>
      </c>
      <c r="IN252">
        <v>28.7</v>
      </c>
      <c r="IO252">
        <v>43.5</v>
      </c>
      <c r="IP252">
        <v>72.2</v>
      </c>
      <c r="IQ252">
        <v>28.7</v>
      </c>
      <c r="IR252">
        <v>43.5</v>
      </c>
      <c r="IU252">
        <v>70.58</v>
      </c>
      <c r="IV252">
        <v>0</v>
      </c>
      <c r="IW252">
        <v>70.58</v>
      </c>
      <c r="IX252">
        <v>0</v>
      </c>
      <c r="IY252">
        <v>70.58</v>
      </c>
      <c r="IZ252">
        <v>0</v>
      </c>
      <c r="JA252">
        <v>121.6</v>
      </c>
      <c r="JB252">
        <v>0</v>
      </c>
      <c r="JK252">
        <v>1</v>
      </c>
      <c r="JL252">
        <v>17.162600000000001</v>
      </c>
      <c r="JM252">
        <v>17.162600000000001</v>
      </c>
      <c r="JP252">
        <v>21965.1</v>
      </c>
      <c r="JQ252">
        <v>17.162600000000001</v>
      </c>
      <c r="JR252">
        <v>2.08</v>
      </c>
      <c r="JS252">
        <v>1.31</v>
      </c>
      <c r="JT252">
        <v>5.61</v>
      </c>
      <c r="JU252">
        <v>2.08</v>
      </c>
      <c r="JV252">
        <v>1.31</v>
      </c>
      <c r="JW252">
        <v>5.61</v>
      </c>
      <c r="JZ252">
        <v>2</v>
      </c>
      <c r="KA252">
        <v>8</v>
      </c>
      <c r="KB252">
        <v>32.168500000000002</v>
      </c>
      <c r="KC252">
        <v>32.457599999999999</v>
      </c>
      <c r="KD252">
        <v>32.168500000000002</v>
      </c>
      <c r="KE252">
        <v>32.457599999999999</v>
      </c>
      <c r="KF252">
        <v>42.539700000000003</v>
      </c>
      <c r="KG252">
        <v>43.040500000000002</v>
      </c>
      <c r="KJ252">
        <v>1219.68</v>
      </c>
      <c r="KK252">
        <v>0</v>
      </c>
      <c r="KL252">
        <v>219.49799999999999</v>
      </c>
      <c r="KM252">
        <v>2084.61</v>
      </c>
      <c r="KN252">
        <v>0</v>
      </c>
      <c r="KO252">
        <v>-3384.34</v>
      </c>
      <c r="KP252">
        <v>0</v>
      </c>
      <c r="KQ252">
        <v>0</v>
      </c>
      <c r="KR252">
        <v>441.303</v>
      </c>
      <c r="KS252">
        <v>2464.84</v>
      </c>
      <c r="KT252">
        <v>2466.0500000000002</v>
      </c>
      <c r="KU252">
        <v>95.033199999999994</v>
      </c>
      <c r="KV252">
        <v>5606.67</v>
      </c>
      <c r="KW252">
        <v>0</v>
      </c>
      <c r="KX252">
        <v>0</v>
      </c>
      <c r="KY252">
        <v>0</v>
      </c>
      <c r="KZ252">
        <v>0</v>
      </c>
      <c r="LA252">
        <v>0</v>
      </c>
      <c r="LB252">
        <v>1219.68</v>
      </c>
      <c r="LC252">
        <v>0</v>
      </c>
      <c r="LD252">
        <v>219.49799999999999</v>
      </c>
      <c r="LE252">
        <v>2084.61</v>
      </c>
      <c r="LF252">
        <v>-3384.34</v>
      </c>
      <c r="LG252">
        <v>441.303</v>
      </c>
      <c r="LH252">
        <v>2464.84</v>
      </c>
      <c r="LI252">
        <v>2466.0500000000002</v>
      </c>
      <c r="LJ252">
        <v>95.033199999999994</v>
      </c>
      <c r="LK252">
        <v>5606.67</v>
      </c>
      <c r="LL252">
        <v>0</v>
      </c>
      <c r="LM252">
        <v>0</v>
      </c>
      <c r="LN252">
        <v>0</v>
      </c>
      <c r="LO252">
        <v>0</v>
      </c>
      <c r="LP252">
        <v>1718.2</v>
      </c>
      <c r="LQ252">
        <v>0.27740399999999998</v>
      </c>
      <c r="LR252">
        <v>219.49799999999999</v>
      </c>
      <c r="LS252">
        <v>3953.51</v>
      </c>
      <c r="LT252">
        <v>1278.6099999999999</v>
      </c>
      <c r="LU252">
        <v>3076.41</v>
      </c>
      <c r="LV252">
        <v>2209.0100000000002</v>
      </c>
      <c r="LW252">
        <v>129.84899999999999</v>
      </c>
      <c r="LX252">
        <v>12585.4</v>
      </c>
      <c r="LY252">
        <v>0</v>
      </c>
      <c r="LZ252">
        <v>0</v>
      </c>
      <c r="MA252">
        <v>0</v>
      </c>
      <c r="MB252">
        <v>0</v>
      </c>
    </row>
    <row r="253" spans="1:340" x14ac:dyDescent="0.25">
      <c r="A253" s="26">
        <v>44502.622916666667</v>
      </c>
      <c r="B253" t="s">
        <v>1593</v>
      </c>
      <c r="C253" t="s">
        <v>1163</v>
      </c>
      <c r="D253">
        <v>2</v>
      </c>
      <c r="E253">
        <v>8</v>
      </c>
      <c r="F253">
        <v>6960</v>
      </c>
      <c r="G253" t="s">
        <v>87</v>
      </c>
      <c r="H253" t="s">
        <v>393</v>
      </c>
      <c r="I253">
        <v>0</v>
      </c>
      <c r="J253">
        <v>0</v>
      </c>
      <c r="K253">
        <v>0</v>
      </c>
      <c r="L253">
        <v>36.799999999999997</v>
      </c>
      <c r="O253">
        <v>5673.59</v>
      </c>
      <c r="P253">
        <v>425.25700000000001</v>
      </c>
      <c r="Q253">
        <v>1100.08</v>
      </c>
      <c r="R253">
        <v>6755.37</v>
      </c>
      <c r="S253">
        <v>0</v>
      </c>
      <c r="T253">
        <v>-22489</v>
      </c>
      <c r="U253">
        <v>0</v>
      </c>
      <c r="V253">
        <v>0</v>
      </c>
      <c r="W253">
        <v>2033.7</v>
      </c>
      <c r="X253">
        <v>12896.4</v>
      </c>
      <c r="Y253">
        <v>12062</v>
      </c>
      <c r="Z253">
        <v>433.91399999999999</v>
      </c>
      <c r="AA253">
        <v>18891.3</v>
      </c>
      <c r="AB253">
        <v>13954.3</v>
      </c>
      <c r="AC253">
        <v>0</v>
      </c>
      <c r="AD253">
        <v>0</v>
      </c>
      <c r="AE253">
        <v>0</v>
      </c>
      <c r="AF253">
        <v>0</v>
      </c>
      <c r="AG253">
        <v>0</v>
      </c>
      <c r="AH253">
        <v>0</v>
      </c>
      <c r="AI253">
        <v>20.54</v>
      </c>
      <c r="AJ253">
        <v>8.83</v>
      </c>
      <c r="AK253">
        <v>4.3899999999999997</v>
      </c>
      <c r="AL253">
        <v>27.12</v>
      </c>
      <c r="AM253">
        <v>0</v>
      </c>
      <c r="AN253">
        <v>-76.95</v>
      </c>
      <c r="AO253">
        <v>0</v>
      </c>
      <c r="AP253">
        <v>0</v>
      </c>
      <c r="AQ253">
        <v>9.15</v>
      </c>
      <c r="AR253">
        <v>53.82</v>
      </c>
      <c r="AS253">
        <v>49.71</v>
      </c>
      <c r="AT253">
        <v>1.83</v>
      </c>
      <c r="AU253">
        <v>98.44</v>
      </c>
      <c r="AV253">
        <v>60.88</v>
      </c>
      <c r="BI253" s="27">
        <v>3.16878E-14</v>
      </c>
      <c r="BJ253">
        <v>1.2885899999999999</v>
      </c>
      <c r="BK253">
        <v>0.12561700000000001</v>
      </c>
      <c r="BL253">
        <v>0.850464</v>
      </c>
      <c r="BM253">
        <v>0</v>
      </c>
      <c r="BN253">
        <v>-0.45968100000000001</v>
      </c>
      <c r="BO253">
        <v>0</v>
      </c>
      <c r="BP253">
        <v>0</v>
      </c>
      <c r="BQ253">
        <v>0.53989299999999996</v>
      </c>
      <c r="BR253">
        <v>2.1728499999999999</v>
      </c>
      <c r="BS253">
        <v>1.82348</v>
      </c>
      <c r="BT253">
        <v>7.39533E-2</v>
      </c>
      <c r="BU253">
        <v>6.4151600000000002</v>
      </c>
      <c r="BV253">
        <v>2.2646700000000002</v>
      </c>
      <c r="BW253">
        <v>5673.59</v>
      </c>
      <c r="BX253">
        <v>425.25700000000001</v>
      </c>
      <c r="BY253">
        <v>1100.08</v>
      </c>
      <c r="BZ253">
        <v>6755.37</v>
      </c>
      <c r="CA253">
        <v>-22489</v>
      </c>
      <c r="CB253">
        <v>2033.7</v>
      </c>
      <c r="CC253">
        <v>12896.4</v>
      </c>
      <c r="CD253">
        <v>12062</v>
      </c>
      <c r="CE253">
        <v>433.91399999999999</v>
      </c>
      <c r="CF253">
        <v>18891.3</v>
      </c>
      <c r="CG253">
        <v>13954.3</v>
      </c>
      <c r="CH253">
        <v>0</v>
      </c>
      <c r="CI253">
        <v>0</v>
      </c>
      <c r="CJ253">
        <v>0</v>
      </c>
      <c r="CK253">
        <v>0</v>
      </c>
      <c r="CL253">
        <v>0</v>
      </c>
      <c r="CM253">
        <v>20.54</v>
      </c>
      <c r="CN253">
        <v>8.83</v>
      </c>
      <c r="CO253">
        <v>4.3899999999999997</v>
      </c>
      <c r="CP253">
        <v>27.12</v>
      </c>
      <c r="CQ253">
        <v>-76.95</v>
      </c>
      <c r="CR253">
        <v>9.15</v>
      </c>
      <c r="CS253">
        <v>53.82</v>
      </c>
      <c r="CT253">
        <v>49.71</v>
      </c>
      <c r="CU253">
        <v>1.83</v>
      </c>
      <c r="CV253">
        <v>98.44</v>
      </c>
      <c r="CW253">
        <v>60.88</v>
      </c>
      <c r="DH253" s="27">
        <v>3.16878E-14</v>
      </c>
      <c r="DI253">
        <v>1.2885899999999999</v>
      </c>
      <c r="DJ253">
        <v>0.12561700000000001</v>
      </c>
      <c r="DK253">
        <v>0.850464</v>
      </c>
      <c r="DL253">
        <v>-0.45968100000000001</v>
      </c>
      <c r="DM253">
        <v>0.53989299999999996</v>
      </c>
      <c r="DN253">
        <v>2.1728499999999999</v>
      </c>
      <c r="DO253">
        <v>1.82348</v>
      </c>
      <c r="DP253">
        <v>7.39533E-2</v>
      </c>
      <c r="DQ253">
        <v>6.4151600000000002</v>
      </c>
      <c r="DR253">
        <v>2.2646700000000002</v>
      </c>
      <c r="DS253" t="s">
        <v>1352</v>
      </c>
      <c r="DT253" t="s">
        <v>670</v>
      </c>
      <c r="DU253" t="s">
        <v>665</v>
      </c>
      <c r="DV253" t="s">
        <v>501</v>
      </c>
      <c r="DW253">
        <v>0</v>
      </c>
      <c r="DX253">
        <v>0</v>
      </c>
      <c r="DY253">
        <v>0</v>
      </c>
      <c r="DZ253">
        <v>0</v>
      </c>
      <c r="EC253">
        <v>5673.59</v>
      </c>
      <c r="ED253">
        <v>425.25700000000001</v>
      </c>
      <c r="EE253">
        <v>1100.08</v>
      </c>
      <c r="EF253">
        <v>6755.37</v>
      </c>
      <c r="EG253">
        <v>0</v>
      </c>
      <c r="EH253">
        <v>-22489</v>
      </c>
      <c r="EI253">
        <v>0</v>
      </c>
      <c r="EJ253">
        <v>0</v>
      </c>
      <c r="EK253">
        <v>2033.7</v>
      </c>
      <c r="EL253">
        <v>12896.4</v>
      </c>
      <c r="EM253">
        <v>12062</v>
      </c>
      <c r="EN253">
        <v>433.91399999999999</v>
      </c>
      <c r="EO253">
        <v>18891.3</v>
      </c>
      <c r="EP253">
        <v>0</v>
      </c>
      <c r="EQ253">
        <v>0</v>
      </c>
      <c r="ER253">
        <v>0</v>
      </c>
      <c r="ES253">
        <v>0</v>
      </c>
      <c r="ET253">
        <v>0</v>
      </c>
      <c r="EU253">
        <v>20.54</v>
      </c>
      <c r="EV253">
        <v>8.83</v>
      </c>
      <c r="EW253">
        <v>4.3899999999999997</v>
      </c>
      <c r="EX253">
        <v>27.12</v>
      </c>
      <c r="EY253">
        <v>0</v>
      </c>
      <c r="EZ253">
        <v>-76.95</v>
      </c>
      <c r="FA253">
        <v>0</v>
      </c>
      <c r="FB253">
        <v>0</v>
      </c>
      <c r="FC253">
        <v>9.15</v>
      </c>
      <c r="FD253">
        <v>53.82</v>
      </c>
      <c r="FE253">
        <v>49.71</v>
      </c>
      <c r="FF253">
        <v>1.83</v>
      </c>
      <c r="FG253">
        <v>98.44</v>
      </c>
      <c r="FT253" s="27">
        <v>3.16878E-14</v>
      </c>
      <c r="FU253">
        <v>1.2885899999999999</v>
      </c>
      <c r="FV253">
        <v>0.12561700000000001</v>
      </c>
      <c r="FW253">
        <v>0.850464</v>
      </c>
      <c r="FX253">
        <v>0</v>
      </c>
      <c r="FY253">
        <v>-0.45968100000000001</v>
      </c>
      <c r="FZ253">
        <v>0</v>
      </c>
      <c r="GA253">
        <v>0</v>
      </c>
      <c r="GB253">
        <v>0.53989299999999996</v>
      </c>
      <c r="GC253">
        <v>2.1728499999999999</v>
      </c>
      <c r="GD253">
        <v>1.82348</v>
      </c>
      <c r="GE253">
        <v>7.39533E-2</v>
      </c>
      <c r="GF253">
        <v>6.4151600000000002</v>
      </c>
      <c r="GG253">
        <v>9372.66</v>
      </c>
      <c r="GH253">
        <v>1208.05</v>
      </c>
      <c r="GI253">
        <v>1100.08</v>
      </c>
      <c r="GJ253">
        <v>17736.900000000001</v>
      </c>
      <c r="GK253">
        <v>5894.96</v>
      </c>
      <c r="GL253">
        <v>15077.5</v>
      </c>
      <c r="GM253">
        <v>10697.7</v>
      </c>
      <c r="GN253">
        <v>540.49900000000002</v>
      </c>
      <c r="GO253">
        <v>61628.4</v>
      </c>
      <c r="GP253">
        <v>0</v>
      </c>
      <c r="GQ253">
        <v>0</v>
      </c>
      <c r="GR253">
        <v>0</v>
      </c>
      <c r="GS253">
        <v>0</v>
      </c>
      <c r="GT253">
        <v>34</v>
      </c>
      <c r="GU253">
        <v>21.1</v>
      </c>
      <c r="GV253">
        <v>4.3899999999999997</v>
      </c>
      <c r="GW253">
        <v>72</v>
      </c>
      <c r="GX253">
        <v>27.08</v>
      </c>
      <c r="GY253">
        <v>61.93</v>
      </c>
      <c r="GZ253">
        <v>44.65</v>
      </c>
      <c r="HA253">
        <v>2.41</v>
      </c>
      <c r="HB253">
        <v>267.56</v>
      </c>
      <c r="HC253">
        <v>34</v>
      </c>
      <c r="HD253">
        <v>21.1</v>
      </c>
      <c r="HE253">
        <v>4.3899999999999997</v>
      </c>
      <c r="HF253">
        <v>72</v>
      </c>
      <c r="HG253">
        <v>27.08</v>
      </c>
      <c r="HH253">
        <v>61.93</v>
      </c>
      <c r="HI253">
        <v>44.65</v>
      </c>
      <c r="HJ253">
        <v>2.41</v>
      </c>
      <c r="HK253">
        <v>267.56</v>
      </c>
      <c r="ID253" s="27">
        <v>3.16878E-14</v>
      </c>
      <c r="IE253">
        <v>3.2191900000000002</v>
      </c>
      <c r="IF253">
        <v>0.12561700000000001</v>
      </c>
      <c r="IG253">
        <v>2.29183</v>
      </c>
      <c r="IH253">
        <v>1.7213499999999999</v>
      </c>
      <c r="II253">
        <v>2.2057600000000002</v>
      </c>
      <c r="IJ253">
        <v>1.7518499999999999</v>
      </c>
      <c r="IK253">
        <v>0.114331</v>
      </c>
      <c r="IL253">
        <v>11.4299</v>
      </c>
      <c r="IM253">
        <v>65.599999999999994</v>
      </c>
      <c r="IN253">
        <v>28.8</v>
      </c>
      <c r="IO253">
        <v>36.799999999999997</v>
      </c>
      <c r="IP253">
        <v>65.599999999999994</v>
      </c>
      <c r="IQ253">
        <v>28.8</v>
      </c>
      <c r="IR253">
        <v>36.799999999999997</v>
      </c>
      <c r="IU253">
        <v>60.88</v>
      </c>
      <c r="IV253">
        <v>0</v>
      </c>
      <c r="IW253">
        <v>60.88</v>
      </c>
      <c r="IX253">
        <v>0</v>
      </c>
      <c r="IY253">
        <v>60.88</v>
      </c>
      <c r="IZ253">
        <v>0</v>
      </c>
      <c r="JA253">
        <v>131.49</v>
      </c>
      <c r="JB253">
        <v>0</v>
      </c>
      <c r="JK253">
        <v>1</v>
      </c>
      <c r="JL253">
        <v>14.793900000000001</v>
      </c>
      <c r="JM253">
        <v>14.793900000000001</v>
      </c>
      <c r="JP253">
        <v>22495.599999999999</v>
      </c>
      <c r="JQ253">
        <v>14.793900000000001</v>
      </c>
      <c r="JR253">
        <v>2.11</v>
      </c>
      <c r="JS253">
        <v>1.34</v>
      </c>
      <c r="JT253">
        <v>4.82</v>
      </c>
      <c r="JU253">
        <v>2.11</v>
      </c>
      <c r="JV253">
        <v>1.34</v>
      </c>
      <c r="JW253">
        <v>4.82</v>
      </c>
      <c r="JZ253">
        <v>2</v>
      </c>
      <c r="KA253">
        <v>8</v>
      </c>
      <c r="KB253">
        <v>90.302999999999997</v>
      </c>
      <c r="KC253">
        <v>91.778599999999997</v>
      </c>
      <c r="KD253">
        <v>90.302999999999997</v>
      </c>
      <c r="KE253">
        <v>91.778599999999997</v>
      </c>
      <c r="KF253">
        <v>141.64099999999999</v>
      </c>
      <c r="KG253">
        <v>144.16399999999999</v>
      </c>
      <c r="KJ253">
        <v>1153.1600000000001</v>
      </c>
      <c r="KK253">
        <v>106.14400000000001</v>
      </c>
      <c r="KL253">
        <v>219.49799999999999</v>
      </c>
      <c r="KM253">
        <v>1316.31</v>
      </c>
      <c r="KN253">
        <v>0</v>
      </c>
      <c r="KO253">
        <v>-3451.74</v>
      </c>
      <c r="KP253">
        <v>0</v>
      </c>
      <c r="KQ253">
        <v>0</v>
      </c>
      <c r="KR253">
        <v>441.303</v>
      </c>
      <c r="KS253">
        <v>2477.4499999999998</v>
      </c>
      <c r="KT253">
        <v>2466.0500000000002</v>
      </c>
      <c r="KU253">
        <v>95.033199999999994</v>
      </c>
      <c r="KV253">
        <v>4823.21</v>
      </c>
      <c r="KW253">
        <v>0</v>
      </c>
      <c r="KX253">
        <v>0</v>
      </c>
      <c r="KY253">
        <v>0</v>
      </c>
      <c r="KZ253">
        <v>0</v>
      </c>
      <c r="LA253">
        <v>0</v>
      </c>
      <c r="LB253">
        <v>1153.1600000000001</v>
      </c>
      <c r="LC253">
        <v>106.14400000000001</v>
      </c>
      <c r="LD253">
        <v>219.49799999999999</v>
      </c>
      <c r="LE253">
        <v>1316.31</v>
      </c>
      <c r="LF253">
        <v>-3451.74</v>
      </c>
      <c r="LG253">
        <v>441.303</v>
      </c>
      <c r="LH253">
        <v>2477.4499999999998</v>
      </c>
      <c r="LI253">
        <v>2466.0500000000002</v>
      </c>
      <c r="LJ253">
        <v>95.033199999999994</v>
      </c>
      <c r="LK253">
        <v>4823.21</v>
      </c>
      <c r="LL253">
        <v>0</v>
      </c>
      <c r="LM253">
        <v>0</v>
      </c>
      <c r="LN253">
        <v>0</v>
      </c>
      <c r="LO253">
        <v>0</v>
      </c>
      <c r="LP253">
        <v>1955.53</v>
      </c>
      <c r="LQ253">
        <v>294.27100000000002</v>
      </c>
      <c r="LR253">
        <v>219.49799999999999</v>
      </c>
      <c r="LS253">
        <v>3444.21</v>
      </c>
      <c r="LT253">
        <v>1278.6099999999999</v>
      </c>
      <c r="LU253">
        <v>3076.41</v>
      </c>
      <c r="LV253">
        <v>2209.0100000000002</v>
      </c>
      <c r="LW253">
        <v>129.84899999999999</v>
      </c>
      <c r="LX253">
        <v>12607.4</v>
      </c>
      <c r="LY253">
        <v>0</v>
      </c>
      <c r="LZ253">
        <v>0</v>
      </c>
      <c r="MA253">
        <v>0</v>
      </c>
      <c r="MB253">
        <v>0</v>
      </c>
    </row>
    <row r="254" spans="1:340" x14ac:dyDescent="0.25">
      <c r="A254" s="26">
        <v>44502.623449074075</v>
      </c>
      <c r="B254" t="s">
        <v>1594</v>
      </c>
      <c r="C254" t="s">
        <v>1165</v>
      </c>
      <c r="D254">
        <v>3</v>
      </c>
      <c r="E254">
        <v>8</v>
      </c>
      <c r="F254">
        <v>6960</v>
      </c>
      <c r="G254" t="s">
        <v>87</v>
      </c>
      <c r="H254" t="s">
        <v>393</v>
      </c>
      <c r="I254">
        <v>0</v>
      </c>
      <c r="J254">
        <v>0</v>
      </c>
      <c r="K254">
        <v>0</v>
      </c>
      <c r="L254">
        <v>36.200000000000003</v>
      </c>
      <c r="O254">
        <v>1821.16</v>
      </c>
      <c r="P254">
        <v>86.986000000000004</v>
      </c>
      <c r="Q254">
        <v>1100.08</v>
      </c>
      <c r="R254">
        <v>8510.7000000000007</v>
      </c>
      <c r="S254">
        <v>0</v>
      </c>
      <c r="T254">
        <v>-21903.200000000001</v>
      </c>
      <c r="U254">
        <v>0</v>
      </c>
      <c r="V254">
        <v>0</v>
      </c>
      <c r="W254">
        <v>2033.7</v>
      </c>
      <c r="X254">
        <v>12894.3</v>
      </c>
      <c r="Y254">
        <v>12062</v>
      </c>
      <c r="Z254">
        <v>433.91399999999999</v>
      </c>
      <c r="AA254">
        <v>17039.599999999999</v>
      </c>
      <c r="AB254">
        <v>11518.9</v>
      </c>
      <c r="AC254">
        <v>0</v>
      </c>
      <c r="AD254">
        <v>0</v>
      </c>
      <c r="AE254">
        <v>0</v>
      </c>
      <c r="AF254">
        <v>0</v>
      </c>
      <c r="AG254">
        <v>0</v>
      </c>
      <c r="AH254">
        <v>0</v>
      </c>
      <c r="AI254">
        <v>6.78</v>
      </c>
      <c r="AJ254">
        <v>1.79</v>
      </c>
      <c r="AK254">
        <v>4.41</v>
      </c>
      <c r="AL254">
        <v>33.9</v>
      </c>
      <c r="AM254">
        <v>0</v>
      </c>
      <c r="AN254">
        <v>-73.83</v>
      </c>
      <c r="AO254">
        <v>0</v>
      </c>
      <c r="AP254">
        <v>0</v>
      </c>
      <c r="AQ254">
        <v>9.4</v>
      </c>
      <c r="AR254">
        <v>53.8</v>
      </c>
      <c r="AS254">
        <v>50.34</v>
      </c>
      <c r="AT254">
        <v>1.88</v>
      </c>
      <c r="AU254">
        <v>88.47</v>
      </c>
      <c r="AV254">
        <v>46.88</v>
      </c>
      <c r="BI254">
        <v>0</v>
      </c>
      <c r="BJ254">
        <v>0.432529</v>
      </c>
      <c r="BK254">
        <v>0.12561700000000001</v>
      </c>
      <c r="BL254">
        <v>0.84956600000000004</v>
      </c>
      <c r="BM254">
        <v>0</v>
      </c>
      <c r="BN254">
        <v>-0.45116699999999998</v>
      </c>
      <c r="BO254">
        <v>0</v>
      </c>
      <c r="BP254">
        <v>0</v>
      </c>
      <c r="BQ254">
        <v>0.53989299999999996</v>
      </c>
      <c r="BR254">
        <v>2.1635</v>
      </c>
      <c r="BS254">
        <v>1.82348</v>
      </c>
      <c r="BT254">
        <v>7.39533E-2</v>
      </c>
      <c r="BU254">
        <v>5.5573699999999997</v>
      </c>
      <c r="BV254">
        <v>1.40771</v>
      </c>
      <c r="BW254">
        <v>1821.16</v>
      </c>
      <c r="BX254">
        <v>86.986000000000004</v>
      </c>
      <c r="BY254">
        <v>1100.08</v>
      </c>
      <c r="BZ254">
        <v>8510.7000000000007</v>
      </c>
      <c r="CA254">
        <v>-21903.200000000001</v>
      </c>
      <c r="CB254">
        <v>2033.7</v>
      </c>
      <c r="CC254">
        <v>12894.3</v>
      </c>
      <c r="CD254">
        <v>12062</v>
      </c>
      <c r="CE254">
        <v>433.91399999999999</v>
      </c>
      <c r="CF254">
        <v>17039.599999999999</v>
      </c>
      <c r="CG254">
        <v>11518.9</v>
      </c>
      <c r="CH254">
        <v>0</v>
      </c>
      <c r="CI254">
        <v>0</v>
      </c>
      <c r="CJ254">
        <v>0</v>
      </c>
      <c r="CK254">
        <v>0</v>
      </c>
      <c r="CL254">
        <v>0</v>
      </c>
      <c r="CM254">
        <v>6.78</v>
      </c>
      <c r="CN254">
        <v>1.79</v>
      </c>
      <c r="CO254">
        <v>4.41</v>
      </c>
      <c r="CP254">
        <v>33.9</v>
      </c>
      <c r="CQ254">
        <v>-73.83</v>
      </c>
      <c r="CR254">
        <v>9.4</v>
      </c>
      <c r="CS254">
        <v>53.8</v>
      </c>
      <c r="CT254">
        <v>50.34</v>
      </c>
      <c r="CU254">
        <v>1.88</v>
      </c>
      <c r="CV254">
        <v>88.47</v>
      </c>
      <c r="CW254">
        <v>46.88</v>
      </c>
      <c r="DH254">
        <v>0</v>
      </c>
      <c r="DI254">
        <v>0.432529</v>
      </c>
      <c r="DJ254">
        <v>0.12561700000000001</v>
      </c>
      <c r="DK254">
        <v>0.84956600000000004</v>
      </c>
      <c r="DL254">
        <v>-0.45116699999999998</v>
      </c>
      <c r="DM254">
        <v>0.53989299999999996</v>
      </c>
      <c r="DN254">
        <v>2.1635</v>
      </c>
      <c r="DO254">
        <v>1.82348</v>
      </c>
      <c r="DP254">
        <v>7.39533E-2</v>
      </c>
      <c r="DQ254">
        <v>5.5573699999999997</v>
      </c>
      <c r="DR254">
        <v>1.40771</v>
      </c>
      <c r="DS254" t="s">
        <v>1352</v>
      </c>
      <c r="DT254" t="s">
        <v>670</v>
      </c>
      <c r="DU254" t="s">
        <v>665</v>
      </c>
      <c r="DV254" t="s">
        <v>501</v>
      </c>
      <c r="DW254">
        <v>0</v>
      </c>
      <c r="DX254">
        <v>0</v>
      </c>
      <c r="DY254">
        <v>0</v>
      </c>
      <c r="DZ254">
        <v>0</v>
      </c>
      <c r="EC254">
        <v>1821.16</v>
      </c>
      <c r="ED254">
        <v>86.986000000000004</v>
      </c>
      <c r="EE254">
        <v>1100.08</v>
      </c>
      <c r="EF254">
        <v>8510.7000000000007</v>
      </c>
      <c r="EG254">
        <v>0</v>
      </c>
      <c r="EH254">
        <v>-21903.200000000001</v>
      </c>
      <c r="EI254">
        <v>0</v>
      </c>
      <c r="EJ254">
        <v>0</v>
      </c>
      <c r="EK254">
        <v>2033.7</v>
      </c>
      <c r="EL254">
        <v>12894.3</v>
      </c>
      <c r="EM254">
        <v>12062</v>
      </c>
      <c r="EN254">
        <v>433.91399999999999</v>
      </c>
      <c r="EO254">
        <v>17039.599999999999</v>
      </c>
      <c r="EP254">
        <v>0</v>
      </c>
      <c r="EQ254">
        <v>0</v>
      </c>
      <c r="ER254">
        <v>0</v>
      </c>
      <c r="ES254">
        <v>0</v>
      </c>
      <c r="ET254">
        <v>0</v>
      </c>
      <c r="EU254">
        <v>6.78</v>
      </c>
      <c r="EV254">
        <v>1.79</v>
      </c>
      <c r="EW254">
        <v>4.41</v>
      </c>
      <c r="EX254">
        <v>33.9</v>
      </c>
      <c r="EY254">
        <v>0</v>
      </c>
      <c r="EZ254">
        <v>-73.83</v>
      </c>
      <c r="FA254">
        <v>0</v>
      </c>
      <c r="FB254">
        <v>0</v>
      </c>
      <c r="FC254">
        <v>9.4</v>
      </c>
      <c r="FD254">
        <v>53.8</v>
      </c>
      <c r="FE254">
        <v>50.34</v>
      </c>
      <c r="FF254">
        <v>1.88</v>
      </c>
      <c r="FG254">
        <v>88.47</v>
      </c>
      <c r="FT254">
        <v>0</v>
      </c>
      <c r="FU254">
        <v>0.432529</v>
      </c>
      <c r="FV254">
        <v>0.12561700000000001</v>
      </c>
      <c r="FW254">
        <v>0.84956600000000004</v>
      </c>
      <c r="FX254">
        <v>0</v>
      </c>
      <c r="FY254">
        <v>-0.45116699999999998</v>
      </c>
      <c r="FZ254">
        <v>0</v>
      </c>
      <c r="GA254">
        <v>0</v>
      </c>
      <c r="GB254">
        <v>0.53989299999999996</v>
      </c>
      <c r="GC254">
        <v>2.1635</v>
      </c>
      <c r="GD254">
        <v>1.82348</v>
      </c>
      <c r="GE254">
        <v>7.39533E-2</v>
      </c>
      <c r="GF254">
        <v>5.5573699999999997</v>
      </c>
      <c r="GG254">
        <v>6744.16</v>
      </c>
      <c r="GH254">
        <v>78.1023</v>
      </c>
      <c r="GI254">
        <v>1100.08</v>
      </c>
      <c r="GJ254">
        <v>18361.400000000001</v>
      </c>
      <c r="GK254">
        <v>5894.96</v>
      </c>
      <c r="GL254">
        <v>15077.5</v>
      </c>
      <c r="GM254">
        <v>10697.7</v>
      </c>
      <c r="GN254">
        <v>540.49900000000002</v>
      </c>
      <c r="GO254">
        <v>58494.5</v>
      </c>
      <c r="GP254">
        <v>0</v>
      </c>
      <c r="GQ254">
        <v>0</v>
      </c>
      <c r="GR254">
        <v>0</v>
      </c>
      <c r="GS254">
        <v>0</v>
      </c>
      <c r="GT254">
        <v>25.3</v>
      </c>
      <c r="GU254">
        <v>2.04</v>
      </c>
      <c r="GV254">
        <v>4.41</v>
      </c>
      <c r="GW254">
        <v>75.14</v>
      </c>
      <c r="GX254">
        <v>27.51</v>
      </c>
      <c r="GY254">
        <v>62.36</v>
      </c>
      <c r="GZ254">
        <v>44.98</v>
      </c>
      <c r="HA254">
        <v>2.64</v>
      </c>
      <c r="HB254">
        <v>244.38</v>
      </c>
      <c r="HC254">
        <v>25.3</v>
      </c>
      <c r="HD254">
        <v>2.04</v>
      </c>
      <c r="HE254">
        <v>4.41</v>
      </c>
      <c r="HF254">
        <v>75.14</v>
      </c>
      <c r="HG254">
        <v>27.51</v>
      </c>
      <c r="HH254">
        <v>62.36</v>
      </c>
      <c r="HI254">
        <v>44.98</v>
      </c>
      <c r="HJ254">
        <v>2.64</v>
      </c>
      <c r="HK254">
        <v>244.38</v>
      </c>
      <c r="ID254">
        <v>0</v>
      </c>
      <c r="IE254">
        <v>0.50184499999999999</v>
      </c>
      <c r="IF254">
        <v>0.12561700000000001</v>
      </c>
      <c r="IG254">
        <v>2.2715100000000001</v>
      </c>
      <c r="IH254">
        <v>1.7213499999999999</v>
      </c>
      <c r="II254">
        <v>2.2057600000000002</v>
      </c>
      <c r="IJ254">
        <v>1.7518499999999999</v>
      </c>
      <c r="IK254">
        <v>0.114331</v>
      </c>
      <c r="IL254">
        <v>8.6922599999999992</v>
      </c>
      <c r="IM254">
        <v>66.400000000000006</v>
      </c>
      <c r="IN254">
        <v>30.2</v>
      </c>
      <c r="IO254">
        <v>36.200000000000003</v>
      </c>
      <c r="IP254">
        <v>66.400000000000006</v>
      </c>
      <c r="IQ254">
        <v>30.2</v>
      </c>
      <c r="IR254">
        <v>36.200000000000003</v>
      </c>
      <c r="IU254">
        <v>46.88</v>
      </c>
      <c r="IV254">
        <v>0</v>
      </c>
      <c r="IW254">
        <v>46.88</v>
      </c>
      <c r="IX254">
        <v>0</v>
      </c>
      <c r="IY254">
        <v>46.88</v>
      </c>
      <c r="IZ254">
        <v>0</v>
      </c>
      <c r="JA254">
        <v>106.89</v>
      </c>
      <c r="JB254">
        <v>0</v>
      </c>
      <c r="JK254">
        <v>1</v>
      </c>
      <c r="JL254">
        <v>14.4201</v>
      </c>
      <c r="JM254">
        <v>14.4201</v>
      </c>
      <c r="JP254">
        <v>21909.7</v>
      </c>
      <c r="JQ254">
        <v>14.4201</v>
      </c>
      <c r="JR254">
        <v>2.04</v>
      </c>
      <c r="JS254">
        <v>1.3</v>
      </c>
      <c r="JT254">
        <v>4.43</v>
      </c>
      <c r="JU254">
        <v>2.04</v>
      </c>
      <c r="JV254">
        <v>1.3</v>
      </c>
      <c r="JW254">
        <v>4.43</v>
      </c>
      <c r="JZ254">
        <v>2</v>
      </c>
      <c r="KA254">
        <v>8</v>
      </c>
      <c r="KB254">
        <v>44.411499999999997</v>
      </c>
      <c r="KC254">
        <v>44.950600000000001</v>
      </c>
      <c r="KD254">
        <v>44.411499999999997</v>
      </c>
      <c r="KE254">
        <v>44.950600000000001</v>
      </c>
      <c r="KF254">
        <v>51.549399999999999</v>
      </c>
      <c r="KG254">
        <v>52.234099999999998</v>
      </c>
      <c r="KJ254">
        <v>385.10399999999998</v>
      </c>
      <c r="KK254">
        <v>21.724900000000002</v>
      </c>
      <c r="KL254">
        <v>219.49799999999999</v>
      </c>
      <c r="KM254">
        <v>1668.96</v>
      </c>
      <c r="KN254">
        <v>0</v>
      </c>
      <c r="KO254">
        <v>-3339.45</v>
      </c>
      <c r="KP254">
        <v>0</v>
      </c>
      <c r="KQ254">
        <v>0</v>
      </c>
      <c r="KR254">
        <v>441.303</v>
      </c>
      <c r="KS254">
        <v>2475.8000000000002</v>
      </c>
      <c r="KT254">
        <v>2466.0500000000002</v>
      </c>
      <c r="KU254">
        <v>95.033199999999994</v>
      </c>
      <c r="KV254">
        <v>4434.0200000000004</v>
      </c>
      <c r="KW254">
        <v>0</v>
      </c>
      <c r="KX254">
        <v>0</v>
      </c>
      <c r="KY254">
        <v>0</v>
      </c>
      <c r="KZ254">
        <v>0</v>
      </c>
      <c r="LA254">
        <v>0</v>
      </c>
      <c r="LB254">
        <v>385.10399999999998</v>
      </c>
      <c r="LC254">
        <v>21.724900000000002</v>
      </c>
      <c r="LD254">
        <v>219.49799999999999</v>
      </c>
      <c r="LE254">
        <v>1668.96</v>
      </c>
      <c r="LF254">
        <v>-3339.45</v>
      </c>
      <c r="LG254">
        <v>441.303</v>
      </c>
      <c r="LH254">
        <v>2475.8000000000002</v>
      </c>
      <c r="LI254">
        <v>2466.0500000000002</v>
      </c>
      <c r="LJ254">
        <v>95.033199999999994</v>
      </c>
      <c r="LK254">
        <v>4434.0200000000004</v>
      </c>
      <c r="LL254">
        <v>0</v>
      </c>
      <c r="LM254">
        <v>0</v>
      </c>
      <c r="LN254">
        <v>0</v>
      </c>
      <c r="LO254">
        <v>0</v>
      </c>
      <c r="LP254">
        <v>1426.73</v>
      </c>
      <c r="LQ254">
        <v>20.067299999999999</v>
      </c>
      <c r="LR254">
        <v>219.49799999999999</v>
      </c>
      <c r="LS254">
        <v>3568.03</v>
      </c>
      <c r="LT254">
        <v>1278.6099999999999</v>
      </c>
      <c r="LU254">
        <v>3076.41</v>
      </c>
      <c r="LV254">
        <v>2209.0100000000002</v>
      </c>
      <c r="LW254">
        <v>129.84899999999999</v>
      </c>
      <c r="LX254">
        <v>11928.2</v>
      </c>
      <c r="LY254">
        <v>0</v>
      </c>
      <c r="LZ254">
        <v>0</v>
      </c>
      <c r="MA254">
        <v>0</v>
      </c>
      <c r="MB254">
        <v>0</v>
      </c>
    </row>
    <row r="255" spans="1:340" x14ac:dyDescent="0.25">
      <c r="A255" s="26">
        <v>44502.624027777776</v>
      </c>
      <c r="B255" t="s">
        <v>1595</v>
      </c>
      <c r="C255" t="s">
        <v>1167</v>
      </c>
      <c r="D255">
        <v>4</v>
      </c>
      <c r="E255">
        <v>8</v>
      </c>
      <c r="F255">
        <v>6960</v>
      </c>
      <c r="G255" t="s">
        <v>87</v>
      </c>
      <c r="H255" t="s">
        <v>393</v>
      </c>
      <c r="I255">
        <v>0</v>
      </c>
      <c r="J255">
        <v>0</v>
      </c>
      <c r="K255">
        <v>0</v>
      </c>
      <c r="L255">
        <v>35</v>
      </c>
      <c r="O255">
        <v>4040.53</v>
      </c>
      <c r="P255">
        <v>682.25300000000004</v>
      </c>
      <c r="Q255">
        <v>1100.08</v>
      </c>
      <c r="R255">
        <v>6333.02</v>
      </c>
      <c r="S255">
        <v>0</v>
      </c>
      <c r="T255">
        <v>-22822.5</v>
      </c>
      <c r="U255">
        <v>0</v>
      </c>
      <c r="V255">
        <v>0</v>
      </c>
      <c r="W255">
        <v>2033.7</v>
      </c>
      <c r="X255">
        <v>12941.9</v>
      </c>
      <c r="Y255">
        <v>12062</v>
      </c>
      <c r="Z255">
        <v>433.91399999999999</v>
      </c>
      <c r="AA255">
        <v>16804.900000000001</v>
      </c>
      <c r="AB255">
        <v>12155.9</v>
      </c>
      <c r="AC255">
        <v>0</v>
      </c>
      <c r="AD255">
        <v>0</v>
      </c>
      <c r="AE255">
        <v>0</v>
      </c>
      <c r="AF255">
        <v>0</v>
      </c>
      <c r="AG255">
        <v>0</v>
      </c>
      <c r="AH255">
        <v>0</v>
      </c>
      <c r="AI255">
        <v>14.61</v>
      </c>
      <c r="AJ255">
        <v>11.72</v>
      </c>
      <c r="AK255">
        <v>4.3899999999999997</v>
      </c>
      <c r="AL255">
        <v>24.48</v>
      </c>
      <c r="AM255">
        <v>0</v>
      </c>
      <c r="AN255">
        <v>-77.98</v>
      </c>
      <c r="AO255">
        <v>0</v>
      </c>
      <c r="AP255">
        <v>0</v>
      </c>
      <c r="AQ255">
        <v>9.15</v>
      </c>
      <c r="AR255">
        <v>54.17</v>
      </c>
      <c r="AS255">
        <v>49.82</v>
      </c>
      <c r="AT255">
        <v>1.82</v>
      </c>
      <c r="AU255">
        <v>92.18</v>
      </c>
      <c r="AV255">
        <v>55.2</v>
      </c>
      <c r="BI255">
        <v>0</v>
      </c>
      <c r="BJ255">
        <v>2.2725599999999999</v>
      </c>
      <c r="BK255">
        <v>0.12561700000000001</v>
      </c>
      <c r="BL255">
        <v>0.57930000000000004</v>
      </c>
      <c r="BM255">
        <v>0</v>
      </c>
      <c r="BN255">
        <v>-0.43352400000000002</v>
      </c>
      <c r="BO255">
        <v>0</v>
      </c>
      <c r="BP255">
        <v>0</v>
      </c>
      <c r="BQ255">
        <v>0.53989299999999996</v>
      </c>
      <c r="BR255">
        <v>2.1850200000000002</v>
      </c>
      <c r="BS255">
        <v>1.82348</v>
      </c>
      <c r="BT255">
        <v>7.39533E-2</v>
      </c>
      <c r="BU255">
        <v>7.1662999999999997</v>
      </c>
      <c r="BV255">
        <v>2.9774799999999999</v>
      </c>
      <c r="BW255">
        <v>4040.53</v>
      </c>
      <c r="BX255">
        <v>682.25300000000004</v>
      </c>
      <c r="BY255">
        <v>1100.08</v>
      </c>
      <c r="BZ255">
        <v>6333.02</v>
      </c>
      <c r="CA255">
        <v>-22822.5</v>
      </c>
      <c r="CB255">
        <v>2033.7</v>
      </c>
      <c r="CC255">
        <v>12941.9</v>
      </c>
      <c r="CD255">
        <v>12062</v>
      </c>
      <c r="CE255">
        <v>433.91399999999999</v>
      </c>
      <c r="CF255">
        <v>16804.900000000001</v>
      </c>
      <c r="CG255">
        <v>12155.9</v>
      </c>
      <c r="CH255">
        <v>0</v>
      </c>
      <c r="CI255">
        <v>0</v>
      </c>
      <c r="CJ255">
        <v>0</v>
      </c>
      <c r="CK255">
        <v>0</v>
      </c>
      <c r="CL255">
        <v>0</v>
      </c>
      <c r="CM255">
        <v>14.61</v>
      </c>
      <c r="CN255">
        <v>11.72</v>
      </c>
      <c r="CO255">
        <v>4.3899999999999997</v>
      </c>
      <c r="CP255">
        <v>24.48</v>
      </c>
      <c r="CQ255">
        <v>-77.98</v>
      </c>
      <c r="CR255">
        <v>9.15</v>
      </c>
      <c r="CS255">
        <v>54.17</v>
      </c>
      <c r="CT255">
        <v>49.82</v>
      </c>
      <c r="CU255">
        <v>1.82</v>
      </c>
      <c r="CV255">
        <v>92.18</v>
      </c>
      <c r="CW255">
        <v>55.2</v>
      </c>
      <c r="DH255">
        <v>0</v>
      </c>
      <c r="DI255">
        <v>2.2725599999999999</v>
      </c>
      <c r="DJ255">
        <v>0.12561700000000001</v>
      </c>
      <c r="DK255">
        <v>0.57930000000000004</v>
      </c>
      <c r="DL255">
        <v>-0.43352400000000002</v>
      </c>
      <c r="DM255">
        <v>0.53989299999999996</v>
      </c>
      <c r="DN255">
        <v>2.1850200000000002</v>
      </c>
      <c r="DO255">
        <v>1.82348</v>
      </c>
      <c r="DP255">
        <v>7.39533E-2</v>
      </c>
      <c r="DQ255">
        <v>7.1662999999999997</v>
      </c>
      <c r="DR255">
        <v>2.9774799999999999</v>
      </c>
      <c r="DS255" t="s">
        <v>1352</v>
      </c>
      <c r="DT255" t="s">
        <v>670</v>
      </c>
      <c r="DU255" t="s">
        <v>665</v>
      </c>
      <c r="DV255" t="s">
        <v>501</v>
      </c>
      <c r="DW255">
        <v>0</v>
      </c>
      <c r="DX255">
        <v>0</v>
      </c>
      <c r="DY255">
        <v>0</v>
      </c>
      <c r="DZ255">
        <v>0</v>
      </c>
      <c r="EC255">
        <v>4040.53</v>
      </c>
      <c r="ED255">
        <v>682.25300000000004</v>
      </c>
      <c r="EE255">
        <v>1100.08</v>
      </c>
      <c r="EF255">
        <v>6333.02</v>
      </c>
      <c r="EG255">
        <v>0</v>
      </c>
      <c r="EH255">
        <v>-22822.5</v>
      </c>
      <c r="EI255">
        <v>0</v>
      </c>
      <c r="EJ255">
        <v>0</v>
      </c>
      <c r="EK255">
        <v>2033.7</v>
      </c>
      <c r="EL255">
        <v>12941.9</v>
      </c>
      <c r="EM255">
        <v>12062</v>
      </c>
      <c r="EN255">
        <v>433.91399999999999</v>
      </c>
      <c r="EO255">
        <v>16804.900000000001</v>
      </c>
      <c r="EP255">
        <v>0</v>
      </c>
      <c r="EQ255">
        <v>0</v>
      </c>
      <c r="ER255">
        <v>0</v>
      </c>
      <c r="ES255">
        <v>0</v>
      </c>
      <c r="ET255">
        <v>0</v>
      </c>
      <c r="EU255">
        <v>14.61</v>
      </c>
      <c r="EV255">
        <v>11.72</v>
      </c>
      <c r="EW255">
        <v>4.3899999999999997</v>
      </c>
      <c r="EX255">
        <v>24.48</v>
      </c>
      <c r="EY255">
        <v>0</v>
      </c>
      <c r="EZ255">
        <v>-77.98</v>
      </c>
      <c r="FA255">
        <v>0</v>
      </c>
      <c r="FB255">
        <v>0</v>
      </c>
      <c r="FC255">
        <v>9.15</v>
      </c>
      <c r="FD255">
        <v>54.17</v>
      </c>
      <c r="FE255">
        <v>49.82</v>
      </c>
      <c r="FF255">
        <v>1.82</v>
      </c>
      <c r="FG255">
        <v>92.18</v>
      </c>
      <c r="FT255">
        <v>0</v>
      </c>
      <c r="FU255">
        <v>2.2725599999999999</v>
      </c>
      <c r="FV255">
        <v>0.12561700000000001</v>
      </c>
      <c r="FW255">
        <v>0.57930000000000004</v>
      </c>
      <c r="FX255">
        <v>0</v>
      </c>
      <c r="FY255">
        <v>-0.43352400000000002</v>
      </c>
      <c r="FZ255">
        <v>0</v>
      </c>
      <c r="GA255">
        <v>0</v>
      </c>
      <c r="GB255">
        <v>0.53989299999999996</v>
      </c>
      <c r="GC255">
        <v>2.1850200000000002</v>
      </c>
      <c r="GD255">
        <v>1.82348</v>
      </c>
      <c r="GE255">
        <v>7.39533E-2</v>
      </c>
      <c r="GF255">
        <v>7.1662999999999997</v>
      </c>
      <c r="GG255">
        <v>7055.17</v>
      </c>
      <c r="GH255">
        <v>1888.56</v>
      </c>
      <c r="GI255">
        <v>1100.08</v>
      </c>
      <c r="GJ255">
        <v>17019.8</v>
      </c>
      <c r="GK255">
        <v>5894.96</v>
      </c>
      <c r="GL255">
        <v>15077.5</v>
      </c>
      <c r="GM255">
        <v>10697.7</v>
      </c>
      <c r="GN255">
        <v>540.49900000000002</v>
      </c>
      <c r="GO255">
        <v>59274.3</v>
      </c>
      <c r="GP255">
        <v>0</v>
      </c>
      <c r="GQ255">
        <v>0</v>
      </c>
      <c r="GR255">
        <v>0</v>
      </c>
      <c r="GS255">
        <v>0</v>
      </c>
      <c r="GT255">
        <v>25.57</v>
      </c>
      <c r="GU255">
        <v>30.27</v>
      </c>
      <c r="GV255">
        <v>4.3899999999999997</v>
      </c>
      <c r="GW255">
        <v>67.260000000000005</v>
      </c>
      <c r="GX255">
        <v>26.91</v>
      </c>
      <c r="GY255">
        <v>61.94</v>
      </c>
      <c r="GZ255">
        <v>44.64</v>
      </c>
      <c r="HA255">
        <v>2.29</v>
      </c>
      <c r="HB255">
        <v>263.27</v>
      </c>
      <c r="HC255">
        <v>25.57</v>
      </c>
      <c r="HD255">
        <v>30.27</v>
      </c>
      <c r="HE255">
        <v>4.3899999999999997</v>
      </c>
      <c r="HF255">
        <v>67.260000000000005</v>
      </c>
      <c r="HG255">
        <v>26.91</v>
      </c>
      <c r="HH255">
        <v>61.94</v>
      </c>
      <c r="HI255">
        <v>44.64</v>
      </c>
      <c r="HJ255">
        <v>2.29</v>
      </c>
      <c r="HK255">
        <v>263.27</v>
      </c>
      <c r="ID255">
        <v>0</v>
      </c>
      <c r="IE255">
        <v>5.29216</v>
      </c>
      <c r="IF255">
        <v>0.12561700000000001</v>
      </c>
      <c r="IG255">
        <v>2.07504</v>
      </c>
      <c r="IH255">
        <v>1.7213499999999999</v>
      </c>
      <c r="II255">
        <v>2.2057600000000002</v>
      </c>
      <c r="IJ255">
        <v>1.7518499999999999</v>
      </c>
      <c r="IK255">
        <v>0.114331</v>
      </c>
      <c r="IL255">
        <v>13.286099999999999</v>
      </c>
      <c r="IM255">
        <v>64.599999999999994</v>
      </c>
      <c r="IN255">
        <v>29.6</v>
      </c>
      <c r="IO255">
        <v>35</v>
      </c>
      <c r="IP255">
        <v>64.599999999999994</v>
      </c>
      <c r="IQ255">
        <v>29.6</v>
      </c>
      <c r="IR255">
        <v>35</v>
      </c>
      <c r="IU255">
        <v>55.2</v>
      </c>
      <c r="IV255">
        <v>0</v>
      </c>
      <c r="IW255">
        <v>55.2</v>
      </c>
      <c r="IX255">
        <v>0</v>
      </c>
      <c r="IY255">
        <v>55.2</v>
      </c>
      <c r="IZ255">
        <v>0</v>
      </c>
      <c r="JA255">
        <v>127.49</v>
      </c>
      <c r="JB255">
        <v>0</v>
      </c>
      <c r="JK255">
        <v>1</v>
      </c>
      <c r="JL255">
        <v>14.594900000000001</v>
      </c>
      <c r="JM255">
        <v>14.594900000000001</v>
      </c>
      <c r="JP255">
        <v>22829.200000000001</v>
      </c>
      <c r="JQ255">
        <v>14.594900000000001</v>
      </c>
      <c r="JR255">
        <v>2.12</v>
      </c>
      <c r="JS255">
        <v>1.38</v>
      </c>
      <c r="JT255">
        <v>4.45</v>
      </c>
      <c r="JU255">
        <v>2.12</v>
      </c>
      <c r="JV255">
        <v>1.38</v>
      </c>
      <c r="JW255">
        <v>4.45</v>
      </c>
      <c r="JZ255">
        <v>2</v>
      </c>
      <c r="KA255">
        <v>8</v>
      </c>
      <c r="KB255">
        <v>59.017499999999998</v>
      </c>
      <c r="KC255">
        <v>59.854599999999998</v>
      </c>
      <c r="KD255">
        <v>59.017499999999998</v>
      </c>
      <c r="KE255">
        <v>59.854599999999998</v>
      </c>
      <c r="KF255">
        <v>84.611800000000002</v>
      </c>
      <c r="KG255">
        <v>85.971199999999996</v>
      </c>
      <c r="KJ255">
        <v>833.72400000000005</v>
      </c>
      <c r="KK255">
        <v>170.88</v>
      </c>
      <c r="KL255">
        <v>219.49799999999999</v>
      </c>
      <c r="KM255">
        <v>1231.01</v>
      </c>
      <c r="KN255">
        <v>0</v>
      </c>
      <c r="KO255">
        <v>-3496.02</v>
      </c>
      <c r="KP255">
        <v>0</v>
      </c>
      <c r="KQ255">
        <v>0</v>
      </c>
      <c r="KR255">
        <v>441.303</v>
      </c>
      <c r="KS255">
        <v>2487.14</v>
      </c>
      <c r="KT255">
        <v>2466.0500000000002</v>
      </c>
      <c r="KU255">
        <v>95.033199999999994</v>
      </c>
      <c r="KV255">
        <v>4448.62</v>
      </c>
      <c r="KW255">
        <v>0</v>
      </c>
      <c r="KX255">
        <v>0</v>
      </c>
      <c r="KY255">
        <v>0</v>
      </c>
      <c r="KZ255">
        <v>0</v>
      </c>
      <c r="LA255">
        <v>0</v>
      </c>
      <c r="LB255">
        <v>833.72400000000005</v>
      </c>
      <c r="LC255">
        <v>170.88</v>
      </c>
      <c r="LD255">
        <v>219.49799999999999</v>
      </c>
      <c r="LE255">
        <v>1231.01</v>
      </c>
      <c r="LF255">
        <v>-3496.02</v>
      </c>
      <c r="LG255">
        <v>441.303</v>
      </c>
      <c r="LH255">
        <v>2487.14</v>
      </c>
      <c r="LI255">
        <v>2466.0500000000002</v>
      </c>
      <c r="LJ255">
        <v>95.033199999999994</v>
      </c>
      <c r="LK255">
        <v>4448.62</v>
      </c>
      <c r="LL255">
        <v>0</v>
      </c>
      <c r="LM255">
        <v>0</v>
      </c>
      <c r="LN255">
        <v>0</v>
      </c>
      <c r="LO255">
        <v>0</v>
      </c>
      <c r="LP255">
        <v>1497.31</v>
      </c>
      <c r="LQ255">
        <v>458.29700000000003</v>
      </c>
      <c r="LR255">
        <v>219.49799999999999</v>
      </c>
      <c r="LS255">
        <v>3301.43</v>
      </c>
      <c r="LT255">
        <v>1278.6099999999999</v>
      </c>
      <c r="LU255">
        <v>3076.41</v>
      </c>
      <c r="LV255">
        <v>2209.0100000000002</v>
      </c>
      <c r="LW255">
        <v>129.84899999999999</v>
      </c>
      <c r="LX255">
        <v>12170.4</v>
      </c>
      <c r="LY255">
        <v>0</v>
      </c>
      <c r="LZ255">
        <v>0</v>
      </c>
      <c r="MA255">
        <v>0</v>
      </c>
      <c r="MB255">
        <v>0</v>
      </c>
    </row>
    <row r="256" spans="1:340" x14ac:dyDescent="0.25">
      <c r="A256" s="26">
        <v>44502.624548611115</v>
      </c>
      <c r="B256" t="s">
        <v>1596</v>
      </c>
      <c r="C256" t="s">
        <v>1169</v>
      </c>
      <c r="D256">
        <v>5</v>
      </c>
      <c r="E256">
        <v>8</v>
      </c>
      <c r="F256">
        <v>6960</v>
      </c>
      <c r="G256" t="s">
        <v>87</v>
      </c>
      <c r="H256" t="s">
        <v>393</v>
      </c>
      <c r="I256">
        <v>0</v>
      </c>
      <c r="J256">
        <v>0</v>
      </c>
      <c r="K256">
        <v>0</v>
      </c>
      <c r="L256">
        <v>37.200000000000003</v>
      </c>
      <c r="O256">
        <v>1916.63</v>
      </c>
      <c r="P256">
        <v>71.998500000000007</v>
      </c>
      <c r="Q256">
        <v>1100.08</v>
      </c>
      <c r="R256">
        <v>9288.1</v>
      </c>
      <c r="S256">
        <v>0</v>
      </c>
      <c r="T256">
        <v>-21913</v>
      </c>
      <c r="U256">
        <v>0</v>
      </c>
      <c r="V256">
        <v>0</v>
      </c>
      <c r="W256">
        <v>2033.7</v>
      </c>
      <c r="X256">
        <v>12933.9</v>
      </c>
      <c r="Y256">
        <v>12062</v>
      </c>
      <c r="Z256">
        <v>433.91399999999999</v>
      </c>
      <c r="AA256">
        <v>17927.3</v>
      </c>
      <c r="AB256">
        <v>12376.8</v>
      </c>
      <c r="AC256">
        <v>0</v>
      </c>
      <c r="AD256">
        <v>0</v>
      </c>
      <c r="AE256">
        <v>0</v>
      </c>
      <c r="AF256">
        <v>0</v>
      </c>
      <c r="AG256">
        <v>0</v>
      </c>
      <c r="AH256">
        <v>0</v>
      </c>
      <c r="AI256">
        <v>7.08</v>
      </c>
      <c r="AJ256">
        <v>1.63</v>
      </c>
      <c r="AK256">
        <v>4.41</v>
      </c>
      <c r="AL256">
        <v>37.130000000000003</v>
      </c>
      <c r="AM256">
        <v>0</v>
      </c>
      <c r="AN256">
        <v>-74.13</v>
      </c>
      <c r="AO256">
        <v>0</v>
      </c>
      <c r="AP256">
        <v>0</v>
      </c>
      <c r="AQ256">
        <v>9.41</v>
      </c>
      <c r="AR256">
        <v>54.07</v>
      </c>
      <c r="AS256">
        <v>50.37</v>
      </c>
      <c r="AT256">
        <v>1.87</v>
      </c>
      <c r="AU256">
        <v>91.84</v>
      </c>
      <c r="AV256">
        <v>50.25</v>
      </c>
      <c r="BI256">
        <v>0</v>
      </c>
      <c r="BJ256">
        <v>0.37107200000000001</v>
      </c>
      <c r="BK256">
        <v>0.12561700000000001</v>
      </c>
      <c r="BL256">
        <v>0.91481199999999996</v>
      </c>
      <c r="BM256">
        <v>0</v>
      </c>
      <c r="BN256">
        <v>-0.30422900000000003</v>
      </c>
      <c r="BO256">
        <v>0</v>
      </c>
      <c r="BP256">
        <v>0</v>
      </c>
      <c r="BQ256">
        <v>0.53989299999999996</v>
      </c>
      <c r="BR256">
        <v>2.1719499999999998</v>
      </c>
      <c r="BS256">
        <v>1.82348</v>
      </c>
      <c r="BT256">
        <v>7.39533E-2</v>
      </c>
      <c r="BU256">
        <v>5.7165499999999998</v>
      </c>
      <c r="BV256">
        <v>1.4115</v>
      </c>
      <c r="BW256">
        <v>1916.63</v>
      </c>
      <c r="BX256">
        <v>71.998500000000007</v>
      </c>
      <c r="BY256">
        <v>1100.08</v>
      </c>
      <c r="BZ256">
        <v>9288.1</v>
      </c>
      <c r="CA256">
        <v>-21913</v>
      </c>
      <c r="CB256">
        <v>2033.7</v>
      </c>
      <c r="CC256">
        <v>12933.9</v>
      </c>
      <c r="CD256">
        <v>12062</v>
      </c>
      <c r="CE256">
        <v>433.91399999999999</v>
      </c>
      <c r="CF256">
        <v>17927.3</v>
      </c>
      <c r="CG256">
        <v>12376.8</v>
      </c>
      <c r="CH256">
        <v>0</v>
      </c>
      <c r="CI256">
        <v>0</v>
      </c>
      <c r="CJ256">
        <v>0</v>
      </c>
      <c r="CK256">
        <v>0</v>
      </c>
      <c r="CL256">
        <v>0</v>
      </c>
      <c r="CM256">
        <v>7.08</v>
      </c>
      <c r="CN256">
        <v>1.63</v>
      </c>
      <c r="CO256">
        <v>4.41</v>
      </c>
      <c r="CP256">
        <v>37.130000000000003</v>
      </c>
      <c r="CQ256">
        <v>-74.13</v>
      </c>
      <c r="CR256">
        <v>9.41</v>
      </c>
      <c r="CS256">
        <v>54.07</v>
      </c>
      <c r="CT256">
        <v>50.37</v>
      </c>
      <c r="CU256">
        <v>1.87</v>
      </c>
      <c r="CV256">
        <v>91.84</v>
      </c>
      <c r="CW256">
        <v>50.25</v>
      </c>
      <c r="DH256">
        <v>0</v>
      </c>
      <c r="DI256">
        <v>0.37107200000000001</v>
      </c>
      <c r="DJ256">
        <v>0.12561700000000001</v>
      </c>
      <c r="DK256">
        <v>0.91481199999999996</v>
      </c>
      <c r="DL256">
        <v>-0.30422900000000003</v>
      </c>
      <c r="DM256">
        <v>0.53989299999999996</v>
      </c>
      <c r="DN256">
        <v>2.1719499999999998</v>
      </c>
      <c r="DO256">
        <v>1.82348</v>
      </c>
      <c r="DP256">
        <v>7.39533E-2</v>
      </c>
      <c r="DQ256">
        <v>5.7165499999999998</v>
      </c>
      <c r="DR256">
        <v>1.4115</v>
      </c>
      <c r="DS256" t="s">
        <v>1352</v>
      </c>
      <c r="DT256" t="s">
        <v>670</v>
      </c>
      <c r="DU256" t="s">
        <v>665</v>
      </c>
      <c r="DV256" t="s">
        <v>501</v>
      </c>
      <c r="DW256">
        <v>0</v>
      </c>
      <c r="DX256">
        <v>0</v>
      </c>
      <c r="DY256">
        <v>0</v>
      </c>
      <c r="DZ256">
        <v>0</v>
      </c>
      <c r="EC256">
        <v>1916.63</v>
      </c>
      <c r="ED256">
        <v>71.998500000000007</v>
      </c>
      <c r="EE256">
        <v>1100.08</v>
      </c>
      <c r="EF256">
        <v>9288.1</v>
      </c>
      <c r="EG256">
        <v>0</v>
      </c>
      <c r="EH256">
        <v>-21913</v>
      </c>
      <c r="EI256">
        <v>0</v>
      </c>
      <c r="EJ256">
        <v>0</v>
      </c>
      <c r="EK256">
        <v>2033.7</v>
      </c>
      <c r="EL256">
        <v>12933.9</v>
      </c>
      <c r="EM256">
        <v>12062</v>
      </c>
      <c r="EN256">
        <v>433.91399999999999</v>
      </c>
      <c r="EO256">
        <v>17927.3</v>
      </c>
      <c r="EP256">
        <v>0</v>
      </c>
      <c r="EQ256">
        <v>0</v>
      </c>
      <c r="ER256">
        <v>0</v>
      </c>
      <c r="ES256">
        <v>0</v>
      </c>
      <c r="ET256">
        <v>0</v>
      </c>
      <c r="EU256">
        <v>7.08</v>
      </c>
      <c r="EV256">
        <v>1.63</v>
      </c>
      <c r="EW256">
        <v>4.41</v>
      </c>
      <c r="EX256">
        <v>37.130000000000003</v>
      </c>
      <c r="EY256">
        <v>0</v>
      </c>
      <c r="EZ256">
        <v>-74.13</v>
      </c>
      <c r="FA256">
        <v>0</v>
      </c>
      <c r="FB256">
        <v>0</v>
      </c>
      <c r="FC256">
        <v>9.41</v>
      </c>
      <c r="FD256">
        <v>54.07</v>
      </c>
      <c r="FE256">
        <v>50.37</v>
      </c>
      <c r="FF256">
        <v>1.87</v>
      </c>
      <c r="FG256">
        <v>91.84</v>
      </c>
      <c r="FT256">
        <v>0</v>
      </c>
      <c r="FU256">
        <v>0.37107200000000001</v>
      </c>
      <c r="FV256">
        <v>0.12561700000000001</v>
      </c>
      <c r="FW256">
        <v>0.91481199999999996</v>
      </c>
      <c r="FX256">
        <v>0</v>
      </c>
      <c r="FY256">
        <v>-0.30422900000000003</v>
      </c>
      <c r="FZ256">
        <v>0</v>
      </c>
      <c r="GA256">
        <v>0</v>
      </c>
      <c r="GB256">
        <v>0.53989299999999996</v>
      </c>
      <c r="GC256">
        <v>2.1719499999999998</v>
      </c>
      <c r="GD256">
        <v>1.82348</v>
      </c>
      <c r="GE256">
        <v>7.39533E-2</v>
      </c>
      <c r="GF256">
        <v>5.7165499999999998</v>
      </c>
      <c r="GG256">
        <v>7520.62</v>
      </c>
      <c r="GH256">
        <v>8.6631900000000002</v>
      </c>
      <c r="GI256">
        <v>1100.08</v>
      </c>
      <c r="GJ256">
        <v>18789.2</v>
      </c>
      <c r="GK256">
        <v>5894.96</v>
      </c>
      <c r="GL256">
        <v>15077.5</v>
      </c>
      <c r="GM256">
        <v>10697.7</v>
      </c>
      <c r="GN256">
        <v>540.49900000000002</v>
      </c>
      <c r="GO256">
        <v>59629.3</v>
      </c>
      <c r="GP256">
        <v>0</v>
      </c>
      <c r="GQ256">
        <v>0</v>
      </c>
      <c r="GR256">
        <v>0</v>
      </c>
      <c r="GS256">
        <v>0</v>
      </c>
      <c r="GT256">
        <v>27.81</v>
      </c>
      <c r="GU256">
        <v>0.26</v>
      </c>
      <c r="GV256">
        <v>4.41</v>
      </c>
      <c r="GW256">
        <v>77.23</v>
      </c>
      <c r="GX256">
        <v>27.38</v>
      </c>
      <c r="GY256">
        <v>62.3</v>
      </c>
      <c r="GZ256">
        <v>44.93</v>
      </c>
      <c r="HA256">
        <v>2.4900000000000002</v>
      </c>
      <c r="HB256">
        <v>246.81</v>
      </c>
      <c r="HC256">
        <v>27.81</v>
      </c>
      <c r="HD256">
        <v>0.26</v>
      </c>
      <c r="HE256">
        <v>4.41</v>
      </c>
      <c r="HF256">
        <v>77.23</v>
      </c>
      <c r="HG256">
        <v>27.38</v>
      </c>
      <c r="HH256">
        <v>62.3</v>
      </c>
      <c r="HI256">
        <v>44.93</v>
      </c>
      <c r="HJ256">
        <v>2.4900000000000002</v>
      </c>
      <c r="HK256">
        <v>246.81</v>
      </c>
      <c r="ID256">
        <v>0</v>
      </c>
      <c r="IE256">
        <v>3.8911599999999998E-2</v>
      </c>
      <c r="IF256">
        <v>0.12561700000000001</v>
      </c>
      <c r="IG256">
        <v>2.5229599999999999</v>
      </c>
      <c r="IH256">
        <v>1.7213499999999999</v>
      </c>
      <c r="II256">
        <v>2.2057600000000002</v>
      </c>
      <c r="IJ256">
        <v>1.7518499999999999</v>
      </c>
      <c r="IK256">
        <v>0.114331</v>
      </c>
      <c r="IL256">
        <v>8.4807799999999993</v>
      </c>
      <c r="IM256">
        <v>67.2</v>
      </c>
      <c r="IN256">
        <v>30</v>
      </c>
      <c r="IO256">
        <v>37.200000000000003</v>
      </c>
      <c r="IP256">
        <v>67.2</v>
      </c>
      <c r="IQ256">
        <v>30</v>
      </c>
      <c r="IR256">
        <v>37.200000000000003</v>
      </c>
      <c r="IU256">
        <v>50.25</v>
      </c>
      <c r="IV256">
        <v>0</v>
      </c>
      <c r="IW256">
        <v>50.25</v>
      </c>
      <c r="IX256">
        <v>0</v>
      </c>
      <c r="IY256">
        <v>50.25</v>
      </c>
      <c r="IZ256">
        <v>0</v>
      </c>
      <c r="JA256">
        <v>109.71</v>
      </c>
      <c r="JB256">
        <v>0</v>
      </c>
      <c r="JK256">
        <v>1</v>
      </c>
      <c r="JL256">
        <v>13.456200000000001</v>
      </c>
      <c r="JM256">
        <v>13.456200000000001</v>
      </c>
      <c r="JP256">
        <v>21919.4</v>
      </c>
      <c r="JQ256">
        <v>13.456200000000001</v>
      </c>
      <c r="JR256">
        <v>2.12</v>
      </c>
      <c r="JS256">
        <v>1.23</v>
      </c>
      <c r="JT256">
        <v>4.63</v>
      </c>
      <c r="JU256">
        <v>2.12</v>
      </c>
      <c r="JV256">
        <v>1.23</v>
      </c>
      <c r="JW256">
        <v>4.63</v>
      </c>
      <c r="JZ256">
        <v>2</v>
      </c>
      <c r="KA256">
        <v>8</v>
      </c>
      <c r="KB256">
        <v>41.525100000000002</v>
      </c>
      <c r="KC256">
        <v>42.005200000000002</v>
      </c>
      <c r="KD256">
        <v>41.525100000000002</v>
      </c>
      <c r="KE256">
        <v>42.005200000000002</v>
      </c>
      <c r="KF256">
        <v>53.493299999999998</v>
      </c>
      <c r="KG256">
        <v>54.217700000000001</v>
      </c>
      <c r="KJ256">
        <v>414.56299999999999</v>
      </c>
      <c r="KK256">
        <v>18.0305</v>
      </c>
      <c r="KL256">
        <v>219.49799999999999</v>
      </c>
      <c r="KM256">
        <v>1841.26</v>
      </c>
      <c r="KN256">
        <v>0</v>
      </c>
      <c r="KO256">
        <v>-3352.2</v>
      </c>
      <c r="KP256">
        <v>0</v>
      </c>
      <c r="KQ256">
        <v>0</v>
      </c>
      <c r="KR256">
        <v>441.303</v>
      </c>
      <c r="KS256">
        <v>2484.1999999999998</v>
      </c>
      <c r="KT256">
        <v>2466.0500000000002</v>
      </c>
      <c r="KU256">
        <v>95.033199999999994</v>
      </c>
      <c r="KV256">
        <v>4627.7299999999996</v>
      </c>
      <c r="KW256">
        <v>0</v>
      </c>
      <c r="KX256">
        <v>0</v>
      </c>
      <c r="KY256">
        <v>0</v>
      </c>
      <c r="KZ256">
        <v>0</v>
      </c>
      <c r="LA256">
        <v>0</v>
      </c>
      <c r="LB256">
        <v>414.56299999999999</v>
      </c>
      <c r="LC256">
        <v>18.0305</v>
      </c>
      <c r="LD256">
        <v>219.49799999999999</v>
      </c>
      <c r="LE256">
        <v>1841.26</v>
      </c>
      <c r="LF256">
        <v>-3352.2</v>
      </c>
      <c r="LG256">
        <v>441.303</v>
      </c>
      <c r="LH256">
        <v>2484.1999999999998</v>
      </c>
      <c r="LI256">
        <v>2466.0500000000002</v>
      </c>
      <c r="LJ256">
        <v>95.033199999999994</v>
      </c>
      <c r="LK256">
        <v>4627.7299999999996</v>
      </c>
      <c r="LL256">
        <v>0</v>
      </c>
      <c r="LM256">
        <v>0</v>
      </c>
      <c r="LN256">
        <v>0</v>
      </c>
      <c r="LO256">
        <v>0</v>
      </c>
      <c r="LP256">
        <v>1612.42</v>
      </c>
      <c r="LQ256">
        <v>2.29739</v>
      </c>
      <c r="LR256">
        <v>219.49799999999999</v>
      </c>
      <c r="LS256">
        <v>3662.16</v>
      </c>
      <c r="LT256">
        <v>1278.6099999999999</v>
      </c>
      <c r="LU256">
        <v>3076.41</v>
      </c>
      <c r="LV256">
        <v>2209.0100000000002</v>
      </c>
      <c r="LW256">
        <v>129.84899999999999</v>
      </c>
      <c r="LX256">
        <v>12190.3</v>
      </c>
      <c r="LY256">
        <v>0</v>
      </c>
      <c r="LZ256">
        <v>0</v>
      </c>
      <c r="MA256">
        <v>0</v>
      </c>
      <c r="MB256">
        <v>0</v>
      </c>
    </row>
    <row r="257" spans="1:340" x14ac:dyDescent="0.25">
      <c r="A257" s="26">
        <v>44502.625092592592</v>
      </c>
      <c r="B257" t="s">
        <v>1597</v>
      </c>
      <c r="C257" t="s">
        <v>1171</v>
      </c>
      <c r="D257">
        <v>6</v>
      </c>
      <c r="E257">
        <v>8</v>
      </c>
      <c r="F257">
        <v>6960</v>
      </c>
      <c r="G257" t="s">
        <v>87</v>
      </c>
      <c r="H257" t="s">
        <v>393</v>
      </c>
      <c r="I257">
        <v>0</v>
      </c>
      <c r="J257">
        <v>0</v>
      </c>
      <c r="K257">
        <v>0</v>
      </c>
      <c r="L257">
        <v>33.9</v>
      </c>
      <c r="O257">
        <v>1509.14</v>
      </c>
      <c r="P257">
        <v>474.673</v>
      </c>
      <c r="Q257">
        <v>1100.08</v>
      </c>
      <c r="R257">
        <v>5911.89</v>
      </c>
      <c r="S257">
        <v>0</v>
      </c>
      <c r="T257">
        <v>-22553.9</v>
      </c>
      <c r="U257">
        <v>0</v>
      </c>
      <c r="V257">
        <v>0</v>
      </c>
      <c r="W257">
        <v>2033.7</v>
      </c>
      <c r="X257">
        <v>12986.4</v>
      </c>
      <c r="Y257">
        <v>12062</v>
      </c>
      <c r="Z257">
        <v>433.91399999999999</v>
      </c>
      <c r="AA257">
        <v>13957.9</v>
      </c>
      <c r="AB257">
        <v>8995.7800000000007</v>
      </c>
      <c r="AC257">
        <v>0</v>
      </c>
      <c r="AD257">
        <v>0</v>
      </c>
      <c r="AE257">
        <v>0</v>
      </c>
      <c r="AF257">
        <v>0</v>
      </c>
      <c r="AG257">
        <v>0</v>
      </c>
      <c r="AH257">
        <v>0</v>
      </c>
      <c r="AI257">
        <v>5.3</v>
      </c>
      <c r="AJ257">
        <v>7.46</v>
      </c>
      <c r="AK257">
        <v>4.28</v>
      </c>
      <c r="AL257">
        <v>22.39</v>
      </c>
      <c r="AM257">
        <v>0</v>
      </c>
      <c r="AN257">
        <v>-74.680000000000007</v>
      </c>
      <c r="AO257">
        <v>0</v>
      </c>
      <c r="AP257">
        <v>0</v>
      </c>
      <c r="AQ257">
        <v>8.8699999999999992</v>
      </c>
      <c r="AR257">
        <v>51.85</v>
      </c>
      <c r="AS257">
        <v>48.62</v>
      </c>
      <c r="AT257">
        <v>1.79</v>
      </c>
      <c r="AU257">
        <v>75.88</v>
      </c>
      <c r="AV257">
        <v>39.43</v>
      </c>
      <c r="BI257">
        <v>0</v>
      </c>
      <c r="BJ257">
        <v>1.2644200000000001</v>
      </c>
      <c r="BK257">
        <v>0.12561700000000001</v>
      </c>
      <c r="BL257">
        <v>0.61622600000000005</v>
      </c>
      <c r="BM257">
        <v>0</v>
      </c>
      <c r="BN257">
        <v>-0.26884999999999998</v>
      </c>
      <c r="BO257">
        <v>0</v>
      </c>
      <c r="BP257">
        <v>0</v>
      </c>
      <c r="BQ257">
        <v>0.53989299999999996</v>
      </c>
      <c r="BR257">
        <v>2.18215</v>
      </c>
      <c r="BS257">
        <v>1.82348</v>
      </c>
      <c r="BT257">
        <v>7.39533E-2</v>
      </c>
      <c r="BU257">
        <v>6.3568800000000003</v>
      </c>
      <c r="BV257">
        <v>2.0062600000000002</v>
      </c>
      <c r="BW257">
        <v>1509.14</v>
      </c>
      <c r="BX257">
        <v>474.673</v>
      </c>
      <c r="BY257">
        <v>1100.08</v>
      </c>
      <c r="BZ257">
        <v>5911.89</v>
      </c>
      <c r="CA257">
        <v>-22553.9</v>
      </c>
      <c r="CB257">
        <v>2033.7</v>
      </c>
      <c r="CC257">
        <v>12986.4</v>
      </c>
      <c r="CD257">
        <v>12062</v>
      </c>
      <c r="CE257">
        <v>433.91399999999999</v>
      </c>
      <c r="CF257">
        <v>13957.9</v>
      </c>
      <c r="CG257">
        <v>8995.7800000000007</v>
      </c>
      <c r="CH257">
        <v>0</v>
      </c>
      <c r="CI257">
        <v>0</v>
      </c>
      <c r="CJ257">
        <v>0</v>
      </c>
      <c r="CK257">
        <v>0</v>
      </c>
      <c r="CL257">
        <v>0</v>
      </c>
      <c r="CM257">
        <v>5.3</v>
      </c>
      <c r="CN257">
        <v>7.46</v>
      </c>
      <c r="CO257">
        <v>4.28</v>
      </c>
      <c r="CP257">
        <v>22.39</v>
      </c>
      <c r="CQ257">
        <v>-74.680000000000007</v>
      </c>
      <c r="CR257">
        <v>8.8699999999999992</v>
      </c>
      <c r="CS257">
        <v>51.85</v>
      </c>
      <c r="CT257">
        <v>48.62</v>
      </c>
      <c r="CU257">
        <v>1.79</v>
      </c>
      <c r="CV257">
        <v>75.88</v>
      </c>
      <c r="CW257">
        <v>39.43</v>
      </c>
      <c r="DH257">
        <v>0</v>
      </c>
      <c r="DI257">
        <v>1.2644200000000001</v>
      </c>
      <c r="DJ257">
        <v>0.12561700000000001</v>
      </c>
      <c r="DK257">
        <v>0.61622600000000005</v>
      </c>
      <c r="DL257">
        <v>-0.26884999999999998</v>
      </c>
      <c r="DM257">
        <v>0.53989299999999996</v>
      </c>
      <c r="DN257">
        <v>2.18215</v>
      </c>
      <c r="DO257">
        <v>1.82348</v>
      </c>
      <c r="DP257">
        <v>7.39533E-2</v>
      </c>
      <c r="DQ257">
        <v>6.3568800000000003</v>
      </c>
      <c r="DR257">
        <v>2.0062600000000002</v>
      </c>
      <c r="DS257" t="s">
        <v>1352</v>
      </c>
      <c r="DT257" t="s">
        <v>670</v>
      </c>
      <c r="DU257" t="s">
        <v>665</v>
      </c>
      <c r="DV257" t="s">
        <v>501</v>
      </c>
      <c r="DW257">
        <v>0</v>
      </c>
      <c r="DX257">
        <v>0</v>
      </c>
      <c r="DY257">
        <v>0</v>
      </c>
      <c r="DZ257">
        <v>0</v>
      </c>
      <c r="EC257">
        <v>1509.14</v>
      </c>
      <c r="ED257">
        <v>474.673</v>
      </c>
      <c r="EE257">
        <v>1100.08</v>
      </c>
      <c r="EF257">
        <v>5911.89</v>
      </c>
      <c r="EG257">
        <v>0</v>
      </c>
      <c r="EH257">
        <v>-22553.9</v>
      </c>
      <c r="EI257">
        <v>0</v>
      </c>
      <c r="EJ257">
        <v>0</v>
      </c>
      <c r="EK257">
        <v>2033.7</v>
      </c>
      <c r="EL257">
        <v>12986.4</v>
      </c>
      <c r="EM257">
        <v>12062</v>
      </c>
      <c r="EN257">
        <v>433.91399999999999</v>
      </c>
      <c r="EO257">
        <v>13957.9</v>
      </c>
      <c r="EP257">
        <v>0</v>
      </c>
      <c r="EQ257">
        <v>0</v>
      </c>
      <c r="ER257">
        <v>0</v>
      </c>
      <c r="ES257">
        <v>0</v>
      </c>
      <c r="ET257">
        <v>0</v>
      </c>
      <c r="EU257">
        <v>5.3</v>
      </c>
      <c r="EV257">
        <v>7.46</v>
      </c>
      <c r="EW257">
        <v>4.28</v>
      </c>
      <c r="EX257">
        <v>22.39</v>
      </c>
      <c r="EY257">
        <v>0</v>
      </c>
      <c r="EZ257">
        <v>-74.680000000000007</v>
      </c>
      <c r="FA257">
        <v>0</v>
      </c>
      <c r="FB257">
        <v>0</v>
      </c>
      <c r="FC257">
        <v>8.8699999999999992</v>
      </c>
      <c r="FD257">
        <v>51.85</v>
      </c>
      <c r="FE257">
        <v>48.62</v>
      </c>
      <c r="FF257">
        <v>1.79</v>
      </c>
      <c r="FG257">
        <v>75.88</v>
      </c>
      <c r="FT257">
        <v>0</v>
      </c>
      <c r="FU257">
        <v>1.2644200000000001</v>
      </c>
      <c r="FV257">
        <v>0.12561700000000001</v>
      </c>
      <c r="FW257">
        <v>0.61622600000000005</v>
      </c>
      <c r="FX257">
        <v>0</v>
      </c>
      <c r="FY257">
        <v>-0.26884999999999998</v>
      </c>
      <c r="FZ257">
        <v>0</v>
      </c>
      <c r="GA257">
        <v>0</v>
      </c>
      <c r="GB257">
        <v>0.53989299999999996</v>
      </c>
      <c r="GC257">
        <v>2.18215</v>
      </c>
      <c r="GD257">
        <v>1.82348</v>
      </c>
      <c r="GE257">
        <v>7.39533E-2</v>
      </c>
      <c r="GF257">
        <v>6.3568800000000003</v>
      </c>
      <c r="GG257">
        <v>2195.17</v>
      </c>
      <c r="GH257">
        <v>1374.4</v>
      </c>
      <c r="GI257">
        <v>1100.08</v>
      </c>
      <c r="GJ257">
        <v>16310.6</v>
      </c>
      <c r="GK257">
        <v>5894.96</v>
      </c>
      <c r="GL257">
        <v>15077.5</v>
      </c>
      <c r="GM257">
        <v>10697.7</v>
      </c>
      <c r="GN257">
        <v>540.49900000000002</v>
      </c>
      <c r="GO257">
        <v>53191</v>
      </c>
      <c r="GP257">
        <v>0</v>
      </c>
      <c r="GQ257">
        <v>0</v>
      </c>
      <c r="GR257">
        <v>0</v>
      </c>
      <c r="GS257">
        <v>0</v>
      </c>
      <c r="GT257">
        <v>7.74</v>
      </c>
      <c r="GU257">
        <v>16.46</v>
      </c>
      <c r="GV257">
        <v>4.28</v>
      </c>
      <c r="GW257">
        <v>63.48</v>
      </c>
      <c r="GX257">
        <v>25.99</v>
      </c>
      <c r="GY257">
        <v>60.33</v>
      </c>
      <c r="GZ257">
        <v>43.47</v>
      </c>
      <c r="HA257">
        <v>2.37</v>
      </c>
      <c r="HB257">
        <v>224.12</v>
      </c>
      <c r="HC257">
        <v>7.74</v>
      </c>
      <c r="HD257">
        <v>16.46</v>
      </c>
      <c r="HE257">
        <v>4.28</v>
      </c>
      <c r="HF257">
        <v>63.48</v>
      </c>
      <c r="HG257">
        <v>25.99</v>
      </c>
      <c r="HH257">
        <v>60.33</v>
      </c>
      <c r="HI257">
        <v>43.47</v>
      </c>
      <c r="HJ257">
        <v>2.37</v>
      </c>
      <c r="HK257">
        <v>224.12</v>
      </c>
      <c r="ID257">
        <v>0</v>
      </c>
      <c r="IE257">
        <v>2.3807700000000001</v>
      </c>
      <c r="IF257">
        <v>0.12561700000000001</v>
      </c>
      <c r="IG257">
        <v>2.03877</v>
      </c>
      <c r="IH257">
        <v>1.7213499999999999</v>
      </c>
      <c r="II257">
        <v>2.2057600000000002</v>
      </c>
      <c r="IJ257">
        <v>1.7518499999999999</v>
      </c>
      <c r="IK257">
        <v>0.114331</v>
      </c>
      <c r="IL257">
        <v>10.3384</v>
      </c>
      <c r="IM257">
        <v>67.2</v>
      </c>
      <c r="IN257">
        <v>33.299999999999997</v>
      </c>
      <c r="IO257">
        <v>33.9</v>
      </c>
      <c r="IP257">
        <v>67.2</v>
      </c>
      <c r="IQ257">
        <v>33.299999999999997</v>
      </c>
      <c r="IR257">
        <v>33.9</v>
      </c>
      <c r="IU257">
        <v>39.43</v>
      </c>
      <c r="IV257">
        <v>0</v>
      </c>
      <c r="IW257">
        <v>39.43</v>
      </c>
      <c r="IX257">
        <v>0</v>
      </c>
      <c r="IY257">
        <v>39.43</v>
      </c>
      <c r="IZ257">
        <v>0</v>
      </c>
      <c r="JA257">
        <v>91.96</v>
      </c>
      <c r="JB257">
        <v>0</v>
      </c>
      <c r="JK257">
        <v>1</v>
      </c>
      <c r="JL257">
        <v>14.7773</v>
      </c>
      <c r="JM257">
        <v>14.7773</v>
      </c>
      <c r="JP257">
        <v>22560.5</v>
      </c>
      <c r="JQ257">
        <v>14.7773</v>
      </c>
      <c r="JR257">
        <v>1.48</v>
      </c>
      <c r="JS257">
        <v>0.85</v>
      </c>
      <c r="JT257">
        <v>4.47</v>
      </c>
      <c r="JU257">
        <v>1.48</v>
      </c>
      <c r="JV257">
        <v>0.85</v>
      </c>
      <c r="JW257">
        <v>4.47</v>
      </c>
      <c r="JZ257">
        <v>2</v>
      </c>
      <c r="KA257">
        <v>8</v>
      </c>
      <c r="KB257">
        <v>65.4131</v>
      </c>
      <c r="KC257">
        <v>66.380600000000001</v>
      </c>
      <c r="KD257">
        <v>65.4131</v>
      </c>
      <c r="KE257">
        <v>66.380600000000001</v>
      </c>
      <c r="KF257">
        <v>89.997799999999998</v>
      </c>
      <c r="KG257">
        <v>91.467200000000005</v>
      </c>
      <c r="KJ257">
        <v>298.62299999999999</v>
      </c>
      <c r="KK257">
        <v>129.09700000000001</v>
      </c>
      <c r="KL257">
        <v>203.99799999999999</v>
      </c>
      <c r="KM257">
        <v>1038.53</v>
      </c>
      <c r="KN257">
        <v>0</v>
      </c>
      <c r="KO257">
        <v>-2331.1</v>
      </c>
      <c r="KP257">
        <v>0</v>
      </c>
      <c r="KQ257">
        <v>0</v>
      </c>
      <c r="KR257">
        <v>444.32499999999999</v>
      </c>
      <c r="KS257">
        <v>2237.23</v>
      </c>
      <c r="KT257">
        <v>2355.87</v>
      </c>
      <c r="KU257">
        <v>95.474199999999996</v>
      </c>
      <c r="KV257">
        <v>4472.05</v>
      </c>
      <c r="KW257">
        <v>0</v>
      </c>
      <c r="KX257">
        <v>0</v>
      </c>
      <c r="KY257">
        <v>0</v>
      </c>
      <c r="KZ257">
        <v>0</v>
      </c>
      <c r="LA257">
        <v>0</v>
      </c>
      <c r="LB257">
        <v>298.62299999999999</v>
      </c>
      <c r="LC257">
        <v>129.09700000000001</v>
      </c>
      <c r="LD257">
        <v>203.99799999999999</v>
      </c>
      <c r="LE257">
        <v>1038.53</v>
      </c>
      <c r="LF257">
        <v>-2331.1</v>
      </c>
      <c r="LG257">
        <v>444.32499999999999</v>
      </c>
      <c r="LH257">
        <v>2237.23</v>
      </c>
      <c r="LI257">
        <v>2355.87</v>
      </c>
      <c r="LJ257">
        <v>95.474199999999996</v>
      </c>
      <c r="LK257">
        <v>4472.05</v>
      </c>
      <c r="LL257">
        <v>0</v>
      </c>
      <c r="LM257">
        <v>0</v>
      </c>
      <c r="LN257">
        <v>0</v>
      </c>
      <c r="LO257">
        <v>0</v>
      </c>
      <c r="LP257">
        <v>459.02300000000002</v>
      </c>
      <c r="LQ257">
        <v>334.529</v>
      </c>
      <c r="LR257">
        <v>203.99799999999999</v>
      </c>
      <c r="LS257">
        <v>2869.72</v>
      </c>
      <c r="LT257">
        <v>1286.71</v>
      </c>
      <c r="LU257">
        <v>2922.79</v>
      </c>
      <c r="LV257">
        <v>2122.71</v>
      </c>
      <c r="LW257">
        <v>142.83199999999999</v>
      </c>
      <c r="LX257">
        <v>10342.299999999999</v>
      </c>
      <c r="LY257">
        <v>0</v>
      </c>
      <c r="LZ257">
        <v>0</v>
      </c>
      <c r="MA257">
        <v>0</v>
      </c>
      <c r="MB257">
        <v>0</v>
      </c>
    </row>
    <row r="258" spans="1:340" x14ac:dyDescent="0.25">
      <c r="A258" s="26">
        <v>44502.625625000001</v>
      </c>
      <c r="B258" t="s">
        <v>1598</v>
      </c>
      <c r="C258" t="s">
        <v>1173</v>
      </c>
      <c r="D258">
        <v>7</v>
      </c>
      <c r="E258">
        <v>8</v>
      </c>
      <c r="F258">
        <v>6960</v>
      </c>
      <c r="G258" t="s">
        <v>87</v>
      </c>
      <c r="H258" t="s">
        <v>393</v>
      </c>
      <c r="I258">
        <v>0</v>
      </c>
      <c r="J258">
        <v>0</v>
      </c>
      <c r="K258">
        <v>0</v>
      </c>
      <c r="L258">
        <v>33.700000000000003</v>
      </c>
      <c r="O258">
        <v>499.41800000000001</v>
      </c>
      <c r="P258">
        <v>252.84200000000001</v>
      </c>
      <c r="Q258">
        <v>1100.08</v>
      </c>
      <c r="R258">
        <v>5814.96</v>
      </c>
      <c r="S258">
        <v>0</v>
      </c>
      <c r="T258">
        <v>-22261.9</v>
      </c>
      <c r="U258">
        <v>0</v>
      </c>
      <c r="V258">
        <v>0</v>
      </c>
      <c r="W258">
        <v>2033.7</v>
      </c>
      <c r="X258">
        <v>12964.8</v>
      </c>
      <c r="Y258">
        <v>12062</v>
      </c>
      <c r="Z258">
        <v>433.91399999999999</v>
      </c>
      <c r="AA258">
        <v>12899.8</v>
      </c>
      <c r="AB258">
        <v>7667.31</v>
      </c>
      <c r="AC258">
        <v>0</v>
      </c>
      <c r="AD258">
        <v>0</v>
      </c>
      <c r="AE258">
        <v>0</v>
      </c>
      <c r="AF258">
        <v>0</v>
      </c>
      <c r="AG258">
        <v>0</v>
      </c>
      <c r="AH258">
        <v>0</v>
      </c>
      <c r="AI258">
        <v>1.77</v>
      </c>
      <c r="AJ258">
        <v>5.57</v>
      </c>
      <c r="AK258">
        <v>4.3499999999999996</v>
      </c>
      <c r="AL258">
        <v>22.66</v>
      </c>
      <c r="AM258">
        <v>0</v>
      </c>
      <c r="AN258">
        <v>-74.31</v>
      </c>
      <c r="AO258">
        <v>0</v>
      </c>
      <c r="AP258">
        <v>0</v>
      </c>
      <c r="AQ258">
        <v>9.0399999999999991</v>
      </c>
      <c r="AR258">
        <v>52.68</v>
      </c>
      <c r="AS258">
        <v>49.53</v>
      </c>
      <c r="AT258">
        <v>1.82</v>
      </c>
      <c r="AU258">
        <v>73.11</v>
      </c>
      <c r="AV258">
        <v>34.35</v>
      </c>
      <c r="BI258">
        <v>0</v>
      </c>
      <c r="BJ258">
        <v>1.32908</v>
      </c>
      <c r="BK258">
        <v>0.12561700000000001</v>
      </c>
      <c r="BL258">
        <v>0.71905200000000002</v>
      </c>
      <c r="BM258">
        <v>0</v>
      </c>
      <c r="BN258">
        <v>-0.187782</v>
      </c>
      <c r="BO258">
        <v>0</v>
      </c>
      <c r="BP258">
        <v>0</v>
      </c>
      <c r="BQ258">
        <v>0.53989299999999996</v>
      </c>
      <c r="BR258">
        <v>2.1783999999999999</v>
      </c>
      <c r="BS258">
        <v>1.82348</v>
      </c>
      <c r="BT258">
        <v>7.39533E-2</v>
      </c>
      <c r="BU258">
        <v>6.6016899999999996</v>
      </c>
      <c r="BV258">
        <v>2.1737500000000001</v>
      </c>
      <c r="BW258">
        <v>499.41800000000001</v>
      </c>
      <c r="BX258">
        <v>252.84200000000001</v>
      </c>
      <c r="BY258">
        <v>1100.08</v>
      </c>
      <c r="BZ258">
        <v>5814.96</v>
      </c>
      <c r="CA258">
        <v>-22261.9</v>
      </c>
      <c r="CB258">
        <v>2033.7</v>
      </c>
      <c r="CC258">
        <v>12964.8</v>
      </c>
      <c r="CD258">
        <v>12062</v>
      </c>
      <c r="CE258">
        <v>433.91399999999999</v>
      </c>
      <c r="CF258">
        <v>12899.8</v>
      </c>
      <c r="CG258">
        <v>7667.31</v>
      </c>
      <c r="CH258">
        <v>0</v>
      </c>
      <c r="CI258">
        <v>0</v>
      </c>
      <c r="CJ258">
        <v>0</v>
      </c>
      <c r="CK258">
        <v>0</v>
      </c>
      <c r="CL258">
        <v>0</v>
      </c>
      <c r="CM258">
        <v>1.77</v>
      </c>
      <c r="CN258">
        <v>5.57</v>
      </c>
      <c r="CO258">
        <v>4.3499999999999996</v>
      </c>
      <c r="CP258">
        <v>22.66</v>
      </c>
      <c r="CQ258">
        <v>-74.31</v>
      </c>
      <c r="CR258">
        <v>9.0399999999999991</v>
      </c>
      <c r="CS258">
        <v>52.68</v>
      </c>
      <c r="CT258">
        <v>49.53</v>
      </c>
      <c r="CU258">
        <v>1.82</v>
      </c>
      <c r="CV258">
        <v>73.11</v>
      </c>
      <c r="CW258">
        <v>34.35</v>
      </c>
      <c r="DH258">
        <v>0</v>
      </c>
      <c r="DI258">
        <v>1.32908</v>
      </c>
      <c r="DJ258">
        <v>0.12561700000000001</v>
      </c>
      <c r="DK258">
        <v>0.71905200000000002</v>
      </c>
      <c r="DL258">
        <v>-0.187782</v>
      </c>
      <c r="DM258">
        <v>0.53989299999999996</v>
      </c>
      <c r="DN258">
        <v>2.1783999999999999</v>
      </c>
      <c r="DO258">
        <v>1.82348</v>
      </c>
      <c r="DP258">
        <v>7.39533E-2</v>
      </c>
      <c r="DQ258">
        <v>6.6016899999999996</v>
      </c>
      <c r="DR258">
        <v>2.1737500000000001</v>
      </c>
      <c r="DS258" t="s">
        <v>1352</v>
      </c>
      <c r="DT258" t="s">
        <v>670</v>
      </c>
      <c r="DU258" t="s">
        <v>665</v>
      </c>
      <c r="DV258" t="s">
        <v>501</v>
      </c>
      <c r="DW258">
        <v>0</v>
      </c>
      <c r="DX258">
        <v>0</v>
      </c>
      <c r="DY258">
        <v>0</v>
      </c>
      <c r="DZ258">
        <v>0</v>
      </c>
      <c r="EC258">
        <v>499.41800000000001</v>
      </c>
      <c r="ED258">
        <v>252.84200000000001</v>
      </c>
      <c r="EE258">
        <v>1100.08</v>
      </c>
      <c r="EF258">
        <v>5814.96</v>
      </c>
      <c r="EG258">
        <v>0</v>
      </c>
      <c r="EH258">
        <v>-22261.9</v>
      </c>
      <c r="EI258">
        <v>0</v>
      </c>
      <c r="EJ258">
        <v>0</v>
      </c>
      <c r="EK258">
        <v>2033.7</v>
      </c>
      <c r="EL258">
        <v>12964.8</v>
      </c>
      <c r="EM258">
        <v>12062</v>
      </c>
      <c r="EN258">
        <v>433.91399999999999</v>
      </c>
      <c r="EO258">
        <v>12899.8</v>
      </c>
      <c r="EP258">
        <v>0</v>
      </c>
      <c r="EQ258">
        <v>0</v>
      </c>
      <c r="ER258">
        <v>0</v>
      </c>
      <c r="ES258">
        <v>0</v>
      </c>
      <c r="ET258">
        <v>0</v>
      </c>
      <c r="EU258">
        <v>1.77</v>
      </c>
      <c r="EV258">
        <v>5.57</v>
      </c>
      <c r="EW258">
        <v>4.3499999999999996</v>
      </c>
      <c r="EX258">
        <v>22.66</v>
      </c>
      <c r="EY258">
        <v>0</v>
      </c>
      <c r="EZ258">
        <v>-74.31</v>
      </c>
      <c r="FA258">
        <v>0</v>
      </c>
      <c r="FB258">
        <v>0</v>
      </c>
      <c r="FC258">
        <v>9.0399999999999991</v>
      </c>
      <c r="FD258">
        <v>52.68</v>
      </c>
      <c r="FE258">
        <v>49.53</v>
      </c>
      <c r="FF258">
        <v>1.82</v>
      </c>
      <c r="FG258">
        <v>73.11</v>
      </c>
      <c r="FT258">
        <v>0</v>
      </c>
      <c r="FU258">
        <v>1.32908</v>
      </c>
      <c r="FV258">
        <v>0.12561700000000001</v>
      </c>
      <c r="FW258">
        <v>0.71905200000000002</v>
      </c>
      <c r="FX258">
        <v>0</v>
      </c>
      <c r="FY258">
        <v>-0.187782</v>
      </c>
      <c r="FZ258">
        <v>0</v>
      </c>
      <c r="GA258">
        <v>0</v>
      </c>
      <c r="GB258">
        <v>0.53989299999999996</v>
      </c>
      <c r="GC258">
        <v>2.1783999999999999</v>
      </c>
      <c r="GD258">
        <v>1.82348</v>
      </c>
      <c r="GE258">
        <v>7.39533E-2</v>
      </c>
      <c r="GF258">
        <v>6.6016899999999996</v>
      </c>
      <c r="GG258">
        <v>430.58199999999999</v>
      </c>
      <c r="GH258">
        <v>849.35799999999995</v>
      </c>
      <c r="GI258">
        <v>1100.08</v>
      </c>
      <c r="GJ258">
        <v>16079.6</v>
      </c>
      <c r="GK258">
        <v>5894.96</v>
      </c>
      <c r="GL258">
        <v>15077.5</v>
      </c>
      <c r="GM258">
        <v>10697.7</v>
      </c>
      <c r="GN258">
        <v>540.49900000000002</v>
      </c>
      <c r="GO258">
        <v>50670.400000000001</v>
      </c>
      <c r="GP258">
        <v>0</v>
      </c>
      <c r="GQ258">
        <v>0</v>
      </c>
      <c r="GR258">
        <v>0</v>
      </c>
      <c r="GS258">
        <v>0</v>
      </c>
      <c r="GT258">
        <v>1.55</v>
      </c>
      <c r="GU258">
        <v>12.52</v>
      </c>
      <c r="GV258">
        <v>4.3499999999999996</v>
      </c>
      <c r="GW258">
        <v>63.77</v>
      </c>
      <c r="GX258">
        <v>26.49</v>
      </c>
      <c r="GY258">
        <v>61.44</v>
      </c>
      <c r="GZ258">
        <v>44.28</v>
      </c>
      <c r="HA258">
        <v>2.42</v>
      </c>
      <c r="HB258">
        <v>216.82</v>
      </c>
      <c r="HC258">
        <v>1.55</v>
      </c>
      <c r="HD258">
        <v>12.52</v>
      </c>
      <c r="HE258">
        <v>4.3499999999999996</v>
      </c>
      <c r="HF258">
        <v>63.77</v>
      </c>
      <c r="HG258">
        <v>26.49</v>
      </c>
      <c r="HH258">
        <v>61.44</v>
      </c>
      <c r="HI258">
        <v>44.28</v>
      </c>
      <c r="HJ258">
        <v>2.42</v>
      </c>
      <c r="HK258">
        <v>216.82</v>
      </c>
      <c r="ID258">
        <v>0</v>
      </c>
      <c r="IE258">
        <v>2.3116300000000001</v>
      </c>
      <c r="IF258">
        <v>0.12561700000000001</v>
      </c>
      <c r="IG258">
        <v>2.0535899999999998</v>
      </c>
      <c r="IH258">
        <v>1.7213499999999999</v>
      </c>
      <c r="II258">
        <v>2.2057600000000002</v>
      </c>
      <c r="IJ258">
        <v>1.7518499999999999</v>
      </c>
      <c r="IK258">
        <v>0.114331</v>
      </c>
      <c r="IL258">
        <v>10.2841</v>
      </c>
      <c r="IM258">
        <v>68</v>
      </c>
      <c r="IN258">
        <v>34.299999999999997</v>
      </c>
      <c r="IO258">
        <v>33.700000000000003</v>
      </c>
      <c r="IP258">
        <v>68</v>
      </c>
      <c r="IQ258">
        <v>34.299999999999997</v>
      </c>
      <c r="IR258">
        <v>33.700000000000003</v>
      </c>
      <c r="IU258">
        <v>34.35</v>
      </c>
      <c r="IV258">
        <v>0</v>
      </c>
      <c r="IW258">
        <v>34.35</v>
      </c>
      <c r="IX258">
        <v>0</v>
      </c>
      <c r="IY258">
        <v>34.35</v>
      </c>
      <c r="IZ258">
        <v>0</v>
      </c>
      <c r="JA258">
        <v>82.19</v>
      </c>
      <c r="JB258">
        <v>0</v>
      </c>
      <c r="JK258">
        <v>1</v>
      </c>
      <c r="JL258">
        <v>14.027799999999999</v>
      </c>
      <c r="JM258">
        <v>14.027799999999999</v>
      </c>
      <c r="JP258">
        <v>22268.400000000001</v>
      </c>
      <c r="JQ258">
        <v>14.027799999999999</v>
      </c>
      <c r="JR258">
        <v>1.46</v>
      </c>
      <c r="JS258">
        <v>0.83</v>
      </c>
      <c r="JT258">
        <v>4.2300000000000004</v>
      </c>
      <c r="JU258">
        <v>1.46</v>
      </c>
      <c r="JV258">
        <v>0.83</v>
      </c>
      <c r="JW258">
        <v>4.2300000000000004</v>
      </c>
      <c r="JZ258">
        <v>2</v>
      </c>
      <c r="KA258">
        <v>8</v>
      </c>
      <c r="KB258">
        <v>51.583100000000002</v>
      </c>
      <c r="KC258">
        <v>52.268599999999999</v>
      </c>
      <c r="KD258">
        <v>51.583100000000002</v>
      </c>
      <c r="KE258">
        <v>52.268599999999999</v>
      </c>
      <c r="KF258">
        <v>76.596400000000003</v>
      </c>
      <c r="KG258">
        <v>77.792199999999994</v>
      </c>
      <c r="KJ258">
        <v>92.424000000000007</v>
      </c>
      <c r="KK258">
        <v>72.293599999999998</v>
      </c>
      <c r="KL258">
        <v>203.99799999999999</v>
      </c>
      <c r="KM258">
        <v>1023.05</v>
      </c>
      <c r="KN258">
        <v>0</v>
      </c>
      <c r="KO258">
        <v>-2288.46</v>
      </c>
      <c r="KP258">
        <v>0</v>
      </c>
      <c r="KQ258">
        <v>0</v>
      </c>
      <c r="KR258">
        <v>444.32499999999999</v>
      </c>
      <c r="KS258">
        <v>2233.21</v>
      </c>
      <c r="KT258">
        <v>2355.87</v>
      </c>
      <c r="KU258">
        <v>95.474199999999996</v>
      </c>
      <c r="KV258">
        <v>4232.1899999999996</v>
      </c>
      <c r="KW258">
        <v>0</v>
      </c>
      <c r="KX258">
        <v>0</v>
      </c>
      <c r="KY258">
        <v>0</v>
      </c>
      <c r="KZ258">
        <v>0</v>
      </c>
      <c r="LA258">
        <v>0</v>
      </c>
      <c r="LB258">
        <v>92.424000000000007</v>
      </c>
      <c r="LC258">
        <v>72.293599999999998</v>
      </c>
      <c r="LD258">
        <v>203.99799999999999</v>
      </c>
      <c r="LE258">
        <v>1023.05</v>
      </c>
      <c r="LF258">
        <v>-2288.46</v>
      </c>
      <c r="LG258">
        <v>444.32499999999999</v>
      </c>
      <c r="LH258">
        <v>2233.21</v>
      </c>
      <c r="LI258">
        <v>2355.87</v>
      </c>
      <c r="LJ258">
        <v>95.474199999999996</v>
      </c>
      <c r="LK258">
        <v>4232.1899999999996</v>
      </c>
      <c r="LL258">
        <v>0</v>
      </c>
      <c r="LM258">
        <v>0</v>
      </c>
      <c r="LN258">
        <v>0</v>
      </c>
      <c r="LO258">
        <v>0</v>
      </c>
      <c r="LP258">
        <v>88.647499999999994</v>
      </c>
      <c r="LQ258">
        <v>218.76499999999999</v>
      </c>
      <c r="LR258">
        <v>203.99799999999999</v>
      </c>
      <c r="LS258">
        <v>2825.4</v>
      </c>
      <c r="LT258">
        <v>1286.71</v>
      </c>
      <c r="LU258">
        <v>2922.79</v>
      </c>
      <c r="LV258">
        <v>2122.71</v>
      </c>
      <c r="LW258">
        <v>142.83199999999999</v>
      </c>
      <c r="LX258">
        <v>9811.85</v>
      </c>
      <c r="LY258">
        <v>0</v>
      </c>
      <c r="LZ258">
        <v>0</v>
      </c>
      <c r="MA258">
        <v>0</v>
      </c>
      <c r="MB258">
        <v>0</v>
      </c>
    </row>
    <row r="259" spans="1:340" x14ac:dyDescent="0.25">
      <c r="A259" s="26">
        <v>44502.626157407409</v>
      </c>
      <c r="B259" t="s">
        <v>1599</v>
      </c>
      <c r="C259" t="s">
        <v>1175</v>
      </c>
      <c r="D259">
        <v>8</v>
      </c>
      <c r="E259">
        <v>8</v>
      </c>
      <c r="F259">
        <v>6960</v>
      </c>
      <c r="G259" t="s">
        <v>87</v>
      </c>
      <c r="H259" t="s">
        <v>393</v>
      </c>
      <c r="I259">
        <v>0</v>
      </c>
      <c r="J259">
        <v>0</v>
      </c>
      <c r="K259">
        <v>0</v>
      </c>
      <c r="L259">
        <v>31.5</v>
      </c>
      <c r="O259">
        <v>856.35299999999995</v>
      </c>
      <c r="P259">
        <v>1745.67</v>
      </c>
      <c r="Q259">
        <v>1100.08</v>
      </c>
      <c r="R259">
        <v>5590.58</v>
      </c>
      <c r="S259">
        <v>0</v>
      </c>
      <c r="T259">
        <v>-24222.3</v>
      </c>
      <c r="U259">
        <v>0</v>
      </c>
      <c r="V259">
        <v>0</v>
      </c>
      <c r="W259">
        <v>2033.7</v>
      </c>
      <c r="X259">
        <v>13063.2</v>
      </c>
      <c r="Y259">
        <v>12062</v>
      </c>
      <c r="Z259">
        <v>433.91399999999999</v>
      </c>
      <c r="AA259">
        <v>12663.1</v>
      </c>
      <c r="AB259">
        <v>9292.68</v>
      </c>
      <c r="AC259">
        <v>0</v>
      </c>
      <c r="AD259">
        <v>0</v>
      </c>
      <c r="AE259">
        <v>0</v>
      </c>
      <c r="AF259">
        <v>0</v>
      </c>
      <c r="AG259">
        <v>0</v>
      </c>
      <c r="AH259">
        <v>0</v>
      </c>
      <c r="AI259">
        <v>2.96</v>
      </c>
      <c r="AJ259">
        <v>19.920000000000002</v>
      </c>
      <c r="AK259">
        <v>4.2300000000000004</v>
      </c>
      <c r="AL259">
        <v>20.78</v>
      </c>
      <c r="AM259">
        <v>0</v>
      </c>
      <c r="AN259">
        <v>-81.430000000000007</v>
      </c>
      <c r="AO259">
        <v>0</v>
      </c>
      <c r="AP259">
        <v>0</v>
      </c>
      <c r="AQ259">
        <v>8.5500000000000007</v>
      </c>
      <c r="AR259">
        <v>51.57</v>
      </c>
      <c r="AS259">
        <v>47.83</v>
      </c>
      <c r="AT259">
        <v>1.72</v>
      </c>
      <c r="AU259">
        <v>76.13</v>
      </c>
      <c r="AV259">
        <v>47.89</v>
      </c>
      <c r="BI259">
        <v>0</v>
      </c>
      <c r="BJ259">
        <v>3.2715900000000002</v>
      </c>
      <c r="BK259">
        <v>0.12561700000000001</v>
      </c>
      <c r="BL259">
        <v>0.54069900000000004</v>
      </c>
      <c r="BM259">
        <v>0</v>
      </c>
      <c r="BN259">
        <v>-0.209228</v>
      </c>
      <c r="BO259">
        <v>0</v>
      </c>
      <c r="BP259">
        <v>0</v>
      </c>
      <c r="BQ259">
        <v>0.53989299999999996</v>
      </c>
      <c r="BR259">
        <v>2.1927500000000002</v>
      </c>
      <c r="BS259">
        <v>1.82348</v>
      </c>
      <c r="BT259">
        <v>7.39533E-2</v>
      </c>
      <c r="BU259">
        <v>8.3587500000000006</v>
      </c>
      <c r="BV259">
        <v>3.93791</v>
      </c>
      <c r="BW259">
        <v>856.35299999999995</v>
      </c>
      <c r="BX259">
        <v>1745.67</v>
      </c>
      <c r="BY259">
        <v>1100.08</v>
      </c>
      <c r="BZ259">
        <v>5590.58</v>
      </c>
      <c r="CA259">
        <v>-24222.3</v>
      </c>
      <c r="CB259">
        <v>2033.7</v>
      </c>
      <c r="CC259">
        <v>13063.2</v>
      </c>
      <c r="CD259">
        <v>12062</v>
      </c>
      <c r="CE259">
        <v>433.91399999999999</v>
      </c>
      <c r="CF259">
        <v>12663.1</v>
      </c>
      <c r="CG259">
        <v>9292.68</v>
      </c>
      <c r="CH259">
        <v>0</v>
      </c>
      <c r="CI259">
        <v>0</v>
      </c>
      <c r="CJ259">
        <v>0</v>
      </c>
      <c r="CK259">
        <v>0</v>
      </c>
      <c r="CL259">
        <v>0</v>
      </c>
      <c r="CM259">
        <v>2.96</v>
      </c>
      <c r="CN259">
        <v>19.920000000000002</v>
      </c>
      <c r="CO259">
        <v>4.2300000000000004</v>
      </c>
      <c r="CP259">
        <v>20.78</v>
      </c>
      <c r="CQ259">
        <v>-81.430000000000007</v>
      </c>
      <c r="CR259">
        <v>8.5500000000000007</v>
      </c>
      <c r="CS259">
        <v>51.57</v>
      </c>
      <c r="CT259">
        <v>47.83</v>
      </c>
      <c r="CU259">
        <v>1.72</v>
      </c>
      <c r="CV259">
        <v>76.13</v>
      </c>
      <c r="CW259">
        <v>47.89</v>
      </c>
      <c r="DH259">
        <v>0</v>
      </c>
      <c r="DI259">
        <v>3.2715900000000002</v>
      </c>
      <c r="DJ259">
        <v>0.12561700000000001</v>
      </c>
      <c r="DK259">
        <v>0.54069900000000004</v>
      </c>
      <c r="DL259">
        <v>-0.209228</v>
      </c>
      <c r="DM259">
        <v>0.53989299999999996</v>
      </c>
      <c r="DN259">
        <v>2.1927500000000002</v>
      </c>
      <c r="DO259">
        <v>1.82348</v>
      </c>
      <c r="DP259">
        <v>7.39533E-2</v>
      </c>
      <c r="DQ259">
        <v>8.3587500000000006</v>
      </c>
      <c r="DR259">
        <v>3.93791</v>
      </c>
      <c r="DS259" t="s">
        <v>1352</v>
      </c>
      <c r="DT259" t="s">
        <v>670</v>
      </c>
      <c r="DU259" t="s">
        <v>665</v>
      </c>
      <c r="DV259" t="s">
        <v>501</v>
      </c>
      <c r="DW259">
        <v>0</v>
      </c>
      <c r="DX259">
        <v>0</v>
      </c>
      <c r="DY259">
        <v>0</v>
      </c>
      <c r="DZ259">
        <v>0</v>
      </c>
      <c r="EC259">
        <v>856.35299999999995</v>
      </c>
      <c r="ED259">
        <v>1745.67</v>
      </c>
      <c r="EE259">
        <v>1100.08</v>
      </c>
      <c r="EF259">
        <v>5590.58</v>
      </c>
      <c r="EG259">
        <v>0</v>
      </c>
      <c r="EH259">
        <v>-24222.3</v>
      </c>
      <c r="EI259">
        <v>0</v>
      </c>
      <c r="EJ259">
        <v>0</v>
      </c>
      <c r="EK259">
        <v>2033.7</v>
      </c>
      <c r="EL259">
        <v>13063.2</v>
      </c>
      <c r="EM259">
        <v>12062</v>
      </c>
      <c r="EN259">
        <v>433.91399999999999</v>
      </c>
      <c r="EO259">
        <v>12663.1</v>
      </c>
      <c r="EP259">
        <v>0</v>
      </c>
      <c r="EQ259">
        <v>0</v>
      </c>
      <c r="ER259">
        <v>0</v>
      </c>
      <c r="ES259">
        <v>0</v>
      </c>
      <c r="ET259">
        <v>0</v>
      </c>
      <c r="EU259">
        <v>2.96</v>
      </c>
      <c r="EV259">
        <v>19.920000000000002</v>
      </c>
      <c r="EW259">
        <v>4.2300000000000004</v>
      </c>
      <c r="EX259">
        <v>20.78</v>
      </c>
      <c r="EY259">
        <v>0</v>
      </c>
      <c r="EZ259">
        <v>-81.430000000000007</v>
      </c>
      <c r="FA259">
        <v>0</v>
      </c>
      <c r="FB259">
        <v>0</v>
      </c>
      <c r="FC259">
        <v>8.5500000000000007</v>
      </c>
      <c r="FD259">
        <v>51.57</v>
      </c>
      <c r="FE259">
        <v>47.83</v>
      </c>
      <c r="FF259">
        <v>1.72</v>
      </c>
      <c r="FG259">
        <v>76.13</v>
      </c>
      <c r="FT259">
        <v>0</v>
      </c>
      <c r="FU259">
        <v>3.2715900000000002</v>
      </c>
      <c r="FV259">
        <v>0.12561700000000001</v>
      </c>
      <c r="FW259">
        <v>0.54069900000000004</v>
      </c>
      <c r="FX259">
        <v>0</v>
      </c>
      <c r="FY259">
        <v>-0.209228</v>
      </c>
      <c r="FZ259">
        <v>0</v>
      </c>
      <c r="GA259">
        <v>0</v>
      </c>
      <c r="GB259">
        <v>0.53989299999999996</v>
      </c>
      <c r="GC259">
        <v>2.1927500000000002</v>
      </c>
      <c r="GD259">
        <v>1.82348</v>
      </c>
      <c r="GE259">
        <v>7.39533E-2</v>
      </c>
      <c r="GF259">
        <v>8.3587500000000006</v>
      </c>
      <c r="GG259">
        <v>1483.91</v>
      </c>
      <c r="GH259">
        <v>4419.91</v>
      </c>
      <c r="GI259">
        <v>1100.08</v>
      </c>
      <c r="GJ259">
        <v>15671.2</v>
      </c>
      <c r="GK259">
        <v>5894.96</v>
      </c>
      <c r="GL259">
        <v>15077.5</v>
      </c>
      <c r="GM259">
        <v>10697.7</v>
      </c>
      <c r="GN259">
        <v>540.49900000000002</v>
      </c>
      <c r="GO259">
        <v>54885.9</v>
      </c>
      <c r="GP259">
        <v>0</v>
      </c>
      <c r="GQ259">
        <v>0</v>
      </c>
      <c r="GR259">
        <v>0</v>
      </c>
      <c r="GS259">
        <v>0</v>
      </c>
      <c r="GT259">
        <v>5.16</v>
      </c>
      <c r="GU259">
        <v>41.65</v>
      </c>
      <c r="GV259">
        <v>4.2300000000000004</v>
      </c>
      <c r="GW259">
        <v>61.3</v>
      </c>
      <c r="GX259">
        <v>25.02</v>
      </c>
      <c r="GY259">
        <v>59.43</v>
      </c>
      <c r="GZ259">
        <v>42.75</v>
      </c>
      <c r="HA259">
        <v>2.19</v>
      </c>
      <c r="HB259">
        <v>241.73</v>
      </c>
      <c r="HC259">
        <v>5.16</v>
      </c>
      <c r="HD259">
        <v>41.65</v>
      </c>
      <c r="HE259">
        <v>4.2300000000000004</v>
      </c>
      <c r="HF259">
        <v>61.3</v>
      </c>
      <c r="HG259">
        <v>25.02</v>
      </c>
      <c r="HH259">
        <v>59.43</v>
      </c>
      <c r="HI259">
        <v>42.75</v>
      </c>
      <c r="HJ259">
        <v>2.19</v>
      </c>
      <c r="HK259">
        <v>241.73</v>
      </c>
      <c r="ID259">
        <v>0</v>
      </c>
      <c r="IE259">
        <v>5.2709099999999998</v>
      </c>
      <c r="IF259">
        <v>0.12561700000000001</v>
      </c>
      <c r="IG259">
        <v>2.14378</v>
      </c>
      <c r="IH259">
        <v>1.7213499999999999</v>
      </c>
      <c r="II259">
        <v>2.2057600000000002</v>
      </c>
      <c r="IJ259">
        <v>1.7518499999999999</v>
      </c>
      <c r="IK259">
        <v>0.114331</v>
      </c>
      <c r="IL259">
        <v>13.333600000000001</v>
      </c>
      <c r="IM259">
        <v>65.2</v>
      </c>
      <c r="IN259">
        <v>33.700000000000003</v>
      </c>
      <c r="IO259">
        <v>31.5</v>
      </c>
      <c r="IP259">
        <v>65.2</v>
      </c>
      <c r="IQ259">
        <v>33.700000000000003</v>
      </c>
      <c r="IR259">
        <v>31.5</v>
      </c>
      <c r="IU259">
        <v>47.89</v>
      </c>
      <c r="IV259">
        <v>0</v>
      </c>
      <c r="IW259">
        <v>47.89</v>
      </c>
      <c r="IX259">
        <v>0</v>
      </c>
      <c r="IY259">
        <v>47.89</v>
      </c>
      <c r="IZ259">
        <v>0</v>
      </c>
      <c r="JA259">
        <v>112.34</v>
      </c>
      <c r="JB259">
        <v>0</v>
      </c>
      <c r="JK259">
        <v>1</v>
      </c>
      <c r="JL259">
        <v>15.7339</v>
      </c>
      <c r="JM259">
        <v>15.7339</v>
      </c>
      <c r="JP259">
        <v>24229.4</v>
      </c>
      <c r="JQ259">
        <v>15.7339</v>
      </c>
      <c r="JR259">
        <v>1.54</v>
      </c>
      <c r="JS259">
        <v>0.96</v>
      </c>
      <c r="JT259">
        <v>4.4800000000000004</v>
      </c>
      <c r="JU259">
        <v>1.54</v>
      </c>
      <c r="JV259">
        <v>0.96</v>
      </c>
      <c r="JW259">
        <v>4.4800000000000004</v>
      </c>
      <c r="JZ259">
        <v>2</v>
      </c>
      <c r="KA259">
        <v>8</v>
      </c>
      <c r="KB259">
        <v>63.908999999999999</v>
      </c>
      <c r="KC259">
        <v>64.8459</v>
      </c>
      <c r="KD259">
        <v>63.908999999999999</v>
      </c>
      <c r="KE259">
        <v>64.8459</v>
      </c>
      <c r="KF259">
        <v>112</v>
      </c>
      <c r="KG259">
        <v>113.919</v>
      </c>
      <c r="KJ259">
        <v>166.024</v>
      </c>
      <c r="KK259">
        <v>471.96899999999999</v>
      </c>
      <c r="KL259">
        <v>203.99799999999999</v>
      </c>
      <c r="KM259">
        <v>981.16200000000003</v>
      </c>
      <c r="KN259">
        <v>0</v>
      </c>
      <c r="KO259">
        <v>-2495.13</v>
      </c>
      <c r="KP259">
        <v>0</v>
      </c>
      <c r="KQ259">
        <v>0</v>
      </c>
      <c r="KR259">
        <v>444.32499999999999</v>
      </c>
      <c r="KS259">
        <v>2252.14</v>
      </c>
      <c r="KT259">
        <v>2355.87</v>
      </c>
      <c r="KU259">
        <v>95.474199999999996</v>
      </c>
      <c r="KV259">
        <v>4475.83</v>
      </c>
      <c r="KW259">
        <v>0</v>
      </c>
      <c r="KX259">
        <v>0</v>
      </c>
      <c r="KY259">
        <v>0</v>
      </c>
      <c r="KZ259">
        <v>0</v>
      </c>
      <c r="LA259">
        <v>0</v>
      </c>
      <c r="LB259">
        <v>166.024</v>
      </c>
      <c r="LC259">
        <v>471.96899999999999</v>
      </c>
      <c r="LD259">
        <v>203.99799999999999</v>
      </c>
      <c r="LE259">
        <v>981.16200000000003</v>
      </c>
      <c r="LF259">
        <v>-2495.13</v>
      </c>
      <c r="LG259">
        <v>444.32499999999999</v>
      </c>
      <c r="LH259">
        <v>2252.14</v>
      </c>
      <c r="LI259">
        <v>2355.87</v>
      </c>
      <c r="LJ259">
        <v>95.474199999999996</v>
      </c>
      <c r="LK259">
        <v>4475.83</v>
      </c>
      <c r="LL259">
        <v>0</v>
      </c>
      <c r="LM259">
        <v>0</v>
      </c>
      <c r="LN259">
        <v>0</v>
      </c>
      <c r="LO259">
        <v>0</v>
      </c>
      <c r="LP259">
        <v>304.75299999999999</v>
      </c>
      <c r="LQ259">
        <v>1084.0999999999999</v>
      </c>
      <c r="LR259">
        <v>203.99799999999999</v>
      </c>
      <c r="LS259">
        <v>2754.11</v>
      </c>
      <c r="LT259">
        <v>1286.71</v>
      </c>
      <c r="LU259">
        <v>2922.79</v>
      </c>
      <c r="LV259">
        <v>2122.71</v>
      </c>
      <c r="LW259">
        <v>142.83199999999999</v>
      </c>
      <c r="LX259">
        <v>10822</v>
      </c>
      <c r="LY259">
        <v>0</v>
      </c>
      <c r="LZ259">
        <v>0</v>
      </c>
      <c r="MA259">
        <v>0</v>
      </c>
      <c r="MB259">
        <v>0</v>
      </c>
    </row>
    <row r="260" spans="1:340" x14ac:dyDescent="0.25">
      <c r="A260" s="26">
        <v>44502.626689814817</v>
      </c>
      <c r="B260" t="s">
        <v>1600</v>
      </c>
      <c r="C260" t="s">
        <v>1177</v>
      </c>
      <c r="D260">
        <v>9</v>
      </c>
      <c r="E260">
        <v>8</v>
      </c>
      <c r="F260">
        <v>6960</v>
      </c>
      <c r="G260" t="s">
        <v>87</v>
      </c>
      <c r="H260" t="s">
        <v>393</v>
      </c>
      <c r="I260">
        <v>0</v>
      </c>
      <c r="J260">
        <v>0</v>
      </c>
      <c r="K260">
        <v>0</v>
      </c>
      <c r="L260">
        <v>32.9</v>
      </c>
      <c r="O260">
        <v>1420.71</v>
      </c>
      <c r="P260">
        <v>2650.71</v>
      </c>
      <c r="Q260">
        <v>1100.08</v>
      </c>
      <c r="R260">
        <v>5524.26</v>
      </c>
      <c r="S260">
        <v>0</v>
      </c>
      <c r="T260">
        <v>-25136.9</v>
      </c>
      <c r="U260">
        <v>0</v>
      </c>
      <c r="V260">
        <v>0</v>
      </c>
      <c r="W260">
        <v>2033.7</v>
      </c>
      <c r="X260">
        <v>13059.5</v>
      </c>
      <c r="Y260">
        <v>12062</v>
      </c>
      <c r="Z260">
        <v>433.91399999999999</v>
      </c>
      <c r="AA260">
        <v>13147.9</v>
      </c>
      <c r="AB260">
        <v>10695.8</v>
      </c>
      <c r="AC260">
        <v>0</v>
      </c>
      <c r="AD260">
        <v>0</v>
      </c>
      <c r="AE260">
        <v>0</v>
      </c>
      <c r="AF260">
        <v>0</v>
      </c>
      <c r="AG260">
        <v>0</v>
      </c>
      <c r="AH260">
        <v>0</v>
      </c>
      <c r="AI260">
        <v>4.88</v>
      </c>
      <c r="AJ260">
        <v>30.77</v>
      </c>
      <c r="AK260">
        <v>4.21</v>
      </c>
      <c r="AL260">
        <v>20.37</v>
      </c>
      <c r="AM260">
        <v>0</v>
      </c>
      <c r="AN260">
        <v>-83.32</v>
      </c>
      <c r="AO260">
        <v>0</v>
      </c>
      <c r="AP260">
        <v>0</v>
      </c>
      <c r="AQ260">
        <v>8.56</v>
      </c>
      <c r="AR260">
        <v>51.57</v>
      </c>
      <c r="AS260">
        <v>47.68</v>
      </c>
      <c r="AT260">
        <v>1.72</v>
      </c>
      <c r="AU260">
        <v>86.44</v>
      </c>
      <c r="AV260">
        <v>60.23</v>
      </c>
      <c r="BI260">
        <v>0</v>
      </c>
      <c r="BJ260">
        <v>5.2520899999999999</v>
      </c>
      <c r="BK260">
        <v>0.12561700000000001</v>
      </c>
      <c r="BL260">
        <v>0.51193200000000005</v>
      </c>
      <c r="BM260">
        <v>0</v>
      </c>
      <c r="BN260">
        <v>-0.272144</v>
      </c>
      <c r="BO260">
        <v>0</v>
      </c>
      <c r="BP260">
        <v>0</v>
      </c>
      <c r="BQ260">
        <v>0.53989299999999996</v>
      </c>
      <c r="BR260">
        <v>2.1954400000000001</v>
      </c>
      <c r="BS260">
        <v>1.82348</v>
      </c>
      <c r="BT260">
        <v>7.39533E-2</v>
      </c>
      <c r="BU260">
        <v>10.250299999999999</v>
      </c>
      <c r="BV260">
        <v>5.8896300000000004</v>
      </c>
      <c r="BW260">
        <v>1420.71</v>
      </c>
      <c r="BX260">
        <v>2650.71</v>
      </c>
      <c r="BY260">
        <v>1100.08</v>
      </c>
      <c r="BZ260">
        <v>5524.26</v>
      </c>
      <c r="CA260">
        <v>-25136.9</v>
      </c>
      <c r="CB260">
        <v>2033.7</v>
      </c>
      <c r="CC260">
        <v>13059.5</v>
      </c>
      <c r="CD260">
        <v>12062</v>
      </c>
      <c r="CE260">
        <v>433.91399999999999</v>
      </c>
      <c r="CF260">
        <v>13147.9</v>
      </c>
      <c r="CG260">
        <v>10695.8</v>
      </c>
      <c r="CH260">
        <v>0</v>
      </c>
      <c r="CI260">
        <v>0</v>
      </c>
      <c r="CJ260">
        <v>0</v>
      </c>
      <c r="CK260">
        <v>0</v>
      </c>
      <c r="CL260">
        <v>0</v>
      </c>
      <c r="CM260">
        <v>4.88</v>
      </c>
      <c r="CN260">
        <v>30.77</v>
      </c>
      <c r="CO260">
        <v>4.21</v>
      </c>
      <c r="CP260">
        <v>20.37</v>
      </c>
      <c r="CQ260">
        <v>-83.32</v>
      </c>
      <c r="CR260">
        <v>8.56</v>
      </c>
      <c r="CS260">
        <v>51.57</v>
      </c>
      <c r="CT260">
        <v>47.68</v>
      </c>
      <c r="CU260">
        <v>1.72</v>
      </c>
      <c r="CV260">
        <v>86.44</v>
      </c>
      <c r="CW260">
        <v>60.23</v>
      </c>
      <c r="DH260">
        <v>0</v>
      </c>
      <c r="DI260">
        <v>5.2520899999999999</v>
      </c>
      <c r="DJ260">
        <v>0.12561700000000001</v>
      </c>
      <c r="DK260">
        <v>0.51193200000000005</v>
      </c>
      <c r="DL260">
        <v>-0.272144</v>
      </c>
      <c r="DM260">
        <v>0.53989299999999996</v>
      </c>
      <c r="DN260">
        <v>2.1954400000000001</v>
      </c>
      <c r="DO260">
        <v>1.82348</v>
      </c>
      <c r="DP260">
        <v>7.39533E-2</v>
      </c>
      <c r="DQ260">
        <v>10.250299999999999</v>
      </c>
      <c r="DR260">
        <v>5.8896300000000004</v>
      </c>
      <c r="DS260" t="s">
        <v>1352</v>
      </c>
      <c r="DT260" t="s">
        <v>670</v>
      </c>
      <c r="DU260" t="s">
        <v>665</v>
      </c>
      <c r="DV260" t="s">
        <v>501</v>
      </c>
      <c r="DW260">
        <v>0</v>
      </c>
      <c r="DX260">
        <v>0</v>
      </c>
      <c r="DY260">
        <v>0</v>
      </c>
      <c r="DZ260">
        <v>0</v>
      </c>
      <c r="EC260">
        <v>1420.71</v>
      </c>
      <c r="ED260">
        <v>2650.71</v>
      </c>
      <c r="EE260">
        <v>1100.08</v>
      </c>
      <c r="EF260">
        <v>5524.26</v>
      </c>
      <c r="EG260">
        <v>0</v>
      </c>
      <c r="EH260">
        <v>-25136.9</v>
      </c>
      <c r="EI260">
        <v>0</v>
      </c>
      <c r="EJ260">
        <v>0</v>
      </c>
      <c r="EK260">
        <v>2033.7</v>
      </c>
      <c r="EL260">
        <v>13059.5</v>
      </c>
      <c r="EM260">
        <v>12062</v>
      </c>
      <c r="EN260">
        <v>433.91399999999999</v>
      </c>
      <c r="EO260">
        <v>13147.9</v>
      </c>
      <c r="EP260">
        <v>0</v>
      </c>
      <c r="EQ260">
        <v>0</v>
      </c>
      <c r="ER260">
        <v>0</v>
      </c>
      <c r="ES260">
        <v>0</v>
      </c>
      <c r="ET260">
        <v>0</v>
      </c>
      <c r="EU260">
        <v>4.88</v>
      </c>
      <c r="EV260">
        <v>30.77</v>
      </c>
      <c r="EW260">
        <v>4.21</v>
      </c>
      <c r="EX260">
        <v>20.37</v>
      </c>
      <c r="EY260">
        <v>0</v>
      </c>
      <c r="EZ260">
        <v>-83.32</v>
      </c>
      <c r="FA260">
        <v>0</v>
      </c>
      <c r="FB260">
        <v>0</v>
      </c>
      <c r="FC260">
        <v>8.56</v>
      </c>
      <c r="FD260">
        <v>51.57</v>
      </c>
      <c r="FE260">
        <v>47.68</v>
      </c>
      <c r="FF260">
        <v>1.72</v>
      </c>
      <c r="FG260">
        <v>86.44</v>
      </c>
      <c r="FT260">
        <v>0</v>
      </c>
      <c r="FU260">
        <v>5.2520899999999999</v>
      </c>
      <c r="FV260">
        <v>0.12561700000000001</v>
      </c>
      <c r="FW260">
        <v>0.51193200000000005</v>
      </c>
      <c r="FX260">
        <v>0</v>
      </c>
      <c r="FY260">
        <v>-0.272144</v>
      </c>
      <c r="FZ260">
        <v>0</v>
      </c>
      <c r="GA260">
        <v>0</v>
      </c>
      <c r="GB260">
        <v>0.53989299999999996</v>
      </c>
      <c r="GC260">
        <v>2.1954400000000001</v>
      </c>
      <c r="GD260">
        <v>1.82348</v>
      </c>
      <c r="GE260">
        <v>7.39533E-2</v>
      </c>
      <c r="GF260">
        <v>10.250299999999999</v>
      </c>
      <c r="GG260">
        <v>2554.06</v>
      </c>
      <c r="GH260">
        <v>6423.78</v>
      </c>
      <c r="GI260">
        <v>1100.08</v>
      </c>
      <c r="GJ260">
        <v>15646</v>
      </c>
      <c r="GK260">
        <v>5894.96</v>
      </c>
      <c r="GL260">
        <v>15077.5</v>
      </c>
      <c r="GM260">
        <v>10697.7</v>
      </c>
      <c r="GN260">
        <v>540.49900000000002</v>
      </c>
      <c r="GO260">
        <v>57934.6</v>
      </c>
      <c r="GP260">
        <v>0</v>
      </c>
      <c r="GQ260">
        <v>0</v>
      </c>
      <c r="GR260">
        <v>0</v>
      </c>
      <c r="GS260">
        <v>0</v>
      </c>
      <c r="GT260">
        <v>8.83</v>
      </c>
      <c r="GU260">
        <v>59.98</v>
      </c>
      <c r="GV260">
        <v>4.21</v>
      </c>
      <c r="GW260">
        <v>60.53</v>
      </c>
      <c r="GX260">
        <v>25.08</v>
      </c>
      <c r="GY260">
        <v>59.26</v>
      </c>
      <c r="GZ260">
        <v>42.65</v>
      </c>
      <c r="HA260">
        <v>2.1800000000000002</v>
      </c>
      <c r="HB260">
        <v>262.72000000000003</v>
      </c>
      <c r="HC260">
        <v>8.83</v>
      </c>
      <c r="HD260">
        <v>59.98</v>
      </c>
      <c r="HE260">
        <v>4.21</v>
      </c>
      <c r="HF260">
        <v>60.53</v>
      </c>
      <c r="HG260">
        <v>25.08</v>
      </c>
      <c r="HH260">
        <v>59.26</v>
      </c>
      <c r="HI260">
        <v>42.65</v>
      </c>
      <c r="HJ260">
        <v>2.1800000000000002</v>
      </c>
      <c r="HK260">
        <v>262.72000000000003</v>
      </c>
      <c r="ID260">
        <v>0</v>
      </c>
      <c r="IE260">
        <v>8.0045000000000002</v>
      </c>
      <c r="IF260">
        <v>0.12561700000000001</v>
      </c>
      <c r="IG260">
        <v>2.1837800000000001</v>
      </c>
      <c r="IH260">
        <v>1.7213499999999999</v>
      </c>
      <c r="II260">
        <v>2.2057600000000002</v>
      </c>
      <c r="IJ260">
        <v>1.7518499999999999</v>
      </c>
      <c r="IK260">
        <v>0.114331</v>
      </c>
      <c r="IL260">
        <v>16.107199999999999</v>
      </c>
      <c r="IM260">
        <v>64.599999999999994</v>
      </c>
      <c r="IN260">
        <v>31.7</v>
      </c>
      <c r="IO260">
        <v>32.9</v>
      </c>
      <c r="IP260">
        <v>64.599999999999994</v>
      </c>
      <c r="IQ260">
        <v>31.7</v>
      </c>
      <c r="IR260">
        <v>32.9</v>
      </c>
      <c r="IU260">
        <v>60.23</v>
      </c>
      <c r="IV260">
        <v>0</v>
      </c>
      <c r="IW260">
        <v>60.23</v>
      </c>
      <c r="IX260">
        <v>0</v>
      </c>
      <c r="IY260">
        <v>60.23</v>
      </c>
      <c r="IZ260">
        <v>0</v>
      </c>
      <c r="JA260">
        <v>133.55000000000001</v>
      </c>
      <c r="JB260">
        <v>0</v>
      </c>
      <c r="JK260">
        <v>1</v>
      </c>
      <c r="JL260">
        <v>15.790100000000001</v>
      </c>
      <c r="JM260">
        <v>15.790100000000001</v>
      </c>
      <c r="JP260">
        <v>25144.3</v>
      </c>
      <c r="JQ260">
        <v>15.790100000000001</v>
      </c>
      <c r="JR260">
        <v>1.63</v>
      </c>
      <c r="JS260">
        <v>0.98</v>
      </c>
      <c r="JT260">
        <v>4.6900000000000004</v>
      </c>
      <c r="JU260">
        <v>1.63</v>
      </c>
      <c r="JV260">
        <v>0.98</v>
      </c>
      <c r="JW260">
        <v>4.6900000000000004</v>
      </c>
      <c r="JZ260">
        <v>2</v>
      </c>
      <c r="KA260">
        <v>8</v>
      </c>
      <c r="KB260">
        <v>78.049400000000006</v>
      </c>
      <c r="KC260">
        <v>79.274900000000002</v>
      </c>
      <c r="KD260">
        <v>78.049400000000006</v>
      </c>
      <c r="KE260">
        <v>79.274900000000002</v>
      </c>
      <c r="KF260">
        <v>137.53399999999999</v>
      </c>
      <c r="KG260">
        <v>139.97399999999999</v>
      </c>
      <c r="KJ260">
        <v>270.75</v>
      </c>
      <c r="KK260">
        <v>710.53499999999997</v>
      </c>
      <c r="KL260">
        <v>203.99799999999999</v>
      </c>
      <c r="KM260">
        <v>966.07799999999997</v>
      </c>
      <c r="KN260">
        <v>0</v>
      </c>
      <c r="KO260">
        <v>-2608.7800000000002</v>
      </c>
      <c r="KP260">
        <v>0</v>
      </c>
      <c r="KQ260">
        <v>0</v>
      </c>
      <c r="KR260">
        <v>444.32499999999999</v>
      </c>
      <c r="KS260">
        <v>2251.5500000000002</v>
      </c>
      <c r="KT260">
        <v>2355.87</v>
      </c>
      <c r="KU260">
        <v>95.474199999999996</v>
      </c>
      <c r="KV260">
        <v>4689.8</v>
      </c>
      <c r="KW260">
        <v>0</v>
      </c>
      <c r="KX260">
        <v>0</v>
      </c>
      <c r="KY260">
        <v>0</v>
      </c>
      <c r="KZ260">
        <v>0</v>
      </c>
      <c r="LA260">
        <v>0</v>
      </c>
      <c r="LB260">
        <v>270.75</v>
      </c>
      <c r="LC260">
        <v>710.53499999999997</v>
      </c>
      <c r="LD260">
        <v>203.99799999999999</v>
      </c>
      <c r="LE260">
        <v>966.07799999999997</v>
      </c>
      <c r="LF260">
        <v>-2608.7800000000002</v>
      </c>
      <c r="LG260">
        <v>444.32499999999999</v>
      </c>
      <c r="LH260">
        <v>2251.5500000000002</v>
      </c>
      <c r="LI260">
        <v>2355.87</v>
      </c>
      <c r="LJ260">
        <v>95.474199999999996</v>
      </c>
      <c r="LK260">
        <v>4689.8</v>
      </c>
      <c r="LL260">
        <v>0</v>
      </c>
      <c r="LM260">
        <v>0</v>
      </c>
      <c r="LN260">
        <v>0</v>
      </c>
      <c r="LO260">
        <v>0</v>
      </c>
      <c r="LP260">
        <v>515.15200000000004</v>
      </c>
      <c r="LQ260">
        <v>1564.15</v>
      </c>
      <c r="LR260">
        <v>203.99799999999999</v>
      </c>
      <c r="LS260">
        <v>2754.17</v>
      </c>
      <c r="LT260">
        <v>1286.71</v>
      </c>
      <c r="LU260">
        <v>2922.79</v>
      </c>
      <c r="LV260">
        <v>2122.71</v>
      </c>
      <c r="LW260">
        <v>142.83199999999999</v>
      </c>
      <c r="LX260">
        <v>11512.5</v>
      </c>
      <c r="LY260">
        <v>0</v>
      </c>
      <c r="LZ260">
        <v>0</v>
      </c>
      <c r="MA260">
        <v>0</v>
      </c>
      <c r="MB260">
        <v>0</v>
      </c>
    </row>
    <row r="261" spans="1:340" x14ac:dyDescent="0.25">
      <c r="A261" s="26">
        <v>44502.627233796295</v>
      </c>
      <c r="B261" t="s">
        <v>1601</v>
      </c>
      <c r="C261" t="s">
        <v>1179</v>
      </c>
      <c r="D261">
        <v>10</v>
      </c>
      <c r="E261">
        <v>8</v>
      </c>
      <c r="F261">
        <v>6960</v>
      </c>
      <c r="G261" t="s">
        <v>87</v>
      </c>
      <c r="H261" t="s">
        <v>393</v>
      </c>
      <c r="I261">
        <v>0</v>
      </c>
      <c r="J261">
        <v>0</v>
      </c>
      <c r="K261">
        <v>0</v>
      </c>
      <c r="L261">
        <v>33.200000000000003</v>
      </c>
      <c r="O261">
        <v>1823.67</v>
      </c>
      <c r="P261">
        <v>3105.69</v>
      </c>
      <c r="Q261">
        <v>1100.08</v>
      </c>
      <c r="R261">
        <v>5495.76</v>
      </c>
      <c r="S261">
        <v>0</v>
      </c>
      <c r="T261">
        <v>-25671</v>
      </c>
      <c r="U261">
        <v>0</v>
      </c>
      <c r="V261">
        <v>0</v>
      </c>
      <c r="W261">
        <v>2033.7</v>
      </c>
      <c r="X261">
        <v>13069.4</v>
      </c>
      <c r="Y261">
        <v>12062</v>
      </c>
      <c r="Z261">
        <v>433.91399999999999</v>
      </c>
      <c r="AA261">
        <v>13453.1</v>
      </c>
      <c r="AB261">
        <v>11525.2</v>
      </c>
      <c r="AC261">
        <v>0</v>
      </c>
      <c r="AD261">
        <v>0</v>
      </c>
      <c r="AE261">
        <v>0</v>
      </c>
      <c r="AF261">
        <v>0</v>
      </c>
      <c r="AG261">
        <v>0</v>
      </c>
      <c r="AH261">
        <v>0</v>
      </c>
      <c r="AI261">
        <v>6.28</v>
      </c>
      <c r="AJ261">
        <v>31.18</v>
      </c>
      <c r="AK261">
        <v>4.21</v>
      </c>
      <c r="AL261">
        <v>20.079999999999998</v>
      </c>
      <c r="AM261">
        <v>0</v>
      </c>
      <c r="AN261">
        <v>-82.2</v>
      </c>
      <c r="AO261">
        <v>0</v>
      </c>
      <c r="AP261">
        <v>0</v>
      </c>
      <c r="AQ261">
        <v>8.69</v>
      </c>
      <c r="AR261">
        <v>51.7</v>
      </c>
      <c r="AS261">
        <v>47.86</v>
      </c>
      <c r="AT261">
        <v>1.74</v>
      </c>
      <c r="AU261">
        <v>89.54</v>
      </c>
      <c r="AV261">
        <v>61.75</v>
      </c>
      <c r="BI261">
        <v>0</v>
      </c>
      <c r="BJ261">
        <v>5.0980100000000004</v>
      </c>
      <c r="BK261">
        <v>0.12561700000000001</v>
      </c>
      <c r="BL261">
        <v>0.53519300000000003</v>
      </c>
      <c r="BM261">
        <v>0</v>
      </c>
      <c r="BN261">
        <v>-0.20797099999999999</v>
      </c>
      <c r="BO261">
        <v>0</v>
      </c>
      <c r="BP261">
        <v>0</v>
      </c>
      <c r="BQ261">
        <v>0.53989299999999996</v>
      </c>
      <c r="BR261">
        <v>2.1977099999999998</v>
      </c>
      <c r="BS261">
        <v>1.82348</v>
      </c>
      <c r="BT261">
        <v>7.39533E-2</v>
      </c>
      <c r="BU261">
        <v>10.1859</v>
      </c>
      <c r="BV261">
        <v>5.7588200000000001</v>
      </c>
      <c r="BW261">
        <v>1823.67</v>
      </c>
      <c r="BX261">
        <v>3105.69</v>
      </c>
      <c r="BY261">
        <v>1100.08</v>
      </c>
      <c r="BZ261">
        <v>5495.76</v>
      </c>
      <c r="CA261">
        <v>-25671</v>
      </c>
      <c r="CB261">
        <v>2033.7</v>
      </c>
      <c r="CC261">
        <v>13069.4</v>
      </c>
      <c r="CD261">
        <v>12062</v>
      </c>
      <c r="CE261">
        <v>433.91399999999999</v>
      </c>
      <c r="CF261">
        <v>13453.1</v>
      </c>
      <c r="CG261">
        <v>11525.2</v>
      </c>
      <c r="CH261">
        <v>0</v>
      </c>
      <c r="CI261">
        <v>0</v>
      </c>
      <c r="CJ261">
        <v>0</v>
      </c>
      <c r="CK261">
        <v>0</v>
      </c>
      <c r="CL261">
        <v>0</v>
      </c>
      <c r="CM261">
        <v>6.28</v>
      </c>
      <c r="CN261">
        <v>31.18</v>
      </c>
      <c r="CO261">
        <v>4.21</v>
      </c>
      <c r="CP261">
        <v>20.079999999999998</v>
      </c>
      <c r="CQ261">
        <v>-82.2</v>
      </c>
      <c r="CR261">
        <v>8.69</v>
      </c>
      <c r="CS261">
        <v>51.7</v>
      </c>
      <c r="CT261">
        <v>47.86</v>
      </c>
      <c r="CU261">
        <v>1.74</v>
      </c>
      <c r="CV261">
        <v>89.54</v>
      </c>
      <c r="CW261">
        <v>61.75</v>
      </c>
      <c r="DH261">
        <v>0</v>
      </c>
      <c r="DI261">
        <v>5.0980100000000004</v>
      </c>
      <c r="DJ261">
        <v>0.12561700000000001</v>
      </c>
      <c r="DK261">
        <v>0.53519300000000003</v>
      </c>
      <c r="DL261">
        <v>-0.20797099999999999</v>
      </c>
      <c r="DM261">
        <v>0.53989299999999996</v>
      </c>
      <c r="DN261">
        <v>2.1977099999999998</v>
      </c>
      <c r="DO261">
        <v>1.82348</v>
      </c>
      <c r="DP261">
        <v>7.39533E-2</v>
      </c>
      <c r="DQ261">
        <v>10.1859</v>
      </c>
      <c r="DR261">
        <v>5.7588200000000001</v>
      </c>
      <c r="DS261" t="s">
        <v>1352</v>
      </c>
      <c r="DT261" t="s">
        <v>670</v>
      </c>
      <c r="DU261" t="s">
        <v>665</v>
      </c>
      <c r="DV261" t="s">
        <v>501</v>
      </c>
      <c r="DW261">
        <v>0</v>
      </c>
      <c r="DX261">
        <v>0</v>
      </c>
      <c r="DY261">
        <v>0</v>
      </c>
      <c r="DZ261">
        <v>0</v>
      </c>
      <c r="EC261">
        <v>1823.67</v>
      </c>
      <c r="ED261">
        <v>3105.69</v>
      </c>
      <c r="EE261">
        <v>1100.08</v>
      </c>
      <c r="EF261">
        <v>5495.76</v>
      </c>
      <c r="EG261">
        <v>0</v>
      </c>
      <c r="EH261">
        <v>-25671</v>
      </c>
      <c r="EI261">
        <v>0</v>
      </c>
      <c r="EJ261">
        <v>0</v>
      </c>
      <c r="EK261">
        <v>2033.7</v>
      </c>
      <c r="EL261">
        <v>13069.4</v>
      </c>
      <c r="EM261">
        <v>12062</v>
      </c>
      <c r="EN261">
        <v>433.91399999999999</v>
      </c>
      <c r="EO261">
        <v>13453.1</v>
      </c>
      <c r="EP261">
        <v>0</v>
      </c>
      <c r="EQ261">
        <v>0</v>
      </c>
      <c r="ER261">
        <v>0</v>
      </c>
      <c r="ES261">
        <v>0</v>
      </c>
      <c r="ET261">
        <v>0</v>
      </c>
      <c r="EU261">
        <v>6.28</v>
      </c>
      <c r="EV261">
        <v>31.18</v>
      </c>
      <c r="EW261">
        <v>4.21</v>
      </c>
      <c r="EX261">
        <v>20.079999999999998</v>
      </c>
      <c r="EY261">
        <v>0</v>
      </c>
      <c r="EZ261">
        <v>-82.2</v>
      </c>
      <c r="FA261">
        <v>0</v>
      </c>
      <c r="FB261">
        <v>0</v>
      </c>
      <c r="FC261">
        <v>8.69</v>
      </c>
      <c r="FD261">
        <v>51.7</v>
      </c>
      <c r="FE261">
        <v>47.86</v>
      </c>
      <c r="FF261">
        <v>1.74</v>
      </c>
      <c r="FG261">
        <v>89.54</v>
      </c>
      <c r="FT261">
        <v>0</v>
      </c>
      <c r="FU261">
        <v>5.0980100000000004</v>
      </c>
      <c r="FV261">
        <v>0.12561700000000001</v>
      </c>
      <c r="FW261">
        <v>0.53519300000000003</v>
      </c>
      <c r="FX261">
        <v>0</v>
      </c>
      <c r="FY261">
        <v>-0.20797099999999999</v>
      </c>
      <c r="FZ261">
        <v>0</v>
      </c>
      <c r="GA261">
        <v>0</v>
      </c>
      <c r="GB261">
        <v>0.53989299999999996</v>
      </c>
      <c r="GC261">
        <v>2.1977099999999998</v>
      </c>
      <c r="GD261">
        <v>1.82348</v>
      </c>
      <c r="GE261">
        <v>7.39533E-2</v>
      </c>
      <c r="GF261">
        <v>10.1859</v>
      </c>
      <c r="GG261">
        <v>3116.01</v>
      </c>
      <c r="GH261">
        <v>8041.62</v>
      </c>
      <c r="GI261">
        <v>1100.08</v>
      </c>
      <c r="GJ261">
        <v>15531.9</v>
      </c>
      <c r="GK261">
        <v>5894.96</v>
      </c>
      <c r="GL261">
        <v>15077.5</v>
      </c>
      <c r="GM261">
        <v>10697.7</v>
      </c>
      <c r="GN261">
        <v>540.49900000000002</v>
      </c>
      <c r="GO261">
        <v>60000.3</v>
      </c>
      <c r="GP261">
        <v>0</v>
      </c>
      <c r="GQ261">
        <v>0</v>
      </c>
      <c r="GR261">
        <v>0</v>
      </c>
      <c r="GS261">
        <v>0</v>
      </c>
      <c r="GT261">
        <v>10.78</v>
      </c>
      <c r="GU261">
        <v>65.790000000000006</v>
      </c>
      <c r="GV261">
        <v>4.21</v>
      </c>
      <c r="GW261">
        <v>59.15</v>
      </c>
      <c r="GX261">
        <v>25.45</v>
      </c>
      <c r="GY261">
        <v>59.45</v>
      </c>
      <c r="GZ261">
        <v>42.85</v>
      </c>
      <c r="HA261">
        <v>2.2000000000000002</v>
      </c>
      <c r="HB261">
        <v>269.88</v>
      </c>
      <c r="HC261">
        <v>10.78</v>
      </c>
      <c r="HD261">
        <v>65.790000000000006</v>
      </c>
      <c r="HE261">
        <v>4.21</v>
      </c>
      <c r="HF261">
        <v>59.15</v>
      </c>
      <c r="HG261">
        <v>25.45</v>
      </c>
      <c r="HH261">
        <v>59.45</v>
      </c>
      <c r="HI261">
        <v>42.85</v>
      </c>
      <c r="HJ261">
        <v>2.2000000000000002</v>
      </c>
      <c r="HK261">
        <v>269.88</v>
      </c>
      <c r="ID261">
        <v>0</v>
      </c>
      <c r="IE261">
        <v>8.6241500000000002</v>
      </c>
      <c r="IF261">
        <v>0.12561700000000001</v>
      </c>
      <c r="IG261">
        <v>2.0096599999999998</v>
      </c>
      <c r="IH261">
        <v>1.7213499999999999</v>
      </c>
      <c r="II261">
        <v>2.2057600000000002</v>
      </c>
      <c r="IJ261">
        <v>1.7518499999999999</v>
      </c>
      <c r="IK261">
        <v>0.114331</v>
      </c>
      <c r="IL261">
        <v>16.552700000000002</v>
      </c>
      <c r="IM261">
        <v>63.6</v>
      </c>
      <c r="IN261">
        <v>30.4</v>
      </c>
      <c r="IO261">
        <v>33.200000000000003</v>
      </c>
      <c r="IP261">
        <v>63.6</v>
      </c>
      <c r="IQ261">
        <v>30.4</v>
      </c>
      <c r="IR261">
        <v>33.200000000000003</v>
      </c>
      <c r="IU261">
        <v>61.75</v>
      </c>
      <c r="IV261">
        <v>0</v>
      </c>
      <c r="IW261">
        <v>61.75</v>
      </c>
      <c r="IX261">
        <v>0</v>
      </c>
      <c r="IY261">
        <v>61.75</v>
      </c>
      <c r="IZ261">
        <v>0</v>
      </c>
      <c r="JA261">
        <v>139.93</v>
      </c>
      <c r="JB261">
        <v>0</v>
      </c>
      <c r="JK261">
        <v>1</v>
      </c>
      <c r="JL261">
        <v>16.1419</v>
      </c>
      <c r="JM261">
        <v>16.1419</v>
      </c>
      <c r="JP261">
        <v>25678.6</v>
      </c>
      <c r="JQ261">
        <v>16.1419</v>
      </c>
      <c r="JR261">
        <v>1.64</v>
      </c>
      <c r="JS261">
        <v>0.99</v>
      </c>
      <c r="JT261">
        <v>4.87</v>
      </c>
      <c r="JU261">
        <v>1.64</v>
      </c>
      <c r="JV261">
        <v>0.99</v>
      </c>
      <c r="JW261">
        <v>4.87</v>
      </c>
      <c r="JZ261">
        <v>2</v>
      </c>
      <c r="KA261">
        <v>8</v>
      </c>
      <c r="KB261">
        <v>69.077299999999994</v>
      </c>
      <c r="KC261">
        <v>70.119699999999995</v>
      </c>
      <c r="KD261">
        <v>69.077299999999994</v>
      </c>
      <c r="KE261">
        <v>70.119699999999995</v>
      </c>
      <c r="KF261">
        <v>129.85</v>
      </c>
      <c r="KG261">
        <v>132.13300000000001</v>
      </c>
      <c r="KJ261">
        <v>355.58199999999999</v>
      </c>
      <c r="KK261">
        <v>829.73400000000004</v>
      </c>
      <c r="KL261">
        <v>203.99799999999999</v>
      </c>
      <c r="KM261">
        <v>961.87199999999996</v>
      </c>
      <c r="KN261">
        <v>0</v>
      </c>
      <c r="KO261">
        <v>-2630.83</v>
      </c>
      <c r="KP261">
        <v>0</v>
      </c>
      <c r="KQ261">
        <v>0</v>
      </c>
      <c r="KR261">
        <v>444.32499999999999</v>
      </c>
      <c r="KS261">
        <v>2253.54</v>
      </c>
      <c r="KT261">
        <v>2355.87</v>
      </c>
      <c r="KU261">
        <v>95.474199999999996</v>
      </c>
      <c r="KV261">
        <v>4869.5600000000004</v>
      </c>
      <c r="KW261">
        <v>0</v>
      </c>
      <c r="KX261">
        <v>0</v>
      </c>
      <c r="KY261">
        <v>0</v>
      </c>
      <c r="KZ261">
        <v>0</v>
      </c>
      <c r="LA261">
        <v>0</v>
      </c>
      <c r="LB261">
        <v>355.58199999999999</v>
      </c>
      <c r="LC261">
        <v>829.73400000000004</v>
      </c>
      <c r="LD261">
        <v>203.99799999999999</v>
      </c>
      <c r="LE261">
        <v>961.87199999999996</v>
      </c>
      <c r="LF261">
        <v>-2630.83</v>
      </c>
      <c r="LG261">
        <v>444.32499999999999</v>
      </c>
      <c r="LH261">
        <v>2253.54</v>
      </c>
      <c r="LI261">
        <v>2355.87</v>
      </c>
      <c r="LJ261">
        <v>95.474199999999996</v>
      </c>
      <c r="LK261">
        <v>4869.5600000000004</v>
      </c>
      <c r="LL261">
        <v>0</v>
      </c>
      <c r="LM261">
        <v>0</v>
      </c>
      <c r="LN261">
        <v>0</v>
      </c>
      <c r="LO261">
        <v>0</v>
      </c>
      <c r="LP261">
        <v>635.86699999999996</v>
      </c>
      <c r="LQ261">
        <v>1923.51</v>
      </c>
      <c r="LR261">
        <v>203.99799999999999</v>
      </c>
      <c r="LS261">
        <v>2726.52</v>
      </c>
      <c r="LT261">
        <v>1286.71</v>
      </c>
      <c r="LU261">
        <v>2922.79</v>
      </c>
      <c r="LV261">
        <v>2122.71</v>
      </c>
      <c r="LW261">
        <v>142.83199999999999</v>
      </c>
      <c r="LX261">
        <v>11964.9</v>
      </c>
      <c r="LY261">
        <v>0</v>
      </c>
      <c r="LZ261">
        <v>0</v>
      </c>
      <c r="MA261">
        <v>0</v>
      </c>
      <c r="MB261">
        <v>0</v>
      </c>
    </row>
    <row r="262" spans="1:340" x14ac:dyDescent="0.25">
      <c r="A262" s="26">
        <v>44502.627824074072</v>
      </c>
      <c r="B262" t="s">
        <v>1602</v>
      </c>
      <c r="C262" t="s">
        <v>1181</v>
      </c>
      <c r="D262">
        <v>11</v>
      </c>
      <c r="E262">
        <v>8</v>
      </c>
      <c r="F262">
        <v>6960</v>
      </c>
      <c r="G262" t="s">
        <v>87</v>
      </c>
      <c r="H262" t="s">
        <v>393</v>
      </c>
      <c r="I262">
        <v>0</v>
      </c>
      <c r="J262">
        <v>0</v>
      </c>
      <c r="K262">
        <v>0</v>
      </c>
      <c r="L262">
        <v>34.1</v>
      </c>
      <c r="O262">
        <v>5315.95</v>
      </c>
      <c r="P262">
        <v>5231.5200000000004</v>
      </c>
      <c r="Q262">
        <v>1100.08</v>
      </c>
      <c r="R262">
        <v>5864.52</v>
      </c>
      <c r="S262">
        <v>0</v>
      </c>
      <c r="T262">
        <v>-27764.3</v>
      </c>
      <c r="U262">
        <v>0</v>
      </c>
      <c r="V262">
        <v>0</v>
      </c>
      <c r="W262">
        <v>2033.7</v>
      </c>
      <c r="X262">
        <v>13048.7</v>
      </c>
      <c r="Y262">
        <v>12062</v>
      </c>
      <c r="Z262">
        <v>433.91399999999999</v>
      </c>
      <c r="AA262">
        <v>17326</v>
      </c>
      <c r="AB262">
        <v>17512.099999999999</v>
      </c>
      <c r="AC262">
        <v>0</v>
      </c>
      <c r="AD262">
        <v>0</v>
      </c>
      <c r="AE262">
        <v>0</v>
      </c>
      <c r="AF262">
        <v>0</v>
      </c>
      <c r="AG262">
        <v>0</v>
      </c>
      <c r="AH262">
        <v>0</v>
      </c>
      <c r="AI262">
        <v>19.2</v>
      </c>
      <c r="AJ262">
        <v>49.13</v>
      </c>
      <c r="AK262">
        <v>4.38</v>
      </c>
      <c r="AL262">
        <v>22.82</v>
      </c>
      <c r="AM262">
        <v>0</v>
      </c>
      <c r="AN262">
        <v>-96.99</v>
      </c>
      <c r="AO262">
        <v>0</v>
      </c>
      <c r="AP262">
        <v>0</v>
      </c>
      <c r="AQ262">
        <v>8.92</v>
      </c>
      <c r="AR262">
        <v>54.6</v>
      </c>
      <c r="AS262">
        <v>49.4</v>
      </c>
      <c r="AT262">
        <v>1.78</v>
      </c>
      <c r="AU262">
        <v>113.24</v>
      </c>
      <c r="AV262">
        <v>95.53</v>
      </c>
      <c r="BI262">
        <v>0</v>
      </c>
      <c r="BJ262">
        <v>6.5560900000000002</v>
      </c>
      <c r="BK262">
        <v>0.12561700000000001</v>
      </c>
      <c r="BL262">
        <v>0.45497500000000002</v>
      </c>
      <c r="BM262">
        <v>0</v>
      </c>
      <c r="BN262">
        <v>-0.52181699999999998</v>
      </c>
      <c r="BO262">
        <v>0</v>
      </c>
      <c r="BP262">
        <v>0</v>
      </c>
      <c r="BQ262">
        <v>0.53989299999999996</v>
      </c>
      <c r="BR262">
        <v>2.1933699999999998</v>
      </c>
      <c r="BS262">
        <v>1.82348</v>
      </c>
      <c r="BT262">
        <v>7.39533E-2</v>
      </c>
      <c r="BU262">
        <v>11.2456</v>
      </c>
      <c r="BV262">
        <v>7.1366800000000001</v>
      </c>
      <c r="BW262">
        <v>5315.95</v>
      </c>
      <c r="BX262">
        <v>5231.5200000000004</v>
      </c>
      <c r="BY262">
        <v>1100.08</v>
      </c>
      <c r="BZ262">
        <v>5864.52</v>
      </c>
      <c r="CA262">
        <v>-27764.3</v>
      </c>
      <c r="CB262">
        <v>2033.7</v>
      </c>
      <c r="CC262">
        <v>13048.7</v>
      </c>
      <c r="CD262">
        <v>12062</v>
      </c>
      <c r="CE262">
        <v>433.91399999999999</v>
      </c>
      <c r="CF262">
        <v>17326</v>
      </c>
      <c r="CG262">
        <v>17512.099999999999</v>
      </c>
      <c r="CH262">
        <v>0</v>
      </c>
      <c r="CI262">
        <v>0</v>
      </c>
      <c r="CJ262">
        <v>0</v>
      </c>
      <c r="CK262">
        <v>0</v>
      </c>
      <c r="CL262">
        <v>0</v>
      </c>
      <c r="CM262">
        <v>19.2</v>
      </c>
      <c r="CN262">
        <v>49.13</v>
      </c>
      <c r="CO262">
        <v>4.38</v>
      </c>
      <c r="CP262">
        <v>22.82</v>
      </c>
      <c r="CQ262">
        <v>-96.99</v>
      </c>
      <c r="CR262">
        <v>8.92</v>
      </c>
      <c r="CS262">
        <v>54.6</v>
      </c>
      <c r="CT262">
        <v>49.4</v>
      </c>
      <c r="CU262">
        <v>1.78</v>
      </c>
      <c r="CV262">
        <v>113.24</v>
      </c>
      <c r="CW262">
        <v>95.53</v>
      </c>
      <c r="DH262">
        <v>0</v>
      </c>
      <c r="DI262">
        <v>6.5560900000000002</v>
      </c>
      <c r="DJ262">
        <v>0.12561700000000001</v>
      </c>
      <c r="DK262">
        <v>0.45497500000000002</v>
      </c>
      <c r="DL262">
        <v>-0.52181699999999998</v>
      </c>
      <c r="DM262">
        <v>0.53989299999999996</v>
      </c>
      <c r="DN262">
        <v>2.1933699999999998</v>
      </c>
      <c r="DO262">
        <v>1.82348</v>
      </c>
      <c r="DP262">
        <v>7.39533E-2</v>
      </c>
      <c r="DQ262">
        <v>11.2456</v>
      </c>
      <c r="DR262">
        <v>7.1366800000000001</v>
      </c>
      <c r="DS262" t="s">
        <v>1352</v>
      </c>
      <c r="DT262" t="s">
        <v>670</v>
      </c>
      <c r="DU262" t="s">
        <v>665</v>
      </c>
      <c r="DV262" t="s">
        <v>501</v>
      </c>
      <c r="DW262">
        <v>0</v>
      </c>
      <c r="DX262">
        <v>0</v>
      </c>
      <c r="DY262">
        <v>0</v>
      </c>
      <c r="DZ262">
        <v>0</v>
      </c>
      <c r="EC262">
        <v>5315.95</v>
      </c>
      <c r="ED262">
        <v>5231.5200000000004</v>
      </c>
      <c r="EE262">
        <v>1100.08</v>
      </c>
      <c r="EF262">
        <v>5864.52</v>
      </c>
      <c r="EG262">
        <v>0</v>
      </c>
      <c r="EH262">
        <v>-27764.3</v>
      </c>
      <c r="EI262">
        <v>0</v>
      </c>
      <c r="EJ262">
        <v>0</v>
      </c>
      <c r="EK262">
        <v>2033.7</v>
      </c>
      <c r="EL262">
        <v>13048.7</v>
      </c>
      <c r="EM262">
        <v>12062</v>
      </c>
      <c r="EN262">
        <v>433.91399999999999</v>
      </c>
      <c r="EO262">
        <v>17326</v>
      </c>
      <c r="EP262">
        <v>0</v>
      </c>
      <c r="EQ262">
        <v>0</v>
      </c>
      <c r="ER262">
        <v>0</v>
      </c>
      <c r="ES262">
        <v>0</v>
      </c>
      <c r="ET262">
        <v>0</v>
      </c>
      <c r="EU262">
        <v>19.2</v>
      </c>
      <c r="EV262">
        <v>49.13</v>
      </c>
      <c r="EW262">
        <v>4.38</v>
      </c>
      <c r="EX262">
        <v>22.82</v>
      </c>
      <c r="EY262">
        <v>0</v>
      </c>
      <c r="EZ262">
        <v>-96.99</v>
      </c>
      <c r="FA262">
        <v>0</v>
      </c>
      <c r="FB262">
        <v>0</v>
      </c>
      <c r="FC262">
        <v>8.92</v>
      </c>
      <c r="FD262">
        <v>54.6</v>
      </c>
      <c r="FE262">
        <v>49.4</v>
      </c>
      <c r="FF262">
        <v>1.78</v>
      </c>
      <c r="FG262">
        <v>113.24</v>
      </c>
      <c r="FT262">
        <v>0</v>
      </c>
      <c r="FU262">
        <v>6.5560900000000002</v>
      </c>
      <c r="FV262">
        <v>0.12561700000000001</v>
      </c>
      <c r="FW262">
        <v>0.45497500000000002</v>
      </c>
      <c r="FX262">
        <v>0</v>
      </c>
      <c r="FY262">
        <v>-0.52181699999999998</v>
      </c>
      <c r="FZ262">
        <v>0</v>
      </c>
      <c r="GA262">
        <v>0</v>
      </c>
      <c r="GB262">
        <v>0.53989299999999996</v>
      </c>
      <c r="GC262">
        <v>2.1933699999999998</v>
      </c>
      <c r="GD262">
        <v>1.82348</v>
      </c>
      <c r="GE262">
        <v>7.39533E-2</v>
      </c>
      <c r="GF262">
        <v>11.2456</v>
      </c>
      <c r="GG262">
        <v>9351.65</v>
      </c>
      <c r="GH262">
        <v>12506.6</v>
      </c>
      <c r="GI262">
        <v>1100.08</v>
      </c>
      <c r="GJ262">
        <v>15824.4</v>
      </c>
      <c r="GK262">
        <v>5894.96</v>
      </c>
      <c r="GL262">
        <v>15077.5</v>
      </c>
      <c r="GM262">
        <v>10697.7</v>
      </c>
      <c r="GN262">
        <v>540.49900000000002</v>
      </c>
      <c r="GO262">
        <v>70993.5</v>
      </c>
      <c r="GP262">
        <v>0</v>
      </c>
      <c r="GQ262">
        <v>0</v>
      </c>
      <c r="GR262">
        <v>0</v>
      </c>
      <c r="GS262">
        <v>0</v>
      </c>
      <c r="GT262">
        <v>33.840000000000003</v>
      </c>
      <c r="GU262">
        <v>97.26</v>
      </c>
      <c r="GV262">
        <v>4.38</v>
      </c>
      <c r="GW262">
        <v>61.84</v>
      </c>
      <c r="GX262">
        <v>26.5</v>
      </c>
      <c r="GY262">
        <v>61.74</v>
      </c>
      <c r="GZ262">
        <v>44.48</v>
      </c>
      <c r="HA262">
        <v>2.21</v>
      </c>
      <c r="HB262">
        <v>332.25</v>
      </c>
      <c r="HC262">
        <v>33.840000000000003</v>
      </c>
      <c r="HD262">
        <v>97.26</v>
      </c>
      <c r="HE262">
        <v>4.38</v>
      </c>
      <c r="HF262">
        <v>61.84</v>
      </c>
      <c r="HG262">
        <v>26.5</v>
      </c>
      <c r="HH262">
        <v>61.74</v>
      </c>
      <c r="HI262">
        <v>44.48</v>
      </c>
      <c r="HJ262">
        <v>2.21</v>
      </c>
      <c r="HK262">
        <v>332.25</v>
      </c>
      <c r="ID262">
        <v>0</v>
      </c>
      <c r="IE262">
        <v>11.1675</v>
      </c>
      <c r="IF262">
        <v>0.12561700000000001</v>
      </c>
      <c r="IG262">
        <v>1.6448700000000001</v>
      </c>
      <c r="IH262">
        <v>1.7213499999999999</v>
      </c>
      <c r="II262">
        <v>2.2057600000000002</v>
      </c>
      <c r="IJ262">
        <v>1.7518499999999999</v>
      </c>
      <c r="IK262">
        <v>0.114331</v>
      </c>
      <c r="IL262">
        <v>18.731300000000001</v>
      </c>
      <c r="IM262">
        <v>63.3</v>
      </c>
      <c r="IN262">
        <v>29.2</v>
      </c>
      <c r="IO262">
        <v>34.1</v>
      </c>
      <c r="IP262">
        <v>63.3</v>
      </c>
      <c r="IQ262">
        <v>29.2</v>
      </c>
      <c r="IR262">
        <v>34.1</v>
      </c>
      <c r="IU262">
        <v>95.53</v>
      </c>
      <c r="IV262">
        <v>0</v>
      </c>
      <c r="IW262">
        <v>95.53</v>
      </c>
      <c r="IX262">
        <v>0</v>
      </c>
      <c r="IY262">
        <v>95.53</v>
      </c>
      <c r="IZ262">
        <v>0</v>
      </c>
      <c r="JA262">
        <v>197.32</v>
      </c>
      <c r="JB262">
        <v>0</v>
      </c>
      <c r="JK262">
        <v>1</v>
      </c>
      <c r="JL262">
        <v>17.918900000000001</v>
      </c>
      <c r="JM262">
        <v>17.918900000000001</v>
      </c>
      <c r="JP262">
        <v>27772.400000000001</v>
      </c>
      <c r="JQ262">
        <v>17.918900000000001</v>
      </c>
      <c r="JR262">
        <v>2.42</v>
      </c>
      <c r="JS262">
        <v>1.83</v>
      </c>
      <c r="JT262">
        <v>4.9400000000000004</v>
      </c>
      <c r="JU262">
        <v>2.42</v>
      </c>
      <c r="JV262">
        <v>1.83</v>
      </c>
      <c r="JW262">
        <v>4.9400000000000004</v>
      </c>
      <c r="JZ262">
        <v>2</v>
      </c>
      <c r="KA262">
        <v>8</v>
      </c>
      <c r="KB262">
        <v>112.05200000000001</v>
      </c>
      <c r="KC262">
        <v>113.971</v>
      </c>
      <c r="KD262">
        <v>112.05200000000001</v>
      </c>
      <c r="KE262">
        <v>113.971</v>
      </c>
      <c r="KF262">
        <v>172.47</v>
      </c>
      <c r="KG262">
        <v>175.62299999999999</v>
      </c>
      <c r="KJ262">
        <v>1083.9000000000001</v>
      </c>
      <c r="KK262">
        <v>1248.99</v>
      </c>
      <c r="KL262">
        <v>219.49799999999999</v>
      </c>
      <c r="KM262">
        <v>1131.24</v>
      </c>
      <c r="KN262">
        <v>0</v>
      </c>
      <c r="KO262">
        <v>-4255.6400000000003</v>
      </c>
      <c r="KP262">
        <v>0</v>
      </c>
      <c r="KQ262">
        <v>0</v>
      </c>
      <c r="KR262">
        <v>441.303</v>
      </c>
      <c r="KS262">
        <v>2509.09</v>
      </c>
      <c r="KT262">
        <v>2466.0500000000002</v>
      </c>
      <c r="KU262">
        <v>95.033199999999994</v>
      </c>
      <c r="KV262">
        <v>4939.47</v>
      </c>
      <c r="KW262">
        <v>0</v>
      </c>
      <c r="KX262">
        <v>0</v>
      </c>
      <c r="KY262">
        <v>0</v>
      </c>
      <c r="KZ262">
        <v>0</v>
      </c>
      <c r="LA262">
        <v>0</v>
      </c>
      <c r="LB262">
        <v>1083.9000000000001</v>
      </c>
      <c r="LC262">
        <v>1248.99</v>
      </c>
      <c r="LD262">
        <v>219.49799999999999</v>
      </c>
      <c r="LE262">
        <v>1131.24</v>
      </c>
      <c r="LF262">
        <v>-4255.6400000000003</v>
      </c>
      <c r="LG262">
        <v>441.303</v>
      </c>
      <c r="LH262">
        <v>2509.09</v>
      </c>
      <c r="LI262">
        <v>2466.0500000000002</v>
      </c>
      <c r="LJ262">
        <v>95.033199999999994</v>
      </c>
      <c r="LK262">
        <v>4939.47</v>
      </c>
      <c r="LL262">
        <v>0</v>
      </c>
      <c r="LM262">
        <v>0</v>
      </c>
      <c r="LN262">
        <v>0</v>
      </c>
      <c r="LO262">
        <v>0</v>
      </c>
      <c r="LP262">
        <v>1952.02</v>
      </c>
      <c r="LQ262">
        <v>2863.86</v>
      </c>
      <c r="LR262">
        <v>219.49799999999999</v>
      </c>
      <c r="LS262">
        <v>3051.77</v>
      </c>
      <c r="LT262">
        <v>1278.6099999999999</v>
      </c>
      <c r="LU262">
        <v>3076.41</v>
      </c>
      <c r="LV262">
        <v>2209.0100000000002</v>
      </c>
      <c r="LW262">
        <v>129.84899999999999</v>
      </c>
      <c r="LX262">
        <v>14781</v>
      </c>
      <c r="LY262">
        <v>0</v>
      </c>
      <c r="LZ262">
        <v>0</v>
      </c>
      <c r="MA262">
        <v>0</v>
      </c>
      <c r="MB262">
        <v>0</v>
      </c>
    </row>
    <row r="263" spans="1:340" x14ac:dyDescent="0.25">
      <c r="A263" s="26">
        <v>44502.62840277778</v>
      </c>
      <c r="B263" t="s">
        <v>1603</v>
      </c>
      <c r="C263" t="s">
        <v>1183</v>
      </c>
      <c r="D263">
        <v>12</v>
      </c>
      <c r="E263">
        <v>8</v>
      </c>
      <c r="F263">
        <v>6960</v>
      </c>
      <c r="G263" t="s">
        <v>87</v>
      </c>
      <c r="H263" t="s">
        <v>393</v>
      </c>
      <c r="I263">
        <v>0</v>
      </c>
      <c r="J263">
        <v>0</v>
      </c>
      <c r="K263">
        <v>0</v>
      </c>
      <c r="L263">
        <v>34.200000000000003</v>
      </c>
      <c r="O263">
        <v>5038.87</v>
      </c>
      <c r="P263">
        <v>2077.8200000000002</v>
      </c>
      <c r="Q263">
        <v>1100.08</v>
      </c>
      <c r="R263">
        <v>6123.64</v>
      </c>
      <c r="S263">
        <v>0</v>
      </c>
      <c r="T263">
        <v>-24601.200000000001</v>
      </c>
      <c r="U263">
        <v>0</v>
      </c>
      <c r="V263">
        <v>0</v>
      </c>
      <c r="W263">
        <v>2033.7</v>
      </c>
      <c r="X263">
        <v>12998.9</v>
      </c>
      <c r="Y263">
        <v>12062</v>
      </c>
      <c r="Z263">
        <v>433.91399999999999</v>
      </c>
      <c r="AA263">
        <v>17267.7</v>
      </c>
      <c r="AB263">
        <v>14340.4</v>
      </c>
      <c r="AC263">
        <v>0</v>
      </c>
      <c r="AD263">
        <v>0</v>
      </c>
      <c r="AE263">
        <v>0</v>
      </c>
      <c r="AF263">
        <v>0</v>
      </c>
      <c r="AG263">
        <v>0</v>
      </c>
      <c r="AH263">
        <v>0</v>
      </c>
      <c r="AI263">
        <v>18.23</v>
      </c>
      <c r="AJ263">
        <v>28.59</v>
      </c>
      <c r="AK263">
        <v>4.38</v>
      </c>
      <c r="AL263">
        <v>23.82</v>
      </c>
      <c r="AM263">
        <v>0</v>
      </c>
      <c r="AN263">
        <v>-85.96</v>
      </c>
      <c r="AO263">
        <v>0</v>
      </c>
      <c r="AP263">
        <v>0</v>
      </c>
      <c r="AQ263">
        <v>8.9499999999999993</v>
      </c>
      <c r="AR263">
        <v>54.32</v>
      </c>
      <c r="AS263">
        <v>49.46</v>
      </c>
      <c r="AT263">
        <v>1.79</v>
      </c>
      <c r="AU263">
        <v>103.58</v>
      </c>
      <c r="AV263">
        <v>75.02</v>
      </c>
      <c r="BI263">
        <v>0</v>
      </c>
      <c r="BJ263">
        <v>4.6422600000000003</v>
      </c>
      <c r="BK263">
        <v>0.12561700000000001</v>
      </c>
      <c r="BL263">
        <v>0.51909400000000006</v>
      </c>
      <c r="BM263">
        <v>0</v>
      </c>
      <c r="BN263">
        <v>-0.46065699999999998</v>
      </c>
      <c r="BO263">
        <v>0</v>
      </c>
      <c r="BP263">
        <v>0</v>
      </c>
      <c r="BQ263">
        <v>0.53989299999999996</v>
      </c>
      <c r="BR263">
        <v>2.1923900000000001</v>
      </c>
      <c r="BS263">
        <v>1.82348</v>
      </c>
      <c r="BT263">
        <v>7.39533E-2</v>
      </c>
      <c r="BU263">
        <v>9.4560300000000002</v>
      </c>
      <c r="BV263">
        <v>5.2869700000000002</v>
      </c>
      <c r="BW263">
        <v>5038.87</v>
      </c>
      <c r="BX263">
        <v>2077.8200000000002</v>
      </c>
      <c r="BY263">
        <v>1100.08</v>
      </c>
      <c r="BZ263">
        <v>6123.64</v>
      </c>
      <c r="CA263">
        <v>-24601.200000000001</v>
      </c>
      <c r="CB263">
        <v>2033.7</v>
      </c>
      <c r="CC263">
        <v>12998.9</v>
      </c>
      <c r="CD263">
        <v>12062</v>
      </c>
      <c r="CE263">
        <v>433.91399999999999</v>
      </c>
      <c r="CF263">
        <v>17267.7</v>
      </c>
      <c r="CG263">
        <v>14340.4</v>
      </c>
      <c r="CH263">
        <v>0</v>
      </c>
      <c r="CI263">
        <v>0</v>
      </c>
      <c r="CJ263">
        <v>0</v>
      </c>
      <c r="CK263">
        <v>0</v>
      </c>
      <c r="CL263">
        <v>0</v>
      </c>
      <c r="CM263">
        <v>18.23</v>
      </c>
      <c r="CN263">
        <v>28.59</v>
      </c>
      <c r="CO263">
        <v>4.38</v>
      </c>
      <c r="CP263">
        <v>23.82</v>
      </c>
      <c r="CQ263">
        <v>-85.96</v>
      </c>
      <c r="CR263">
        <v>8.9499999999999993</v>
      </c>
      <c r="CS263">
        <v>54.32</v>
      </c>
      <c r="CT263">
        <v>49.46</v>
      </c>
      <c r="CU263">
        <v>1.79</v>
      </c>
      <c r="CV263">
        <v>103.58</v>
      </c>
      <c r="CW263">
        <v>75.02</v>
      </c>
      <c r="DH263">
        <v>0</v>
      </c>
      <c r="DI263">
        <v>4.6422600000000003</v>
      </c>
      <c r="DJ263">
        <v>0.12561700000000001</v>
      </c>
      <c r="DK263">
        <v>0.51909400000000006</v>
      </c>
      <c r="DL263">
        <v>-0.46065699999999998</v>
      </c>
      <c r="DM263">
        <v>0.53989299999999996</v>
      </c>
      <c r="DN263">
        <v>2.1923900000000001</v>
      </c>
      <c r="DO263">
        <v>1.82348</v>
      </c>
      <c r="DP263">
        <v>7.39533E-2</v>
      </c>
      <c r="DQ263">
        <v>9.4560300000000002</v>
      </c>
      <c r="DR263">
        <v>5.2869700000000002</v>
      </c>
      <c r="DS263" t="s">
        <v>1352</v>
      </c>
      <c r="DT263" t="s">
        <v>670</v>
      </c>
      <c r="DU263" t="s">
        <v>665</v>
      </c>
      <c r="DV263" t="s">
        <v>501</v>
      </c>
      <c r="DW263">
        <v>0</v>
      </c>
      <c r="DX263">
        <v>0</v>
      </c>
      <c r="DY263">
        <v>0</v>
      </c>
      <c r="DZ263">
        <v>0</v>
      </c>
      <c r="EC263">
        <v>5038.87</v>
      </c>
      <c r="ED263">
        <v>2077.8200000000002</v>
      </c>
      <c r="EE263">
        <v>1100.08</v>
      </c>
      <c r="EF263">
        <v>6123.64</v>
      </c>
      <c r="EG263">
        <v>0</v>
      </c>
      <c r="EH263">
        <v>-24601.200000000001</v>
      </c>
      <c r="EI263">
        <v>0</v>
      </c>
      <c r="EJ263">
        <v>0</v>
      </c>
      <c r="EK263">
        <v>2033.7</v>
      </c>
      <c r="EL263">
        <v>12998.9</v>
      </c>
      <c r="EM263">
        <v>12062</v>
      </c>
      <c r="EN263">
        <v>433.91399999999999</v>
      </c>
      <c r="EO263">
        <v>17267.7</v>
      </c>
      <c r="EP263">
        <v>0</v>
      </c>
      <c r="EQ263">
        <v>0</v>
      </c>
      <c r="ER263">
        <v>0</v>
      </c>
      <c r="ES263">
        <v>0</v>
      </c>
      <c r="ET263">
        <v>0</v>
      </c>
      <c r="EU263">
        <v>18.23</v>
      </c>
      <c r="EV263">
        <v>28.59</v>
      </c>
      <c r="EW263">
        <v>4.38</v>
      </c>
      <c r="EX263">
        <v>23.82</v>
      </c>
      <c r="EY263">
        <v>0</v>
      </c>
      <c r="EZ263">
        <v>-85.96</v>
      </c>
      <c r="FA263">
        <v>0</v>
      </c>
      <c r="FB263">
        <v>0</v>
      </c>
      <c r="FC263">
        <v>8.9499999999999993</v>
      </c>
      <c r="FD263">
        <v>54.32</v>
      </c>
      <c r="FE263">
        <v>49.46</v>
      </c>
      <c r="FF263">
        <v>1.79</v>
      </c>
      <c r="FG263">
        <v>103.58</v>
      </c>
      <c r="FT263">
        <v>0</v>
      </c>
      <c r="FU263">
        <v>4.6422600000000003</v>
      </c>
      <c r="FV263">
        <v>0.12561700000000001</v>
      </c>
      <c r="FW263">
        <v>0.51909400000000006</v>
      </c>
      <c r="FX263">
        <v>0</v>
      </c>
      <c r="FY263">
        <v>-0.46065699999999998</v>
      </c>
      <c r="FZ263">
        <v>0</v>
      </c>
      <c r="GA263">
        <v>0</v>
      </c>
      <c r="GB263">
        <v>0.53989299999999996</v>
      </c>
      <c r="GC263">
        <v>2.1923900000000001</v>
      </c>
      <c r="GD263">
        <v>1.82348</v>
      </c>
      <c r="GE263">
        <v>7.39533E-2</v>
      </c>
      <c r="GF263">
        <v>9.4560300000000002</v>
      </c>
      <c r="GG263">
        <v>8843.32</v>
      </c>
      <c r="GH263">
        <v>5938.62</v>
      </c>
      <c r="GI263">
        <v>1100.08</v>
      </c>
      <c r="GJ263">
        <v>16568.900000000001</v>
      </c>
      <c r="GK263">
        <v>5894.96</v>
      </c>
      <c r="GL263">
        <v>15077.5</v>
      </c>
      <c r="GM263">
        <v>10697.7</v>
      </c>
      <c r="GN263">
        <v>540.49900000000002</v>
      </c>
      <c r="GO263">
        <v>64661.599999999999</v>
      </c>
      <c r="GP263">
        <v>0</v>
      </c>
      <c r="GQ263">
        <v>0</v>
      </c>
      <c r="GR263">
        <v>0</v>
      </c>
      <c r="GS263">
        <v>0</v>
      </c>
      <c r="GT263">
        <v>32.06</v>
      </c>
      <c r="GU263">
        <v>64.92</v>
      </c>
      <c r="GV263">
        <v>4.38</v>
      </c>
      <c r="GW263">
        <v>66.05</v>
      </c>
      <c r="GX263">
        <v>26.6</v>
      </c>
      <c r="GY263">
        <v>61.81</v>
      </c>
      <c r="GZ263">
        <v>44.53</v>
      </c>
      <c r="HA263">
        <v>2.2599999999999998</v>
      </c>
      <c r="HB263">
        <v>302.61</v>
      </c>
      <c r="HC263">
        <v>32.06</v>
      </c>
      <c r="HD263">
        <v>64.92</v>
      </c>
      <c r="HE263">
        <v>4.38</v>
      </c>
      <c r="HF263">
        <v>66.05</v>
      </c>
      <c r="HG263">
        <v>26.6</v>
      </c>
      <c r="HH263">
        <v>61.81</v>
      </c>
      <c r="HI263">
        <v>44.53</v>
      </c>
      <c r="HJ263">
        <v>2.2599999999999998</v>
      </c>
      <c r="HK263">
        <v>302.61</v>
      </c>
      <c r="ID263">
        <v>0</v>
      </c>
      <c r="IE263">
        <v>9.3489699999999996</v>
      </c>
      <c r="IF263">
        <v>0.12561700000000001</v>
      </c>
      <c r="IG263">
        <v>2.26728</v>
      </c>
      <c r="IH263">
        <v>1.7213499999999999</v>
      </c>
      <c r="II263">
        <v>2.2057600000000002</v>
      </c>
      <c r="IJ263">
        <v>1.7518499999999999</v>
      </c>
      <c r="IK263">
        <v>0.114331</v>
      </c>
      <c r="IL263">
        <v>17.5352</v>
      </c>
      <c r="IM263">
        <v>62.6</v>
      </c>
      <c r="IN263">
        <v>28.4</v>
      </c>
      <c r="IO263">
        <v>34.200000000000003</v>
      </c>
      <c r="IP263">
        <v>62.6</v>
      </c>
      <c r="IQ263">
        <v>28.4</v>
      </c>
      <c r="IR263">
        <v>34.200000000000003</v>
      </c>
      <c r="IU263">
        <v>75.02</v>
      </c>
      <c r="IV263">
        <v>0</v>
      </c>
      <c r="IW263">
        <v>75.02</v>
      </c>
      <c r="IX263">
        <v>0</v>
      </c>
      <c r="IY263">
        <v>75.02</v>
      </c>
      <c r="IZ263">
        <v>0</v>
      </c>
      <c r="JA263">
        <v>167.41</v>
      </c>
      <c r="JB263">
        <v>0</v>
      </c>
      <c r="JK263">
        <v>1</v>
      </c>
      <c r="JL263">
        <v>16.143899999999999</v>
      </c>
      <c r="JM263">
        <v>16.143899999999999</v>
      </c>
      <c r="JP263">
        <v>24608.400000000001</v>
      </c>
      <c r="JQ263">
        <v>16.143899999999999</v>
      </c>
      <c r="JR263">
        <v>2.21</v>
      </c>
      <c r="JS263">
        <v>1.55</v>
      </c>
      <c r="JT263">
        <v>4.68</v>
      </c>
      <c r="JU263">
        <v>2.21</v>
      </c>
      <c r="JV263">
        <v>1.55</v>
      </c>
      <c r="JW263">
        <v>4.68</v>
      </c>
      <c r="JZ263">
        <v>2</v>
      </c>
      <c r="KA263">
        <v>8</v>
      </c>
      <c r="KB263">
        <v>77.797700000000006</v>
      </c>
      <c r="KC263">
        <v>79.018100000000004</v>
      </c>
      <c r="KD263">
        <v>77.797700000000006</v>
      </c>
      <c r="KE263">
        <v>79.018100000000004</v>
      </c>
      <c r="KF263">
        <v>154.458</v>
      </c>
      <c r="KG263">
        <v>157.24299999999999</v>
      </c>
      <c r="KJ263">
        <v>1032.54</v>
      </c>
      <c r="KK263">
        <v>507.82600000000002</v>
      </c>
      <c r="KL263">
        <v>219.49799999999999</v>
      </c>
      <c r="KM263">
        <v>1188.8900000000001</v>
      </c>
      <c r="KN263">
        <v>0</v>
      </c>
      <c r="KO263">
        <v>-3767.58</v>
      </c>
      <c r="KP263">
        <v>0</v>
      </c>
      <c r="KQ263">
        <v>0</v>
      </c>
      <c r="KR263">
        <v>441.303</v>
      </c>
      <c r="KS263">
        <v>2499</v>
      </c>
      <c r="KT263">
        <v>2466.0500000000002</v>
      </c>
      <c r="KU263">
        <v>95.033199999999994</v>
      </c>
      <c r="KV263">
        <v>4682.5600000000004</v>
      </c>
      <c r="KW263">
        <v>0</v>
      </c>
      <c r="KX263">
        <v>0</v>
      </c>
      <c r="KY263">
        <v>0</v>
      </c>
      <c r="KZ263">
        <v>0</v>
      </c>
      <c r="LA263">
        <v>0</v>
      </c>
      <c r="LB263">
        <v>1032.54</v>
      </c>
      <c r="LC263">
        <v>507.82600000000002</v>
      </c>
      <c r="LD263">
        <v>219.49799999999999</v>
      </c>
      <c r="LE263">
        <v>1188.8900000000001</v>
      </c>
      <c r="LF263">
        <v>-3767.58</v>
      </c>
      <c r="LG263">
        <v>441.303</v>
      </c>
      <c r="LH263">
        <v>2499</v>
      </c>
      <c r="LI263">
        <v>2466.0500000000002</v>
      </c>
      <c r="LJ263">
        <v>95.033199999999994</v>
      </c>
      <c r="LK263">
        <v>4682.5600000000004</v>
      </c>
      <c r="LL263">
        <v>0</v>
      </c>
      <c r="LM263">
        <v>0</v>
      </c>
      <c r="LN263">
        <v>0</v>
      </c>
      <c r="LO263">
        <v>0</v>
      </c>
      <c r="LP263">
        <v>1856.91</v>
      </c>
      <c r="LQ263">
        <v>1407.3</v>
      </c>
      <c r="LR263">
        <v>219.49799999999999</v>
      </c>
      <c r="LS263">
        <v>3211.32</v>
      </c>
      <c r="LT263">
        <v>1278.6099999999999</v>
      </c>
      <c r="LU263">
        <v>3076.41</v>
      </c>
      <c r="LV263">
        <v>2209.0100000000002</v>
      </c>
      <c r="LW263">
        <v>129.84899999999999</v>
      </c>
      <c r="LX263">
        <v>13388.9</v>
      </c>
      <c r="LY263">
        <v>0</v>
      </c>
      <c r="LZ263">
        <v>0</v>
      </c>
      <c r="MA263">
        <v>0</v>
      </c>
      <c r="MB263">
        <v>0</v>
      </c>
    </row>
    <row r="264" spans="1:340" x14ac:dyDescent="0.25">
      <c r="A264" s="26">
        <v>44502.628993055558</v>
      </c>
      <c r="B264" t="s">
        <v>1604</v>
      </c>
      <c r="C264" t="s">
        <v>1185</v>
      </c>
      <c r="D264">
        <v>13</v>
      </c>
      <c r="E264">
        <v>8</v>
      </c>
      <c r="F264">
        <v>6960</v>
      </c>
      <c r="G264" t="s">
        <v>87</v>
      </c>
      <c r="H264" t="s">
        <v>393</v>
      </c>
      <c r="I264">
        <v>0</v>
      </c>
      <c r="J264">
        <v>0</v>
      </c>
      <c r="K264">
        <v>0</v>
      </c>
      <c r="L264">
        <v>34.299999999999997</v>
      </c>
      <c r="O264">
        <v>4492.49</v>
      </c>
      <c r="P264">
        <v>5817.61</v>
      </c>
      <c r="Q264">
        <v>1100.08</v>
      </c>
      <c r="R264">
        <v>5691.4</v>
      </c>
      <c r="S264">
        <v>0</v>
      </c>
      <c r="T264">
        <v>-28412.799999999999</v>
      </c>
      <c r="U264">
        <v>0</v>
      </c>
      <c r="V264">
        <v>0</v>
      </c>
      <c r="W264">
        <v>2033.7</v>
      </c>
      <c r="X264">
        <v>13074</v>
      </c>
      <c r="Y264">
        <v>12062</v>
      </c>
      <c r="Z264">
        <v>433.91399999999999</v>
      </c>
      <c r="AA264">
        <v>16292.4</v>
      </c>
      <c r="AB264">
        <v>17101.599999999999</v>
      </c>
      <c r="AC264">
        <v>0</v>
      </c>
      <c r="AD264">
        <v>0</v>
      </c>
      <c r="AE264">
        <v>0</v>
      </c>
      <c r="AF264">
        <v>0</v>
      </c>
      <c r="AG264">
        <v>0</v>
      </c>
      <c r="AH264">
        <v>0</v>
      </c>
      <c r="AI264">
        <v>16.37</v>
      </c>
      <c r="AJ264">
        <v>51.6</v>
      </c>
      <c r="AK264">
        <v>4.4000000000000004</v>
      </c>
      <c r="AL264">
        <v>22.41</v>
      </c>
      <c r="AM264">
        <v>0</v>
      </c>
      <c r="AN264">
        <v>-96.22</v>
      </c>
      <c r="AO264">
        <v>0</v>
      </c>
      <c r="AP264">
        <v>0</v>
      </c>
      <c r="AQ264">
        <v>9.1300000000000008</v>
      </c>
      <c r="AR264">
        <v>54.87</v>
      </c>
      <c r="AS264">
        <v>49.76</v>
      </c>
      <c r="AT264">
        <v>1.81</v>
      </c>
      <c r="AU264">
        <v>114.13</v>
      </c>
      <c r="AV264">
        <v>94.78</v>
      </c>
      <c r="BI264">
        <v>0</v>
      </c>
      <c r="BJ264">
        <v>7.5624099999999999</v>
      </c>
      <c r="BK264">
        <v>0.12561700000000001</v>
      </c>
      <c r="BL264">
        <v>0.47037299999999999</v>
      </c>
      <c r="BM264">
        <v>0</v>
      </c>
      <c r="BN264">
        <v>-0.42377900000000002</v>
      </c>
      <c r="BO264">
        <v>0</v>
      </c>
      <c r="BP264">
        <v>0</v>
      </c>
      <c r="BQ264">
        <v>0.53989299999999996</v>
      </c>
      <c r="BR264">
        <v>2.1953</v>
      </c>
      <c r="BS264">
        <v>1.82348</v>
      </c>
      <c r="BT264">
        <v>7.39533E-2</v>
      </c>
      <c r="BU264">
        <v>12.3672</v>
      </c>
      <c r="BV264">
        <v>8.1584000000000003</v>
      </c>
      <c r="BW264">
        <v>4492.49</v>
      </c>
      <c r="BX264">
        <v>5817.61</v>
      </c>
      <c r="BY264">
        <v>1100.08</v>
      </c>
      <c r="BZ264">
        <v>5691.4</v>
      </c>
      <c r="CA264">
        <v>-28412.799999999999</v>
      </c>
      <c r="CB264">
        <v>2033.7</v>
      </c>
      <c r="CC264">
        <v>13074</v>
      </c>
      <c r="CD264">
        <v>12062</v>
      </c>
      <c r="CE264">
        <v>433.91399999999999</v>
      </c>
      <c r="CF264">
        <v>16292.4</v>
      </c>
      <c r="CG264">
        <v>17101.599999999999</v>
      </c>
      <c r="CH264">
        <v>0</v>
      </c>
      <c r="CI264">
        <v>0</v>
      </c>
      <c r="CJ264">
        <v>0</v>
      </c>
      <c r="CK264">
        <v>0</v>
      </c>
      <c r="CL264">
        <v>0</v>
      </c>
      <c r="CM264">
        <v>16.37</v>
      </c>
      <c r="CN264">
        <v>51.6</v>
      </c>
      <c r="CO264">
        <v>4.4000000000000004</v>
      </c>
      <c r="CP264">
        <v>22.41</v>
      </c>
      <c r="CQ264">
        <v>-96.22</v>
      </c>
      <c r="CR264">
        <v>9.1300000000000008</v>
      </c>
      <c r="CS264">
        <v>54.87</v>
      </c>
      <c r="CT264">
        <v>49.76</v>
      </c>
      <c r="CU264">
        <v>1.81</v>
      </c>
      <c r="CV264">
        <v>114.13</v>
      </c>
      <c r="CW264">
        <v>94.78</v>
      </c>
      <c r="DH264">
        <v>0</v>
      </c>
      <c r="DI264">
        <v>7.5624099999999999</v>
      </c>
      <c r="DJ264">
        <v>0.12561700000000001</v>
      </c>
      <c r="DK264">
        <v>0.47037299999999999</v>
      </c>
      <c r="DL264">
        <v>-0.42377900000000002</v>
      </c>
      <c r="DM264">
        <v>0.53989299999999996</v>
      </c>
      <c r="DN264">
        <v>2.1953</v>
      </c>
      <c r="DO264">
        <v>1.82348</v>
      </c>
      <c r="DP264">
        <v>7.39533E-2</v>
      </c>
      <c r="DQ264">
        <v>12.3672</v>
      </c>
      <c r="DR264">
        <v>8.1584000000000003</v>
      </c>
      <c r="DS264" t="s">
        <v>1352</v>
      </c>
      <c r="DT264" t="s">
        <v>670</v>
      </c>
      <c r="DU264" t="s">
        <v>665</v>
      </c>
      <c r="DV264" t="s">
        <v>501</v>
      </c>
      <c r="DW264">
        <v>0</v>
      </c>
      <c r="DX264">
        <v>0</v>
      </c>
      <c r="DY264">
        <v>0</v>
      </c>
      <c r="DZ264">
        <v>0</v>
      </c>
      <c r="EC264">
        <v>4492.49</v>
      </c>
      <c r="ED264">
        <v>5817.61</v>
      </c>
      <c r="EE264">
        <v>1100.08</v>
      </c>
      <c r="EF264">
        <v>5691.4</v>
      </c>
      <c r="EG264">
        <v>0</v>
      </c>
      <c r="EH264">
        <v>-28412.799999999999</v>
      </c>
      <c r="EI264">
        <v>0</v>
      </c>
      <c r="EJ264">
        <v>0</v>
      </c>
      <c r="EK264">
        <v>2033.7</v>
      </c>
      <c r="EL264">
        <v>13074</v>
      </c>
      <c r="EM264">
        <v>12062</v>
      </c>
      <c r="EN264">
        <v>433.91399999999999</v>
      </c>
      <c r="EO264">
        <v>16292.4</v>
      </c>
      <c r="EP264">
        <v>0</v>
      </c>
      <c r="EQ264">
        <v>0</v>
      </c>
      <c r="ER264">
        <v>0</v>
      </c>
      <c r="ES264">
        <v>0</v>
      </c>
      <c r="ET264">
        <v>0</v>
      </c>
      <c r="EU264">
        <v>16.37</v>
      </c>
      <c r="EV264">
        <v>51.6</v>
      </c>
      <c r="EW264">
        <v>4.4000000000000004</v>
      </c>
      <c r="EX264">
        <v>22.41</v>
      </c>
      <c r="EY264">
        <v>0</v>
      </c>
      <c r="EZ264">
        <v>-96.22</v>
      </c>
      <c r="FA264">
        <v>0</v>
      </c>
      <c r="FB264">
        <v>0</v>
      </c>
      <c r="FC264">
        <v>9.1300000000000008</v>
      </c>
      <c r="FD264">
        <v>54.87</v>
      </c>
      <c r="FE264">
        <v>49.76</v>
      </c>
      <c r="FF264">
        <v>1.81</v>
      </c>
      <c r="FG264">
        <v>114.13</v>
      </c>
      <c r="FT264">
        <v>0</v>
      </c>
      <c r="FU264">
        <v>7.5624099999999999</v>
      </c>
      <c r="FV264">
        <v>0.12561700000000001</v>
      </c>
      <c r="FW264">
        <v>0.47037299999999999</v>
      </c>
      <c r="FX264">
        <v>0</v>
      </c>
      <c r="FY264">
        <v>-0.42377900000000002</v>
      </c>
      <c r="FZ264">
        <v>0</v>
      </c>
      <c r="GA264">
        <v>0</v>
      </c>
      <c r="GB264">
        <v>0.53989299999999996</v>
      </c>
      <c r="GC264">
        <v>2.1953</v>
      </c>
      <c r="GD264">
        <v>1.82348</v>
      </c>
      <c r="GE264">
        <v>7.39533E-2</v>
      </c>
      <c r="GF264">
        <v>12.3672</v>
      </c>
      <c r="GG264">
        <v>8162.7</v>
      </c>
      <c r="GH264">
        <v>13672.8</v>
      </c>
      <c r="GI264">
        <v>1100.08</v>
      </c>
      <c r="GJ264">
        <v>15542.9</v>
      </c>
      <c r="GK264">
        <v>5894.96</v>
      </c>
      <c r="GL264">
        <v>15077.5</v>
      </c>
      <c r="GM264">
        <v>10697.7</v>
      </c>
      <c r="GN264">
        <v>540.49900000000002</v>
      </c>
      <c r="GO264">
        <v>70689.2</v>
      </c>
      <c r="GP264">
        <v>0</v>
      </c>
      <c r="GQ264">
        <v>0</v>
      </c>
      <c r="GR264">
        <v>0</v>
      </c>
      <c r="GS264">
        <v>0</v>
      </c>
      <c r="GT264">
        <v>29.8</v>
      </c>
      <c r="GU264">
        <v>98.92</v>
      </c>
      <c r="GV264">
        <v>4.4000000000000004</v>
      </c>
      <c r="GW264">
        <v>63.04</v>
      </c>
      <c r="GX264">
        <v>27.27</v>
      </c>
      <c r="GY264">
        <v>62.19</v>
      </c>
      <c r="GZ264">
        <v>44.84</v>
      </c>
      <c r="HA264">
        <v>2.31</v>
      </c>
      <c r="HB264">
        <v>332.77</v>
      </c>
      <c r="HC264">
        <v>29.8</v>
      </c>
      <c r="HD264">
        <v>98.92</v>
      </c>
      <c r="HE264">
        <v>4.4000000000000004</v>
      </c>
      <c r="HF264">
        <v>63.04</v>
      </c>
      <c r="HG264">
        <v>27.27</v>
      </c>
      <c r="HH264">
        <v>62.19</v>
      </c>
      <c r="HI264">
        <v>44.84</v>
      </c>
      <c r="HJ264">
        <v>2.31</v>
      </c>
      <c r="HK264">
        <v>332.77</v>
      </c>
      <c r="ID264">
        <v>0</v>
      </c>
      <c r="IE264">
        <v>11.4368</v>
      </c>
      <c r="IF264">
        <v>0.12561700000000001</v>
      </c>
      <c r="IG264">
        <v>1.66777</v>
      </c>
      <c r="IH264">
        <v>1.7213499999999999</v>
      </c>
      <c r="II264">
        <v>2.2057600000000002</v>
      </c>
      <c r="IJ264">
        <v>1.7518499999999999</v>
      </c>
      <c r="IK264">
        <v>0.114331</v>
      </c>
      <c r="IL264">
        <v>19.023399999999999</v>
      </c>
      <c r="IM264">
        <v>63.2</v>
      </c>
      <c r="IN264">
        <v>28.9</v>
      </c>
      <c r="IO264">
        <v>34.299999999999997</v>
      </c>
      <c r="IP264">
        <v>63.2</v>
      </c>
      <c r="IQ264">
        <v>28.9</v>
      </c>
      <c r="IR264">
        <v>34.299999999999997</v>
      </c>
      <c r="IU264">
        <v>94.78</v>
      </c>
      <c r="IV264">
        <v>0</v>
      </c>
      <c r="IW264">
        <v>94.78</v>
      </c>
      <c r="IX264">
        <v>0</v>
      </c>
      <c r="IY264">
        <v>94.78</v>
      </c>
      <c r="IZ264">
        <v>0</v>
      </c>
      <c r="JA264">
        <v>196.16</v>
      </c>
      <c r="JB264">
        <v>0</v>
      </c>
      <c r="JK264">
        <v>1</v>
      </c>
      <c r="JL264">
        <v>18.847999999999999</v>
      </c>
      <c r="JM264">
        <v>18.847999999999999</v>
      </c>
      <c r="JP264">
        <v>28421.1</v>
      </c>
      <c r="JQ264">
        <v>18.847999999999999</v>
      </c>
      <c r="JR264">
        <v>2.44</v>
      </c>
      <c r="JS264">
        <v>1.95</v>
      </c>
      <c r="JT264">
        <v>4.75</v>
      </c>
      <c r="JU264">
        <v>2.44</v>
      </c>
      <c r="JV264">
        <v>1.95</v>
      </c>
      <c r="JW264">
        <v>4.75</v>
      </c>
      <c r="JZ264">
        <v>2</v>
      </c>
      <c r="KA264">
        <v>8</v>
      </c>
      <c r="KB264">
        <v>99.811599999999999</v>
      </c>
      <c r="KC264">
        <v>101.48099999999999</v>
      </c>
      <c r="KD264">
        <v>99.811599999999999</v>
      </c>
      <c r="KE264">
        <v>101.48099999999999</v>
      </c>
      <c r="KF264">
        <v>174.95500000000001</v>
      </c>
      <c r="KG264">
        <v>178.15799999999999</v>
      </c>
      <c r="KJ264">
        <v>918.28399999999999</v>
      </c>
      <c r="KK264">
        <v>1383.24</v>
      </c>
      <c r="KL264">
        <v>219.49799999999999</v>
      </c>
      <c r="KM264">
        <v>1099.67</v>
      </c>
      <c r="KN264">
        <v>0</v>
      </c>
      <c r="KO264">
        <v>-4389.4399999999996</v>
      </c>
      <c r="KP264">
        <v>0</v>
      </c>
      <c r="KQ264">
        <v>0</v>
      </c>
      <c r="KR264">
        <v>441.303</v>
      </c>
      <c r="KS264">
        <v>2513.91</v>
      </c>
      <c r="KT264">
        <v>2466.0500000000002</v>
      </c>
      <c r="KU264">
        <v>95.033199999999994</v>
      </c>
      <c r="KV264">
        <v>4747.55</v>
      </c>
      <c r="KW264">
        <v>0</v>
      </c>
      <c r="KX264">
        <v>0</v>
      </c>
      <c r="KY264">
        <v>0</v>
      </c>
      <c r="KZ264">
        <v>0</v>
      </c>
      <c r="LA264">
        <v>0</v>
      </c>
      <c r="LB264">
        <v>918.28399999999999</v>
      </c>
      <c r="LC264">
        <v>1383.24</v>
      </c>
      <c r="LD264">
        <v>219.49799999999999</v>
      </c>
      <c r="LE264">
        <v>1099.67</v>
      </c>
      <c r="LF264">
        <v>-4389.4399999999996</v>
      </c>
      <c r="LG264">
        <v>441.303</v>
      </c>
      <c r="LH264">
        <v>2513.91</v>
      </c>
      <c r="LI264">
        <v>2466.0500000000002</v>
      </c>
      <c r="LJ264">
        <v>95.033199999999994</v>
      </c>
      <c r="LK264">
        <v>4747.55</v>
      </c>
      <c r="LL264">
        <v>0</v>
      </c>
      <c r="LM264">
        <v>0</v>
      </c>
      <c r="LN264">
        <v>0</v>
      </c>
      <c r="LO264">
        <v>0</v>
      </c>
      <c r="LP264">
        <v>1709.44</v>
      </c>
      <c r="LQ264">
        <v>3094.34</v>
      </c>
      <c r="LR264">
        <v>219.49799999999999</v>
      </c>
      <c r="LS264">
        <v>3002.2</v>
      </c>
      <c r="LT264">
        <v>1278.6099999999999</v>
      </c>
      <c r="LU264">
        <v>3076.41</v>
      </c>
      <c r="LV264">
        <v>2209.0100000000002</v>
      </c>
      <c r="LW264">
        <v>129.84899999999999</v>
      </c>
      <c r="LX264">
        <v>14719.4</v>
      </c>
      <c r="LY264">
        <v>0</v>
      </c>
      <c r="LZ264">
        <v>0</v>
      </c>
      <c r="MA264">
        <v>0</v>
      </c>
      <c r="MB264">
        <v>0</v>
      </c>
    </row>
    <row r="265" spans="1:340" x14ac:dyDescent="0.25">
      <c r="A265" s="26">
        <v>44502.629571759258</v>
      </c>
      <c r="B265" t="s">
        <v>1605</v>
      </c>
      <c r="C265" t="s">
        <v>1187</v>
      </c>
      <c r="D265">
        <v>14</v>
      </c>
      <c r="E265">
        <v>8</v>
      </c>
      <c r="F265">
        <v>6960</v>
      </c>
      <c r="G265" t="s">
        <v>87</v>
      </c>
      <c r="H265" t="s">
        <v>393</v>
      </c>
      <c r="I265">
        <v>0</v>
      </c>
      <c r="J265">
        <v>0</v>
      </c>
      <c r="K265">
        <v>0</v>
      </c>
      <c r="L265">
        <v>34</v>
      </c>
      <c r="O265">
        <v>5547.71</v>
      </c>
      <c r="P265">
        <v>4911.78</v>
      </c>
      <c r="Q265">
        <v>1100.08</v>
      </c>
      <c r="R265">
        <v>5967</v>
      </c>
      <c r="S265">
        <v>0</v>
      </c>
      <c r="T265">
        <v>-27452.2</v>
      </c>
      <c r="U265">
        <v>0</v>
      </c>
      <c r="V265">
        <v>0</v>
      </c>
      <c r="W265">
        <v>2033.7</v>
      </c>
      <c r="X265">
        <v>13048.3</v>
      </c>
      <c r="Y265">
        <v>12062</v>
      </c>
      <c r="Z265">
        <v>433.91399999999999</v>
      </c>
      <c r="AA265">
        <v>17652.3</v>
      </c>
      <c r="AB265">
        <v>17526.599999999999</v>
      </c>
      <c r="AC265">
        <v>0</v>
      </c>
      <c r="AD265">
        <v>0</v>
      </c>
      <c r="AE265">
        <v>0</v>
      </c>
      <c r="AF265">
        <v>0</v>
      </c>
      <c r="AG265">
        <v>0</v>
      </c>
      <c r="AH265">
        <v>0</v>
      </c>
      <c r="AI265">
        <v>19.350000000000001</v>
      </c>
      <c r="AJ265">
        <v>43.26</v>
      </c>
      <c r="AK265">
        <v>4.2300000000000004</v>
      </c>
      <c r="AL265">
        <v>21.92</v>
      </c>
      <c r="AM265">
        <v>0</v>
      </c>
      <c r="AN265">
        <v>-92.47</v>
      </c>
      <c r="AO265">
        <v>0</v>
      </c>
      <c r="AP265">
        <v>0</v>
      </c>
      <c r="AQ265">
        <v>8.5299999999999994</v>
      </c>
      <c r="AR265">
        <v>52.21</v>
      </c>
      <c r="AS265">
        <v>47.74</v>
      </c>
      <c r="AT265">
        <v>1.72</v>
      </c>
      <c r="AU265">
        <v>106.49</v>
      </c>
      <c r="AV265">
        <v>88.76</v>
      </c>
      <c r="BI265">
        <v>0</v>
      </c>
      <c r="BJ265">
        <v>6.3420800000000002</v>
      </c>
      <c r="BK265">
        <v>0.12561700000000001</v>
      </c>
      <c r="BL265">
        <v>0.47290500000000002</v>
      </c>
      <c r="BM265">
        <v>0</v>
      </c>
      <c r="BN265">
        <v>-0.23999400000000001</v>
      </c>
      <c r="BO265">
        <v>0</v>
      </c>
      <c r="BP265">
        <v>0</v>
      </c>
      <c r="BQ265">
        <v>0.53989299999999996</v>
      </c>
      <c r="BR265">
        <v>2.1946500000000002</v>
      </c>
      <c r="BS265">
        <v>1.82348</v>
      </c>
      <c r="BT265">
        <v>7.39533E-2</v>
      </c>
      <c r="BU265">
        <v>11.332599999999999</v>
      </c>
      <c r="BV265">
        <v>6.9405999999999999</v>
      </c>
      <c r="BW265">
        <v>5547.71</v>
      </c>
      <c r="BX265">
        <v>4911.78</v>
      </c>
      <c r="BY265">
        <v>1100.08</v>
      </c>
      <c r="BZ265">
        <v>5967</v>
      </c>
      <c r="CA265">
        <v>-27452.2</v>
      </c>
      <c r="CB265">
        <v>2033.7</v>
      </c>
      <c r="CC265">
        <v>13048.3</v>
      </c>
      <c r="CD265">
        <v>12062</v>
      </c>
      <c r="CE265">
        <v>433.91399999999999</v>
      </c>
      <c r="CF265">
        <v>17652.3</v>
      </c>
      <c r="CG265">
        <v>17526.599999999999</v>
      </c>
      <c r="CH265">
        <v>0</v>
      </c>
      <c r="CI265">
        <v>0</v>
      </c>
      <c r="CJ265">
        <v>0</v>
      </c>
      <c r="CK265">
        <v>0</v>
      </c>
      <c r="CL265">
        <v>0</v>
      </c>
      <c r="CM265">
        <v>19.350000000000001</v>
      </c>
      <c r="CN265">
        <v>43.26</v>
      </c>
      <c r="CO265">
        <v>4.2300000000000004</v>
      </c>
      <c r="CP265">
        <v>21.92</v>
      </c>
      <c r="CQ265">
        <v>-92.47</v>
      </c>
      <c r="CR265">
        <v>8.5299999999999994</v>
      </c>
      <c r="CS265">
        <v>52.21</v>
      </c>
      <c r="CT265">
        <v>47.74</v>
      </c>
      <c r="CU265">
        <v>1.72</v>
      </c>
      <c r="CV265">
        <v>106.49</v>
      </c>
      <c r="CW265">
        <v>88.76</v>
      </c>
      <c r="DH265">
        <v>0</v>
      </c>
      <c r="DI265">
        <v>6.3420800000000002</v>
      </c>
      <c r="DJ265">
        <v>0.12561700000000001</v>
      </c>
      <c r="DK265">
        <v>0.47290500000000002</v>
      </c>
      <c r="DL265">
        <v>-0.23999400000000001</v>
      </c>
      <c r="DM265">
        <v>0.53989299999999996</v>
      </c>
      <c r="DN265">
        <v>2.1946500000000002</v>
      </c>
      <c r="DO265">
        <v>1.82348</v>
      </c>
      <c r="DP265">
        <v>7.39533E-2</v>
      </c>
      <c r="DQ265">
        <v>11.332599999999999</v>
      </c>
      <c r="DR265">
        <v>6.9405999999999999</v>
      </c>
      <c r="DS265" t="s">
        <v>1352</v>
      </c>
      <c r="DT265" t="s">
        <v>670</v>
      </c>
      <c r="DU265" t="s">
        <v>665</v>
      </c>
      <c r="DV265" t="s">
        <v>501</v>
      </c>
      <c r="DW265">
        <v>0</v>
      </c>
      <c r="DX265">
        <v>0</v>
      </c>
      <c r="DY265">
        <v>0</v>
      </c>
      <c r="DZ265">
        <v>0</v>
      </c>
      <c r="EC265">
        <v>5547.71</v>
      </c>
      <c r="ED265">
        <v>4911.78</v>
      </c>
      <c r="EE265">
        <v>1100.08</v>
      </c>
      <c r="EF265">
        <v>5967</v>
      </c>
      <c r="EG265">
        <v>0</v>
      </c>
      <c r="EH265">
        <v>-27452.2</v>
      </c>
      <c r="EI265">
        <v>0</v>
      </c>
      <c r="EJ265">
        <v>0</v>
      </c>
      <c r="EK265">
        <v>2033.7</v>
      </c>
      <c r="EL265">
        <v>13048.3</v>
      </c>
      <c r="EM265">
        <v>12062</v>
      </c>
      <c r="EN265">
        <v>433.91399999999999</v>
      </c>
      <c r="EO265">
        <v>17652.3</v>
      </c>
      <c r="EP265">
        <v>0</v>
      </c>
      <c r="EQ265">
        <v>0</v>
      </c>
      <c r="ER265">
        <v>0</v>
      </c>
      <c r="ES265">
        <v>0</v>
      </c>
      <c r="ET265">
        <v>0</v>
      </c>
      <c r="EU265">
        <v>19.350000000000001</v>
      </c>
      <c r="EV265">
        <v>43.26</v>
      </c>
      <c r="EW265">
        <v>4.2300000000000004</v>
      </c>
      <c r="EX265">
        <v>21.92</v>
      </c>
      <c r="EY265">
        <v>0</v>
      </c>
      <c r="EZ265">
        <v>-92.47</v>
      </c>
      <c r="FA265">
        <v>0</v>
      </c>
      <c r="FB265">
        <v>0</v>
      </c>
      <c r="FC265">
        <v>8.5299999999999994</v>
      </c>
      <c r="FD265">
        <v>52.21</v>
      </c>
      <c r="FE265">
        <v>47.74</v>
      </c>
      <c r="FF265">
        <v>1.72</v>
      </c>
      <c r="FG265">
        <v>106.49</v>
      </c>
      <c r="FT265">
        <v>0</v>
      </c>
      <c r="FU265">
        <v>6.3420800000000002</v>
      </c>
      <c r="FV265">
        <v>0.12561700000000001</v>
      </c>
      <c r="FW265">
        <v>0.47290500000000002</v>
      </c>
      <c r="FX265">
        <v>0</v>
      </c>
      <c r="FY265">
        <v>-0.23999400000000001</v>
      </c>
      <c r="FZ265">
        <v>0</v>
      </c>
      <c r="GA265">
        <v>0</v>
      </c>
      <c r="GB265">
        <v>0.53989299999999996</v>
      </c>
      <c r="GC265">
        <v>2.1946500000000002</v>
      </c>
      <c r="GD265">
        <v>1.82348</v>
      </c>
      <c r="GE265">
        <v>7.39533E-2</v>
      </c>
      <c r="GF265">
        <v>11.332599999999999</v>
      </c>
      <c r="GG265">
        <v>9956.41</v>
      </c>
      <c r="GH265">
        <v>11956.7</v>
      </c>
      <c r="GI265">
        <v>1100.08</v>
      </c>
      <c r="GJ265">
        <v>15991.3</v>
      </c>
      <c r="GK265">
        <v>5894.96</v>
      </c>
      <c r="GL265">
        <v>15077.5</v>
      </c>
      <c r="GM265">
        <v>10697.7</v>
      </c>
      <c r="GN265">
        <v>540.49900000000002</v>
      </c>
      <c r="GO265">
        <v>71215.3</v>
      </c>
      <c r="GP265">
        <v>0</v>
      </c>
      <c r="GQ265">
        <v>0</v>
      </c>
      <c r="GR265">
        <v>0</v>
      </c>
      <c r="GS265">
        <v>0</v>
      </c>
      <c r="GT265">
        <v>34.82</v>
      </c>
      <c r="GU265">
        <v>83.32</v>
      </c>
      <c r="GV265">
        <v>4.2300000000000004</v>
      </c>
      <c r="GW265">
        <v>60.71</v>
      </c>
      <c r="GX265">
        <v>25.19</v>
      </c>
      <c r="GY265">
        <v>59.6</v>
      </c>
      <c r="GZ265">
        <v>42.89</v>
      </c>
      <c r="HA265">
        <v>2.17</v>
      </c>
      <c r="HB265">
        <v>312.93</v>
      </c>
      <c r="HC265">
        <v>34.82</v>
      </c>
      <c r="HD265">
        <v>83.32</v>
      </c>
      <c r="HE265">
        <v>4.2300000000000004</v>
      </c>
      <c r="HF265">
        <v>60.71</v>
      </c>
      <c r="HG265">
        <v>25.19</v>
      </c>
      <c r="HH265">
        <v>59.6</v>
      </c>
      <c r="HI265">
        <v>42.89</v>
      </c>
      <c r="HJ265">
        <v>2.17</v>
      </c>
      <c r="HK265">
        <v>312.93</v>
      </c>
      <c r="ID265">
        <v>0</v>
      </c>
      <c r="IE265">
        <v>9.5367800000000003</v>
      </c>
      <c r="IF265">
        <v>0.12561700000000001</v>
      </c>
      <c r="IG265">
        <v>1.9555100000000001</v>
      </c>
      <c r="IH265">
        <v>1.7213499999999999</v>
      </c>
      <c r="II265">
        <v>2.2057600000000002</v>
      </c>
      <c r="IJ265">
        <v>1.7518499999999999</v>
      </c>
      <c r="IK265">
        <v>0.114331</v>
      </c>
      <c r="IL265">
        <v>17.411200000000001</v>
      </c>
      <c r="IM265">
        <v>63.6</v>
      </c>
      <c r="IN265">
        <v>29.6</v>
      </c>
      <c r="IO265">
        <v>34</v>
      </c>
      <c r="IP265">
        <v>63.6</v>
      </c>
      <c r="IQ265">
        <v>29.6</v>
      </c>
      <c r="IR265">
        <v>34</v>
      </c>
      <c r="IU265">
        <v>88.76</v>
      </c>
      <c r="IV265">
        <v>0</v>
      </c>
      <c r="IW265">
        <v>88.76</v>
      </c>
      <c r="IX265">
        <v>0</v>
      </c>
      <c r="IY265">
        <v>88.76</v>
      </c>
      <c r="IZ265">
        <v>0</v>
      </c>
      <c r="JA265">
        <v>183.08</v>
      </c>
      <c r="JB265">
        <v>0</v>
      </c>
      <c r="JK265">
        <v>1</v>
      </c>
      <c r="JL265">
        <v>15.6568</v>
      </c>
      <c r="JM265">
        <v>15.6568</v>
      </c>
      <c r="JP265">
        <v>27460.2</v>
      </c>
      <c r="JQ265">
        <v>15.6568</v>
      </c>
      <c r="JR265">
        <v>1.82</v>
      </c>
      <c r="JS265">
        <v>0.98</v>
      </c>
      <c r="JT265">
        <v>5.95</v>
      </c>
      <c r="JU265">
        <v>1.82</v>
      </c>
      <c r="JV265">
        <v>0.98</v>
      </c>
      <c r="JW265">
        <v>5.95</v>
      </c>
      <c r="JZ265">
        <v>2</v>
      </c>
      <c r="KA265">
        <v>8</v>
      </c>
      <c r="KB265">
        <v>97.146699999999996</v>
      </c>
      <c r="KC265">
        <v>98.762</v>
      </c>
      <c r="KD265">
        <v>97.146699999999996</v>
      </c>
      <c r="KE265">
        <v>98.762</v>
      </c>
      <c r="KF265">
        <v>167.41800000000001</v>
      </c>
      <c r="KG265">
        <v>170.46700000000001</v>
      </c>
      <c r="KJ265">
        <v>1093.43</v>
      </c>
      <c r="KK265">
        <v>1261.6199999999999</v>
      </c>
      <c r="KL265">
        <v>203.99799999999999</v>
      </c>
      <c r="KM265">
        <v>1042.3399999999999</v>
      </c>
      <c r="KN265">
        <v>0</v>
      </c>
      <c r="KO265">
        <v>-2793.64</v>
      </c>
      <c r="KP265">
        <v>0</v>
      </c>
      <c r="KQ265">
        <v>0</v>
      </c>
      <c r="KR265">
        <v>444.32499999999999</v>
      </c>
      <c r="KS265">
        <v>2248.54</v>
      </c>
      <c r="KT265">
        <v>2355.87</v>
      </c>
      <c r="KU265">
        <v>95.474199999999996</v>
      </c>
      <c r="KV265">
        <v>5951.96</v>
      </c>
      <c r="KW265">
        <v>0</v>
      </c>
      <c r="KX265">
        <v>0</v>
      </c>
      <c r="KY265">
        <v>0</v>
      </c>
      <c r="KZ265">
        <v>0</v>
      </c>
      <c r="LA265">
        <v>0</v>
      </c>
      <c r="LB265">
        <v>1093.43</v>
      </c>
      <c r="LC265">
        <v>1261.6199999999999</v>
      </c>
      <c r="LD265">
        <v>203.99799999999999</v>
      </c>
      <c r="LE265">
        <v>1042.3399999999999</v>
      </c>
      <c r="LF265">
        <v>-2793.64</v>
      </c>
      <c r="LG265">
        <v>444.32499999999999</v>
      </c>
      <c r="LH265">
        <v>2248.54</v>
      </c>
      <c r="LI265">
        <v>2355.87</v>
      </c>
      <c r="LJ265">
        <v>95.474199999999996</v>
      </c>
      <c r="LK265">
        <v>5951.96</v>
      </c>
      <c r="LL265">
        <v>0</v>
      </c>
      <c r="LM265">
        <v>0</v>
      </c>
      <c r="LN265">
        <v>0</v>
      </c>
      <c r="LO265">
        <v>0</v>
      </c>
      <c r="LP265">
        <v>2037.68</v>
      </c>
      <c r="LQ265">
        <v>2636.9</v>
      </c>
      <c r="LR265">
        <v>203.99799999999999</v>
      </c>
      <c r="LS265">
        <v>2798.85</v>
      </c>
      <c r="LT265">
        <v>1286.71</v>
      </c>
      <c r="LU265">
        <v>2922.79</v>
      </c>
      <c r="LV265">
        <v>2122.71</v>
      </c>
      <c r="LW265">
        <v>142.83199999999999</v>
      </c>
      <c r="LX265">
        <v>14152.5</v>
      </c>
      <c r="LY265">
        <v>0</v>
      </c>
      <c r="LZ265">
        <v>0</v>
      </c>
      <c r="MA265">
        <v>0</v>
      </c>
      <c r="MB265">
        <v>0</v>
      </c>
    </row>
    <row r="266" spans="1:340" x14ac:dyDescent="0.25">
      <c r="A266" s="26">
        <v>44502.630115740743</v>
      </c>
      <c r="B266" t="s">
        <v>1606</v>
      </c>
      <c r="C266" t="s">
        <v>1189</v>
      </c>
      <c r="D266">
        <v>15</v>
      </c>
      <c r="E266">
        <v>8</v>
      </c>
      <c r="F266">
        <v>6960</v>
      </c>
      <c r="G266" t="s">
        <v>87</v>
      </c>
      <c r="H266" t="s">
        <v>393</v>
      </c>
      <c r="I266">
        <v>0</v>
      </c>
      <c r="J266">
        <v>0</v>
      </c>
      <c r="K266">
        <v>0</v>
      </c>
      <c r="L266">
        <v>30</v>
      </c>
      <c r="O266">
        <v>275.29599999999999</v>
      </c>
      <c r="P266">
        <v>15637.4</v>
      </c>
      <c r="Q266">
        <v>1100.08</v>
      </c>
      <c r="R266">
        <v>4239.7</v>
      </c>
      <c r="S266">
        <v>0</v>
      </c>
      <c r="T266">
        <v>-37958.1</v>
      </c>
      <c r="U266">
        <v>0</v>
      </c>
      <c r="V266">
        <v>0</v>
      </c>
      <c r="W266">
        <v>2033.7</v>
      </c>
      <c r="X266">
        <v>13256.8</v>
      </c>
      <c r="Y266">
        <v>12062</v>
      </c>
      <c r="Z266">
        <v>433.91399999999999</v>
      </c>
      <c r="AA266">
        <v>11080.8</v>
      </c>
      <c r="AB266">
        <v>21252.5</v>
      </c>
      <c r="AC266">
        <v>0</v>
      </c>
      <c r="AD266">
        <v>0</v>
      </c>
      <c r="AE266">
        <v>0</v>
      </c>
      <c r="AF266">
        <v>0</v>
      </c>
      <c r="AG266">
        <v>0</v>
      </c>
      <c r="AH266">
        <v>0</v>
      </c>
      <c r="AI266">
        <v>0.97</v>
      </c>
      <c r="AJ266">
        <v>98.19</v>
      </c>
      <c r="AK266">
        <v>4.25</v>
      </c>
      <c r="AL266">
        <v>15.62</v>
      </c>
      <c r="AM266">
        <v>0</v>
      </c>
      <c r="AN266">
        <v>-122.16</v>
      </c>
      <c r="AO266">
        <v>0</v>
      </c>
      <c r="AP266">
        <v>0</v>
      </c>
      <c r="AQ266">
        <v>8.64</v>
      </c>
      <c r="AR266">
        <v>53.22</v>
      </c>
      <c r="AS266">
        <v>48</v>
      </c>
      <c r="AT266">
        <v>1.74</v>
      </c>
      <c r="AU266">
        <v>108.47</v>
      </c>
      <c r="AV266">
        <v>119.03</v>
      </c>
      <c r="BI266">
        <v>0</v>
      </c>
      <c r="BJ266">
        <v>11.662100000000001</v>
      </c>
      <c r="BK266">
        <v>0.12561700000000001</v>
      </c>
      <c r="BL266">
        <v>0.24859400000000001</v>
      </c>
      <c r="BM266">
        <v>0</v>
      </c>
      <c r="BN266">
        <v>-0.27613399999999999</v>
      </c>
      <c r="BO266">
        <v>0</v>
      </c>
      <c r="BP266">
        <v>0</v>
      </c>
      <c r="BQ266">
        <v>0.53989299999999996</v>
      </c>
      <c r="BR266">
        <v>2.1984499999999998</v>
      </c>
      <c r="BS266">
        <v>1.82348</v>
      </c>
      <c r="BT266">
        <v>7.39533E-2</v>
      </c>
      <c r="BU266">
        <v>16.396000000000001</v>
      </c>
      <c r="BV266">
        <v>12.036300000000001</v>
      </c>
      <c r="BW266">
        <v>275.29599999999999</v>
      </c>
      <c r="BX266">
        <v>15637.4</v>
      </c>
      <c r="BY266">
        <v>1100.08</v>
      </c>
      <c r="BZ266">
        <v>4239.7</v>
      </c>
      <c r="CA266">
        <v>-37958.1</v>
      </c>
      <c r="CB266">
        <v>2033.7</v>
      </c>
      <c r="CC266">
        <v>13256.8</v>
      </c>
      <c r="CD266">
        <v>12062</v>
      </c>
      <c r="CE266">
        <v>433.91399999999999</v>
      </c>
      <c r="CF266">
        <v>11080.8</v>
      </c>
      <c r="CG266">
        <v>21252.5</v>
      </c>
      <c r="CH266">
        <v>0</v>
      </c>
      <c r="CI266">
        <v>0</v>
      </c>
      <c r="CJ266">
        <v>0</v>
      </c>
      <c r="CK266">
        <v>0</v>
      </c>
      <c r="CL266">
        <v>0</v>
      </c>
      <c r="CM266">
        <v>0.97</v>
      </c>
      <c r="CN266">
        <v>98.19</v>
      </c>
      <c r="CO266">
        <v>4.25</v>
      </c>
      <c r="CP266">
        <v>15.62</v>
      </c>
      <c r="CQ266">
        <v>-122.16</v>
      </c>
      <c r="CR266">
        <v>8.64</v>
      </c>
      <c r="CS266">
        <v>53.22</v>
      </c>
      <c r="CT266">
        <v>48</v>
      </c>
      <c r="CU266">
        <v>1.74</v>
      </c>
      <c r="CV266">
        <v>108.47</v>
      </c>
      <c r="CW266">
        <v>119.03</v>
      </c>
      <c r="DH266">
        <v>0</v>
      </c>
      <c r="DI266">
        <v>11.662100000000001</v>
      </c>
      <c r="DJ266">
        <v>0.12561700000000001</v>
      </c>
      <c r="DK266">
        <v>0.24859400000000001</v>
      </c>
      <c r="DL266">
        <v>-0.27613399999999999</v>
      </c>
      <c r="DM266">
        <v>0.53989299999999996</v>
      </c>
      <c r="DN266">
        <v>2.1984499999999998</v>
      </c>
      <c r="DO266">
        <v>1.82348</v>
      </c>
      <c r="DP266">
        <v>7.39533E-2</v>
      </c>
      <c r="DQ266">
        <v>16.396000000000001</v>
      </c>
      <c r="DR266">
        <v>12.036300000000001</v>
      </c>
      <c r="DS266" t="s">
        <v>1352</v>
      </c>
      <c r="DT266" t="s">
        <v>670</v>
      </c>
      <c r="DU266" t="s">
        <v>665</v>
      </c>
      <c r="DV266" t="s">
        <v>501</v>
      </c>
      <c r="DW266">
        <v>0</v>
      </c>
      <c r="DX266">
        <v>0</v>
      </c>
      <c r="DY266">
        <v>0</v>
      </c>
      <c r="DZ266">
        <v>0</v>
      </c>
      <c r="EC266">
        <v>275.29599999999999</v>
      </c>
      <c r="ED266">
        <v>15637.4</v>
      </c>
      <c r="EE266">
        <v>1100.08</v>
      </c>
      <c r="EF266">
        <v>4239.7</v>
      </c>
      <c r="EG266">
        <v>0</v>
      </c>
      <c r="EH266">
        <v>-37958.1</v>
      </c>
      <c r="EI266">
        <v>0</v>
      </c>
      <c r="EJ266">
        <v>0</v>
      </c>
      <c r="EK266">
        <v>2033.7</v>
      </c>
      <c r="EL266">
        <v>13256.8</v>
      </c>
      <c r="EM266">
        <v>12062</v>
      </c>
      <c r="EN266">
        <v>433.91399999999999</v>
      </c>
      <c r="EO266">
        <v>11080.8</v>
      </c>
      <c r="EP266">
        <v>0</v>
      </c>
      <c r="EQ266">
        <v>0</v>
      </c>
      <c r="ER266">
        <v>0</v>
      </c>
      <c r="ES266">
        <v>0</v>
      </c>
      <c r="ET266">
        <v>0</v>
      </c>
      <c r="EU266">
        <v>0.97</v>
      </c>
      <c r="EV266">
        <v>98.19</v>
      </c>
      <c r="EW266">
        <v>4.25</v>
      </c>
      <c r="EX266">
        <v>15.62</v>
      </c>
      <c r="EY266">
        <v>0</v>
      </c>
      <c r="EZ266">
        <v>-122.16</v>
      </c>
      <c r="FA266">
        <v>0</v>
      </c>
      <c r="FB266">
        <v>0</v>
      </c>
      <c r="FC266">
        <v>8.64</v>
      </c>
      <c r="FD266">
        <v>53.22</v>
      </c>
      <c r="FE266">
        <v>48</v>
      </c>
      <c r="FF266">
        <v>1.74</v>
      </c>
      <c r="FG266">
        <v>108.47</v>
      </c>
      <c r="FT266">
        <v>0</v>
      </c>
      <c r="FU266">
        <v>11.662100000000001</v>
      </c>
      <c r="FV266">
        <v>0.12561700000000001</v>
      </c>
      <c r="FW266">
        <v>0.24859400000000001</v>
      </c>
      <c r="FX266">
        <v>0</v>
      </c>
      <c r="FY266">
        <v>-0.27613399999999999</v>
      </c>
      <c r="FZ266">
        <v>0</v>
      </c>
      <c r="GA266">
        <v>0</v>
      </c>
      <c r="GB266">
        <v>0.53989299999999996</v>
      </c>
      <c r="GC266">
        <v>2.1984499999999998</v>
      </c>
      <c r="GD266">
        <v>1.82348</v>
      </c>
      <c r="GE266">
        <v>7.39533E-2</v>
      </c>
      <c r="GF266">
        <v>16.396000000000001</v>
      </c>
      <c r="GG266">
        <v>756.20699999999999</v>
      </c>
      <c r="GH266">
        <v>32796.1</v>
      </c>
      <c r="GI266">
        <v>1100.08</v>
      </c>
      <c r="GJ266">
        <v>11998.9</v>
      </c>
      <c r="GK266">
        <v>5894.96</v>
      </c>
      <c r="GL266">
        <v>15077.5</v>
      </c>
      <c r="GM266">
        <v>10697.7</v>
      </c>
      <c r="GN266">
        <v>540.49900000000002</v>
      </c>
      <c r="GO266">
        <v>78862.100000000006</v>
      </c>
      <c r="GP266">
        <v>0</v>
      </c>
      <c r="GQ266">
        <v>0</v>
      </c>
      <c r="GR266">
        <v>0</v>
      </c>
      <c r="GS266">
        <v>0</v>
      </c>
      <c r="GT266">
        <v>2.65</v>
      </c>
      <c r="GU266">
        <v>178.31</v>
      </c>
      <c r="GV266">
        <v>4.25</v>
      </c>
      <c r="GW266">
        <v>45.15</v>
      </c>
      <c r="GX266">
        <v>25.58</v>
      </c>
      <c r="GY266">
        <v>59.94</v>
      </c>
      <c r="GZ266">
        <v>43.19</v>
      </c>
      <c r="HA266">
        <v>2.19</v>
      </c>
      <c r="HB266">
        <v>361.26</v>
      </c>
      <c r="HC266">
        <v>2.65</v>
      </c>
      <c r="HD266">
        <v>178.31</v>
      </c>
      <c r="HE266">
        <v>4.25</v>
      </c>
      <c r="HF266">
        <v>45.15</v>
      </c>
      <c r="HG266">
        <v>25.58</v>
      </c>
      <c r="HH266">
        <v>59.94</v>
      </c>
      <c r="HI266">
        <v>43.19</v>
      </c>
      <c r="HJ266">
        <v>2.19</v>
      </c>
      <c r="HK266">
        <v>361.26</v>
      </c>
      <c r="ID266">
        <v>0</v>
      </c>
      <c r="IE266">
        <v>15.783899999999999</v>
      </c>
      <c r="IF266">
        <v>0.12561700000000001</v>
      </c>
      <c r="IG266">
        <v>0.89967200000000003</v>
      </c>
      <c r="IH266">
        <v>1.7213499999999999</v>
      </c>
      <c r="II266">
        <v>2.2057600000000002</v>
      </c>
      <c r="IJ266">
        <v>1.7518499999999999</v>
      </c>
      <c r="IK266">
        <v>0.114331</v>
      </c>
      <c r="IL266">
        <v>22.602499999999999</v>
      </c>
      <c r="IM266">
        <v>63.8</v>
      </c>
      <c r="IN266">
        <v>33.799999999999997</v>
      </c>
      <c r="IO266">
        <v>30</v>
      </c>
      <c r="IP266">
        <v>63.8</v>
      </c>
      <c r="IQ266">
        <v>33.799999999999997</v>
      </c>
      <c r="IR266">
        <v>30</v>
      </c>
      <c r="IU266">
        <v>119.03</v>
      </c>
      <c r="IV266">
        <v>0</v>
      </c>
      <c r="IW266">
        <v>119.03</v>
      </c>
      <c r="IX266">
        <v>0</v>
      </c>
      <c r="IY266">
        <v>119.03</v>
      </c>
      <c r="IZ266">
        <v>0</v>
      </c>
      <c r="JA266">
        <v>230.36</v>
      </c>
      <c r="JB266">
        <v>0</v>
      </c>
      <c r="JK266">
        <v>1</v>
      </c>
      <c r="JL266">
        <v>23.092099999999999</v>
      </c>
      <c r="JM266">
        <v>23.092099999999999</v>
      </c>
      <c r="JP266">
        <v>37969.199999999997</v>
      </c>
      <c r="JQ266">
        <v>23.092099999999999</v>
      </c>
      <c r="JR266">
        <v>2.1800000000000002</v>
      </c>
      <c r="JS266">
        <v>1.66</v>
      </c>
      <c r="JT266">
        <v>6.07</v>
      </c>
      <c r="JU266">
        <v>2.1800000000000002</v>
      </c>
      <c r="JV266">
        <v>1.66</v>
      </c>
      <c r="JW266">
        <v>6.07</v>
      </c>
      <c r="JZ266">
        <v>2</v>
      </c>
      <c r="KA266">
        <v>8</v>
      </c>
      <c r="KB266">
        <v>127.196</v>
      </c>
      <c r="KC266">
        <v>129.42400000000001</v>
      </c>
      <c r="KD266">
        <v>127.196</v>
      </c>
      <c r="KE266">
        <v>129.42400000000001</v>
      </c>
      <c r="KF266">
        <v>240.29400000000001</v>
      </c>
      <c r="KG266">
        <v>244.83099999999999</v>
      </c>
      <c r="KJ266">
        <v>56.072899999999997</v>
      </c>
      <c r="KK266">
        <v>3742.23</v>
      </c>
      <c r="KL266">
        <v>203.99799999999999</v>
      </c>
      <c r="KM266">
        <v>727.673</v>
      </c>
      <c r="KN266">
        <v>0</v>
      </c>
      <c r="KO266">
        <v>-3840.34</v>
      </c>
      <c r="KP266">
        <v>0</v>
      </c>
      <c r="KQ266">
        <v>0</v>
      </c>
      <c r="KR266">
        <v>444.32499999999999</v>
      </c>
      <c r="KS266">
        <v>2284.5500000000002</v>
      </c>
      <c r="KT266">
        <v>2355.87</v>
      </c>
      <c r="KU266">
        <v>95.474199999999996</v>
      </c>
      <c r="KV266">
        <v>6069.85</v>
      </c>
      <c r="KW266">
        <v>0</v>
      </c>
      <c r="KX266">
        <v>0</v>
      </c>
      <c r="KY266">
        <v>0</v>
      </c>
      <c r="KZ266">
        <v>0</v>
      </c>
      <c r="LA266">
        <v>0</v>
      </c>
      <c r="LB266">
        <v>56.072899999999997</v>
      </c>
      <c r="LC266">
        <v>3742.23</v>
      </c>
      <c r="LD266">
        <v>203.99799999999999</v>
      </c>
      <c r="LE266">
        <v>727.673</v>
      </c>
      <c r="LF266">
        <v>-3840.34</v>
      </c>
      <c r="LG266">
        <v>444.32499999999999</v>
      </c>
      <c r="LH266">
        <v>2284.5500000000002</v>
      </c>
      <c r="LI266">
        <v>2355.87</v>
      </c>
      <c r="LJ266">
        <v>95.474199999999996</v>
      </c>
      <c r="LK266">
        <v>6069.85</v>
      </c>
      <c r="LL266">
        <v>0</v>
      </c>
      <c r="LM266">
        <v>0</v>
      </c>
      <c r="LN266">
        <v>0</v>
      </c>
      <c r="LO266">
        <v>0</v>
      </c>
      <c r="LP266">
        <v>154.36699999999999</v>
      </c>
      <c r="LQ266">
        <v>6643.33</v>
      </c>
      <c r="LR266">
        <v>203.99799999999999</v>
      </c>
      <c r="LS266">
        <v>2076.5</v>
      </c>
      <c r="LT266">
        <v>1286.71</v>
      </c>
      <c r="LU266">
        <v>2922.79</v>
      </c>
      <c r="LV266">
        <v>2122.71</v>
      </c>
      <c r="LW266">
        <v>142.83199999999999</v>
      </c>
      <c r="LX266">
        <v>15553.2</v>
      </c>
      <c r="LY266">
        <v>0</v>
      </c>
      <c r="LZ266">
        <v>0</v>
      </c>
      <c r="MA266">
        <v>0</v>
      </c>
      <c r="MB266">
        <v>0</v>
      </c>
    </row>
    <row r="267" spans="1:340" x14ac:dyDescent="0.25">
      <c r="A267" s="26">
        <v>44502.630636574075</v>
      </c>
      <c r="B267" t="s">
        <v>1607</v>
      </c>
      <c r="C267" t="s">
        <v>1191</v>
      </c>
      <c r="D267">
        <v>16</v>
      </c>
      <c r="E267">
        <v>8</v>
      </c>
      <c r="F267">
        <v>6960</v>
      </c>
      <c r="G267" t="s">
        <v>87</v>
      </c>
      <c r="H267" t="s">
        <v>393</v>
      </c>
      <c r="I267">
        <v>0</v>
      </c>
      <c r="J267">
        <v>0</v>
      </c>
      <c r="K267">
        <v>0</v>
      </c>
      <c r="L267">
        <v>41.9</v>
      </c>
      <c r="O267">
        <v>11723.6</v>
      </c>
      <c r="P267">
        <v>1196.69</v>
      </c>
      <c r="Q267">
        <v>1100.08</v>
      </c>
      <c r="R267">
        <v>5492.44</v>
      </c>
      <c r="S267">
        <v>0</v>
      </c>
      <c r="T267">
        <v>-23673.8</v>
      </c>
      <c r="U267">
        <v>0</v>
      </c>
      <c r="V267">
        <v>0</v>
      </c>
      <c r="W267">
        <v>2033.7</v>
      </c>
      <c r="X267">
        <v>12947.1</v>
      </c>
      <c r="Y267">
        <v>12062</v>
      </c>
      <c r="Z267">
        <v>433.91399999999999</v>
      </c>
      <c r="AA267">
        <v>23315.7</v>
      </c>
      <c r="AB267">
        <v>19512.8</v>
      </c>
      <c r="AC267">
        <v>0</v>
      </c>
      <c r="AD267">
        <v>0</v>
      </c>
      <c r="AE267">
        <v>0</v>
      </c>
      <c r="AF267">
        <v>0</v>
      </c>
      <c r="AG267">
        <v>0</v>
      </c>
      <c r="AH267">
        <v>0</v>
      </c>
      <c r="AI267">
        <v>50.47</v>
      </c>
      <c r="AJ267">
        <v>7.99</v>
      </c>
      <c r="AK267">
        <v>4.4000000000000004</v>
      </c>
      <c r="AL267">
        <v>22.95</v>
      </c>
      <c r="AM267">
        <v>0</v>
      </c>
      <c r="AN267">
        <v>-77.36</v>
      </c>
      <c r="AO267">
        <v>0</v>
      </c>
      <c r="AP267">
        <v>0</v>
      </c>
      <c r="AQ267">
        <v>9.49</v>
      </c>
      <c r="AR267">
        <v>53.84</v>
      </c>
      <c r="AS267">
        <v>50.4</v>
      </c>
      <c r="AT267">
        <v>1.89</v>
      </c>
      <c r="AU267">
        <v>124.07</v>
      </c>
      <c r="AV267">
        <v>85.81</v>
      </c>
      <c r="BI267">
        <v>0</v>
      </c>
      <c r="BJ267">
        <v>2.41743</v>
      </c>
      <c r="BK267">
        <v>0.12561700000000001</v>
      </c>
      <c r="BL267">
        <v>0.555732</v>
      </c>
      <c r="BM267">
        <v>0</v>
      </c>
      <c r="BN267">
        <v>-0.42771900000000002</v>
      </c>
      <c r="BO267">
        <v>0</v>
      </c>
      <c r="BP267">
        <v>0</v>
      </c>
      <c r="BQ267">
        <v>0.53989299999999996</v>
      </c>
      <c r="BR267">
        <v>2.19001</v>
      </c>
      <c r="BS267">
        <v>1.82348</v>
      </c>
      <c r="BT267">
        <v>7.39533E-2</v>
      </c>
      <c r="BU267">
        <v>7.2984</v>
      </c>
      <c r="BV267">
        <v>3.0987800000000001</v>
      </c>
      <c r="BW267">
        <v>11723.6</v>
      </c>
      <c r="BX267">
        <v>1196.69</v>
      </c>
      <c r="BY267">
        <v>1100.08</v>
      </c>
      <c r="BZ267">
        <v>5492.44</v>
      </c>
      <c r="CA267">
        <v>-23673.8</v>
      </c>
      <c r="CB267">
        <v>2033.7</v>
      </c>
      <c r="CC267">
        <v>12947.1</v>
      </c>
      <c r="CD267">
        <v>12062</v>
      </c>
      <c r="CE267">
        <v>433.91399999999999</v>
      </c>
      <c r="CF267">
        <v>23315.7</v>
      </c>
      <c r="CG267">
        <v>19512.8</v>
      </c>
      <c r="CH267">
        <v>0</v>
      </c>
      <c r="CI267">
        <v>0</v>
      </c>
      <c r="CJ267">
        <v>0</v>
      </c>
      <c r="CK267">
        <v>0</v>
      </c>
      <c r="CL267">
        <v>0</v>
      </c>
      <c r="CM267">
        <v>50.47</v>
      </c>
      <c r="CN267">
        <v>7.99</v>
      </c>
      <c r="CO267">
        <v>4.4000000000000004</v>
      </c>
      <c r="CP267">
        <v>22.95</v>
      </c>
      <c r="CQ267">
        <v>-77.36</v>
      </c>
      <c r="CR267">
        <v>9.49</v>
      </c>
      <c r="CS267">
        <v>53.84</v>
      </c>
      <c r="CT267">
        <v>50.4</v>
      </c>
      <c r="CU267">
        <v>1.89</v>
      </c>
      <c r="CV267">
        <v>124.07</v>
      </c>
      <c r="CW267">
        <v>85.81</v>
      </c>
      <c r="DH267">
        <v>0</v>
      </c>
      <c r="DI267">
        <v>2.41743</v>
      </c>
      <c r="DJ267">
        <v>0.12561700000000001</v>
      </c>
      <c r="DK267">
        <v>0.555732</v>
      </c>
      <c r="DL267">
        <v>-0.42771900000000002</v>
      </c>
      <c r="DM267">
        <v>0.53989299999999996</v>
      </c>
      <c r="DN267">
        <v>2.19001</v>
      </c>
      <c r="DO267">
        <v>1.82348</v>
      </c>
      <c r="DP267">
        <v>7.39533E-2</v>
      </c>
      <c r="DQ267">
        <v>7.2984</v>
      </c>
      <c r="DR267">
        <v>3.0987800000000001</v>
      </c>
      <c r="DS267" t="s">
        <v>1352</v>
      </c>
      <c r="DT267" t="s">
        <v>670</v>
      </c>
      <c r="DU267" t="s">
        <v>665</v>
      </c>
      <c r="DV267" t="s">
        <v>501</v>
      </c>
      <c r="DW267">
        <v>0</v>
      </c>
      <c r="DX267">
        <v>0</v>
      </c>
      <c r="DY267">
        <v>0</v>
      </c>
      <c r="DZ267">
        <v>0</v>
      </c>
      <c r="EC267">
        <v>11723.6</v>
      </c>
      <c r="ED267">
        <v>1196.69</v>
      </c>
      <c r="EE267">
        <v>1100.08</v>
      </c>
      <c r="EF267">
        <v>5492.44</v>
      </c>
      <c r="EG267">
        <v>0</v>
      </c>
      <c r="EH267">
        <v>-23673.8</v>
      </c>
      <c r="EI267">
        <v>0</v>
      </c>
      <c r="EJ267">
        <v>0</v>
      </c>
      <c r="EK267">
        <v>2033.7</v>
      </c>
      <c r="EL267">
        <v>12947.1</v>
      </c>
      <c r="EM267">
        <v>12062</v>
      </c>
      <c r="EN267">
        <v>433.91399999999999</v>
      </c>
      <c r="EO267">
        <v>23315.7</v>
      </c>
      <c r="EP267">
        <v>0</v>
      </c>
      <c r="EQ267">
        <v>0</v>
      </c>
      <c r="ER267">
        <v>0</v>
      </c>
      <c r="ES267">
        <v>0</v>
      </c>
      <c r="ET267">
        <v>0</v>
      </c>
      <c r="EU267">
        <v>50.47</v>
      </c>
      <c r="EV267">
        <v>7.99</v>
      </c>
      <c r="EW267">
        <v>4.4000000000000004</v>
      </c>
      <c r="EX267">
        <v>22.95</v>
      </c>
      <c r="EY267">
        <v>0</v>
      </c>
      <c r="EZ267">
        <v>-77.36</v>
      </c>
      <c r="FA267">
        <v>0</v>
      </c>
      <c r="FB267">
        <v>0</v>
      </c>
      <c r="FC267">
        <v>9.49</v>
      </c>
      <c r="FD267">
        <v>53.84</v>
      </c>
      <c r="FE267">
        <v>50.4</v>
      </c>
      <c r="FF267">
        <v>1.89</v>
      </c>
      <c r="FG267">
        <v>124.07</v>
      </c>
      <c r="FT267">
        <v>0</v>
      </c>
      <c r="FU267">
        <v>2.41743</v>
      </c>
      <c r="FV267">
        <v>0.12561700000000001</v>
      </c>
      <c r="FW267">
        <v>0.555732</v>
      </c>
      <c r="FX267">
        <v>0</v>
      </c>
      <c r="FY267">
        <v>-0.42771900000000002</v>
      </c>
      <c r="FZ267">
        <v>0</v>
      </c>
      <c r="GA267">
        <v>0</v>
      </c>
      <c r="GB267">
        <v>0.53989299999999996</v>
      </c>
      <c r="GC267">
        <v>2.19001</v>
      </c>
      <c r="GD267">
        <v>1.82348</v>
      </c>
      <c r="GE267">
        <v>7.39533E-2</v>
      </c>
      <c r="GF267">
        <v>7.2984</v>
      </c>
      <c r="GG267">
        <v>13747</v>
      </c>
      <c r="GH267">
        <v>2838.52</v>
      </c>
      <c r="GI267">
        <v>1100.08</v>
      </c>
      <c r="GJ267">
        <v>19357.599999999999</v>
      </c>
      <c r="GK267">
        <v>5894.96</v>
      </c>
      <c r="GL267">
        <v>15077.5</v>
      </c>
      <c r="GM267">
        <v>10697.7</v>
      </c>
      <c r="GN267">
        <v>540.49900000000002</v>
      </c>
      <c r="GO267">
        <v>69253.899999999994</v>
      </c>
      <c r="GP267">
        <v>0</v>
      </c>
      <c r="GQ267">
        <v>0</v>
      </c>
      <c r="GR267">
        <v>0</v>
      </c>
      <c r="GS267">
        <v>0</v>
      </c>
      <c r="GT267">
        <v>58.51</v>
      </c>
      <c r="GU267">
        <v>15.71</v>
      </c>
      <c r="GV267">
        <v>4.4000000000000004</v>
      </c>
      <c r="GW267">
        <v>79.8</v>
      </c>
      <c r="GX267">
        <v>27.55</v>
      </c>
      <c r="GY267">
        <v>62.34</v>
      </c>
      <c r="GZ267">
        <v>45.01</v>
      </c>
      <c r="HA267">
        <v>2.59</v>
      </c>
      <c r="HB267">
        <v>295.91000000000003</v>
      </c>
      <c r="HC267">
        <v>58.51</v>
      </c>
      <c r="HD267">
        <v>15.71</v>
      </c>
      <c r="HE267">
        <v>4.4000000000000004</v>
      </c>
      <c r="HF267">
        <v>79.8</v>
      </c>
      <c r="HG267">
        <v>27.55</v>
      </c>
      <c r="HH267">
        <v>62.34</v>
      </c>
      <c r="HI267">
        <v>45.01</v>
      </c>
      <c r="HJ267">
        <v>2.59</v>
      </c>
      <c r="HK267">
        <v>295.91000000000003</v>
      </c>
      <c r="ID267">
        <v>0</v>
      </c>
      <c r="IE267">
        <v>3.6106199999999999</v>
      </c>
      <c r="IF267">
        <v>0.12561700000000001</v>
      </c>
      <c r="IG267">
        <v>2.2498200000000002</v>
      </c>
      <c r="IH267">
        <v>1.7213499999999999</v>
      </c>
      <c r="II267">
        <v>2.2057600000000002</v>
      </c>
      <c r="IJ267">
        <v>1.7518499999999999</v>
      </c>
      <c r="IK267">
        <v>0.114331</v>
      </c>
      <c r="IL267">
        <v>11.779299999999999</v>
      </c>
      <c r="IM267">
        <v>68.099999999999994</v>
      </c>
      <c r="IN267">
        <v>26.2</v>
      </c>
      <c r="IO267">
        <v>41.9</v>
      </c>
      <c r="IP267">
        <v>68.099999999999994</v>
      </c>
      <c r="IQ267">
        <v>26.2</v>
      </c>
      <c r="IR267">
        <v>41.9</v>
      </c>
      <c r="IU267">
        <v>85.81</v>
      </c>
      <c r="IV267">
        <v>0</v>
      </c>
      <c r="IW267">
        <v>85.81</v>
      </c>
      <c r="IX267">
        <v>0</v>
      </c>
      <c r="IY267">
        <v>85.81</v>
      </c>
      <c r="IZ267">
        <v>0</v>
      </c>
      <c r="JA267">
        <v>158.41999999999999</v>
      </c>
      <c r="JB267">
        <v>0</v>
      </c>
      <c r="JK267">
        <v>1</v>
      </c>
      <c r="JL267">
        <v>14.4054</v>
      </c>
      <c r="JM267">
        <v>14.4054</v>
      </c>
      <c r="JP267">
        <v>23680.799999999999</v>
      </c>
      <c r="JQ267">
        <v>14.4054</v>
      </c>
      <c r="JR267">
        <v>1.57</v>
      </c>
      <c r="JS267">
        <v>0.89</v>
      </c>
      <c r="JT267">
        <v>6.38</v>
      </c>
      <c r="JU267">
        <v>1.57</v>
      </c>
      <c r="JV267">
        <v>0.89</v>
      </c>
      <c r="JW267">
        <v>6.38</v>
      </c>
      <c r="JZ267">
        <v>2</v>
      </c>
      <c r="KA267">
        <v>8</v>
      </c>
      <c r="KB267">
        <v>80.076899999999995</v>
      </c>
      <c r="KC267">
        <v>81.343699999999998</v>
      </c>
      <c r="KD267">
        <v>80.076899999999995</v>
      </c>
      <c r="KE267">
        <v>81.343699999999998</v>
      </c>
      <c r="KF267">
        <v>81.247699999999995</v>
      </c>
      <c r="KG267">
        <v>82.538399999999996</v>
      </c>
      <c r="KJ267">
        <v>2220.84</v>
      </c>
      <c r="KK267">
        <v>318.75299999999999</v>
      </c>
      <c r="KL267">
        <v>203.99799999999999</v>
      </c>
      <c r="KM267">
        <v>969.29899999999998</v>
      </c>
      <c r="KN267">
        <v>0</v>
      </c>
      <c r="KO267">
        <v>-2462.21</v>
      </c>
      <c r="KP267">
        <v>0</v>
      </c>
      <c r="KQ267">
        <v>0</v>
      </c>
      <c r="KR267">
        <v>444.32499999999999</v>
      </c>
      <c r="KS267">
        <v>2229.92</v>
      </c>
      <c r="KT267">
        <v>2355.87</v>
      </c>
      <c r="KU267">
        <v>95.474199999999996</v>
      </c>
      <c r="KV267">
        <v>6376.28</v>
      </c>
      <c r="KW267">
        <v>0</v>
      </c>
      <c r="KX267">
        <v>0</v>
      </c>
      <c r="KY267">
        <v>0</v>
      </c>
      <c r="KZ267">
        <v>0</v>
      </c>
      <c r="LA267">
        <v>0</v>
      </c>
      <c r="LB267">
        <v>2220.84</v>
      </c>
      <c r="LC267">
        <v>318.75299999999999</v>
      </c>
      <c r="LD267">
        <v>203.99799999999999</v>
      </c>
      <c r="LE267">
        <v>969.29899999999998</v>
      </c>
      <c r="LF267">
        <v>-2462.21</v>
      </c>
      <c r="LG267">
        <v>444.32499999999999</v>
      </c>
      <c r="LH267">
        <v>2229.92</v>
      </c>
      <c r="LI267">
        <v>2355.87</v>
      </c>
      <c r="LJ267">
        <v>95.474199999999996</v>
      </c>
      <c r="LK267">
        <v>6376.28</v>
      </c>
      <c r="LL267">
        <v>0</v>
      </c>
      <c r="LM267">
        <v>0</v>
      </c>
      <c r="LN267">
        <v>0</v>
      </c>
      <c r="LO267">
        <v>0</v>
      </c>
      <c r="LP267">
        <v>2668.89</v>
      </c>
      <c r="LQ267">
        <v>650.86300000000006</v>
      </c>
      <c r="LR267">
        <v>203.99799999999999</v>
      </c>
      <c r="LS267">
        <v>3384.59</v>
      </c>
      <c r="LT267">
        <v>1286.71</v>
      </c>
      <c r="LU267">
        <v>2922.79</v>
      </c>
      <c r="LV267">
        <v>2122.71</v>
      </c>
      <c r="LW267">
        <v>142.83199999999999</v>
      </c>
      <c r="LX267">
        <v>13383.4</v>
      </c>
      <c r="LY267">
        <v>0</v>
      </c>
      <c r="LZ267">
        <v>0</v>
      </c>
      <c r="MA267">
        <v>0</v>
      </c>
      <c r="MB267">
        <v>0</v>
      </c>
    </row>
    <row r="268" spans="1:340" x14ac:dyDescent="0.25">
      <c r="A268" s="26">
        <v>44502.630983796298</v>
      </c>
      <c r="B268" t="s">
        <v>1608</v>
      </c>
      <c r="C268" t="s">
        <v>1193</v>
      </c>
      <c r="D268">
        <v>1</v>
      </c>
      <c r="E268">
        <v>1</v>
      </c>
      <c r="F268">
        <v>2100</v>
      </c>
      <c r="G268" t="s">
        <v>87</v>
      </c>
      <c r="H268" t="s">
        <v>393</v>
      </c>
      <c r="I268">
        <v>2.09</v>
      </c>
      <c r="J268">
        <v>1</v>
      </c>
      <c r="K268">
        <v>1.1000000000000001</v>
      </c>
      <c r="L268">
        <v>49.3</v>
      </c>
      <c r="O268">
        <v>4793.1400000000003</v>
      </c>
      <c r="P268">
        <v>0</v>
      </c>
      <c r="Q268">
        <v>273.185</v>
      </c>
      <c r="R268">
        <v>1516.62</v>
      </c>
      <c r="S268">
        <v>0</v>
      </c>
      <c r="T268">
        <v>-4161.55</v>
      </c>
      <c r="U268">
        <v>0</v>
      </c>
      <c r="V268">
        <v>0</v>
      </c>
      <c r="W268">
        <v>505.55700000000002</v>
      </c>
      <c r="X268">
        <v>1937.16</v>
      </c>
      <c r="Y268">
        <v>2025.88</v>
      </c>
      <c r="Z268">
        <v>119.621</v>
      </c>
      <c r="AA268">
        <v>7009.62</v>
      </c>
      <c r="AB268">
        <v>6582.95</v>
      </c>
      <c r="AC268">
        <v>0</v>
      </c>
      <c r="AD268">
        <v>0</v>
      </c>
      <c r="AE268">
        <v>0</v>
      </c>
      <c r="AF268">
        <v>0</v>
      </c>
      <c r="AG268">
        <v>0</v>
      </c>
      <c r="AH268">
        <v>0</v>
      </c>
      <c r="AI268">
        <v>61.22</v>
      </c>
      <c r="AJ268">
        <v>0</v>
      </c>
      <c r="AK268">
        <v>3.64</v>
      </c>
      <c r="AL268">
        <v>20.53</v>
      </c>
      <c r="AM268">
        <v>0</v>
      </c>
      <c r="AN268">
        <v>-46.09</v>
      </c>
      <c r="AO268">
        <v>0</v>
      </c>
      <c r="AP268">
        <v>0</v>
      </c>
      <c r="AQ268">
        <v>7.96</v>
      </c>
      <c r="AR268">
        <v>27</v>
      </c>
      <c r="AS268">
        <v>28.26</v>
      </c>
      <c r="AT268">
        <v>1.74</v>
      </c>
      <c r="AU268">
        <v>104.26</v>
      </c>
      <c r="AV268">
        <v>85.39</v>
      </c>
      <c r="BI268" s="27">
        <v>1.8887599999999999E-5</v>
      </c>
      <c r="BJ268">
        <v>0</v>
      </c>
      <c r="BK268">
        <v>3.1194599999999999E-2</v>
      </c>
      <c r="BL268">
        <v>0.14050599999999999</v>
      </c>
      <c r="BM268">
        <v>0</v>
      </c>
      <c r="BN268">
        <v>-0.12180000000000001</v>
      </c>
      <c r="BO268">
        <v>0</v>
      </c>
      <c r="BP268">
        <v>0</v>
      </c>
      <c r="BQ268">
        <v>0.134212</v>
      </c>
      <c r="BR268">
        <v>0.36913200000000002</v>
      </c>
      <c r="BS268">
        <v>0.30364400000000002</v>
      </c>
      <c r="BT268">
        <v>2.03874E-2</v>
      </c>
      <c r="BU268">
        <v>0.87729400000000002</v>
      </c>
      <c r="BV268">
        <v>0.17171900000000001</v>
      </c>
      <c r="BW268">
        <v>4883.33</v>
      </c>
      <c r="BX268">
        <v>0</v>
      </c>
      <c r="BY268">
        <v>273.185</v>
      </c>
      <c r="BZ268">
        <v>1479.95</v>
      </c>
      <c r="CA268">
        <v>-4161.55</v>
      </c>
      <c r="CB268">
        <v>505.55700000000002</v>
      </c>
      <c r="CC268">
        <v>1940.05</v>
      </c>
      <c r="CD268">
        <v>2025.88</v>
      </c>
      <c r="CE268">
        <v>119.621</v>
      </c>
      <c r="CF268">
        <v>7066.03</v>
      </c>
      <c r="CG268">
        <v>6636.46</v>
      </c>
      <c r="CH268">
        <v>0</v>
      </c>
      <c r="CI268">
        <v>0</v>
      </c>
      <c r="CJ268">
        <v>0</v>
      </c>
      <c r="CK268">
        <v>0</v>
      </c>
      <c r="CL268">
        <v>0</v>
      </c>
      <c r="CM268">
        <v>63.71</v>
      </c>
      <c r="CN268">
        <v>0</v>
      </c>
      <c r="CO268">
        <v>3.64</v>
      </c>
      <c r="CP268">
        <v>20.13</v>
      </c>
      <c r="CQ268">
        <v>-46.1</v>
      </c>
      <c r="CR268">
        <v>7.96</v>
      </c>
      <c r="CS268">
        <v>27.04</v>
      </c>
      <c r="CT268">
        <v>28.26</v>
      </c>
      <c r="CU268">
        <v>1.74</v>
      </c>
      <c r="CV268">
        <v>106.38</v>
      </c>
      <c r="CW268">
        <v>87.48</v>
      </c>
      <c r="DH268" s="27">
        <v>1.8887599999999999E-5</v>
      </c>
      <c r="DI268">
        <v>0</v>
      </c>
      <c r="DJ268">
        <v>3.1194599999999999E-2</v>
      </c>
      <c r="DK268">
        <v>0.137405</v>
      </c>
      <c r="DL268">
        <v>-0.12180000000000001</v>
      </c>
      <c r="DM268">
        <v>0.134212</v>
      </c>
      <c r="DN268">
        <v>0.369944</v>
      </c>
      <c r="DO268">
        <v>0.30364400000000002</v>
      </c>
      <c r="DP268">
        <v>2.03874E-2</v>
      </c>
      <c r="DQ268">
        <v>0.87500599999999995</v>
      </c>
      <c r="DR268">
        <v>0.16861899999999999</v>
      </c>
      <c r="DS268" t="s">
        <v>1352</v>
      </c>
      <c r="DT268" t="s">
        <v>670</v>
      </c>
      <c r="DU268" t="s">
        <v>665</v>
      </c>
      <c r="DV268" t="s">
        <v>501</v>
      </c>
      <c r="DW268">
        <v>-2.2879200000000001E-3</v>
      </c>
      <c r="DX268">
        <v>-3.10035E-3</v>
      </c>
      <c r="DY268">
        <v>2</v>
      </c>
      <c r="DZ268">
        <v>2.4</v>
      </c>
      <c r="EC268">
        <v>4793.1400000000003</v>
      </c>
      <c r="ED268">
        <v>0</v>
      </c>
      <c r="EE268">
        <v>273.185</v>
      </c>
      <c r="EF268">
        <v>1516.62</v>
      </c>
      <c r="EG268">
        <v>0</v>
      </c>
      <c r="EH268">
        <v>-4161.55</v>
      </c>
      <c r="EI268">
        <v>0</v>
      </c>
      <c r="EJ268">
        <v>0</v>
      </c>
      <c r="EK268">
        <v>505.55700000000002</v>
      </c>
      <c r="EL268">
        <v>1937.16</v>
      </c>
      <c r="EM268">
        <v>2025.88</v>
      </c>
      <c r="EN268">
        <v>119.621</v>
      </c>
      <c r="EO268">
        <v>7009.62</v>
      </c>
      <c r="EP268">
        <v>0</v>
      </c>
      <c r="EQ268">
        <v>0</v>
      </c>
      <c r="ER268">
        <v>0</v>
      </c>
      <c r="ES268">
        <v>0</v>
      </c>
      <c r="ET268">
        <v>0</v>
      </c>
      <c r="EU268">
        <v>61.22</v>
      </c>
      <c r="EV268">
        <v>0</v>
      </c>
      <c r="EW268">
        <v>3.64</v>
      </c>
      <c r="EX268">
        <v>20.53</v>
      </c>
      <c r="EY268">
        <v>0</v>
      </c>
      <c r="EZ268">
        <v>-46.09</v>
      </c>
      <c r="FA268">
        <v>0</v>
      </c>
      <c r="FB268">
        <v>0</v>
      </c>
      <c r="FC268">
        <v>7.96</v>
      </c>
      <c r="FD268">
        <v>27</v>
      </c>
      <c r="FE268">
        <v>28.26</v>
      </c>
      <c r="FF268">
        <v>1.74</v>
      </c>
      <c r="FG268">
        <v>104.26</v>
      </c>
      <c r="FT268" s="27">
        <v>1.8887599999999999E-5</v>
      </c>
      <c r="FU268">
        <v>0</v>
      </c>
      <c r="FV268">
        <v>3.1194599999999999E-2</v>
      </c>
      <c r="FW268">
        <v>0.14050599999999999</v>
      </c>
      <c r="FX268">
        <v>0</v>
      </c>
      <c r="FY268">
        <v>-0.12180000000000001</v>
      </c>
      <c r="FZ268">
        <v>0</v>
      </c>
      <c r="GA268">
        <v>0</v>
      </c>
      <c r="GB268">
        <v>0.134212</v>
      </c>
      <c r="GC268">
        <v>0.36913200000000002</v>
      </c>
      <c r="GD268">
        <v>0.30364400000000002</v>
      </c>
      <c r="GE268">
        <v>2.03874E-2</v>
      </c>
      <c r="GF268">
        <v>0.87729400000000002</v>
      </c>
      <c r="GG268">
        <v>4317.47</v>
      </c>
      <c r="GH268">
        <v>0</v>
      </c>
      <c r="GI268">
        <v>273.185</v>
      </c>
      <c r="GJ268">
        <v>3256.87</v>
      </c>
      <c r="GK268">
        <v>2135</v>
      </c>
      <c r="GL268">
        <v>2349</v>
      </c>
      <c r="GM268">
        <v>2531</v>
      </c>
      <c r="GN268">
        <v>297.5</v>
      </c>
      <c r="GO268">
        <v>15160</v>
      </c>
      <c r="GP268">
        <v>0</v>
      </c>
      <c r="GQ268">
        <v>0</v>
      </c>
      <c r="GR268">
        <v>0</v>
      </c>
      <c r="GS268">
        <v>0</v>
      </c>
      <c r="GT268">
        <v>56.23</v>
      </c>
      <c r="GU268">
        <v>0</v>
      </c>
      <c r="GV268">
        <v>3.64</v>
      </c>
      <c r="GW268">
        <v>45.87</v>
      </c>
      <c r="GX268">
        <v>33.22</v>
      </c>
      <c r="GY268">
        <v>32.369999999999997</v>
      </c>
      <c r="GZ268">
        <v>35.36</v>
      </c>
      <c r="HA268">
        <v>4.59</v>
      </c>
      <c r="HB268">
        <v>211.28</v>
      </c>
      <c r="HC268">
        <v>56.23</v>
      </c>
      <c r="HD268">
        <v>0</v>
      </c>
      <c r="HE268">
        <v>3.64</v>
      </c>
      <c r="HF268">
        <v>45.87</v>
      </c>
      <c r="HG268">
        <v>33.22</v>
      </c>
      <c r="HH268">
        <v>32.369999999999997</v>
      </c>
      <c r="HI268">
        <v>35.36</v>
      </c>
      <c r="HJ268">
        <v>4.59</v>
      </c>
      <c r="HK268">
        <v>211.28</v>
      </c>
      <c r="ID268" s="27">
        <v>1.8887599999999999E-5</v>
      </c>
      <c r="IE268">
        <v>0</v>
      </c>
      <c r="IF268">
        <v>3.1194599999999999E-2</v>
      </c>
      <c r="IG268">
        <v>0.62888599999999995</v>
      </c>
      <c r="IH268">
        <v>0.62342900000000001</v>
      </c>
      <c r="II268">
        <v>0.35041600000000001</v>
      </c>
      <c r="IJ268">
        <v>0.41447200000000001</v>
      </c>
      <c r="IK268">
        <v>6.2929700000000005E-2</v>
      </c>
      <c r="IL268">
        <v>2.1113499999999998</v>
      </c>
      <c r="IM268">
        <v>71.2</v>
      </c>
      <c r="IN268">
        <v>21.9</v>
      </c>
      <c r="IO268">
        <v>49.3</v>
      </c>
      <c r="IP268">
        <v>72.2</v>
      </c>
      <c r="IQ268">
        <v>21.8</v>
      </c>
      <c r="IR268">
        <v>50.4</v>
      </c>
      <c r="IU268">
        <v>85.39</v>
      </c>
      <c r="IV268">
        <v>0</v>
      </c>
      <c r="IW268">
        <v>87.48</v>
      </c>
      <c r="IX268">
        <v>0</v>
      </c>
      <c r="IY268">
        <v>85.39</v>
      </c>
      <c r="IZ268">
        <v>0</v>
      </c>
      <c r="JA268">
        <v>105.74</v>
      </c>
      <c r="JB268">
        <v>0</v>
      </c>
      <c r="JK268">
        <v>1</v>
      </c>
      <c r="JL268">
        <v>3.2526099999999998</v>
      </c>
      <c r="JM268">
        <v>3.2526099999999998</v>
      </c>
      <c r="JP268">
        <v>4162.7700000000004</v>
      </c>
      <c r="JQ268">
        <v>3.2526099999999998</v>
      </c>
      <c r="JR268">
        <v>0.34</v>
      </c>
      <c r="JS268">
        <v>0.3</v>
      </c>
      <c r="JT268">
        <v>1.64</v>
      </c>
      <c r="JU268">
        <v>0.34</v>
      </c>
      <c r="JV268">
        <v>0.3</v>
      </c>
      <c r="JW268">
        <v>1.66</v>
      </c>
      <c r="JZ268">
        <v>1</v>
      </c>
      <c r="KA268">
        <v>1</v>
      </c>
      <c r="KB268">
        <v>14.6151</v>
      </c>
      <c r="KC268">
        <v>14.729699999999999</v>
      </c>
      <c r="KD268">
        <v>14.571400000000001</v>
      </c>
      <c r="KE268">
        <v>14.6851</v>
      </c>
      <c r="KF268">
        <v>13.9642</v>
      </c>
      <c r="KG268">
        <v>14.0655</v>
      </c>
      <c r="KJ268">
        <v>1007.24</v>
      </c>
      <c r="KK268">
        <v>0</v>
      </c>
      <c r="KL268">
        <v>54.508200000000002</v>
      </c>
      <c r="KM268">
        <v>297.22199999999998</v>
      </c>
      <c r="KN268">
        <v>0</v>
      </c>
      <c r="KO268">
        <v>-641.39200000000005</v>
      </c>
      <c r="KP268">
        <v>0</v>
      </c>
      <c r="KQ268">
        <v>0</v>
      </c>
      <c r="KR268">
        <v>109.703</v>
      </c>
      <c r="KS268">
        <v>374.78800000000001</v>
      </c>
      <c r="KT268">
        <v>413.96499999999997</v>
      </c>
      <c r="KU268">
        <v>26.198699999999999</v>
      </c>
      <c r="KV268">
        <v>1642.23</v>
      </c>
      <c r="KW268">
        <v>0</v>
      </c>
      <c r="KX268">
        <v>0</v>
      </c>
      <c r="KY268">
        <v>0</v>
      </c>
      <c r="KZ268">
        <v>0</v>
      </c>
      <c r="LA268">
        <v>0</v>
      </c>
      <c r="LB268">
        <v>1028.33</v>
      </c>
      <c r="LC268">
        <v>0</v>
      </c>
      <c r="LD268">
        <v>54.508200000000002</v>
      </c>
      <c r="LE268">
        <v>290.47899999999998</v>
      </c>
      <c r="LF268">
        <v>-641.39200000000005</v>
      </c>
      <c r="LG268">
        <v>109.703</v>
      </c>
      <c r="LH268">
        <v>375.35700000000003</v>
      </c>
      <c r="LI268">
        <v>413.96499999999997</v>
      </c>
      <c r="LJ268">
        <v>26.198699999999999</v>
      </c>
      <c r="LK268">
        <v>1657.15</v>
      </c>
      <c r="LL268">
        <v>0</v>
      </c>
      <c r="LM268">
        <v>0</v>
      </c>
      <c r="LN268">
        <v>0</v>
      </c>
      <c r="LO268">
        <v>0</v>
      </c>
      <c r="LP268">
        <v>900.79300000000001</v>
      </c>
      <c r="LQ268">
        <v>0</v>
      </c>
      <c r="LR268">
        <v>54.508200000000002</v>
      </c>
      <c r="LS268">
        <v>641.76700000000005</v>
      </c>
      <c r="LT268">
        <v>463.08</v>
      </c>
      <c r="LU268">
        <v>480.24</v>
      </c>
      <c r="LV268">
        <v>522.63300000000004</v>
      </c>
      <c r="LW268">
        <v>71.471400000000003</v>
      </c>
      <c r="LX268">
        <v>3134.49</v>
      </c>
      <c r="LY268">
        <v>0</v>
      </c>
      <c r="LZ268">
        <v>0</v>
      </c>
      <c r="MA268">
        <v>0</v>
      </c>
      <c r="MB268">
        <v>0</v>
      </c>
    </row>
    <row r="269" spans="1:340" x14ac:dyDescent="0.25">
      <c r="A269" s="26">
        <v>44502.631342592591</v>
      </c>
      <c r="B269" t="s">
        <v>1609</v>
      </c>
      <c r="C269" t="s">
        <v>1195</v>
      </c>
      <c r="D269">
        <v>2</v>
      </c>
      <c r="E269">
        <v>1</v>
      </c>
      <c r="F269">
        <v>2100</v>
      </c>
      <c r="G269" t="s">
        <v>87</v>
      </c>
      <c r="H269" t="s">
        <v>393</v>
      </c>
      <c r="I269">
        <v>0.84</v>
      </c>
      <c r="J269">
        <v>0.5</v>
      </c>
      <c r="K269">
        <v>0.4</v>
      </c>
      <c r="L269">
        <v>33.5</v>
      </c>
      <c r="O269">
        <v>2554.6</v>
      </c>
      <c r="P269">
        <v>0</v>
      </c>
      <c r="Q269">
        <v>276.71899999999999</v>
      </c>
      <c r="R269">
        <v>1355.71</v>
      </c>
      <c r="S269">
        <v>0</v>
      </c>
      <c r="T269">
        <v>-4093.7</v>
      </c>
      <c r="U269">
        <v>0</v>
      </c>
      <c r="V269">
        <v>0</v>
      </c>
      <c r="W269">
        <v>505.55700000000002</v>
      </c>
      <c r="X269">
        <v>1971.72</v>
      </c>
      <c r="Y269">
        <v>2025.88</v>
      </c>
      <c r="Z269">
        <v>119.621</v>
      </c>
      <c r="AA269">
        <v>4716.1099999999997</v>
      </c>
      <c r="AB269">
        <v>4187.03</v>
      </c>
      <c r="AC269">
        <v>0</v>
      </c>
      <c r="AD269">
        <v>0</v>
      </c>
      <c r="AE269">
        <v>0</v>
      </c>
      <c r="AF269">
        <v>0</v>
      </c>
      <c r="AG269">
        <v>0</v>
      </c>
      <c r="AH269">
        <v>0</v>
      </c>
      <c r="AI269">
        <v>30.75</v>
      </c>
      <c r="AJ269">
        <v>0</v>
      </c>
      <c r="AK269">
        <v>3.66</v>
      </c>
      <c r="AL269">
        <v>17.11</v>
      </c>
      <c r="AM269">
        <v>0</v>
      </c>
      <c r="AN269">
        <v>-45.85</v>
      </c>
      <c r="AO269">
        <v>0</v>
      </c>
      <c r="AP269">
        <v>0</v>
      </c>
      <c r="AQ269">
        <v>7.54</v>
      </c>
      <c r="AR269">
        <v>27.74</v>
      </c>
      <c r="AS269">
        <v>27.64</v>
      </c>
      <c r="AT269">
        <v>1.67</v>
      </c>
      <c r="AU269">
        <v>70.260000000000005</v>
      </c>
      <c r="AV269">
        <v>51.52</v>
      </c>
      <c r="BI269" s="27">
        <v>3.96101E-15</v>
      </c>
      <c r="BJ269">
        <v>0</v>
      </c>
      <c r="BK269">
        <v>3.15982E-2</v>
      </c>
      <c r="BL269">
        <v>9.5238000000000003E-2</v>
      </c>
      <c r="BM269">
        <v>0</v>
      </c>
      <c r="BN269">
        <v>-8.3676399999999998E-2</v>
      </c>
      <c r="BO269">
        <v>0</v>
      </c>
      <c r="BP269">
        <v>0</v>
      </c>
      <c r="BQ269">
        <v>0.134212</v>
      </c>
      <c r="BR269">
        <v>0.38094699999999998</v>
      </c>
      <c r="BS269">
        <v>0.30364400000000002</v>
      </c>
      <c r="BT269">
        <v>2.03874E-2</v>
      </c>
      <c r="BU269">
        <v>0.88234999999999997</v>
      </c>
      <c r="BV269">
        <v>0.126836</v>
      </c>
      <c r="BW269">
        <v>2627.66</v>
      </c>
      <c r="BX269">
        <v>2.6133000000000002</v>
      </c>
      <c r="BY269">
        <v>276.71899999999999</v>
      </c>
      <c r="BZ269">
        <v>1299.32</v>
      </c>
      <c r="CA269">
        <v>-4093.7</v>
      </c>
      <c r="CB269">
        <v>505.55700000000002</v>
      </c>
      <c r="CC269">
        <v>1976.71</v>
      </c>
      <c r="CD269">
        <v>2025.88</v>
      </c>
      <c r="CE269">
        <v>119.621</v>
      </c>
      <c r="CF269">
        <v>4740.38</v>
      </c>
      <c r="CG269">
        <v>4206.3100000000004</v>
      </c>
      <c r="CH269">
        <v>0</v>
      </c>
      <c r="CI269">
        <v>0</v>
      </c>
      <c r="CJ269">
        <v>0</v>
      </c>
      <c r="CK269">
        <v>0</v>
      </c>
      <c r="CL269">
        <v>0</v>
      </c>
      <c r="CM269">
        <v>31.64</v>
      </c>
      <c r="CN269">
        <v>0.57999999999999996</v>
      </c>
      <c r="CO269">
        <v>3.66</v>
      </c>
      <c r="CP269">
        <v>16.48</v>
      </c>
      <c r="CQ269">
        <v>-45.9</v>
      </c>
      <c r="CR269">
        <v>7.54</v>
      </c>
      <c r="CS269">
        <v>27.81</v>
      </c>
      <c r="CT269">
        <v>27.64</v>
      </c>
      <c r="CU269">
        <v>1.67</v>
      </c>
      <c r="CV269">
        <v>71.12</v>
      </c>
      <c r="CW269">
        <v>52.36</v>
      </c>
      <c r="DH269" s="27">
        <v>3.96101E-15</v>
      </c>
      <c r="DI269">
        <v>3.8393700000000003E-2</v>
      </c>
      <c r="DJ269">
        <v>3.15982E-2</v>
      </c>
      <c r="DK269">
        <v>7.7160900000000004E-2</v>
      </c>
      <c r="DL269">
        <v>-8.3676399999999998E-2</v>
      </c>
      <c r="DM269">
        <v>0.134212</v>
      </c>
      <c r="DN269">
        <v>0.38206499999999999</v>
      </c>
      <c r="DO269">
        <v>0.30364400000000002</v>
      </c>
      <c r="DP269">
        <v>2.03874E-2</v>
      </c>
      <c r="DQ269">
        <v>0.90378499999999995</v>
      </c>
      <c r="DR269">
        <v>0.14715300000000001</v>
      </c>
      <c r="DS269" t="s">
        <v>1352</v>
      </c>
      <c r="DT269" t="s">
        <v>670</v>
      </c>
      <c r="DU269" t="s">
        <v>665</v>
      </c>
      <c r="DV269" t="s">
        <v>501</v>
      </c>
      <c r="DW269">
        <v>2.1435300000000001E-2</v>
      </c>
      <c r="DX269">
        <v>2.03167E-2</v>
      </c>
      <c r="DY269">
        <v>1.2</v>
      </c>
      <c r="DZ269">
        <v>1.6</v>
      </c>
      <c r="EC269">
        <v>2554.6</v>
      </c>
      <c r="ED269">
        <v>0</v>
      </c>
      <c r="EE269">
        <v>276.71899999999999</v>
      </c>
      <c r="EF269">
        <v>1355.71</v>
      </c>
      <c r="EG269">
        <v>0</v>
      </c>
      <c r="EH269">
        <v>-4093.7</v>
      </c>
      <c r="EI269">
        <v>0</v>
      </c>
      <c r="EJ269">
        <v>0</v>
      </c>
      <c r="EK269">
        <v>505.55700000000002</v>
      </c>
      <c r="EL269">
        <v>1971.72</v>
      </c>
      <c r="EM269">
        <v>2025.88</v>
      </c>
      <c r="EN269">
        <v>119.621</v>
      </c>
      <c r="EO269">
        <v>4716.1099999999997</v>
      </c>
      <c r="EP269">
        <v>0</v>
      </c>
      <c r="EQ269">
        <v>0</v>
      </c>
      <c r="ER269">
        <v>0</v>
      </c>
      <c r="ES269">
        <v>0</v>
      </c>
      <c r="ET269">
        <v>0</v>
      </c>
      <c r="EU269">
        <v>30.75</v>
      </c>
      <c r="EV269">
        <v>0</v>
      </c>
      <c r="EW269">
        <v>3.66</v>
      </c>
      <c r="EX269">
        <v>17.11</v>
      </c>
      <c r="EY269">
        <v>0</v>
      </c>
      <c r="EZ269">
        <v>-45.85</v>
      </c>
      <c r="FA269">
        <v>0</v>
      </c>
      <c r="FB269">
        <v>0</v>
      </c>
      <c r="FC269">
        <v>7.54</v>
      </c>
      <c r="FD269">
        <v>27.74</v>
      </c>
      <c r="FE269">
        <v>27.64</v>
      </c>
      <c r="FF269">
        <v>1.67</v>
      </c>
      <c r="FG269">
        <v>70.260000000000005</v>
      </c>
      <c r="FT269" s="27">
        <v>3.96101E-15</v>
      </c>
      <c r="FU269">
        <v>0</v>
      </c>
      <c r="FV269">
        <v>3.15982E-2</v>
      </c>
      <c r="FW269">
        <v>9.5238000000000003E-2</v>
      </c>
      <c r="FX269">
        <v>0</v>
      </c>
      <c r="FY269">
        <v>-8.3676399999999998E-2</v>
      </c>
      <c r="FZ269">
        <v>0</v>
      </c>
      <c r="GA269">
        <v>0</v>
      </c>
      <c r="GB269">
        <v>0.134212</v>
      </c>
      <c r="GC269">
        <v>0.38094699999999998</v>
      </c>
      <c r="GD269">
        <v>0.30364400000000002</v>
      </c>
      <c r="GE269">
        <v>2.03874E-2</v>
      </c>
      <c r="GF269">
        <v>0.88234999999999997</v>
      </c>
      <c r="GG269">
        <v>4491.9799999999996</v>
      </c>
      <c r="GH269">
        <v>69.846699999999998</v>
      </c>
      <c r="GI269">
        <v>276.71899999999999</v>
      </c>
      <c r="GJ269">
        <v>2928.46</v>
      </c>
      <c r="GK269">
        <v>2135</v>
      </c>
      <c r="GL269">
        <v>2349</v>
      </c>
      <c r="GM269">
        <v>2531</v>
      </c>
      <c r="GN269">
        <v>297.5</v>
      </c>
      <c r="GO269">
        <v>15079.5</v>
      </c>
      <c r="GP269">
        <v>0</v>
      </c>
      <c r="GQ269">
        <v>0</v>
      </c>
      <c r="GR269">
        <v>0</v>
      </c>
      <c r="GS269">
        <v>0</v>
      </c>
      <c r="GT269">
        <v>54.04</v>
      </c>
      <c r="GU269">
        <v>8.66</v>
      </c>
      <c r="GV269">
        <v>3.66</v>
      </c>
      <c r="GW269">
        <v>39.549999999999997</v>
      </c>
      <c r="GX269">
        <v>32.51</v>
      </c>
      <c r="GY269">
        <v>32.06</v>
      </c>
      <c r="GZ269">
        <v>35.01</v>
      </c>
      <c r="HA269">
        <v>4.4000000000000004</v>
      </c>
      <c r="HB269">
        <v>209.89</v>
      </c>
      <c r="HC269">
        <v>54.04</v>
      </c>
      <c r="HD269">
        <v>8.66</v>
      </c>
      <c r="HE269">
        <v>3.66</v>
      </c>
      <c r="HF269">
        <v>39.549999999999997</v>
      </c>
      <c r="HG269">
        <v>32.51</v>
      </c>
      <c r="HH269">
        <v>32.06</v>
      </c>
      <c r="HI269">
        <v>35.01</v>
      </c>
      <c r="HJ269">
        <v>4.4000000000000004</v>
      </c>
      <c r="HK269">
        <v>209.89</v>
      </c>
      <c r="ID269" s="27">
        <v>3.96101E-15</v>
      </c>
      <c r="IE269">
        <v>0.37410300000000002</v>
      </c>
      <c r="IF269">
        <v>3.15982E-2</v>
      </c>
      <c r="IG269">
        <v>0.39376699999999998</v>
      </c>
      <c r="IH269">
        <v>0.62342900000000001</v>
      </c>
      <c r="II269">
        <v>0.35041600000000001</v>
      </c>
      <c r="IJ269">
        <v>0.41447200000000001</v>
      </c>
      <c r="IK269">
        <v>6.2929700000000005E-2</v>
      </c>
      <c r="IL269">
        <v>2.2507199999999998</v>
      </c>
      <c r="IM269">
        <v>55.3</v>
      </c>
      <c r="IN269">
        <v>21.8</v>
      </c>
      <c r="IO269">
        <v>33.5</v>
      </c>
      <c r="IP269">
        <v>55.8</v>
      </c>
      <c r="IQ269">
        <v>21.9</v>
      </c>
      <c r="IR269">
        <v>33.9</v>
      </c>
      <c r="IU269">
        <v>51.52</v>
      </c>
      <c r="IV269">
        <v>0</v>
      </c>
      <c r="IW269">
        <v>52.36</v>
      </c>
      <c r="IX269">
        <v>0</v>
      </c>
      <c r="IY269">
        <v>51.52</v>
      </c>
      <c r="IZ269">
        <v>0</v>
      </c>
      <c r="JA269">
        <v>105.91</v>
      </c>
      <c r="JB269">
        <v>0</v>
      </c>
      <c r="JK269">
        <v>1</v>
      </c>
      <c r="JL269">
        <v>2.6929500000000002</v>
      </c>
      <c r="JM269">
        <v>2.6929500000000002</v>
      </c>
      <c r="JP269">
        <v>4094.9</v>
      </c>
      <c r="JQ269">
        <v>2.6929500000000002</v>
      </c>
      <c r="JR269">
        <v>0.33</v>
      </c>
      <c r="JS269">
        <v>0.3</v>
      </c>
      <c r="JT269">
        <v>1.1599999999999999</v>
      </c>
      <c r="JU269">
        <v>0.34</v>
      </c>
      <c r="JV269">
        <v>0.28999999999999998</v>
      </c>
      <c r="JW269">
        <v>1.1599999999999999</v>
      </c>
      <c r="JZ269">
        <v>1</v>
      </c>
      <c r="KA269">
        <v>1</v>
      </c>
      <c r="KB269">
        <v>22.7182</v>
      </c>
      <c r="KC269">
        <v>22.998100000000001</v>
      </c>
      <c r="KD269">
        <v>25.802399999999999</v>
      </c>
      <c r="KE269">
        <v>26.145299999999999</v>
      </c>
      <c r="KF269">
        <v>39.6205</v>
      </c>
      <c r="KG269">
        <v>40.245399999999997</v>
      </c>
      <c r="KJ269">
        <v>535.33299999999997</v>
      </c>
      <c r="KK269">
        <v>0</v>
      </c>
      <c r="KL269">
        <v>55.2134</v>
      </c>
      <c r="KM269">
        <v>262.69799999999998</v>
      </c>
      <c r="KN269">
        <v>0</v>
      </c>
      <c r="KO269">
        <v>-628.32500000000005</v>
      </c>
      <c r="KP269">
        <v>0</v>
      </c>
      <c r="KQ269">
        <v>0</v>
      </c>
      <c r="KR269">
        <v>109.703</v>
      </c>
      <c r="KS269">
        <v>382.08499999999998</v>
      </c>
      <c r="KT269">
        <v>413.96499999999997</v>
      </c>
      <c r="KU269">
        <v>26.198699999999999</v>
      </c>
      <c r="KV269">
        <v>1156.8699999999999</v>
      </c>
      <c r="KW269">
        <v>0</v>
      </c>
      <c r="KX269">
        <v>0</v>
      </c>
      <c r="KY269">
        <v>0</v>
      </c>
      <c r="KZ269">
        <v>0</v>
      </c>
      <c r="LA269">
        <v>0</v>
      </c>
      <c r="LB269">
        <v>550.09100000000001</v>
      </c>
      <c r="LC269">
        <v>0.73069399999999995</v>
      </c>
      <c r="LD269">
        <v>55.2134</v>
      </c>
      <c r="LE269">
        <v>251.946</v>
      </c>
      <c r="LF269">
        <v>-628.32500000000005</v>
      </c>
      <c r="LG269">
        <v>109.703</v>
      </c>
      <c r="LH269">
        <v>383.06900000000002</v>
      </c>
      <c r="LI269">
        <v>413.96499999999997</v>
      </c>
      <c r="LJ269">
        <v>26.198699999999999</v>
      </c>
      <c r="LK269">
        <v>1162.5899999999999</v>
      </c>
      <c r="LL269">
        <v>0</v>
      </c>
      <c r="LM269">
        <v>0</v>
      </c>
      <c r="LN269">
        <v>0</v>
      </c>
      <c r="LO269">
        <v>0</v>
      </c>
      <c r="LP269">
        <v>935.68100000000004</v>
      </c>
      <c r="LQ269">
        <v>17.843</v>
      </c>
      <c r="LR269">
        <v>55.2134</v>
      </c>
      <c r="LS269">
        <v>571.88</v>
      </c>
      <c r="LT269">
        <v>463.08</v>
      </c>
      <c r="LU269">
        <v>480.24</v>
      </c>
      <c r="LV269">
        <v>522.63300000000004</v>
      </c>
      <c r="LW269">
        <v>71.471400000000003</v>
      </c>
      <c r="LX269">
        <v>3118.04</v>
      </c>
      <c r="LY269">
        <v>0</v>
      </c>
      <c r="LZ269">
        <v>0</v>
      </c>
      <c r="MA269">
        <v>0</v>
      </c>
      <c r="MB269">
        <v>0</v>
      </c>
    </row>
    <row r="270" spans="1:340" x14ac:dyDescent="0.25">
      <c r="A270" s="26">
        <v>44502.631689814814</v>
      </c>
      <c r="B270" t="s">
        <v>1610</v>
      </c>
      <c r="C270" t="s">
        <v>1197</v>
      </c>
      <c r="D270">
        <v>3</v>
      </c>
      <c r="E270">
        <v>1</v>
      </c>
      <c r="F270">
        <v>2100</v>
      </c>
      <c r="G270" t="s">
        <v>87</v>
      </c>
      <c r="H270" t="s">
        <v>393</v>
      </c>
      <c r="I270">
        <v>2</v>
      </c>
      <c r="J270">
        <v>1.1000000000000001</v>
      </c>
      <c r="K270">
        <v>1.1000000000000001</v>
      </c>
      <c r="L270">
        <v>34</v>
      </c>
      <c r="O270">
        <v>1917.06</v>
      </c>
      <c r="P270">
        <v>0</v>
      </c>
      <c r="Q270">
        <v>276.71899999999999</v>
      </c>
      <c r="R270">
        <v>1289.54</v>
      </c>
      <c r="S270">
        <v>0</v>
      </c>
      <c r="T270">
        <v>-4037.21</v>
      </c>
      <c r="U270">
        <v>0</v>
      </c>
      <c r="V270">
        <v>0</v>
      </c>
      <c r="W270">
        <v>505.55700000000002</v>
      </c>
      <c r="X270">
        <v>1962.2</v>
      </c>
      <c r="Y270">
        <v>2025.88</v>
      </c>
      <c r="Z270">
        <v>119.621</v>
      </c>
      <c r="AA270">
        <v>4059.37</v>
      </c>
      <c r="AB270">
        <v>3483.32</v>
      </c>
      <c r="AC270">
        <v>0</v>
      </c>
      <c r="AD270">
        <v>0</v>
      </c>
      <c r="AE270">
        <v>0</v>
      </c>
      <c r="AF270">
        <v>0</v>
      </c>
      <c r="AG270">
        <v>0</v>
      </c>
      <c r="AH270">
        <v>0</v>
      </c>
      <c r="AI270">
        <v>23.84</v>
      </c>
      <c r="AJ270">
        <v>0</v>
      </c>
      <c r="AK270">
        <v>3.68</v>
      </c>
      <c r="AL270">
        <v>17.39</v>
      </c>
      <c r="AM270">
        <v>0</v>
      </c>
      <c r="AN270">
        <v>-44.44</v>
      </c>
      <c r="AO270">
        <v>0</v>
      </c>
      <c r="AP270">
        <v>0</v>
      </c>
      <c r="AQ270">
        <v>7.74</v>
      </c>
      <c r="AR270">
        <v>27.34</v>
      </c>
      <c r="AS270">
        <v>27.98</v>
      </c>
      <c r="AT270">
        <v>1.72</v>
      </c>
      <c r="AU270">
        <v>65.25</v>
      </c>
      <c r="AV270">
        <v>44.91</v>
      </c>
      <c r="BI270">
        <v>0</v>
      </c>
      <c r="BJ270">
        <v>0</v>
      </c>
      <c r="BK270">
        <v>3.15982E-2</v>
      </c>
      <c r="BL270">
        <v>0.14974299999999999</v>
      </c>
      <c r="BM270">
        <v>0</v>
      </c>
      <c r="BN270">
        <v>-8.3159200000000003E-2</v>
      </c>
      <c r="BO270">
        <v>0</v>
      </c>
      <c r="BP270">
        <v>0</v>
      </c>
      <c r="BQ270">
        <v>0.134212</v>
      </c>
      <c r="BR270">
        <v>0.37518099999999999</v>
      </c>
      <c r="BS270">
        <v>0.30364400000000002</v>
      </c>
      <c r="BT270">
        <v>2.03874E-2</v>
      </c>
      <c r="BU270">
        <v>0.93160699999999996</v>
      </c>
      <c r="BV270">
        <v>0.181341</v>
      </c>
      <c r="BW270">
        <v>2066.0300000000002</v>
      </c>
      <c r="BX270">
        <v>0</v>
      </c>
      <c r="BY270">
        <v>276.71899999999999</v>
      </c>
      <c r="BZ270">
        <v>1285.73</v>
      </c>
      <c r="CA270">
        <v>-4037.21</v>
      </c>
      <c r="CB270">
        <v>505.55700000000002</v>
      </c>
      <c r="CC270">
        <v>1965.9</v>
      </c>
      <c r="CD270">
        <v>2025.88</v>
      </c>
      <c r="CE270">
        <v>119.621</v>
      </c>
      <c r="CF270">
        <v>4208.2299999999996</v>
      </c>
      <c r="CG270">
        <v>3628.47</v>
      </c>
      <c r="CH270">
        <v>0</v>
      </c>
      <c r="CI270">
        <v>0</v>
      </c>
      <c r="CJ270">
        <v>0</v>
      </c>
      <c r="CK270">
        <v>0</v>
      </c>
      <c r="CL270">
        <v>0</v>
      </c>
      <c r="CM270">
        <v>25.92</v>
      </c>
      <c r="CN270">
        <v>0</v>
      </c>
      <c r="CO270">
        <v>3.68</v>
      </c>
      <c r="CP270">
        <v>17.309999999999999</v>
      </c>
      <c r="CQ270">
        <v>-44.44</v>
      </c>
      <c r="CR270">
        <v>7.74</v>
      </c>
      <c r="CS270">
        <v>27.39</v>
      </c>
      <c r="CT270">
        <v>27.98</v>
      </c>
      <c r="CU270">
        <v>1.72</v>
      </c>
      <c r="CV270">
        <v>67.3</v>
      </c>
      <c r="CW270">
        <v>46.91</v>
      </c>
      <c r="DH270">
        <v>0</v>
      </c>
      <c r="DI270">
        <v>0</v>
      </c>
      <c r="DJ270">
        <v>3.15982E-2</v>
      </c>
      <c r="DK270">
        <v>0.14283799999999999</v>
      </c>
      <c r="DL270">
        <v>-8.3159200000000003E-2</v>
      </c>
      <c r="DM270">
        <v>0.134212</v>
      </c>
      <c r="DN270">
        <v>0.37614199999999998</v>
      </c>
      <c r="DO270">
        <v>0.30364400000000002</v>
      </c>
      <c r="DP270">
        <v>2.03874E-2</v>
      </c>
      <c r="DQ270">
        <v>0.92566199999999998</v>
      </c>
      <c r="DR270">
        <v>0.17443600000000001</v>
      </c>
      <c r="DS270" t="s">
        <v>1352</v>
      </c>
      <c r="DT270" t="s">
        <v>670</v>
      </c>
      <c r="DU270" t="s">
        <v>665</v>
      </c>
      <c r="DV270" t="s">
        <v>501</v>
      </c>
      <c r="DW270">
        <v>-5.9448299999999999E-3</v>
      </c>
      <c r="DX270">
        <v>-6.9055599999999998E-3</v>
      </c>
      <c r="DY270">
        <v>3</v>
      </c>
      <c r="DZ270">
        <v>4.3</v>
      </c>
      <c r="EC270">
        <v>1917.06</v>
      </c>
      <c r="ED270">
        <v>0</v>
      </c>
      <c r="EE270">
        <v>276.71899999999999</v>
      </c>
      <c r="EF270">
        <v>1289.54</v>
      </c>
      <c r="EG270">
        <v>0</v>
      </c>
      <c r="EH270">
        <v>-4037.21</v>
      </c>
      <c r="EI270">
        <v>0</v>
      </c>
      <c r="EJ270">
        <v>0</v>
      </c>
      <c r="EK270">
        <v>505.55700000000002</v>
      </c>
      <c r="EL270">
        <v>1962.2</v>
      </c>
      <c r="EM270">
        <v>2025.88</v>
      </c>
      <c r="EN270">
        <v>119.621</v>
      </c>
      <c r="EO270">
        <v>4059.37</v>
      </c>
      <c r="EP270">
        <v>0</v>
      </c>
      <c r="EQ270">
        <v>0</v>
      </c>
      <c r="ER270">
        <v>0</v>
      </c>
      <c r="ES270">
        <v>0</v>
      </c>
      <c r="ET270">
        <v>0</v>
      </c>
      <c r="EU270">
        <v>23.84</v>
      </c>
      <c r="EV270">
        <v>0</v>
      </c>
      <c r="EW270">
        <v>3.68</v>
      </c>
      <c r="EX270">
        <v>17.39</v>
      </c>
      <c r="EY270">
        <v>0</v>
      </c>
      <c r="EZ270">
        <v>-44.44</v>
      </c>
      <c r="FA270">
        <v>0</v>
      </c>
      <c r="FB270">
        <v>0</v>
      </c>
      <c r="FC270">
        <v>7.74</v>
      </c>
      <c r="FD270">
        <v>27.34</v>
      </c>
      <c r="FE270">
        <v>27.98</v>
      </c>
      <c r="FF270">
        <v>1.72</v>
      </c>
      <c r="FG270">
        <v>65.25</v>
      </c>
      <c r="FT270">
        <v>0</v>
      </c>
      <c r="FU270">
        <v>0</v>
      </c>
      <c r="FV270">
        <v>3.15982E-2</v>
      </c>
      <c r="FW270">
        <v>0.14974299999999999</v>
      </c>
      <c r="FX270">
        <v>0</v>
      </c>
      <c r="FY270">
        <v>-8.3159200000000003E-2</v>
      </c>
      <c r="FZ270">
        <v>0</v>
      </c>
      <c r="GA270">
        <v>0</v>
      </c>
      <c r="GB270">
        <v>0.134212</v>
      </c>
      <c r="GC270">
        <v>0.37518099999999999</v>
      </c>
      <c r="GD270">
        <v>0.30364400000000002</v>
      </c>
      <c r="GE270">
        <v>2.03874E-2</v>
      </c>
      <c r="GF270">
        <v>0.93160699999999996</v>
      </c>
      <c r="GG270">
        <v>3418.68</v>
      </c>
      <c r="GH270">
        <v>0</v>
      </c>
      <c r="GI270">
        <v>276.71899999999999</v>
      </c>
      <c r="GJ270">
        <v>2943.08</v>
      </c>
      <c r="GK270">
        <v>2135</v>
      </c>
      <c r="GL270">
        <v>2349</v>
      </c>
      <c r="GM270">
        <v>2531</v>
      </c>
      <c r="GN270">
        <v>297.5</v>
      </c>
      <c r="GO270">
        <v>13951</v>
      </c>
      <c r="GP270">
        <v>0</v>
      </c>
      <c r="GQ270">
        <v>0</v>
      </c>
      <c r="GR270">
        <v>0</v>
      </c>
      <c r="GS270">
        <v>0</v>
      </c>
      <c r="GT270">
        <v>42.68</v>
      </c>
      <c r="GU270">
        <v>0</v>
      </c>
      <c r="GV270">
        <v>3.68</v>
      </c>
      <c r="GW270">
        <v>40.26</v>
      </c>
      <c r="GX270">
        <v>33.020000000000003</v>
      </c>
      <c r="GY270">
        <v>32.29</v>
      </c>
      <c r="GZ270">
        <v>35.270000000000003</v>
      </c>
      <c r="HA270">
        <v>4.8099999999999996</v>
      </c>
      <c r="HB270">
        <v>192.01</v>
      </c>
      <c r="HC270">
        <v>42.68</v>
      </c>
      <c r="HD270">
        <v>0</v>
      </c>
      <c r="HE270">
        <v>3.68</v>
      </c>
      <c r="HF270">
        <v>40.26</v>
      </c>
      <c r="HG270">
        <v>33.020000000000003</v>
      </c>
      <c r="HH270">
        <v>32.29</v>
      </c>
      <c r="HI270">
        <v>35.270000000000003</v>
      </c>
      <c r="HJ270">
        <v>4.8099999999999996</v>
      </c>
      <c r="HK270">
        <v>192.01</v>
      </c>
      <c r="ID270">
        <v>0</v>
      </c>
      <c r="IE270">
        <v>0</v>
      </c>
      <c r="IF270">
        <v>3.15982E-2</v>
      </c>
      <c r="IG270">
        <v>0.43546200000000002</v>
      </c>
      <c r="IH270">
        <v>0.62342900000000001</v>
      </c>
      <c r="II270">
        <v>0.35041600000000001</v>
      </c>
      <c r="IJ270">
        <v>0.41447200000000001</v>
      </c>
      <c r="IK270">
        <v>6.2929700000000005E-2</v>
      </c>
      <c r="IL270">
        <v>1.91831</v>
      </c>
      <c r="IM270">
        <v>57.1</v>
      </c>
      <c r="IN270">
        <v>23.1</v>
      </c>
      <c r="IO270">
        <v>34</v>
      </c>
      <c r="IP270">
        <v>58.2</v>
      </c>
      <c r="IQ270">
        <v>23.1</v>
      </c>
      <c r="IR270">
        <v>35.1</v>
      </c>
      <c r="IU270">
        <v>44.91</v>
      </c>
      <c r="IV270">
        <v>0</v>
      </c>
      <c r="IW270">
        <v>46.91</v>
      </c>
      <c r="IX270">
        <v>0</v>
      </c>
      <c r="IY270">
        <v>44.91</v>
      </c>
      <c r="IZ270">
        <v>0</v>
      </c>
      <c r="JA270">
        <v>86.62</v>
      </c>
      <c r="JB270">
        <v>0</v>
      </c>
      <c r="JK270">
        <v>1</v>
      </c>
      <c r="JL270">
        <v>2.6579199999999998</v>
      </c>
      <c r="JM270">
        <v>2.6579199999999998</v>
      </c>
      <c r="JP270">
        <v>4038.39</v>
      </c>
      <c r="JQ270">
        <v>2.6579199999999998</v>
      </c>
      <c r="JR270">
        <v>0.32</v>
      </c>
      <c r="JS270">
        <v>0.3</v>
      </c>
      <c r="JT270">
        <v>1.03</v>
      </c>
      <c r="JU270">
        <v>0.32</v>
      </c>
      <c r="JV270">
        <v>0.3</v>
      </c>
      <c r="JW270">
        <v>1.06</v>
      </c>
      <c r="JZ270">
        <v>1</v>
      </c>
      <c r="KA270">
        <v>1</v>
      </c>
      <c r="KB270">
        <v>12.4709</v>
      </c>
      <c r="KC270">
        <v>12.541700000000001</v>
      </c>
      <c r="KD270">
        <v>12.4794</v>
      </c>
      <c r="KE270">
        <v>12.5504</v>
      </c>
      <c r="KF270">
        <v>15.8748</v>
      </c>
      <c r="KG270">
        <v>16.0151</v>
      </c>
      <c r="KJ270">
        <v>409.56700000000001</v>
      </c>
      <c r="KK270">
        <v>0</v>
      </c>
      <c r="KL270">
        <v>55.2134</v>
      </c>
      <c r="KM270">
        <v>250.893</v>
      </c>
      <c r="KN270">
        <v>0</v>
      </c>
      <c r="KO270">
        <v>-615.52800000000002</v>
      </c>
      <c r="KP270">
        <v>0</v>
      </c>
      <c r="KQ270">
        <v>0</v>
      </c>
      <c r="KR270">
        <v>109.703</v>
      </c>
      <c r="KS270">
        <v>379.84</v>
      </c>
      <c r="KT270">
        <v>413.96499999999997</v>
      </c>
      <c r="KU270">
        <v>26.198699999999999</v>
      </c>
      <c r="KV270">
        <v>1029.8499999999999</v>
      </c>
      <c r="KW270">
        <v>0</v>
      </c>
      <c r="KX270">
        <v>0</v>
      </c>
      <c r="KY270">
        <v>0</v>
      </c>
      <c r="KZ270">
        <v>0</v>
      </c>
      <c r="LA270">
        <v>0</v>
      </c>
      <c r="LB270">
        <v>443.67099999999999</v>
      </c>
      <c r="LC270">
        <v>0</v>
      </c>
      <c r="LD270">
        <v>55.2134</v>
      </c>
      <c r="LE270">
        <v>250.322</v>
      </c>
      <c r="LF270">
        <v>-615.52800000000002</v>
      </c>
      <c r="LG270">
        <v>109.703</v>
      </c>
      <c r="LH270">
        <v>380.55599999999998</v>
      </c>
      <c r="LI270">
        <v>413.96499999999997</v>
      </c>
      <c r="LJ270">
        <v>26.198699999999999</v>
      </c>
      <c r="LK270">
        <v>1064.0999999999999</v>
      </c>
      <c r="LL270">
        <v>0</v>
      </c>
      <c r="LM270">
        <v>0</v>
      </c>
      <c r="LN270">
        <v>0</v>
      </c>
      <c r="LO270">
        <v>0</v>
      </c>
      <c r="LP270">
        <v>720.99300000000005</v>
      </c>
      <c r="LQ270">
        <v>0</v>
      </c>
      <c r="LR270">
        <v>55.2134</v>
      </c>
      <c r="LS270">
        <v>575.79</v>
      </c>
      <c r="LT270">
        <v>463.08</v>
      </c>
      <c r="LU270">
        <v>480.24</v>
      </c>
      <c r="LV270">
        <v>522.63300000000004</v>
      </c>
      <c r="LW270">
        <v>71.471400000000003</v>
      </c>
      <c r="LX270">
        <v>2889.42</v>
      </c>
      <c r="LY270">
        <v>0</v>
      </c>
      <c r="LZ270">
        <v>0</v>
      </c>
      <c r="MA270">
        <v>0</v>
      </c>
      <c r="MB270">
        <v>0</v>
      </c>
    </row>
    <row r="271" spans="1:340" x14ac:dyDescent="0.25">
      <c r="A271" s="26">
        <v>44502.632048611114</v>
      </c>
      <c r="B271" t="s">
        <v>1611</v>
      </c>
      <c r="C271" t="s">
        <v>1199</v>
      </c>
      <c r="D271">
        <v>4</v>
      </c>
      <c r="E271">
        <v>1</v>
      </c>
      <c r="F271">
        <v>2100</v>
      </c>
      <c r="G271" t="s">
        <v>87</v>
      </c>
      <c r="H271" t="s">
        <v>393</v>
      </c>
      <c r="I271">
        <v>2.34</v>
      </c>
      <c r="J271">
        <v>1.2</v>
      </c>
      <c r="K271">
        <v>1.2</v>
      </c>
      <c r="L271">
        <v>30.4</v>
      </c>
      <c r="O271">
        <v>1905.84</v>
      </c>
      <c r="P271">
        <v>2.99377</v>
      </c>
      <c r="Q271">
        <v>277.42</v>
      </c>
      <c r="R271">
        <v>1222.92</v>
      </c>
      <c r="S271">
        <v>0</v>
      </c>
      <c r="T271">
        <v>-4059.82</v>
      </c>
      <c r="U271">
        <v>0</v>
      </c>
      <c r="V271">
        <v>0</v>
      </c>
      <c r="W271">
        <v>505.55700000000002</v>
      </c>
      <c r="X271">
        <v>1983.06</v>
      </c>
      <c r="Y271">
        <v>2025.88</v>
      </c>
      <c r="Z271">
        <v>119.621</v>
      </c>
      <c r="AA271">
        <v>3983.47</v>
      </c>
      <c r="AB271">
        <v>3409.17</v>
      </c>
      <c r="AC271">
        <v>0</v>
      </c>
      <c r="AD271">
        <v>0</v>
      </c>
      <c r="AE271">
        <v>0</v>
      </c>
      <c r="AF271">
        <v>0</v>
      </c>
      <c r="AG271">
        <v>0</v>
      </c>
      <c r="AH271">
        <v>0</v>
      </c>
      <c r="AI271">
        <v>22.89</v>
      </c>
      <c r="AJ271">
        <v>0.49</v>
      </c>
      <c r="AK271">
        <v>3.67</v>
      </c>
      <c r="AL271">
        <v>15.71</v>
      </c>
      <c r="AM271">
        <v>0</v>
      </c>
      <c r="AN271">
        <v>-45.39</v>
      </c>
      <c r="AO271">
        <v>0</v>
      </c>
      <c r="AP271">
        <v>0</v>
      </c>
      <c r="AQ271">
        <v>7.54</v>
      </c>
      <c r="AR271">
        <v>28.1</v>
      </c>
      <c r="AS271">
        <v>27.7</v>
      </c>
      <c r="AT271">
        <v>1.66</v>
      </c>
      <c r="AU271">
        <v>62.37</v>
      </c>
      <c r="AV271">
        <v>42.76</v>
      </c>
      <c r="BI271">
        <v>0</v>
      </c>
      <c r="BJ271">
        <v>3.19061E-2</v>
      </c>
      <c r="BK271">
        <v>3.1678199999999997E-2</v>
      </c>
      <c r="BL271">
        <v>6.2848699999999993E-2</v>
      </c>
      <c r="BM271">
        <v>0</v>
      </c>
      <c r="BN271">
        <v>-7.7118300000000001E-2</v>
      </c>
      <c r="BO271">
        <v>0</v>
      </c>
      <c r="BP271">
        <v>0</v>
      </c>
      <c r="BQ271">
        <v>0.134212</v>
      </c>
      <c r="BR271">
        <v>0.382803</v>
      </c>
      <c r="BS271">
        <v>0.30364400000000002</v>
      </c>
      <c r="BT271">
        <v>2.03874E-2</v>
      </c>
      <c r="BU271">
        <v>0.89036099999999996</v>
      </c>
      <c r="BV271">
        <v>0.12643299999999999</v>
      </c>
      <c r="BW271">
        <v>2024.66</v>
      </c>
      <c r="BX271">
        <v>7.0125900000000003</v>
      </c>
      <c r="BY271">
        <v>277.42</v>
      </c>
      <c r="BZ271">
        <v>1196.5899999999999</v>
      </c>
      <c r="CA271">
        <v>-4059.82</v>
      </c>
      <c r="CB271">
        <v>505.55700000000002</v>
      </c>
      <c r="CC271">
        <v>1988.3</v>
      </c>
      <c r="CD271">
        <v>2025.88</v>
      </c>
      <c r="CE271">
        <v>119.621</v>
      </c>
      <c r="CF271">
        <v>4085.21</v>
      </c>
      <c r="CG271">
        <v>3505.68</v>
      </c>
      <c r="CH271">
        <v>0</v>
      </c>
      <c r="CI271">
        <v>0</v>
      </c>
      <c r="CJ271">
        <v>0</v>
      </c>
      <c r="CK271">
        <v>0</v>
      </c>
      <c r="CL271">
        <v>0</v>
      </c>
      <c r="CM271">
        <v>24.33</v>
      </c>
      <c r="CN271">
        <v>1.74</v>
      </c>
      <c r="CO271">
        <v>3.67</v>
      </c>
      <c r="CP271">
        <v>15.36</v>
      </c>
      <c r="CQ271">
        <v>-45.41</v>
      </c>
      <c r="CR271">
        <v>7.54</v>
      </c>
      <c r="CS271">
        <v>28.17</v>
      </c>
      <c r="CT271">
        <v>27.7</v>
      </c>
      <c r="CU271">
        <v>1.66</v>
      </c>
      <c r="CV271">
        <v>64.760000000000005</v>
      </c>
      <c r="CW271">
        <v>45.1</v>
      </c>
      <c r="DH271">
        <v>0</v>
      </c>
      <c r="DI271">
        <v>7.8142000000000003E-2</v>
      </c>
      <c r="DJ271">
        <v>3.1678199999999997E-2</v>
      </c>
      <c r="DK271">
        <v>6.14583E-2</v>
      </c>
      <c r="DL271">
        <v>-7.7118300000000001E-2</v>
      </c>
      <c r="DM271">
        <v>0.134212</v>
      </c>
      <c r="DN271">
        <v>0.383938</v>
      </c>
      <c r="DO271">
        <v>0.30364400000000002</v>
      </c>
      <c r="DP271">
        <v>2.03874E-2</v>
      </c>
      <c r="DQ271">
        <v>0.93634200000000001</v>
      </c>
      <c r="DR271">
        <v>0.17127800000000001</v>
      </c>
      <c r="DS271" t="s">
        <v>1352</v>
      </c>
      <c r="DT271" t="s">
        <v>670</v>
      </c>
      <c r="DU271" t="s">
        <v>665</v>
      </c>
      <c r="DV271" t="s">
        <v>501</v>
      </c>
      <c r="DW271">
        <v>4.5980699999999999E-2</v>
      </c>
      <c r="DX271">
        <v>4.4845400000000001E-2</v>
      </c>
      <c r="DY271">
        <v>3.7</v>
      </c>
      <c r="DZ271">
        <v>5.2</v>
      </c>
      <c r="EC271">
        <v>1905.84</v>
      </c>
      <c r="ED271">
        <v>2.99377</v>
      </c>
      <c r="EE271">
        <v>277.42</v>
      </c>
      <c r="EF271">
        <v>1222.92</v>
      </c>
      <c r="EG271">
        <v>0</v>
      </c>
      <c r="EH271">
        <v>-4059.82</v>
      </c>
      <c r="EI271">
        <v>0</v>
      </c>
      <c r="EJ271">
        <v>0</v>
      </c>
      <c r="EK271">
        <v>505.55700000000002</v>
      </c>
      <c r="EL271">
        <v>1983.06</v>
      </c>
      <c r="EM271">
        <v>2025.88</v>
      </c>
      <c r="EN271">
        <v>119.621</v>
      </c>
      <c r="EO271">
        <v>3983.47</v>
      </c>
      <c r="EP271">
        <v>0</v>
      </c>
      <c r="EQ271">
        <v>0</v>
      </c>
      <c r="ER271">
        <v>0</v>
      </c>
      <c r="ES271">
        <v>0</v>
      </c>
      <c r="ET271">
        <v>0</v>
      </c>
      <c r="EU271">
        <v>22.89</v>
      </c>
      <c r="EV271">
        <v>0.49</v>
      </c>
      <c r="EW271">
        <v>3.67</v>
      </c>
      <c r="EX271">
        <v>15.71</v>
      </c>
      <c r="EY271">
        <v>0</v>
      </c>
      <c r="EZ271">
        <v>-45.39</v>
      </c>
      <c r="FA271">
        <v>0</v>
      </c>
      <c r="FB271">
        <v>0</v>
      </c>
      <c r="FC271">
        <v>7.54</v>
      </c>
      <c r="FD271">
        <v>28.1</v>
      </c>
      <c r="FE271">
        <v>27.7</v>
      </c>
      <c r="FF271">
        <v>1.66</v>
      </c>
      <c r="FG271">
        <v>62.37</v>
      </c>
      <c r="FT271">
        <v>0</v>
      </c>
      <c r="FU271">
        <v>3.19061E-2</v>
      </c>
      <c r="FV271">
        <v>3.1678199999999997E-2</v>
      </c>
      <c r="FW271">
        <v>6.2848699999999993E-2</v>
      </c>
      <c r="FX271">
        <v>0</v>
      </c>
      <c r="FY271">
        <v>-7.7118300000000001E-2</v>
      </c>
      <c r="FZ271">
        <v>0</v>
      </c>
      <c r="GA271">
        <v>0</v>
      </c>
      <c r="GB271">
        <v>0.134212</v>
      </c>
      <c r="GC271">
        <v>0.382803</v>
      </c>
      <c r="GD271">
        <v>0.30364400000000002</v>
      </c>
      <c r="GE271">
        <v>2.03874E-2</v>
      </c>
      <c r="GF271">
        <v>0.89036099999999996</v>
      </c>
      <c r="GG271">
        <v>3502.86</v>
      </c>
      <c r="GH271">
        <v>150.68299999999999</v>
      </c>
      <c r="GI271">
        <v>277.42</v>
      </c>
      <c r="GJ271">
        <v>2806.06</v>
      </c>
      <c r="GK271">
        <v>2135</v>
      </c>
      <c r="GL271">
        <v>2349</v>
      </c>
      <c r="GM271">
        <v>2531</v>
      </c>
      <c r="GN271">
        <v>297.5</v>
      </c>
      <c r="GO271">
        <v>14049.5</v>
      </c>
      <c r="GP271">
        <v>0</v>
      </c>
      <c r="GQ271">
        <v>0</v>
      </c>
      <c r="GR271">
        <v>0</v>
      </c>
      <c r="GS271">
        <v>0</v>
      </c>
      <c r="GT271">
        <v>42.06</v>
      </c>
      <c r="GU271">
        <v>16.350000000000001</v>
      </c>
      <c r="GV271">
        <v>3.67</v>
      </c>
      <c r="GW271">
        <v>39.299999999999997</v>
      </c>
      <c r="GX271">
        <v>32.299999999999997</v>
      </c>
      <c r="GY271">
        <v>32.07</v>
      </c>
      <c r="GZ271">
        <v>35</v>
      </c>
      <c r="HA271">
        <v>4.18</v>
      </c>
      <c r="HB271">
        <v>204.93</v>
      </c>
      <c r="HC271">
        <v>42.06</v>
      </c>
      <c r="HD271">
        <v>16.350000000000001</v>
      </c>
      <c r="HE271">
        <v>3.67</v>
      </c>
      <c r="HF271">
        <v>39.299999999999997</v>
      </c>
      <c r="HG271">
        <v>32.299999999999997</v>
      </c>
      <c r="HH271">
        <v>32.07</v>
      </c>
      <c r="HI271">
        <v>35</v>
      </c>
      <c r="HJ271">
        <v>4.18</v>
      </c>
      <c r="HK271">
        <v>204.93</v>
      </c>
      <c r="ID271">
        <v>0</v>
      </c>
      <c r="IE271">
        <v>0.81975799999999999</v>
      </c>
      <c r="IF271">
        <v>3.1678199999999997E-2</v>
      </c>
      <c r="IG271">
        <v>0.34375099999999997</v>
      </c>
      <c r="IH271">
        <v>0.62342900000000001</v>
      </c>
      <c r="II271">
        <v>0.35041600000000001</v>
      </c>
      <c r="IJ271">
        <v>0.41447200000000001</v>
      </c>
      <c r="IK271">
        <v>6.2929700000000005E-2</v>
      </c>
      <c r="IL271">
        <v>2.6464300000000001</v>
      </c>
      <c r="IM271">
        <v>52.6</v>
      </c>
      <c r="IN271">
        <v>22.2</v>
      </c>
      <c r="IO271">
        <v>30.4</v>
      </c>
      <c r="IP271">
        <v>53.8</v>
      </c>
      <c r="IQ271">
        <v>22.2</v>
      </c>
      <c r="IR271">
        <v>31.6</v>
      </c>
      <c r="IU271">
        <v>42.76</v>
      </c>
      <c r="IV271">
        <v>0</v>
      </c>
      <c r="IW271">
        <v>45.1</v>
      </c>
      <c r="IX271">
        <v>0</v>
      </c>
      <c r="IY271">
        <v>42.76</v>
      </c>
      <c r="IZ271">
        <v>0</v>
      </c>
      <c r="JA271">
        <v>101.38</v>
      </c>
      <c r="JB271">
        <v>0</v>
      </c>
      <c r="JK271">
        <v>1</v>
      </c>
      <c r="JL271">
        <v>2.5962399999999999</v>
      </c>
      <c r="JM271">
        <v>2.5962399999999999</v>
      </c>
      <c r="JP271">
        <v>4061.01</v>
      </c>
      <c r="JQ271">
        <v>2.5962399999999999</v>
      </c>
      <c r="JR271">
        <v>0.32</v>
      </c>
      <c r="JS271">
        <v>0.3</v>
      </c>
      <c r="JT271">
        <v>1.01</v>
      </c>
      <c r="JU271">
        <v>0.33</v>
      </c>
      <c r="JV271">
        <v>0.3</v>
      </c>
      <c r="JW271">
        <v>1.03</v>
      </c>
      <c r="JZ271">
        <v>1</v>
      </c>
      <c r="KA271">
        <v>1</v>
      </c>
      <c r="KB271">
        <v>10.7864</v>
      </c>
      <c r="KC271">
        <v>10.822900000000001</v>
      </c>
      <c r="KD271">
        <v>10.786</v>
      </c>
      <c r="KE271">
        <v>10.8224</v>
      </c>
      <c r="KF271">
        <v>17.965199999999999</v>
      </c>
      <c r="KG271">
        <v>18.148199999999999</v>
      </c>
      <c r="KJ271">
        <v>406.74099999999999</v>
      </c>
      <c r="KK271">
        <v>0.81646099999999999</v>
      </c>
      <c r="KL271">
        <v>55.353299999999997</v>
      </c>
      <c r="KM271">
        <v>237.81700000000001</v>
      </c>
      <c r="KN271">
        <v>0</v>
      </c>
      <c r="KO271">
        <v>-621.89599999999996</v>
      </c>
      <c r="KP271">
        <v>0</v>
      </c>
      <c r="KQ271">
        <v>0</v>
      </c>
      <c r="KR271">
        <v>109.703</v>
      </c>
      <c r="KS271">
        <v>384.37</v>
      </c>
      <c r="KT271">
        <v>413.96499999999997</v>
      </c>
      <c r="KU271">
        <v>26.198699999999999</v>
      </c>
      <c r="KV271">
        <v>1013.07</v>
      </c>
      <c r="KW271">
        <v>0</v>
      </c>
      <c r="KX271">
        <v>0</v>
      </c>
      <c r="KY271">
        <v>0</v>
      </c>
      <c r="KZ271">
        <v>0</v>
      </c>
      <c r="LA271">
        <v>0</v>
      </c>
      <c r="LB271">
        <v>432.46499999999997</v>
      </c>
      <c r="LC271">
        <v>1.8760399999999999</v>
      </c>
      <c r="LD271">
        <v>55.353299999999997</v>
      </c>
      <c r="LE271">
        <v>231.53299999999999</v>
      </c>
      <c r="LF271">
        <v>-621.89599999999996</v>
      </c>
      <c r="LG271">
        <v>109.703</v>
      </c>
      <c r="LH271">
        <v>385.399</v>
      </c>
      <c r="LI271">
        <v>413.96499999999997</v>
      </c>
      <c r="LJ271">
        <v>26.198699999999999</v>
      </c>
      <c r="LK271">
        <v>1034.5999999999999</v>
      </c>
      <c r="LL271">
        <v>0</v>
      </c>
      <c r="LM271">
        <v>0</v>
      </c>
      <c r="LN271">
        <v>0</v>
      </c>
      <c r="LO271">
        <v>0</v>
      </c>
      <c r="LP271">
        <v>740.19399999999996</v>
      </c>
      <c r="LQ271">
        <v>38.691400000000002</v>
      </c>
      <c r="LR271">
        <v>55.353299999999997</v>
      </c>
      <c r="LS271">
        <v>549.30200000000002</v>
      </c>
      <c r="LT271">
        <v>463.08</v>
      </c>
      <c r="LU271">
        <v>480.24</v>
      </c>
      <c r="LV271">
        <v>522.63300000000004</v>
      </c>
      <c r="LW271">
        <v>71.471400000000003</v>
      </c>
      <c r="LX271">
        <v>2920.97</v>
      </c>
      <c r="LY271">
        <v>0</v>
      </c>
      <c r="LZ271">
        <v>0</v>
      </c>
      <c r="MA271">
        <v>0</v>
      </c>
      <c r="MB271">
        <v>0</v>
      </c>
    </row>
    <row r="272" spans="1:340" x14ac:dyDescent="0.25">
      <c r="A272" s="26">
        <v>44502.632384259261</v>
      </c>
      <c r="B272" t="s">
        <v>1612</v>
      </c>
      <c r="C272" t="s">
        <v>1201</v>
      </c>
      <c r="D272">
        <v>5</v>
      </c>
      <c r="E272">
        <v>1</v>
      </c>
      <c r="F272">
        <v>2100</v>
      </c>
      <c r="G272" t="s">
        <v>87</v>
      </c>
      <c r="H272" t="s">
        <v>393</v>
      </c>
      <c r="I272">
        <v>2.1800000000000002</v>
      </c>
      <c r="J272">
        <v>1.2</v>
      </c>
      <c r="K272">
        <v>1.1000000000000001</v>
      </c>
      <c r="L272">
        <v>33</v>
      </c>
      <c r="O272">
        <v>1942.19</v>
      </c>
      <c r="P272">
        <v>0</v>
      </c>
      <c r="Q272">
        <v>275.22300000000001</v>
      </c>
      <c r="R272">
        <v>1357.1</v>
      </c>
      <c r="S272">
        <v>0</v>
      </c>
      <c r="T272">
        <v>-4024.7</v>
      </c>
      <c r="U272">
        <v>0</v>
      </c>
      <c r="V272">
        <v>0</v>
      </c>
      <c r="W272">
        <v>505.55700000000002</v>
      </c>
      <c r="X272">
        <v>1960.07</v>
      </c>
      <c r="Y272">
        <v>2025.88</v>
      </c>
      <c r="Z272">
        <v>119.621</v>
      </c>
      <c r="AA272">
        <v>4160.9399999999996</v>
      </c>
      <c r="AB272">
        <v>3574.51</v>
      </c>
      <c r="AC272">
        <v>0</v>
      </c>
      <c r="AD272">
        <v>0</v>
      </c>
      <c r="AE272">
        <v>0</v>
      </c>
      <c r="AF272">
        <v>0</v>
      </c>
      <c r="AG272">
        <v>0</v>
      </c>
      <c r="AH272">
        <v>0</v>
      </c>
      <c r="AI272">
        <v>23.64</v>
      </c>
      <c r="AJ272">
        <v>0</v>
      </c>
      <c r="AK272">
        <v>3.66</v>
      </c>
      <c r="AL272">
        <v>18.16</v>
      </c>
      <c r="AM272">
        <v>0</v>
      </c>
      <c r="AN272">
        <v>-44.47</v>
      </c>
      <c r="AO272">
        <v>0</v>
      </c>
      <c r="AP272">
        <v>0</v>
      </c>
      <c r="AQ272">
        <v>7.75</v>
      </c>
      <c r="AR272">
        <v>27.06</v>
      </c>
      <c r="AS272">
        <v>28</v>
      </c>
      <c r="AT272">
        <v>1.71</v>
      </c>
      <c r="AU272">
        <v>65.510000000000005</v>
      </c>
      <c r="AV272">
        <v>45.46</v>
      </c>
      <c r="BI272">
        <v>0</v>
      </c>
      <c r="BJ272">
        <v>0</v>
      </c>
      <c r="BK272">
        <v>3.1427299999999998E-2</v>
      </c>
      <c r="BL272">
        <v>0.15754799999999999</v>
      </c>
      <c r="BM272">
        <v>0</v>
      </c>
      <c r="BN272">
        <v>-5.5876799999999997E-2</v>
      </c>
      <c r="BO272">
        <v>0</v>
      </c>
      <c r="BP272">
        <v>0</v>
      </c>
      <c r="BQ272">
        <v>0.134212</v>
      </c>
      <c r="BR272">
        <v>0.37392799999999998</v>
      </c>
      <c r="BS272">
        <v>0.30364400000000002</v>
      </c>
      <c r="BT272">
        <v>2.03874E-2</v>
      </c>
      <c r="BU272">
        <v>0.96526999999999996</v>
      </c>
      <c r="BV272">
        <v>0.188975</v>
      </c>
      <c r="BW272">
        <v>2131.5100000000002</v>
      </c>
      <c r="BX272">
        <v>0</v>
      </c>
      <c r="BY272">
        <v>275.22300000000001</v>
      </c>
      <c r="BZ272">
        <v>1325.64</v>
      </c>
      <c r="CA272">
        <v>-4024.7</v>
      </c>
      <c r="CB272">
        <v>505.55700000000002</v>
      </c>
      <c r="CC272">
        <v>1964.68</v>
      </c>
      <c r="CD272">
        <v>2025.88</v>
      </c>
      <c r="CE272">
        <v>119.621</v>
      </c>
      <c r="CF272">
        <v>4323.42</v>
      </c>
      <c r="CG272">
        <v>3732.37</v>
      </c>
      <c r="CH272">
        <v>0</v>
      </c>
      <c r="CI272">
        <v>0</v>
      </c>
      <c r="CJ272">
        <v>0</v>
      </c>
      <c r="CK272">
        <v>0</v>
      </c>
      <c r="CL272">
        <v>0</v>
      </c>
      <c r="CM272">
        <v>26.24</v>
      </c>
      <c r="CN272">
        <v>0</v>
      </c>
      <c r="CO272">
        <v>3.66</v>
      </c>
      <c r="CP272">
        <v>17.739999999999998</v>
      </c>
      <c r="CQ272">
        <v>-44.47</v>
      </c>
      <c r="CR272">
        <v>7.75</v>
      </c>
      <c r="CS272">
        <v>27.12</v>
      </c>
      <c r="CT272">
        <v>28</v>
      </c>
      <c r="CU272">
        <v>1.71</v>
      </c>
      <c r="CV272">
        <v>67.75</v>
      </c>
      <c r="CW272">
        <v>47.64</v>
      </c>
      <c r="DH272">
        <v>0</v>
      </c>
      <c r="DI272">
        <v>0</v>
      </c>
      <c r="DJ272">
        <v>3.1427299999999998E-2</v>
      </c>
      <c r="DK272">
        <v>0.14358699999999999</v>
      </c>
      <c r="DL272">
        <v>-5.5876799999999997E-2</v>
      </c>
      <c r="DM272">
        <v>0.134212</v>
      </c>
      <c r="DN272">
        <v>0.37535000000000002</v>
      </c>
      <c r="DO272">
        <v>0.30364400000000002</v>
      </c>
      <c r="DP272">
        <v>2.03874E-2</v>
      </c>
      <c r="DQ272">
        <v>0.95272999999999997</v>
      </c>
      <c r="DR272">
        <v>0.175014</v>
      </c>
      <c r="DS272" t="s">
        <v>1352</v>
      </c>
      <c r="DT272" t="s">
        <v>670</v>
      </c>
      <c r="DU272" t="s">
        <v>665</v>
      </c>
      <c r="DV272" t="s">
        <v>501</v>
      </c>
      <c r="DW272">
        <v>-1.2539700000000001E-2</v>
      </c>
      <c r="DX272">
        <v>-1.3960999999999999E-2</v>
      </c>
      <c r="DY272">
        <v>3.3</v>
      </c>
      <c r="DZ272">
        <v>4.5999999999999996</v>
      </c>
      <c r="EC272">
        <v>1942.19</v>
      </c>
      <c r="ED272">
        <v>0</v>
      </c>
      <c r="EE272">
        <v>275.22300000000001</v>
      </c>
      <c r="EF272">
        <v>1357.1</v>
      </c>
      <c r="EG272">
        <v>0</v>
      </c>
      <c r="EH272">
        <v>-4024.7</v>
      </c>
      <c r="EI272">
        <v>0</v>
      </c>
      <c r="EJ272">
        <v>0</v>
      </c>
      <c r="EK272">
        <v>505.55700000000002</v>
      </c>
      <c r="EL272">
        <v>1960.07</v>
      </c>
      <c r="EM272">
        <v>2025.88</v>
      </c>
      <c r="EN272">
        <v>119.621</v>
      </c>
      <c r="EO272">
        <v>4160.9399999999996</v>
      </c>
      <c r="EP272">
        <v>0</v>
      </c>
      <c r="EQ272">
        <v>0</v>
      </c>
      <c r="ER272">
        <v>0</v>
      </c>
      <c r="ES272">
        <v>0</v>
      </c>
      <c r="ET272">
        <v>0</v>
      </c>
      <c r="EU272">
        <v>23.64</v>
      </c>
      <c r="EV272">
        <v>0</v>
      </c>
      <c r="EW272">
        <v>3.66</v>
      </c>
      <c r="EX272">
        <v>18.16</v>
      </c>
      <c r="EY272">
        <v>0</v>
      </c>
      <c r="EZ272">
        <v>-44.47</v>
      </c>
      <c r="FA272">
        <v>0</v>
      </c>
      <c r="FB272">
        <v>0</v>
      </c>
      <c r="FC272">
        <v>7.75</v>
      </c>
      <c r="FD272">
        <v>27.06</v>
      </c>
      <c r="FE272">
        <v>28</v>
      </c>
      <c r="FF272">
        <v>1.71</v>
      </c>
      <c r="FG272">
        <v>65.510000000000005</v>
      </c>
      <c r="FT272">
        <v>0</v>
      </c>
      <c r="FU272">
        <v>0</v>
      </c>
      <c r="FV272">
        <v>3.1427299999999998E-2</v>
      </c>
      <c r="FW272">
        <v>0.15754799999999999</v>
      </c>
      <c r="FX272">
        <v>0</v>
      </c>
      <c r="FY272">
        <v>-5.5876799999999997E-2</v>
      </c>
      <c r="FZ272">
        <v>0</v>
      </c>
      <c r="GA272">
        <v>0</v>
      </c>
      <c r="GB272">
        <v>0.134212</v>
      </c>
      <c r="GC272">
        <v>0.37392799999999998</v>
      </c>
      <c r="GD272">
        <v>0.30364400000000002</v>
      </c>
      <c r="GE272">
        <v>2.03874E-2</v>
      </c>
      <c r="GF272">
        <v>0.96526999999999996</v>
      </c>
      <c r="GG272">
        <v>3892.68</v>
      </c>
      <c r="GH272">
        <v>0</v>
      </c>
      <c r="GI272">
        <v>275.22300000000001</v>
      </c>
      <c r="GJ272">
        <v>3007.57</v>
      </c>
      <c r="GK272">
        <v>2135</v>
      </c>
      <c r="GL272">
        <v>2349</v>
      </c>
      <c r="GM272">
        <v>2531</v>
      </c>
      <c r="GN272">
        <v>297.5</v>
      </c>
      <c r="GO272">
        <v>14488</v>
      </c>
      <c r="GP272">
        <v>0</v>
      </c>
      <c r="GQ272">
        <v>0</v>
      </c>
      <c r="GR272">
        <v>0</v>
      </c>
      <c r="GS272">
        <v>0</v>
      </c>
      <c r="GT272">
        <v>48.26</v>
      </c>
      <c r="GU272">
        <v>0</v>
      </c>
      <c r="GV272">
        <v>3.66</v>
      </c>
      <c r="GW272">
        <v>41.58</v>
      </c>
      <c r="GX272">
        <v>32.869999999999997</v>
      </c>
      <c r="GY272">
        <v>32.26</v>
      </c>
      <c r="GZ272">
        <v>35.229999999999997</v>
      </c>
      <c r="HA272">
        <v>4.54</v>
      </c>
      <c r="HB272">
        <v>198.4</v>
      </c>
      <c r="HC272">
        <v>48.26</v>
      </c>
      <c r="HD272">
        <v>0</v>
      </c>
      <c r="HE272">
        <v>3.66</v>
      </c>
      <c r="HF272">
        <v>41.58</v>
      </c>
      <c r="HG272">
        <v>32.869999999999997</v>
      </c>
      <c r="HH272">
        <v>32.26</v>
      </c>
      <c r="HI272">
        <v>35.229999999999997</v>
      </c>
      <c r="HJ272">
        <v>4.54</v>
      </c>
      <c r="HK272">
        <v>198.4</v>
      </c>
      <c r="ID272" s="27">
        <v>5.9821900000000003E-15</v>
      </c>
      <c r="IE272">
        <v>0</v>
      </c>
      <c r="IF272">
        <v>3.1427299999999998E-2</v>
      </c>
      <c r="IG272">
        <v>0.49158000000000002</v>
      </c>
      <c r="IH272">
        <v>0.62342900000000001</v>
      </c>
      <c r="II272">
        <v>0.35041600000000001</v>
      </c>
      <c r="IJ272">
        <v>0.41447200000000001</v>
      </c>
      <c r="IK272">
        <v>6.2929700000000005E-2</v>
      </c>
      <c r="IL272">
        <v>1.9742500000000001</v>
      </c>
      <c r="IM272">
        <v>55.4</v>
      </c>
      <c r="IN272">
        <v>22.4</v>
      </c>
      <c r="IO272">
        <v>33</v>
      </c>
      <c r="IP272">
        <v>56.6</v>
      </c>
      <c r="IQ272">
        <v>22.5</v>
      </c>
      <c r="IR272">
        <v>34.1</v>
      </c>
      <c r="IU272">
        <v>45.46</v>
      </c>
      <c r="IV272">
        <v>0</v>
      </c>
      <c r="IW272">
        <v>47.64</v>
      </c>
      <c r="IX272">
        <v>0</v>
      </c>
      <c r="IY272">
        <v>45.46</v>
      </c>
      <c r="IZ272">
        <v>0</v>
      </c>
      <c r="JA272">
        <v>93.5</v>
      </c>
      <c r="JB272">
        <v>0</v>
      </c>
      <c r="JK272">
        <v>1</v>
      </c>
      <c r="JL272">
        <v>2.47146</v>
      </c>
      <c r="JM272">
        <v>2.47146</v>
      </c>
      <c r="JP272">
        <v>4025.88</v>
      </c>
      <c r="JQ272">
        <v>2.47146</v>
      </c>
      <c r="JR272">
        <v>0.33</v>
      </c>
      <c r="JS272">
        <v>0.28999999999999998</v>
      </c>
      <c r="JT272">
        <v>1.05</v>
      </c>
      <c r="JU272">
        <v>0.33</v>
      </c>
      <c r="JV272">
        <v>0.28999999999999998</v>
      </c>
      <c r="JW272">
        <v>1.0900000000000001</v>
      </c>
      <c r="JZ272">
        <v>1</v>
      </c>
      <c r="KA272">
        <v>1</v>
      </c>
      <c r="KB272">
        <v>14.3491</v>
      </c>
      <c r="KC272">
        <v>14.4582</v>
      </c>
      <c r="KD272">
        <v>14.3485</v>
      </c>
      <c r="KE272">
        <v>14.457700000000001</v>
      </c>
      <c r="KF272">
        <v>18.494700000000002</v>
      </c>
      <c r="KG272">
        <v>18.688500000000001</v>
      </c>
      <c r="KJ272">
        <v>416.38</v>
      </c>
      <c r="KK272">
        <v>0</v>
      </c>
      <c r="KL272">
        <v>54.914900000000003</v>
      </c>
      <c r="KM272">
        <v>265.375</v>
      </c>
      <c r="KN272">
        <v>0</v>
      </c>
      <c r="KO272">
        <v>-615.69000000000005</v>
      </c>
      <c r="KP272">
        <v>0</v>
      </c>
      <c r="KQ272">
        <v>0</v>
      </c>
      <c r="KR272">
        <v>109.703</v>
      </c>
      <c r="KS272">
        <v>379.38299999999998</v>
      </c>
      <c r="KT272">
        <v>413.96499999999997</v>
      </c>
      <c r="KU272">
        <v>26.198699999999999</v>
      </c>
      <c r="KV272">
        <v>1050.23</v>
      </c>
      <c r="KW272">
        <v>0</v>
      </c>
      <c r="KX272">
        <v>0</v>
      </c>
      <c r="KY272">
        <v>0</v>
      </c>
      <c r="KZ272">
        <v>0</v>
      </c>
      <c r="LA272">
        <v>0</v>
      </c>
      <c r="LB272">
        <v>460.94900000000001</v>
      </c>
      <c r="LC272">
        <v>0</v>
      </c>
      <c r="LD272">
        <v>54.914900000000003</v>
      </c>
      <c r="LE272">
        <v>258.423</v>
      </c>
      <c r="LF272">
        <v>-615.69000000000005</v>
      </c>
      <c r="LG272">
        <v>109.703</v>
      </c>
      <c r="LH272">
        <v>380.28300000000002</v>
      </c>
      <c r="LI272">
        <v>413.96499999999997</v>
      </c>
      <c r="LJ272">
        <v>26.198699999999999</v>
      </c>
      <c r="LK272">
        <v>1088.75</v>
      </c>
      <c r="LL272">
        <v>0</v>
      </c>
      <c r="LM272">
        <v>0</v>
      </c>
      <c r="LN272">
        <v>0</v>
      </c>
      <c r="LO272">
        <v>0</v>
      </c>
      <c r="LP272">
        <v>828.83199999999999</v>
      </c>
      <c r="LQ272">
        <v>0</v>
      </c>
      <c r="LR272">
        <v>54.914900000000003</v>
      </c>
      <c r="LS272">
        <v>589.63300000000004</v>
      </c>
      <c r="LT272">
        <v>463.08</v>
      </c>
      <c r="LU272">
        <v>480.24</v>
      </c>
      <c r="LV272">
        <v>522.63300000000004</v>
      </c>
      <c r="LW272">
        <v>71.471400000000003</v>
      </c>
      <c r="LX272">
        <v>3010.8</v>
      </c>
      <c r="LY272">
        <v>0</v>
      </c>
      <c r="LZ272">
        <v>0</v>
      </c>
      <c r="MA272">
        <v>0</v>
      </c>
      <c r="MB272">
        <v>0</v>
      </c>
    </row>
    <row r="273" spans="1:340" x14ac:dyDescent="0.25">
      <c r="A273" s="26">
        <v>44502.632731481484</v>
      </c>
      <c r="B273" t="s">
        <v>1613</v>
      </c>
      <c r="C273" t="s">
        <v>1203</v>
      </c>
      <c r="D273">
        <v>6</v>
      </c>
      <c r="E273">
        <v>1</v>
      </c>
      <c r="F273">
        <v>2100</v>
      </c>
      <c r="G273" t="s">
        <v>87</v>
      </c>
      <c r="H273" t="s">
        <v>393</v>
      </c>
      <c r="I273">
        <v>1.47</v>
      </c>
      <c r="J273">
        <v>1</v>
      </c>
      <c r="K273">
        <v>1</v>
      </c>
      <c r="L273">
        <v>28.9</v>
      </c>
      <c r="O273">
        <v>809.51499999999999</v>
      </c>
      <c r="P273">
        <v>11.3489</v>
      </c>
      <c r="Q273">
        <v>280.19900000000001</v>
      </c>
      <c r="R273">
        <v>1088.76</v>
      </c>
      <c r="S273">
        <v>0</v>
      </c>
      <c r="T273">
        <v>-4034.13</v>
      </c>
      <c r="U273">
        <v>0</v>
      </c>
      <c r="V273">
        <v>0</v>
      </c>
      <c r="W273">
        <v>505.55700000000002</v>
      </c>
      <c r="X273">
        <v>1998.73</v>
      </c>
      <c r="Y273">
        <v>2025.88</v>
      </c>
      <c r="Z273">
        <v>119.621</v>
      </c>
      <c r="AA273">
        <v>2805.49</v>
      </c>
      <c r="AB273">
        <v>2189.83</v>
      </c>
      <c r="AC273">
        <v>0</v>
      </c>
      <c r="AD273">
        <v>0</v>
      </c>
      <c r="AE273">
        <v>0</v>
      </c>
      <c r="AF273">
        <v>0</v>
      </c>
      <c r="AG273">
        <v>0</v>
      </c>
      <c r="AH273">
        <v>0</v>
      </c>
      <c r="AI273">
        <v>9.4700000000000006</v>
      </c>
      <c r="AJ273">
        <v>1.6</v>
      </c>
      <c r="AK273">
        <v>3.61</v>
      </c>
      <c r="AL273">
        <v>13.42</v>
      </c>
      <c r="AM273">
        <v>0</v>
      </c>
      <c r="AN273">
        <v>-43.7</v>
      </c>
      <c r="AO273">
        <v>0</v>
      </c>
      <c r="AP273">
        <v>0</v>
      </c>
      <c r="AQ273">
        <v>7.31</v>
      </c>
      <c r="AR273">
        <v>26.63</v>
      </c>
      <c r="AS273">
        <v>27.03</v>
      </c>
      <c r="AT273">
        <v>1.63</v>
      </c>
      <c r="AU273">
        <v>47</v>
      </c>
      <c r="AV273">
        <v>28.1</v>
      </c>
      <c r="BI273">
        <v>0</v>
      </c>
      <c r="BJ273">
        <v>0.12640899999999999</v>
      </c>
      <c r="BK273">
        <v>3.1995599999999999E-2</v>
      </c>
      <c r="BL273">
        <v>8.4695199999999998E-2</v>
      </c>
      <c r="BM273">
        <v>0</v>
      </c>
      <c r="BN273">
        <v>-4.80883E-2</v>
      </c>
      <c r="BO273">
        <v>0</v>
      </c>
      <c r="BP273">
        <v>0</v>
      </c>
      <c r="BQ273">
        <v>0.134212</v>
      </c>
      <c r="BR273">
        <v>0.38105499999999998</v>
      </c>
      <c r="BS273">
        <v>0.30364400000000002</v>
      </c>
      <c r="BT273">
        <v>2.03874E-2</v>
      </c>
      <c r="BU273">
        <v>1.0343100000000001</v>
      </c>
      <c r="BV273">
        <v>0.24310000000000001</v>
      </c>
      <c r="BW273">
        <v>889.25800000000004</v>
      </c>
      <c r="BX273">
        <v>21.329499999999999</v>
      </c>
      <c r="BY273">
        <v>280.19900000000001</v>
      </c>
      <c r="BZ273">
        <v>1065.27</v>
      </c>
      <c r="CA273">
        <v>-4034.13</v>
      </c>
      <c r="CB273">
        <v>505.55700000000002</v>
      </c>
      <c r="CC273">
        <v>2002.72</v>
      </c>
      <c r="CD273">
        <v>2025.88</v>
      </c>
      <c r="CE273">
        <v>119.621</v>
      </c>
      <c r="CF273">
        <v>2875.7</v>
      </c>
      <c r="CG273">
        <v>2256.0500000000002</v>
      </c>
      <c r="CH273">
        <v>0</v>
      </c>
      <c r="CI273">
        <v>0</v>
      </c>
      <c r="CJ273">
        <v>0</v>
      </c>
      <c r="CK273">
        <v>0</v>
      </c>
      <c r="CL273">
        <v>0</v>
      </c>
      <c r="CM273">
        <v>10.41</v>
      </c>
      <c r="CN273">
        <v>2.4500000000000002</v>
      </c>
      <c r="CO273">
        <v>3.61</v>
      </c>
      <c r="CP273">
        <v>13.1</v>
      </c>
      <c r="CQ273">
        <v>-43.71</v>
      </c>
      <c r="CR273">
        <v>7.31</v>
      </c>
      <c r="CS273">
        <v>26.68</v>
      </c>
      <c r="CT273">
        <v>27.03</v>
      </c>
      <c r="CU273">
        <v>1.63</v>
      </c>
      <c r="CV273">
        <v>48.51</v>
      </c>
      <c r="CW273">
        <v>29.57</v>
      </c>
      <c r="DH273">
        <v>0</v>
      </c>
      <c r="DI273">
        <v>0.16961499999999999</v>
      </c>
      <c r="DJ273">
        <v>3.1995599999999999E-2</v>
      </c>
      <c r="DK273">
        <v>7.9384800000000005E-2</v>
      </c>
      <c r="DL273">
        <v>-4.80883E-2</v>
      </c>
      <c r="DM273">
        <v>0.134212</v>
      </c>
      <c r="DN273">
        <v>0.38178499999999999</v>
      </c>
      <c r="DO273">
        <v>0.30364400000000002</v>
      </c>
      <c r="DP273">
        <v>2.03874E-2</v>
      </c>
      <c r="DQ273">
        <v>1.07294</v>
      </c>
      <c r="DR273">
        <v>0.28099499999999999</v>
      </c>
      <c r="DS273" t="s">
        <v>1352</v>
      </c>
      <c r="DT273" t="s">
        <v>670</v>
      </c>
      <c r="DU273" t="s">
        <v>665</v>
      </c>
      <c r="DV273" t="s">
        <v>501</v>
      </c>
      <c r="DW273">
        <v>3.8624899999999997E-2</v>
      </c>
      <c r="DX273">
        <v>3.7894999999999998E-2</v>
      </c>
      <c r="DY273">
        <v>3.1</v>
      </c>
      <c r="DZ273">
        <v>5</v>
      </c>
      <c r="EC273">
        <v>809.51499999999999</v>
      </c>
      <c r="ED273">
        <v>11.3489</v>
      </c>
      <c r="EE273">
        <v>280.19900000000001</v>
      </c>
      <c r="EF273">
        <v>1088.76</v>
      </c>
      <c r="EG273">
        <v>0</v>
      </c>
      <c r="EH273">
        <v>-4034.13</v>
      </c>
      <c r="EI273">
        <v>0</v>
      </c>
      <c r="EJ273">
        <v>0</v>
      </c>
      <c r="EK273">
        <v>505.55700000000002</v>
      </c>
      <c r="EL273">
        <v>1998.73</v>
      </c>
      <c r="EM273">
        <v>2025.88</v>
      </c>
      <c r="EN273">
        <v>119.621</v>
      </c>
      <c r="EO273">
        <v>2805.49</v>
      </c>
      <c r="EP273">
        <v>0</v>
      </c>
      <c r="EQ273">
        <v>0</v>
      </c>
      <c r="ER273">
        <v>0</v>
      </c>
      <c r="ES273">
        <v>0</v>
      </c>
      <c r="ET273">
        <v>0</v>
      </c>
      <c r="EU273">
        <v>9.4700000000000006</v>
      </c>
      <c r="EV273">
        <v>1.6</v>
      </c>
      <c r="EW273">
        <v>3.61</v>
      </c>
      <c r="EX273">
        <v>13.42</v>
      </c>
      <c r="EY273">
        <v>0</v>
      </c>
      <c r="EZ273">
        <v>-43.7</v>
      </c>
      <c r="FA273">
        <v>0</v>
      </c>
      <c r="FB273">
        <v>0</v>
      </c>
      <c r="FC273">
        <v>7.31</v>
      </c>
      <c r="FD273">
        <v>26.63</v>
      </c>
      <c r="FE273">
        <v>27.03</v>
      </c>
      <c r="FF273">
        <v>1.63</v>
      </c>
      <c r="FG273">
        <v>47</v>
      </c>
      <c r="FT273">
        <v>0</v>
      </c>
      <c r="FU273">
        <v>0.12640899999999999</v>
      </c>
      <c r="FV273">
        <v>3.1995599999999999E-2</v>
      </c>
      <c r="FW273">
        <v>8.4695199999999998E-2</v>
      </c>
      <c r="FX273">
        <v>0</v>
      </c>
      <c r="FY273">
        <v>-4.80883E-2</v>
      </c>
      <c r="FZ273">
        <v>0</v>
      </c>
      <c r="GA273">
        <v>0</v>
      </c>
      <c r="GB273">
        <v>0.134212</v>
      </c>
      <c r="GC273">
        <v>0.38105499999999998</v>
      </c>
      <c r="GD273">
        <v>0.30364400000000002</v>
      </c>
      <c r="GE273">
        <v>2.03874E-2</v>
      </c>
      <c r="GF273">
        <v>1.0343100000000001</v>
      </c>
      <c r="GG273">
        <v>1490.89</v>
      </c>
      <c r="GH273">
        <v>84.858800000000002</v>
      </c>
      <c r="GI273">
        <v>280.19900000000001</v>
      </c>
      <c r="GJ273">
        <v>2675.87</v>
      </c>
      <c r="GK273">
        <v>2135</v>
      </c>
      <c r="GL273">
        <v>2349</v>
      </c>
      <c r="GM273">
        <v>2531</v>
      </c>
      <c r="GN273">
        <v>297.5</v>
      </c>
      <c r="GO273">
        <v>11844.3</v>
      </c>
      <c r="GP273">
        <v>0</v>
      </c>
      <c r="GQ273">
        <v>0</v>
      </c>
      <c r="GR273">
        <v>0</v>
      </c>
      <c r="GS273">
        <v>0</v>
      </c>
      <c r="GT273">
        <v>17.440000000000001</v>
      </c>
      <c r="GU273">
        <v>6.29</v>
      </c>
      <c r="GV273">
        <v>3.61</v>
      </c>
      <c r="GW273">
        <v>34.31</v>
      </c>
      <c r="GX273">
        <v>31.2</v>
      </c>
      <c r="GY273">
        <v>31.23</v>
      </c>
      <c r="GZ273">
        <v>34.090000000000003</v>
      </c>
      <c r="HA273">
        <v>4.33</v>
      </c>
      <c r="HB273">
        <v>162.5</v>
      </c>
      <c r="HC273">
        <v>17.440000000000001</v>
      </c>
      <c r="HD273">
        <v>6.29</v>
      </c>
      <c r="HE273">
        <v>3.61</v>
      </c>
      <c r="HF273">
        <v>34.31</v>
      </c>
      <c r="HG273">
        <v>31.2</v>
      </c>
      <c r="HH273">
        <v>31.23</v>
      </c>
      <c r="HI273">
        <v>34.090000000000003</v>
      </c>
      <c r="HJ273">
        <v>4.33</v>
      </c>
      <c r="HK273">
        <v>162.5</v>
      </c>
      <c r="ID273">
        <v>0</v>
      </c>
      <c r="IE273">
        <v>0.29456500000000002</v>
      </c>
      <c r="IF273">
        <v>3.1995599999999999E-2</v>
      </c>
      <c r="IG273">
        <v>0.34789300000000001</v>
      </c>
      <c r="IH273">
        <v>0.62342900000000001</v>
      </c>
      <c r="II273">
        <v>0.35041600000000001</v>
      </c>
      <c r="IJ273">
        <v>0.41447200000000001</v>
      </c>
      <c r="IK273">
        <v>6.2929700000000005E-2</v>
      </c>
      <c r="IL273">
        <v>2.1257000000000001</v>
      </c>
      <c r="IM273">
        <v>55.8</v>
      </c>
      <c r="IN273">
        <v>26.9</v>
      </c>
      <c r="IO273">
        <v>28.9</v>
      </c>
      <c r="IP273">
        <v>56.8</v>
      </c>
      <c r="IQ273">
        <v>26.9</v>
      </c>
      <c r="IR273">
        <v>29.9</v>
      </c>
      <c r="IU273">
        <v>28.1</v>
      </c>
      <c r="IV273">
        <v>0</v>
      </c>
      <c r="IW273">
        <v>29.57</v>
      </c>
      <c r="IX273">
        <v>0</v>
      </c>
      <c r="IY273">
        <v>28.1</v>
      </c>
      <c r="IZ273">
        <v>0</v>
      </c>
      <c r="JA273">
        <v>61.65</v>
      </c>
      <c r="JB273">
        <v>0</v>
      </c>
      <c r="JK273">
        <v>1</v>
      </c>
      <c r="JL273">
        <v>2.64316</v>
      </c>
      <c r="JM273">
        <v>2.64316</v>
      </c>
      <c r="JP273">
        <v>4035.31</v>
      </c>
      <c r="JQ273">
        <v>2.64316</v>
      </c>
      <c r="JR273">
        <v>0.23</v>
      </c>
      <c r="JS273">
        <v>0.18</v>
      </c>
      <c r="JT273">
        <v>0.88</v>
      </c>
      <c r="JU273">
        <v>0.24</v>
      </c>
      <c r="JV273">
        <v>0.18</v>
      </c>
      <c r="JW273">
        <v>0.9</v>
      </c>
      <c r="JZ273">
        <v>1</v>
      </c>
      <c r="KA273">
        <v>1</v>
      </c>
      <c r="KB273">
        <v>18.4328</v>
      </c>
      <c r="KC273">
        <v>18.625299999999999</v>
      </c>
      <c r="KD273">
        <v>20.849900000000002</v>
      </c>
      <c r="KE273">
        <v>21.091799999999999</v>
      </c>
      <c r="KF273">
        <v>24.885200000000001</v>
      </c>
      <c r="KG273">
        <v>25.209399999999999</v>
      </c>
      <c r="KJ273">
        <v>168.37899999999999</v>
      </c>
      <c r="KK273">
        <v>3.3559600000000001</v>
      </c>
      <c r="KL273">
        <v>51.96</v>
      </c>
      <c r="KM273">
        <v>193.34299999999999</v>
      </c>
      <c r="KN273">
        <v>0</v>
      </c>
      <c r="KO273">
        <v>-416.95499999999998</v>
      </c>
      <c r="KP273">
        <v>0</v>
      </c>
      <c r="KQ273">
        <v>0</v>
      </c>
      <c r="KR273">
        <v>110.455</v>
      </c>
      <c r="KS273">
        <v>347.63900000000001</v>
      </c>
      <c r="KT273">
        <v>395.209</v>
      </c>
      <c r="KU273">
        <v>26.3203</v>
      </c>
      <c r="KV273">
        <v>879.70699999999999</v>
      </c>
      <c r="KW273">
        <v>0</v>
      </c>
      <c r="KX273">
        <v>0</v>
      </c>
      <c r="KY273">
        <v>0</v>
      </c>
      <c r="KZ273">
        <v>0</v>
      </c>
      <c r="LA273">
        <v>0</v>
      </c>
      <c r="LB273">
        <v>185.24</v>
      </c>
      <c r="LC273">
        <v>6.0255900000000002</v>
      </c>
      <c r="LD273">
        <v>51.96</v>
      </c>
      <c r="LE273">
        <v>189.63</v>
      </c>
      <c r="LF273">
        <v>-416.95499999999998</v>
      </c>
      <c r="LG273">
        <v>110.455</v>
      </c>
      <c r="LH273">
        <v>348.33800000000002</v>
      </c>
      <c r="LI273">
        <v>395.209</v>
      </c>
      <c r="LJ273">
        <v>26.3203</v>
      </c>
      <c r="LK273">
        <v>896.22299999999996</v>
      </c>
      <c r="LL273">
        <v>0</v>
      </c>
      <c r="LM273">
        <v>0</v>
      </c>
      <c r="LN273">
        <v>0</v>
      </c>
      <c r="LO273">
        <v>0</v>
      </c>
      <c r="LP273">
        <v>309.41399999999999</v>
      </c>
      <c r="LQ273">
        <v>22.155799999999999</v>
      </c>
      <c r="LR273">
        <v>51.96</v>
      </c>
      <c r="LS273">
        <v>482.85</v>
      </c>
      <c r="LT273">
        <v>466.012</v>
      </c>
      <c r="LU273">
        <v>457.12900000000002</v>
      </c>
      <c r="LV273">
        <v>502.21600000000001</v>
      </c>
      <c r="LW273">
        <v>78.617400000000004</v>
      </c>
      <c r="LX273">
        <v>2370.35</v>
      </c>
      <c r="LY273">
        <v>0</v>
      </c>
      <c r="LZ273">
        <v>0</v>
      </c>
      <c r="MA273">
        <v>0</v>
      </c>
      <c r="MB273">
        <v>0</v>
      </c>
    </row>
    <row r="274" spans="1:340" x14ac:dyDescent="0.25">
      <c r="A274" s="26">
        <v>44502.6330787037</v>
      </c>
      <c r="B274" t="s">
        <v>1614</v>
      </c>
      <c r="C274" t="s">
        <v>1205</v>
      </c>
      <c r="D274">
        <v>7</v>
      </c>
      <c r="E274">
        <v>1</v>
      </c>
      <c r="F274">
        <v>2100</v>
      </c>
      <c r="G274" t="s">
        <v>87</v>
      </c>
      <c r="H274" t="s">
        <v>393</v>
      </c>
      <c r="I274">
        <v>0.51</v>
      </c>
      <c r="J274">
        <v>0.4</v>
      </c>
      <c r="K274">
        <v>0.4</v>
      </c>
      <c r="L274">
        <v>26.8</v>
      </c>
      <c r="O274">
        <v>279.33800000000002</v>
      </c>
      <c r="P274">
        <v>0</v>
      </c>
      <c r="Q274">
        <v>279.63499999999999</v>
      </c>
      <c r="R274">
        <v>1034.25</v>
      </c>
      <c r="S274">
        <v>0</v>
      </c>
      <c r="T274">
        <v>-3981.22</v>
      </c>
      <c r="U274">
        <v>0</v>
      </c>
      <c r="V274">
        <v>0</v>
      </c>
      <c r="W274">
        <v>505.55700000000002</v>
      </c>
      <c r="X274">
        <v>1998.99</v>
      </c>
      <c r="Y274">
        <v>2025.88</v>
      </c>
      <c r="Z274">
        <v>119.621</v>
      </c>
      <c r="AA274">
        <v>2262.0500000000002</v>
      </c>
      <c r="AB274">
        <v>1593.22</v>
      </c>
      <c r="AC274">
        <v>0</v>
      </c>
      <c r="AD274">
        <v>0</v>
      </c>
      <c r="AE274">
        <v>0</v>
      </c>
      <c r="AF274">
        <v>0</v>
      </c>
      <c r="AG274">
        <v>0</v>
      </c>
      <c r="AH274">
        <v>0</v>
      </c>
      <c r="AI274">
        <v>3.32</v>
      </c>
      <c r="AJ274">
        <v>0</v>
      </c>
      <c r="AK274">
        <v>3.67</v>
      </c>
      <c r="AL274">
        <v>12.99</v>
      </c>
      <c r="AM274">
        <v>0</v>
      </c>
      <c r="AN274">
        <v>-43.47</v>
      </c>
      <c r="AO274">
        <v>0</v>
      </c>
      <c r="AP274">
        <v>0</v>
      </c>
      <c r="AQ274">
        <v>7.45</v>
      </c>
      <c r="AR274">
        <v>27.11</v>
      </c>
      <c r="AS274">
        <v>27.54</v>
      </c>
      <c r="AT274">
        <v>1.66</v>
      </c>
      <c r="AU274">
        <v>40.270000000000003</v>
      </c>
      <c r="AV274">
        <v>19.98</v>
      </c>
      <c r="BI274">
        <v>0</v>
      </c>
      <c r="BJ274">
        <v>0</v>
      </c>
      <c r="BK274">
        <v>3.1931099999999997E-2</v>
      </c>
      <c r="BL274">
        <v>7.1954900000000002E-2</v>
      </c>
      <c r="BM274">
        <v>0</v>
      </c>
      <c r="BN274">
        <v>-3.3582099999999997E-2</v>
      </c>
      <c r="BO274">
        <v>0</v>
      </c>
      <c r="BP274">
        <v>0</v>
      </c>
      <c r="BQ274">
        <v>0.134212</v>
      </c>
      <c r="BR274">
        <v>0.38014199999999998</v>
      </c>
      <c r="BS274">
        <v>0.30364400000000002</v>
      </c>
      <c r="BT274">
        <v>2.03874E-2</v>
      </c>
      <c r="BU274">
        <v>0.90869</v>
      </c>
      <c r="BV274">
        <v>0.10388600000000001</v>
      </c>
      <c r="BW274">
        <v>331.16500000000002</v>
      </c>
      <c r="BX274">
        <v>1.19773</v>
      </c>
      <c r="BY274">
        <v>279.63499999999999</v>
      </c>
      <c r="BZ274">
        <v>1012.39</v>
      </c>
      <c r="CA274">
        <v>-3981.22</v>
      </c>
      <c r="CB274">
        <v>505.55700000000002</v>
      </c>
      <c r="CC274">
        <v>2003.04</v>
      </c>
      <c r="CD274">
        <v>2025.88</v>
      </c>
      <c r="CE274">
        <v>119.621</v>
      </c>
      <c r="CF274">
        <v>2297.27</v>
      </c>
      <c r="CG274">
        <v>1624.39</v>
      </c>
      <c r="CH274">
        <v>0</v>
      </c>
      <c r="CI274">
        <v>0</v>
      </c>
      <c r="CJ274">
        <v>0</v>
      </c>
      <c r="CK274">
        <v>0</v>
      </c>
      <c r="CL274">
        <v>0</v>
      </c>
      <c r="CM274">
        <v>3.95</v>
      </c>
      <c r="CN274">
        <v>0.17</v>
      </c>
      <c r="CO274">
        <v>3.67</v>
      </c>
      <c r="CP274">
        <v>12.7</v>
      </c>
      <c r="CQ274">
        <v>-43.45</v>
      </c>
      <c r="CR274">
        <v>7.45</v>
      </c>
      <c r="CS274">
        <v>27.17</v>
      </c>
      <c r="CT274">
        <v>27.54</v>
      </c>
      <c r="CU274">
        <v>1.66</v>
      </c>
      <c r="CV274">
        <v>40.86</v>
      </c>
      <c r="CW274">
        <v>20.49</v>
      </c>
      <c r="DH274">
        <v>0</v>
      </c>
      <c r="DI274">
        <v>1.3459399999999999E-3</v>
      </c>
      <c r="DJ274">
        <v>3.1931099999999997E-2</v>
      </c>
      <c r="DK274">
        <v>6.7387699999999995E-2</v>
      </c>
      <c r="DL274">
        <v>-3.3582099999999997E-2</v>
      </c>
      <c r="DM274">
        <v>0.134212</v>
      </c>
      <c r="DN274">
        <v>0.38103300000000001</v>
      </c>
      <c r="DO274">
        <v>0.30364400000000002</v>
      </c>
      <c r="DP274">
        <v>2.03874E-2</v>
      </c>
      <c r="DQ274">
        <v>0.90635900000000003</v>
      </c>
      <c r="DR274">
        <v>0.100665</v>
      </c>
      <c r="DS274" t="s">
        <v>1352</v>
      </c>
      <c r="DT274" t="s">
        <v>670</v>
      </c>
      <c r="DU274" t="s">
        <v>665</v>
      </c>
      <c r="DV274" t="s">
        <v>501</v>
      </c>
      <c r="DW274">
        <v>-2.3303E-3</v>
      </c>
      <c r="DX274">
        <v>-3.2213300000000001E-3</v>
      </c>
      <c r="DY274">
        <v>1.4</v>
      </c>
      <c r="DZ274">
        <v>2.5</v>
      </c>
      <c r="EC274">
        <v>279.33800000000002</v>
      </c>
      <c r="ED274">
        <v>0</v>
      </c>
      <c r="EE274">
        <v>279.63499999999999</v>
      </c>
      <c r="EF274">
        <v>1034.25</v>
      </c>
      <c r="EG274">
        <v>0</v>
      </c>
      <c r="EH274">
        <v>-3981.22</v>
      </c>
      <c r="EI274">
        <v>0</v>
      </c>
      <c r="EJ274">
        <v>0</v>
      </c>
      <c r="EK274">
        <v>505.55700000000002</v>
      </c>
      <c r="EL274">
        <v>1998.99</v>
      </c>
      <c r="EM274">
        <v>2025.88</v>
      </c>
      <c r="EN274">
        <v>119.621</v>
      </c>
      <c r="EO274">
        <v>2262.0500000000002</v>
      </c>
      <c r="EP274">
        <v>0</v>
      </c>
      <c r="EQ274">
        <v>0</v>
      </c>
      <c r="ER274">
        <v>0</v>
      </c>
      <c r="ES274">
        <v>0</v>
      </c>
      <c r="ET274">
        <v>0</v>
      </c>
      <c r="EU274">
        <v>3.32</v>
      </c>
      <c r="EV274">
        <v>0</v>
      </c>
      <c r="EW274">
        <v>3.67</v>
      </c>
      <c r="EX274">
        <v>12.99</v>
      </c>
      <c r="EY274">
        <v>0</v>
      </c>
      <c r="EZ274">
        <v>-43.47</v>
      </c>
      <c r="FA274">
        <v>0</v>
      </c>
      <c r="FB274">
        <v>0</v>
      </c>
      <c r="FC274">
        <v>7.45</v>
      </c>
      <c r="FD274">
        <v>27.11</v>
      </c>
      <c r="FE274">
        <v>27.54</v>
      </c>
      <c r="FF274">
        <v>1.66</v>
      </c>
      <c r="FG274">
        <v>40.270000000000003</v>
      </c>
      <c r="FT274">
        <v>0</v>
      </c>
      <c r="FU274">
        <v>0</v>
      </c>
      <c r="FV274">
        <v>3.1931099999999997E-2</v>
      </c>
      <c r="FW274">
        <v>7.1954900000000002E-2</v>
      </c>
      <c r="FX274">
        <v>0</v>
      </c>
      <c r="FY274">
        <v>-3.3582099999999997E-2</v>
      </c>
      <c r="FZ274">
        <v>0</v>
      </c>
      <c r="GA274">
        <v>0</v>
      </c>
      <c r="GB274">
        <v>0.134212</v>
      </c>
      <c r="GC274">
        <v>0.38014199999999998</v>
      </c>
      <c r="GD274">
        <v>0.30364400000000002</v>
      </c>
      <c r="GE274">
        <v>2.03874E-2</v>
      </c>
      <c r="GF274">
        <v>0.90869</v>
      </c>
      <c r="GG274">
        <v>601.39200000000005</v>
      </c>
      <c r="GH274">
        <v>23.8598</v>
      </c>
      <c r="GI274">
        <v>279.63499999999999</v>
      </c>
      <c r="GJ274">
        <v>2630.43</v>
      </c>
      <c r="GK274">
        <v>2135</v>
      </c>
      <c r="GL274">
        <v>2349</v>
      </c>
      <c r="GM274">
        <v>2531</v>
      </c>
      <c r="GN274">
        <v>297.5</v>
      </c>
      <c r="GO274">
        <v>10847.8</v>
      </c>
      <c r="GP274">
        <v>0</v>
      </c>
      <c r="GQ274">
        <v>0</v>
      </c>
      <c r="GR274">
        <v>0</v>
      </c>
      <c r="GS274">
        <v>0</v>
      </c>
      <c r="GT274">
        <v>7.16</v>
      </c>
      <c r="GU274">
        <v>2.38</v>
      </c>
      <c r="GV274">
        <v>3.67</v>
      </c>
      <c r="GW274">
        <v>34.270000000000003</v>
      </c>
      <c r="GX274">
        <v>31.8</v>
      </c>
      <c r="GY274">
        <v>31.81</v>
      </c>
      <c r="GZ274">
        <v>34.72</v>
      </c>
      <c r="HA274">
        <v>4.42</v>
      </c>
      <c r="HB274">
        <v>150.22999999999999</v>
      </c>
      <c r="HC274">
        <v>7.16</v>
      </c>
      <c r="HD274">
        <v>2.38</v>
      </c>
      <c r="HE274">
        <v>3.67</v>
      </c>
      <c r="HF274">
        <v>34.270000000000003</v>
      </c>
      <c r="HG274">
        <v>31.8</v>
      </c>
      <c r="HH274">
        <v>31.81</v>
      </c>
      <c r="HI274">
        <v>34.72</v>
      </c>
      <c r="HJ274">
        <v>4.42</v>
      </c>
      <c r="HK274">
        <v>150.22999999999999</v>
      </c>
      <c r="ID274">
        <v>0</v>
      </c>
      <c r="IE274">
        <v>0.13691200000000001</v>
      </c>
      <c r="IF274">
        <v>3.1931099999999997E-2</v>
      </c>
      <c r="IG274">
        <v>0.30776500000000001</v>
      </c>
      <c r="IH274">
        <v>0.62342900000000001</v>
      </c>
      <c r="II274">
        <v>0.35041600000000001</v>
      </c>
      <c r="IJ274">
        <v>0.41447200000000001</v>
      </c>
      <c r="IK274">
        <v>6.2929700000000005E-2</v>
      </c>
      <c r="IL274">
        <v>1.9278599999999999</v>
      </c>
      <c r="IM274">
        <v>55.7</v>
      </c>
      <c r="IN274">
        <v>28.9</v>
      </c>
      <c r="IO274">
        <v>26.8</v>
      </c>
      <c r="IP274">
        <v>56.1</v>
      </c>
      <c r="IQ274">
        <v>28.9</v>
      </c>
      <c r="IR274">
        <v>27.2</v>
      </c>
      <c r="IU274">
        <v>19.98</v>
      </c>
      <c r="IV274">
        <v>0</v>
      </c>
      <c r="IW274">
        <v>20.49</v>
      </c>
      <c r="IX274">
        <v>0</v>
      </c>
      <c r="IY274">
        <v>19.98</v>
      </c>
      <c r="IZ274">
        <v>0</v>
      </c>
      <c r="JA274">
        <v>47.48</v>
      </c>
      <c r="JB274">
        <v>0</v>
      </c>
      <c r="JK274">
        <v>1</v>
      </c>
      <c r="JL274">
        <v>2.50867</v>
      </c>
      <c r="JM274">
        <v>2.50867</v>
      </c>
      <c r="JP274">
        <v>3982.39</v>
      </c>
      <c r="JQ274">
        <v>2.50867</v>
      </c>
      <c r="JR274">
        <v>0.23</v>
      </c>
      <c r="JS274">
        <v>0.18</v>
      </c>
      <c r="JT274">
        <v>0.76</v>
      </c>
      <c r="JU274">
        <v>0.23</v>
      </c>
      <c r="JV274">
        <v>0.18</v>
      </c>
      <c r="JW274">
        <v>0.77</v>
      </c>
      <c r="JZ274">
        <v>1</v>
      </c>
      <c r="KA274">
        <v>1</v>
      </c>
      <c r="KB274">
        <v>13.990399999999999</v>
      </c>
      <c r="KC274">
        <v>14.0923</v>
      </c>
      <c r="KD274">
        <v>15.8629</v>
      </c>
      <c r="KE274">
        <v>16.0029</v>
      </c>
      <c r="KF274">
        <v>18.654399999999999</v>
      </c>
      <c r="KG274">
        <v>18.851500000000001</v>
      </c>
      <c r="KJ274">
        <v>57.182400000000001</v>
      </c>
      <c r="KK274">
        <v>0</v>
      </c>
      <c r="KL274">
        <v>51.8553</v>
      </c>
      <c r="KM274">
        <v>184.602</v>
      </c>
      <c r="KN274">
        <v>0</v>
      </c>
      <c r="KO274">
        <v>-409.25799999999998</v>
      </c>
      <c r="KP274">
        <v>0</v>
      </c>
      <c r="KQ274">
        <v>0</v>
      </c>
      <c r="KR274">
        <v>110.455</v>
      </c>
      <c r="KS274">
        <v>347.65300000000002</v>
      </c>
      <c r="KT274">
        <v>395.209</v>
      </c>
      <c r="KU274">
        <v>26.3203</v>
      </c>
      <c r="KV274">
        <v>764.01900000000001</v>
      </c>
      <c r="KW274">
        <v>0</v>
      </c>
      <c r="KX274">
        <v>0</v>
      </c>
      <c r="KY274">
        <v>0</v>
      </c>
      <c r="KZ274">
        <v>0</v>
      </c>
      <c r="LA274">
        <v>0</v>
      </c>
      <c r="LB274">
        <v>68.245800000000003</v>
      </c>
      <c r="LC274">
        <v>0.31492500000000001</v>
      </c>
      <c r="LD274">
        <v>51.8553</v>
      </c>
      <c r="LE274">
        <v>180.96700000000001</v>
      </c>
      <c r="LF274">
        <v>-409.25799999999998</v>
      </c>
      <c r="LG274">
        <v>110.455</v>
      </c>
      <c r="LH274">
        <v>348.36700000000002</v>
      </c>
      <c r="LI274">
        <v>395.209</v>
      </c>
      <c r="LJ274">
        <v>26.3203</v>
      </c>
      <c r="LK274">
        <v>772.47500000000002</v>
      </c>
      <c r="LL274">
        <v>0</v>
      </c>
      <c r="LM274">
        <v>0</v>
      </c>
      <c r="LN274">
        <v>0</v>
      </c>
      <c r="LO274">
        <v>0</v>
      </c>
      <c r="LP274">
        <v>123.211</v>
      </c>
      <c r="LQ274">
        <v>6.55762</v>
      </c>
      <c r="LR274">
        <v>51.8553</v>
      </c>
      <c r="LS274">
        <v>475.01299999999998</v>
      </c>
      <c r="LT274">
        <v>466.012</v>
      </c>
      <c r="LU274">
        <v>457.12900000000002</v>
      </c>
      <c r="LV274">
        <v>502.21600000000001</v>
      </c>
      <c r="LW274">
        <v>78.617400000000004</v>
      </c>
      <c r="LX274">
        <v>2160.61</v>
      </c>
      <c r="LY274">
        <v>0</v>
      </c>
      <c r="LZ274">
        <v>0</v>
      </c>
      <c r="MA274">
        <v>0</v>
      </c>
      <c r="MB274">
        <v>0</v>
      </c>
    </row>
    <row r="275" spans="1:340" x14ac:dyDescent="0.25">
      <c r="A275" s="26">
        <v>44502.633437500001</v>
      </c>
      <c r="B275" t="s">
        <v>1615</v>
      </c>
      <c r="C275" t="s">
        <v>1207</v>
      </c>
      <c r="D275">
        <v>8</v>
      </c>
      <c r="E275">
        <v>1</v>
      </c>
      <c r="F275">
        <v>2100</v>
      </c>
      <c r="G275" t="s">
        <v>87</v>
      </c>
      <c r="H275" t="s">
        <v>393</v>
      </c>
      <c r="I275">
        <v>2.71</v>
      </c>
      <c r="J275">
        <v>1.6</v>
      </c>
      <c r="K275">
        <v>1.5</v>
      </c>
      <c r="L275">
        <v>24.2</v>
      </c>
      <c r="O275">
        <v>383.56599999999997</v>
      </c>
      <c r="P275">
        <v>125.21899999999999</v>
      </c>
      <c r="Q275">
        <v>280.73099999999999</v>
      </c>
      <c r="R275">
        <v>999.80799999999999</v>
      </c>
      <c r="S275">
        <v>0</v>
      </c>
      <c r="T275">
        <v>-4165.18</v>
      </c>
      <c r="U275">
        <v>0</v>
      </c>
      <c r="V275">
        <v>0</v>
      </c>
      <c r="W275">
        <v>505.55700000000002</v>
      </c>
      <c r="X275">
        <v>2014.22</v>
      </c>
      <c r="Y275">
        <v>2025.88</v>
      </c>
      <c r="Z275">
        <v>119.621</v>
      </c>
      <c r="AA275">
        <v>2289.42</v>
      </c>
      <c r="AB275">
        <v>1789.32</v>
      </c>
      <c r="AC275">
        <v>0</v>
      </c>
      <c r="AD275">
        <v>0</v>
      </c>
      <c r="AE275">
        <v>0</v>
      </c>
      <c r="AF275">
        <v>0</v>
      </c>
      <c r="AG275">
        <v>0</v>
      </c>
      <c r="AH275">
        <v>0</v>
      </c>
      <c r="AI275">
        <v>4.42</v>
      </c>
      <c r="AJ275">
        <v>6.9</v>
      </c>
      <c r="AK275">
        <v>3.57</v>
      </c>
      <c r="AL275">
        <v>12.08</v>
      </c>
      <c r="AM275">
        <v>0</v>
      </c>
      <c r="AN275">
        <v>-45.93</v>
      </c>
      <c r="AO275">
        <v>0</v>
      </c>
      <c r="AP275">
        <v>0</v>
      </c>
      <c r="AQ275">
        <v>7.04</v>
      </c>
      <c r="AR275">
        <v>26.17</v>
      </c>
      <c r="AS275">
        <v>26.6</v>
      </c>
      <c r="AT275">
        <v>1.57</v>
      </c>
      <c r="AU275">
        <v>42.42</v>
      </c>
      <c r="AV275">
        <v>26.97</v>
      </c>
      <c r="BI275">
        <v>0</v>
      </c>
      <c r="BJ275">
        <v>0.318747</v>
      </c>
      <c r="BK275">
        <v>3.2056300000000003E-2</v>
      </c>
      <c r="BL275">
        <v>0.102386</v>
      </c>
      <c r="BM275">
        <v>0</v>
      </c>
      <c r="BN275">
        <v>-3.5978099999999999E-2</v>
      </c>
      <c r="BO275">
        <v>0</v>
      </c>
      <c r="BP275">
        <v>0</v>
      </c>
      <c r="BQ275">
        <v>0.134212</v>
      </c>
      <c r="BR275">
        <v>0.38505200000000001</v>
      </c>
      <c r="BS275">
        <v>0.30364400000000002</v>
      </c>
      <c r="BT275">
        <v>2.03874E-2</v>
      </c>
      <c r="BU275">
        <v>1.26051</v>
      </c>
      <c r="BV275">
        <v>0.45318900000000001</v>
      </c>
      <c r="BW275">
        <v>452.43200000000002</v>
      </c>
      <c r="BX275">
        <v>159.76</v>
      </c>
      <c r="BY275">
        <v>280.73099999999999</v>
      </c>
      <c r="BZ275">
        <v>988.66399999999999</v>
      </c>
      <c r="CA275">
        <v>-4165.18</v>
      </c>
      <c r="CB275">
        <v>505.55700000000002</v>
      </c>
      <c r="CC275">
        <v>2018.78</v>
      </c>
      <c r="CD275">
        <v>2025.88</v>
      </c>
      <c r="CE275">
        <v>119.621</v>
      </c>
      <c r="CF275">
        <v>2386.25</v>
      </c>
      <c r="CG275">
        <v>1881.59</v>
      </c>
      <c r="CH275">
        <v>0</v>
      </c>
      <c r="CI275">
        <v>0</v>
      </c>
      <c r="CJ275">
        <v>0</v>
      </c>
      <c r="CK275">
        <v>0</v>
      </c>
      <c r="CL275">
        <v>0</v>
      </c>
      <c r="CM275">
        <v>5.23</v>
      </c>
      <c r="CN275">
        <v>8.93</v>
      </c>
      <c r="CO275">
        <v>3.57</v>
      </c>
      <c r="CP275">
        <v>11.95</v>
      </c>
      <c r="CQ275">
        <v>-45.93</v>
      </c>
      <c r="CR275">
        <v>7.04</v>
      </c>
      <c r="CS275">
        <v>26.23</v>
      </c>
      <c r="CT275">
        <v>26.6</v>
      </c>
      <c r="CU275">
        <v>1.57</v>
      </c>
      <c r="CV275">
        <v>45.19</v>
      </c>
      <c r="CW275">
        <v>29.68</v>
      </c>
      <c r="DH275">
        <v>0</v>
      </c>
      <c r="DI275">
        <v>0.44655099999999998</v>
      </c>
      <c r="DJ275">
        <v>3.2056300000000003E-2</v>
      </c>
      <c r="DK275">
        <v>0.10115300000000001</v>
      </c>
      <c r="DL275">
        <v>-3.5978099999999999E-2</v>
      </c>
      <c r="DM275">
        <v>0.134212</v>
      </c>
      <c r="DN275">
        <v>0.38576500000000002</v>
      </c>
      <c r="DO275">
        <v>0.30364400000000002</v>
      </c>
      <c r="DP275">
        <v>2.03874E-2</v>
      </c>
      <c r="DQ275">
        <v>1.3877900000000001</v>
      </c>
      <c r="DR275">
        <v>0.57976000000000005</v>
      </c>
      <c r="DS275" t="s">
        <v>1352</v>
      </c>
      <c r="DT275" t="s">
        <v>670</v>
      </c>
      <c r="DU275" t="s">
        <v>665</v>
      </c>
      <c r="DV275" t="s">
        <v>501</v>
      </c>
      <c r="DW275">
        <v>0.12728300000000001</v>
      </c>
      <c r="DX275">
        <v>0.12657099999999999</v>
      </c>
      <c r="DY275">
        <v>6.1</v>
      </c>
      <c r="DZ275">
        <v>9.1</v>
      </c>
      <c r="EC275">
        <v>383.56599999999997</v>
      </c>
      <c r="ED275">
        <v>125.21899999999999</v>
      </c>
      <c r="EE275">
        <v>280.73099999999999</v>
      </c>
      <c r="EF275">
        <v>999.80799999999999</v>
      </c>
      <c r="EG275">
        <v>0</v>
      </c>
      <c r="EH275">
        <v>-4165.18</v>
      </c>
      <c r="EI275">
        <v>0</v>
      </c>
      <c r="EJ275">
        <v>0</v>
      </c>
      <c r="EK275">
        <v>505.55700000000002</v>
      </c>
      <c r="EL275">
        <v>2014.22</v>
      </c>
      <c r="EM275">
        <v>2025.88</v>
      </c>
      <c r="EN275">
        <v>119.621</v>
      </c>
      <c r="EO275">
        <v>2289.42</v>
      </c>
      <c r="EP275">
        <v>0</v>
      </c>
      <c r="EQ275">
        <v>0</v>
      </c>
      <c r="ER275">
        <v>0</v>
      </c>
      <c r="ES275">
        <v>0</v>
      </c>
      <c r="ET275">
        <v>0</v>
      </c>
      <c r="EU275">
        <v>4.42</v>
      </c>
      <c r="EV275">
        <v>6.9</v>
      </c>
      <c r="EW275">
        <v>3.57</v>
      </c>
      <c r="EX275">
        <v>12.08</v>
      </c>
      <c r="EY275">
        <v>0</v>
      </c>
      <c r="EZ275">
        <v>-45.93</v>
      </c>
      <c r="FA275">
        <v>0</v>
      </c>
      <c r="FB275">
        <v>0</v>
      </c>
      <c r="FC275">
        <v>7.04</v>
      </c>
      <c r="FD275">
        <v>26.17</v>
      </c>
      <c r="FE275">
        <v>26.6</v>
      </c>
      <c r="FF275">
        <v>1.57</v>
      </c>
      <c r="FG275">
        <v>42.42</v>
      </c>
      <c r="FT275">
        <v>0</v>
      </c>
      <c r="FU275">
        <v>0.318747</v>
      </c>
      <c r="FV275">
        <v>3.2056300000000003E-2</v>
      </c>
      <c r="FW275">
        <v>0.102386</v>
      </c>
      <c r="FX275">
        <v>0</v>
      </c>
      <c r="FY275">
        <v>-3.5978099999999999E-2</v>
      </c>
      <c r="FZ275">
        <v>0</v>
      </c>
      <c r="GA275">
        <v>0</v>
      </c>
      <c r="GB275">
        <v>0.134212</v>
      </c>
      <c r="GC275">
        <v>0.38505200000000001</v>
      </c>
      <c r="GD275">
        <v>0.30364400000000002</v>
      </c>
      <c r="GE275">
        <v>2.03874E-2</v>
      </c>
      <c r="GF275">
        <v>1.26051</v>
      </c>
      <c r="GG275">
        <v>1077.01</v>
      </c>
      <c r="GH275">
        <v>652.05399999999997</v>
      </c>
      <c r="GI275">
        <v>280.73099999999999</v>
      </c>
      <c r="GJ275">
        <v>2564.7399999999998</v>
      </c>
      <c r="GK275">
        <v>2135</v>
      </c>
      <c r="GL275">
        <v>2349</v>
      </c>
      <c r="GM275">
        <v>2531</v>
      </c>
      <c r="GN275">
        <v>297.5</v>
      </c>
      <c r="GO275">
        <v>11887</v>
      </c>
      <c r="GP275">
        <v>0</v>
      </c>
      <c r="GQ275">
        <v>0</v>
      </c>
      <c r="GR275">
        <v>0</v>
      </c>
      <c r="GS275">
        <v>0</v>
      </c>
      <c r="GT275">
        <v>12.43</v>
      </c>
      <c r="GU275">
        <v>29.78</v>
      </c>
      <c r="GV275">
        <v>3.57</v>
      </c>
      <c r="GW275">
        <v>31.4</v>
      </c>
      <c r="GX275">
        <v>30.04</v>
      </c>
      <c r="GY275">
        <v>30.76</v>
      </c>
      <c r="GZ275">
        <v>33.520000000000003</v>
      </c>
      <c r="HA275">
        <v>4</v>
      </c>
      <c r="HB275">
        <v>175.5</v>
      </c>
      <c r="HC275">
        <v>12.43</v>
      </c>
      <c r="HD275">
        <v>29.78</v>
      </c>
      <c r="HE275">
        <v>3.57</v>
      </c>
      <c r="HF275">
        <v>31.4</v>
      </c>
      <c r="HG275">
        <v>30.04</v>
      </c>
      <c r="HH275">
        <v>30.76</v>
      </c>
      <c r="HI275">
        <v>33.520000000000003</v>
      </c>
      <c r="HJ275">
        <v>4</v>
      </c>
      <c r="HK275">
        <v>175.5</v>
      </c>
      <c r="ID275">
        <v>0</v>
      </c>
      <c r="IE275">
        <v>1.2015499999999999</v>
      </c>
      <c r="IF275">
        <v>3.2056300000000003E-2</v>
      </c>
      <c r="IG275">
        <v>0.35764899999999999</v>
      </c>
      <c r="IH275">
        <v>0.62342900000000001</v>
      </c>
      <c r="II275">
        <v>0.35041600000000001</v>
      </c>
      <c r="IJ275">
        <v>0.41447200000000001</v>
      </c>
      <c r="IK275">
        <v>6.2929700000000005E-2</v>
      </c>
      <c r="IL275">
        <v>3.04251</v>
      </c>
      <c r="IM275">
        <v>50.3</v>
      </c>
      <c r="IN275">
        <v>26.1</v>
      </c>
      <c r="IO275">
        <v>24.2</v>
      </c>
      <c r="IP275">
        <v>51.9</v>
      </c>
      <c r="IQ275">
        <v>26.2</v>
      </c>
      <c r="IR275">
        <v>25.7</v>
      </c>
      <c r="IU275">
        <v>26.97</v>
      </c>
      <c r="IV275">
        <v>0</v>
      </c>
      <c r="IW275">
        <v>29.68</v>
      </c>
      <c r="IX275">
        <v>0</v>
      </c>
      <c r="IY275">
        <v>26.97</v>
      </c>
      <c r="IZ275">
        <v>0</v>
      </c>
      <c r="JA275">
        <v>77.180000000000007</v>
      </c>
      <c r="JB275">
        <v>0</v>
      </c>
      <c r="JK275">
        <v>1</v>
      </c>
      <c r="JL275">
        <v>2.7055400000000001</v>
      </c>
      <c r="JM275">
        <v>2.7055400000000001</v>
      </c>
      <c r="JP275">
        <v>4166.3999999999996</v>
      </c>
      <c r="JQ275">
        <v>2.7055400000000001</v>
      </c>
      <c r="JR275">
        <v>0.23</v>
      </c>
      <c r="JS275">
        <v>0.2</v>
      </c>
      <c r="JT275">
        <v>0.79</v>
      </c>
      <c r="JU275">
        <v>0.23</v>
      </c>
      <c r="JV275">
        <v>0.19</v>
      </c>
      <c r="JW275">
        <v>0.81</v>
      </c>
      <c r="JZ275">
        <v>1</v>
      </c>
      <c r="KA275">
        <v>1</v>
      </c>
      <c r="KB275">
        <v>15.662100000000001</v>
      </c>
      <c r="KC275">
        <v>15.7981</v>
      </c>
      <c r="KD275">
        <v>15.542899999999999</v>
      </c>
      <c r="KE275">
        <v>15.676399999999999</v>
      </c>
      <c r="KF275">
        <v>31.979199999999999</v>
      </c>
      <c r="KG275">
        <v>32.4482</v>
      </c>
      <c r="KJ275">
        <v>78.776300000000006</v>
      </c>
      <c r="KK275">
        <v>28.233699999999999</v>
      </c>
      <c r="KL275">
        <v>52.058500000000002</v>
      </c>
      <c r="KM275">
        <v>176.68100000000001</v>
      </c>
      <c r="KN275">
        <v>0</v>
      </c>
      <c r="KO275">
        <v>-429.05399999999997</v>
      </c>
      <c r="KP275">
        <v>0</v>
      </c>
      <c r="KQ275">
        <v>0</v>
      </c>
      <c r="KR275">
        <v>110.455</v>
      </c>
      <c r="KS275">
        <v>350.82600000000002</v>
      </c>
      <c r="KT275">
        <v>395.209</v>
      </c>
      <c r="KU275">
        <v>26.3203</v>
      </c>
      <c r="KV275">
        <v>789.50699999999995</v>
      </c>
      <c r="KW275">
        <v>0</v>
      </c>
      <c r="KX275">
        <v>0</v>
      </c>
      <c r="KY275">
        <v>0</v>
      </c>
      <c r="KZ275">
        <v>0</v>
      </c>
      <c r="LA275">
        <v>0</v>
      </c>
      <c r="LB275">
        <v>93.410700000000006</v>
      </c>
      <c r="LC275">
        <v>37.648299999999999</v>
      </c>
      <c r="LD275">
        <v>52.058500000000002</v>
      </c>
      <c r="LE275">
        <v>175.50899999999999</v>
      </c>
      <c r="LF275">
        <v>-429.05399999999997</v>
      </c>
      <c r="LG275">
        <v>110.455</v>
      </c>
      <c r="LH275">
        <v>351.625</v>
      </c>
      <c r="LI275">
        <v>395.209</v>
      </c>
      <c r="LJ275">
        <v>26.3203</v>
      </c>
      <c r="LK275">
        <v>813.18200000000002</v>
      </c>
      <c r="LL275">
        <v>0</v>
      </c>
      <c r="LM275">
        <v>0</v>
      </c>
      <c r="LN275">
        <v>0</v>
      </c>
      <c r="LO275">
        <v>0</v>
      </c>
      <c r="LP275">
        <v>219.672</v>
      </c>
      <c r="LQ275">
        <v>168.34200000000001</v>
      </c>
      <c r="LR275">
        <v>52.058500000000002</v>
      </c>
      <c r="LS275">
        <v>459.95299999999997</v>
      </c>
      <c r="LT275">
        <v>466.012</v>
      </c>
      <c r="LU275">
        <v>457.12900000000002</v>
      </c>
      <c r="LV275">
        <v>502.21600000000001</v>
      </c>
      <c r="LW275">
        <v>78.617400000000004</v>
      </c>
      <c r="LX275">
        <v>2404</v>
      </c>
      <c r="LY275">
        <v>0</v>
      </c>
      <c r="LZ275">
        <v>0</v>
      </c>
      <c r="MA275">
        <v>0</v>
      </c>
      <c r="MB275">
        <v>0</v>
      </c>
    </row>
    <row r="276" spans="1:340" x14ac:dyDescent="0.25">
      <c r="A276" s="26">
        <v>44502.633796296293</v>
      </c>
      <c r="B276" t="s">
        <v>1616</v>
      </c>
      <c r="C276" t="s">
        <v>1209</v>
      </c>
      <c r="D276">
        <v>9</v>
      </c>
      <c r="E276">
        <v>1</v>
      </c>
      <c r="F276">
        <v>2100</v>
      </c>
      <c r="G276" t="s">
        <v>87</v>
      </c>
      <c r="H276" t="s">
        <v>393</v>
      </c>
      <c r="I276">
        <v>3.64</v>
      </c>
      <c r="J276">
        <v>1.9</v>
      </c>
      <c r="K276">
        <v>1.8</v>
      </c>
      <c r="L276">
        <v>27.2</v>
      </c>
      <c r="O276">
        <v>597.15700000000004</v>
      </c>
      <c r="P276">
        <v>304.83499999999998</v>
      </c>
      <c r="Q276">
        <v>279.33999999999997</v>
      </c>
      <c r="R276">
        <v>992.92399999999998</v>
      </c>
      <c r="S276">
        <v>0</v>
      </c>
      <c r="T276">
        <v>-4383.76</v>
      </c>
      <c r="U276">
        <v>0</v>
      </c>
      <c r="V276">
        <v>0</v>
      </c>
      <c r="W276">
        <v>505.55700000000002</v>
      </c>
      <c r="X276">
        <v>2014.89</v>
      </c>
      <c r="Y276">
        <v>2025.88</v>
      </c>
      <c r="Z276">
        <v>119.621</v>
      </c>
      <c r="AA276">
        <v>2456.4499999999998</v>
      </c>
      <c r="AB276">
        <v>2174.2600000000002</v>
      </c>
      <c r="AC276">
        <v>0</v>
      </c>
      <c r="AD276">
        <v>0</v>
      </c>
      <c r="AE276">
        <v>0</v>
      </c>
      <c r="AF276">
        <v>0</v>
      </c>
      <c r="AG276">
        <v>0</v>
      </c>
      <c r="AH276">
        <v>0</v>
      </c>
      <c r="AI276">
        <v>6.85</v>
      </c>
      <c r="AJ276">
        <v>18.38</v>
      </c>
      <c r="AK276">
        <v>3.54</v>
      </c>
      <c r="AL276">
        <v>11.61</v>
      </c>
      <c r="AM276">
        <v>0</v>
      </c>
      <c r="AN276">
        <v>-47.63</v>
      </c>
      <c r="AO276">
        <v>0</v>
      </c>
      <c r="AP276">
        <v>0</v>
      </c>
      <c r="AQ276">
        <v>7.06</v>
      </c>
      <c r="AR276">
        <v>26.15</v>
      </c>
      <c r="AS276">
        <v>26.52</v>
      </c>
      <c r="AT276">
        <v>1.57</v>
      </c>
      <c r="AU276">
        <v>54.05</v>
      </c>
      <c r="AV276">
        <v>40.380000000000003</v>
      </c>
      <c r="BI276">
        <v>0</v>
      </c>
      <c r="BJ276">
        <v>1.01813</v>
      </c>
      <c r="BK276">
        <v>3.1897399999999999E-2</v>
      </c>
      <c r="BL276">
        <v>7.1839E-2</v>
      </c>
      <c r="BM276">
        <v>0</v>
      </c>
      <c r="BN276">
        <v>-4.7460700000000001E-2</v>
      </c>
      <c r="BO276">
        <v>0</v>
      </c>
      <c r="BP276">
        <v>0</v>
      </c>
      <c r="BQ276">
        <v>0.134212</v>
      </c>
      <c r="BR276">
        <v>0.387652</v>
      </c>
      <c r="BS276">
        <v>0.30364400000000002</v>
      </c>
      <c r="BT276">
        <v>2.03874E-2</v>
      </c>
      <c r="BU276">
        <v>1.9202999999999999</v>
      </c>
      <c r="BV276">
        <v>1.1218600000000001</v>
      </c>
      <c r="BW276">
        <v>668.39200000000005</v>
      </c>
      <c r="BX276">
        <v>373.65699999999998</v>
      </c>
      <c r="BY276">
        <v>279.33999999999997</v>
      </c>
      <c r="BZ276">
        <v>980.822</v>
      </c>
      <c r="CA276">
        <v>-4383.76</v>
      </c>
      <c r="CB276">
        <v>505.55700000000002</v>
      </c>
      <c r="CC276">
        <v>2019.52</v>
      </c>
      <c r="CD276">
        <v>2025.88</v>
      </c>
      <c r="CE276">
        <v>119.621</v>
      </c>
      <c r="CF276">
        <v>2589.04</v>
      </c>
      <c r="CG276">
        <v>2302.21</v>
      </c>
      <c r="CH276">
        <v>0</v>
      </c>
      <c r="CI276">
        <v>0</v>
      </c>
      <c r="CJ276">
        <v>0</v>
      </c>
      <c r="CK276">
        <v>0</v>
      </c>
      <c r="CL276">
        <v>0</v>
      </c>
      <c r="CM276">
        <v>7.68</v>
      </c>
      <c r="CN276">
        <v>21.3</v>
      </c>
      <c r="CO276">
        <v>3.54</v>
      </c>
      <c r="CP276">
        <v>11.5</v>
      </c>
      <c r="CQ276">
        <v>-47.63</v>
      </c>
      <c r="CR276">
        <v>7.06</v>
      </c>
      <c r="CS276">
        <v>26.21</v>
      </c>
      <c r="CT276">
        <v>26.52</v>
      </c>
      <c r="CU276">
        <v>1.57</v>
      </c>
      <c r="CV276">
        <v>57.75</v>
      </c>
      <c r="CW276">
        <v>44.02</v>
      </c>
      <c r="DH276">
        <v>0</v>
      </c>
      <c r="DI276">
        <v>1.17835</v>
      </c>
      <c r="DJ276">
        <v>3.1897399999999999E-2</v>
      </c>
      <c r="DK276">
        <v>7.5721200000000002E-2</v>
      </c>
      <c r="DL276">
        <v>-4.7460700000000001E-2</v>
      </c>
      <c r="DM276">
        <v>0.134212</v>
      </c>
      <c r="DN276">
        <v>0.388212</v>
      </c>
      <c r="DO276">
        <v>0.30364400000000002</v>
      </c>
      <c r="DP276">
        <v>2.03874E-2</v>
      </c>
      <c r="DQ276">
        <v>2.0849600000000001</v>
      </c>
      <c r="DR276">
        <v>1.2859700000000001</v>
      </c>
      <c r="DS276" t="s">
        <v>1352</v>
      </c>
      <c r="DT276" t="s">
        <v>670</v>
      </c>
      <c r="DU276" t="s">
        <v>665</v>
      </c>
      <c r="DV276" t="s">
        <v>501</v>
      </c>
      <c r="DW276">
        <v>0.164661</v>
      </c>
      <c r="DX276">
        <v>0.164101</v>
      </c>
      <c r="DY276">
        <v>6.4</v>
      </c>
      <c r="DZ276">
        <v>8.3000000000000007</v>
      </c>
      <c r="EC276">
        <v>597.15700000000004</v>
      </c>
      <c r="ED276">
        <v>304.83499999999998</v>
      </c>
      <c r="EE276">
        <v>279.33999999999997</v>
      </c>
      <c r="EF276">
        <v>992.92399999999998</v>
      </c>
      <c r="EG276">
        <v>0</v>
      </c>
      <c r="EH276">
        <v>-4383.76</v>
      </c>
      <c r="EI276">
        <v>0</v>
      </c>
      <c r="EJ276">
        <v>0</v>
      </c>
      <c r="EK276">
        <v>505.55700000000002</v>
      </c>
      <c r="EL276">
        <v>2014.89</v>
      </c>
      <c r="EM276">
        <v>2025.88</v>
      </c>
      <c r="EN276">
        <v>119.621</v>
      </c>
      <c r="EO276">
        <v>2456.4499999999998</v>
      </c>
      <c r="EP276">
        <v>0</v>
      </c>
      <c r="EQ276">
        <v>0</v>
      </c>
      <c r="ER276">
        <v>0</v>
      </c>
      <c r="ES276">
        <v>0</v>
      </c>
      <c r="ET276">
        <v>0</v>
      </c>
      <c r="EU276">
        <v>6.85</v>
      </c>
      <c r="EV276">
        <v>18.38</v>
      </c>
      <c r="EW276">
        <v>3.54</v>
      </c>
      <c r="EX276">
        <v>11.61</v>
      </c>
      <c r="EY276">
        <v>0</v>
      </c>
      <c r="EZ276">
        <v>-47.63</v>
      </c>
      <c r="FA276">
        <v>0</v>
      </c>
      <c r="FB276">
        <v>0</v>
      </c>
      <c r="FC276">
        <v>7.06</v>
      </c>
      <c r="FD276">
        <v>26.15</v>
      </c>
      <c r="FE276">
        <v>26.52</v>
      </c>
      <c r="FF276">
        <v>1.57</v>
      </c>
      <c r="FG276">
        <v>54.05</v>
      </c>
      <c r="FT276">
        <v>0</v>
      </c>
      <c r="FU276">
        <v>1.01813</v>
      </c>
      <c r="FV276">
        <v>3.1897399999999999E-2</v>
      </c>
      <c r="FW276">
        <v>7.1839E-2</v>
      </c>
      <c r="FX276">
        <v>0</v>
      </c>
      <c r="FY276">
        <v>-4.7460700000000001E-2</v>
      </c>
      <c r="FZ276">
        <v>0</v>
      </c>
      <c r="GA276">
        <v>0</v>
      </c>
      <c r="GB276">
        <v>0.134212</v>
      </c>
      <c r="GC276">
        <v>0.387652</v>
      </c>
      <c r="GD276">
        <v>0.30364400000000002</v>
      </c>
      <c r="GE276">
        <v>2.03874E-2</v>
      </c>
      <c r="GF276">
        <v>1.9202999999999999</v>
      </c>
      <c r="GG276">
        <v>1518.22</v>
      </c>
      <c r="GH276">
        <v>1233.69</v>
      </c>
      <c r="GI276">
        <v>279.33999999999997</v>
      </c>
      <c r="GJ276">
        <v>2562.9299999999998</v>
      </c>
      <c r="GK276">
        <v>2135</v>
      </c>
      <c r="GL276">
        <v>2349</v>
      </c>
      <c r="GM276">
        <v>2531</v>
      </c>
      <c r="GN276">
        <v>297.5</v>
      </c>
      <c r="GO276">
        <v>12906.7</v>
      </c>
      <c r="GP276">
        <v>0</v>
      </c>
      <c r="GQ276">
        <v>0</v>
      </c>
      <c r="GR276">
        <v>0</v>
      </c>
      <c r="GS276">
        <v>0</v>
      </c>
      <c r="GT276">
        <v>17.420000000000002</v>
      </c>
      <c r="GU276">
        <v>49.14</v>
      </c>
      <c r="GV276">
        <v>3.54</v>
      </c>
      <c r="GW276">
        <v>30.53</v>
      </c>
      <c r="GX276">
        <v>30.1</v>
      </c>
      <c r="GY276">
        <v>30.67</v>
      </c>
      <c r="GZ276">
        <v>33.450000000000003</v>
      </c>
      <c r="HA276">
        <v>3.98</v>
      </c>
      <c r="HB276">
        <v>198.83</v>
      </c>
      <c r="HC276">
        <v>17.420000000000002</v>
      </c>
      <c r="HD276">
        <v>49.14</v>
      </c>
      <c r="HE276">
        <v>3.54</v>
      </c>
      <c r="HF276">
        <v>30.53</v>
      </c>
      <c r="HG276">
        <v>30.1</v>
      </c>
      <c r="HH276">
        <v>30.67</v>
      </c>
      <c r="HI276">
        <v>33.450000000000003</v>
      </c>
      <c r="HJ276">
        <v>3.98</v>
      </c>
      <c r="HK276">
        <v>198.83</v>
      </c>
      <c r="ID276">
        <v>0</v>
      </c>
      <c r="IE276">
        <v>2.1111</v>
      </c>
      <c r="IF276">
        <v>3.1897399999999999E-2</v>
      </c>
      <c r="IG276">
        <v>0.28557399999999999</v>
      </c>
      <c r="IH276">
        <v>0.62342900000000001</v>
      </c>
      <c r="II276">
        <v>0.35041600000000001</v>
      </c>
      <c r="IJ276">
        <v>0.41447200000000001</v>
      </c>
      <c r="IK276">
        <v>6.2929700000000005E-2</v>
      </c>
      <c r="IL276">
        <v>3.87982</v>
      </c>
      <c r="IM276">
        <v>51.1</v>
      </c>
      <c r="IN276">
        <v>23.9</v>
      </c>
      <c r="IO276">
        <v>27.2</v>
      </c>
      <c r="IP276">
        <v>53</v>
      </c>
      <c r="IQ276">
        <v>24</v>
      </c>
      <c r="IR276">
        <v>29</v>
      </c>
      <c r="IU276">
        <v>40.380000000000003</v>
      </c>
      <c r="IV276">
        <v>0</v>
      </c>
      <c r="IW276">
        <v>44.02</v>
      </c>
      <c r="IX276">
        <v>0</v>
      </c>
      <c r="IY276">
        <v>40.380000000000003</v>
      </c>
      <c r="IZ276">
        <v>0</v>
      </c>
      <c r="JA276">
        <v>100.63</v>
      </c>
      <c r="JB276">
        <v>0</v>
      </c>
      <c r="JK276">
        <v>1</v>
      </c>
      <c r="JL276">
        <v>2.7537199999999999</v>
      </c>
      <c r="JM276">
        <v>2.7537199999999999</v>
      </c>
      <c r="JP276">
        <v>4385.04</v>
      </c>
      <c r="JQ276">
        <v>2.7537199999999999</v>
      </c>
      <c r="JR276">
        <v>0.25</v>
      </c>
      <c r="JS276">
        <v>0.21</v>
      </c>
      <c r="JT276">
        <v>0.85</v>
      </c>
      <c r="JU276">
        <v>0.25</v>
      </c>
      <c r="JV276">
        <v>0.21</v>
      </c>
      <c r="JW276">
        <v>0.89</v>
      </c>
      <c r="JZ276">
        <v>1</v>
      </c>
      <c r="KA276">
        <v>1</v>
      </c>
      <c r="KB276">
        <v>16.988600000000002</v>
      </c>
      <c r="KC276">
        <v>17.151700000000002</v>
      </c>
      <c r="KD276">
        <v>19.257100000000001</v>
      </c>
      <c r="KE276">
        <v>19.4665</v>
      </c>
      <c r="KF276">
        <v>40.459800000000001</v>
      </c>
      <c r="KG276">
        <v>41.101900000000001</v>
      </c>
      <c r="KJ276">
        <v>121.51300000000001</v>
      </c>
      <c r="KK276">
        <v>77.658900000000003</v>
      </c>
      <c r="KL276">
        <v>51.8005</v>
      </c>
      <c r="KM276">
        <v>173.87700000000001</v>
      </c>
      <c r="KN276">
        <v>0</v>
      </c>
      <c r="KO276">
        <v>-454.96</v>
      </c>
      <c r="KP276">
        <v>0</v>
      </c>
      <c r="KQ276">
        <v>0</v>
      </c>
      <c r="KR276">
        <v>110.455</v>
      </c>
      <c r="KS276">
        <v>351.16</v>
      </c>
      <c r="KT276">
        <v>395.209</v>
      </c>
      <c r="KU276">
        <v>26.3203</v>
      </c>
      <c r="KV276">
        <v>853.03300000000002</v>
      </c>
      <c r="KW276">
        <v>0</v>
      </c>
      <c r="KX276">
        <v>0</v>
      </c>
      <c r="KY276">
        <v>0</v>
      </c>
      <c r="KZ276">
        <v>0</v>
      </c>
      <c r="LA276">
        <v>0</v>
      </c>
      <c r="LB276">
        <v>136.65600000000001</v>
      </c>
      <c r="LC276">
        <v>95.892399999999995</v>
      </c>
      <c r="LD276">
        <v>51.8005</v>
      </c>
      <c r="LE276">
        <v>173.07300000000001</v>
      </c>
      <c r="LF276">
        <v>-454.96</v>
      </c>
      <c r="LG276">
        <v>110.455</v>
      </c>
      <c r="LH276">
        <v>351.95499999999998</v>
      </c>
      <c r="LI276">
        <v>395.209</v>
      </c>
      <c r="LJ276">
        <v>26.3203</v>
      </c>
      <c r="LK276">
        <v>886.40200000000004</v>
      </c>
      <c r="LL276">
        <v>0</v>
      </c>
      <c r="LM276">
        <v>0</v>
      </c>
      <c r="LN276">
        <v>0</v>
      </c>
      <c r="LO276">
        <v>0</v>
      </c>
      <c r="LP276">
        <v>306.60599999999999</v>
      </c>
      <c r="LQ276">
        <v>313.47500000000002</v>
      </c>
      <c r="LR276">
        <v>51.8005</v>
      </c>
      <c r="LS276">
        <v>460.173</v>
      </c>
      <c r="LT276">
        <v>466.012</v>
      </c>
      <c r="LU276">
        <v>457.12900000000002</v>
      </c>
      <c r="LV276">
        <v>502.21600000000001</v>
      </c>
      <c r="LW276">
        <v>78.617400000000004</v>
      </c>
      <c r="LX276">
        <v>2636.03</v>
      </c>
      <c r="LY276">
        <v>0</v>
      </c>
      <c r="LZ276">
        <v>0</v>
      </c>
      <c r="MA276">
        <v>0</v>
      </c>
      <c r="MB276">
        <v>0</v>
      </c>
    </row>
    <row r="277" spans="1:340" x14ac:dyDescent="0.25">
      <c r="A277" s="26">
        <v>44502.634155092594</v>
      </c>
      <c r="B277" t="s">
        <v>1617</v>
      </c>
      <c r="C277" t="s">
        <v>1211</v>
      </c>
      <c r="D277">
        <v>10</v>
      </c>
      <c r="E277">
        <v>1</v>
      </c>
      <c r="F277">
        <v>2100</v>
      </c>
      <c r="G277" t="s">
        <v>87</v>
      </c>
      <c r="H277" t="s">
        <v>393</v>
      </c>
      <c r="I277">
        <v>3.99</v>
      </c>
      <c r="J277">
        <v>2</v>
      </c>
      <c r="K277">
        <v>1.9</v>
      </c>
      <c r="L277">
        <v>28.3</v>
      </c>
      <c r="O277">
        <v>733.303</v>
      </c>
      <c r="P277">
        <v>403.50099999999998</v>
      </c>
      <c r="Q277">
        <v>278.41300000000001</v>
      </c>
      <c r="R277">
        <v>1000.89</v>
      </c>
      <c r="S277">
        <v>0</v>
      </c>
      <c r="T277">
        <v>-4505.78</v>
      </c>
      <c r="U277">
        <v>0</v>
      </c>
      <c r="V277">
        <v>0</v>
      </c>
      <c r="W277">
        <v>505.55700000000002</v>
      </c>
      <c r="X277">
        <v>2017.68</v>
      </c>
      <c r="Y277">
        <v>2025.88</v>
      </c>
      <c r="Z277">
        <v>119.621</v>
      </c>
      <c r="AA277">
        <v>2579.0700000000002</v>
      </c>
      <c r="AB277">
        <v>2416.11</v>
      </c>
      <c r="AC277">
        <v>0</v>
      </c>
      <c r="AD277">
        <v>0</v>
      </c>
      <c r="AE277">
        <v>0</v>
      </c>
      <c r="AF277">
        <v>0</v>
      </c>
      <c r="AG277">
        <v>0</v>
      </c>
      <c r="AH277">
        <v>0</v>
      </c>
      <c r="AI277">
        <v>8.42</v>
      </c>
      <c r="AJ277">
        <v>20.14</v>
      </c>
      <c r="AK277">
        <v>3.53</v>
      </c>
      <c r="AL277">
        <v>11.85</v>
      </c>
      <c r="AM277">
        <v>0</v>
      </c>
      <c r="AN277">
        <v>-47.26</v>
      </c>
      <c r="AO277">
        <v>0</v>
      </c>
      <c r="AP277">
        <v>0</v>
      </c>
      <c r="AQ277">
        <v>7.16</v>
      </c>
      <c r="AR277">
        <v>26.62</v>
      </c>
      <c r="AS277">
        <v>26.62</v>
      </c>
      <c r="AT277">
        <v>1.59</v>
      </c>
      <c r="AU277">
        <v>58.67</v>
      </c>
      <c r="AV277">
        <v>43.94</v>
      </c>
      <c r="BI277">
        <v>0</v>
      </c>
      <c r="BJ277">
        <v>1.1413599999999999</v>
      </c>
      <c r="BK277">
        <v>3.1791600000000003E-2</v>
      </c>
      <c r="BL277">
        <v>8.6977899999999997E-2</v>
      </c>
      <c r="BM277">
        <v>0</v>
      </c>
      <c r="BN277">
        <v>-3.65032E-2</v>
      </c>
      <c r="BO277">
        <v>0</v>
      </c>
      <c r="BP277">
        <v>0</v>
      </c>
      <c r="BQ277">
        <v>0.134212</v>
      </c>
      <c r="BR277">
        <v>0.38816200000000001</v>
      </c>
      <c r="BS277">
        <v>0.30364400000000002</v>
      </c>
      <c r="BT277">
        <v>2.03874E-2</v>
      </c>
      <c r="BU277">
        <v>2.07003</v>
      </c>
      <c r="BV277">
        <v>1.26013</v>
      </c>
      <c r="BW277">
        <v>820.20799999999997</v>
      </c>
      <c r="BX277">
        <v>492.47399999999999</v>
      </c>
      <c r="BY277">
        <v>278.41300000000001</v>
      </c>
      <c r="BZ277">
        <v>979.73299999999995</v>
      </c>
      <c r="CA277">
        <v>-4505.78</v>
      </c>
      <c r="CB277">
        <v>505.55700000000002</v>
      </c>
      <c r="CC277">
        <v>2022.04</v>
      </c>
      <c r="CD277">
        <v>2025.88</v>
      </c>
      <c r="CE277">
        <v>119.621</v>
      </c>
      <c r="CF277">
        <v>2738.15</v>
      </c>
      <c r="CG277">
        <v>2570.83</v>
      </c>
      <c r="CH277">
        <v>0</v>
      </c>
      <c r="CI277">
        <v>0</v>
      </c>
      <c r="CJ277">
        <v>0</v>
      </c>
      <c r="CK277">
        <v>0</v>
      </c>
      <c r="CL277">
        <v>0</v>
      </c>
      <c r="CM277">
        <v>9.43</v>
      </c>
      <c r="CN277">
        <v>23.32</v>
      </c>
      <c r="CO277">
        <v>3.53</v>
      </c>
      <c r="CP277">
        <v>11.65</v>
      </c>
      <c r="CQ277">
        <v>-47.27</v>
      </c>
      <c r="CR277">
        <v>7.16</v>
      </c>
      <c r="CS277">
        <v>26.68</v>
      </c>
      <c r="CT277">
        <v>26.62</v>
      </c>
      <c r="CU277">
        <v>1.59</v>
      </c>
      <c r="CV277">
        <v>62.71</v>
      </c>
      <c r="CW277">
        <v>47.93</v>
      </c>
      <c r="DH277">
        <v>0</v>
      </c>
      <c r="DI277">
        <v>1.29776</v>
      </c>
      <c r="DJ277">
        <v>3.1791600000000003E-2</v>
      </c>
      <c r="DK277">
        <v>9.6180100000000004E-2</v>
      </c>
      <c r="DL277">
        <v>-3.65032E-2</v>
      </c>
      <c r="DM277">
        <v>0.134212</v>
      </c>
      <c r="DN277">
        <v>0.38860499999999998</v>
      </c>
      <c r="DO277">
        <v>0.30364400000000002</v>
      </c>
      <c r="DP277">
        <v>2.03874E-2</v>
      </c>
      <c r="DQ277">
        <v>2.2360799999999998</v>
      </c>
      <c r="DR277">
        <v>1.4257299999999999</v>
      </c>
      <c r="DS277" t="s">
        <v>1352</v>
      </c>
      <c r="DT277" t="s">
        <v>670</v>
      </c>
      <c r="DU277" t="s">
        <v>665</v>
      </c>
      <c r="DV277" t="s">
        <v>501</v>
      </c>
      <c r="DW277">
        <v>0.166045</v>
      </c>
      <c r="DX277">
        <v>0.165603</v>
      </c>
      <c r="DY277">
        <v>6.4</v>
      </c>
      <c r="DZ277">
        <v>8.3000000000000007</v>
      </c>
      <c r="EC277">
        <v>733.303</v>
      </c>
      <c r="ED277">
        <v>403.50099999999998</v>
      </c>
      <c r="EE277">
        <v>278.41300000000001</v>
      </c>
      <c r="EF277">
        <v>1000.89</v>
      </c>
      <c r="EG277">
        <v>0</v>
      </c>
      <c r="EH277">
        <v>-4505.78</v>
      </c>
      <c r="EI277">
        <v>0</v>
      </c>
      <c r="EJ277">
        <v>0</v>
      </c>
      <c r="EK277">
        <v>505.55700000000002</v>
      </c>
      <c r="EL277">
        <v>2017.68</v>
      </c>
      <c r="EM277">
        <v>2025.88</v>
      </c>
      <c r="EN277">
        <v>119.621</v>
      </c>
      <c r="EO277">
        <v>2579.0700000000002</v>
      </c>
      <c r="EP277">
        <v>0</v>
      </c>
      <c r="EQ277">
        <v>0</v>
      </c>
      <c r="ER277">
        <v>0</v>
      </c>
      <c r="ES277">
        <v>0</v>
      </c>
      <c r="ET277">
        <v>0</v>
      </c>
      <c r="EU277">
        <v>8.42</v>
      </c>
      <c r="EV277">
        <v>20.14</v>
      </c>
      <c r="EW277">
        <v>3.53</v>
      </c>
      <c r="EX277">
        <v>11.85</v>
      </c>
      <c r="EY277">
        <v>0</v>
      </c>
      <c r="EZ277">
        <v>-47.26</v>
      </c>
      <c r="FA277">
        <v>0</v>
      </c>
      <c r="FB277">
        <v>0</v>
      </c>
      <c r="FC277">
        <v>7.16</v>
      </c>
      <c r="FD277">
        <v>26.62</v>
      </c>
      <c r="FE277">
        <v>26.62</v>
      </c>
      <c r="FF277">
        <v>1.59</v>
      </c>
      <c r="FG277">
        <v>58.67</v>
      </c>
      <c r="FT277">
        <v>0</v>
      </c>
      <c r="FU277">
        <v>1.1413599999999999</v>
      </c>
      <c r="FV277">
        <v>3.1791600000000003E-2</v>
      </c>
      <c r="FW277">
        <v>8.6977899999999997E-2</v>
      </c>
      <c r="FX277">
        <v>0</v>
      </c>
      <c r="FY277">
        <v>-3.65032E-2</v>
      </c>
      <c r="FZ277">
        <v>0</v>
      </c>
      <c r="GA277">
        <v>0</v>
      </c>
      <c r="GB277">
        <v>0.134212</v>
      </c>
      <c r="GC277">
        <v>0.38816200000000001</v>
      </c>
      <c r="GD277">
        <v>0.30364400000000002</v>
      </c>
      <c r="GE277">
        <v>2.03874E-2</v>
      </c>
      <c r="GF277">
        <v>2.07003</v>
      </c>
      <c r="GG277">
        <v>1763.79</v>
      </c>
      <c r="GH277">
        <v>1720.14</v>
      </c>
      <c r="GI277">
        <v>278.41300000000001</v>
      </c>
      <c r="GJ277">
        <v>2546.19</v>
      </c>
      <c r="GK277">
        <v>2135</v>
      </c>
      <c r="GL277">
        <v>2349</v>
      </c>
      <c r="GM277">
        <v>2531</v>
      </c>
      <c r="GN277">
        <v>297.5</v>
      </c>
      <c r="GO277">
        <v>13621</v>
      </c>
      <c r="GP277">
        <v>0</v>
      </c>
      <c r="GQ277">
        <v>0</v>
      </c>
      <c r="GR277">
        <v>0</v>
      </c>
      <c r="GS277">
        <v>0</v>
      </c>
      <c r="GT277">
        <v>20.25</v>
      </c>
      <c r="GU277">
        <v>54.5</v>
      </c>
      <c r="GV277">
        <v>3.53</v>
      </c>
      <c r="GW277">
        <v>30.34</v>
      </c>
      <c r="GX277">
        <v>30.55</v>
      </c>
      <c r="GY277">
        <v>30.78</v>
      </c>
      <c r="GZ277">
        <v>33.6</v>
      </c>
      <c r="HA277">
        <v>4.0199999999999996</v>
      </c>
      <c r="HB277">
        <v>207.57</v>
      </c>
      <c r="HC277">
        <v>20.25</v>
      </c>
      <c r="HD277">
        <v>54.5</v>
      </c>
      <c r="HE277">
        <v>3.53</v>
      </c>
      <c r="HF277">
        <v>30.34</v>
      </c>
      <c r="HG277">
        <v>30.55</v>
      </c>
      <c r="HH277">
        <v>30.78</v>
      </c>
      <c r="HI277">
        <v>33.6</v>
      </c>
      <c r="HJ277">
        <v>4.0199999999999996</v>
      </c>
      <c r="HK277">
        <v>207.57</v>
      </c>
      <c r="ID277">
        <v>0</v>
      </c>
      <c r="IE277">
        <v>2.33318</v>
      </c>
      <c r="IF277">
        <v>3.1791600000000003E-2</v>
      </c>
      <c r="IG277">
        <v>0.19775300000000001</v>
      </c>
      <c r="IH277">
        <v>0.62342900000000001</v>
      </c>
      <c r="II277">
        <v>0.35041600000000001</v>
      </c>
      <c r="IJ277">
        <v>0.41447200000000001</v>
      </c>
      <c r="IK277">
        <v>6.2929700000000005E-2</v>
      </c>
      <c r="IL277">
        <v>4.0139699999999996</v>
      </c>
      <c r="IM277">
        <v>51</v>
      </c>
      <c r="IN277">
        <v>22.7</v>
      </c>
      <c r="IO277">
        <v>28.3</v>
      </c>
      <c r="IP277">
        <v>53</v>
      </c>
      <c r="IQ277">
        <v>22.8</v>
      </c>
      <c r="IR277">
        <v>30.2</v>
      </c>
      <c r="IU277">
        <v>43.94</v>
      </c>
      <c r="IV277">
        <v>0</v>
      </c>
      <c r="IW277">
        <v>47.93</v>
      </c>
      <c r="IX277">
        <v>0</v>
      </c>
      <c r="IY277">
        <v>43.94</v>
      </c>
      <c r="IZ277">
        <v>0</v>
      </c>
      <c r="JA277">
        <v>108.62</v>
      </c>
      <c r="JB277">
        <v>0</v>
      </c>
      <c r="JK277">
        <v>1</v>
      </c>
      <c r="JL277">
        <v>2.83324</v>
      </c>
      <c r="JM277">
        <v>2.83324</v>
      </c>
      <c r="JP277">
        <v>4507.1000000000004</v>
      </c>
      <c r="JQ277">
        <v>2.83324</v>
      </c>
      <c r="JR277">
        <v>0.25</v>
      </c>
      <c r="JS277">
        <v>0.21</v>
      </c>
      <c r="JT277">
        <v>0.91</v>
      </c>
      <c r="JU277">
        <v>0.25</v>
      </c>
      <c r="JV277">
        <v>0.21</v>
      </c>
      <c r="JW277">
        <v>0.94</v>
      </c>
      <c r="JZ277">
        <v>1</v>
      </c>
      <c r="KA277">
        <v>1</v>
      </c>
      <c r="KB277">
        <v>16.4269</v>
      </c>
      <c r="KC277">
        <v>16.578399999999998</v>
      </c>
      <c r="KD277">
        <v>18.688700000000001</v>
      </c>
      <c r="KE277">
        <v>18.886399999999998</v>
      </c>
      <c r="KF277">
        <v>36.238</v>
      </c>
      <c r="KG277">
        <v>36.793799999999997</v>
      </c>
      <c r="KJ277">
        <v>150.57400000000001</v>
      </c>
      <c r="KK277">
        <v>105.75</v>
      </c>
      <c r="KL277">
        <v>51.628700000000002</v>
      </c>
      <c r="KM277">
        <v>175.22300000000001</v>
      </c>
      <c r="KN277">
        <v>0</v>
      </c>
      <c r="KO277">
        <v>-461.76400000000001</v>
      </c>
      <c r="KP277">
        <v>0</v>
      </c>
      <c r="KQ277">
        <v>0</v>
      </c>
      <c r="KR277">
        <v>110.455</v>
      </c>
      <c r="KS277">
        <v>351.78300000000002</v>
      </c>
      <c r="KT277">
        <v>395.209</v>
      </c>
      <c r="KU277">
        <v>26.3203</v>
      </c>
      <c r="KV277">
        <v>905.18</v>
      </c>
      <c r="KW277">
        <v>0</v>
      </c>
      <c r="KX277">
        <v>0</v>
      </c>
      <c r="KY277">
        <v>0</v>
      </c>
      <c r="KZ277">
        <v>0</v>
      </c>
      <c r="LA277">
        <v>0</v>
      </c>
      <c r="LB277">
        <v>169.209</v>
      </c>
      <c r="LC277">
        <v>129.30500000000001</v>
      </c>
      <c r="LD277">
        <v>51.628700000000002</v>
      </c>
      <c r="LE277">
        <v>171.08600000000001</v>
      </c>
      <c r="LF277">
        <v>-461.76400000000001</v>
      </c>
      <c r="LG277">
        <v>110.455</v>
      </c>
      <c r="LH277">
        <v>352.51400000000001</v>
      </c>
      <c r="LI277">
        <v>395.209</v>
      </c>
      <c r="LJ277">
        <v>26.3203</v>
      </c>
      <c r="LK277">
        <v>943.96299999999997</v>
      </c>
      <c r="LL277">
        <v>0</v>
      </c>
      <c r="LM277">
        <v>0</v>
      </c>
      <c r="LN277">
        <v>0</v>
      </c>
      <c r="LO277">
        <v>0</v>
      </c>
      <c r="LP277">
        <v>359.00599999999997</v>
      </c>
      <c r="LQ277">
        <v>429.73200000000003</v>
      </c>
      <c r="LR277">
        <v>51.628700000000002</v>
      </c>
      <c r="LS277">
        <v>455.23399999999998</v>
      </c>
      <c r="LT277">
        <v>466.012</v>
      </c>
      <c r="LU277">
        <v>457.12900000000002</v>
      </c>
      <c r="LV277">
        <v>502.21600000000001</v>
      </c>
      <c r="LW277">
        <v>78.617400000000004</v>
      </c>
      <c r="LX277">
        <v>2799.57</v>
      </c>
      <c r="LY277">
        <v>0</v>
      </c>
      <c r="LZ277">
        <v>0</v>
      </c>
      <c r="MA277">
        <v>0</v>
      </c>
      <c r="MB277">
        <v>0</v>
      </c>
    </row>
    <row r="278" spans="1:340" x14ac:dyDescent="0.25">
      <c r="A278" s="26">
        <v>44502.634513888886</v>
      </c>
      <c r="B278" t="s">
        <v>1618</v>
      </c>
      <c r="C278" t="s">
        <v>1213</v>
      </c>
      <c r="D278">
        <v>11</v>
      </c>
      <c r="E278">
        <v>1</v>
      </c>
      <c r="F278">
        <v>2100</v>
      </c>
      <c r="G278" t="s">
        <v>87</v>
      </c>
      <c r="H278" t="s">
        <v>393</v>
      </c>
      <c r="I278">
        <v>4.84</v>
      </c>
      <c r="J278">
        <v>1.7</v>
      </c>
      <c r="K278">
        <v>1.7</v>
      </c>
      <c r="L278">
        <v>29.2</v>
      </c>
      <c r="O278">
        <v>2095.65</v>
      </c>
      <c r="P278">
        <v>999.476</v>
      </c>
      <c r="Q278">
        <v>277.42</v>
      </c>
      <c r="R278">
        <v>1191.81</v>
      </c>
      <c r="S278">
        <v>0</v>
      </c>
      <c r="T278">
        <v>-5204.37</v>
      </c>
      <c r="U278">
        <v>0</v>
      </c>
      <c r="V278">
        <v>0</v>
      </c>
      <c r="W278">
        <v>505.55700000000002</v>
      </c>
      <c r="X278">
        <v>2014.74</v>
      </c>
      <c r="Y278">
        <v>2025.88</v>
      </c>
      <c r="Z278">
        <v>119.621</v>
      </c>
      <c r="AA278">
        <v>4025.78</v>
      </c>
      <c r="AB278">
        <v>4564.3500000000004</v>
      </c>
      <c r="AC278">
        <v>0</v>
      </c>
      <c r="AD278">
        <v>0</v>
      </c>
      <c r="AE278">
        <v>0</v>
      </c>
      <c r="AF278">
        <v>0</v>
      </c>
      <c r="AG278">
        <v>0</v>
      </c>
      <c r="AH278">
        <v>0</v>
      </c>
      <c r="AI278">
        <v>25.15</v>
      </c>
      <c r="AJ278">
        <v>32.71</v>
      </c>
      <c r="AK278">
        <v>3.66</v>
      </c>
      <c r="AL278">
        <v>15.7</v>
      </c>
      <c r="AM278">
        <v>0</v>
      </c>
      <c r="AN278">
        <v>-59.52</v>
      </c>
      <c r="AO278">
        <v>0</v>
      </c>
      <c r="AP278">
        <v>0</v>
      </c>
      <c r="AQ278">
        <v>7.35</v>
      </c>
      <c r="AR278">
        <v>27.73</v>
      </c>
      <c r="AS278">
        <v>27.48</v>
      </c>
      <c r="AT278">
        <v>1.63</v>
      </c>
      <c r="AU278">
        <v>81.89</v>
      </c>
      <c r="AV278">
        <v>77.22</v>
      </c>
      <c r="BI278">
        <v>0</v>
      </c>
      <c r="BJ278">
        <v>1.5541100000000001</v>
      </c>
      <c r="BK278">
        <v>3.1678199999999997E-2</v>
      </c>
      <c r="BL278">
        <v>6.12387E-2</v>
      </c>
      <c r="BM278">
        <v>0</v>
      </c>
      <c r="BN278">
        <v>-9.7813700000000003E-2</v>
      </c>
      <c r="BO278">
        <v>0</v>
      </c>
      <c r="BP278">
        <v>0</v>
      </c>
      <c r="BQ278">
        <v>0.134212</v>
      </c>
      <c r="BR278">
        <v>0.38936700000000002</v>
      </c>
      <c r="BS278">
        <v>0.30364400000000002</v>
      </c>
      <c r="BT278">
        <v>2.03874E-2</v>
      </c>
      <c r="BU278">
        <v>2.39682</v>
      </c>
      <c r="BV278">
        <v>1.6470199999999999</v>
      </c>
      <c r="BW278">
        <v>2211.5</v>
      </c>
      <c r="BX278">
        <v>1145.1600000000001</v>
      </c>
      <c r="BY278">
        <v>277.42</v>
      </c>
      <c r="BZ278">
        <v>1156.22</v>
      </c>
      <c r="CA278">
        <v>-5204.37</v>
      </c>
      <c r="CB278">
        <v>505.55700000000002</v>
      </c>
      <c r="CC278">
        <v>2018.46</v>
      </c>
      <c r="CD278">
        <v>2025.88</v>
      </c>
      <c r="CE278">
        <v>119.621</v>
      </c>
      <c r="CF278">
        <v>4255.45</v>
      </c>
      <c r="CG278">
        <v>4790.3</v>
      </c>
      <c r="CH278">
        <v>0</v>
      </c>
      <c r="CI278">
        <v>0</v>
      </c>
      <c r="CJ278">
        <v>0</v>
      </c>
      <c r="CK278">
        <v>0</v>
      </c>
      <c r="CL278">
        <v>0</v>
      </c>
      <c r="CM278">
        <v>26.55</v>
      </c>
      <c r="CN278">
        <v>36.619999999999997</v>
      </c>
      <c r="CO278">
        <v>3.66</v>
      </c>
      <c r="CP278">
        <v>15.23</v>
      </c>
      <c r="CQ278">
        <v>-59.58</v>
      </c>
      <c r="CR278">
        <v>7.35</v>
      </c>
      <c r="CS278">
        <v>27.79</v>
      </c>
      <c r="CT278">
        <v>27.48</v>
      </c>
      <c r="CU278">
        <v>1.63</v>
      </c>
      <c r="CV278">
        <v>86.73</v>
      </c>
      <c r="CW278">
        <v>82.06</v>
      </c>
      <c r="DH278">
        <v>0</v>
      </c>
      <c r="DI278">
        <v>1.67523</v>
      </c>
      <c r="DJ278">
        <v>3.1678199999999997E-2</v>
      </c>
      <c r="DK278">
        <v>5.7402099999999998E-2</v>
      </c>
      <c r="DL278">
        <v>-9.7813700000000003E-2</v>
      </c>
      <c r="DM278">
        <v>0.134212</v>
      </c>
      <c r="DN278">
        <v>0.390065</v>
      </c>
      <c r="DO278">
        <v>0.30364400000000002</v>
      </c>
      <c r="DP278">
        <v>2.03874E-2</v>
      </c>
      <c r="DQ278">
        <v>2.5148000000000001</v>
      </c>
      <c r="DR278">
        <v>1.76431</v>
      </c>
      <c r="DS278" t="s">
        <v>1352</v>
      </c>
      <c r="DT278" t="s">
        <v>670</v>
      </c>
      <c r="DU278" t="s">
        <v>665</v>
      </c>
      <c r="DV278" t="s">
        <v>501</v>
      </c>
      <c r="DW278">
        <v>0.11798</v>
      </c>
      <c r="DX278">
        <v>0.117282</v>
      </c>
      <c r="DY278">
        <v>5.6</v>
      </c>
      <c r="DZ278">
        <v>5.9</v>
      </c>
      <c r="EC278">
        <v>2095.65</v>
      </c>
      <c r="ED278">
        <v>999.476</v>
      </c>
      <c r="EE278">
        <v>277.42</v>
      </c>
      <c r="EF278">
        <v>1191.81</v>
      </c>
      <c r="EG278">
        <v>0</v>
      </c>
      <c r="EH278">
        <v>-5204.37</v>
      </c>
      <c r="EI278">
        <v>0</v>
      </c>
      <c r="EJ278">
        <v>0</v>
      </c>
      <c r="EK278">
        <v>505.55700000000002</v>
      </c>
      <c r="EL278">
        <v>2014.74</v>
      </c>
      <c r="EM278">
        <v>2025.88</v>
      </c>
      <c r="EN278">
        <v>119.621</v>
      </c>
      <c r="EO278">
        <v>4025.78</v>
      </c>
      <c r="EP278">
        <v>0</v>
      </c>
      <c r="EQ278">
        <v>0</v>
      </c>
      <c r="ER278">
        <v>0</v>
      </c>
      <c r="ES278">
        <v>0</v>
      </c>
      <c r="ET278">
        <v>0</v>
      </c>
      <c r="EU278">
        <v>25.15</v>
      </c>
      <c r="EV278">
        <v>32.71</v>
      </c>
      <c r="EW278">
        <v>3.66</v>
      </c>
      <c r="EX278">
        <v>15.7</v>
      </c>
      <c r="EY278">
        <v>0</v>
      </c>
      <c r="EZ278">
        <v>-59.52</v>
      </c>
      <c r="FA278">
        <v>0</v>
      </c>
      <c r="FB278">
        <v>0</v>
      </c>
      <c r="FC278">
        <v>7.35</v>
      </c>
      <c r="FD278">
        <v>27.73</v>
      </c>
      <c r="FE278">
        <v>27.48</v>
      </c>
      <c r="FF278">
        <v>1.63</v>
      </c>
      <c r="FG278">
        <v>81.89</v>
      </c>
      <c r="FT278">
        <v>0</v>
      </c>
      <c r="FU278">
        <v>1.5541100000000001</v>
      </c>
      <c r="FV278">
        <v>3.1678199999999997E-2</v>
      </c>
      <c r="FW278">
        <v>6.12387E-2</v>
      </c>
      <c r="FX278">
        <v>0</v>
      </c>
      <c r="FY278">
        <v>-9.7813700000000003E-2</v>
      </c>
      <c r="FZ278">
        <v>0</v>
      </c>
      <c r="GA278">
        <v>0</v>
      </c>
      <c r="GB278">
        <v>0.134212</v>
      </c>
      <c r="GC278">
        <v>0.38936700000000002</v>
      </c>
      <c r="GD278">
        <v>0.30364400000000002</v>
      </c>
      <c r="GE278">
        <v>2.03874E-2</v>
      </c>
      <c r="GF278">
        <v>2.39682</v>
      </c>
      <c r="GG278">
        <v>4258.6099999999997</v>
      </c>
      <c r="GH278">
        <v>3203.98</v>
      </c>
      <c r="GI278">
        <v>277.42</v>
      </c>
      <c r="GJ278">
        <v>2609.6799999999998</v>
      </c>
      <c r="GK278">
        <v>2135</v>
      </c>
      <c r="GL278">
        <v>2349</v>
      </c>
      <c r="GM278">
        <v>2531</v>
      </c>
      <c r="GN278">
        <v>297.5</v>
      </c>
      <c r="GO278">
        <v>17662.2</v>
      </c>
      <c r="GP278">
        <v>0</v>
      </c>
      <c r="GQ278">
        <v>0</v>
      </c>
      <c r="GR278">
        <v>0</v>
      </c>
      <c r="GS278">
        <v>0</v>
      </c>
      <c r="GT278">
        <v>51.07</v>
      </c>
      <c r="GU278">
        <v>89.77</v>
      </c>
      <c r="GV278">
        <v>3.66</v>
      </c>
      <c r="GW278">
        <v>33.56</v>
      </c>
      <c r="GX278">
        <v>31.81</v>
      </c>
      <c r="GY278">
        <v>31.96</v>
      </c>
      <c r="GZ278">
        <v>34.880000000000003</v>
      </c>
      <c r="HA278">
        <v>4.03</v>
      </c>
      <c r="HB278">
        <v>280.74</v>
      </c>
      <c r="HC278">
        <v>51.07</v>
      </c>
      <c r="HD278">
        <v>89.77</v>
      </c>
      <c r="HE278">
        <v>3.66</v>
      </c>
      <c r="HF278">
        <v>33.56</v>
      </c>
      <c r="HG278">
        <v>31.81</v>
      </c>
      <c r="HH278">
        <v>31.96</v>
      </c>
      <c r="HI278">
        <v>34.880000000000003</v>
      </c>
      <c r="HJ278">
        <v>4.03</v>
      </c>
      <c r="HK278">
        <v>280.74</v>
      </c>
      <c r="ID278">
        <v>0</v>
      </c>
      <c r="IE278">
        <v>3.1894999999999998</v>
      </c>
      <c r="IF278">
        <v>3.1678199999999997E-2</v>
      </c>
      <c r="IG278">
        <v>0.13442499999999999</v>
      </c>
      <c r="IH278">
        <v>0.62342900000000001</v>
      </c>
      <c r="II278">
        <v>0.35041600000000001</v>
      </c>
      <c r="IJ278">
        <v>0.41447200000000001</v>
      </c>
      <c r="IK278">
        <v>6.2929700000000005E-2</v>
      </c>
      <c r="IL278">
        <v>4.8068499999999998</v>
      </c>
      <c r="IM278">
        <v>50.4</v>
      </c>
      <c r="IN278">
        <v>21.2</v>
      </c>
      <c r="IO278">
        <v>29.2</v>
      </c>
      <c r="IP278">
        <v>52.1</v>
      </c>
      <c r="IQ278">
        <v>21.2</v>
      </c>
      <c r="IR278">
        <v>30.9</v>
      </c>
      <c r="IU278">
        <v>77.22</v>
      </c>
      <c r="IV278">
        <v>0</v>
      </c>
      <c r="IW278">
        <v>82.06</v>
      </c>
      <c r="IX278">
        <v>0</v>
      </c>
      <c r="IY278">
        <v>77.22</v>
      </c>
      <c r="IZ278">
        <v>0</v>
      </c>
      <c r="JA278">
        <v>178.06</v>
      </c>
      <c r="JB278">
        <v>0</v>
      </c>
      <c r="JK278">
        <v>1</v>
      </c>
      <c r="JL278">
        <v>3.35887</v>
      </c>
      <c r="JM278">
        <v>3.35887</v>
      </c>
      <c r="JP278">
        <v>5205.8900000000003</v>
      </c>
      <c r="JQ278">
        <v>3.35887</v>
      </c>
      <c r="JR278">
        <v>0.38</v>
      </c>
      <c r="JS278">
        <v>0.41</v>
      </c>
      <c r="JT278">
        <v>1.1100000000000001</v>
      </c>
      <c r="JU278">
        <v>0.39</v>
      </c>
      <c r="JV278">
        <v>0.41</v>
      </c>
      <c r="JW278">
        <v>1.1599999999999999</v>
      </c>
      <c r="JZ278">
        <v>1</v>
      </c>
      <c r="KA278">
        <v>1</v>
      </c>
      <c r="KB278">
        <v>19.862400000000001</v>
      </c>
      <c r="KC278">
        <v>20.084099999999999</v>
      </c>
      <c r="KD278">
        <v>22.187999999999999</v>
      </c>
      <c r="KE278">
        <v>22.4572</v>
      </c>
      <c r="KF278">
        <v>52.5229</v>
      </c>
      <c r="KG278">
        <v>53.411099999999998</v>
      </c>
      <c r="KJ278">
        <v>442.31799999999998</v>
      </c>
      <c r="KK278">
        <v>242.02699999999999</v>
      </c>
      <c r="KL278">
        <v>55.353299999999997</v>
      </c>
      <c r="KM278">
        <v>228.511</v>
      </c>
      <c r="KN278">
        <v>0</v>
      </c>
      <c r="KO278">
        <v>-797.71199999999999</v>
      </c>
      <c r="KP278">
        <v>0</v>
      </c>
      <c r="KQ278">
        <v>0</v>
      </c>
      <c r="KR278">
        <v>109.703</v>
      </c>
      <c r="KS278">
        <v>391.18200000000002</v>
      </c>
      <c r="KT278">
        <v>413.96499999999997</v>
      </c>
      <c r="KU278">
        <v>26.198699999999999</v>
      </c>
      <c r="KV278">
        <v>1111.55</v>
      </c>
      <c r="KW278">
        <v>0</v>
      </c>
      <c r="KX278">
        <v>0</v>
      </c>
      <c r="KY278">
        <v>0</v>
      </c>
      <c r="KZ278">
        <v>0</v>
      </c>
      <c r="LA278">
        <v>0</v>
      </c>
      <c r="LB278">
        <v>465.83100000000002</v>
      </c>
      <c r="LC278">
        <v>276.08100000000002</v>
      </c>
      <c r="LD278">
        <v>55.353299999999997</v>
      </c>
      <c r="LE278">
        <v>221.898</v>
      </c>
      <c r="LF278">
        <v>-797.71199999999999</v>
      </c>
      <c r="LG278">
        <v>109.703</v>
      </c>
      <c r="LH278">
        <v>391.88299999999998</v>
      </c>
      <c r="LI278">
        <v>413.96499999999997</v>
      </c>
      <c r="LJ278">
        <v>26.198699999999999</v>
      </c>
      <c r="LK278">
        <v>1163.2</v>
      </c>
      <c r="LL278">
        <v>0</v>
      </c>
      <c r="LM278">
        <v>0</v>
      </c>
      <c r="LN278">
        <v>0</v>
      </c>
      <c r="LO278">
        <v>0</v>
      </c>
      <c r="LP278">
        <v>891.41099999999994</v>
      </c>
      <c r="LQ278">
        <v>743.22900000000004</v>
      </c>
      <c r="LR278">
        <v>55.353299999999997</v>
      </c>
      <c r="LS278">
        <v>504.43099999999998</v>
      </c>
      <c r="LT278">
        <v>463.08</v>
      </c>
      <c r="LU278">
        <v>480.24</v>
      </c>
      <c r="LV278">
        <v>522.63300000000004</v>
      </c>
      <c r="LW278">
        <v>71.471400000000003</v>
      </c>
      <c r="LX278">
        <v>3731.85</v>
      </c>
      <c r="LY278">
        <v>0</v>
      </c>
      <c r="LZ278">
        <v>0</v>
      </c>
      <c r="MA278">
        <v>0</v>
      </c>
      <c r="MB278">
        <v>0</v>
      </c>
    </row>
    <row r="279" spans="1:340" x14ac:dyDescent="0.25">
      <c r="A279" s="26">
        <v>44502.634872685187</v>
      </c>
      <c r="B279" t="s">
        <v>1619</v>
      </c>
      <c r="C279" t="s">
        <v>1215</v>
      </c>
      <c r="D279">
        <v>12</v>
      </c>
      <c r="E279">
        <v>1</v>
      </c>
      <c r="F279">
        <v>2100</v>
      </c>
      <c r="G279" t="s">
        <v>87</v>
      </c>
      <c r="H279" t="s">
        <v>393</v>
      </c>
      <c r="I279">
        <v>4.9400000000000004</v>
      </c>
      <c r="J279">
        <v>2</v>
      </c>
      <c r="K279">
        <v>2</v>
      </c>
      <c r="L279">
        <v>30.1</v>
      </c>
      <c r="O279">
        <v>2072.37</v>
      </c>
      <c r="P279">
        <v>159.09800000000001</v>
      </c>
      <c r="Q279">
        <v>277.07299999999998</v>
      </c>
      <c r="R279">
        <v>1217.55</v>
      </c>
      <c r="S279">
        <v>0</v>
      </c>
      <c r="T279">
        <v>-4302.38</v>
      </c>
      <c r="U279">
        <v>0</v>
      </c>
      <c r="V279">
        <v>0</v>
      </c>
      <c r="W279">
        <v>505.55700000000002</v>
      </c>
      <c r="X279">
        <v>1995.01</v>
      </c>
      <c r="Y279">
        <v>2025.88</v>
      </c>
      <c r="Z279">
        <v>119.621</v>
      </c>
      <c r="AA279">
        <v>4069.79</v>
      </c>
      <c r="AB279">
        <v>3726.1</v>
      </c>
      <c r="AC279">
        <v>0</v>
      </c>
      <c r="AD279">
        <v>0</v>
      </c>
      <c r="AE279">
        <v>0</v>
      </c>
      <c r="AF279">
        <v>0</v>
      </c>
      <c r="AG279">
        <v>0</v>
      </c>
      <c r="AH279">
        <v>0</v>
      </c>
      <c r="AI279">
        <v>24.92</v>
      </c>
      <c r="AJ279">
        <v>15.01</v>
      </c>
      <c r="AK279">
        <v>3.66</v>
      </c>
      <c r="AL279">
        <v>15.29</v>
      </c>
      <c r="AM279">
        <v>0</v>
      </c>
      <c r="AN279">
        <v>-49.31</v>
      </c>
      <c r="AO279">
        <v>0</v>
      </c>
      <c r="AP279">
        <v>0</v>
      </c>
      <c r="AQ279">
        <v>7.37</v>
      </c>
      <c r="AR279">
        <v>27.65</v>
      </c>
      <c r="AS279">
        <v>27.51</v>
      </c>
      <c r="AT279">
        <v>1.64</v>
      </c>
      <c r="AU279">
        <v>73.739999999999995</v>
      </c>
      <c r="AV279">
        <v>58.88</v>
      </c>
      <c r="BI279">
        <v>0</v>
      </c>
      <c r="BJ279">
        <v>0.57076800000000005</v>
      </c>
      <c r="BK279">
        <v>3.1638600000000003E-2</v>
      </c>
      <c r="BL279">
        <v>8.0351199999999998E-2</v>
      </c>
      <c r="BM279">
        <v>0</v>
      </c>
      <c r="BN279">
        <v>-8.0562099999999998E-2</v>
      </c>
      <c r="BO279">
        <v>0</v>
      </c>
      <c r="BP279">
        <v>0</v>
      </c>
      <c r="BQ279">
        <v>0.134212</v>
      </c>
      <c r="BR279">
        <v>0.38703300000000002</v>
      </c>
      <c r="BS279">
        <v>0.30364400000000002</v>
      </c>
      <c r="BT279">
        <v>2.03874E-2</v>
      </c>
      <c r="BU279">
        <v>1.44747</v>
      </c>
      <c r="BV279">
        <v>0.68275799999999998</v>
      </c>
      <c r="BW279">
        <v>2147.85</v>
      </c>
      <c r="BX279">
        <v>210.404</v>
      </c>
      <c r="BY279">
        <v>277.07299999999998</v>
      </c>
      <c r="BZ279">
        <v>1196.93</v>
      </c>
      <c r="CA279">
        <v>-4302.38</v>
      </c>
      <c r="CB279">
        <v>505.55700000000002</v>
      </c>
      <c r="CC279">
        <v>2000.02</v>
      </c>
      <c r="CD279">
        <v>2025.88</v>
      </c>
      <c r="CE279">
        <v>119.621</v>
      </c>
      <c r="CF279">
        <v>4180.96</v>
      </c>
      <c r="CG279">
        <v>3832.26</v>
      </c>
      <c r="CH279">
        <v>0</v>
      </c>
      <c r="CI279">
        <v>0</v>
      </c>
      <c r="CJ279">
        <v>0</v>
      </c>
      <c r="CK279">
        <v>0</v>
      </c>
      <c r="CL279">
        <v>0</v>
      </c>
      <c r="CM279">
        <v>25.83</v>
      </c>
      <c r="CN279">
        <v>18.91</v>
      </c>
      <c r="CO279">
        <v>3.66</v>
      </c>
      <c r="CP279">
        <v>15.42</v>
      </c>
      <c r="CQ279">
        <v>-49.35</v>
      </c>
      <c r="CR279">
        <v>7.37</v>
      </c>
      <c r="CS279">
        <v>27.72</v>
      </c>
      <c r="CT279">
        <v>27.51</v>
      </c>
      <c r="CU279">
        <v>1.64</v>
      </c>
      <c r="CV279">
        <v>78.709999999999994</v>
      </c>
      <c r="CW279">
        <v>63.82</v>
      </c>
      <c r="DH279">
        <v>0</v>
      </c>
      <c r="DI279">
        <v>0.75409800000000005</v>
      </c>
      <c r="DJ279">
        <v>3.1638600000000003E-2</v>
      </c>
      <c r="DK279">
        <v>7.7726400000000001E-2</v>
      </c>
      <c r="DL279">
        <v>-8.0562099999999998E-2</v>
      </c>
      <c r="DM279">
        <v>0.134212</v>
      </c>
      <c r="DN279">
        <v>0.38781900000000002</v>
      </c>
      <c r="DO279">
        <v>0.30364400000000002</v>
      </c>
      <c r="DP279">
        <v>2.03874E-2</v>
      </c>
      <c r="DQ279">
        <v>1.62896</v>
      </c>
      <c r="DR279">
        <v>0.86346299999999998</v>
      </c>
      <c r="DS279" t="s">
        <v>1352</v>
      </c>
      <c r="DT279" t="s">
        <v>670</v>
      </c>
      <c r="DU279" t="s">
        <v>665</v>
      </c>
      <c r="DV279" t="s">
        <v>501</v>
      </c>
      <c r="DW279">
        <v>0.18149100000000001</v>
      </c>
      <c r="DX279">
        <v>0.180705</v>
      </c>
      <c r="DY279">
        <v>6.3</v>
      </c>
      <c r="DZ279">
        <v>7.7</v>
      </c>
      <c r="EC279">
        <v>2072.37</v>
      </c>
      <c r="ED279">
        <v>159.09800000000001</v>
      </c>
      <c r="EE279">
        <v>277.07299999999998</v>
      </c>
      <c r="EF279">
        <v>1217.55</v>
      </c>
      <c r="EG279">
        <v>0</v>
      </c>
      <c r="EH279">
        <v>-4302.38</v>
      </c>
      <c r="EI279">
        <v>0</v>
      </c>
      <c r="EJ279">
        <v>0</v>
      </c>
      <c r="EK279">
        <v>505.55700000000002</v>
      </c>
      <c r="EL279">
        <v>1995.01</v>
      </c>
      <c r="EM279">
        <v>2025.88</v>
      </c>
      <c r="EN279">
        <v>119.621</v>
      </c>
      <c r="EO279">
        <v>4069.79</v>
      </c>
      <c r="EP279">
        <v>0</v>
      </c>
      <c r="EQ279">
        <v>0</v>
      </c>
      <c r="ER279">
        <v>0</v>
      </c>
      <c r="ES279">
        <v>0</v>
      </c>
      <c r="ET279">
        <v>0</v>
      </c>
      <c r="EU279">
        <v>24.92</v>
      </c>
      <c r="EV279">
        <v>15.01</v>
      </c>
      <c r="EW279">
        <v>3.66</v>
      </c>
      <c r="EX279">
        <v>15.29</v>
      </c>
      <c r="EY279">
        <v>0</v>
      </c>
      <c r="EZ279">
        <v>-49.31</v>
      </c>
      <c r="FA279">
        <v>0</v>
      </c>
      <c r="FB279">
        <v>0</v>
      </c>
      <c r="FC279">
        <v>7.37</v>
      </c>
      <c r="FD279">
        <v>27.65</v>
      </c>
      <c r="FE279">
        <v>27.51</v>
      </c>
      <c r="FF279">
        <v>1.64</v>
      </c>
      <c r="FG279">
        <v>73.739999999999995</v>
      </c>
      <c r="FT279">
        <v>0</v>
      </c>
      <c r="FU279">
        <v>0.57076800000000005</v>
      </c>
      <c r="FV279">
        <v>3.1638600000000003E-2</v>
      </c>
      <c r="FW279">
        <v>8.0351199999999998E-2</v>
      </c>
      <c r="FX279">
        <v>0</v>
      </c>
      <c r="FY279">
        <v>-8.0562099999999998E-2</v>
      </c>
      <c r="FZ279">
        <v>0</v>
      </c>
      <c r="GA279">
        <v>0</v>
      </c>
      <c r="GB279">
        <v>0.134212</v>
      </c>
      <c r="GC279">
        <v>0.38703300000000002</v>
      </c>
      <c r="GD279">
        <v>0.30364400000000002</v>
      </c>
      <c r="GE279">
        <v>2.03874E-2</v>
      </c>
      <c r="GF279">
        <v>1.44747</v>
      </c>
      <c r="GG279">
        <v>4104.34</v>
      </c>
      <c r="GH279">
        <v>1123.8399999999999</v>
      </c>
      <c r="GI279">
        <v>277.07299999999998</v>
      </c>
      <c r="GJ279">
        <v>2735.09</v>
      </c>
      <c r="GK279">
        <v>2135</v>
      </c>
      <c r="GL279">
        <v>2349</v>
      </c>
      <c r="GM279">
        <v>2531</v>
      </c>
      <c r="GN279">
        <v>297.5</v>
      </c>
      <c r="GO279">
        <v>15552.8</v>
      </c>
      <c r="GP279">
        <v>0</v>
      </c>
      <c r="GQ279">
        <v>0</v>
      </c>
      <c r="GR279">
        <v>0</v>
      </c>
      <c r="GS279">
        <v>0</v>
      </c>
      <c r="GT279">
        <v>49.3</v>
      </c>
      <c r="GU279">
        <v>53.27</v>
      </c>
      <c r="GV279">
        <v>3.66</v>
      </c>
      <c r="GW279">
        <v>35.96</v>
      </c>
      <c r="GX279">
        <v>31.93</v>
      </c>
      <c r="GY279">
        <v>32</v>
      </c>
      <c r="GZ279">
        <v>34.92</v>
      </c>
      <c r="HA279">
        <v>4.13</v>
      </c>
      <c r="HB279">
        <v>245.17</v>
      </c>
      <c r="HC279">
        <v>49.3</v>
      </c>
      <c r="HD279">
        <v>53.27</v>
      </c>
      <c r="HE279">
        <v>3.66</v>
      </c>
      <c r="HF279">
        <v>35.96</v>
      </c>
      <c r="HG279">
        <v>31.93</v>
      </c>
      <c r="HH279">
        <v>32</v>
      </c>
      <c r="HI279">
        <v>34.92</v>
      </c>
      <c r="HJ279">
        <v>4.13</v>
      </c>
      <c r="HK279">
        <v>245.17</v>
      </c>
      <c r="ID279">
        <v>0</v>
      </c>
      <c r="IE279">
        <v>2.4129499999999999</v>
      </c>
      <c r="IF279">
        <v>3.1638600000000003E-2</v>
      </c>
      <c r="IG279">
        <v>0.29689900000000002</v>
      </c>
      <c r="IH279">
        <v>0.62342900000000001</v>
      </c>
      <c r="II279">
        <v>0.35041600000000001</v>
      </c>
      <c r="IJ279">
        <v>0.41447200000000001</v>
      </c>
      <c r="IK279">
        <v>6.2929700000000005E-2</v>
      </c>
      <c r="IL279">
        <v>4.1927300000000001</v>
      </c>
      <c r="IM279">
        <v>50.2</v>
      </c>
      <c r="IN279">
        <v>20.100000000000001</v>
      </c>
      <c r="IO279">
        <v>30.1</v>
      </c>
      <c r="IP279">
        <v>52.2</v>
      </c>
      <c r="IQ279">
        <v>20.100000000000001</v>
      </c>
      <c r="IR279">
        <v>32.1</v>
      </c>
      <c r="IU279">
        <v>58.88</v>
      </c>
      <c r="IV279">
        <v>0</v>
      </c>
      <c r="IW279">
        <v>63.82</v>
      </c>
      <c r="IX279">
        <v>0</v>
      </c>
      <c r="IY279">
        <v>58.88</v>
      </c>
      <c r="IZ279">
        <v>0</v>
      </c>
      <c r="JA279">
        <v>142.19</v>
      </c>
      <c r="JB279">
        <v>0</v>
      </c>
      <c r="JK279">
        <v>1</v>
      </c>
      <c r="JL279">
        <v>2.8233299999999999</v>
      </c>
      <c r="JM279">
        <v>2.8233299999999999</v>
      </c>
      <c r="JP279">
        <v>4303.6400000000003</v>
      </c>
      <c r="JQ279">
        <v>2.8233299999999999</v>
      </c>
      <c r="JR279">
        <v>0.34</v>
      </c>
      <c r="JS279">
        <v>0.32</v>
      </c>
      <c r="JT279">
        <v>1.05</v>
      </c>
      <c r="JU279">
        <v>0.34</v>
      </c>
      <c r="JV279">
        <v>0.32</v>
      </c>
      <c r="JW279">
        <v>1.07</v>
      </c>
      <c r="JZ279">
        <v>1</v>
      </c>
      <c r="KA279">
        <v>1</v>
      </c>
      <c r="KB279">
        <v>18.6007</v>
      </c>
      <c r="KC279">
        <v>18.796600000000002</v>
      </c>
      <c r="KD279">
        <v>21.023199999999999</v>
      </c>
      <c r="KE279">
        <v>21.268599999999999</v>
      </c>
      <c r="KF279">
        <v>44.791699999999999</v>
      </c>
      <c r="KG279">
        <v>45.522199999999998</v>
      </c>
      <c r="KJ279">
        <v>440.01499999999999</v>
      </c>
      <c r="KK279">
        <v>37.2639</v>
      </c>
      <c r="KL279">
        <v>55.284100000000002</v>
      </c>
      <c r="KM279">
        <v>236.166</v>
      </c>
      <c r="KN279">
        <v>0</v>
      </c>
      <c r="KO279">
        <v>-658.89300000000003</v>
      </c>
      <c r="KP279">
        <v>0</v>
      </c>
      <c r="KQ279">
        <v>0</v>
      </c>
      <c r="KR279">
        <v>109.703</v>
      </c>
      <c r="KS279">
        <v>387.005</v>
      </c>
      <c r="KT279">
        <v>413.96499999999997</v>
      </c>
      <c r="KU279">
        <v>26.198699999999999</v>
      </c>
      <c r="KV279">
        <v>1046.71</v>
      </c>
      <c r="KW279">
        <v>0</v>
      </c>
      <c r="KX279">
        <v>0</v>
      </c>
      <c r="KY279">
        <v>0</v>
      </c>
      <c r="KZ279">
        <v>0</v>
      </c>
      <c r="LA279">
        <v>0</v>
      </c>
      <c r="LB279">
        <v>454.69200000000001</v>
      </c>
      <c r="LC279">
        <v>49.928699999999999</v>
      </c>
      <c r="LD279">
        <v>55.284100000000002</v>
      </c>
      <c r="LE279">
        <v>232.35400000000001</v>
      </c>
      <c r="LF279">
        <v>-658.89300000000003</v>
      </c>
      <c r="LG279">
        <v>109.703</v>
      </c>
      <c r="LH279">
        <v>387.98899999999998</v>
      </c>
      <c r="LI279">
        <v>413.96499999999997</v>
      </c>
      <c r="LJ279">
        <v>26.198699999999999</v>
      </c>
      <c r="LK279">
        <v>1071.22</v>
      </c>
      <c r="LL279">
        <v>0</v>
      </c>
      <c r="LM279">
        <v>0</v>
      </c>
      <c r="LN279">
        <v>0</v>
      </c>
      <c r="LO279">
        <v>0</v>
      </c>
      <c r="LP279">
        <v>861.56</v>
      </c>
      <c r="LQ279">
        <v>272.673</v>
      </c>
      <c r="LR279">
        <v>55.284100000000002</v>
      </c>
      <c r="LS279">
        <v>534.86199999999997</v>
      </c>
      <c r="LT279">
        <v>463.08</v>
      </c>
      <c r="LU279">
        <v>480.24</v>
      </c>
      <c r="LV279">
        <v>522.63300000000004</v>
      </c>
      <c r="LW279">
        <v>71.471400000000003</v>
      </c>
      <c r="LX279">
        <v>3261.8</v>
      </c>
      <c r="LY279">
        <v>0</v>
      </c>
      <c r="LZ279">
        <v>0</v>
      </c>
      <c r="MA279">
        <v>0</v>
      </c>
      <c r="MB279">
        <v>0</v>
      </c>
    </row>
    <row r="280" spans="1:340" x14ac:dyDescent="0.25">
      <c r="A280" s="26">
        <v>44502.63521990741</v>
      </c>
      <c r="B280" t="s">
        <v>1620</v>
      </c>
      <c r="C280" t="s">
        <v>1217</v>
      </c>
      <c r="D280">
        <v>13</v>
      </c>
      <c r="E280">
        <v>1</v>
      </c>
      <c r="F280">
        <v>2100</v>
      </c>
      <c r="G280" t="s">
        <v>87</v>
      </c>
      <c r="H280" t="s">
        <v>393</v>
      </c>
      <c r="I280">
        <v>5.26</v>
      </c>
      <c r="J280">
        <v>1.9</v>
      </c>
      <c r="K280">
        <v>1.9</v>
      </c>
      <c r="L280">
        <v>30</v>
      </c>
      <c r="O280">
        <v>1781.64</v>
      </c>
      <c r="P280">
        <v>1133.4100000000001</v>
      </c>
      <c r="Q280">
        <v>278.41300000000001</v>
      </c>
      <c r="R280">
        <v>1116.32</v>
      </c>
      <c r="S280">
        <v>0</v>
      </c>
      <c r="T280">
        <v>-5343.73</v>
      </c>
      <c r="U280">
        <v>0</v>
      </c>
      <c r="V280">
        <v>0</v>
      </c>
      <c r="W280">
        <v>505.55700000000002</v>
      </c>
      <c r="X280">
        <v>2023.27</v>
      </c>
      <c r="Y280">
        <v>2025.88</v>
      </c>
      <c r="Z280">
        <v>119.621</v>
      </c>
      <c r="AA280">
        <v>3640.38</v>
      </c>
      <c r="AB280">
        <v>4309.78</v>
      </c>
      <c r="AC280">
        <v>0</v>
      </c>
      <c r="AD280">
        <v>0</v>
      </c>
      <c r="AE280">
        <v>0</v>
      </c>
      <c r="AF280">
        <v>0</v>
      </c>
      <c r="AG280">
        <v>0</v>
      </c>
      <c r="AH280">
        <v>0</v>
      </c>
      <c r="AI280">
        <v>21.58</v>
      </c>
      <c r="AJ280">
        <v>36.72</v>
      </c>
      <c r="AK280">
        <v>3.69</v>
      </c>
      <c r="AL280">
        <v>14.35</v>
      </c>
      <c r="AM280">
        <v>0</v>
      </c>
      <c r="AN280">
        <v>-59.19</v>
      </c>
      <c r="AO280">
        <v>0</v>
      </c>
      <c r="AP280">
        <v>0</v>
      </c>
      <c r="AQ280">
        <v>7.52</v>
      </c>
      <c r="AR280">
        <v>29.08</v>
      </c>
      <c r="AS280">
        <v>27.67</v>
      </c>
      <c r="AT280">
        <v>1.65</v>
      </c>
      <c r="AU280">
        <v>83.07</v>
      </c>
      <c r="AV280">
        <v>76.34</v>
      </c>
      <c r="BI280">
        <v>0</v>
      </c>
      <c r="BJ280">
        <v>1.8170500000000001</v>
      </c>
      <c r="BK280">
        <v>3.1791600000000003E-2</v>
      </c>
      <c r="BL280">
        <v>7.23158E-2</v>
      </c>
      <c r="BM280">
        <v>0</v>
      </c>
      <c r="BN280">
        <v>-7.9702200000000001E-2</v>
      </c>
      <c r="BO280">
        <v>0</v>
      </c>
      <c r="BP280">
        <v>0</v>
      </c>
      <c r="BQ280">
        <v>0.134212</v>
      </c>
      <c r="BR280">
        <v>0.390125</v>
      </c>
      <c r="BS280">
        <v>0.30364400000000002</v>
      </c>
      <c r="BT280">
        <v>2.03874E-2</v>
      </c>
      <c r="BU280">
        <v>2.6898300000000002</v>
      </c>
      <c r="BV280">
        <v>1.92116</v>
      </c>
      <c r="BW280">
        <v>1847.67</v>
      </c>
      <c r="BX280">
        <v>1298.0999999999999</v>
      </c>
      <c r="BY280">
        <v>278.41300000000001</v>
      </c>
      <c r="BZ280">
        <v>1086.46</v>
      </c>
      <c r="CA280">
        <v>-5343.73</v>
      </c>
      <c r="CB280">
        <v>505.55700000000002</v>
      </c>
      <c r="CC280">
        <v>2027.12</v>
      </c>
      <c r="CD280">
        <v>2025.88</v>
      </c>
      <c r="CE280">
        <v>119.621</v>
      </c>
      <c r="CF280">
        <v>3845.09</v>
      </c>
      <c r="CG280">
        <v>4510.6499999999996</v>
      </c>
      <c r="CH280">
        <v>0</v>
      </c>
      <c r="CI280">
        <v>0</v>
      </c>
      <c r="CJ280">
        <v>0</v>
      </c>
      <c r="CK280">
        <v>0</v>
      </c>
      <c r="CL280">
        <v>0</v>
      </c>
      <c r="CM280">
        <v>22.38</v>
      </c>
      <c r="CN280">
        <v>41.52</v>
      </c>
      <c r="CO280">
        <v>3.69</v>
      </c>
      <c r="CP280">
        <v>14.01</v>
      </c>
      <c r="CQ280">
        <v>-59.27</v>
      </c>
      <c r="CR280">
        <v>7.52</v>
      </c>
      <c r="CS280">
        <v>29.13</v>
      </c>
      <c r="CT280">
        <v>27.67</v>
      </c>
      <c r="CU280">
        <v>1.65</v>
      </c>
      <c r="CV280">
        <v>88.3</v>
      </c>
      <c r="CW280">
        <v>81.599999999999994</v>
      </c>
      <c r="DH280">
        <v>0</v>
      </c>
      <c r="DI280">
        <v>1.9944299999999999</v>
      </c>
      <c r="DJ280">
        <v>3.1791600000000003E-2</v>
      </c>
      <c r="DK280">
        <v>6.6148799999999994E-2</v>
      </c>
      <c r="DL280">
        <v>-7.9702200000000001E-2</v>
      </c>
      <c r="DM280">
        <v>0.134212</v>
      </c>
      <c r="DN280">
        <v>0.390598</v>
      </c>
      <c r="DO280">
        <v>0.30364400000000002</v>
      </c>
      <c r="DP280">
        <v>2.03874E-2</v>
      </c>
      <c r="DQ280">
        <v>2.86151</v>
      </c>
      <c r="DR280">
        <v>2.0923699999999998</v>
      </c>
      <c r="DS280" t="s">
        <v>1352</v>
      </c>
      <c r="DT280" t="s">
        <v>670</v>
      </c>
      <c r="DU280" t="s">
        <v>665</v>
      </c>
      <c r="DV280" t="s">
        <v>501</v>
      </c>
      <c r="DW280">
        <v>0.17168</v>
      </c>
      <c r="DX280">
        <v>0.171207</v>
      </c>
      <c r="DY280">
        <v>5.9</v>
      </c>
      <c r="DZ280">
        <v>6.4</v>
      </c>
      <c r="EC280">
        <v>1781.64</v>
      </c>
      <c r="ED280">
        <v>1133.4100000000001</v>
      </c>
      <c r="EE280">
        <v>278.41300000000001</v>
      </c>
      <c r="EF280">
        <v>1116.32</v>
      </c>
      <c r="EG280">
        <v>0</v>
      </c>
      <c r="EH280">
        <v>-5343.73</v>
      </c>
      <c r="EI280">
        <v>0</v>
      </c>
      <c r="EJ280">
        <v>0</v>
      </c>
      <c r="EK280">
        <v>505.55700000000002</v>
      </c>
      <c r="EL280">
        <v>2023.27</v>
      </c>
      <c r="EM280">
        <v>2025.88</v>
      </c>
      <c r="EN280">
        <v>119.621</v>
      </c>
      <c r="EO280">
        <v>3640.38</v>
      </c>
      <c r="EP280">
        <v>0</v>
      </c>
      <c r="EQ280">
        <v>0</v>
      </c>
      <c r="ER280">
        <v>0</v>
      </c>
      <c r="ES280">
        <v>0</v>
      </c>
      <c r="ET280">
        <v>0</v>
      </c>
      <c r="EU280">
        <v>21.58</v>
      </c>
      <c r="EV280">
        <v>36.72</v>
      </c>
      <c r="EW280">
        <v>3.69</v>
      </c>
      <c r="EX280">
        <v>14.35</v>
      </c>
      <c r="EY280">
        <v>0</v>
      </c>
      <c r="EZ280">
        <v>-59.19</v>
      </c>
      <c r="FA280">
        <v>0</v>
      </c>
      <c r="FB280">
        <v>0</v>
      </c>
      <c r="FC280">
        <v>7.52</v>
      </c>
      <c r="FD280">
        <v>29.08</v>
      </c>
      <c r="FE280">
        <v>27.67</v>
      </c>
      <c r="FF280">
        <v>1.65</v>
      </c>
      <c r="FG280">
        <v>83.07</v>
      </c>
      <c r="FT280">
        <v>0</v>
      </c>
      <c r="FU280">
        <v>1.8170500000000001</v>
      </c>
      <c r="FV280">
        <v>3.1791600000000003E-2</v>
      </c>
      <c r="FW280">
        <v>7.23158E-2</v>
      </c>
      <c r="FX280">
        <v>0</v>
      </c>
      <c r="FY280">
        <v>-7.9702200000000001E-2</v>
      </c>
      <c r="FZ280">
        <v>0</v>
      </c>
      <c r="GA280">
        <v>0</v>
      </c>
      <c r="GB280">
        <v>0.134212</v>
      </c>
      <c r="GC280">
        <v>0.390125</v>
      </c>
      <c r="GD280">
        <v>0.30364400000000002</v>
      </c>
      <c r="GE280">
        <v>2.03874E-2</v>
      </c>
      <c r="GF280">
        <v>2.6898300000000002</v>
      </c>
      <c r="GG280">
        <v>3678.31</v>
      </c>
      <c r="GH280">
        <v>3536.87</v>
      </c>
      <c r="GI280">
        <v>278.41300000000001</v>
      </c>
      <c r="GJ280">
        <v>2557.36</v>
      </c>
      <c r="GK280">
        <v>2135</v>
      </c>
      <c r="GL280">
        <v>2349</v>
      </c>
      <c r="GM280">
        <v>2531</v>
      </c>
      <c r="GN280">
        <v>297.5</v>
      </c>
      <c r="GO280">
        <v>17363.5</v>
      </c>
      <c r="GP280">
        <v>0</v>
      </c>
      <c r="GQ280">
        <v>0</v>
      </c>
      <c r="GR280">
        <v>0</v>
      </c>
      <c r="GS280">
        <v>0</v>
      </c>
      <c r="GT280">
        <v>44.5</v>
      </c>
      <c r="GU280">
        <v>90.75</v>
      </c>
      <c r="GV280">
        <v>3.69</v>
      </c>
      <c r="GW280">
        <v>33.94</v>
      </c>
      <c r="GX280">
        <v>32.729999999999997</v>
      </c>
      <c r="GY280">
        <v>32.200000000000003</v>
      </c>
      <c r="GZ280">
        <v>35.159999999999997</v>
      </c>
      <c r="HA280">
        <v>4.22</v>
      </c>
      <c r="HB280">
        <v>277.19</v>
      </c>
      <c r="HC280">
        <v>44.5</v>
      </c>
      <c r="HD280">
        <v>90.75</v>
      </c>
      <c r="HE280">
        <v>3.69</v>
      </c>
      <c r="HF280">
        <v>33.94</v>
      </c>
      <c r="HG280">
        <v>32.729999999999997</v>
      </c>
      <c r="HH280">
        <v>32.200000000000003</v>
      </c>
      <c r="HI280">
        <v>35.159999999999997</v>
      </c>
      <c r="HJ280">
        <v>4.22</v>
      </c>
      <c r="HK280">
        <v>277.19</v>
      </c>
      <c r="ID280">
        <v>0</v>
      </c>
      <c r="IE280">
        <v>3.2858900000000002</v>
      </c>
      <c r="IF280">
        <v>3.1791600000000003E-2</v>
      </c>
      <c r="IG280">
        <v>0.154505</v>
      </c>
      <c r="IH280">
        <v>0.62342900000000001</v>
      </c>
      <c r="II280">
        <v>0.35041600000000001</v>
      </c>
      <c r="IJ280">
        <v>0.41447200000000001</v>
      </c>
      <c r="IK280">
        <v>6.2929700000000005E-2</v>
      </c>
      <c r="IL280">
        <v>4.9234299999999998</v>
      </c>
      <c r="IM280">
        <v>51.3</v>
      </c>
      <c r="IN280">
        <v>21.3</v>
      </c>
      <c r="IO280">
        <v>30</v>
      </c>
      <c r="IP280">
        <v>53.2</v>
      </c>
      <c r="IQ280">
        <v>21.3</v>
      </c>
      <c r="IR280">
        <v>31.9</v>
      </c>
      <c r="IU280">
        <v>76.34</v>
      </c>
      <c r="IV280">
        <v>0</v>
      </c>
      <c r="IW280">
        <v>81.599999999999994</v>
      </c>
      <c r="IX280">
        <v>0</v>
      </c>
      <c r="IY280">
        <v>76.34</v>
      </c>
      <c r="IZ280">
        <v>0</v>
      </c>
      <c r="JA280">
        <v>172.88</v>
      </c>
      <c r="JB280">
        <v>0</v>
      </c>
      <c r="JK280">
        <v>1</v>
      </c>
      <c r="JL280">
        <v>3.5448400000000002</v>
      </c>
      <c r="JM280">
        <v>3.5448400000000002</v>
      </c>
      <c r="JP280">
        <v>5345.3</v>
      </c>
      <c r="JQ280">
        <v>3.5448400000000002</v>
      </c>
      <c r="JR280">
        <v>0.38</v>
      </c>
      <c r="JS280">
        <v>0.44</v>
      </c>
      <c r="JT280">
        <v>1.04</v>
      </c>
      <c r="JU280">
        <v>0.39</v>
      </c>
      <c r="JV280">
        <v>0.44</v>
      </c>
      <c r="JW280">
        <v>1.0900000000000001</v>
      </c>
      <c r="JZ280">
        <v>1</v>
      </c>
      <c r="KA280">
        <v>1</v>
      </c>
      <c r="KB280">
        <v>21.680700000000002</v>
      </c>
      <c r="KC280">
        <v>21.939499999999999</v>
      </c>
      <c r="KD280">
        <v>24.646899999999999</v>
      </c>
      <c r="KE280">
        <v>24.966200000000001</v>
      </c>
      <c r="KF280">
        <v>54.215000000000003</v>
      </c>
      <c r="KG280">
        <v>55.137799999999999</v>
      </c>
      <c r="KJ280">
        <v>376.98599999999999</v>
      </c>
      <c r="KK280">
        <v>274.02</v>
      </c>
      <c r="KL280">
        <v>55.551400000000001</v>
      </c>
      <c r="KM280">
        <v>216.858</v>
      </c>
      <c r="KN280">
        <v>0</v>
      </c>
      <c r="KO280">
        <v>-825.54300000000001</v>
      </c>
      <c r="KP280">
        <v>0</v>
      </c>
      <c r="KQ280">
        <v>0</v>
      </c>
      <c r="KR280">
        <v>109.703</v>
      </c>
      <c r="KS280">
        <v>392.78899999999999</v>
      </c>
      <c r="KT280">
        <v>413.96499999999997</v>
      </c>
      <c r="KU280">
        <v>26.198699999999999</v>
      </c>
      <c r="KV280">
        <v>1040.53</v>
      </c>
      <c r="KW280">
        <v>0</v>
      </c>
      <c r="KX280">
        <v>0</v>
      </c>
      <c r="KY280">
        <v>0</v>
      </c>
      <c r="KZ280">
        <v>0</v>
      </c>
      <c r="LA280">
        <v>0</v>
      </c>
      <c r="LB280">
        <v>389.822</v>
      </c>
      <c r="LC280">
        <v>311.84899999999999</v>
      </c>
      <c r="LD280">
        <v>55.551400000000001</v>
      </c>
      <c r="LE280">
        <v>211.602</v>
      </c>
      <c r="LF280">
        <v>-825.54300000000001</v>
      </c>
      <c r="LG280">
        <v>109.703</v>
      </c>
      <c r="LH280">
        <v>393.512</v>
      </c>
      <c r="LI280">
        <v>413.96499999999997</v>
      </c>
      <c r="LJ280">
        <v>26.198699999999999</v>
      </c>
      <c r="LK280">
        <v>1086.6600000000001</v>
      </c>
      <c r="LL280">
        <v>0</v>
      </c>
      <c r="LM280">
        <v>0</v>
      </c>
      <c r="LN280">
        <v>0</v>
      </c>
      <c r="LO280">
        <v>0</v>
      </c>
      <c r="LP280">
        <v>770.976</v>
      </c>
      <c r="LQ280">
        <v>809.73900000000003</v>
      </c>
      <c r="LR280">
        <v>55.551400000000001</v>
      </c>
      <c r="LS280">
        <v>496.803</v>
      </c>
      <c r="LT280">
        <v>463.08</v>
      </c>
      <c r="LU280">
        <v>480.24</v>
      </c>
      <c r="LV280">
        <v>522.63300000000004</v>
      </c>
      <c r="LW280">
        <v>71.471400000000003</v>
      </c>
      <c r="LX280">
        <v>3670.49</v>
      </c>
      <c r="LY280">
        <v>0</v>
      </c>
      <c r="LZ280">
        <v>0</v>
      </c>
      <c r="MA280">
        <v>0</v>
      </c>
      <c r="MB280">
        <v>0</v>
      </c>
    </row>
    <row r="281" spans="1:340" x14ac:dyDescent="0.25">
      <c r="A281" s="26">
        <v>44502.635578703703</v>
      </c>
      <c r="B281" t="s">
        <v>1621</v>
      </c>
      <c r="C281" t="s">
        <v>1219</v>
      </c>
      <c r="D281">
        <v>14</v>
      </c>
      <c r="E281">
        <v>1</v>
      </c>
      <c r="F281">
        <v>2100</v>
      </c>
      <c r="G281" t="s">
        <v>87</v>
      </c>
      <c r="H281" t="s">
        <v>393</v>
      </c>
      <c r="I281">
        <v>5.99</v>
      </c>
      <c r="J281">
        <v>2.2999999999999998</v>
      </c>
      <c r="K281">
        <v>2.2999999999999998</v>
      </c>
      <c r="L281">
        <v>30</v>
      </c>
      <c r="O281">
        <v>2140.64</v>
      </c>
      <c r="P281">
        <v>931.48199999999997</v>
      </c>
      <c r="Q281">
        <v>275.608</v>
      </c>
      <c r="R281">
        <v>1265.45</v>
      </c>
      <c r="S281">
        <v>0</v>
      </c>
      <c r="T281">
        <v>-5152.57</v>
      </c>
      <c r="U281">
        <v>0</v>
      </c>
      <c r="V281">
        <v>0</v>
      </c>
      <c r="W281">
        <v>505.55700000000002</v>
      </c>
      <c r="X281">
        <v>2012.24</v>
      </c>
      <c r="Y281">
        <v>2025.88</v>
      </c>
      <c r="Z281">
        <v>119.621</v>
      </c>
      <c r="AA281">
        <v>4123.92</v>
      </c>
      <c r="AB281">
        <v>4613.18</v>
      </c>
      <c r="AC281">
        <v>0</v>
      </c>
      <c r="AD281">
        <v>0</v>
      </c>
      <c r="AE281">
        <v>0</v>
      </c>
      <c r="AF281">
        <v>0</v>
      </c>
      <c r="AG281">
        <v>0</v>
      </c>
      <c r="AH281">
        <v>0</v>
      </c>
      <c r="AI281">
        <v>24.85</v>
      </c>
      <c r="AJ281">
        <v>29.74</v>
      </c>
      <c r="AK281">
        <v>3.52</v>
      </c>
      <c r="AL281">
        <v>15.23</v>
      </c>
      <c r="AM281">
        <v>0</v>
      </c>
      <c r="AN281">
        <v>-56.67</v>
      </c>
      <c r="AO281">
        <v>0</v>
      </c>
      <c r="AP281">
        <v>0</v>
      </c>
      <c r="AQ281">
        <v>7.03</v>
      </c>
      <c r="AR281">
        <v>27.1</v>
      </c>
      <c r="AS281">
        <v>26.55</v>
      </c>
      <c r="AT281">
        <v>1.57</v>
      </c>
      <c r="AU281">
        <v>78.92</v>
      </c>
      <c r="AV281">
        <v>73.34</v>
      </c>
      <c r="BI281">
        <v>0</v>
      </c>
      <c r="BJ281">
        <v>1.5024299999999999</v>
      </c>
      <c r="BK281">
        <v>3.1471300000000001E-2</v>
      </c>
      <c r="BL281">
        <v>7.30436E-2</v>
      </c>
      <c r="BM281">
        <v>0</v>
      </c>
      <c r="BN281">
        <v>-4.5045000000000002E-2</v>
      </c>
      <c r="BO281">
        <v>0</v>
      </c>
      <c r="BP281">
        <v>0</v>
      </c>
      <c r="BQ281">
        <v>0.134212</v>
      </c>
      <c r="BR281">
        <v>0.389316</v>
      </c>
      <c r="BS281">
        <v>0.30364400000000002</v>
      </c>
      <c r="BT281">
        <v>2.03874E-2</v>
      </c>
      <c r="BU281">
        <v>2.4094600000000002</v>
      </c>
      <c r="BV281">
        <v>1.6069500000000001</v>
      </c>
      <c r="BW281">
        <v>2281.34</v>
      </c>
      <c r="BX281">
        <v>1101.79</v>
      </c>
      <c r="BY281">
        <v>275.608</v>
      </c>
      <c r="BZ281">
        <v>1219.8499999999999</v>
      </c>
      <c r="CA281">
        <v>-5152.57</v>
      </c>
      <c r="CB281">
        <v>505.55700000000002</v>
      </c>
      <c r="CC281">
        <v>2017.01</v>
      </c>
      <c r="CD281">
        <v>2025.88</v>
      </c>
      <c r="CE281">
        <v>119.621</v>
      </c>
      <c r="CF281">
        <v>4394.08</v>
      </c>
      <c r="CG281">
        <v>4878.58</v>
      </c>
      <c r="CH281">
        <v>0</v>
      </c>
      <c r="CI281">
        <v>0</v>
      </c>
      <c r="CJ281">
        <v>0</v>
      </c>
      <c r="CK281">
        <v>0</v>
      </c>
      <c r="CL281">
        <v>0</v>
      </c>
      <c r="CM281">
        <v>26.5</v>
      </c>
      <c r="CN281">
        <v>34.619999999999997</v>
      </c>
      <c r="CO281">
        <v>3.52</v>
      </c>
      <c r="CP281">
        <v>14.69</v>
      </c>
      <c r="CQ281">
        <v>-56.75</v>
      </c>
      <c r="CR281">
        <v>7.03</v>
      </c>
      <c r="CS281">
        <v>27.16</v>
      </c>
      <c r="CT281">
        <v>26.55</v>
      </c>
      <c r="CU281">
        <v>1.57</v>
      </c>
      <c r="CV281">
        <v>84.89</v>
      </c>
      <c r="CW281">
        <v>79.33</v>
      </c>
      <c r="DH281">
        <v>0</v>
      </c>
      <c r="DI281">
        <v>1.68879</v>
      </c>
      <c r="DJ281">
        <v>3.1471300000000001E-2</v>
      </c>
      <c r="DK281">
        <v>7.4290400000000006E-2</v>
      </c>
      <c r="DL281">
        <v>-4.5045000000000002E-2</v>
      </c>
      <c r="DM281">
        <v>0.134212</v>
      </c>
      <c r="DN281">
        <v>0.38983200000000001</v>
      </c>
      <c r="DO281">
        <v>0.30364400000000002</v>
      </c>
      <c r="DP281">
        <v>2.03874E-2</v>
      </c>
      <c r="DQ281">
        <v>2.5975799999999998</v>
      </c>
      <c r="DR281">
        <v>1.7945500000000001</v>
      </c>
      <c r="DS281" t="s">
        <v>1352</v>
      </c>
      <c r="DT281" t="s">
        <v>670</v>
      </c>
      <c r="DU281" t="s">
        <v>665</v>
      </c>
      <c r="DV281" t="s">
        <v>501</v>
      </c>
      <c r="DW281">
        <v>0.18812100000000001</v>
      </c>
      <c r="DX281">
        <v>0.18760399999999999</v>
      </c>
      <c r="DY281">
        <v>7</v>
      </c>
      <c r="DZ281">
        <v>7.6</v>
      </c>
      <c r="EC281">
        <v>2140.64</v>
      </c>
      <c r="ED281">
        <v>931.48199999999997</v>
      </c>
      <c r="EE281">
        <v>275.608</v>
      </c>
      <c r="EF281">
        <v>1265.45</v>
      </c>
      <c r="EG281">
        <v>0</v>
      </c>
      <c r="EH281">
        <v>-5152.57</v>
      </c>
      <c r="EI281">
        <v>0</v>
      </c>
      <c r="EJ281">
        <v>0</v>
      </c>
      <c r="EK281">
        <v>505.55700000000002</v>
      </c>
      <c r="EL281">
        <v>2012.24</v>
      </c>
      <c r="EM281">
        <v>2025.88</v>
      </c>
      <c r="EN281">
        <v>119.621</v>
      </c>
      <c r="EO281">
        <v>4123.92</v>
      </c>
      <c r="EP281">
        <v>0</v>
      </c>
      <c r="EQ281">
        <v>0</v>
      </c>
      <c r="ER281">
        <v>0</v>
      </c>
      <c r="ES281">
        <v>0</v>
      </c>
      <c r="ET281">
        <v>0</v>
      </c>
      <c r="EU281">
        <v>24.85</v>
      </c>
      <c r="EV281">
        <v>29.74</v>
      </c>
      <c r="EW281">
        <v>3.52</v>
      </c>
      <c r="EX281">
        <v>15.23</v>
      </c>
      <c r="EY281">
        <v>0</v>
      </c>
      <c r="EZ281">
        <v>-56.67</v>
      </c>
      <c r="FA281">
        <v>0</v>
      </c>
      <c r="FB281">
        <v>0</v>
      </c>
      <c r="FC281">
        <v>7.03</v>
      </c>
      <c r="FD281">
        <v>27.1</v>
      </c>
      <c r="FE281">
        <v>26.55</v>
      </c>
      <c r="FF281">
        <v>1.57</v>
      </c>
      <c r="FG281">
        <v>78.92</v>
      </c>
      <c r="FT281">
        <v>0</v>
      </c>
      <c r="FU281">
        <v>1.5024299999999999</v>
      </c>
      <c r="FV281">
        <v>3.1471300000000001E-2</v>
      </c>
      <c r="FW281">
        <v>7.30436E-2</v>
      </c>
      <c r="FX281">
        <v>0</v>
      </c>
      <c r="FY281">
        <v>-4.5045000000000002E-2</v>
      </c>
      <c r="FZ281">
        <v>0</v>
      </c>
      <c r="GA281">
        <v>0</v>
      </c>
      <c r="GB281">
        <v>0.134212</v>
      </c>
      <c r="GC281">
        <v>0.389316</v>
      </c>
      <c r="GD281">
        <v>0.30364400000000002</v>
      </c>
      <c r="GE281">
        <v>2.03874E-2</v>
      </c>
      <c r="GF281">
        <v>2.4094600000000002</v>
      </c>
      <c r="GG281">
        <v>4458.28</v>
      </c>
      <c r="GH281">
        <v>3030.12</v>
      </c>
      <c r="GI281">
        <v>275.608</v>
      </c>
      <c r="GJ281">
        <v>2639.36</v>
      </c>
      <c r="GK281">
        <v>2135</v>
      </c>
      <c r="GL281">
        <v>2349</v>
      </c>
      <c r="GM281">
        <v>2531</v>
      </c>
      <c r="GN281">
        <v>297.5</v>
      </c>
      <c r="GO281">
        <v>17715.900000000001</v>
      </c>
      <c r="GP281">
        <v>0</v>
      </c>
      <c r="GQ281">
        <v>0</v>
      </c>
      <c r="GR281">
        <v>0</v>
      </c>
      <c r="GS281">
        <v>0</v>
      </c>
      <c r="GT281">
        <v>51.69</v>
      </c>
      <c r="GU281">
        <v>76.010000000000005</v>
      </c>
      <c r="GV281">
        <v>3.52</v>
      </c>
      <c r="GW281">
        <v>32.81</v>
      </c>
      <c r="GX281">
        <v>30.24</v>
      </c>
      <c r="GY281">
        <v>30.85</v>
      </c>
      <c r="GZ281">
        <v>33.630000000000003</v>
      </c>
      <c r="HA281">
        <v>3.96</v>
      </c>
      <c r="HB281">
        <v>262.70999999999998</v>
      </c>
      <c r="HC281">
        <v>51.69</v>
      </c>
      <c r="HD281">
        <v>76.010000000000005</v>
      </c>
      <c r="HE281">
        <v>3.52</v>
      </c>
      <c r="HF281">
        <v>32.81</v>
      </c>
      <c r="HG281">
        <v>30.24</v>
      </c>
      <c r="HH281">
        <v>30.85</v>
      </c>
      <c r="HI281">
        <v>33.630000000000003</v>
      </c>
      <c r="HJ281">
        <v>3.96</v>
      </c>
      <c r="HK281">
        <v>262.70999999999998</v>
      </c>
      <c r="ID281">
        <v>0</v>
      </c>
      <c r="IE281">
        <v>2.6802000000000001</v>
      </c>
      <c r="IF281">
        <v>3.1471300000000001E-2</v>
      </c>
      <c r="IG281">
        <v>0.17139099999999999</v>
      </c>
      <c r="IH281">
        <v>0.62342900000000001</v>
      </c>
      <c r="II281">
        <v>0.35041600000000001</v>
      </c>
      <c r="IJ281">
        <v>0.41447200000000001</v>
      </c>
      <c r="IK281">
        <v>6.2929700000000005E-2</v>
      </c>
      <c r="IL281">
        <v>4.3343100000000003</v>
      </c>
      <c r="IM281">
        <v>51.6</v>
      </c>
      <c r="IN281">
        <v>21.6</v>
      </c>
      <c r="IO281">
        <v>30</v>
      </c>
      <c r="IP281">
        <v>53.9</v>
      </c>
      <c r="IQ281">
        <v>21.6</v>
      </c>
      <c r="IR281">
        <v>32.299999999999997</v>
      </c>
      <c r="IU281">
        <v>73.34</v>
      </c>
      <c r="IV281">
        <v>0</v>
      </c>
      <c r="IW281">
        <v>79.33</v>
      </c>
      <c r="IX281">
        <v>0</v>
      </c>
      <c r="IY281">
        <v>73.34</v>
      </c>
      <c r="IZ281">
        <v>0</v>
      </c>
      <c r="JA281">
        <v>164.03</v>
      </c>
      <c r="JB281">
        <v>0</v>
      </c>
      <c r="JK281">
        <v>1</v>
      </c>
      <c r="JL281">
        <v>2.9386700000000001</v>
      </c>
      <c r="JM281">
        <v>2.9386700000000001</v>
      </c>
      <c r="JP281">
        <v>5154.08</v>
      </c>
      <c r="JQ281">
        <v>2.9386700000000001</v>
      </c>
      <c r="JR281">
        <v>0.28999999999999998</v>
      </c>
      <c r="JS281">
        <v>0.23</v>
      </c>
      <c r="JT281">
        <v>1.32</v>
      </c>
      <c r="JU281">
        <v>0.3</v>
      </c>
      <c r="JV281">
        <v>0.23</v>
      </c>
      <c r="JW281">
        <v>1.39</v>
      </c>
      <c r="JZ281">
        <v>1</v>
      </c>
      <c r="KA281">
        <v>1</v>
      </c>
      <c r="KB281">
        <v>19.8962</v>
      </c>
      <c r="KC281">
        <v>20.118500000000001</v>
      </c>
      <c r="KD281">
        <v>22.9514</v>
      </c>
      <c r="KE281">
        <v>23.2361</v>
      </c>
      <c r="KF281">
        <v>51.512900000000002</v>
      </c>
      <c r="KG281">
        <v>52.380499999999998</v>
      </c>
      <c r="KJ281">
        <v>445.30500000000001</v>
      </c>
      <c r="KK281">
        <v>248.69200000000001</v>
      </c>
      <c r="KL281">
        <v>51.108499999999999</v>
      </c>
      <c r="KM281">
        <v>221.28899999999999</v>
      </c>
      <c r="KN281">
        <v>0</v>
      </c>
      <c r="KO281">
        <v>-524.346</v>
      </c>
      <c r="KP281">
        <v>0</v>
      </c>
      <c r="KQ281">
        <v>0</v>
      </c>
      <c r="KR281">
        <v>110.455</v>
      </c>
      <c r="KS281">
        <v>350.654</v>
      </c>
      <c r="KT281">
        <v>395.209</v>
      </c>
      <c r="KU281">
        <v>26.3203</v>
      </c>
      <c r="KV281">
        <v>1324.69</v>
      </c>
      <c r="KW281">
        <v>0</v>
      </c>
      <c r="KX281">
        <v>0</v>
      </c>
      <c r="KY281">
        <v>0</v>
      </c>
      <c r="KZ281">
        <v>0</v>
      </c>
      <c r="LA281">
        <v>0</v>
      </c>
      <c r="LB281">
        <v>472.60700000000003</v>
      </c>
      <c r="LC281">
        <v>290.68200000000002</v>
      </c>
      <c r="LD281">
        <v>51.108499999999999</v>
      </c>
      <c r="LE281">
        <v>217.16200000000001</v>
      </c>
      <c r="LF281">
        <v>-524.346</v>
      </c>
      <c r="LG281">
        <v>110.455</v>
      </c>
      <c r="LH281">
        <v>351.45699999999999</v>
      </c>
      <c r="LI281">
        <v>395.209</v>
      </c>
      <c r="LJ281">
        <v>26.3203</v>
      </c>
      <c r="LK281">
        <v>1390.65</v>
      </c>
      <c r="LL281">
        <v>0</v>
      </c>
      <c r="LM281">
        <v>0</v>
      </c>
      <c r="LN281">
        <v>0</v>
      </c>
      <c r="LO281">
        <v>0</v>
      </c>
      <c r="LP281">
        <v>912.72299999999996</v>
      </c>
      <c r="LQ281">
        <v>687.24699999999996</v>
      </c>
      <c r="LR281">
        <v>51.108499999999999</v>
      </c>
      <c r="LS281">
        <v>466.93400000000003</v>
      </c>
      <c r="LT281">
        <v>466.012</v>
      </c>
      <c r="LU281">
        <v>457.12900000000002</v>
      </c>
      <c r="LV281">
        <v>502.21600000000001</v>
      </c>
      <c r="LW281">
        <v>78.617400000000004</v>
      </c>
      <c r="LX281">
        <v>3621.99</v>
      </c>
      <c r="LY281">
        <v>0</v>
      </c>
      <c r="LZ281">
        <v>0</v>
      </c>
      <c r="MA281">
        <v>0</v>
      </c>
      <c r="MB281">
        <v>0</v>
      </c>
    </row>
    <row r="282" spans="1:340" x14ac:dyDescent="0.25">
      <c r="A282" s="26">
        <v>44502.635937500003</v>
      </c>
      <c r="B282" t="s">
        <v>1622</v>
      </c>
      <c r="C282" t="s">
        <v>1221</v>
      </c>
      <c r="D282">
        <v>15</v>
      </c>
      <c r="E282">
        <v>1</v>
      </c>
      <c r="F282">
        <v>2100</v>
      </c>
      <c r="G282" t="s">
        <v>87</v>
      </c>
      <c r="H282" t="s">
        <v>393</v>
      </c>
      <c r="I282">
        <v>5.47</v>
      </c>
      <c r="J282">
        <v>1.8</v>
      </c>
      <c r="K282">
        <v>1.8</v>
      </c>
      <c r="L282">
        <v>25.3</v>
      </c>
      <c r="O282">
        <v>67.195899999999995</v>
      </c>
      <c r="P282">
        <v>4230.72</v>
      </c>
      <c r="Q282">
        <v>277.42</v>
      </c>
      <c r="R282">
        <v>700.322</v>
      </c>
      <c r="S282">
        <v>0</v>
      </c>
      <c r="T282">
        <v>-8300.08</v>
      </c>
      <c r="U282">
        <v>0</v>
      </c>
      <c r="V282">
        <v>0</v>
      </c>
      <c r="W282">
        <v>505.55700000000002</v>
      </c>
      <c r="X282">
        <v>2091.17</v>
      </c>
      <c r="Y282">
        <v>2025.88</v>
      </c>
      <c r="Z282">
        <v>119.621</v>
      </c>
      <c r="AA282">
        <v>1717.81</v>
      </c>
      <c r="AB282">
        <v>5275.66</v>
      </c>
      <c r="AC282">
        <v>0</v>
      </c>
      <c r="AD282">
        <v>0</v>
      </c>
      <c r="AE282">
        <v>0</v>
      </c>
      <c r="AF282">
        <v>0</v>
      </c>
      <c r="AG282">
        <v>0</v>
      </c>
      <c r="AH282">
        <v>0</v>
      </c>
      <c r="AI282">
        <v>0.78</v>
      </c>
      <c r="AJ282">
        <v>90.28</v>
      </c>
      <c r="AK282">
        <v>3.55</v>
      </c>
      <c r="AL282">
        <v>8.35</v>
      </c>
      <c r="AM282">
        <v>0</v>
      </c>
      <c r="AN282">
        <v>-87.25</v>
      </c>
      <c r="AO282">
        <v>0</v>
      </c>
      <c r="AP282">
        <v>0</v>
      </c>
      <c r="AQ282">
        <v>7.12</v>
      </c>
      <c r="AR282">
        <v>28.28</v>
      </c>
      <c r="AS282">
        <v>26.69</v>
      </c>
      <c r="AT282">
        <v>1.59</v>
      </c>
      <c r="AU282">
        <v>79.39</v>
      </c>
      <c r="AV282">
        <v>102.96</v>
      </c>
      <c r="BI282">
        <v>0</v>
      </c>
      <c r="BJ282">
        <v>3.3658899999999998</v>
      </c>
      <c r="BK282">
        <v>3.1678199999999997E-2</v>
      </c>
      <c r="BL282">
        <v>1.1145199999999999E-2</v>
      </c>
      <c r="BM282">
        <v>0</v>
      </c>
      <c r="BN282">
        <v>-6.0380700000000002E-2</v>
      </c>
      <c r="BO282">
        <v>0</v>
      </c>
      <c r="BP282">
        <v>0</v>
      </c>
      <c r="BQ282">
        <v>0.134212</v>
      </c>
      <c r="BR282">
        <v>0.39370699999999997</v>
      </c>
      <c r="BS282">
        <v>0.30364400000000002</v>
      </c>
      <c r="BT282">
        <v>2.03874E-2</v>
      </c>
      <c r="BU282">
        <v>4.2002800000000002</v>
      </c>
      <c r="BV282">
        <v>3.4087100000000001</v>
      </c>
      <c r="BW282">
        <v>91.135599999999997</v>
      </c>
      <c r="BX282">
        <v>4466.22</v>
      </c>
      <c r="BY282">
        <v>277.42</v>
      </c>
      <c r="BZ282">
        <v>687.11300000000006</v>
      </c>
      <c r="CA282">
        <v>-8300.08</v>
      </c>
      <c r="CB282">
        <v>505.55700000000002</v>
      </c>
      <c r="CC282">
        <v>2094.0100000000002</v>
      </c>
      <c r="CD282">
        <v>2025.88</v>
      </c>
      <c r="CE282">
        <v>119.621</v>
      </c>
      <c r="CF282">
        <v>1966.88</v>
      </c>
      <c r="CG282">
        <v>5521.89</v>
      </c>
      <c r="CH282">
        <v>0</v>
      </c>
      <c r="CI282">
        <v>0</v>
      </c>
      <c r="CJ282">
        <v>0</v>
      </c>
      <c r="CK282">
        <v>0</v>
      </c>
      <c r="CL282">
        <v>0</v>
      </c>
      <c r="CM282">
        <v>1.06</v>
      </c>
      <c r="CN282">
        <v>95.49</v>
      </c>
      <c r="CO282">
        <v>3.55</v>
      </c>
      <c r="CP282">
        <v>8.33</v>
      </c>
      <c r="CQ282">
        <v>-87.32</v>
      </c>
      <c r="CR282">
        <v>7.12</v>
      </c>
      <c r="CS282">
        <v>28.32</v>
      </c>
      <c r="CT282">
        <v>26.69</v>
      </c>
      <c r="CU282">
        <v>1.59</v>
      </c>
      <c r="CV282">
        <v>84.83</v>
      </c>
      <c r="CW282">
        <v>108.43</v>
      </c>
      <c r="DH282">
        <v>0</v>
      </c>
      <c r="DI282">
        <v>3.5332599999999998</v>
      </c>
      <c r="DJ282">
        <v>3.1678199999999997E-2</v>
      </c>
      <c r="DK282">
        <v>3.5375700000000003E-2</v>
      </c>
      <c r="DL282">
        <v>-6.0380700000000002E-2</v>
      </c>
      <c r="DM282">
        <v>0.134212</v>
      </c>
      <c r="DN282">
        <v>0.39397900000000002</v>
      </c>
      <c r="DO282">
        <v>0.30364400000000002</v>
      </c>
      <c r="DP282">
        <v>2.03874E-2</v>
      </c>
      <c r="DQ282">
        <v>4.3921599999999996</v>
      </c>
      <c r="DR282">
        <v>3.60032</v>
      </c>
      <c r="DS282" t="s">
        <v>1352</v>
      </c>
      <c r="DT282" t="s">
        <v>670</v>
      </c>
      <c r="DU282" t="s">
        <v>665</v>
      </c>
      <c r="DV282" t="s">
        <v>501</v>
      </c>
      <c r="DW282">
        <v>0.19187699999999999</v>
      </c>
      <c r="DX282">
        <v>0.191605</v>
      </c>
      <c r="DY282">
        <v>6.4</v>
      </c>
      <c r="DZ282">
        <v>5</v>
      </c>
      <c r="EC282">
        <v>67.195899999999995</v>
      </c>
      <c r="ED282">
        <v>4230.72</v>
      </c>
      <c r="EE282">
        <v>277.42</v>
      </c>
      <c r="EF282">
        <v>700.322</v>
      </c>
      <c r="EG282">
        <v>0</v>
      </c>
      <c r="EH282">
        <v>-8300.08</v>
      </c>
      <c r="EI282">
        <v>0</v>
      </c>
      <c r="EJ282">
        <v>0</v>
      </c>
      <c r="EK282">
        <v>505.55700000000002</v>
      </c>
      <c r="EL282">
        <v>2091.17</v>
      </c>
      <c r="EM282">
        <v>2025.88</v>
      </c>
      <c r="EN282">
        <v>119.621</v>
      </c>
      <c r="EO282">
        <v>1717.81</v>
      </c>
      <c r="EP282">
        <v>0</v>
      </c>
      <c r="EQ282">
        <v>0</v>
      </c>
      <c r="ER282">
        <v>0</v>
      </c>
      <c r="ES282">
        <v>0</v>
      </c>
      <c r="ET282">
        <v>0</v>
      </c>
      <c r="EU282">
        <v>0.78</v>
      </c>
      <c r="EV282">
        <v>90.28</v>
      </c>
      <c r="EW282">
        <v>3.55</v>
      </c>
      <c r="EX282">
        <v>8.35</v>
      </c>
      <c r="EY282">
        <v>0</v>
      </c>
      <c r="EZ282">
        <v>-87.25</v>
      </c>
      <c r="FA282">
        <v>0</v>
      </c>
      <c r="FB282">
        <v>0</v>
      </c>
      <c r="FC282">
        <v>7.12</v>
      </c>
      <c r="FD282">
        <v>28.28</v>
      </c>
      <c r="FE282">
        <v>26.69</v>
      </c>
      <c r="FF282">
        <v>1.59</v>
      </c>
      <c r="FG282">
        <v>79.39</v>
      </c>
      <c r="FT282">
        <v>0</v>
      </c>
      <c r="FU282">
        <v>3.3658899999999998</v>
      </c>
      <c r="FV282">
        <v>3.1678199999999997E-2</v>
      </c>
      <c r="FW282">
        <v>1.1145199999999999E-2</v>
      </c>
      <c r="FX282">
        <v>0</v>
      </c>
      <c r="FY282">
        <v>-6.0380700000000002E-2</v>
      </c>
      <c r="FZ282">
        <v>0</v>
      </c>
      <c r="GA282">
        <v>0</v>
      </c>
      <c r="GB282">
        <v>0.134212</v>
      </c>
      <c r="GC282">
        <v>0.39370699999999997</v>
      </c>
      <c r="GD282">
        <v>0.30364400000000002</v>
      </c>
      <c r="GE282">
        <v>2.03874E-2</v>
      </c>
      <c r="GF282">
        <v>4.2002800000000002</v>
      </c>
      <c r="GG282">
        <v>407.24700000000001</v>
      </c>
      <c r="GH282">
        <v>9870.35</v>
      </c>
      <c r="GI282">
        <v>277.42</v>
      </c>
      <c r="GJ282">
        <v>1925.74</v>
      </c>
      <c r="GK282">
        <v>2135</v>
      </c>
      <c r="GL282">
        <v>2349</v>
      </c>
      <c r="GM282">
        <v>2531</v>
      </c>
      <c r="GN282">
        <v>297.5</v>
      </c>
      <c r="GO282">
        <v>19793.3</v>
      </c>
      <c r="GP282">
        <v>0</v>
      </c>
      <c r="GQ282">
        <v>0</v>
      </c>
      <c r="GR282">
        <v>0</v>
      </c>
      <c r="GS282">
        <v>0</v>
      </c>
      <c r="GT282">
        <v>4.74</v>
      </c>
      <c r="GU282">
        <v>180.94</v>
      </c>
      <c r="GV282">
        <v>3.55</v>
      </c>
      <c r="GW282">
        <v>24.4</v>
      </c>
      <c r="GX282">
        <v>30.71</v>
      </c>
      <c r="GY282">
        <v>31.03</v>
      </c>
      <c r="GZ282">
        <v>33.869999999999997</v>
      </c>
      <c r="HA282">
        <v>4</v>
      </c>
      <c r="HB282">
        <v>313.24</v>
      </c>
      <c r="HC282">
        <v>4.74</v>
      </c>
      <c r="HD282">
        <v>180.94</v>
      </c>
      <c r="HE282">
        <v>3.55</v>
      </c>
      <c r="HF282">
        <v>24.4</v>
      </c>
      <c r="HG282">
        <v>30.71</v>
      </c>
      <c r="HH282">
        <v>31.03</v>
      </c>
      <c r="HI282">
        <v>33.869999999999997</v>
      </c>
      <c r="HJ282">
        <v>4</v>
      </c>
      <c r="HK282">
        <v>313.24</v>
      </c>
      <c r="ID282">
        <v>0</v>
      </c>
      <c r="IE282">
        <v>4.8913099999999998</v>
      </c>
      <c r="IF282">
        <v>3.1678199999999997E-2</v>
      </c>
      <c r="IG282">
        <v>0.158521</v>
      </c>
      <c r="IH282">
        <v>0.62342900000000001</v>
      </c>
      <c r="II282">
        <v>0.35041600000000001</v>
      </c>
      <c r="IJ282">
        <v>0.41447200000000001</v>
      </c>
      <c r="IK282">
        <v>6.2929700000000005E-2</v>
      </c>
      <c r="IL282">
        <v>6.5327500000000001</v>
      </c>
      <c r="IM282">
        <v>53.2</v>
      </c>
      <c r="IN282">
        <v>27.9</v>
      </c>
      <c r="IO282">
        <v>25.3</v>
      </c>
      <c r="IP282">
        <v>55</v>
      </c>
      <c r="IQ282">
        <v>27.9</v>
      </c>
      <c r="IR282">
        <v>27.1</v>
      </c>
      <c r="IU282">
        <v>102.96</v>
      </c>
      <c r="IV282">
        <v>0</v>
      </c>
      <c r="IW282">
        <v>108.43</v>
      </c>
      <c r="IX282">
        <v>0</v>
      </c>
      <c r="IY282">
        <v>102.96</v>
      </c>
      <c r="IZ282">
        <v>0</v>
      </c>
      <c r="JA282">
        <v>213.63</v>
      </c>
      <c r="JB282">
        <v>0</v>
      </c>
      <c r="JK282">
        <v>1</v>
      </c>
      <c r="JL282">
        <v>5.0494199999999996</v>
      </c>
      <c r="JM282">
        <v>5.0494199999999996</v>
      </c>
      <c r="JP282">
        <v>8302.51</v>
      </c>
      <c r="JQ282">
        <v>5.0494199999999996</v>
      </c>
      <c r="JR282">
        <v>0.4</v>
      </c>
      <c r="JS282">
        <v>0.44</v>
      </c>
      <c r="JT282">
        <v>1.27</v>
      </c>
      <c r="JU282">
        <v>0.41</v>
      </c>
      <c r="JV282">
        <v>0.43</v>
      </c>
      <c r="JW282">
        <v>1.32</v>
      </c>
      <c r="JZ282">
        <v>1</v>
      </c>
      <c r="KA282">
        <v>1</v>
      </c>
      <c r="KB282">
        <v>36.3521</v>
      </c>
      <c r="KC282">
        <v>36.910299999999999</v>
      </c>
      <c r="KD282">
        <v>38.883699999999997</v>
      </c>
      <c r="KE282">
        <v>39.493600000000001</v>
      </c>
      <c r="KF282">
        <v>78.227199999999996</v>
      </c>
      <c r="KG282">
        <v>79.64</v>
      </c>
      <c r="KJ282">
        <v>14.167899999999999</v>
      </c>
      <c r="KK282">
        <v>1028.1300000000001</v>
      </c>
      <c r="KL282">
        <v>51.444499999999998</v>
      </c>
      <c r="KM282">
        <v>118.629</v>
      </c>
      <c r="KN282">
        <v>0</v>
      </c>
      <c r="KO282">
        <v>-839.745</v>
      </c>
      <c r="KP282">
        <v>0</v>
      </c>
      <c r="KQ282">
        <v>0</v>
      </c>
      <c r="KR282">
        <v>110.455</v>
      </c>
      <c r="KS282">
        <v>364.80599999999998</v>
      </c>
      <c r="KT282">
        <v>395.209</v>
      </c>
      <c r="KU282">
        <v>26.3203</v>
      </c>
      <c r="KV282">
        <v>1269.4100000000001</v>
      </c>
      <c r="KW282">
        <v>0</v>
      </c>
      <c r="KX282">
        <v>0</v>
      </c>
      <c r="KY282">
        <v>0</v>
      </c>
      <c r="KZ282">
        <v>0</v>
      </c>
      <c r="LA282">
        <v>0</v>
      </c>
      <c r="LB282">
        <v>19.043299999999999</v>
      </c>
      <c r="LC282">
        <v>1075.08</v>
      </c>
      <c r="LD282">
        <v>51.444499999999998</v>
      </c>
      <c r="LE282">
        <v>116.254</v>
      </c>
      <c r="LF282">
        <v>-839.745</v>
      </c>
      <c r="LG282">
        <v>110.455</v>
      </c>
      <c r="LH282">
        <v>365.238</v>
      </c>
      <c r="LI282">
        <v>395.209</v>
      </c>
      <c r="LJ282">
        <v>26.3203</v>
      </c>
      <c r="LK282">
        <v>1319.3</v>
      </c>
      <c r="LL282">
        <v>0</v>
      </c>
      <c r="LM282">
        <v>0</v>
      </c>
      <c r="LN282">
        <v>0</v>
      </c>
      <c r="LO282">
        <v>0</v>
      </c>
      <c r="LP282">
        <v>83.526600000000002</v>
      </c>
      <c r="LQ282">
        <v>2011.21</v>
      </c>
      <c r="LR282">
        <v>51.444499999999998</v>
      </c>
      <c r="LS282">
        <v>342.35399999999998</v>
      </c>
      <c r="LT282">
        <v>466.012</v>
      </c>
      <c r="LU282">
        <v>457.12900000000002</v>
      </c>
      <c r="LV282">
        <v>502.21600000000001</v>
      </c>
      <c r="LW282">
        <v>78.617400000000004</v>
      </c>
      <c r="LX282">
        <v>3992.51</v>
      </c>
      <c r="LY282">
        <v>0</v>
      </c>
      <c r="LZ282">
        <v>0</v>
      </c>
      <c r="MA282">
        <v>0</v>
      </c>
      <c r="MB282">
        <v>0</v>
      </c>
    </row>
    <row r="283" spans="1:340" x14ac:dyDescent="0.25">
      <c r="A283" s="26">
        <v>44502.636284722219</v>
      </c>
      <c r="B283" t="s">
        <v>1623</v>
      </c>
      <c r="C283" t="s">
        <v>1223</v>
      </c>
      <c r="D283">
        <v>16</v>
      </c>
      <c r="E283">
        <v>1</v>
      </c>
      <c r="F283">
        <v>2100</v>
      </c>
      <c r="G283" t="s">
        <v>87</v>
      </c>
      <c r="H283" t="s">
        <v>393</v>
      </c>
      <c r="I283">
        <v>3.71</v>
      </c>
      <c r="J283">
        <v>1.5</v>
      </c>
      <c r="K283">
        <v>1.5</v>
      </c>
      <c r="L283">
        <v>47.4</v>
      </c>
      <c r="O283">
        <v>4829.25</v>
      </c>
      <c r="P283">
        <v>17.6647</v>
      </c>
      <c r="Q283">
        <v>277.75799999999998</v>
      </c>
      <c r="R283">
        <v>1613.4</v>
      </c>
      <c r="S283">
        <v>0</v>
      </c>
      <c r="T283">
        <v>-4256.2299999999996</v>
      </c>
      <c r="U283">
        <v>0</v>
      </c>
      <c r="V283">
        <v>0</v>
      </c>
      <c r="W283">
        <v>505.55700000000002</v>
      </c>
      <c r="X283">
        <v>1959.43</v>
      </c>
      <c r="Y283">
        <v>2025.88</v>
      </c>
      <c r="Z283">
        <v>119.621</v>
      </c>
      <c r="AA283">
        <v>7092.34</v>
      </c>
      <c r="AB283">
        <v>6738.07</v>
      </c>
      <c r="AC283">
        <v>0</v>
      </c>
      <c r="AD283">
        <v>0</v>
      </c>
      <c r="AE283">
        <v>0</v>
      </c>
      <c r="AF283">
        <v>0</v>
      </c>
      <c r="AG283">
        <v>0</v>
      </c>
      <c r="AH283">
        <v>0</v>
      </c>
      <c r="AI283">
        <v>68.78</v>
      </c>
      <c r="AJ283">
        <v>0.54</v>
      </c>
      <c r="AK283">
        <v>3.68</v>
      </c>
      <c r="AL283">
        <v>22.58</v>
      </c>
      <c r="AM283">
        <v>0</v>
      </c>
      <c r="AN283">
        <v>-45.47</v>
      </c>
      <c r="AO283">
        <v>0</v>
      </c>
      <c r="AP283">
        <v>0</v>
      </c>
      <c r="AQ283">
        <v>7.82</v>
      </c>
      <c r="AR283">
        <v>27.22</v>
      </c>
      <c r="AS283">
        <v>28.02</v>
      </c>
      <c r="AT283">
        <v>1.73</v>
      </c>
      <c r="AU283">
        <v>114.9</v>
      </c>
      <c r="AV283">
        <v>95.58</v>
      </c>
      <c r="BI283">
        <v>0</v>
      </c>
      <c r="BJ283">
        <v>6.9150900000000001E-2</v>
      </c>
      <c r="BK283">
        <v>3.1716899999999999E-2</v>
      </c>
      <c r="BL283">
        <v>9.0136499999999994E-2</v>
      </c>
      <c r="BM283">
        <v>0</v>
      </c>
      <c r="BN283">
        <v>-7.6897999999999994E-2</v>
      </c>
      <c r="BO283">
        <v>0</v>
      </c>
      <c r="BP283">
        <v>0</v>
      </c>
      <c r="BQ283">
        <v>0.134212</v>
      </c>
      <c r="BR283">
        <v>0.38283899999999998</v>
      </c>
      <c r="BS283">
        <v>0.30364400000000002</v>
      </c>
      <c r="BT283">
        <v>2.03874E-2</v>
      </c>
      <c r="BU283">
        <v>0.95518800000000004</v>
      </c>
      <c r="BV283">
        <v>0.19100400000000001</v>
      </c>
      <c r="BW283">
        <v>5092.88</v>
      </c>
      <c r="BX283">
        <v>75.256200000000007</v>
      </c>
      <c r="BY283">
        <v>277.75799999999998</v>
      </c>
      <c r="BZ283">
        <v>1517.71</v>
      </c>
      <c r="CA283">
        <v>-4256.2299999999996</v>
      </c>
      <c r="CB283">
        <v>505.55700000000002</v>
      </c>
      <c r="CC283">
        <v>1965.83</v>
      </c>
      <c r="CD283">
        <v>2025.88</v>
      </c>
      <c r="CE283">
        <v>119.621</v>
      </c>
      <c r="CF283">
        <v>7324.26</v>
      </c>
      <c r="CG283">
        <v>6963.6</v>
      </c>
      <c r="CH283">
        <v>0</v>
      </c>
      <c r="CI283">
        <v>0</v>
      </c>
      <c r="CJ283">
        <v>0</v>
      </c>
      <c r="CK283">
        <v>0</v>
      </c>
      <c r="CL283">
        <v>0</v>
      </c>
      <c r="CM283">
        <v>72.42</v>
      </c>
      <c r="CN283">
        <v>2.02</v>
      </c>
      <c r="CO283">
        <v>3.68</v>
      </c>
      <c r="CP283">
        <v>21.17</v>
      </c>
      <c r="CQ283">
        <v>-45.56</v>
      </c>
      <c r="CR283">
        <v>7.82</v>
      </c>
      <c r="CS283">
        <v>27.3</v>
      </c>
      <c r="CT283">
        <v>28.02</v>
      </c>
      <c r="CU283">
        <v>1.73</v>
      </c>
      <c r="CV283">
        <v>118.6</v>
      </c>
      <c r="CW283">
        <v>99.29</v>
      </c>
      <c r="DH283">
        <v>0</v>
      </c>
      <c r="DI283">
        <v>0.230354</v>
      </c>
      <c r="DJ283">
        <v>3.1716899999999999E-2</v>
      </c>
      <c r="DK283">
        <v>7.6217499999999994E-2</v>
      </c>
      <c r="DL283">
        <v>-7.6897999999999994E-2</v>
      </c>
      <c r="DM283">
        <v>0.134212</v>
      </c>
      <c r="DN283">
        <v>0.38409599999999999</v>
      </c>
      <c r="DO283">
        <v>0.30364400000000002</v>
      </c>
      <c r="DP283">
        <v>2.03874E-2</v>
      </c>
      <c r="DQ283">
        <v>1.1037300000000001</v>
      </c>
      <c r="DR283">
        <v>0.33828900000000001</v>
      </c>
      <c r="DS283" t="s">
        <v>1352</v>
      </c>
      <c r="DT283" t="s">
        <v>670</v>
      </c>
      <c r="DU283" t="s">
        <v>665</v>
      </c>
      <c r="DV283" t="s">
        <v>501</v>
      </c>
      <c r="DW283">
        <v>0.14854200000000001</v>
      </c>
      <c r="DX283">
        <v>0.147285</v>
      </c>
      <c r="DY283">
        <v>3.1</v>
      </c>
      <c r="DZ283">
        <v>3.7</v>
      </c>
      <c r="EC283">
        <v>4829.25</v>
      </c>
      <c r="ED283">
        <v>17.6647</v>
      </c>
      <c r="EE283">
        <v>277.75799999999998</v>
      </c>
      <c r="EF283">
        <v>1613.4</v>
      </c>
      <c r="EG283">
        <v>0</v>
      </c>
      <c r="EH283">
        <v>-4256.2299999999996</v>
      </c>
      <c r="EI283">
        <v>0</v>
      </c>
      <c r="EJ283">
        <v>0</v>
      </c>
      <c r="EK283">
        <v>505.55700000000002</v>
      </c>
      <c r="EL283">
        <v>1959.43</v>
      </c>
      <c r="EM283">
        <v>2025.88</v>
      </c>
      <c r="EN283">
        <v>119.621</v>
      </c>
      <c r="EO283">
        <v>7092.34</v>
      </c>
      <c r="EP283">
        <v>0</v>
      </c>
      <c r="EQ283">
        <v>0</v>
      </c>
      <c r="ER283">
        <v>0</v>
      </c>
      <c r="ES283">
        <v>0</v>
      </c>
      <c r="ET283">
        <v>0</v>
      </c>
      <c r="EU283">
        <v>68.78</v>
      </c>
      <c r="EV283">
        <v>0.54</v>
      </c>
      <c r="EW283">
        <v>3.68</v>
      </c>
      <c r="EX283">
        <v>22.58</v>
      </c>
      <c r="EY283">
        <v>0</v>
      </c>
      <c r="EZ283">
        <v>-45.47</v>
      </c>
      <c r="FA283">
        <v>0</v>
      </c>
      <c r="FB283">
        <v>0</v>
      </c>
      <c r="FC283">
        <v>7.82</v>
      </c>
      <c r="FD283">
        <v>27.22</v>
      </c>
      <c r="FE283">
        <v>28.02</v>
      </c>
      <c r="FF283">
        <v>1.73</v>
      </c>
      <c r="FG283">
        <v>114.9</v>
      </c>
      <c r="FT283">
        <v>0</v>
      </c>
      <c r="FU283">
        <v>6.9150900000000001E-2</v>
      </c>
      <c r="FV283">
        <v>3.1716899999999999E-2</v>
      </c>
      <c r="FW283">
        <v>9.0136499999999994E-2</v>
      </c>
      <c r="FX283">
        <v>0</v>
      </c>
      <c r="FY283">
        <v>-7.6897999999999994E-2</v>
      </c>
      <c r="FZ283">
        <v>0</v>
      </c>
      <c r="GA283">
        <v>0</v>
      </c>
      <c r="GB283">
        <v>0.134212</v>
      </c>
      <c r="GC283">
        <v>0.38283899999999998</v>
      </c>
      <c r="GD283">
        <v>0.30364400000000002</v>
      </c>
      <c r="GE283">
        <v>2.03874E-2</v>
      </c>
      <c r="GF283">
        <v>0.95518800000000004</v>
      </c>
      <c r="GG283">
        <v>6037</v>
      </c>
      <c r="GH283">
        <v>237.797</v>
      </c>
      <c r="GI283">
        <v>277.75799999999998</v>
      </c>
      <c r="GJ283">
        <v>3246.21</v>
      </c>
      <c r="GK283">
        <v>2135</v>
      </c>
      <c r="GL283">
        <v>2349</v>
      </c>
      <c r="GM283">
        <v>2531</v>
      </c>
      <c r="GN283">
        <v>297.5</v>
      </c>
      <c r="GO283">
        <v>17111.3</v>
      </c>
      <c r="GP283">
        <v>0</v>
      </c>
      <c r="GQ283">
        <v>0</v>
      </c>
      <c r="GR283">
        <v>0</v>
      </c>
      <c r="GS283">
        <v>0</v>
      </c>
      <c r="GT283">
        <v>84.58</v>
      </c>
      <c r="GU283">
        <v>5.46</v>
      </c>
      <c r="GV283">
        <v>3.68</v>
      </c>
      <c r="GW283">
        <v>43.36</v>
      </c>
      <c r="GX283">
        <v>33.06</v>
      </c>
      <c r="GY283">
        <v>32.28</v>
      </c>
      <c r="GZ283">
        <v>35.29</v>
      </c>
      <c r="HA283">
        <v>4.72</v>
      </c>
      <c r="HB283">
        <v>242.43</v>
      </c>
      <c r="HC283">
        <v>84.58</v>
      </c>
      <c r="HD283">
        <v>5.46</v>
      </c>
      <c r="HE283">
        <v>3.68</v>
      </c>
      <c r="HF283">
        <v>43.36</v>
      </c>
      <c r="HG283">
        <v>33.06</v>
      </c>
      <c r="HH283">
        <v>32.28</v>
      </c>
      <c r="HI283">
        <v>35.29</v>
      </c>
      <c r="HJ283">
        <v>4.72</v>
      </c>
      <c r="HK283">
        <v>242.43</v>
      </c>
      <c r="ID283">
        <v>0</v>
      </c>
      <c r="IE283">
        <v>0.53157900000000002</v>
      </c>
      <c r="IF283">
        <v>3.1716899999999999E-2</v>
      </c>
      <c r="IG283">
        <v>0.37671399999999999</v>
      </c>
      <c r="IH283">
        <v>0.62342900000000001</v>
      </c>
      <c r="II283">
        <v>0.35041600000000001</v>
      </c>
      <c r="IJ283">
        <v>0.41447200000000001</v>
      </c>
      <c r="IK283">
        <v>6.2929700000000005E-2</v>
      </c>
      <c r="IL283">
        <v>2.3912599999999999</v>
      </c>
      <c r="IM283">
        <v>66.2</v>
      </c>
      <c r="IN283">
        <v>18.8</v>
      </c>
      <c r="IO283">
        <v>47.4</v>
      </c>
      <c r="IP283">
        <v>67.7</v>
      </c>
      <c r="IQ283">
        <v>18.8</v>
      </c>
      <c r="IR283">
        <v>48.9</v>
      </c>
      <c r="IU283">
        <v>95.58</v>
      </c>
      <c r="IV283">
        <v>0</v>
      </c>
      <c r="IW283">
        <v>99.29</v>
      </c>
      <c r="IX283">
        <v>0</v>
      </c>
      <c r="IY283">
        <v>95.58</v>
      </c>
      <c r="IZ283">
        <v>0</v>
      </c>
      <c r="JA283">
        <v>137.08000000000001</v>
      </c>
      <c r="JB283">
        <v>0</v>
      </c>
      <c r="JK283">
        <v>1</v>
      </c>
      <c r="JL283">
        <v>2.5899000000000001</v>
      </c>
      <c r="JM283">
        <v>2.5899000000000001</v>
      </c>
      <c r="JP283">
        <v>4257.47</v>
      </c>
      <c r="JQ283">
        <v>2.5899000000000001</v>
      </c>
      <c r="JR283">
        <v>0.24</v>
      </c>
      <c r="JS283">
        <v>0.2</v>
      </c>
      <c r="JT283">
        <v>1.74</v>
      </c>
      <c r="JU283">
        <v>0.25</v>
      </c>
      <c r="JV283">
        <v>0.2</v>
      </c>
      <c r="JW283">
        <v>1.79</v>
      </c>
      <c r="JZ283">
        <v>1</v>
      </c>
      <c r="KA283">
        <v>1</v>
      </c>
      <c r="KB283">
        <v>16.551300000000001</v>
      </c>
      <c r="KC283">
        <v>16.705400000000001</v>
      </c>
      <c r="KD283">
        <v>16.550599999999999</v>
      </c>
      <c r="KE283">
        <v>16.704699999999999</v>
      </c>
      <c r="KF283">
        <v>20.323699999999999</v>
      </c>
      <c r="KG283">
        <v>20.5548</v>
      </c>
      <c r="KJ283">
        <v>968.57600000000002</v>
      </c>
      <c r="KK283">
        <v>4.7989199999999999</v>
      </c>
      <c r="KL283">
        <v>51.507300000000001</v>
      </c>
      <c r="KM283">
        <v>282.541</v>
      </c>
      <c r="KN283">
        <v>0</v>
      </c>
      <c r="KO283">
        <v>-442.67099999999999</v>
      </c>
      <c r="KP283">
        <v>0</v>
      </c>
      <c r="KQ283">
        <v>0</v>
      </c>
      <c r="KR283">
        <v>110.455</v>
      </c>
      <c r="KS283">
        <v>340.572</v>
      </c>
      <c r="KT283">
        <v>395.209</v>
      </c>
      <c r="KU283">
        <v>26.3203</v>
      </c>
      <c r="KV283">
        <v>1737.31</v>
      </c>
      <c r="KW283">
        <v>0</v>
      </c>
      <c r="KX283">
        <v>0</v>
      </c>
      <c r="KY283">
        <v>0</v>
      </c>
      <c r="KZ283">
        <v>0</v>
      </c>
      <c r="LA283">
        <v>0</v>
      </c>
      <c r="LB283">
        <v>1022.41</v>
      </c>
      <c r="LC283">
        <v>20.139199999999999</v>
      </c>
      <c r="LD283">
        <v>51.507300000000001</v>
      </c>
      <c r="LE283">
        <v>267.81900000000002</v>
      </c>
      <c r="LF283">
        <v>-442.67099999999999</v>
      </c>
      <c r="LG283">
        <v>110.455</v>
      </c>
      <c r="LH283">
        <v>341.74299999999999</v>
      </c>
      <c r="LI283">
        <v>395.209</v>
      </c>
      <c r="LJ283">
        <v>26.3203</v>
      </c>
      <c r="LK283">
        <v>1792.94</v>
      </c>
      <c r="LL283">
        <v>0</v>
      </c>
      <c r="LM283">
        <v>0</v>
      </c>
      <c r="LN283">
        <v>0</v>
      </c>
      <c r="LO283">
        <v>0</v>
      </c>
      <c r="LP283">
        <v>1185.26</v>
      </c>
      <c r="LQ283">
        <v>59.1967</v>
      </c>
      <c r="LR283">
        <v>51.507300000000001</v>
      </c>
      <c r="LS283">
        <v>580.971</v>
      </c>
      <c r="LT283">
        <v>466.012</v>
      </c>
      <c r="LU283">
        <v>457.12900000000002</v>
      </c>
      <c r="LV283">
        <v>502.21600000000001</v>
      </c>
      <c r="LW283">
        <v>78.617400000000004</v>
      </c>
      <c r="LX283">
        <v>3380.91</v>
      </c>
      <c r="LY283">
        <v>0</v>
      </c>
      <c r="LZ283">
        <v>0</v>
      </c>
      <c r="MA283">
        <v>0</v>
      </c>
      <c r="MB283">
        <v>0</v>
      </c>
    </row>
    <row r="284" spans="1:340" x14ac:dyDescent="0.25">
      <c r="A284" s="26">
        <v>44502.636655092596</v>
      </c>
      <c r="B284" t="s">
        <v>1624</v>
      </c>
      <c r="C284" t="s">
        <v>1225</v>
      </c>
      <c r="D284">
        <v>1</v>
      </c>
      <c r="E284">
        <v>1</v>
      </c>
      <c r="F284">
        <v>2700</v>
      </c>
      <c r="G284" t="s">
        <v>87</v>
      </c>
      <c r="H284" t="s">
        <v>393</v>
      </c>
      <c r="I284">
        <v>2</v>
      </c>
      <c r="J284">
        <v>1.1000000000000001</v>
      </c>
      <c r="K284">
        <v>1.1000000000000001</v>
      </c>
      <c r="L284">
        <v>42.3</v>
      </c>
      <c r="O284">
        <v>4451.3</v>
      </c>
      <c r="P284">
        <v>0</v>
      </c>
      <c r="Q284">
        <v>335.12599999999998</v>
      </c>
      <c r="R284">
        <v>1646.43</v>
      </c>
      <c r="S284">
        <v>0</v>
      </c>
      <c r="T284">
        <v>-4797.72</v>
      </c>
      <c r="U284">
        <v>0</v>
      </c>
      <c r="V284">
        <v>0</v>
      </c>
      <c r="W284">
        <v>615.745</v>
      </c>
      <c r="X284">
        <v>2120.9299999999998</v>
      </c>
      <c r="Y284">
        <v>2371.31</v>
      </c>
      <c r="Z284">
        <v>151.51499999999999</v>
      </c>
      <c r="AA284">
        <v>6894.63</v>
      </c>
      <c r="AB284">
        <v>6432.86</v>
      </c>
      <c r="AC284">
        <v>0</v>
      </c>
      <c r="AD284">
        <v>0</v>
      </c>
      <c r="AE284">
        <v>0</v>
      </c>
      <c r="AF284">
        <v>0</v>
      </c>
      <c r="AG284">
        <v>0</v>
      </c>
      <c r="AH284">
        <v>0</v>
      </c>
      <c r="AI284">
        <v>44</v>
      </c>
      <c r="AJ284">
        <v>0</v>
      </c>
      <c r="AK284">
        <v>3.47</v>
      </c>
      <c r="AL284">
        <v>17.190000000000001</v>
      </c>
      <c r="AM284">
        <v>0</v>
      </c>
      <c r="AN284">
        <v>-41.35</v>
      </c>
      <c r="AO284">
        <v>0</v>
      </c>
      <c r="AP284">
        <v>0</v>
      </c>
      <c r="AQ284">
        <v>7.54</v>
      </c>
      <c r="AR284">
        <v>22.5</v>
      </c>
      <c r="AS284">
        <v>25.72</v>
      </c>
      <c r="AT284">
        <v>1.71</v>
      </c>
      <c r="AU284">
        <v>80.78</v>
      </c>
      <c r="AV284">
        <v>64.66</v>
      </c>
      <c r="BI284" s="27">
        <v>1.8887599999999999E-5</v>
      </c>
      <c r="BJ284">
        <v>0</v>
      </c>
      <c r="BK284">
        <v>3.8267599999999999E-2</v>
      </c>
      <c r="BL284">
        <v>0.146873</v>
      </c>
      <c r="BM284">
        <v>0</v>
      </c>
      <c r="BN284">
        <v>-0.14041999999999999</v>
      </c>
      <c r="BO284">
        <v>0</v>
      </c>
      <c r="BP284">
        <v>0</v>
      </c>
      <c r="BQ284">
        <v>0.163464</v>
      </c>
      <c r="BR284">
        <v>0.271148</v>
      </c>
      <c r="BS284">
        <v>0.35411700000000002</v>
      </c>
      <c r="BT284">
        <v>2.5823200000000001E-2</v>
      </c>
      <c r="BU284">
        <v>0.85929199999999994</v>
      </c>
      <c r="BV284">
        <v>0.18515999999999999</v>
      </c>
      <c r="BW284">
        <v>4587.29</v>
      </c>
      <c r="BX284">
        <v>0</v>
      </c>
      <c r="BY284">
        <v>335.12599999999998</v>
      </c>
      <c r="BZ284">
        <v>1609.44</v>
      </c>
      <c r="CA284">
        <v>-4797.72</v>
      </c>
      <c r="CB284">
        <v>615.745</v>
      </c>
      <c r="CC284">
        <v>2125.73</v>
      </c>
      <c r="CD284">
        <v>2371.31</v>
      </c>
      <c r="CE284">
        <v>151.51499999999999</v>
      </c>
      <c r="CF284">
        <v>6998.43</v>
      </c>
      <c r="CG284">
        <v>6531.85</v>
      </c>
      <c r="CH284">
        <v>0</v>
      </c>
      <c r="CI284">
        <v>0</v>
      </c>
      <c r="CJ284">
        <v>0</v>
      </c>
      <c r="CK284">
        <v>0</v>
      </c>
      <c r="CL284">
        <v>0</v>
      </c>
      <c r="CM284">
        <v>46.37</v>
      </c>
      <c r="CN284">
        <v>0</v>
      </c>
      <c r="CO284">
        <v>3.47</v>
      </c>
      <c r="CP284">
        <v>16.82</v>
      </c>
      <c r="CQ284">
        <v>-41.35</v>
      </c>
      <c r="CR284">
        <v>7.54</v>
      </c>
      <c r="CS284">
        <v>22.55</v>
      </c>
      <c r="CT284">
        <v>25.72</v>
      </c>
      <c r="CU284">
        <v>1.71</v>
      </c>
      <c r="CV284">
        <v>82.83</v>
      </c>
      <c r="CW284">
        <v>66.66</v>
      </c>
      <c r="DH284" s="27">
        <v>1.8887599999999999E-5</v>
      </c>
      <c r="DI284">
        <v>0</v>
      </c>
      <c r="DJ284">
        <v>3.8267599999999999E-2</v>
      </c>
      <c r="DK284">
        <v>0.14024900000000001</v>
      </c>
      <c r="DL284">
        <v>-0.14041999999999999</v>
      </c>
      <c r="DM284">
        <v>0.163464</v>
      </c>
      <c r="DN284">
        <v>0.27207700000000001</v>
      </c>
      <c r="DO284">
        <v>0.35411700000000002</v>
      </c>
      <c r="DP284">
        <v>2.5823200000000001E-2</v>
      </c>
      <c r="DQ284">
        <v>0.85359700000000005</v>
      </c>
      <c r="DR284">
        <v>0.178536</v>
      </c>
      <c r="DS284" t="s">
        <v>1352</v>
      </c>
      <c r="DT284" t="s">
        <v>670</v>
      </c>
      <c r="DU284" t="s">
        <v>665</v>
      </c>
      <c r="DV284" t="s">
        <v>501</v>
      </c>
      <c r="DW284">
        <v>-5.6957199999999996E-3</v>
      </c>
      <c r="DX284">
        <v>-6.6243500000000002E-3</v>
      </c>
      <c r="DY284">
        <v>2.5</v>
      </c>
      <c r="DZ284">
        <v>3</v>
      </c>
      <c r="EC284">
        <v>4451.3</v>
      </c>
      <c r="ED284">
        <v>0</v>
      </c>
      <c r="EE284">
        <v>335.12599999999998</v>
      </c>
      <c r="EF284">
        <v>1646.43</v>
      </c>
      <c r="EG284">
        <v>0</v>
      </c>
      <c r="EH284">
        <v>-4797.72</v>
      </c>
      <c r="EI284">
        <v>0</v>
      </c>
      <c r="EJ284">
        <v>0</v>
      </c>
      <c r="EK284">
        <v>615.745</v>
      </c>
      <c r="EL284">
        <v>2120.9299999999998</v>
      </c>
      <c r="EM284">
        <v>2371.31</v>
      </c>
      <c r="EN284">
        <v>151.51499999999999</v>
      </c>
      <c r="EO284">
        <v>6894.63</v>
      </c>
      <c r="EP284">
        <v>0</v>
      </c>
      <c r="EQ284">
        <v>0</v>
      </c>
      <c r="ER284">
        <v>0</v>
      </c>
      <c r="ES284">
        <v>0</v>
      </c>
      <c r="ET284">
        <v>0</v>
      </c>
      <c r="EU284">
        <v>44</v>
      </c>
      <c r="EV284">
        <v>0</v>
      </c>
      <c r="EW284">
        <v>3.47</v>
      </c>
      <c r="EX284">
        <v>17.190000000000001</v>
      </c>
      <c r="EY284">
        <v>0</v>
      </c>
      <c r="EZ284">
        <v>-41.35</v>
      </c>
      <c r="FA284">
        <v>0</v>
      </c>
      <c r="FB284">
        <v>0</v>
      </c>
      <c r="FC284">
        <v>7.54</v>
      </c>
      <c r="FD284">
        <v>22.5</v>
      </c>
      <c r="FE284">
        <v>25.72</v>
      </c>
      <c r="FF284">
        <v>1.71</v>
      </c>
      <c r="FG284">
        <v>80.78</v>
      </c>
      <c r="FT284" s="27">
        <v>1.8887599999999999E-5</v>
      </c>
      <c r="FU284">
        <v>0</v>
      </c>
      <c r="FV284">
        <v>3.8267599999999999E-2</v>
      </c>
      <c r="FW284">
        <v>0.146873</v>
      </c>
      <c r="FX284">
        <v>0</v>
      </c>
      <c r="FY284">
        <v>-0.14041999999999999</v>
      </c>
      <c r="FZ284">
        <v>0</v>
      </c>
      <c r="GA284">
        <v>0</v>
      </c>
      <c r="GB284">
        <v>0.163464</v>
      </c>
      <c r="GC284">
        <v>0.271148</v>
      </c>
      <c r="GD284">
        <v>0.35411700000000002</v>
      </c>
      <c r="GE284">
        <v>2.5823200000000001E-2</v>
      </c>
      <c r="GF284">
        <v>0.85929199999999994</v>
      </c>
      <c r="GG284">
        <v>4931.05</v>
      </c>
      <c r="GH284">
        <v>0</v>
      </c>
      <c r="GI284">
        <v>335.12599999999998</v>
      </c>
      <c r="GJ284">
        <v>3668.16</v>
      </c>
      <c r="GK284">
        <v>2615</v>
      </c>
      <c r="GL284">
        <v>2596</v>
      </c>
      <c r="GM284">
        <v>3146.01</v>
      </c>
      <c r="GN284">
        <v>327.5</v>
      </c>
      <c r="GO284">
        <v>17618.8</v>
      </c>
      <c r="GP284">
        <v>0</v>
      </c>
      <c r="GQ284">
        <v>0</v>
      </c>
      <c r="GR284">
        <v>0</v>
      </c>
      <c r="GS284">
        <v>0</v>
      </c>
      <c r="GT284">
        <v>49.75</v>
      </c>
      <c r="GU284">
        <v>0</v>
      </c>
      <c r="GV284">
        <v>3.47</v>
      </c>
      <c r="GW284">
        <v>40.14</v>
      </c>
      <c r="GX284">
        <v>31.65</v>
      </c>
      <c r="GY284">
        <v>27.85</v>
      </c>
      <c r="GZ284">
        <v>34.19</v>
      </c>
      <c r="HA284">
        <v>3.93</v>
      </c>
      <c r="HB284">
        <v>190.98</v>
      </c>
      <c r="HC284">
        <v>49.75</v>
      </c>
      <c r="HD284">
        <v>0</v>
      </c>
      <c r="HE284">
        <v>3.47</v>
      </c>
      <c r="HF284">
        <v>40.14</v>
      </c>
      <c r="HG284">
        <v>31.65</v>
      </c>
      <c r="HH284">
        <v>27.85</v>
      </c>
      <c r="HI284">
        <v>34.19</v>
      </c>
      <c r="HJ284">
        <v>3.93</v>
      </c>
      <c r="HK284">
        <v>190.98</v>
      </c>
      <c r="ID284" s="27">
        <v>1.8887599999999999E-5</v>
      </c>
      <c r="IE284">
        <v>0</v>
      </c>
      <c r="IF284">
        <v>3.8267599999999999E-2</v>
      </c>
      <c r="IG284">
        <v>0.63700699999999999</v>
      </c>
      <c r="IH284">
        <v>0.76358999999999999</v>
      </c>
      <c r="II284">
        <v>0.38997300000000001</v>
      </c>
      <c r="IJ284">
        <v>0.515185</v>
      </c>
      <c r="IK284">
        <v>6.9275500000000004E-2</v>
      </c>
      <c r="IL284">
        <v>2.4133200000000001</v>
      </c>
      <c r="IM284">
        <v>63.9</v>
      </c>
      <c r="IN284">
        <v>21.6</v>
      </c>
      <c r="IO284">
        <v>42.3</v>
      </c>
      <c r="IP284">
        <v>65</v>
      </c>
      <c r="IQ284">
        <v>21.6</v>
      </c>
      <c r="IR284">
        <v>43.4</v>
      </c>
      <c r="IU284">
        <v>64.66</v>
      </c>
      <c r="IV284">
        <v>0</v>
      </c>
      <c r="IW284">
        <v>66.66</v>
      </c>
      <c r="IX284">
        <v>0</v>
      </c>
      <c r="IY284">
        <v>64.66</v>
      </c>
      <c r="IZ284">
        <v>0</v>
      </c>
      <c r="JA284">
        <v>93.36</v>
      </c>
      <c r="JB284">
        <v>0</v>
      </c>
      <c r="JK284">
        <v>1</v>
      </c>
      <c r="JL284">
        <v>3.7498399999999998</v>
      </c>
      <c r="JM284">
        <v>3.7498399999999998</v>
      </c>
      <c r="JP284">
        <v>4799.13</v>
      </c>
      <c r="JQ284">
        <v>3.7498399999999998</v>
      </c>
      <c r="JR284">
        <v>0.39</v>
      </c>
      <c r="JS284">
        <v>0.35</v>
      </c>
      <c r="JT284">
        <v>1.63</v>
      </c>
      <c r="JU284">
        <v>0.39</v>
      </c>
      <c r="JV284">
        <v>0.35</v>
      </c>
      <c r="JW284">
        <v>1.66</v>
      </c>
      <c r="JZ284">
        <v>1</v>
      </c>
      <c r="KA284">
        <v>1</v>
      </c>
      <c r="KB284">
        <v>16.2745</v>
      </c>
      <c r="KC284">
        <v>16.422999999999998</v>
      </c>
      <c r="KD284">
        <v>16.273099999999999</v>
      </c>
      <c r="KE284">
        <v>16.421600000000002</v>
      </c>
      <c r="KF284">
        <v>18.400300000000001</v>
      </c>
      <c r="KG284">
        <v>18.592199999999998</v>
      </c>
      <c r="KJ284">
        <v>938.04200000000003</v>
      </c>
      <c r="KK284">
        <v>0</v>
      </c>
      <c r="KL284">
        <v>66.8673</v>
      </c>
      <c r="KM284">
        <v>315.04700000000003</v>
      </c>
      <c r="KN284">
        <v>0</v>
      </c>
      <c r="KO284">
        <v>-739.44100000000003</v>
      </c>
      <c r="KP284">
        <v>0</v>
      </c>
      <c r="KQ284">
        <v>0</v>
      </c>
      <c r="KR284">
        <v>133.613</v>
      </c>
      <c r="KS284">
        <v>398.91500000000002</v>
      </c>
      <c r="KT284">
        <v>484.43799999999999</v>
      </c>
      <c r="KU284">
        <v>33.183900000000001</v>
      </c>
      <c r="KV284">
        <v>1630.67</v>
      </c>
      <c r="KW284">
        <v>0</v>
      </c>
      <c r="KX284">
        <v>0</v>
      </c>
      <c r="KY284">
        <v>0</v>
      </c>
      <c r="KZ284">
        <v>0</v>
      </c>
      <c r="LA284">
        <v>0</v>
      </c>
      <c r="LB284">
        <v>972.78200000000004</v>
      </c>
      <c r="LC284">
        <v>0</v>
      </c>
      <c r="LD284">
        <v>66.8673</v>
      </c>
      <c r="LE284">
        <v>307.62599999999998</v>
      </c>
      <c r="LF284">
        <v>-739.44100000000003</v>
      </c>
      <c r="LG284">
        <v>133.613</v>
      </c>
      <c r="LH284">
        <v>399.81900000000002</v>
      </c>
      <c r="LI284">
        <v>484.43799999999999</v>
      </c>
      <c r="LJ284">
        <v>33.183900000000001</v>
      </c>
      <c r="LK284">
        <v>1658.89</v>
      </c>
      <c r="LL284">
        <v>0</v>
      </c>
      <c r="LM284">
        <v>0</v>
      </c>
      <c r="LN284">
        <v>0</v>
      </c>
      <c r="LO284">
        <v>0</v>
      </c>
      <c r="LP284">
        <v>1036.8599999999999</v>
      </c>
      <c r="LQ284">
        <v>0</v>
      </c>
      <c r="LR284">
        <v>66.8673</v>
      </c>
      <c r="LS284">
        <v>706.08500000000004</v>
      </c>
      <c r="LT284">
        <v>567.19200000000001</v>
      </c>
      <c r="LU284">
        <v>531.11900000000003</v>
      </c>
      <c r="LV284">
        <v>649.62800000000004</v>
      </c>
      <c r="LW284">
        <v>78.678600000000003</v>
      </c>
      <c r="LX284">
        <v>3636.43</v>
      </c>
      <c r="LY284">
        <v>0</v>
      </c>
      <c r="LZ284">
        <v>0</v>
      </c>
      <c r="MA284">
        <v>0</v>
      </c>
      <c r="MB284">
        <v>0</v>
      </c>
    </row>
    <row r="285" spans="1:340" x14ac:dyDescent="0.25">
      <c r="A285" s="26">
        <v>44502.637025462966</v>
      </c>
      <c r="B285" t="s">
        <v>1625</v>
      </c>
      <c r="C285" t="s">
        <v>1227</v>
      </c>
      <c r="D285">
        <v>2</v>
      </c>
      <c r="E285">
        <v>1</v>
      </c>
      <c r="F285">
        <v>2700</v>
      </c>
      <c r="G285" t="s">
        <v>87</v>
      </c>
      <c r="H285" t="s">
        <v>393</v>
      </c>
      <c r="I285">
        <v>2.96</v>
      </c>
      <c r="J285">
        <v>1.5</v>
      </c>
      <c r="K285">
        <v>1.5</v>
      </c>
      <c r="L285">
        <v>29.4</v>
      </c>
      <c r="O285">
        <v>2673.56</v>
      </c>
      <c r="P285">
        <v>5.1102600000000002</v>
      </c>
      <c r="Q285">
        <v>343.46199999999999</v>
      </c>
      <c r="R285">
        <v>1492.99</v>
      </c>
      <c r="S285">
        <v>0</v>
      </c>
      <c r="T285">
        <v>-4792.59</v>
      </c>
      <c r="U285">
        <v>0</v>
      </c>
      <c r="V285">
        <v>0</v>
      </c>
      <c r="W285">
        <v>615.745</v>
      </c>
      <c r="X285">
        <v>2162.16</v>
      </c>
      <c r="Y285">
        <v>2371.31</v>
      </c>
      <c r="Z285">
        <v>151.51499999999999</v>
      </c>
      <c r="AA285">
        <v>5023.25</v>
      </c>
      <c r="AB285">
        <v>4515.12</v>
      </c>
      <c r="AC285">
        <v>0</v>
      </c>
      <c r="AD285">
        <v>0</v>
      </c>
      <c r="AE285">
        <v>0</v>
      </c>
      <c r="AF285">
        <v>0</v>
      </c>
      <c r="AG285">
        <v>0</v>
      </c>
      <c r="AH285">
        <v>0</v>
      </c>
      <c r="AI285">
        <v>25.03</v>
      </c>
      <c r="AJ285">
        <v>0.81</v>
      </c>
      <c r="AK285">
        <v>3.53</v>
      </c>
      <c r="AL285">
        <v>14.46</v>
      </c>
      <c r="AM285">
        <v>0</v>
      </c>
      <c r="AN285">
        <v>-41.75</v>
      </c>
      <c r="AO285">
        <v>0</v>
      </c>
      <c r="AP285">
        <v>0</v>
      </c>
      <c r="AQ285">
        <v>7.14</v>
      </c>
      <c r="AR285">
        <v>22.83</v>
      </c>
      <c r="AS285">
        <v>25.15</v>
      </c>
      <c r="AT285">
        <v>1.64</v>
      </c>
      <c r="AU285">
        <v>58.84</v>
      </c>
      <c r="AV285">
        <v>43.83</v>
      </c>
      <c r="BI285" s="27">
        <v>3.96101E-15</v>
      </c>
      <c r="BJ285">
        <v>5.69442E-2</v>
      </c>
      <c r="BK285">
        <v>3.9219499999999997E-2</v>
      </c>
      <c r="BL285">
        <v>7.7154700000000007E-2</v>
      </c>
      <c r="BM285">
        <v>0</v>
      </c>
      <c r="BN285">
        <v>-9.7961900000000005E-2</v>
      </c>
      <c r="BO285">
        <v>0</v>
      </c>
      <c r="BP285">
        <v>0</v>
      </c>
      <c r="BQ285">
        <v>0.163464</v>
      </c>
      <c r="BR285">
        <v>0.28558499999999998</v>
      </c>
      <c r="BS285">
        <v>0.35411700000000002</v>
      </c>
      <c r="BT285">
        <v>2.5823200000000001E-2</v>
      </c>
      <c r="BU285">
        <v>0.90434599999999998</v>
      </c>
      <c r="BV285">
        <v>0.173318</v>
      </c>
      <c r="BW285">
        <v>2772.97</v>
      </c>
      <c r="BX285">
        <v>28.0002</v>
      </c>
      <c r="BY285">
        <v>343.46199999999999</v>
      </c>
      <c r="BZ285">
        <v>1453.44</v>
      </c>
      <c r="CA285">
        <v>-4792.59</v>
      </c>
      <c r="CB285">
        <v>615.745</v>
      </c>
      <c r="CC285">
        <v>2169.5500000000002</v>
      </c>
      <c r="CD285">
        <v>2371.31</v>
      </c>
      <c r="CE285">
        <v>151.51499999999999</v>
      </c>
      <c r="CF285">
        <v>5113.3999999999996</v>
      </c>
      <c r="CG285">
        <v>4597.87</v>
      </c>
      <c r="CH285">
        <v>0</v>
      </c>
      <c r="CI285">
        <v>0</v>
      </c>
      <c r="CJ285">
        <v>0</v>
      </c>
      <c r="CK285">
        <v>0</v>
      </c>
      <c r="CL285">
        <v>0</v>
      </c>
      <c r="CM285">
        <v>25.99</v>
      </c>
      <c r="CN285">
        <v>3.16</v>
      </c>
      <c r="CO285">
        <v>3.53</v>
      </c>
      <c r="CP285">
        <v>14.11</v>
      </c>
      <c r="CQ285">
        <v>-41.78</v>
      </c>
      <c r="CR285">
        <v>7.14</v>
      </c>
      <c r="CS285">
        <v>22.9</v>
      </c>
      <c r="CT285">
        <v>25.15</v>
      </c>
      <c r="CU285">
        <v>1.64</v>
      </c>
      <c r="CV285">
        <v>61.84</v>
      </c>
      <c r="CW285">
        <v>46.79</v>
      </c>
      <c r="DH285" s="27">
        <v>3.96101E-15</v>
      </c>
      <c r="DI285">
        <v>0.18249499999999999</v>
      </c>
      <c r="DJ285">
        <v>3.9219499999999997E-2</v>
      </c>
      <c r="DK285">
        <v>8.0264000000000002E-2</v>
      </c>
      <c r="DL285">
        <v>-9.7961900000000005E-2</v>
      </c>
      <c r="DM285">
        <v>0.163464</v>
      </c>
      <c r="DN285">
        <v>0.28652</v>
      </c>
      <c r="DO285">
        <v>0.35411700000000002</v>
      </c>
      <c r="DP285">
        <v>2.5823200000000001E-2</v>
      </c>
      <c r="DQ285">
        <v>1.0339400000000001</v>
      </c>
      <c r="DR285">
        <v>0.30197800000000002</v>
      </c>
      <c r="DS285" t="s">
        <v>1352</v>
      </c>
      <c r="DT285" t="s">
        <v>670</v>
      </c>
      <c r="DU285" t="s">
        <v>665</v>
      </c>
      <c r="DV285" t="s">
        <v>501</v>
      </c>
      <c r="DW285">
        <v>0.12959499999999999</v>
      </c>
      <c r="DX285">
        <v>0.12866</v>
      </c>
      <c r="DY285">
        <v>4.9000000000000004</v>
      </c>
      <c r="DZ285">
        <v>6.3</v>
      </c>
      <c r="EC285">
        <v>2673.56</v>
      </c>
      <c r="ED285">
        <v>5.1102600000000002</v>
      </c>
      <c r="EE285">
        <v>343.46199999999999</v>
      </c>
      <c r="EF285">
        <v>1492.99</v>
      </c>
      <c r="EG285">
        <v>0</v>
      </c>
      <c r="EH285">
        <v>-4792.59</v>
      </c>
      <c r="EI285">
        <v>0</v>
      </c>
      <c r="EJ285">
        <v>0</v>
      </c>
      <c r="EK285">
        <v>615.745</v>
      </c>
      <c r="EL285">
        <v>2162.16</v>
      </c>
      <c r="EM285">
        <v>2371.31</v>
      </c>
      <c r="EN285">
        <v>151.51499999999999</v>
      </c>
      <c r="EO285">
        <v>5023.25</v>
      </c>
      <c r="EP285">
        <v>0</v>
      </c>
      <c r="EQ285">
        <v>0</v>
      </c>
      <c r="ER285">
        <v>0</v>
      </c>
      <c r="ES285">
        <v>0</v>
      </c>
      <c r="ET285">
        <v>0</v>
      </c>
      <c r="EU285">
        <v>25.03</v>
      </c>
      <c r="EV285">
        <v>0.81</v>
      </c>
      <c r="EW285">
        <v>3.53</v>
      </c>
      <c r="EX285">
        <v>14.46</v>
      </c>
      <c r="EY285">
        <v>0</v>
      </c>
      <c r="EZ285">
        <v>-41.75</v>
      </c>
      <c r="FA285">
        <v>0</v>
      </c>
      <c r="FB285">
        <v>0</v>
      </c>
      <c r="FC285">
        <v>7.14</v>
      </c>
      <c r="FD285">
        <v>22.83</v>
      </c>
      <c r="FE285">
        <v>25.15</v>
      </c>
      <c r="FF285">
        <v>1.64</v>
      </c>
      <c r="FG285">
        <v>58.84</v>
      </c>
      <c r="FT285" s="27">
        <v>3.96101E-15</v>
      </c>
      <c r="FU285">
        <v>5.69442E-2</v>
      </c>
      <c r="FV285">
        <v>3.9219499999999997E-2</v>
      </c>
      <c r="FW285">
        <v>7.7154700000000007E-2</v>
      </c>
      <c r="FX285">
        <v>0</v>
      </c>
      <c r="FY285">
        <v>-9.7961900000000005E-2</v>
      </c>
      <c r="FZ285">
        <v>0</v>
      </c>
      <c r="GA285">
        <v>0</v>
      </c>
      <c r="GB285">
        <v>0.163464</v>
      </c>
      <c r="GC285">
        <v>0.28558499999999998</v>
      </c>
      <c r="GD285">
        <v>0.35411700000000002</v>
      </c>
      <c r="GE285">
        <v>2.5823200000000001E-2</v>
      </c>
      <c r="GF285">
        <v>0.90434599999999998</v>
      </c>
      <c r="GG285">
        <v>5651.75</v>
      </c>
      <c r="GH285">
        <v>203.84</v>
      </c>
      <c r="GI285">
        <v>343.46199999999999</v>
      </c>
      <c r="GJ285">
        <v>3291.97</v>
      </c>
      <c r="GK285">
        <v>2615</v>
      </c>
      <c r="GL285">
        <v>2596</v>
      </c>
      <c r="GM285">
        <v>3146.01</v>
      </c>
      <c r="GN285">
        <v>327.5</v>
      </c>
      <c r="GO285">
        <v>18175.5</v>
      </c>
      <c r="GP285">
        <v>0</v>
      </c>
      <c r="GQ285">
        <v>0</v>
      </c>
      <c r="GR285">
        <v>0</v>
      </c>
      <c r="GS285">
        <v>0</v>
      </c>
      <c r="GT285">
        <v>52.89</v>
      </c>
      <c r="GU285">
        <v>14.55</v>
      </c>
      <c r="GV285">
        <v>3.53</v>
      </c>
      <c r="GW285">
        <v>33.29</v>
      </c>
      <c r="GX285">
        <v>30.97</v>
      </c>
      <c r="GY285">
        <v>27.59</v>
      </c>
      <c r="GZ285">
        <v>33.85</v>
      </c>
      <c r="HA285">
        <v>3.77</v>
      </c>
      <c r="HB285">
        <v>200.44</v>
      </c>
      <c r="HC285">
        <v>52.89</v>
      </c>
      <c r="HD285">
        <v>14.55</v>
      </c>
      <c r="HE285">
        <v>3.53</v>
      </c>
      <c r="HF285">
        <v>33.29</v>
      </c>
      <c r="HG285">
        <v>30.97</v>
      </c>
      <c r="HH285">
        <v>27.59</v>
      </c>
      <c r="HI285">
        <v>33.85</v>
      </c>
      <c r="HJ285">
        <v>3.77</v>
      </c>
      <c r="HK285">
        <v>200.44</v>
      </c>
      <c r="ID285" s="27">
        <v>3.96101E-15</v>
      </c>
      <c r="IE285">
        <v>0.74934400000000001</v>
      </c>
      <c r="IF285">
        <v>3.9219499999999997E-2</v>
      </c>
      <c r="IG285">
        <v>0.44817499999999999</v>
      </c>
      <c r="IH285">
        <v>0.76358999999999999</v>
      </c>
      <c r="II285">
        <v>0.38997300000000001</v>
      </c>
      <c r="IJ285">
        <v>0.515185</v>
      </c>
      <c r="IK285">
        <v>6.9275500000000004E-2</v>
      </c>
      <c r="IL285">
        <v>2.9747599999999998</v>
      </c>
      <c r="IM285">
        <v>50.2</v>
      </c>
      <c r="IN285">
        <v>20.8</v>
      </c>
      <c r="IO285">
        <v>29.4</v>
      </c>
      <c r="IP285">
        <v>51.7</v>
      </c>
      <c r="IQ285">
        <v>20.8</v>
      </c>
      <c r="IR285">
        <v>30.9</v>
      </c>
      <c r="IU285">
        <v>43.83</v>
      </c>
      <c r="IV285">
        <v>0</v>
      </c>
      <c r="IW285">
        <v>46.79</v>
      </c>
      <c r="IX285">
        <v>0</v>
      </c>
      <c r="IY285">
        <v>43.83</v>
      </c>
      <c r="IZ285">
        <v>0</v>
      </c>
      <c r="JA285">
        <v>104.26</v>
      </c>
      <c r="JB285">
        <v>0</v>
      </c>
      <c r="JK285">
        <v>1</v>
      </c>
      <c r="JL285">
        <v>3.1526900000000002</v>
      </c>
      <c r="JM285">
        <v>3.1526900000000002</v>
      </c>
      <c r="JP285">
        <v>4794</v>
      </c>
      <c r="JQ285">
        <v>3.1526900000000002</v>
      </c>
      <c r="JR285">
        <v>0.38</v>
      </c>
      <c r="JS285">
        <v>0.35</v>
      </c>
      <c r="JT285">
        <v>1.24</v>
      </c>
      <c r="JU285">
        <v>0.39</v>
      </c>
      <c r="JV285">
        <v>0.35</v>
      </c>
      <c r="JW285">
        <v>1.26</v>
      </c>
      <c r="JZ285">
        <v>1</v>
      </c>
      <c r="KA285">
        <v>1</v>
      </c>
      <c r="KB285">
        <v>27.151800000000001</v>
      </c>
      <c r="KC285">
        <v>27.522300000000001</v>
      </c>
      <c r="KD285">
        <v>31.9115</v>
      </c>
      <c r="KE285">
        <v>32.378999999999998</v>
      </c>
      <c r="KF285">
        <v>57.317</v>
      </c>
      <c r="KG285">
        <v>58.302999999999997</v>
      </c>
      <c r="KJ285">
        <v>562.91600000000005</v>
      </c>
      <c r="KK285">
        <v>1.3943000000000001</v>
      </c>
      <c r="KL285">
        <v>68.530699999999996</v>
      </c>
      <c r="KM285">
        <v>282.69099999999997</v>
      </c>
      <c r="KN285">
        <v>0</v>
      </c>
      <c r="KO285">
        <v>-735.59500000000003</v>
      </c>
      <c r="KP285">
        <v>0</v>
      </c>
      <c r="KQ285">
        <v>0</v>
      </c>
      <c r="KR285">
        <v>133.613</v>
      </c>
      <c r="KS285">
        <v>407.60300000000001</v>
      </c>
      <c r="KT285">
        <v>484.43799999999999</v>
      </c>
      <c r="KU285">
        <v>33.183900000000001</v>
      </c>
      <c r="KV285">
        <v>1238.77</v>
      </c>
      <c r="KW285">
        <v>0</v>
      </c>
      <c r="KX285">
        <v>0</v>
      </c>
      <c r="KY285">
        <v>0</v>
      </c>
      <c r="KZ285">
        <v>0</v>
      </c>
      <c r="LA285">
        <v>0</v>
      </c>
      <c r="LB285">
        <v>584.86300000000006</v>
      </c>
      <c r="LC285">
        <v>7.2590199999999996</v>
      </c>
      <c r="LD285">
        <v>68.530699999999996</v>
      </c>
      <c r="LE285">
        <v>274.35300000000001</v>
      </c>
      <c r="LF285">
        <v>-735.59500000000003</v>
      </c>
      <c r="LG285">
        <v>133.613</v>
      </c>
      <c r="LH285">
        <v>408.97199999999998</v>
      </c>
      <c r="LI285">
        <v>484.43799999999999</v>
      </c>
      <c r="LJ285">
        <v>33.183900000000001</v>
      </c>
      <c r="LK285">
        <v>1259.6199999999999</v>
      </c>
      <c r="LL285">
        <v>0</v>
      </c>
      <c r="LM285">
        <v>0</v>
      </c>
      <c r="LN285">
        <v>0</v>
      </c>
      <c r="LO285">
        <v>0</v>
      </c>
      <c r="LP285">
        <v>1183.21</v>
      </c>
      <c r="LQ285">
        <v>50.833500000000001</v>
      </c>
      <c r="LR285">
        <v>68.530699999999996</v>
      </c>
      <c r="LS285">
        <v>630.79</v>
      </c>
      <c r="LT285">
        <v>567.19200000000001</v>
      </c>
      <c r="LU285">
        <v>531.11900000000003</v>
      </c>
      <c r="LV285">
        <v>649.62800000000004</v>
      </c>
      <c r="LW285">
        <v>78.678600000000003</v>
      </c>
      <c r="LX285">
        <v>3759.98</v>
      </c>
      <c r="LY285">
        <v>0</v>
      </c>
      <c r="LZ285">
        <v>0</v>
      </c>
      <c r="MA285">
        <v>0</v>
      </c>
      <c r="MB285">
        <v>0</v>
      </c>
    </row>
    <row r="286" spans="1:340" x14ac:dyDescent="0.25">
      <c r="A286" s="26">
        <v>44502.637395833335</v>
      </c>
      <c r="B286" t="s">
        <v>1626</v>
      </c>
      <c r="C286" t="s">
        <v>1229</v>
      </c>
      <c r="D286">
        <v>3</v>
      </c>
      <c r="E286">
        <v>1</v>
      </c>
      <c r="F286">
        <v>2700</v>
      </c>
      <c r="G286" t="s">
        <v>87</v>
      </c>
      <c r="H286" t="s">
        <v>393</v>
      </c>
      <c r="I286">
        <v>1.91</v>
      </c>
      <c r="J286">
        <v>1.1000000000000001</v>
      </c>
      <c r="K286">
        <v>1.1000000000000001</v>
      </c>
      <c r="L286">
        <v>29.6</v>
      </c>
      <c r="O286">
        <v>1769.13</v>
      </c>
      <c r="P286">
        <v>0</v>
      </c>
      <c r="Q286">
        <v>343.46199999999999</v>
      </c>
      <c r="R286">
        <v>1468.41</v>
      </c>
      <c r="S286">
        <v>0</v>
      </c>
      <c r="T286">
        <v>-4696.3599999999997</v>
      </c>
      <c r="U286">
        <v>0</v>
      </c>
      <c r="V286">
        <v>0</v>
      </c>
      <c r="W286">
        <v>615.745</v>
      </c>
      <c r="X286">
        <v>2152.33</v>
      </c>
      <c r="Y286">
        <v>2371.31</v>
      </c>
      <c r="Z286">
        <v>151.51499999999999</v>
      </c>
      <c r="AA286">
        <v>4175.53</v>
      </c>
      <c r="AB286">
        <v>3581</v>
      </c>
      <c r="AC286">
        <v>0</v>
      </c>
      <c r="AD286">
        <v>0</v>
      </c>
      <c r="AE286">
        <v>0</v>
      </c>
      <c r="AF286">
        <v>0</v>
      </c>
      <c r="AG286">
        <v>0</v>
      </c>
      <c r="AH286">
        <v>0</v>
      </c>
      <c r="AI286">
        <v>17.09</v>
      </c>
      <c r="AJ286">
        <v>0</v>
      </c>
      <c r="AK286">
        <v>3.55</v>
      </c>
      <c r="AL286">
        <v>14.83</v>
      </c>
      <c r="AM286">
        <v>0</v>
      </c>
      <c r="AN286">
        <v>-40.26</v>
      </c>
      <c r="AO286">
        <v>0</v>
      </c>
      <c r="AP286">
        <v>0</v>
      </c>
      <c r="AQ286">
        <v>7.34</v>
      </c>
      <c r="AR286">
        <v>22.63</v>
      </c>
      <c r="AS286">
        <v>25.46</v>
      </c>
      <c r="AT286">
        <v>1.7</v>
      </c>
      <c r="AU286">
        <v>52.34</v>
      </c>
      <c r="AV286">
        <v>35.47</v>
      </c>
      <c r="BI286">
        <v>0</v>
      </c>
      <c r="BJ286">
        <v>0</v>
      </c>
      <c r="BK286">
        <v>3.9219499999999997E-2</v>
      </c>
      <c r="BL286">
        <v>0.120244</v>
      </c>
      <c r="BM286">
        <v>0</v>
      </c>
      <c r="BN286">
        <v>-9.6736600000000006E-2</v>
      </c>
      <c r="BO286">
        <v>0</v>
      </c>
      <c r="BP286">
        <v>0</v>
      </c>
      <c r="BQ286">
        <v>0.163464</v>
      </c>
      <c r="BR286">
        <v>0.27832699999999999</v>
      </c>
      <c r="BS286">
        <v>0.35411700000000002</v>
      </c>
      <c r="BT286">
        <v>2.5823200000000001E-2</v>
      </c>
      <c r="BU286">
        <v>0.88445799999999997</v>
      </c>
      <c r="BV286">
        <v>0.15946399999999999</v>
      </c>
      <c r="BW286">
        <v>1960.8</v>
      </c>
      <c r="BX286">
        <v>0</v>
      </c>
      <c r="BY286">
        <v>343.46199999999999</v>
      </c>
      <c r="BZ286">
        <v>1449.7</v>
      </c>
      <c r="CA286">
        <v>-4696.3599999999997</v>
      </c>
      <c r="CB286">
        <v>615.745</v>
      </c>
      <c r="CC286">
        <v>2157.7800000000002</v>
      </c>
      <c r="CD286">
        <v>2371.31</v>
      </c>
      <c r="CE286">
        <v>151.51499999999999</v>
      </c>
      <c r="CF286">
        <v>4353.9399999999996</v>
      </c>
      <c r="CG286">
        <v>3753.96</v>
      </c>
      <c r="CH286">
        <v>0</v>
      </c>
      <c r="CI286">
        <v>0</v>
      </c>
      <c r="CJ286">
        <v>0</v>
      </c>
      <c r="CK286">
        <v>0</v>
      </c>
      <c r="CL286">
        <v>0</v>
      </c>
      <c r="CM286">
        <v>19.13</v>
      </c>
      <c r="CN286">
        <v>0</v>
      </c>
      <c r="CO286">
        <v>3.55</v>
      </c>
      <c r="CP286">
        <v>14.7</v>
      </c>
      <c r="CQ286">
        <v>-40.26</v>
      </c>
      <c r="CR286">
        <v>7.34</v>
      </c>
      <c r="CS286">
        <v>22.69</v>
      </c>
      <c r="CT286">
        <v>25.46</v>
      </c>
      <c r="CU286">
        <v>1.7</v>
      </c>
      <c r="CV286">
        <v>54.31</v>
      </c>
      <c r="CW286">
        <v>37.380000000000003</v>
      </c>
      <c r="DH286">
        <v>0</v>
      </c>
      <c r="DI286">
        <v>0</v>
      </c>
      <c r="DJ286">
        <v>3.9219499999999997E-2</v>
      </c>
      <c r="DK286">
        <v>0.119924</v>
      </c>
      <c r="DL286">
        <v>-9.6736600000000006E-2</v>
      </c>
      <c r="DM286">
        <v>0.163464</v>
      </c>
      <c r="DN286">
        <v>0.27916200000000002</v>
      </c>
      <c r="DO286">
        <v>0.35411700000000002</v>
      </c>
      <c r="DP286">
        <v>2.5823200000000001E-2</v>
      </c>
      <c r="DQ286">
        <v>0.88497400000000004</v>
      </c>
      <c r="DR286">
        <v>0.15914400000000001</v>
      </c>
      <c r="DS286" t="s">
        <v>1352</v>
      </c>
      <c r="DT286" t="s">
        <v>670</v>
      </c>
      <c r="DU286" t="s">
        <v>665</v>
      </c>
      <c r="DV286" t="s">
        <v>501</v>
      </c>
      <c r="DW286">
        <v>5.1546600000000001E-4</v>
      </c>
      <c r="DX286">
        <v>-3.1975200000000002E-4</v>
      </c>
      <c r="DY286">
        <v>3.6</v>
      </c>
      <c r="DZ286">
        <v>5.0999999999999996</v>
      </c>
      <c r="EC286">
        <v>1769.13</v>
      </c>
      <c r="ED286">
        <v>0</v>
      </c>
      <c r="EE286">
        <v>343.46199999999999</v>
      </c>
      <c r="EF286">
        <v>1468.41</v>
      </c>
      <c r="EG286">
        <v>0</v>
      </c>
      <c r="EH286">
        <v>-4696.3599999999997</v>
      </c>
      <c r="EI286">
        <v>0</v>
      </c>
      <c r="EJ286">
        <v>0</v>
      </c>
      <c r="EK286">
        <v>615.745</v>
      </c>
      <c r="EL286">
        <v>2152.33</v>
      </c>
      <c r="EM286">
        <v>2371.31</v>
      </c>
      <c r="EN286">
        <v>151.51499999999999</v>
      </c>
      <c r="EO286">
        <v>4175.53</v>
      </c>
      <c r="EP286">
        <v>0</v>
      </c>
      <c r="EQ286">
        <v>0</v>
      </c>
      <c r="ER286">
        <v>0</v>
      </c>
      <c r="ES286">
        <v>0</v>
      </c>
      <c r="ET286">
        <v>0</v>
      </c>
      <c r="EU286">
        <v>17.09</v>
      </c>
      <c r="EV286">
        <v>0</v>
      </c>
      <c r="EW286">
        <v>3.55</v>
      </c>
      <c r="EX286">
        <v>14.83</v>
      </c>
      <c r="EY286">
        <v>0</v>
      </c>
      <c r="EZ286">
        <v>-40.26</v>
      </c>
      <c r="FA286">
        <v>0</v>
      </c>
      <c r="FB286">
        <v>0</v>
      </c>
      <c r="FC286">
        <v>7.34</v>
      </c>
      <c r="FD286">
        <v>22.63</v>
      </c>
      <c r="FE286">
        <v>25.46</v>
      </c>
      <c r="FF286">
        <v>1.7</v>
      </c>
      <c r="FG286">
        <v>52.34</v>
      </c>
      <c r="FT286">
        <v>0</v>
      </c>
      <c r="FU286">
        <v>0</v>
      </c>
      <c r="FV286">
        <v>3.9219499999999997E-2</v>
      </c>
      <c r="FW286">
        <v>0.120244</v>
      </c>
      <c r="FX286">
        <v>0</v>
      </c>
      <c r="FY286">
        <v>-9.6736600000000006E-2</v>
      </c>
      <c r="FZ286">
        <v>0</v>
      </c>
      <c r="GA286">
        <v>0</v>
      </c>
      <c r="GB286">
        <v>0.163464</v>
      </c>
      <c r="GC286">
        <v>0.27832699999999999</v>
      </c>
      <c r="GD286">
        <v>0.35411700000000002</v>
      </c>
      <c r="GE286">
        <v>2.5823200000000001E-2</v>
      </c>
      <c r="GF286">
        <v>0.88445799999999997</v>
      </c>
      <c r="GG286">
        <v>4184.58</v>
      </c>
      <c r="GH286">
        <v>0</v>
      </c>
      <c r="GI286">
        <v>343.46199999999999</v>
      </c>
      <c r="GJ286">
        <v>3308.76</v>
      </c>
      <c r="GK286">
        <v>2615</v>
      </c>
      <c r="GL286">
        <v>2596</v>
      </c>
      <c r="GM286">
        <v>3146.01</v>
      </c>
      <c r="GN286">
        <v>327.5</v>
      </c>
      <c r="GO286">
        <v>16521.3</v>
      </c>
      <c r="GP286">
        <v>0</v>
      </c>
      <c r="GQ286">
        <v>0</v>
      </c>
      <c r="GR286">
        <v>0</v>
      </c>
      <c r="GS286">
        <v>0</v>
      </c>
      <c r="GT286">
        <v>40.630000000000003</v>
      </c>
      <c r="GU286">
        <v>0</v>
      </c>
      <c r="GV286">
        <v>3.55</v>
      </c>
      <c r="GW286">
        <v>35.1</v>
      </c>
      <c r="GX286">
        <v>31.45</v>
      </c>
      <c r="GY286">
        <v>27.78</v>
      </c>
      <c r="GZ286">
        <v>34.1</v>
      </c>
      <c r="HA286">
        <v>4.12</v>
      </c>
      <c r="HB286">
        <v>176.73</v>
      </c>
      <c r="HC286">
        <v>40.630000000000003</v>
      </c>
      <c r="HD286">
        <v>0</v>
      </c>
      <c r="HE286">
        <v>3.55</v>
      </c>
      <c r="HF286">
        <v>35.1</v>
      </c>
      <c r="HG286">
        <v>31.45</v>
      </c>
      <c r="HH286">
        <v>27.78</v>
      </c>
      <c r="HI286">
        <v>34.1</v>
      </c>
      <c r="HJ286">
        <v>4.12</v>
      </c>
      <c r="HK286">
        <v>176.73</v>
      </c>
      <c r="ID286">
        <v>0</v>
      </c>
      <c r="IE286">
        <v>0</v>
      </c>
      <c r="IF286">
        <v>3.9219499999999997E-2</v>
      </c>
      <c r="IG286">
        <v>0.51052299999999995</v>
      </c>
      <c r="IH286">
        <v>0.76358999999999999</v>
      </c>
      <c r="II286">
        <v>0.38997300000000001</v>
      </c>
      <c r="IJ286">
        <v>0.515185</v>
      </c>
      <c r="IK286">
        <v>6.9275500000000004E-2</v>
      </c>
      <c r="IL286">
        <v>2.2877700000000001</v>
      </c>
      <c r="IM286">
        <v>52.4</v>
      </c>
      <c r="IN286">
        <v>22.8</v>
      </c>
      <c r="IO286">
        <v>29.6</v>
      </c>
      <c r="IP286">
        <v>53.5</v>
      </c>
      <c r="IQ286">
        <v>22.8</v>
      </c>
      <c r="IR286">
        <v>30.7</v>
      </c>
      <c r="IU286">
        <v>35.47</v>
      </c>
      <c r="IV286">
        <v>0</v>
      </c>
      <c r="IW286">
        <v>37.380000000000003</v>
      </c>
      <c r="IX286">
        <v>0</v>
      </c>
      <c r="IY286">
        <v>35.47</v>
      </c>
      <c r="IZ286">
        <v>0</v>
      </c>
      <c r="JA286">
        <v>79.28</v>
      </c>
      <c r="JB286">
        <v>0</v>
      </c>
      <c r="JK286">
        <v>1</v>
      </c>
      <c r="JL286">
        <v>3.0918800000000002</v>
      </c>
      <c r="JM286">
        <v>3.0918800000000002</v>
      </c>
      <c r="JP286">
        <v>4697.74</v>
      </c>
      <c r="JQ286">
        <v>3.0918800000000002</v>
      </c>
      <c r="JR286">
        <v>0.37</v>
      </c>
      <c r="JS286">
        <v>0.35</v>
      </c>
      <c r="JT286">
        <v>1.07</v>
      </c>
      <c r="JU286">
        <v>0.37</v>
      </c>
      <c r="JV286">
        <v>0.35</v>
      </c>
      <c r="JW286">
        <v>1.1100000000000001</v>
      </c>
      <c r="JZ286">
        <v>1</v>
      </c>
      <c r="KA286">
        <v>1</v>
      </c>
      <c r="KB286">
        <v>13.8637</v>
      </c>
      <c r="KC286">
        <v>13.962899999999999</v>
      </c>
      <c r="KD286">
        <v>13.9556</v>
      </c>
      <c r="KE286">
        <v>14.056699999999999</v>
      </c>
      <c r="KF286">
        <v>20.990100000000002</v>
      </c>
      <c r="KG286">
        <v>21.2348</v>
      </c>
      <c r="KJ286">
        <v>378.98200000000003</v>
      </c>
      <c r="KK286">
        <v>0</v>
      </c>
      <c r="KL286">
        <v>68.530699999999996</v>
      </c>
      <c r="KM286">
        <v>277.15800000000002</v>
      </c>
      <c r="KN286">
        <v>0</v>
      </c>
      <c r="KO286">
        <v>-716.02599999999995</v>
      </c>
      <c r="KP286">
        <v>0</v>
      </c>
      <c r="KQ286">
        <v>0</v>
      </c>
      <c r="KR286">
        <v>133.613</v>
      </c>
      <c r="KS286">
        <v>405.22</v>
      </c>
      <c r="KT286">
        <v>484.43799999999999</v>
      </c>
      <c r="KU286">
        <v>33.183900000000001</v>
      </c>
      <c r="KV286">
        <v>1065.0999999999999</v>
      </c>
      <c r="KW286">
        <v>0</v>
      </c>
      <c r="KX286">
        <v>0</v>
      </c>
      <c r="KY286">
        <v>0</v>
      </c>
      <c r="KZ286">
        <v>0</v>
      </c>
      <c r="LA286">
        <v>0</v>
      </c>
      <c r="LB286">
        <v>422.94099999999997</v>
      </c>
      <c r="LC286">
        <v>0</v>
      </c>
      <c r="LD286">
        <v>68.530699999999996</v>
      </c>
      <c r="LE286">
        <v>273.94600000000003</v>
      </c>
      <c r="LF286">
        <v>-716.02599999999995</v>
      </c>
      <c r="LG286">
        <v>133.613</v>
      </c>
      <c r="LH286">
        <v>406.20600000000002</v>
      </c>
      <c r="LI286">
        <v>484.43799999999999</v>
      </c>
      <c r="LJ286">
        <v>33.183900000000001</v>
      </c>
      <c r="LK286">
        <v>1106.83</v>
      </c>
      <c r="LL286">
        <v>0</v>
      </c>
      <c r="LM286">
        <v>0</v>
      </c>
      <c r="LN286">
        <v>0</v>
      </c>
      <c r="LO286">
        <v>0</v>
      </c>
      <c r="LP286">
        <v>886.68700000000001</v>
      </c>
      <c r="LQ286">
        <v>0</v>
      </c>
      <c r="LR286">
        <v>68.530699999999996</v>
      </c>
      <c r="LS286">
        <v>634.77499999999998</v>
      </c>
      <c r="LT286">
        <v>567.19200000000001</v>
      </c>
      <c r="LU286">
        <v>531.11900000000003</v>
      </c>
      <c r="LV286">
        <v>649.62800000000004</v>
      </c>
      <c r="LW286">
        <v>78.678600000000003</v>
      </c>
      <c r="LX286">
        <v>3416.61</v>
      </c>
      <c r="LY286">
        <v>0</v>
      </c>
      <c r="LZ286">
        <v>0</v>
      </c>
      <c r="MA286">
        <v>0</v>
      </c>
      <c r="MB286">
        <v>0</v>
      </c>
    </row>
    <row r="287" spans="1:340" x14ac:dyDescent="0.25">
      <c r="A287" s="26">
        <v>44502.637766203705</v>
      </c>
      <c r="B287" t="s">
        <v>1627</v>
      </c>
      <c r="C287" t="s">
        <v>1231</v>
      </c>
      <c r="D287">
        <v>4</v>
      </c>
      <c r="E287">
        <v>1</v>
      </c>
      <c r="F287">
        <v>2700</v>
      </c>
      <c r="G287" t="s">
        <v>87</v>
      </c>
      <c r="H287" t="s">
        <v>393</v>
      </c>
      <c r="I287">
        <v>1.82</v>
      </c>
      <c r="J287">
        <v>1</v>
      </c>
      <c r="K287">
        <v>1</v>
      </c>
      <c r="L287">
        <v>28.3</v>
      </c>
      <c r="O287">
        <v>2054.46</v>
      </c>
      <c r="P287">
        <v>31.23</v>
      </c>
      <c r="Q287">
        <v>345.11500000000001</v>
      </c>
      <c r="R287">
        <v>1374.18</v>
      </c>
      <c r="S287">
        <v>0</v>
      </c>
      <c r="T287">
        <v>-4772.03</v>
      </c>
      <c r="U287">
        <v>0</v>
      </c>
      <c r="V287">
        <v>0</v>
      </c>
      <c r="W287">
        <v>615.745</v>
      </c>
      <c r="X287">
        <v>2175.8000000000002</v>
      </c>
      <c r="Y287">
        <v>2371.31</v>
      </c>
      <c r="Z287">
        <v>151.51499999999999</v>
      </c>
      <c r="AA287">
        <v>4347.32</v>
      </c>
      <c r="AB287">
        <v>3804.98</v>
      </c>
      <c r="AC287">
        <v>0</v>
      </c>
      <c r="AD287">
        <v>0</v>
      </c>
      <c r="AE287">
        <v>0</v>
      </c>
      <c r="AF287">
        <v>0</v>
      </c>
      <c r="AG287">
        <v>0</v>
      </c>
      <c r="AH287">
        <v>0</v>
      </c>
      <c r="AI287">
        <v>19.2</v>
      </c>
      <c r="AJ287">
        <v>4.08</v>
      </c>
      <c r="AK287">
        <v>3.55</v>
      </c>
      <c r="AL287">
        <v>13.23</v>
      </c>
      <c r="AM287">
        <v>0</v>
      </c>
      <c r="AN287">
        <v>-41.51</v>
      </c>
      <c r="AO287">
        <v>0</v>
      </c>
      <c r="AP287">
        <v>0</v>
      </c>
      <c r="AQ287">
        <v>7.14</v>
      </c>
      <c r="AR287">
        <v>22.53</v>
      </c>
      <c r="AS287">
        <v>25.21</v>
      </c>
      <c r="AT287">
        <v>1.64</v>
      </c>
      <c r="AU287">
        <v>55.07</v>
      </c>
      <c r="AV287">
        <v>40.06</v>
      </c>
      <c r="BI287">
        <v>0</v>
      </c>
      <c r="BJ287">
        <v>0.26114500000000002</v>
      </c>
      <c r="BK287">
        <v>3.94083E-2</v>
      </c>
      <c r="BL287">
        <v>7.6710500000000001E-2</v>
      </c>
      <c r="BM287">
        <v>0</v>
      </c>
      <c r="BN287">
        <v>-9.0647099999999994E-2</v>
      </c>
      <c r="BO287">
        <v>0</v>
      </c>
      <c r="BP287">
        <v>0</v>
      </c>
      <c r="BQ287">
        <v>0.163464</v>
      </c>
      <c r="BR287">
        <v>0.28728500000000001</v>
      </c>
      <c r="BS287">
        <v>0.35411700000000002</v>
      </c>
      <c r="BT287">
        <v>2.5823200000000001E-2</v>
      </c>
      <c r="BU287">
        <v>1.11731</v>
      </c>
      <c r="BV287">
        <v>0.37726399999999999</v>
      </c>
      <c r="BW287">
        <v>2194.1999999999998</v>
      </c>
      <c r="BX287">
        <v>38.1571</v>
      </c>
      <c r="BY287">
        <v>345.11500000000001</v>
      </c>
      <c r="BZ287">
        <v>1338.47</v>
      </c>
      <c r="CA287">
        <v>-4772.03</v>
      </c>
      <c r="CB287">
        <v>615.745</v>
      </c>
      <c r="CC287">
        <v>2183.5</v>
      </c>
      <c r="CD287">
        <v>2371.31</v>
      </c>
      <c r="CE287">
        <v>151.51499999999999</v>
      </c>
      <c r="CF287">
        <v>4465.97</v>
      </c>
      <c r="CG287">
        <v>3915.94</v>
      </c>
      <c r="CH287">
        <v>0</v>
      </c>
      <c r="CI287">
        <v>0</v>
      </c>
      <c r="CJ287">
        <v>0</v>
      </c>
      <c r="CK287">
        <v>0</v>
      </c>
      <c r="CL287">
        <v>0</v>
      </c>
      <c r="CM287">
        <v>20.51</v>
      </c>
      <c r="CN287">
        <v>4.93</v>
      </c>
      <c r="CO287">
        <v>3.55</v>
      </c>
      <c r="CP287">
        <v>12.89</v>
      </c>
      <c r="CQ287">
        <v>-41.52</v>
      </c>
      <c r="CR287">
        <v>7.14</v>
      </c>
      <c r="CS287">
        <v>22.61</v>
      </c>
      <c r="CT287">
        <v>25.21</v>
      </c>
      <c r="CU287">
        <v>1.64</v>
      </c>
      <c r="CV287">
        <v>56.96</v>
      </c>
      <c r="CW287">
        <v>41.88</v>
      </c>
      <c r="DH287">
        <v>0</v>
      </c>
      <c r="DI287">
        <v>0.30039900000000003</v>
      </c>
      <c r="DJ287">
        <v>3.94083E-2</v>
      </c>
      <c r="DK287">
        <v>7.6049900000000004E-2</v>
      </c>
      <c r="DL287">
        <v>-9.0647099999999994E-2</v>
      </c>
      <c r="DM287">
        <v>0.163464</v>
      </c>
      <c r="DN287">
        <v>0.28851199999999999</v>
      </c>
      <c r="DO287">
        <v>0.35411700000000002</v>
      </c>
      <c r="DP287">
        <v>2.5823200000000001E-2</v>
      </c>
      <c r="DQ287">
        <v>1.15713</v>
      </c>
      <c r="DR287">
        <v>0.41585699999999998</v>
      </c>
      <c r="DS287" t="s">
        <v>1352</v>
      </c>
      <c r="DT287" t="s">
        <v>670</v>
      </c>
      <c r="DU287" t="s">
        <v>665</v>
      </c>
      <c r="DV287" t="s">
        <v>501</v>
      </c>
      <c r="DW287">
        <v>3.9820000000000001E-2</v>
      </c>
      <c r="DX287">
        <v>3.8593799999999998E-2</v>
      </c>
      <c r="DY287">
        <v>3.3</v>
      </c>
      <c r="DZ287">
        <v>4.3</v>
      </c>
      <c r="EC287">
        <v>2054.46</v>
      </c>
      <c r="ED287">
        <v>31.23</v>
      </c>
      <c r="EE287">
        <v>345.11500000000001</v>
      </c>
      <c r="EF287">
        <v>1374.18</v>
      </c>
      <c r="EG287">
        <v>0</v>
      </c>
      <c r="EH287">
        <v>-4772.03</v>
      </c>
      <c r="EI287">
        <v>0</v>
      </c>
      <c r="EJ287">
        <v>0</v>
      </c>
      <c r="EK287">
        <v>615.745</v>
      </c>
      <c r="EL287">
        <v>2175.8000000000002</v>
      </c>
      <c r="EM287">
        <v>2371.31</v>
      </c>
      <c r="EN287">
        <v>151.51499999999999</v>
      </c>
      <c r="EO287">
        <v>4347.32</v>
      </c>
      <c r="EP287">
        <v>0</v>
      </c>
      <c r="EQ287">
        <v>0</v>
      </c>
      <c r="ER287">
        <v>0</v>
      </c>
      <c r="ES287">
        <v>0</v>
      </c>
      <c r="ET287">
        <v>0</v>
      </c>
      <c r="EU287">
        <v>19.2</v>
      </c>
      <c r="EV287">
        <v>4.08</v>
      </c>
      <c r="EW287">
        <v>3.55</v>
      </c>
      <c r="EX287">
        <v>13.23</v>
      </c>
      <c r="EY287">
        <v>0</v>
      </c>
      <c r="EZ287">
        <v>-41.51</v>
      </c>
      <c r="FA287">
        <v>0</v>
      </c>
      <c r="FB287">
        <v>0</v>
      </c>
      <c r="FC287">
        <v>7.14</v>
      </c>
      <c r="FD287">
        <v>22.53</v>
      </c>
      <c r="FE287">
        <v>25.21</v>
      </c>
      <c r="FF287">
        <v>1.64</v>
      </c>
      <c r="FG287">
        <v>55.07</v>
      </c>
      <c r="FT287">
        <v>0</v>
      </c>
      <c r="FU287">
        <v>0.26114500000000002</v>
      </c>
      <c r="FV287">
        <v>3.94083E-2</v>
      </c>
      <c r="FW287">
        <v>7.6710500000000001E-2</v>
      </c>
      <c r="FX287">
        <v>0</v>
      </c>
      <c r="FY287">
        <v>-9.0647099999999994E-2</v>
      </c>
      <c r="FZ287">
        <v>0</v>
      </c>
      <c r="GA287">
        <v>0</v>
      </c>
      <c r="GB287">
        <v>0.163464</v>
      </c>
      <c r="GC287">
        <v>0.28728500000000001</v>
      </c>
      <c r="GD287">
        <v>0.35411700000000002</v>
      </c>
      <c r="GE287">
        <v>2.5823200000000001E-2</v>
      </c>
      <c r="GF287">
        <v>1.11731</v>
      </c>
      <c r="GG287">
        <v>4464.79</v>
      </c>
      <c r="GH287">
        <v>328.64699999999999</v>
      </c>
      <c r="GI287">
        <v>345.11500000000001</v>
      </c>
      <c r="GJ287">
        <v>3151.53</v>
      </c>
      <c r="GK287">
        <v>2615</v>
      </c>
      <c r="GL287">
        <v>2596</v>
      </c>
      <c r="GM287">
        <v>3146.01</v>
      </c>
      <c r="GN287">
        <v>327.5</v>
      </c>
      <c r="GO287">
        <v>16974.599999999999</v>
      </c>
      <c r="GP287">
        <v>0</v>
      </c>
      <c r="GQ287">
        <v>0</v>
      </c>
      <c r="GR287">
        <v>0</v>
      </c>
      <c r="GS287">
        <v>0</v>
      </c>
      <c r="GT287">
        <v>41.7</v>
      </c>
      <c r="GU287">
        <v>21.74</v>
      </c>
      <c r="GV287">
        <v>3.55</v>
      </c>
      <c r="GW287">
        <v>31.5</v>
      </c>
      <c r="GX287">
        <v>30.77</v>
      </c>
      <c r="GY287">
        <v>27.59</v>
      </c>
      <c r="GZ287">
        <v>33.840000000000003</v>
      </c>
      <c r="HA287">
        <v>3.58</v>
      </c>
      <c r="HB287">
        <v>194.27</v>
      </c>
      <c r="HC287">
        <v>41.7</v>
      </c>
      <c r="HD287">
        <v>21.74</v>
      </c>
      <c r="HE287">
        <v>3.55</v>
      </c>
      <c r="HF287">
        <v>31.5</v>
      </c>
      <c r="HG287">
        <v>30.77</v>
      </c>
      <c r="HH287">
        <v>27.59</v>
      </c>
      <c r="HI287">
        <v>33.840000000000003</v>
      </c>
      <c r="HJ287">
        <v>3.58</v>
      </c>
      <c r="HK287">
        <v>194.27</v>
      </c>
      <c r="ID287">
        <v>0</v>
      </c>
      <c r="IE287">
        <v>1.50054</v>
      </c>
      <c r="IF287">
        <v>3.94083E-2</v>
      </c>
      <c r="IG287">
        <v>0.38096799999999997</v>
      </c>
      <c r="IH287">
        <v>0.76358999999999999</v>
      </c>
      <c r="II287">
        <v>0.38997300000000001</v>
      </c>
      <c r="IJ287">
        <v>0.515185</v>
      </c>
      <c r="IK287">
        <v>6.9275500000000004E-2</v>
      </c>
      <c r="IL287">
        <v>3.6589399999999999</v>
      </c>
      <c r="IM287">
        <v>49.7</v>
      </c>
      <c r="IN287">
        <v>21.4</v>
      </c>
      <c r="IO287">
        <v>28.3</v>
      </c>
      <c r="IP287">
        <v>50.7</v>
      </c>
      <c r="IQ287">
        <v>21.4</v>
      </c>
      <c r="IR287">
        <v>29.3</v>
      </c>
      <c r="IU287">
        <v>40.06</v>
      </c>
      <c r="IV287">
        <v>0</v>
      </c>
      <c r="IW287">
        <v>41.88</v>
      </c>
      <c r="IX287">
        <v>0</v>
      </c>
      <c r="IY287">
        <v>40.06</v>
      </c>
      <c r="IZ287">
        <v>0</v>
      </c>
      <c r="JA287">
        <v>98.49</v>
      </c>
      <c r="JB287">
        <v>0</v>
      </c>
      <c r="JK287">
        <v>1</v>
      </c>
      <c r="JL287">
        <v>3.0516999999999999</v>
      </c>
      <c r="JM287">
        <v>3.0516999999999999</v>
      </c>
      <c r="JP287">
        <v>4773.43</v>
      </c>
      <c r="JQ287">
        <v>3.0516999999999999</v>
      </c>
      <c r="JR287">
        <v>0.38</v>
      </c>
      <c r="JS287">
        <v>0.35</v>
      </c>
      <c r="JT287">
        <v>1.1100000000000001</v>
      </c>
      <c r="JU287">
        <v>0.38</v>
      </c>
      <c r="JV287">
        <v>0.35</v>
      </c>
      <c r="JW287">
        <v>1.1299999999999999</v>
      </c>
      <c r="JZ287">
        <v>1</v>
      </c>
      <c r="KA287">
        <v>1</v>
      </c>
      <c r="KB287">
        <v>12.7453</v>
      </c>
      <c r="KC287">
        <v>12.8218</v>
      </c>
      <c r="KD287">
        <v>13.173299999999999</v>
      </c>
      <c r="KE287">
        <v>13.2585</v>
      </c>
      <c r="KF287">
        <v>27.098800000000001</v>
      </c>
      <c r="KG287">
        <v>27.4682</v>
      </c>
      <c r="KJ287">
        <v>440.05599999999998</v>
      </c>
      <c r="KK287">
        <v>8.4092699999999994</v>
      </c>
      <c r="KL287">
        <v>68.860500000000002</v>
      </c>
      <c r="KM287">
        <v>259.42200000000003</v>
      </c>
      <c r="KN287">
        <v>0</v>
      </c>
      <c r="KO287">
        <v>-730.995</v>
      </c>
      <c r="KP287">
        <v>0</v>
      </c>
      <c r="KQ287">
        <v>0</v>
      </c>
      <c r="KR287">
        <v>133.613</v>
      </c>
      <c r="KS287">
        <v>410.34100000000001</v>
      </c>
      <c r="KT287">
        <v>484.43799999999999</v>
      </c>
      <c r="KU287">
        <v>33.183900000000001</v>
      </c>
      <c r="KV287">
        <v>1107.33</v>
      </c>
      <c r="KW287">
        <v>0</v>
      </c>
      <c r="KX287">
        <v>0</v>
      </c>
      <c r="KY287">
        <v>0</v>
      </c>
      <c r="KZ287">
        <v>0</v>
      </c>
      <c r="LA287">
        <v>0</v>
      </c>
      <c r="LB287">
        <v>470.61799999999999</v>
      </c>
      <c r="LC287">
        <v>10.2614</v>
      </c>
      <c r="LD287">
        <v>68.860500000000002</v>
      </c>
      <c r="LE287">
        <v>252.952</v>
      </c>
      <c r="LF287">
        <v>-730.995</v>
      </c>
      <c r="LG287">
        <v>133.613</v>
      </c>
      <c r="LH287">
        <v>411.77699999999999</v>
      </c>
      <c r="LI287">
        <v>484.43799999999999</v>
      </c>
      <c r="LJ287">
        <v>33.183900000000001</v>
      </c>
      <c r="LK287">
        <v>1134.71</v>
      </c>
      <c r="LL287">
        <v>0</v>
      </c>
      <c r="LM287">
        <v>0</v>
      </c>
      <c r="LN287">
        <v>0</v>
      </c>
      <c r="LO287">
        <v>0</v>
      </c>
      <c r="LP287">
        <v>947.71600000000001</v>
      </c>
      <c r="LQ287">
        <v>82.563699999999997</v>
      </c>
      <c r="LR287">
        <v>68.860500000000002</v>
      </c>
      <c r="LS287">
        <v>603.88300000000004</v>
      </c>
      <c r="LT287">
        <v>567.19200000000001</v>
      </c>
      <c r="LU287">
        <v>531.11900000000003</v>
      </c>
      <c r="LV287">
        <v>649.62800000000004</v>
      </c>
      <c r="LW287">
        <v>78.678600000000003</v>
      </c>
      <c r="LX287">
        <v>3529.64</v>
      </c>
      <c r="LY287">
        <v>0</v>
      </c>
      <c r="LZ287">
        <v>0</v>
      </c>
      <c r="MA287">
        <v>0</v>
      </c>
      <c r="MB287">
        <v>0</v>
      </c>
    </row>
    <row r="288" spans="1:340" x14ac:dyDescent="0.25">
      <c r="A288" s="26">
        <v>44502.638124999998</v>
      </c>
      <c r="B288" t="s">
        <v>1628</v>
      </c>
      <c r="C288" t="s">
        <v>1233</v>
      </c>
      <c r="D288">
        <v>5</v>
      </c>
      <c r="E288">
        <v>1</v>
      </c>
      <c r="F288">
        <v>2700</v>
      </c>
      <c r="G288" t="s">
        <v>87</v>
      </c>
      <c r="H288" t="s">
        <v>393</v>
      </c>
      <c r="I288">
        <v>2.34</v>
      </c>
      <c r="J288">
        <v>1.3</v>
      </c>
      <c r="K288">
        <v>1.3</v>
      </c>
      <c r="L288">
        <v>28.6</v>
      </c>
      <c r="O288">
        <v>1665.83</v>
      </c>
      <c r="P288">
        <v>0</v>
      </c>
      <c r="Q288">
        <v>339.93599999999998</v>
      </c>
      <c r="R288">
        <v>1544.49</v>
      </c>
      <c r="S288">
        <v>0</v>
      </c>
      <c r="T288">
        <v>-4675.9799999999996</v>
      </c>
      <c r="U288">
        <v>0</v>
      </c>
      <c r="V288">
        <v>0</v>
      </c>
      <c r="W288">
        <v>615.745</v>
      </c>
      <c r="X288">
        <v>2149.9299999999998</v>
      </c>
      <c r="Y288">
        <v>2371.31</v>
      </c>
      <c r="Z288">
        <v>151.51499999999999</v>
      </c>
      <c r="AA288">
        <v>4162.7700000000004</v>
      </c>
      <c r="AB288">
        <v>3550.25</v>
      </c>
      <c r="AC288">
        <v>0</v>
      </c>
      <c r="AD288">
        <v>0</v>
      </c>
      <c r="AE288">
        <v>0</v>
      </c>
      <c r="AF288">
        <v>0</v>
      </c>
      <c r="AG288">
        <v>0</v>
      </c>
      <c r="AH288">
        <v>0</v>
      </c>
      <c r="AI288">
        <v>15.8</v>
      </c>
      <c r="AJ288">
        <v>0</v>
      </c>
      <c r="AK288">
        <v>3.51</v>
      </c>
      <c r="AL288">
        <v>15.77</v>
      </c>
      <c r="AM288">
        <v>0</v>
      </c>
      <c r="AN288">
        <v>-40.21</v>
      </c>
      <c r="AO288">
        <v>0</v>
      </c>
      <c r="AP288">
        <v>0</v>
      </c>
      <c r="AQ288">
        <v>7.34</v>
      </c>
      <c r="AR288">
        <v>22.67</v>
      </c>
      <c r="AS288">
        <v>25.48</v>
      </c>
      <c r="AT288">
        <v>1.68</v>
      </c>
      <c r="AU288">
        <v>52.04</v>
      </c>
      <c r="AV288">
        <v>35.08</v>
      </c>
      <c r="BI288">
        <v>0</v>
      </c>
      <c r="BJ288">
        <v>0</v>
      </c>
      <c r="BK288">
        <v>3.8816799999999999E-2</v>
      </c>
      <c r="BL288">
        <v>0.13778199999999999</v>
      </c>
      <c r="BM288">
        <v>0</v>
      </c>
      <c r="BN288">
        <v>-6.4918900000000002E-2</v>
      </c>
      <c r="BO288">
        <v>0</v>
      </c>
      <c r="BP288">
        <v>0</v>
      </c>
      <c r="BQ288">
        <v>0.163464</v>
      </c>
      <c r="BR288">
        <v>0.27710299999999999</v>
      </c>
      <c r="BS288">
        <v>0.35411700000000002</v>
      </c>
      <c r="BT288">
        <v>2.5823200000000001E-2</v>
      </c>
      <c r="BU288">
        <v>0.93218800000000002</v>
      </c>
      <c r="BV288">
        <v>0.17659900000000001</v>
      </c>
      <c r="BW288">
        <v>1926.31</v>
      </c>
      <c r="BX288">
        <v>0</v>
      </c>
      <c r="BY288">
        <v>339.93599999999998</v>
      </c>
      <c r="BZ288">
        <v>1523.84</v>
      </c>
      <c r="CA288">
        <v>-4675.9799999999996</v>
      </c>
      <c r="CB288">
        <v>615.745</v>
      </c>
      <c r="CC288">
        <v>2157.34</v>
      </c>
      <c r="CD288">
        <v>2371.31</v>
      </c>
      <c r="CE288">
        <v>151.51499999999999</v>
      </c>
      <c r="CF288">
        <v>4410.01</v>
      </c>
      <c r="CG288">
        <v>3790.08</v>
      </c>
      <c r="CH288">
        <v>0</v>
      </c>
      <c r="CI288">
        <v>0</v>
      </c>
      <c r="CJ288">
        <v>0</v>
      </c>
      <c r="CK288">
        <v>0</v>
      </c>
      <c r="CL288">
        <v>0</v>
      </c>
      <c r="CM288">
        <v>18.350000000000001</v>
      </c>
      <c r="CN288">
        <v>0</v>
      </c>
      <c r="CO288">
        <v>3.51</v>
      </c>
      <c r="CP288">
        <v>15.56</v>
      </c>
      <c r="CQ288">
        <v>-40.200000000000003</v>
      </c>
      <c r="CR288">
        <v>7.34</v>
      </c>
      <c r="CS288">
        <v>22.74</v>
      </c>
      <c r="CT288">
        <v>25.48</v>
      </c>
      <c r="CU288">
        <v>1.68</v>
      </c>
      <c r="CV288">
        <v>54.46</v>
      </c>
      <c r="CW288">
        <v>37.42</v>
      </c>
      <c r="DH288">
        <v>0</v>
      </c>
      <c r="DI288">
        <v>0</v>
      </c>
      <c r="DJ288">
        <v>3.8816799999999999E-2</v>
      </c>
      <c r="DK288">
        <v>0.125001</v>
      </c>
      <c r="DL288">
        <v>-6.4918900000000002E-2</v>
      </c>
      <c r="DM288">
        <v>0.163464</v>
      </c>
      <c r="DN288">
        <v>0.27854200000000001</v>
      </c>
      <c r="DO288">
        <v>0.35411700000000002</v>
      </c>
      <c r="DP288">
        <v>2.5823200000000001E-2</v>
      </c>
      <c r="DQ288">
        <v>0.920844</v>
      </c>
      <c r="DR288">
        <v>0.16381799999999999</v>
      </c>
      <c r="DS288" t="s">
        <v>1352</v>
      </c>
      <c r="DT288" t="s">
        <v>670</v>
      </c>
      <c r="DU288" t="s">
        <v>665</v>
      </c>
      <c r="DV288" t="s">
        <v>501</v>
      </c>
      <c r="DW288">
        <v>-1.13431E-2</v>
      </c>
      <c r="DX288">
        <v>-1.27814E-2</v>
      </c>
      <c r="DY288">
        <v>4.4000000000000004</v>
      </c>
      <c r="DZ288">
        <v>6.3</v>
      </c>
      <c r="EC288">
        <v>1665.83</v>
      </c>
      <c r="ED288">
        <v>0</v>
      </c>
      <c r="EE288">
        <v>339.93599999999998</v>
      </c>
      <c r="EF288">
        <v>1544.49</v>
      </c>
      <c r="EG288">
        <v>0</v>
      </c>
      <c r="EH288">
        <v>-4675.9799999999996</v>
      </c>
      <c r="EI288">
        <v>0</v>
      </c>
      <c r="EJ288">
        <v>0</v>
      </c>
      <c r="EK288">
        <v>615.745</v>
      </c>
      <c r="EL288">
        <v>2149.9299999999998</v>
      </c>
      <c r="EM288">
        <v>2371.31</v>
      </c>
      <c r="EN288">
        <v>151.51499999999999</v>
      </c>
      <c r="EO288">
        <v>4162.7700000000004</v>
      </c>
      <c r="EP288">
        <v>0</v>
      </c>
      <c r="EQ288">
        <v>0</v>
      </c>
      <c r="ER288">
        <v>0</v>
      </c>
      <c r="ES288">
        <v>0</v>
      </c>
      <c r="ET288">
        <v>0</v>
      </c>
      <c r="EU288">
        <v>15.8</v>
      </c>
      <c r="EV288">
        <v>0</v>
      </c>
      <c r="EW288">
        <v>3.51</v>
      </c>
      <c r="EX288">
        <v>15.77</v>
      </c>
      <c r="EY288">
        <v>0</v>
      </c>
      <c r="EZ288">
        <v>-40.21</v>
      </c>
      <c r="FA288">
        <v>0</v>
      </c>
      <c r="FB288">
        <v>0</v>
      </c>
      <c r="FC288">
        <v>7.34</v>
      </c>
      <c r="FD288">
        <v>22.67</v>
      </c>
      <c r="FE288">
        <v>25.48</v>
      </c>
      <c r="FF288">
        <v>1.68</v>
      </c>
      <c r="FG288">
        <v>52.04</v>
      </c>
      <c r="FT288">
        <v>0</v>
      </c>
      <c r="FU288">
        <v>0</v>
      </c>
      <c r="FV288">
        <v>3.8816799999999999E-2</v>
      </c>
      <c r="FW288">
        <v>0.13778199999999999</v>
      </c>
      <c r="FX288">
        <v>0</v>
      </c>
      <c r="FY288">
        <v>-6.4918900000000002E-2</v>
      </c>
      <c r="FZ288">
        <v>0</v>
      </c>
      <c r="GA288">
        <v>0</v>
      </c>
      <c r="GB288">
        <v>0.163464</v>
      </c>
      <c r="GC288">
        <v>0.27710299999999999</v>
      </c>
      <c r="GD288">
        <v>0.35411700000000002</v>
      </c>
      <c r="GE288">
        <v>2.5823200000000001E-2</v>
      </c>
      <c r="GF288">
        <v>0.93218800000000002</v>
      </c>
      <c r="GG288">
        <v>4748.42</v>
      </c>
      <c r="GH288">
        <v>0</v>
      </c>
      <c r="GI288">
        <v>339.93599999999998</v>
      </c>
      <c r="GJ288">
        <v>3382.69</v>
      </c>
      <c r="GK288">
        <v>2615</v>
      </c>
      <c r="GL288">
        <v>2596</v>
      </c>
      <c r="GM288">
        <v>3146.01</v>
      </c>
      <c r="GN288">
        <v>327.5</v>
      </c>
      <c r="GO288">
        <v>17155.599999999999</v>
      </c>
      <c r="GP288">
        <v>0</v>
      </c>
      <c r="GQ288">
        <v>0</v>
      </c>
      <c r="GR288">
        <v>0</v>
      </c>
      <c r="GS288">
        <v>0</v>
      </c>
      <c r="GT288">
        <v>45.58</v>
      </c>
      <c r="GU288">
        <v>0</v>
      </c>
      <c r="GV288">
        <v>3.51</v>
      </c>
      <c r="GW288">
        <v>35.840000000000003</v>
      </c>
      <c r="GX288">
        <v>31.31</v>
      </c>
      <c r="GY288">
        <v>27.75</v>
      </c>
      <c r="GZ288">
        <v>34.06</v>
      </c>
      <c r="HA288">
        <v>3.88</v>
      </c>
      <c r="HB288">
        <v>181.93</v>
      </c>
      <c r="HC288">
        <v>45.58</v>
      </c>
      <c r="HD288">
        <v>0</v>
      </c>
      <c r="HE288">
        <v>3.51</v>
      </c>
      <c r="HF288">
        <v>35.840000000000003</v>
      </c>
      <c r="HG288">
        <v>31.31</v>
      </c>
      <c r="HH288">
        <v>27.75</v>
      </c>
      <c r="HI288">
        <v>34.06</v>
      </c>
      <c r="HJ288">
        <v>3.88</v>
      </c>
      <c r="HK288">
        <v>181.93</v>
      </c>
      <c r="ID288" s="27">
        <v>5.0630800000000002E-15</v>
      </c>
      <c r="IE288">
        <v>0</v>
      </c>
      <c r="IF288">
        <v>3.8816799999999999E-2</v>
      </c>
      <c r="IG288">
        <v>0.49598199999999998</v>
      </c>
      <c r="IH288">
        <v>0.76358999999999999</v>
      </c>
      <c r="II288">
        <v>0.38997300000000001</v>
      </c>
      <c r="IJ288">
        <v>0.515185</v>
      </c>
      <c r="IK288">
        <v>6.9275500000000004E-2</v>
      </c>
      <c r="IL288">
        <v>2.2728199999999998</v>
      </c>
      <c r="IM288">
        <v>50.7</v>
      </c>
      <c r="IN288">
        <v>22.1</v>
      </c>
      <c r="IO288">
        <v>28.6</v>
      </c>
      <c r="IP288">
        <v>52</v>
      </c>
      <c r="IQ288">
        <v>22.1</v>
      </c>
      <c r="IR288">
        <v>29.9</v>
      </c>
      <c r="IU288">
        <v>35.08</v>
      </c>
      <c r="IV288">
        <v>0</v>
      </c>
      <c r="IW288">
        <v>37.42</v>
      </c>
      <c r="IX288">
        <v>0</v>
      </c>
      <c r="IY288">
        <v>35.08</v>
      </c>
      <c r="IZ288">
        <v>0</v>
      </c>
      <c r="JA288">
        <v>84.93</v>
      </c>
      <c r="JB288">
        <v>0</v>
      </c>
      <c r="JK288">
        <v>1</v>
      </c>
      <c r="JL288">
        <v>2.8714</v>
      </c>
      <c r="JM288">
        <v>2.8714</v>
      </c>
      <c r="JP288">
        <v>4677.3599999999997</v>
      </c>
      <c r="JQ288">
        <v>2.8714</v>
      </c>
      <c r="JR288">
        <v>0.38</v>
      </c>
      <c r="JS288">
        <v>0.33</v>
      </c>
      <c r="JT288">
        <v>1.06</v>
      </c>
      <c r="JU288">
        <v>0.38</v>
      </c>
      <c r="JV288">
        <v>0.34</v>
      </c>
      <c r="JW288">
        <v>1.1200000000000001</v>
      </c>
      <c r="JZ288">
        <v>1</v>
      </c>
      <c r="KA288">
        <v>1</v>
      </c>
      <c r="KB288">
        <v>16.255299999999998</v>
      </c>
      <c r="KC288">
        <v>16.403400000000001</v>
      </c>
      <c r="KD288">
        <v>16.253499999999999</v>
      </c>
      <c r="KE288">
        <v>16.401499999999999</v>
      </c>
      <c r="KF288">
        <v>24.9313</v>
      </c>
      <c r="KG288">
        <v>25.256499999999999</v>
      </c>
      <c r="KJ288">
        <v>358.08</v>
      </c>
      <c r="KK288">
        <v>0</v>
      </c>
      <c r="KL288">
        <v>67.826999999999998</v>
      </c>
      <c r="KM288">
        <v>292.80799999999999</v>
      </c>
      <c r="KN288">
        <v>0</v>
      </c>
      <c r="KO288">
        <v>-715.322</v>
      </c>
      <c r="KP288">
        <v>0</v>
      </c>
      <c r="KQ288">
        <v>0</v>
      </c>
      <c r="KR288">
        <v>133.613</v>
      </c>
      <c r="KS288">
        <v>404.714</v>
      </c>
      <c r="KT288">
        <v>484.43799999999999</v>
      </c>
      <c r="KU288">
        <v>33.183900000000001</v>
      </c>
      <c r="KV288">
        <v>1059.3399999999999</v>
      </c>
      <c r="KW288">
        <v>0</v>
      </c>
      <c r="KX288">
        <v>0</v>
      </c>
      <c r="KY288">
        <v>0</v>
      </c>
      <c r="KZ288">
        <v>0</v>
      </c>
      <c r="LA288">
        <v>0</v>
      </c>
      <c r="LB288">
        <v>418.46899999999999</v>
      </c>
      <c r="LC288">
        <v>0</v>
      </c>
      <c r="LD288">
        <v>67.826999999999998</v>
      </c>
      <c r="LE288">
        <v>289.26900000000001</v>
      </c>
      <c r="LF288">
        <v>-715.322</v>
      </c>
      <c r="LG288">
        <v>133.613</v>
      </c>
      <c r="LH288">
        <v>406.07900000000001</v>
      </c>
      <c r="LI288">
        <v>484.43799999999999</v>
      </c>
      <c r="LJ288">
        <v>33.183900000000001</v>
      </c>
      <c r="LK288">
        <v>1117.56</v>
      </c>
      <c r="LL288">
        <v>0</v>
      </c>
      <c r="LM288">
        <v>0</v>
      </c>
      <c r="LN288">
        <v>0</v>
      </c>
      <c r="LO288">
        <v>0</v>
      </c>
      <c r="LP288">
        <v>1016.15</v>
      </c>
      <c r="LQ288">
        <v>0</v>
      </c>
      <c r="LR288">
        <v>67.826999999999998</v>
      </c>
      <c r="LS288">
        <v>649.88800000000003</v>
      </c>
      <c r="LT288">
        <v>567.19200000000001</v>
      </c>
      <c r="LU288">
        <v>531.11900000000003</v>
      </c>
      <c r="LV288">
        <v>649.62800000000004</v>
      </c>
      <c r="LW288">
        <v>78.678600000000003</v>
      </c>
      <c r="LX288">
        <v>3560.49</v>
      </c>
      <c r="LY288">
        <v>0</v>
      </c>
      <c r="LZ288">
        <v>0</v>
      </c>
      <c r="MA288">
        <v>0</v>
      </c>
      <c r="MB288">
        <v>0</v>
      </c>
    </row>
    <row r="289" spans="1:340" x14ac:dyDescent="0.25">
      <c r="A289" s="26">
        <v>44502.638483796298</v>
      </c>
      <c r="B289" t="s">
        <v>1629</v>
      </c>
      <c r="C289" t="s">
        <v>1235</v>
      </c>
      <c r="D289">
        <v>6</v>
      </c>
      <c r="E289">
        <v>1</v>
      </c>
      <c r="F289">
        <v>2700</v>
      </c>
      <c r="G289" t="s">
        <v>87</v>
      </c>
      <c r="H289" t="s">
        <v>393</v>
      </c>
      <c r="I289">
        <v>1.69</v>
      </c>
      <c r="J289">
        <v>1.1000000000000001</v>
      </c>
      <c r="K289">
        <v>1.1000000000000001</v>
      </c>
      <c r="L289">
        <v>27.1</v>
      </c>
      <c r="O289">
        <v>879.18</v>
      </c>
      <c r="P289">
        <v>28.990500000000001</v>
      </c>
      <c r="Q289">
        <v>351.67</v>
      </c>
      <c r="R289">
        <v>1213.7</v>
      </c>
      <c r="S289">
        <v>0</v>
      </c>
      <c r="T289">
        <v>-4739.37</v>
      </c>
      <c r="U289">
        <v>0</v>
      </c>
      <c r="V289">
        <v>0</v>
      </c>
      <c r="W289">
        <v>615.745</v>
      </c>
      <c r="X289">
        <v>2193.4899999999998</v>
      </c>
      <c r="Y289">
        <v>2371.31</v>
      </c>
      <c r="Z289">
        <v>151.51499999999999</v>
      </c>
      <c r="AA289">
        <v>3066.23</v>
      </c>
      <c r="AB289">
        <v>2473.54</v>
      </c>
      <c r="AC289">
        <v>0</v>
      </c>
      <c r="AD289">
        <v>0</v>
      </c>
      <c r="AE289">
        <v>0</v>
      </c>
      <c r="AF289">
        <v>0</v>
      </c>
      <c r="AG289">
        <v>0</v>
      </c>
      <c r="AH289">
        <v>0</v>
      </c>
      <c r="AI289">
        <v>7.99</v>
      </c>
      <c r="AJ289">
        <v>2.87</v>
      </c>
      <c r="AK289">
        <v>3.52</v>
      </c>
      <c r="AL289">
        <v>11.68</v>
      </c>
      <c r="AM289">
        <v>0</v>
      </c>
      <c r="AN289">
        <v>-39.97</v>
      </c>
      <c r="AO289">
        <v>0</v>
      </c>
      <c r="AP289">
        <v>0</v>
      </c>
      <c r="AQ289">
        <v>6.92</v>
      </c>
      <c r="AR289">
        <v>22.05</v>
      </c>
      <c r="AS289">
        <v>24.6</v>
      </c>
      <c r="AT289">
        <v>1.61</v>
      </c>
      <c r="AU289">
        <v>41.27</v>
      </c>
      <c r="AV289">
        <v>26.06</v>
      </c>
      <c r="BI289">
        <v>0</v>
      </c>
      <c r="BJ289">
        <v>0.25564199999999998</v>
      </c>
      <c r="BK289">
        <v>4.0156799999999999E-2</v>
      </c>
      <c r="BL289">
        <v>8.17991E-2</v>
      </c>
      <c r="BM289">
        <v>0</v>
      </c>
      <c r="BN289">
        <v>-5.6494999999999997E-2</v>
      </c>
      <c r="BO289">
        <v>0</v>
      </c>
      <c r="BP289">
        <v>0</v>
      </c>
      <c r="BQ289">
        <v>0.163464</v>
      </c>
      <c r="BR289">
        <v>0.28479199999999999</v>
      </c>
      <c r="BS289">
        <v>0.35411700000000002</v>
      </c>
      <c r="BT289">
        <v>2.5823200000000001E-2</v>
      </c>
      <c r="BU289">
        <v>1.1493</v>
      </c>
      <c r="BV289">
        <v>0.37759799999999999</v>
      </c>
      <c r="BW289">
        <v>981.774</v>
      </c>
      <c r="BX289">
        <v>48.0929</v>
      </c>
      <c r="BY289">
        <v>351.67</v>
      </c>
      <c r="BZ289">
        <v>1188</v>
      </c>
      <c r="CA289">
        <v>-4739.37</v>
      </c>
      <c r="CB289">
        <v>615.745</v>
      </c>
      <c r="CC289">
        <v>2199.31</v>
      </c>
      <c r="CD289">
        <v>2371.31</v>
      </c>
      <c r="CE289">
        <v>151.51499999999999</v>
      </c>
      <c r="CF289">
        <v>3168.04</v>
      </c>
      <c r="CG289">
        <v>2569.54</v>
      </c>
      <c r="CH289">
        <v>0</v>
      </c>
      <c r="CI289">
        <v>0</v>
      </c>
      <c r="CJ289">
        <v>0</v>
      </c>
      <c r="CK289">
        <v>0</v>
      </c>
      <c r="CL289">
        <v>0</v>
      </c>
      <c r="CM289">
        <v>8.94</v>
      </c>
      <c r="CN289">
        <v>3.8</v>
      </c>
      <c r="CO289">
        <v>3.52</v>
      </c>
      <c r="CP289">
        <v>11.49</v>
      </c>
      <c r="CQ289">
        <v>-39.97</v>
      </c>
      <c r="CR289">
        <v>6.92</v>
      </c>
      <c r="CS289">
        <v>22.11</v>
      </c>
      <c r="CT289">
        <v>24.6</v>
      </c>
      <c r="CU289">
        <v>1.61</v>
      </c>
      <c r="CV289">
        <v>43.02</v>
      </c>
      <c r="CW289">
        <v>27.75</v>
      </c>
      <c r="DH289">
        <v>0</v>
      </c>
      <c r="DI289">
        <v>0.31025199999999997</v>
      </c>
      <c r="DJ289">
        <v>4.0156799999999999E-2</v>
      </c>
      <c r="DK289">
        <v>7.7162499999999995E-2</v>
      </c>
      <c r="DL289">
        <v>-5.6494999999999997E-2</v>
      </c>
      <c r="DM289">
        <v>0.163464</v>
      </c>
      <c r="DN289">
        <v>0.285497</v>
      </c>
      <c r="DO289">
        <v>0.35411700000000002</v>
      </c>
      <c r="DP289">
        <v>2.5823200000000001E-2</v>
      </c>
      <c r="DQ289">
        <v>1.19998</v>
      </c>
      <c r="DR289">
        <v>0.42757200000000001</v>
      </c>
      <c r="DS289" t="s">
        <v>1352</v>
      </c>
      <c r="DT289" t="s">
        <v>670</v>
      </c>
      <c r="DU289" t="s">
        <v>665</v>
      </c>
      <c r="DV289" t="s">
        <v>501</v>
      </c>
      <c r="DW289">
        <v>5.0679000000000002E-2</v>
      </c>
      <c r="DX289">
        <v>4.9974200000000003E-2</v>
      </c>
      <c r="DY289">
        <v>4.0999999999999996</v>
      </c>
      <c r="DZ289">
        <v>6.1</v>
      </c>
      <c r="EC289">
        <v>879.18</v>
      </c>
      <c r="ED289">
        <v>28.990500000000001</v>
      </c>
      <c r="EE289">
        <v>351.67</v>
      </c>
      <c r="EF289">
        <v>1213.7</v>
      </c>
      <c r="EG289">
        <v>0</v>
      </c>
      <c r="EH289">
        <v>-4739.37</v>
      </c>
      <c r="EI289">
        <v>0</v>
      </c>
      <c r="EJ289">
        <v>0</v>
      </c>
      <c r="EK289">
        <v>615.745</v>
      </c>
      <c r="EL289">
        <v>2193.4899999999998</v>
      </c>
      <c r="EM289">
        <v>2371.31</v>
      </c>
      <c r="EN289">
        <v>151.51499999999999</v>
      </c>
      <c r="EO289">
        <v>3066.23</v>
      </c>
      <c r="EP289">
        <v>0</v>
      </c>
      <c r="EQ289">
        <v>0</v>
      </c>
      <c r="ER289">
        <v>0</v>
      </c>
      <c r="ES289">
        <v>0</v>
      </c>
      <c r="ET289">
        <v>0</v>
      </c>
      <c r="EU289">
        <v>7.99</v>
      </c>
      <c r="EV289">
        <v>2.87</v>
      </c>
      <c r="EW289">
        <v>3.52</v>
      </c>
      <c r="EX289">
        <v>11.68</v>
      </c>
      <c r="EY289">
        <v>0</v>
      </c>
      <c r="EZ289">
        <v>-39.97</v>
      </c>
      <c r="FA289">
        <v>0</v>
      </c>
      <c r="FB289">
        <v>0</v>
      </c>
      <c r="FC289">
        <v>6.92</v>
      </c>
      <c r="FD289">
        <v>22.05</v>
      </c>
      <c r="FE289">
        <v>24.6</v>
      </c>
      <c r="FF289">
        <v>1.61</v>
      </c>
      <c r="FG289">
        <v>41.27</v>
      </c>
      <c r="FT289">
        <v>0</v>
      </c>
      <c r="FU289">
        <v>0.25564199999999998</v>
      </c>
      <c r="FV289">
        <v>4.0156799999999999E-2</v>
      </c>
      <c r="FW289">
        <v>8.17991E-2</v>
      </c>
      <c r="FX289">
        <v>0</v>
      </c>
      <c r="FY289">
        <v>-5.6494999999999997E-2</v>
      </c>
      <c r="FZ289">
        <v>0</v>
      </c>
      <c r="GA289">
        <v>0</v>
      </c>
      <c r="GB289">
        <v>0.163464</v>
      </c>
      <c r="GC289">
        <v>0.28479199999999999</v>
      </c>
      <c r="GD289">
        <v>0.35411700000000002</v>
      </c>
      <c r="GE289">
        <v>2.5823200000000001E-2</v>
      </c>
      <c r="GF289">
        <v>1.1493</v>
      </c>
      <c r="GG289">
        <v>1900.48</v>
      </c>
      <c r="GH289">
        <v>168.94900000000001</v>
      </c>
      <c r="GI289">
        <v>351.67</v>
      </c>
      <c r="GJ289">
        <v>3010.22</v>
      </c>
      <c r="GK289">
        <v>2615</v>
      </c>
      <c r="GL289">
        <v>2596</v>
      </c>
      <c r="GM289">
        <v>3146.01</v>
      </c>
      <c r="GN289">
        <v>327.5</v>
      </c>
      <c r="GO289">
        <v>14115.8</v>
      </c>
      <c r="GP289">
        <v>0</v>
      </c>
      <c r="GQ289">
        <v>0</v>
      </c>
      <c r="GR289">
        <v>0</v>
      </c>
      <c r="GS289">
        <v>0</v>
      </c>
      <c r="GT289">
        <v>17.29</v>
      </c>
      <c r="GU289">
        <v>8.58</v>
      </c>
      <c r="GV289">
        <v>3.52</v>
      </c>
      <c r="GW289">
        <v>29.93</v>
      </c>
      <c r="GX289">
        <v>29.72</v>
      </c>
      <c r="GY289">
        <v>26.87</v>
      </c>
      <c r="GZ289">
        <v>32.950000000000003</v>
      </c>
      <c r="HA289">
        <v>3.7</v>
      </c>
      <c r="HB289">
        <v>152.56</v>
      </c>
      <c r="HC289">
        <v>17.29</v>
      </c>
      <c r="HD289">
        <v>8.58</v>
      </c>
      <c r="HE289">
        <v>3.52</v>
      </c>
      <c r="HF289">
        <v>29.93</v>
      </c>
      <c r="HG289">
        <v>29.72</v>
      </c>
      <c r="HH289">
        <v>26.87</v>
      </c>
      <c r="HI289">
        <v>32.950000000000003</v>
      </c>
      <c r="HJ289">
        <v>3.7</v>
      </c>
      <c r="HK289">
        <v>152.56</v>
      </c>
      <c r="ID289">
        <v>0</v>
      </c>
      <c r="IE289">
        <v>0.48683500000000002</v>
      </c>
      <c r="IF289">
        <v>4.0156799999999999E-2</v>
      </c>
      <c r="IG289">
        <v>0.36234100000000002</v>
      </c>
      <c r="IH289">
        <v>0.76358999999999999</v>
      </c>
      <c r="II289">
        <v>0.38997300000000001</v>
      </c>
      <c r="IJ289">
        <v>0.515185</v>
      </c>
      <c r="IK289">
        <v>6.9275500000000004E-2</v>
      </c>
      <c r="IL289">
        <v>2.6273599999999999</v>
      </c>
      <c r="IM289">
        <v>53.3</v>
      </c>
      <c r="IN289">
        <v>26.2</v>
      </c>
      <c r="IO289">
        <v>27.1</v>
      </c>
      <c r="IP289">
        <v>54.4</v>
      </c>
      <c r="IQ289">
        <v>26.2</v>
      </c>
      <c r="IR289">
        <v>28.2</v>
      </c>
      <c r="IU289">
        <v>26.06</v>
      </c>
      <c r="IV289">
        <v>0</v>
      </c>
      <c r="IW289">
        <v>27.75</v>
      </c>
      <c r="IX289">
        <v>0</v>
      </c>
      <c r="IY289">
        <v>26.06</v>
      </c>
      <c r="IZ289">
        <v>0</v>
      </c>
      <c r="JA289">
        <v>59.32</v>
      </c>
      <c r="JB289">
        <v>0</v>
      </c>
      <c r="JK289">
        <v>1</v>
      </c>
      <c r="JL289">
        <v>3.1052399999999998</v>
      </c>
      <c r="JM289">
        <v>3.1052399999999998</v>
      </c>
      <c r="JP289">
        <v>4740.76</v>
      </c>
      <c r="JQ289">
        <v>3.1052399999999998</v>
      </c>
      <c r="JR289">
        <v>0.27</v>
      </c>
      <c r="JS289">
        <v>0.22</v>
      </c>
      <c r="JT289">
        <v>0.98</v>
      </c>
      <c r="JU289">
        <v>0.27</v>
      </c>
      <c r="JV289">
        <v>0.22</v>
      </c>
      <c r="JW289">
        <v>1.01</v>
      </c>
      <c r="JZ289">
        <v>1</v>
      </c>
      <c r="KA289">
        <v>1</v>
      </c>
      <c r="KB289">
        <v>21.644100000000002</v>
      </c>
      <c r="KC289">
        <v>21.902100000000001</v>
      </c>
      <c r="KD289">
        <v>24.7255</v>
      </c>
      <c r="KE289">
        <v>25.046399999999998</v>
      </c>
      <c r="KF289">
        <v>34.085999999999999</v>
      </c>
      <c r="KG289">
        <v>34.597999999999999</v>
      </c>
      <c r="KJ289">
        <v>183.791</v>
      </c>
      <c r="KK289">
        <v>8.3790300000000002</v>
      </c>
      <c r="KL289">
        <v>65.213499999999996</v>
      </c>
      <c r="KM289">
        <v>209.63499999999999</v>
      </c>
      <c r="KN289">
        <v>0</v>
      </c>
      <c r="KO289">
        <v>-489.846</v>
      </c>
      <c r="KP289">
        <v>0</v>
      </c>
      <c r="KQ289">
        <v>0</v>
      </c>
      <c r="KR289">
        <v>134.529</v>
      </c>
      <c r="KS289">
        <v>376.65</v>
      </c>
      <c r="KT289">
        <v>462.36</v>
      </c>
      <c r="KU289">
        <v>33.337899999999998</v>
      </c>
      <c r="KV289">
        <v>984.048</v>
      </c>
      <c r="KW289">
        <v>0</v>
      </c>
      <c r="KX289">
        <v>0</v>
      </c>
      <c r="KY289">
        <v>0</v>
      </c>
      <c r="KZ289">
        <v>0</v>
      </c>
      <c r="LA289">
        <v>0</v>
      </c>
      <c r="LB289">
        <v>205.63800000000001</v>
      </c>
      <c r="LC289">
        <v>13.473100000000001</v>
      </c>
      <c r="LD289">
        <v>65.213499999999996</v>
      </c>
      <c r="LE289">
        <v>206.483</v>
      </c>
      <c r="LF289">
        <v>-489.846</v>
      </c>
      <c r="LG289">
        <v>134.529</v>
      </c>
      <c r="LH289">
        <v>377.56</v>
      </c>
      <c r="LI289">
        <v>462.36</v>
      </c>
      <c r="LJ289">
        <v>33.337899999999998</v>
      </c>
      <c r="LK289">
        <v>1008.75</v>
      </c>
      <c r="LL289">
        <v>0</v>
      </c>
      <c r="LM289">
        <v>0</v>
      </c>
      <c r="LN289">
        <v>0</v>
      </c>
      <c r="LO289">
        <v>0</v>
      </c>
      <c r="LP289">
        <v>396.21</v>
      </c>
      <c r="LQ289">
        <v>43.056899999999999</v>
      </c>
      <c r="LR289">
        <v>65.213499999999996</v>
      </c>
      <c r="LS289">
        <v>537.65200000000004</v>
      </c>
      <c r="LT289">
        <v>570.78300000000002</v>
      </c>
      <c r="LU289">
        <v>505.90699999999998</v>
      </c>
      <c r="LV289">
        <v>624.24900000000002</v>
      </c>
      <c r="LW289">
        <v>86.545199999999994</v>
      </c>
      <c r="LX289">
        <v>2829.62</v>
      </c>
      <c r="LY289">
        <v>0</v>
      </c>
      <c r="LZ289">
        <v>0</v>
      </c>
      <c r="MA289">
        <v>0</v>
      </c>
      <c r="MB289">
        <v>0</v>
      </c>
    </row>
    <row r="290" spans="1:340" x14ac:dyDescent="0.25">
      <c r="A290" s="26">
        <v>44502.638854166667</v>
      </c>
      <c r="B290" t="s">
        <v>1630</v>
      </c>
      <c r="C290" t="s">
        <v>1237</v>
      </c>
      <c r="D290">
        <v>7</v>
      </c>
      <c r="E290">
        <v>1</v>
      </c>
      <c r="F290">
        <v>2700</v>
      </c>
      <c r="G290" t="s">
        <v>87</v>
      </c>
      <c r="H290" t="s">
        <v>393</v>
      </c>
      <c r="I290">
        <v>0.72</v>
      </c>
      <c r="J290">
        <v>0.5</v>
      </c>
      <c r="K290">
        <v>0.6</v>
      </c>
      <c r="L290">
        <v>24.7</v>
      </c>
      <c r="O290">
        <v>288.20299999999997</v>
      </c>
      <c r="P290">
        <v>1.6559200000000001</v>
      </c>
      <c r="Q290">
        <v>350.33800000000002</v>
      </c>
      <c r="R290">
        <v>1161.05</v>
      </c>
      <c r="S290">
        <v>0</v>
      </c>
      <c r="T290">
        <v>-4657.8500000000004</v>
      </c>
      <c r="U290">
        <v>0</v>
      </c>
      <c r="V290">
        <v>0</v>
      </c>
      <c r="W290">
        <v>615.745</v>
      </c>
      <c r="X290">
        <v>2194.12</v>
      </c>
      <c r="Y290">
        <v>2371.31</v>
      </c>
      <c r="Z290">
        <v>151.51499999999999</v>
      </c>
      <c r="AA290">
        <v>2476.08</v>
      </c>
      <c r="AB290">
        <v>1801.24</v>
      </c>
      <c r="AC290">
        <v>0</v>
      </c>
      <c r="AD290">
        <v>0</v>
      </c>
      <c r="AE290">
        <v>0</v>
      </c>
      <c r="AF290">
        <v>0</v>
      </c>
      <c r="AG290">
        <v>0</v>
      </c>
      <c r="AH290">
        <v>0</v>
      </c>
      <c r="AI290">
        <v>2.66</v>
      </c>
      <c r="AJ290">
        <v>0.19</v>
      </c>
      <c r="AK290">
        <v>3.57</v>
      </c>
      <c r="AL290">
        <v>11.47</v>
      </c>
      <c r="AM290">
        <v>0</v>
      </c>
      <c r="AN290">
        <v>-39.6</v>
      </c>
      <c r="AO290">
        <v>0</v>
      </c>
      <c r="AP290">
        <v>0</v>
      </c>
      <c r="AQ290">
        <v>7.06</v>
      </c>
      <c r="AR290">
        <v>22.46</v>
      </c>
      <c r="AS290">
        <v>25.06</v>
      </c>
      <c r="AT290">
        <v>1.64</v>
      </c>
      <c r="AU290">
        <v>34.51</v>
      </c>
      <c r="AV290">
        <v>17.89</v>
      </c>
      <c r="BI290">
        <v>0</v>
      </c>
      <c r="BJ290">
        <v>6.6090400000000001E-3</v>
      </c>
      <c r="BK290">
        <v>4.0004699999999997E-2</v>
      </c>
      <c r="BL290">
        <v>0.104537</v>
      </c>
      <c r="BM290">
        <v>0</v>
      </c>
      <c r="BN290">
        <v>-3.9289600000000001E-2</v>
      </c>
      <c r="BO290">
        <v>0</v>
      </c>
      <c r="BP290">
        <v>0</v>
      </c>
      <c r="BQ290">
        <v>0.163464</v>
      </c>
      <c r="BR290">
        <v>0.283661</v>
      </c>
      <c r="BS290">
        <v>0.35411700000000002</v>
      </c>
      <c r="BT290">
        <v>2.5823200000000001E-2</v>
      </c>
      <c r="BU290">
        <v>0.93892600000000004</v>
      </c>
      <c r="BV290">
        <v>0.15115100000000001</v>
      </c>
      <c r="BW290">
        <v>346.14100000000002</v>
      </c>
      <c r="BX290">
        <v>3.8832900000000001</v>
      </c>
      <c r="BY290">
        <v>350.33800000000002</v>
      </c>
      <c r="BZ290">
        <v>1142.3499999999999</v>
      </c>
      <c r="CA290">
        <v>-4657.8500000000004</v>
      </c>
      <c r="CB290">
        <v>615.745</v>
      </c>
      <c r="CC290">
        <v>2199.81</v>
      </c>
      <c r="CD290">
        <v>2371.31</v>
      </c>
      <c r="CE290">
        <v>151.51499999999999</v>
      </c>
      <c r="CF290">
        <v>2523.2399999999998</v>
      </c>
      <c r="CG290">
        <v>1842.72</v>
      </c>
      <c r="CH290">
        <v>0</v>
      </c>
      <c r="CI290">
        <v>0</v>
      </c>
      <c r="CJ290">
        <v>0</v>
      </c>
      <c r="CK290">
        <v>0</v>
      </c>
      <c r="CL290">
        <v>0</v>
      </c>
      <c r="CM290">
        <v>3.21</v>
      </c>
      <c r="CN290">
        <v>0.53</v>
      </c>
      <c r="CO290">
        <v>3.57</v>
      </c>
      <c r="CP290">
        <v>11.3</v>
      </c>
      <c r="CQ290">
        <v>-39.590000000000003</v>
      </c>
      <c r="CR290">
        <v>7.06</v>
      </c>
      <c r="CS290">
        <v>22.52</v>
      </c>
      <c r="CT290">
        <v>25.06</v>
      </c>
      <c r="CU290">
        <v>1.64</v>
      </c>
      <c r="CV290">
        <v>35.299999999999997</v>
      </c>
      <c r="CW290">
        <v>18.61</v>
      </c>
      <c r="DH290">
        <v>0</v>
      </c>
      <c r="DI290">
        <v>5.5300700000000001E-2</v>
      </c>
      <c r="DJ290">
        <v>4.0004699999999997E-2</v>
      </c>
      <c r="DK290">
        <v>9.8796499999999995E-2</v>
      </c>
      <c r="DL290">
        <v>-3.9289600000000001E-2</v>
      </c>
      <c r="DM290">
        <v>0.163464</v>
      </c>
      <c r="DN290">
        <v>0.28447800000000001</v>
      </c>
      <c r="DO290">
        <v>0.35411700000000002</v>
      </c>
      <c r="DP290">
        <v>2.5823200000000001E-2</v>
      </c>
      <c r="DQ290">
        <v>0.98269499999999999</v>
      </c>
      <c r="DR290">
        <v>0.194102</v>
      </c>
      <c r="DS290" t="s">
        <v>1352</v>
      </c>
      <c r="DT290" t="s">
        <v>670</v>
      </c>
      <c r="DU290" t="s">
        <v>665</v>
      </c>
      <c r="DV290" t="s">
        <v>501</v>
      </c>
      <c r="DW290">
        <v>4.3768599999999998E-2</v>
      </c>
      <c r="DX290">
        <v>4.29509E-2</v>
      </c>
      <c r="DY290">
        <v>2.2000000000000002</v>
      </c>
      <c r="DZ290">
        <v>3.9</v>
      </c>
      <c r="EC290">
        <v>288.20299999999997</v>
      </c>
      <c r="ED290">
        <v>1.6559200000000001</v>
      </c>
      <c r="EE290">
        <v>350.33800000000002</v>
      </c>
      <c r="EF290">
        <v>1161.05</v>
      </c>
      <c r="EG290">
        <v>0</v>
      </c>
      <c r="EH290">
        <v>-4657.8500000000004</v>
      </c>
      <c r="EI290">
        <v>0</v>
      </c>
      <c r="EJ290">
        <v>0</v>
      </c>
      <c r="EK290">
        <v>615.745</v>
      </c>
      <c r="EL290">
        <v>2194.12</v>
      </c>
      <c r="EM290">
        <v>2371.31</v>
      </c>
      <c r="EN290">
        <v>151.51499999999999</v>
      </c>
      <c r="EO290">
        <v>2476.08</v>
      </c>
      <c r="EP290">
        <v>0</v>
      </c>
      <c r="EQ290">
        <v>0</v>
      </c>
      <c r="ER290">
        <v>0</v>
      </c>
      <c r="ES290">
        <v>0</v>
      </c>
      <c r="ET290">
        <v>0</v>
      </c>
      <c r="EU290">
        <v>2.66</v>
      </c>
      <c r="EV290">
        <v>0.19</v>
      </c>
      <c r="EW290">
        <v>3.57</v>
      </c>
      <c r="EX290">
        <v>11.47</v>
      </c>
      <c r="EY290">
        <v>0</v>
      </c>
      <c r="EZ290">
        <v>-39.6</v>
      </c>
      <c r="FA290">
        <v>0</v>
      </c>
      <c r="FB290">
        <v>0</v>
      </c>
      <c r="FC290">
        <v>7.06</v>
      </c>
      <c r="FD290">
        <v>22.46</v>
      </c>
      <c r="FE290">
        <v>25.06</v>
      </c>
      <c r="FF290">
        <v>1.64</v>
      </c>
      <c r="FG290">
        <v>34.51</v>
      </c>
      <c r="FT290">
        <v>0</v>
      </c>
      <c r="FU290">
        <v>6.6090400000000001E-3</v>
      </c>
      <c r="FV290">
        <v>4.0004699999999997E-2</v>
      </c>
      <c r="FW290">
        <v>0.104537</v>
      </c>
      <c r="FX290">
        <v>0</v>
      </c>
      <c r="FY290">
        <v>-3.9289600000000001E-2</v>
      </c>
      <c r="FZ290">
        <v>0</v>
      </c>
      <c r="GA290">
        <v>0</v>
      </c>
      <c r="GB290">
        <v>0.163464</v>
      </c>
      <c r="GC290">
        <v>0.283661</v>
      </c>
      <c r="GD290">
        <v>0.35411700000000002</v>
      </c>
      <c r="GE290">
        <v>2.5823200000000001E-2</v>
      </c>
      <c r="GF290">
        <v>0.93892600000000004</v>
      </c>
      <c r="GG290">
        <v>748.274</v>
      </c>
      <c r="GH290">
        <v>66.8904</v>
      </c>
      <c r="GI290">
        <v>350.33800000000002</v>
      </c>
      <c r="GJ290">
        <v>2960.56</v>
      </c>
      <c r="GK290">
        <v>2615</v>
      </c>
      <c r="GL290">
        <v>2596</v>
      </c>
      <c r="GM290">
        <v>3146.01</v>
      </c>
      <c r="GN290">
        <v>327.5</v>
      </c>
      <c r="GO290">
        <v>12810.6</v>
      </c>
      <c r="GP290">
        <v>0</v>
      </c>
      <c r="GQ290">
        <v>0</v>
      </c>
      <c r="GR290">
        <v>0</v>
      </c>
      <c r="GS290">
        <v>0</v>
      </c>
      <c r="GT290">
        <v>6.92</v>
      </c>
      <c r="GU290">
        <v>4.2300000000000004</v>
      </c>
      <c r="GV290">
        <v>3.57</v>
      </c>
      <c r="GW290">
        <v>29.93</v>
      </c>
      <c r="GX290">
        <v>30.29</v>
      </c>
      <c r="GY290">
        <v>27.37</v>
      </c>
      <c r="GZ290">
        <v>33.57</v>
      </c>
      <c r="HA290">
        <v>3.79</v>
      </c>
      <c r="HB290">
        <v>139.66999999999999</v>
      </c>
      <c r="HC290">
        <v>6.92</v>
      </c>
      <c r="HD290">
        <v>4.2300000000000004</v>
      </c>
      <c r="HE290">
        <v>3.57</v>
      </c>
      <c r="HF290">
        <v>29.93</v>
      </c>
      <c r="HG290">
        <v>30.29</v>
      </c>
      <c r="HH290">
        <v>27.37</v>
      </c>
      <c r="HI290">
        <v>33.57</v>
      </c>
      <c r="HJ290">
        <v>3.79</v>
      </c>
      <c r="HK290">
        <v>139.66999999999999</v>
      </c>
      <c r="ID290">
        <v>0</v>
      </c>
      <c r="IE290">
        <v>0.27568599999999999</v>
      </c>
      <c r="IF290">
        <v>4.0004699999999997E-2</v>
      </c>
      <c r="IG290">
        <v>0.39350099999999999</v>
      </c>
      <c r="IH290">
        <v>0.76358999999999999</v>
      </c>
      <c r="II290">
        <v>0.38997300000000001</v>
      </c>
      <c r="IJ290">
        <v>0.515185</v>
      </c>
      <c r="IK290">
        <v>6.9275500000000004E-2</v>
      </c>
      <c r="IL290">
        <v>2.4472100000000001</v>
      </c>
      <c r="IM290">
        <v>53.1</v>
      </c>
      <c r="IN290">
        <v>28.4</v>
      </c>
      <c r="IO290">
        <v>24.7</v>
      </c>
      <c r="IP290">
        <v>53.6</v>
      </c>
      <c r="IQ290">
        <v>28.3</v>
      </c>
      <c r="IR290">
        <v>25.3</v>
      </c>
      <c r="IU290">
        <v>17.89</v>
      </c>
      <c r="IV290">
        <v>0</v>
      </c>
      <c r="IW290">
        <v>18.61</v>
      </c>
      <c r="IX290">
        <v>0</v>
      </c>
      <c r="IY290">
        <v>17.89</v>
      </c>
      <c r="IZ290">
        <v>0</v>
      </c>
      <c r="JA290">
        <v>44.65</v>
      </c>
      <c r="JB290">
        <v>0</v>
      </c>
      <c r="JK290">
        <v>1</v>
      </c>
      <c r="JL290">
        <v>2.9350299999999998</v>
      </c>
      <c r="JM290">
        <v>2.9350299999999998</v>
      </c>
      <c r="JP290">
        <v>4659.22</v>
      </c>
      <c r="JQ290">
        <v>2.9350299999999998</v>
      </c>
      <c r="JR290">
        <v>0.27</v>
      </c>
      <c r="JS290">
        <v>0.21</v>
      </c>
      <c r="JT290">
        <v>0.85</v>
      </c>
      <c r="JU290">
        <v>0.27</v>
      </c>
      <c r="JV290">
        <v>0.21</v>
      </c>
      <c r="JW290">
        <v>0.87</v>
      </c>
      <c r="JZ290">
        <v>1</v>
      </c>
      <c r="KA290">
        <v>1</v>
      </c>
      <c r="KB290">
        <v>18.184899999999999</v>
      </c>
      <c r="KC290">
        <v>18.372399999999999</v>
      </c>
      <c r="KD290">
        <v>20.515799999999999</v>
      </c>
      <c r="KE290">
        <v>20.750800000000002</v>
      </c>
      <c r="KF290">
        <v>27.675699999999999</v>
      </c>
      <c r="KG290">
        <v>28.056799999999999</v>
      </c>
      <c r="KJ290">
        <v>59.215200000000003</v>
      </c>
      <c r="KK290">
        <v>0.44734499999999999</v>
      </c>
      <c r="KL290">
        <v>64.966499999999996</v>
      </c>
      <c r="KM290">
        <v>202.00899999999999</v>
      </c>
      <c r="KN290">
        <v>0</v>
      </c>
      <c r="KO290">
        <v>-478.81400000000002</v>
      </c>
      <c r="KP290">
        <v>0</v>
      </c>
      <c r="KQ290">
        <v>0</v>
      </c>
      <c r="KR290">
        <v>134.529</v>
      </c>
      <c r="KS290">
        <v>376.738</v>
      </c>
      <c r="KT290">
        <v>462.36</v>
      </c>
      <c r="KU290">
        <v>33.337899999999998</v>
      </c>
      <c r="KV290">
        <v>854.78800000000001</v>
      </c>
      <c r="KW290">
        <v>0</v>
      </c>
      <c r="KX290">
        <v>0</v>
      </c>
      <c r="KY290">
        <v>0</v>
      </c>
      <c r="KZ290">
        <v>0</v>
      </c>
      <c r="LA290">
        <v>0</v>
      </c>
      <c r="LB290">
        <v>71.680400000000006</v>
      </c>
      <c r="LC290">
        <v>1.1593599999999999</v>
      </c>
      <c r="LD290">
        <v>64.966499999999996</v>
      </c>
      <c r="LE290">
        <v>199.42</v>
      </c>
      <c r="LF290">
        <v>-478.81400000000002</v>
      </c>
      <c r="LG290">
        <v>134.529</v>
      </c>
      <c r="LH290">
        <v>377.62700000000001</v>
      </c>
      <c r="LI290">
        <v>462.36</v>
      </c>
      <c r="LJ290">
        <v>33.337899999999998</v>
      </c>
      <c r="LK290">
        <v>866.26599999999996</v>
      </c>
      <c r="LL290">
        <v>0</v>
      </c>
      <c r="LM290">
        <v>0</v>
      </c>
      <c r="LN290">
        <v>0</v>
      </c>
      <c r="LO290">
        <v>0</v>
      </c>
      <c r="LP290">
        <v>153.70400000000001</v>
      </c>
      <c r="LQ290">
        <v>17.7028</v>
      </c>
      <c r="LR290">
        <v>64.966499999999996</v>
      </c>
      <c r="LS290">
        <v>530.53700000000003</v>
      </c>
      <c r="LT290">
        <v>570.78300000000002</v>
      </c>
      <c r="LU290">
        <v>505.90699999999998</v>
      </c>
      <c r="LV290">
        <v>624.24900000000002</v>
      </c>
      <c r="LW290">
        <v>86.545199999999994</v>
      </c>
      <c r="LX290">
        <v>2554.39</v>
      </c>
      <c r="LY290">
        <v>0</v>
      </c>
      <c r="LZ290">
        <v>0</v>
      </c>
      <c r="MA290">
        <v>0</v>
      </c>
      <c r="MB290">
        <v>0</v>
      </c>
    </row>
    <row r="291" spans="1:340" x14ac:dyDescent="0.25">
      <c r="A291" s="26">
        <v>44502.639224537037</v>
      </c>
      <c r="B291" t="s">
        <v>1631</v>
      </c>
      <c r="C291" t="s">
        <v>1239</v>
      </c>
      <c r="D291">
        <v>8</v>
      </c>
      <c r="E291">
        <v>1</v>
      </c>
      <c r="F291">
        <v>2700</v>
      </c>
      <c r="G291" t="s">
        <v>87</v>
      </c>
      <c r="H291" t="s">
        <v>393</v>
      </c>
      <c r="I291">
        <v>2.71</v>
      </c>
      <c r="J291">
        <v>1.7</v>
      </c>
      <c r="K291">
        <v>1.7</v>
      </c>
      <c r="L291">
        <v>23.6</v>
      </c>
      <c r="O291">
        <v>447.58100000000002</v>
      </c>
      <c r="P291">
        <v>207.15</v>
      </c>
      <c r="Q291">
        <v>352.928</v>
      </c>
      <c r="R291">
        <v>1120.48</v>
      </c>
      <c r="S291">
        <v>0</v>
      </c>
      <c r="T291">
        <v>-4955.59</v>
      </c>
      <c r="U291">
        <v>0</v>
      </c>
      <c r="V291">
        <v>0</v>
      </c>
      <c r="W291">
        <v>615.745</v>
      </c>
      <c r="X291">
        <v>2212.37</v>
      </c>
      <c r="Y291">
        <v>2371.31</v>
      </c>
      <c r="Z291">
        <v>151.51499999999999</v>
      </c>
      <c r="AA291">
        <v>2523.4899999999998</v>
      </c>
      <c r="AB291">
        <v>2128.14</v>
      </c>
      <c r="AC291">
        <v>0</v>
      </c>
      <c r="AD291">
        <v>0</v>
      </c>
      <c r="AE291">
        <v>0</v>
      </c>
      <c r="AF291">
        <v>0</v>
      </c>
      <c r="AG291">
        <v>0</v>
      </c>
      <c r="AH291">
        <v>0</v>
      </c>
      <c r="AI291">
        <v>4.01</v>
      </c>
      <c r="AJ291">
        <v>9.5</v>
      </c>
      <c r="AK291">
        <v>3.49</v>
      </c>
      <c r="AL291">
        <v>10.37</v>
      </c>
      <c r="AM291">
        <v>0</v>
      </c>
      <c r="AN291">
        <v>-42.53</v>
      </c>
      <c r="AO291">
        <v>0</v>
      </c>
      <c r="AP291">
        <v>0</v>
      </c>
      <c r="AQ291">
        <v>6.67</v>
      </c>
      <c r="AR291">
        <v>22.38</v>
      </c>
      <c r="AS291">
        <v>24.21</v>
      </c>
      <c r="AT291">
        <v>1.55</v>
      </c>
      <c r="AU291">
        <v>39.65</v>
      </c>
      <c r="AV291">
        <v>27.37</v>
      </c>
      <c r="BI291">
        <v>0</v>
      </c>
      <c r="BJ291">
        <v>0.57354000000000005</v>
      </c>
      <c r="BK291">
        <v>4.03004E-2</v>
      </c>
      <c r="BL291">
        <v>5.3410600000000003E-2</v>
      </c>
      <c r="BM291">
        <v>0</v>
      </c>
      <c r="BN291">
        <v>-4.2805500000000003E-2</v>
      </c>
      <c r="BO291">
        <v>0</v>
      </c>
      <c r="BP291">
        <v>0</v>
      </c>
      <c r="BQ291">
        <v>0.163464</v>
      </c>
      <c r="BR291">
        <v>0.28961599999999998</v>
      </c>
      <c r="BS291">
        <v>0.35411700000000002</v>
      </c>
      <c r="BT291">
        <v>2.5823200000000001E-2</v>
      </c>
      <c r="BU291">
        <v>1.45746</v>
      </c>
      <c r="BV291">
        <v>0.66725100000000004</v>
      </c>
      <c r="BW291">
        <v>527.76900000000001</v>
      </c>
      <c r="BX291">
        <v>268.24599999999998</v>
      </c>
      <c r="BY291">
        <v>352.928</v>
      </c>
      <c r="BZ291">
        <v>1099.73</v>
      </c>
      <c r="CA291">
        <v>-4955.59</v>
      </c>
      <c r="CB291">
        <v>615.745</v>
      </c>
      <c r="CC291">
        <v>2218.69</v>
      </c>
      <c r="CD291">
        <v>2371.31</v>
      </c>
      <c r="CE291">
        <v>151.51499999999999</v>
      </c>
      <c r="CF291">
        <v>2650.34</v>
      </c>
      <c r="CG291">
        <v>2248.67</v>
      </c>
      <c r="CH291">
        <v>0</v>
      </c>
      <c r="CI291">
        <v>0</v>
      </c>
      <c r="CJ291">
        <v>0</v>
      </c>
      <c r="CK291">
        <v>0</v>
      </c>
      <c r="CL291">
        <v>0</v>
      </c>
      <c r="CM291">
        <v>4.74</v>
      </c>
      <c r="CN291">
        <v>11.52</v>
      </c>
      <c r="CO291">
        <v>3.49</v>
      </c>
      <c r="CP291">
        <v>10.33</v>
      </c>
      <c r="CQ291">
        <v>-42.54</v>
      </c>
      <c r="CR291">
        <v>6.67</v>
      </c>
      <c r="CS291">
        <v>22.45</v>
      </c>
      <c r="CT291">
        <v>24.21</v>
      </c>
      <c r="CU291">
        <v>1.55</v>
      </c>
      <c r="CV291">
        <v>42.42</v>
      </c>
      <c r="CW291">
        <v>30.08</v>
      </c>
      <c r="DH291">
        <v>0</v>
      </c>
      <c r="DI291">
        <v>0.76887300000000003</v>
      </c>
      <c r="DJ291">
        <v>4.03004E-2</v>
      </c>
      <c r="DK291">
        <v>8.1782199999999999E-2</v>
      </c>
      <c r="DL291">
        <v>-4.2805500000000003E-2</v>
      </c>
      <c r="DM291">
        <v>0.163464</v>
      </c>
      <c r="DN291">
        <v>0.29014200000000001</v>
      </c>
      <c r="DO291">
        <v>0.35411700000000002</v>
      </c>
      <c r="DP291">
        <v>2.5823200000000001E-2</v>
      </c>
      <c r="DQ291">
        <v>1.6817</v>
      </c>
      <c r="DR291">
        <v>0.89095500000000005</v>
      </c>
      <c r="DS291" t="s">
        <v>1352</v>
      </c>
      <c r="DT291" t="s">
        <v>670</v>
      </c>
      <c r="DU291" t="s">
        <v>665</v>
      </c>
      <c r="DV291" t="s">
        <v>501</v>
      </c>
      <c r="DW291">
        <v>0.22423100000000001</v>
      </c>
      <c r="DX291">
        <v>0.22370499999999999</v>
      </c>
      <c r="DY291">
        <v>6.5</v>
      </c>
      <c r="DZ291">
        <v>9</v>
      </c>
      <c r="EC291">
        <v>447.58100000000002</v>
      </c>
      <c r="ED291">
        <v>207.15</v>
      </c>
      <c r="EE291">
        <v>352.928</v>
      </c>
      <c r="EF291">
        <v>1120.48</v>
      </c>
      <c r="EG291">
        <v>0</v>
      </c>
      <c r="EH291">
        <v>-4955.59</v>
      </c>
      <c r="EI291">
        <v>0</v>
      </c>
      <c r="EJ291">
        <v>0</v>
      </c>
      <c r="EK291">
        <v>615.745</v>
      </c>
      <c r="EL291">
        <v>2212.37</v>
      </c>
      <c r="EM291">
        <v>2371.31</v>
      </c>
      <c r="EN291">
        <v>151.51499999999999</v>
      </c>
      <c r="EO291">
        <v>2523.4899999999998</v>
      </c>
      <c r="EP291">
        <v>0</v>
      </c>
      <c r="EQ291">
        <v>0</v>
      </c>
      <c r="ER291">
        <v>0</v>
      </c>
      <c r="ES291">
        <v>0</v>
      </c>
      <c r="ET291">
        <v>0</v>
      </c>
      <c r="EU291">
        <v>4.01</v>
      </c>
      <c r="EV291">
        <v>9.5</v>
      </c>
      <c r="EW291">
        <v>3.49</v>
      </c>
      <c r="EX291">
        <v>10.37</v>
      </c>
      <c r="EY291">
        <v>0</v>
      </c>
      <c r="EZ291">
        <v>-42.53</v>
      </c>
      <c r="FA291">
        <v>0</v>
      </c>
      <c r="FB291">
        <v>0</v>
      </c>
      <c r="FC291">
        <v>6.67</v>
      </c>
      <c r="FD291">
        <v>22.38</v>
      </c>
      <c r="FE291">
        <v>24.21</v>
      </c>
      <c r="FF291">
        <v>1.55</v>
      </c>
      <c r="FG291">
        <v>39.65</v>
      </c>
      <c r="FT291">
        <v>0</v>
      </c>
      <c r="FU291">
        <v>0.57354000000000005</v>
      </c>
      <c r="FV291">
        <v>4.03004E-2</v>
      </c>
      <c r="FW291">
        <v>5.3410600000000003E-2</v>
      </c>
      <c r="FX291">
        <v>0</v>
      </c>
      <c r="FY291">
        <v>-4.2805500000000003E-2</v>
      </c>
      <c r="FZ291">
        <v>0</v>
      </c>
      <c r="GA291">
        <v>0</v>
      </c>
      <c r="GB291">
        <v>0.163464</v>
      </c>
      <c r="GC291">
        <v>0.28961599999999998</v>
      </c>
      <c r="GD291">
        <v>0.35411700000000002</v>
      </c>
      <c r="GE291">
        <v>2.5823200000000001E-2</v>
      </c>
      <c r="GF291">
        <v>1.45746</v>
      </c>
      <c r="GG291">
        <v>1405.63</v>
      </c>
      <c r="GH291">
        <v>965.26400000000001</v>
      </c>
      <c r="GI291">
        <v>352.928</v>
      </c>
      <c r="GJ291">
        <v>2884.58</v>
      </c>
      <c r="GK291">
        <v>2615</v>
      </c>
      <c r="GL291">
        <v>2596</v>
      </c>
      <c r="GM291">
        <v>3146.01</v>
      </c>
      <c r="GN291">
        <v>327.5</v>
      </c>
      <c r="GO291">
        <v>14292.9</v>
      </c>
      <c r="GP291">
        <v>0</v>
      </c>
      <c r="GQ291">
        <v>0</v>
      </c>
      <c r="GR291">
        <v>0</v>
      </c>
      <c r="GS291">
        <v>0</v>
      </c>
      <c r="GT291">
        <v>12.62</v>
      </c>
      <c r="GU291">
        <v>33.68</v>
      </c>
      <c r="GV291">
        <v>3.49</v>
      </c>
      <c r="GW291">
        <v>27.25</v>
      </c>
      <c r="GX291">
        <v>28.61</v>
      </c>
      <c r="GY291">
        <v>26.46</v>
      </c>
      <c r="GZ291">
        <v>32.409999999999997</v>
      </c>
      <c r="HA291">
        <v>3.43</v>
      </c>
      <c r="HB291">
        <v>167.95</v>
      </c>
      <c r="HC291">
        <v>12.62</v>
      </c>
      <c r="HD291">
        <v>33.68</v>
      </c>
      <c r="HE291">
        <v>3.49</v>
      </c>
      <c r="HF291">
        <v>27.25</v>
      </c>
      <c r="HG291">
        <v>28.61</v>
      </c>
      <c r="HH291">
        <v>26.46</v>
      </c>
      <c r="HI291">
        <v>32.409999999999997</v>
      </c>
      <c r="HJ291">
        <v>3.43</v>
      </c>
      <c r="HK291">
        <v>167.95</v>
      </c>
      <c r="ID291">
        <v>0</v>
      </c>
      <c r="IE291">
        <v>1.69265</v>
      </c>
      <c r="IF291">
        <v>4.03004E-2</v>
      </c>
      <c r="IG291">
        <v>0.354298</v>
      </c>
      <c r="IH291">
        <v>0.76358999999999999</v>
      </c>
      <c r="II291">
        <v>0.38997300000000001</v>
      </c>
      <c r="IJ291">
        <v>0.515185</v>
      </c>
      <c r="IK291">
        <v>6.9275500000000004E-2</v>
      </c>
      <c r="IL291">
        <v>3.8252700000000002</v>
      </c>
      <c r="IM291">
        <v>48.9</v>
      </c>
      <c r="IN291">
        <v>25.3</v>
      </c>
      <c r="IO291">
        <v>23.6</v>
      </c>
      <c r="IP291">
        <v>50.6</v>
      </c>
      <c r="IQ291">
        <v>25.3</v>
      </c>
      <c r="IR291">
        <v>25.3</v>
      </c>
      <c r="IU291">
        <v>27.37</v>
      </c>
      <c r="IV291">
        <v>0</v>
      </c>
      <c r="IW291">
        <v>30.08</v>
      </c>
      <c r="IX291">
        <v>0</v>
      </c>
      <c r="IY291">
        <v>27.37</v>
      </c>
      <c r="IZ291">
        <v>0</v>
      </c>
      <c r="JA291">
        <v>77.040000000000006</v>
      </c>
      <c r="JB291">
        <v>0</v>
      </c>
      <c r="JK291">
        <v>1</v>
      </c>
      <c r="JL291">
        <v>3.21895</v>
      </c>
      <c r="JM291">
        <v>3.21895</v>
      </c>
      <c r="JP291">
        <v>4957.04</v>
      </c>
      <c r="JQ291">
        <v>3.21895</v>
      </c>
      <c r="JR291">
        <v>0.28000000000000003</v>
      </c>
      <c r="JS291">
        <v>0.23</v>
      </c>
      <c r="JT291">
        <v>0.9</v>
      </c>
      <c r="JU291">
        <v>0.28000000000000003</v>
      </c>
      <c r="JV291">
        <v>0.23</v>
      </c>
      <c r="JW291">
        <v>0.93</v>
      </c>
      <c r="JZ291">
        <v>1</v>
      </c>
      <c r="KA291">
        <v>1</v>
      </c>
      <c r="KB291">
        <v>20.759899999999998</v>
      </c>
      <c r="KC291">
        <v>20.9999</v>
      </c>
      <c r="KD291">
        <v>20.4773</v>
      </c>
      <c r="KE291">
        <v>20.711500000000001</v>
      </c>
      <c r="KF291">
        <v>45.976799999999997</v>
      </c>
      <c r="KG291">
        <v>46.731400000000001</v>
      </c>
      <c r="KJ291">
        <v>92.045500000000004</v>
      </c>
      <c r="KK291">
        <v>49.040900000000001</v>
      </c>
      <c r="KL291">
        <v>65.446700000000007</v>
      </c>
      <c r="KM291">
        <v>194.05099999999999</v>
      </c>
      <c r="KN291">
        <v>0</v>
      </c>
      <c r="KO291">
        <v>-510.47300000000001</v>
      </c>
      <c r="KP291">
        <v>0</v>
      </c>
      <c r="KQ291">
        <v>0</v>
      </c>
      <c r="KR291">
        <v>134.529</v>
      </c>
      <c r="KS291">
        <v>380.53199999999998</v>
      </c>
      <c r="KT291">
        <v>462.36</v>
      </c>
      <c r="KU291">
        <v>33.337899999999998</v>
      </c>
      <c r="KV291">
        <v>900.86800000000005</v>
      </c>
      <c r="KW291">
        <v>0</v>
      </c>
      <c r="KX291">
        <v>0</v>
      </c>
      <c r="KY291">
        <v>0</v>
      </c>
      <c r="KZ291">
        <v>0</v>
      </c>
      <c r="LA291">
        <v>0</v>
      </c>
      <c r="LB291">
        <v>109.42400000000001</v>
      </c>
      <c r="LC291">
        <v>65.597499999999997</v>
      </c>
      <c r="LD291">
        <v>65.446700000000007</v>
      </c>
      <c r="LE291">
        <v>190.607</v>
      </c>
      <c r="LF291">
        <v>-510.47300000000001</v>
      </c>
      <c r="LG291">
        <v>134.529</v>
      </c>
      <c r="LH291">
        <v>381.52699999999999</v>
      </c>
      <c r="LI291">
        <v>462.36</v>
      </c>
      <c r="LJ291">
        <v>33.337899999999998</v>
      </c>
      <c r="LK291">
        <v>932.35400000000004</v>
      </c>
      <c r="LL291">
        <v>0</v>
      </c>
      <c r="LM291">
        <v>0</v>
      </c>
      <c r="LN291">
        <v>0</v>
      </c>
      <c r="LO291">
        <v>0</v>
      </c>
      <c r="LP291">
        <v>288.04399999999998</v>
      </c>
      <c r="LQ291">
        <v>246.67400000000001</v>
      </c>
      <c r="LR291">
        <v>65.446700000000007</v>
      </c>
      <c r="LS291">
        <v>518.13400000000001</v>
      </c>
      <c r="LT291">
        <v>570.78300000000002</v>
      </c>
      <c r="LU291">
        <v>505.90699999999998</v>
      </c>
      <c r="LV291">
        <v>624.24900000000002</v>
      </c>
      <c r="LW291">
        <v>86.545199999999994</v>
      </c>
      <c r="LX291">
        <v>2905.78</v>
      </c>
      <c r="LY291">
        <v>0</v>
      </c>
      <c r="LZ291">
        <v>0</v>
      </c>
      <c r="MA291">
        <v>0</v>
      </c>
      <c r="MB291">
        <v>0</v>
      </c>
    </row>
    <row r="292" spans="1:340" x14ac:dyDescent="0.25">
      <c r="A292" s="26">
        <v>44502.639594907407</v>
      </c>
      <c r="B292" t="s">
        <v>1632</v>
      </c>
      <c r="C292" t="s">
        <v>1241</v>
      </c>
      <c r="D292">
        <v>9</v>
      </c>
      <c r="E292">
        <v>1</v>
      </c>
      <c r="F292">
        <v>2700</v>
      </c>
      <c r="G292" t="s">
        <v>87</v>
      </c>
      <c r="H292" t="s">
        <v>393</v>
      </c>
      <c r="I292">
        <v>4.08</v>
      </c>
      <c r="J292">
        <v>2.1</v>
      </c>
      <c r="K292">
        <v>2.2000000000000002</v>
      </c>
      <c r="L292">
        <v>25.8</v>
      </c>
      <c r="O292">
        <v>708.02300000000002</v>
      </c>
      <c r="P292">
        <v>460.49299999999999</v>
      </c>
      <c r="Q292">
        <v>349.64499999999998</v>
      </c>
      <c r="R292">
        <v>1108.72</v>
      </c>
      <c r="S292">
        <v>0</v>
      </c>
      <c r="T292">
        <v>-5250.22</v>
      </c>
      <c r="U292">
        <v>0</v>
      </c>
      <c r="V292">
        <v>0</v>
      </c>
      <c r="W292">
        <v>615.745</v>
      </c>
      <c r="X292">
        <v>2212.83</v>
      </c>
      <c r="Y292">
        <v>2371.31</v>
      </c>
      <c r="Z292">
        <v>151.51499999999999</v>
      </c>
      <c r="AA292">
        <v>2728.06</v>
      </c>
      <c r="AB292">
        <v>2626.88</v>
      </c>
      <c r="AC292">
        <v>0</v>
      </c>
      <c r="AD292">
        <v>0</v>
      </c>
      <c r="AE292">
        <v>0</v>
      </c>
      <c r="AF292">
        <v>0</v>
      </c>
      <c r="AG292">
        <v>0</v>
      </c>
      <c r="AH292">
        <v>0</v>
      </c>
      <c r="AI292">
        <v>6.31</v>
      </c>
      <c r="AJ292">
        <v>20.22</v>
      </c>
      <c r="AK292">
        <v>3.45</v>
      </c>
      <c r="AL292">
        <v>10.28</v>
      </c>
      <c r="AM292">
        <v>0</v>
      </c>
      <c r="AN292">
        <v>-44.39</v>
      </c>
      <c r="AO292">
        <v>0</v>
      </c>
      <c r="AP292">
        <v>0</v>
      </c>
      <c r="AQ292">
        <v>6.68</v>
      </c>
      <c r="AR292">
        <v>21.82</v>
      </c>
      <c r="AS292">
        <v>24.13</v>
      </c>
      <c r="AT292">
        <v>1.55</v>
      </c>
      <c r="AU292">
        <v>50.05</v>
      </c>
      <c r="AV292">
        <v>40.26</v>
      </c>
      <c r="BI292">
        <v>0</v>
      </c>
      <c r="BJ292">
        <v>1.43987</v>
      </c>
      <c r="BK292">
        <v>3.9925599999999999E-2</v>
      </c>
      <c r="BL292">
        <v>9.3784099999999995E-2</v>
      </c>
      <c r="BM292">
        <v>0</v>
      </c>
      <c r="BN292">
        <v>-5.68414E-2</v>
      </c>
      <c r="BO292">
        <v>0</v>
      </c>
      <c r="BP292">
        <v>0</v>
      </c>
      <c r="BQ292">
        <v>0.163464</v>
      </c>
      <c r="BR292">
        <v>0.29250999999999999</v>
      </c>
      <c r="BS292">
        <v>0.35411700000000002</v>
      </c>
      <c r="BT292">
        <v>2.5823200000000001E-2</v>
      </c>
      <c r="BU292">
        <v>2.3526500000000001</v>
      </c>
      <c r="BV292">
        <v>1.57358</v>
      </c>
      <c r="BW292">
        <v>792.28</v>
      </c>
      <c r="BX292">
        <v>559.96600000000001</v>
      </c>
      <c r="BY292">
        <v>349.64499999999998</v>
      </c>
      <c r="BZ292">
        <v>1086.8699999999999</v>
      </c>
      <c r="CA292">
        <v>-5250.22</v>
      </c>
      <c r="CB292">
        <v>615.745</v>
      </c>
      <c r="CC292">
        <v>2219.7199999999998</v>
      </c>
      <c r="CD292">
        <v>2371.31</v>
      </c>
      <c r="CE292">
        <v>151.51499999999999</v>
      </c>
      <c r="CF292">
        <v>2896.84</v>
      </c>
      <c r="CG292">
        <v>2788.76</v>
      </c>
      <c r="CH292">
        <v>0</v>
      </c>
      <c r="CI292">
        <v>0</v>
      </c>
      <c r="CJ292">
        <v>0</v>
      </c>
      <c r="CK292">
        <v>0</v>
      </c>
      <c r="CL292">
        <v>0</v>
      </c>
      <c r="CM292">
        <v>7.08</v>
      </c>
      <c r="CN292">
        <v>23.81</v>
      </c>
      <c r="CO292">
        <v>3.45</v>
      </c>
      <c r="CP292">
        <v>10</v>
      </c>
      <c r="CQ292">
        <v>-44.39</v>
      </c>
      <c r="CR292">
        <v>6.68</v>
      </c>
      <c r="CS292">
        <v>21.89</v>
      </c>
      <c r="CT292">
        <v>24.13</v>
      </c>
      <c r="CU292">
        <v>1.55</v>
      </c>
      <c r="CV292">
        <v>54.2</v>
      </c>
      <c r="CW292">
        <v>44.34</v>
      </c>
      <c r="DH292">
        <v>0</v>
      </c>
      <c r="DI292">
        <v>1.67319</v>
      </c>
      <c r="DJ292">
        <v>3.9925599999999999E-2</v>
      </c>
      <c r="DK292">
        <v>0.119031</v>
      </c>
      <c r="DL292">
        <v>-5.68414E-2</v>
      </c>
      <c r="DM292">
        <v>0.163464</v>
      </c>
      <c r="DN292">
        <v>0.29292899999999999</v>
      </c>
      <c r="DO292">
        <v>0.35411700000000002</v>
      </c>
      <c r="DP292">
        <v>2.5823200000000001E-2</v>
      </c>
      <c r="DQ292">
        <v>2.61164</v>
      </c>
      <c r="DR292">
        <v>1.8321400000000001</v>
      </c>
      <c r="DS292" t="s">
        <v>1352</v>
      </c>
      <c r="DT292" t="s">
        <v>670</v>
      </c>
      <c r="DU292" t="s">
        <v>665</v>
      </c>
      <c r="DV292" t="s">
        <v>501</v>
      </c>
      <c r="DW292">
        <v>0.25898300000000002</v>
      </c>
      <c r="DX292">
        <v>0.25856299999999999</v>
      </c>
      <c r="DY292">
        <v>7.7</v>
      </c>
      <c r="DZ292">
        <v>9.1999999999999993</v>
      </c>
      <c r="EC292">
        <v>708.02300000000002</v>
      </c>
      <c r="ED292">
        <v>460.49299999999999</v>
      </c>
      <c r="EE292">
        <v>349.64499999999998</v>
      </c>
      <c r="EF292">
        <v>1108.72</v>
      </c>
      <c r="EG292">
        <v>0</v>
      </c>
      <c r="EH292">
        <v>-5250.22</v>
      </c>
      <c r="EI292">
        <v>0</v>
      </c>
      <c r="EJ292">
        <v>0</v>
      </c>
      <c r="EK292">
        <v>615.745</v>
      </c>
      <c r="EL292">
        <v>2212.83</v>
      </c>
      <c r="EM292">
        <v>2371.31</v>
      </c>
      <c r="EN292">
        <v>151.51499999999999</v>
      </c>
      <c r="EO292">
        <v>2728.06</v>
      </c>
      <c r="EP292">
        <v>0</v>
      </c>
      <c r="EQ292">
        <v>0</v>
      </c>
      <c r="ER292">
        <v>0</v>
      </c>
      <c r="ES292">
        <v>0</v>
      </c>
      <c r="ET292">
        <v>0</v>
      </c>
      <c r="EU292">
        <v>6.31</v>
      </c>
      <c r="EV292">
        <v>20.22</v>
      </c>
      <c r="EW292">
        <v>3.45</v>
      </c>
      <c r="EX292">
        <v>10.28</v>
      </c>
      <c r="EY292">
        <v>0</v>
      </c>
      <c r="EZ292">
        <v>-44.39</v>
      </c>
      <c r="FA292">
        <v>0</v>
      </c>
      <c r="FB292">
        <v>0</v>
      </c>
      <c r="FC292">
        <v>6.68</v>
      </c>
      <c r="FD292">
        <v>21.82</v>
      </c>
      <c r="FE292">
        <v>24.13</v>
      </c>
      <c r="FF292">
        <v>1.55</v>
      </c>
      <c r="FG292">
        <v>50.05</v>
      </c>
      <c r="FT292">
        <v>0</v>
      </c>
      <c r="FU292">
        <v>1.43987</v>
      </c>
      <c r="FV292">
        <v>3.9925599999999999E-2</v>
      </c>
      <c r="FW292">
        <v>9.3784099999999995E-2</v>
      </c>
      <c r="FX292">
        <v>0</v>
      </c>
      <c r="FY292">
        <v>-5.68414E-2</v>
      </c>
      <c r="FZ292">
        <v>0</v>
      </c>
      <c r="GA292">
        <v>0</v>
      </c>
      <c r="GB292">
        <v>0.163464</v>
      </c>
      <c r="GC292">
        <v>0.29250999999999999</v>
      </c>
      <c r="GD292">
        <v>0.35411700000000002</v>
      </c>
      <c r="GE292">
        <v>2.5823200000000001E-2</v>
      </c>
      <c r="GF292">
        <v>2.3526500000000001</v>
      </c>
      <c r="GG292">
        <v>2000.89</v>
      </c>
      <c r="GH292">
        <v>1804.94</v>
      </c>
      <c r="GI292">
        <v>349.64499999999998</v>
      </c>
      <c r="GJ292">
        <v>2882</v>
      </c>
      <c r="GK292">
        <v>2615</v>
      </c>
      <c r="GL292">
        <v>2596</v>
      </c>
      <c r="GM292">
        <v>3146.01</v>
      </c>
      <c r="GN292">
        <v>327.5</v>
      </c>
      <c r="GO292">
        <v>15722</v>
      </c>
      <c r="GP292">
        <v>0</v>
      </c>
      <c r="GQ292">
        <v>0</v>
      </c>
      <c r="GR292">
        <v>0</v>
      </c>
      <c r="GS292">
        <v>0</v>
      </c>
      <c r="GT292">
        <v>17.850000000000001</v>
      </c>
      <c r="GU292">
        <v>54.31</v>
      </c>
      <c r="GV292">
        <v>3.45</v>
      </c>
      <c r="GW292">
        <v>27.49</v>
      </c>
      <c r="GX292">
        <v>28.67</v>
      </c>
      <c r="GY292">
        <v>26.39</v>
      </c>
      <c r="GZ292">
        <v>32.33</v>
      </c>
      <c r="HA292">
        <v>3.41</v>
      </c>
      <c r="HB292">
        <v>193.9</v>
      </c>
      <c r="HC292">
        <v>17.850000000000001</v>
      </c>
      <c r="HD292">
        <v>54.31</v>
      </c>
      <c r="HE292">
        <v>3.45</v>
      </c>
      <c r="HF292">
        <v>27.49</v>
      </c>
      <c r="HG292">
        <v>28.67</v>
      </c>
      <c r="HH292">
        <v>26.39</v>
      </c>
      <c r="HI292">
        <v>32.33</v>
      </c>
      <c r="HJ292">
        <v>3.41</v>
      </c>
      <c r="HK292">
        <v>193.9</v>
      </c>
      <c r="ID292">
        <v>0</v>
      </c>
      <c r="IE292">
        <v>2.95729</v>
      </c>
      <c r="IF292">
        <v>3.9925599999999999E-2</v>
      </c>
      <c r="IG292">
        <v>0.27467000000000003</v>
      </c>
      <c r="IH292">
        <v>0.76358999999999999</v>
      </c>
      <c r="II292">
        <v>0.38997300000000001</v>
      </c>
      <c r="IJ292">
        <v>0.515185</v>
      </c>
      <c r="IK292">
        <v>6.9275500000000004E-2</v>
      </c>
      <c r="IL292">
        <v>5.0099099999999996</v>
      </c>
      <c r="IM292">
        <v>48.7</v>
      </c>
      <c r="IN292">
        <v>22.9</v>
      </c>
      <c r="IO292">
        <v>25.8</v>
      </c>
      <c r="IP292">
        <v>50.8</v>
      </c>
      <c r="IQ292">
        <v>22.8</v>
      </c>
      <c r="IR292">
        <v>28</v>
      </c>
      <c r="IU292">
        <v>40.26</v>
      </c>
      <c r="IV292">
        <v>0</v>
      </c>
      <c r="IW292">
        <v>44.34</v>
      </c>
      <c r="IX292">
        <v>0</v>
      </c>
      <c r="IY292">
        <v>40.26</v>
      </c>
      <c r="IZ292">
        <v>0</v>
      </c>
      <c r="JA292">
        <v>103.1</v>
      </c>
      <c r="JB292">
        <v>0</v>
      </c>
      <c r="JK292">
        <v>1</v>
      </c>
      <c r="JL292">
        <v>3.29799</v>
      </c>
      <c r="JM292">
        <v>3.29799</v>
      </c>
      <c r="JP292">
        <v>5251.76</v>
      </c>
      <c r="JQ292">
        <v>3.29799</v>
      </c>
      <c r="JR292">
        <v>0.28999999999999998</v>
      </c>
      <c r="JS292">
        <v>0.25</v>
      </c>
      <c r="JT292">
        <v>0.98</v>
      </c>
      <c r="JU292">
        <v>0.3</v>
      </c>
      <c r="JV292">
        <v>0.25</v>
      </c>
      <c r="JW292">
        <v>1.03</v>
      </c>
      <c r="JZ292">
        <v>1</v>
      </c>
      <c r="KA292">
        <v>1</v>
      </c>
      <c r="KB292">
        <v>23.0962</v>
      </c>
      <c r="KC292">
        <v>23.383800000000001</v>
      </c>
      <c r="KD292">
        <v>27.033100000000001</v>
      </c>
      <c r="KE292">
        <v>27.401199999999999</v>
      </c>
      <c r="KF292">
        <v>55.801400000000001</v>
      </c>
      <c r="KG292">
        <v>56.756500000000003</v>
      </c>
      <c r="KJ292">
        <v>144.54300000000001</v>
      </c>
      <c r="KK292">
        <v>117.97499999999999</v>
      </c>
      <c r="KL292">
        <v>64.837999999999994</v>
      </c>
      <c r="KM292">
        <v>189.18899999999999</v>
      </c>
      <c r="KN292">
        <v>0</v>
      </c>
      <c r="KO292">
        <v>-544.88400000000001</v>
      </c>
      <c r="KP292">
        <v>0</v>
      </c>
      <c r="KQ292">
        <v>0</v>
      </c>
      <c r="KR292">
        <v>134.529</v>
      </c>
      <c r="KS292">
        <v>380.88</v>
      </c>
      <c r="KT292">
        <v>462.36</v>
      </c>
      <c r="KU292">
        <v>33.337899999999998</v>
      </c>
      <c r="KV292">
        <v>982.76700000000005</v>
      </c>
      <c r="KW292">
        <v>0</v>
      </c>
      <c r="KX292">
        <v>0</v>
      </c>
      <c r="KY292">
        <v>0</v>
      </c>
      <c r="KZ292">
        <v>0</v>
      </c>
      <c r="LA292">
        <v>0</v>
      </c>
      <c r="LB292">
        <v>162.60599999999999</v>
      </c>
      <c r="LC292">
        <v>144.232</v>
      </c>
      <c r="LD292">
        <v>64.837999999999994</v>
      </c>
      <c r="LE292">
        <v>186.93199999999999</v>
      </c>
      <c r="LF292">
        <v>-544.88400000000001</v>
      </c>
      <c r="LG292">
        <v>134.529</v>
      </c>
      <c r="LH292">
        <v>381.94099999999997</v>
      </c>
      <c r="LI292">
        <v>462.36</v>
      </c>
      <c r="LJ292">
        <v>33.337899999999998</v>
      </c>
      <c r="LK292">
        <v>1025.8900000000001</v>
      </c>
      <c r="LL292">
        <v>0</v>
      </c>
      <c r="LM292">
        <v>0</v>
      </c>
      <c r="LN292">
        <v>0</v>
      </c>
      <c r="LO292">
        <v>0</v>
      </c>
      <c r="LP292">
        <v>406.05700000000002</v>
      </c>
      <c r="LQ292">
        <v>453.24599999999998</v>
      </c>
      <c r="LR292">
        <v>64.837999999999994</v>
      </c>
      <c r="LS292">
        <v>513.70500000000004</v>
      </c>
      <c r="LT292">
        <v>570.78300000000002</v>
      </c>
      <c r="LU292">
        <v>505.90699999999998</v>
      </c>
      <c r="LV292">
        <v>624.24900000000002</v>
      </c>
      <c r="LW292">
        <v>86.545199999999994</v>
      </c>
      <c r="LX292">
        <v>3225.33</v>
      </c>
      <c r="LY292">
        <v>0</v>
      </c>
      <c r="LZ292">
        <v>0</v>
      </c>
      <c r="MA292">
        <v>0</v>
      </c>
      <c r="MB292">
        <v>0</v>
      </c>
    </row>
    <row r="293" spans="1:340" x14ac:dyDescent="0.25">
      <c r="A293" s="26">
        <v>44502.639965277776</v>
      </c>
      <c r="B293" t="s">
        <v>1633</v>
      </c>
      <c r="C293" t="s">
        <v>1243</v>
      </c>
      <c r="D293">
        <v>10</v>
      </c>
      <c r="E293">
        <v>1</v>
      </c>
      <c r="F293">
        <v>2700</v>
      </c>
      <c r="G293" t="s">
        <v>87</v>
      </c>
      <c r="H293" t="s">
        <v>393</v>
      </c>
      <c r="I293">
        <v>3.82</v>
      </c>
      <c r="J293">
        <v>1.9</v>
      </c>
      <c r="K293">
        <v>1.9</v>
      </c>
      <c r="L293">
        <v>25.8</v>
      </c>
      <c r="O293">
        <v>854.18</v>
      </c>
      <c r="P293">
        <v>597.73099999999999</v>
      </c>
      <c r="Q293">
        <v>347.46100000000001</v>
      </c>
      <c r="R293">
        <v>1105</v>
      </c>
      <c r="S293">
        <v>0</v>
      </c>
      <c r="T293">
        <v>-5430.09</v>
      </c>
      <c r="U293">
        <v>0</v>
      </c>
      <c r="V293">
        <v>0</v>
      </c>
      <c r="W293">
        <v>615.745</v>
      </c>
      <c r="X293">
        <v>2217.0300000000002</v>
      </c>
      <c r="Y293">
        <v>2371.31</v>
      </c>
      <c r="Z293">
        <v>151.51499999999999</v>
      </c>
      <c r="AA293">
        <v>2829.88</v>
      </c>
      <c r="AB293">
        <v>2904.37</v>
      </c>
      <c r="AC293">
        <v>0</v>
      </c>
      <c r="AD293">
        <v>0</v>
      </c>
      <c r="AE293">
        <v>0</v>
      </c>
      <c r="AF293">
        <v>0</v>
      </c>
      <c r="AG293">
        <v>0</v>
      </c>
      <c r="AH293">
        <v>0</v>
      </c>
      <c r="AI293">
        <v>7.62</v>
      </c>
      <c r="AJ293">
        <v>20.82</v>
      </c>
      <c r="AK293">
        <v>3.43</v>
      </c>
      <c r="AL293">
        <v>10.32</v>
      </c>
      <c r="AM293">
        <v>0</v>
      </c>
      <c r="AN293">
        <v>-44.31</v>
      </c>
      <c r="AO293">
        <v>0</v>
      </c>
      <c r="AP293">
        <v>0</v>
      </c>
      <c r="AQ293">
        <v>6.78</v>
      </c>
      <c r="AR293">
        <v>21.94</v>
      </c>
      <c r="AS293">
        <v>24.22</v>
      </c>
      <c r="AT293">
        <v>1.56</v>
      </c>
      <c r="AU293">
        <v>52.38</v>
      </c>
      <c r="AV293">
        <v>42.19</v>
      </c>
      <c r="BI293">
        <v>0</v>
      </c>
      <c r="BJ293">
        <v>1.54739</v>
      </c>
      <c r="BK293">
        <v>3.9676099999999999E-2</v>
      </c>
      <c r="BL293">
        <v>8.3423600000000001E-2</v>
      </c>
      <c r="BM293">
        <v>0</v>
      </c>
      <c r="BN293">
        <v>-4.39914E-2</v>
      </c>
      <c r="BO293">
        <v>0</v>
      </c>
      <c r="BP293">
        <v>0</v>
      </c>
      <c r="BQ293">
        <v>0.163464</v>
      </c>
      <c r="BR293">
        <v>0.29352699999999998</v>
      </c>
      <c r="BS293">
        <v>0.35411700000000002</v>
      </c>
      <c r="BT293">
        <v>2.5823200000000001E-2</v>
      </c>
      <c r="BU293">
        <v>2.4634299999999998</v>
      </c>
      <c r="BV293">
        <v>1.67049</v>
      </c>
      <c r="BW293">
        <v>965.07899999999995</v>
      </c>
      <c r="BX293">
        <v>738.51300000000003</v>
      </c>
      <c r="BY293">
        <v>347.46100000000001</v>
      </c>
      <c r="BZ293">
        <v>1087.56</v>
      </c>
      <c r="CA293">
        <v>-5430.09</v>
      </c>
      <c r="CB293">
        <v>615.745</v>
      </c>
      <c r="CC293">
        <v>2223.4299999999998</v>
      </c>
      <c r="CD293">
        <v>2371.31</v>
      </c>
      <c r="CE293">
        <v>151.51499999999999</v>
      </c>
      <c r="CF293">
        <v>3070.51</v>
      </c>
      <c r="CG293">
        <v>3138.61</v>
      </c>
      <c r="CH293">
        <v>0</v>
      </c>
      <c r="CI293">
        <v>0</v>
      </c>
      <c r="CJ293">
        <v>0</v>
      </c>
      <c r="CK293">
        <v>0</v>
      </c>
      <c r="CL293">
        <v>0</v>
      </c>
      <c r="CM293">
        <v>8.6300000000000008</v>
      </c>
      <c r="CN293">
        <v>24.01</v>
      </c>
      <c r="CO293">
        <v>3.43</v>
      </c>
      <c r="CP293">
        <v>9.94</v>
      </c>
      <c r="CQ293">
        <v>-44.32</v>
      </c>
      <c r="CR293">
        <v>6.78</v>
      </c>
      <c r="CS293">
        <v>22.01</v>
      </c>
      <c r="CT293">
        <v>24.22</v>
      </c>
      <c r="CU293">
        <v>1.56</v>
      </c>
      <c r="CV293">
        <v>56.26</v>
      </c>
      <c r="CW293">
        <v>46.01</v>
      </c>
      <c r="DH293">
        <v>0</v>
      </c>
      <c r="DI293">
        <v>1.7525999999999999</v>
      </c>
      <c r="DJ293">
        <v>3.9676099999999999E-2</v>
      </c>
      <c r="DK293">
        <v>8.0588000000000007E-2</v>
      </c>
      <c r="DL293">
        <v>-4.39914E-2</v>
      </c>
      <c r="DM293">
        <v>0.163464</v>
      </c>
      <c r="DN293">
        <v>0.29413299999999998</v>
      </c>
      <c r="DO293">
        <v>0.35411700000000002</v>
      </c>
      <c r="DP293">
        <v>2.5823200000000001E-2</v>
      </c>
      <c r="DQ293">
        <v>2.6664099999999999</v>
      </c>
      <c r="DR293">
        <v>1.87286</v>
      </c>
      <c r="DS293" t="s">
        <v>1352</v>
      </c>
      <c r="DT293" t="s">
        <v>670</v>
      </c>
      <c r="DU293" t="s">
        <v>665</v>
      </c>
      <c r="DV293" t="s">
        <v>501</v>
      </c>
      <c r="DW293">
        <v>0.20297399999999999</v>
      </c>
      <c r="DX293">
        <v>0.20236799999999999</v>
      </c>
      <c r="DY293">
        <v>6.9</v>
      </c>
      <c r="DZ293">
        <v>8.3000000000000007</v>
      </c>
      <c r="EC293">
        <v>854.18</v>
      </c>
      <c r="ED293">
        <v>597.73099999999999</v>
      </c>
      <c r="EE293">
        <v>347.46100000000001</v>
      </c>
      <c r="EF293">
        <v>1105</v>
      </c>
      <c r="EG293">
        <v>0</v>
      </c>
      <c r="EH293">
        <v>-5430.09</v>
      </c>
      <c r="EI293">
        <v>0</v>
      </c>
      <c r="EJ293">
        <v>0</v>
      </c>
      <c r="EK293">
        <v>615.745</v>
      </c>
      <c r="EL293">
        <v>2217.0300000000002</v>
      </c>
      <c r="EM293">
        <v>2371.31</v>
      </c>
      <c r="EN293">
        <v>151.51499999999999</v>
      </c>
      <c r="EO293">
        <v>2829.88</v>
      </c>
      <c r="EP293">
        <v>0</v>
      </c>
      <c r="EQ293">
        <v>0</v>
      </c>
      <c r="ER293">
        <v>0</v>
      </c>
      <c r="ES293">
        <v>0</v>
      </c>
      <c r="ET293">
        <v>0</v>
      </c>
      <c r="EU293">
        <v>7.62</v>
      </c>
      <c r="EV293">
        <v>20.82</v>
      </c>
      <c r="EW293">
        <v>3.43</v>
      </c>
      <c r="EX293">
        <v>10.32</v>
      </c>
      <c r="EY293">
        <v>0</v>
      </c>
      <c r="EZ293">
        <v>-44.31</v>
      </c>
      <c r="FA293">
        <v>0</v>
      </c>
      <c r="FB293">
        <v>0</v>
      </c>
      <c r="FC293">
        <v>6.78</v>
      </c>
      <c r="FD293">
        <v>21.94</v>
      </c>
      <c r="FE293">
        <v>24.22</v>
      </c>
      <c r="FF293">
        <v>1.56</v>
      </c>
      <c r="FG293">
        <v>52.38</v>
      </c>
      <c r="FT293">
        <v>0</v>
      </c>
      <c r="FU293">
        <v>1.54739</v>
      </c>
      <c r="FV293">
        <v>3.9676099999999999E-2</v>
      </c>
      <c r="FW293">
        <v>8.3423600000000001E-2</v>
      </c>
      <c r="FX293">
        <v>0</v>
      </c>
      <c r="FY293">
        <v>-4.39914E-2</v>
      </c>
      <c r="FZ293">
        <v>0</v>
      </c>
      <c r="GA293">
        <v>0</v>
      </c>
      <c r="GB293">
        <v>0.163464</v>
      </c>
      <c r="GC293">
        <v>0.29352699999999998</v>
      </c>
      <c r="GD293">
        <v>0.35411700000000002</v>
      </c>
      <c r="GE293">
        <v>2.5823200000000001E-2</v>
      </c>
      <c r="GF293">
        <v>2.4634299999999998</v>
      </c>
      <c r="GG293">
        <v>2351.2600000000002</v>
      </c>
      <c r="GH293">
        <v>2468.9699999999998</v>
      </c>
      <c r="GI293">
        <v>347.46100000000001</v>
      </c>
      <c r="GJ293">
        <v>2860.12</v>
      </c>
      <c r="GK293">
        <v>2615</v>
      </c>
      <c r="GL293">
        <v>2596</v>
      </c>
      <c r="GM293">
        <v>3146.01</v>
      </c>
      <c r="GN293">
        <v>327.5</v>
      </c>
      <c r="GO293">
        <v>16712.3</v>
      </c>
      <c r="GP293">
        <v>0</v>
      </c>
      <c r="GQ293">
        <v>0</v>
      </c>
      <c r="GR293">
        <v>0</v>
      </c>
      <c r="GS293">
        <v>0</v>
      </c>
      <c r="GT293">
        <v>21</v>
      </c>
      <c r="GU293">
        <v>60.37</v>
      </c>
      <c r="GV293">
        <v>3.43</v>
      </c>
      <c r="GW293">
        <v>26.77</v>
      </c>
      <c r="GX293">
        <v>29.1</v>
      </c>
      <c r="GY293">
        <v>26.48</v>
      </c>
      <c r="GZ293">
        <v>32.49</v>
      </c>
      <c r="HA293">
        <v>3.44</v>
      </c>
      <c r="HB293">
        <v>203.08</v>
      </c>
      <c r="HC293">
        <v>21</v>
      </c>
      <c r="HD293">
        <v>60.37</v>
      </c>
      <c r="HE293">
        <v>3.43</v>
      </c>
      <c r="HF293">
        <v>26.77</v>
      </c>
      <c r="HG293">
        <v>29.1</v>
      </c>
      <c r="HH293">
        <v>26.48</v>
      </c>
      <c r="HI293">
        <v>32.49</v>
      </c>
      <c r="HJ293">
        <v>3.44</v>
      </c>
      <c r="HK293">
        <v>203.08</v>
      </c>
      <c r="ID293">
        <v>0</v>
      </c>
      <c r="IE293">
        <v>3.2742399999999998</v>
      </c>
      <c r="IF293">
        <v>3.9676099999999999E-2</v>
      </c>
      <c r="IG293">
        <v>0.22772500000000001</v>
      </c>
      <c r="IH293">
        <v>0.76358999999999999</v>
      </c>
      <c r="II293">
        <v>0.38997300000000001</v>
      </c>
      <c r="IJ293">
        <v>0.515185</v>
      </c>
      <c r="IK293">
        <v>6.9275500000000004E-2</v>
      </c>
      <c r="IL293">
        <v>5.2796599999999998</v>
      </c>
      <c r="IM293">
        <v>47.6</v>
      </c>
      <c r="IN293">
        <v>21.8</v>
      </c>
      <c r="IO293">
        <v>25.8</v>
      </c>
      <c r="IP293">
        <v>49.5</v>
      </c>
      <c r="IQ293">
        <v>21.8</v>
      </c>
      <c r="IR293">
        <v>27.7</v>
      </c>
      <c r="IU293">
        <v>42.19</v>
      </c>
      <c r="IV293">
        <v>0</v>
      </c>
      <c r="IW293">
        <v>46.01</v>
      </c>
      <c r="IX293">
        <v>0</v>
      </c>
      <c r="IY293">
        <v>42.19</v>
      </c>
      <c r="IZ293">
        <v>0</v>
      </c>
      <c r="JA293">
        <v>111.57</v>
      </c>
      <c r="JB293">
        <v>0</v>
      </c>
      <c r="JK293">
        <v>1</v>
      </c>
      <c r="JL293">
        <v>3.4144399999999999</v>
      </c>
      <c r="JM293">
        <v>3.4144399999999999</v>
      </c>
      <c r="JP293">
        <v>5431.69</v>
      </c>
      <c r="JQ293">
        <v>3.4144399999999999</v>
      </c>
      <c r="JR293">
        <v>0.3</v>
      </c>
      <c r="JS293">
        <v>0.26</v>
      </c>
      <c r="JT293">
        <v>1.04</v>
      </c>
      <c r="JU293">
        <v>0.3</v>
      </c>
      <c r="JV293">
        <v>0.26</v>
      </c>
      <c r="JW293">
        <v>1.1000000000000001</v>
      </c>
      <c r="JZ293">
        <v>1</v>
      </c>
      <c r="KA293">
        <v>1</v>
      </c>
      <c r="KB293">
        <v>20.267099999999999</v>
      </c>
      <c r="KC293">
        <v>20.4971</v>
      </c>
      <c r="KD293">
        <v>22.588899999999999</v>
      </c>
      <c r="KE293">
        <v>22.866199999999999</v>
      </c>
      <c r="KF293">
        <v>51.616399999999999</v>
      </c>
      <c r="KG293">
        <v>52.4861</v>
      </c>
      <c r="KJ293">
        <v>176.09899999999999</v>
      </c>
      <c r="KK293">
        <v>157.304</v>
      </c>
      <c r="KL293">
        <v>64.432900000000004</v>
      </c>
      <c r="KM293">
        <v>187.369</v>
      </c>
      <c r="KN293">
        <v>0</v>
      </c>
      <c r="KO293">
        <v>-556.49</v>
      </c>
      <c r="KP293">
        <v>0</v>
      </c>
      <c r="KQ293">
        <v>0</v>
      </c>
      <c r="KR293">
        <v>134.529</v>
      </c>
      <c r="KS293">
        <v>381.77800000000002</v>
      </c>
      <c r="KT293">
        <v>462.36</v>
      </c>
      <c r="KU293">
        <v>33.337899999999998</v>
      </c>
      <c r="KV293">
        <v>1040.72</v>
      </c>
      <c r="KW293">
        <v>0</v>
      </c>
      <c r="KX293">
        <v>0</v>
      </c>
      <c r="KY293">
        <v>0</v>
      </c>
      <c r="KZ293">
        <v>0</v>
      </c>
      <c r="LA293">
        <v>0</v>
      </c>
      <c r="LB293">
        <v>199.97300000000001</v>
      </c>
      <c r="LC293">
        <v>194.56899999999999</v>
      </c>
      <c r="LD293">
        <v>64.432900000000004</v>
      </c>
      <c r="LE293">
        <v>184.85900000000001</v>
      </c>
      <c r="LF293">
        <v>-556.49</v>
      </c>
      <c r="LG293">
        <v>134.529</v>
      </c>
      <c r="LH293">
        <v>382.73399999999998</v>
      </c>
      <c r="LI293">
        <v>462.36</v>
      </c>
      <c r="LJ293">
        <v>33.337899999999998</v>
      </c>
      <c r="LK293">
        <v>1100.3</v>
      </c>
      <c r="LL293">
        <v>0</v>
      </c>
      <c r="LM293">
        <v>0</v>
      </c>
      <c r="LN293">
        <v>0</v>
      </c>
      <c r="LO293">
        <v>0</v>
      </c>
      <c r="LP293">
        <v>481.04899999999998</v>
      </c>
      <c r="LQ293">
        <v>611.06500000000005</v>
      </c>
      <c r="LR293">
        <v>64.432900000000004</v>
      </c>
      <c r="LS293">
        <v>508.41300000000001</v>
      </c>
      <c r="LT293">
        <v>570.78300000000002</v>
      </c>
      <c r="LU293">
        <v>505.90699999999998</v>
      </c>
      <c r="LV293">
        <v>624.24900000000002</v>
      </c>
      <c r="LW293">
        <v>86.545199999999994</v>
      </c>
      <c r="LX293">
        <v>3452.44</v>
      </c>
      <c r="LY293">
        <v>0</v>
      </c>
      <c r="LZ293">
        <v>0</v>
      </c>
      <c r="MA293">
        <v>0</v>
      </c>
      <c r="MB293">
        <v>0</v>
      </c>
    </row>
    <row r="294" spans="1:340" x14ac:dyDescent="0.25">
      <c r="A294" s="26">
        <v>44502.640335648146</v>
      </c>
      <c r="B294" t="s">
        <v>1634</v>
      </c>
      <c r="C294" t="s">
        <v>1245</v>
      </c>
      <c r="D294">
        <v>11</v>
      </c>
      <c r="E294">
        <v>1</v>
      </c>
      <c r="F294">
        <v>2700</v>
      </c>
      <c r="G294" t="s">
        <v>87</v>
      </c>
      <c r="H294" t="s">
        <v>393</v>
      </c>
      <c r="I294">
        <v>5.93</v>
      </c>
      <c r="J294">
        <v>2.1</v>
      </c>
      <c r="K294">
        <v>2.1</v>
      </c>
      <c r="L294">
        <v>26.5</v>
      </c>
      <c r="O294">
        <v>2427.91</v>
      </c>
      <c r="P294">
        <v>1375.61</v>
      </c>
      <c r="Q294">
        <v>345.11500000000001</v>
      </c>
      <c r="R294">
        <v>1279.32</v>
      </c>
      <c r="S294">
        <v>0</v>
      </c>
      <c r="T294">
        <v>-6330.37</v>
      </c>
      <c r="U294">
        <v>0</v>
      </c>
      <c r="V294">
        <v>0</v>
      </c>
      <c r="W294">
        <v>615.745</v>
      </c>
      <c r="X294">
        <v>2212.5</v>
      </c>
      <c r="Y294">
        <v>2371.31</v>
      </c>
      <c r="Z294">
        <v>151.51499999999999</v>
      </c>
      <c r="AA294">
        <v>4448.6499999999996</v>
      </c>
      <c r="AB294">
        <v>5427.95</v>
      </c>
      <c r="AC294">
        <v>0</v>
      </c>
      <c r="AD294">
        <v>0</v>
      </c>
      <c r="AE294">
        <v>0</v>
      </c>
      <c r="AF294">
        <v>0</v>
      </c>
      <c r="AG294">
        <v>0</v>
      </c>
      <c r="AH294">
        <v>0</v>
      </c>
      <c r="AI294">
        <v>22.66</v>
      </c>
      <c r="AJ294">
        <v>33.659999999999997</v>
      </c>
      <c r="AK294">
        <v>3.54</v>
      </c>
      <c r="AL294">
        <v>12.29</v>
      </c>
      <c r="AM294">
        <v>0</v>
      </c>
      <c r="AN294">
        <v>-56.28</v>
      </c>
      <c r="AO294">
        <v>0</v>
      </c>
      <c r="AP294">
        <v>0</v>
      </c>
      <c r="AQ294">
        <v>6.96</v>
      </c>
      <c r="AR294">
        <v>23.8</v>
      </c>
      <c r="AS294">
        <v>25</v>
      </c>
      <c r="AT294">
        <v>1.6</v>
      </c>
      <c r="AU294">
        <v>73.23</v>
      </c>
      <c r="AV294">
        <v>72.150000000000006</v>
      </c>
      <c r="BI294">
        <v>0</v>
      </c>
      <c r="BJ294">
        <v>2.0115400000000001</v>
      </c>
      <c r="BK294">
        <v>3.94083E-2</v>
      </c>
      <c r="BL294">
        <v>0.119217</v>
      </c>
      <c r="BM294">
        <v>0</v>
      </c>
      <c r="BN294">
        <v>-0.118976</v>
      </c>
      <c r="BO294">
        <v>0</v>
      </c>
      <c r="BP294">
        <v>0</v>
      </c>
      <c r="BQ294">
        <v>0.163464</v>
      </c>
      <c r="BR294">
        <v>0.29485299999999998</v>
      </c>
      <c r="BS294">
        <v>0.35411700000000002</v>
      </c>
      <c r="BT294">
        <v>2.5823200000000001E-2</v>
      </c>
      <c r="BU294">
        <v>2.88944</v>
      </c>
      <c r="BV294">
        <v>2.1701600000000001</v>
      </c>
      <c r="BW294">
        <v>2580.5100000000002</v>
      </c>
      <c r="BX294">
        <v>1593.85</v>
      </c>
      <c r="BY294">
        <v>345.11500000000001</v>
      </c>
      <c r="BZ294">
        <v>1253.07</v>
      </c>
      <c r="CA294">
        <v>-6330.37</v>
      </c>
      <c r="CB294">
        <v>615.745</v>
      </c>
      <c r="CC294">
        <v>2218.0100000000002</v>
      </c>
      <c r="CD294">
        <v>2371.31</v>
      </c>
      <c r="CE294">
        <v>151.51499999999999</v>
      </c>
      <c r="CF294">
        <v>4798.75</v>
      </c>
      <c r="CG294">
        <v>5772.55</v>
      </c>
      <c r="CH294">
        <v>0</v>
      </c>
      <c r="CI294">
        <v>0</v>
      </c>
      <c r="CJ294">
        <v>0</v>
      </c>
      <c r="CK294">
        <v>0</v>
      </c>
      <c r="CL294">
        <v>0</v>
      </c>
      <c r="CM294">
        <v>24.1</v>
      </c>
      <c r="CN294">
        <v>38.49</v>
      </c>
      <c r="CO294">
        <v>3.54</v>
      </c>
      <c r="CP294">
        <v>11.95</v>
      </c>
      <c r="CQ294">
        <v>-56.34</v>
      </c>
      <c r="CR294">
        <v>6.96</v>
      </c>
      <c r="CS294">
        <v>23.86</v>
      </c>
      <c r="CT294">
        <v>25</v>
      </c>
      <c r="CU294">
        <v>1.6</v>
      </c>
      <c r="CV294">
        <v>79.16</v>
      </c>
      <c r="CW294">
        <v>78.08</v>
      </c>
      <c r="DH294">
        <v>0</v>
      </c>
      <c r="DI294">
        <v>2.21062</v>
      </c>
      <c r="DJ294">
        <v>3.94083E-2</v>
      </c>
      <c r="DK294">
        <v>8.9502700000000004E-2</v>
      </c>
      <c r="DL294">
        <v>-0.118976</v>
      </c>
      <c r="DM294">
        <v>0.163464</v>
      </c>
      <c r="DN294">
        <v>0.29546</v>
      </c>
      <c r="DO294">
        <v>0.35411700000000002</v>
      </c>
      <c r="DP294">
        <v>2.5823200000000001E-2</v>
      </c>
      <c r="DQ294">
        <v>3.0594199999999998</v>
      </c>
      <c r="DR294">
        <v>2.33954</v>
      </c>
      <c r="DS294" t="s">
        <v>1352</v>
      </c>
      <c r="DT294" t="s">
        <v>670</v>
      </c>
      <c r="DU294" t="s">
        <v>665</v>
      </c>
      <c r="DV294" t="s">
        <v>501</v>
      </c>
      <c r="DW294">
        <v>0.16997999999999999</v>
      </c>
      <c r="DX294">
        <v>0.169373</v>
      </c>
      <c r="DY294">
        <v>7.5</v>
      </c>
      <c r="DZ294">
        <v>7.6</v>
      </c>
      <c r="EC294">
        <v>2427.91</v>
      </c>
      <c r="ED294">
        <v>1375.61</v>
      </c>
      <c r="EE294">
        <v>345.11500000000001</v>
      </c>
      <c r="EF294">
        <v>1279.32</v>
      </c>
      <c r="EG294">
        <v>0</v>
      </c>
      <c r="EH294">
        <v>-6330.37</v>
      </c>
      <c r="EI294">
        <v>0</v>
      </c>
      <c r="EJ294">
        <v>0</v>
      </c>
      <c r="EK294">
        <v>615.745</v>
      </c>
      <c r="EL294">
        <v>2212.5</v>
      </c>
      <c r="EM294">
        <v>2371.31</v>
      </c>
      <c r="EN294">
        <v>151.51499999999999</v>
      </c>
      <c r="EO294">
        <v>4448.6499999999996</v>
      </c>
      <c r="EP294">
        <v>0</v>
      </c>
      <c r="EQ294">
        <v>0</v>
      </c>
      <c r="ER294">
        <v>0</v>
      </c>
      <c r="ES294">
        <v>0</v>
      </c>
      <c r="ET294">
        <v>0</v>
      </c>
      <c r="EU294">
        <v>22.66</v>
      </c>
      <c r="EV294">
        <v>33.659999999999997</v>
      </c>
      <c r="EW294">
        <v>3.54</v>
      </c>
      <c r="EX294">
        <v>12.29</v>
      </c>
      <c r="EY294">
        <v>0</v>
      </c>
      <c r="EZ294">
        <v>-56.28</v>
      </c>
      <c r="FA294">
        <v>0</v>
      </c>
      <c r="FB294">
        <v>0</v>
      </c>
      <c r="FC294">
        <v>6.96</v>
      </c>
      <c r="FD294">
        <v>23.8</v>
      </c>
      <c r="FE294">
        <v>25</v>
      </c>
      <c r="FF294">
        <v>1.6</v>
      </c>
      <c r="FG294">
        <v>73.23</v>
      </c>
      <c r="FT294">
        <v>0</v>
      </c>
      <c r="FU294">
        <v>2.0115400000000001</v>
      </c>
      <c r="FV294">
        <v>3.94083E-2</v>
      </c>
      <c r="FW294">
        <v>0.119217</v>
      </c>
      <c r="FX294">
        <v>0</v>
      </c>
      <c r="FY294">
        <v>-0.118976</v>
      </c>
      <c r="FZ294">
        <v>0</v>
      </c>
      <c r="GA294">
        <v>0</v>
      </c>
      <c r="GB294">
        <v>0.163464</v>
      </c>
      <c r="GC294">
        <v>0.29485299999999998</v>
      </c>
      <c r="GD294">
        <v>0.35411700000000002</v>
      </c>
      <c r="GE294">
        <v>2.5823200000000001E-2</v>
      </c>
      <c r="GF294">
        <v>2.88944</v>
      </c>
      <c r="GG294">
        <v>5617.56</v>
      </c>
      <c r="GH294">
        <v>4459.8500000000004</v>
      </c>
      <c r="GI294">
        <v>345.11500000000001</v>
      </c>
      <c r="GJ294">
        <v>2920.78</v>
      </c>
      <c r="GK294">
        <v>2615</v>
      </c>
      <c r="GL294">
        <v>2596</v>
      </c>
      <c r="GM294">
        <v>3146.01</v>
      </c>
      <c r="GN294">
        <v>327.5</v>
      </c>
      <c r="GO294">
        <v>22027.8</v>
      </c>
      <c r="GP294">
        <v>0</v>
      </c>
      <c r="GQ294">
        <v>0</v>
      </c>
      <c r="GR294">
        <v>0</v>
      </c>
      <c r="GS294">
        <v>0</v>
      </c>
      <c r="GT294">
        <v>52.4</v>
      </c>
      <c r="GU294">
        <v>96.7</v>
      </c>
      <c r="GV294">
        <v>3.54</v>
      </c>
      <c r="GW294">
        <v>29.24</v>
      </c>
      <c r="GX294">
        <v>30.3</v>
      </c>
      <c r="GY294">
        <v>27.5</v>
      </c>
      <c r="GZ294">
        <v>33.72</v>
      </c>
      <c r="HA294">
        <v>3.45</v>
      </c>
      <c r="HB294">
        <v>276.85000000000002</v>
      </c>
      <c r="HC294">
        <v>52.4</v>
      </c>
      <c r="HD294">
        <v>96.7</v>
      </c>
      <c r="HE294">
        <v>3.54</v>
      </c>
      <c r="HF294">
        <v>29.24</v>
      </c>
      <c r="HG294">
        <v>30.3</v>
      </c>
      <c r="HH294">
        <v>27.5</v>
      </c>
      <c r="HI294">
        <v>33.72</v>
      </c>
      <c r="HJ294">
        <v>3.45</v>
      </c>
      <c r="HK294">
        <v>276.85000000000002</v>
      </c>
      <c r="ID294">
        <v>0</v>
      </c>
      <c r="IE294">
        <v>4.4001700000000001</v>
      </c>
      <c r="IF294">
        <v>3.94083E-2</v>
      </c>
      <c r="IG294">
        <v>0.31969399999999998</v>
      </c>
      <c r="IH294">
        <v>0.76358999999999999</v>
      </c>
      <c r="II294">
        <v>0.38997300000000001</v>
      </c>
      <c r="IJ294">
        <v>0.515185</v>
      </c>
      <c r="IK294">
        <v>6.9275500000000004E-2</v>
      </c>
      <c r="IL294">
        <v>6.4972899999999996</v>
      </c>
      <c r="IM294">
        <v>46.8</v>
      </c>
      <c r="IN294">
        <v>20.3</v>
      </c>
      <c r="IO294">
        <v>26.5</v>
      </c>
      <c r="IP294">
        <v>48.9</v>
      </c>
      <c r="IQ294">
        <v>20.3</v>
      </c>
      <c r="IR294">
        <v>28.6</v>
      </c>
      <c r="IU294">
        <v>72.150000000000006</v>
      </c>
      <c r="IV294">
        <v>0</v>
      </c>
      <c r="IW294">
        <v>78.08</v>
      </c>
      <c r="IX294">
        <v>0</v>
      </c>
      <c r="IY294">
        <v>72.150000000000006</v>
      </c>
      <c r="IZ294">
        <v>0</v>
      </c>
      <c r="JA294">
        <v>181.88</v>
      </c>
      <c r="JB294">
        <v>0</v>
      </c>
      <c r="JK294">
        <v>1</v>
      </c>
      <c r="JL294">
        <v>4.0855899999999998</v>
      </c>
      <c r="JM294">
        <v>4.0855899999999998</v>
      </c>
      <c r="JP294">
        <v>6332.23</v>
      </c>
      <c r="JQ294">
        <v>4.0855899999999998</v>
      </c>
      <c r="JR294">
        <v>0.46</v>
      </c>
      <c r="JS294">
        <v>0.51</v>
      </c>
      <c r="JT294">
        <v>1.25</v>
      </c>
      <c r="JU294">
        <v>0.47</v>
      </c>
      <c r="JV294">
        <v>0.5</v>
      </c>
      <c r="JW294">
        <v>1.33</v>
      </c>
      <c r="JZ294">
        <v>1</v>
      </c>
      <c r="KA294">
        <v>1</v>
      </c>
      <c r="KB294">
        <v>25.570499999999999</v>
      </c>
      <c r="KC294">
        <v>25.9087</v>
      </c>
      <c r="KD294">
        <v>29.473600000000001</v>
      </c>
      <c r="KE294">
        <v>29.891400000000001</v>
      </c>
      <c r="KF294">
        <v>72.692300000000003</v>
      </c>
      <c r="KG294">
        <v>73.992199999999997</v>
      </c>
      <c r="KJ294">
        <v>513.02499999999998</v>
      </c>
      <c r="KK294">
        <v>331.75700000000001</v>
      </c>
      <c r="KL294">
        <v>68.860500000000002</v>
      </c>
      <c r="KM294">
        <v>238.78800000000001</v>
      </c>
      <c r="KN294">
        <v>0</v>
      </c>
      <c r="KO294">
        <v>-970.303</v>
      </c>
      <c r="KP294">
        <v>0</v>
      </c>
      <c r="KQ294">
        <v>0</v>
      </c>
      <c r="KR294">
        <v>133.613</v>
      </c>
      <c r="KS294">
        <v>418.23099999999999</v>
      </c>
      <c r="KT294">
        <v>484.43799999999999</v>
      </c>
      <c r="KU294">
        <v>33.183900000000001</v>
      </c>
      <c r="KV294">
        <v>1251.5899999999999</v>
      </c>
      <c r="KW294">
        <v>0</v>
      </c>
      <c r="KX294">
        <v>0</v>
      </c>
      <c r="KY294">
        <v>0</v>
      </c>
      <c r="KZ294">
        <v>0</v>
      </c>
      <c r="LA294">
        <v>0</v>
      </c>
      <c r="LB294">
        <v>545.154</v>
      </c>
      <c r="LC294">
        <v>382.47199999999998</v>
      </c>
      <c r="LD294">
        <v>68.860500000000002</v>
      </c>
      <c r="LE294">
        <v>234.06100000000001</v>
      </c>
      <c r="LF294">
        <v>-970.303</v>
      </c>
      <c r="LG294">
        <v>133.613</v>
      </c>
      <c r="LH294">
        <v>419.2</v>
      </c>
      <c r="LI294">
        <v>484.43799999999999</v>
      </c>
      <c r="LJ294">
        <v>33.183900000000001</v>
      </c>
      <c r="LK294">
        <v>1330.68</v>
      </c>
      <c r="LL294">
        <v>0</v>
      </c>
      <c r="LM294">
        <v>0</v>
      </c>
      <c r="LN294">
        <v>0</v>
      </c>
      <c r="LO294">
        <v>0</v>
      </c>
      <c r="LP294">
        <v>1179.73</v>
      </c>
      <c r="LQ294">
        <v>1030.6500000000001</v>
      </c>
      <c r="LR294">
        <v>68.860500000000002</v>
      </c>
      <c r="LS294">
        <v>555.87699999999995</v>
      </c>
      <c r="LT294">
        <v>567.19200000000001</v>
      </c>
      <c r="LU294">
        <v>531.11900000000003</v>
      </c>
      <c r="LV294">
        <v>649.62800000000004</v>
      </c>
      <c r="LW294">
        <v>78.678600000000003</v>
      </c>
      <c r="LX294">
        <v>4661.7299999999996</v>
      </c>
      <c r="LY294">
        <v>0</v>
      </c>
      <c r="LZ294">
        <v>0</v>
      </c>
      <c r="MA294">
        <v>0</v>
      </c>
      <c r="MB294">
        <v>0</v>
      </c>
    </row>
    <row r="295" spans="1:340" x14ac:dyDescent="0.25">
      <c r="A295" s="26">
        <v>44502.640706018516</v>
      </c>
      <c r="B295" t="s">
        <v>1635</v>
      </c>
      <c r="C295" t="s">
        <v>1247</v>
      </c>
      <c r="D295">
        <v>12</v>
      </c>
      <c r="E295">
        <v>1</v>
      </c>
      <c r="F295">
        <v>2700</v>
      </c>
      <c r="G295" t="s">
        <v>87</v>
      </c>
      <c r="H295" t="s">
        <v>393</v>
      </c>
      <c r="I295">
        <v>4.6900000000000004</v>
      </c>
      <c r="J295">
        <v>2</v>
      </c>
      <c r="K295">
        <v>2</v>
      </c>
      <c r="L295">
        <v>27.8</v>
      </c>
      <c r="O295">
        <v>2347.64</v>
      </c>
      <c r="P295">
        <v>292.12099999999998</v>
      </c>
      <c r="Q295">
        <v>344.29599999999999</v>
      </c>
      <c r="R295">
        <v>1354.85</v>
      </c>
      <c r="S295">
        <v>0</v>
      </c>
      <c r="T295">
        <v>-5163.47</v>
      </c>
      <c r="U295">
        <v>0</v>
      </c>
      <c r="V295">
        <v>0</v>
      </c>
      <c r="W295">
        <v>615.745</v>
      </c>
      <c r="X295">
        <v>2189.9699999999998</v>
      </c>
      <c r="Y295">
        <v>2371.31</v>
      </c>
      <c r="Z295">
        <v>151.51499999999999</v>
      </c>
      <c r="AA295">
        <v>4503.97</v>
      </c>
      <c r="AB295">
        <v>4338.8999999999996</v>
      </c>
      <c r="AC295">
        <v>0</v>
      </c>
      <c r="AD295">
        <v>0</v>
      </c>
      <c r="AE295">
        <v>0</v>
      </c>
      <c r="AF295">
        <v>0</v>
      </c>
      <c r="AG295">
        <v>0</v>
      </c>
      <c r="AH295">
        <v>0</v>
      </c>
      <c r="AI295">
        <v>21.96</v>
      </c>
      <c r="AJ295">
        <v>17.510000000000002</v>
      </c>
      <c r="AK295">
        <v>3.53</v>
      </c>
      <c r="AL295">
        <v>12.83</v>
      </c>
      <c r="AM295">
        <v>0</v>
      </c>
      <c r="AN295">
        <v>-46.01</v>
      </c>
      <c r="AO295">
        <v>0</v>
      </c>
      <c r="AP295">
        <v>0</v>
      </c>
      <c r="AQ295">
        <v>6.98</v>
      </c>
      <c r="AR295">
        <v>23.07</v>
      </c>
      <c r="AS295">
        <v>25.03</v>
      </c>
      <c r="AT295">
        <v>1.61</v>
      </c>
      <c r="AU295">
        <v>66.510000000000005</v>
      </c>
      <c r="AV295">
        <v>55.83</v>
      </c>
      <c r="BI295">
        <v>0</v>
      </c>
      <c r="BJ295">
        <v>1.06443</v>
      </c>
      <c r="BK295">
        <v>3.9314799999999997E-2</v>
      </c>
      <c r="BL295">
        <v>8.9639800000000006E-2</v>
      </c>
      <c r="BM295">
        <v>0</v>
      </c>
      <c r="BN295">
        <v>-9.6685999999999994E-2</v>
      </c>
      <c r="BO295">
        <v>0</v>
      </c>
      <c r="BP295">
        <v>0</v>
      </c>
      <c r="BQ295">
        <v>0.163464</v>
      </c>
      <c r="BR295">
        <v>0.292103</v>
      </c>
      <c r="BS295">
        <v>0.35411700000000002</v>
      </c>
      <c r="BT295">
        <v>2.5823200000000001E-2</v>
      </c>
      <c r="BU295">
        <v>1.9321999999999999</v>
      </c>
      <c r="BV295">
        <v>1.1933800000000001</v>
      </c>
      <c r="BW295">
        <v>2446.8000000000002</v>
      </c>
      <c r="BX295">
        <v>387.62700000000001</v>
      </c>
      <c r="BY295">
        <v>344.29599999999999</v>
      </c>
      <c r="BZ295">
        <v>1336.32</v>
      </c>
      <c r="CA295">
        <v>-5163.47</v>
      </c>
      <c r="CB295">
        <v>615.745</v>
      </c>
      <c r="CC295">
        <v>2197.08</v>
      </c>
      <c r="CD295">
        <v>2371.31</v>
      </c>
      <c r="CE295">
        <v>151.51499999999999</v>
      </c>
      <c r="CF295">
        <v>4687.22</v>
      </c>
      <c r="CG295">
        <v>4515.05</v>
      </c>
      <c r="CH295">
        <v>0</v>
      </c>
      <c r="CI295">
        <v>0</v>
      </c>
      <c r="CJ295">
        <v>0</v>
      </c>
      <c r="CK295">
        <v>0</v>
      </c>
      <c r="CL295">
        <v>0</v>
      </c>
      <c r="CM295">
        <v>22.89</v>
      </c>
      <c r="CN295">
        <v>21.44</v>
      </c>
      <c r="CO295">
        <v>3.53</v>
      </c>
      <c r="CP295">
        <v>12.66</v>
      </c>
      <c r="CQ295">
        <v>-46.04</v>
      </c>
      <c r="CR295">
        <v>6.98</v>
      </c>
      <c r="CS295">
        <v>23.14</v>
      </c>
      <c r="CT295">
        <v>25.03</v>
      </c>
      <c r="CU295">
        <v>1.61</v>
      </c>
      <c r="CV295">
        <v>71.239999999999995</v>
      </c>
      <c r="CW295">
        <v>60.52</v>
      </c>
      <c r="DH295">
        <v>0</v>
      </c>
      <c r="DI295">
        <v>1.3062800000000001</v>
      </c>
      <c r="DJ295">
        <v>3.9314799999999997E-2</v>
      </c>
      <c r="DK295">
        <v>8.9491699999999993E-2</v>
      </c>
      <c r="DL295">
        <v>-9.6685999999999994E-2</v>
      </c>
      <c r="DM295">
        <v>0.163464</v>
      </c>
      <c r="DN295">
        <v>0.29273700000000002</v>
      </c>
      <c r="DO295">
        <v>0.35411700000000002</v>
      </c>
      <c r="DP295">
        <v>2.5823200000000001E-2</v>
      </c>
      <c r="DQ295">
        <v>2.1745399999999999</v>
      </c>
      <c r="DR295">
        <v>1.43509</v>
      </c>
      <c r="DS295" t="s">
        <v>1352</v>
      </c>
      <c r="DT295" t="s">
        <v>670</v>
      </c>
      <c r="DU295" t="s">
        <v>665</v>
      </c>
      <c r="DV295" t="s">
        <v>501</v>
      </c>
      <c r="DW295">
        <v>0.242338</v>
      </c>
      <c r="DX295">
        <v>0.241704</v>
      </c>
      <c r="DY295">
        <v>6.6</v>
      </c>
      <c r="DZ295">
        <v>7.7</v>
      </c>
      <c r="EC295">
        <v>2347.64</v>
      </c>
      <c r="ED295">
        <v>292.12099999999998</v>
      </c>
      <c r="EE295">
        <v>344.29599999999999</v>
      </c>
      <c r="EF295">
        <v>1354.85</v>
      </c>
      <c r="EG295">
        <v>0</v>
      </c>
      <c r="EH295">
        <v>-5163.47</v>
      </c>
      <c r="EI295">
        <v>0</v>
      </c>
      <c r="EJ295">
        <v>0</v>
      </c>
      <c r="EK295">
        <v>615.745</v>
      </c>
      <c r="EL295">
        <v>2189.9699999999998</v>
      </c>
      <c r="EM295">
        <v>2371.31</v>
      </c>
      <c r="EN295">
        <v>151.51499999999999</v>
      </c>
      <c r="EO295">
        <v>4503.97</v>
      </c>
      <c r="EP295">
        <v>0</v>
      </c>
      <c r="EQ295">
        <v>0</v>
      </c>
      <c r="ER295">
        <v>0</v>
      </c>
      <c r="ES295">
        <v>0</v>
      </c>
      <c r="ET295">
        <v>0</v>
      </c>
      <c r="EU295">
        <v>21.96</v>
      </c>
      <c r="EV295">
        <v>17.510000000000002</v>
      </c>
      <c r="EW295">
        <v>3.53</v>
      </c>
      <c r="EX295">
        <v>12.83</v>
      </c>
      <c r="EY295">
        <v>0</v>
      </c>
      <c r="EZ295">
        <v>-46.01</v>
      </c>
      <c r="FA295">
        <v>0</v>
      </c>
      <c r="FB295">
        <v>0</v>
      </c>
      <c r="FC295">
        <v>6.98</v>
      </c>
      <c r="FD295">
        <v>23.07</v>
      </c>
      <c r="FE295">
        <v>25.03</v>
      </c>
      <c r="FF295">
        <v>1.61</v>
      </c>
      <c r="FG295">
        <v>66.510000000000005</v>
      </c>
      <c r="FT295">
        <v>0</v>
      </c>
      <c r="FU295">
        <v>1.06443</v>
      </c>
      <c r="FV295">
        <v>3.9314799999999997E-2</v>
      </c>
      <c r="FW295">
        <v>8.9639800000000006E-2</v>
      </c>
      <c r="FX295">
        <v>0</v>
      </c>
      <c r="FY295">
        <v>-9.6685999999999994E-2</v>
      </c>
      <c r="FZ295">
        <v>0</v>
      </c>
      <c r="GA295">
        <v>0</v>
      </c>
      <c r="GB295">
        <v>0.163464</v>
      </c>
      <c r="GC295">
        <v>0.292103</v>
      </c>
      <c r="GD295">
        <v>0.35411700000000002</v>
      </c>
      <c r="GE295">
        <v>2.5823200000000001E-2</v>
      </c>
      <c r="GF295">
        <v>1.9321999999999999</v>
      </c>
      <c r="GG295">
        <v>5299.28</v>
      </c>
      <c r="GH295">
        <v>1724.36</v>
      </c>
      <c r="GI295">
        <v>344.29599999999999</v>
      </c>
      <c r="GJ295">
        <v>3067.15</v>
      </c>
      <c r="GK295">
        <v>2615</v>
      </c>
      <c r="GL295">
        <v>2596</v>
      </c>
      <c r="GM295">
        <v>3146.01</v>
      </c>
      <c r="GN295">
        <v>327.5</v>
      </c>
      <c r="GO295">
        <v>19119.599999999999</v>
      </c>
      <c r="GP295">
        <v>0</v>
      </c>
      <c r="GQ295">
        <v>0</v>
      </c>
      <c r="GR295">
        <v>0</v>
      </c>
      <c r="GS295">
        <v>0</v>
      </c>
      <c r="GT295">
        <v>49.52</v>
      </c>
      <c r="GU295">
        <v>60.3</v>
      </c>
      <c r="GV295">
        <v>3.53</v>
      </c>
      <c r="GW295">
        <v>30.68</v>
      </c>
      <c r="GX295">
        <v>30.42</v>
      </c>
      <c r="GY295">
        <v>27.53</v>
      </c>
      <c r="GZ295">
        <v>33.76</v>
      </c>
      <c r="HA295">
        <v>3.54</v>
      </c>
      <c r="HB295">
        <v>239.28</v>
      </c>
      <c r="HC295">
        <v>49.52</v>
      </c>
      <c r="HD295">
        <v>60.3</v>
      </c>
      <c r="HE295">
        <v>3.53</v>
      </c>
      <c r="HF295">
        <v>30.68</v>
      </c>
      <c r="HG295">
        <v>30.42</v>
      </c>
      <c r="HH295">
        <v>27.53</v>
      </c>
      <c r="HI295">
        <v>33.76</v>
      </c>
      <c r="HJ295">
        <v>3.54</v>
      </c>
      <c r="HK295">
        <v>239.28</v>
      </c>
      <c r="ID295">
        <v>0</v>
      </c>
      <c r="IE295">
        <v>3.5021599999999999</v>
      </c>
      <c r="IF295">
        <v>3.9314799999999997E-2</v>
      </c>
      <c r="IG295">
        <v>0.28920699999999999</v>
      </c>
      <c r="IH295">
        <v>0.76358999999999999</v>
      </c>
      <c r="II295">
        <v>0.38997300000000001</v>
      </c>
      <c r="IJ295">
        <v>0.515185</v>
      </c>
      <c r="IK295">
        <v>6.9275500000000004E-2</v>
      </c>
      <c r="IL295">
        <v>5.5686999999999998</v>
      </c>
      <c r="IM295">
        <v>47</v>
      </c>
      <c r="IN295">
        <v>19.2</v>
      </c>
      <c r="IO295">
        <v>27.8</v>
      </c>
      <c r="IP295">
        <v>49</v>
      </c>
      <c r="IQ295">
        <v>19.2</v>
      </c>
      <c r="IR295">
        <v>29.8</v>
      </c>
      <c r="IU295">
        <v>55.83</v>
      </c>
      <c r="IV295">
        <v>0</v>
      </c>
      <c r="IW295">
        <v>60.52</v>
      </c>
      <c r="IX295">
        <v>0</v>
      </c>
      <c r="IY295">
        <v>55.83</v>
      </c>
      <c r="IZ295">
        <v>0</v>
      </c>
      <c r="JA295">
        <v>144.03</v>
      </c>
      <c r="JB295">
        <v>0</v>
      </c>
      <c r="JK295">
        <v>1</v>
      </c>
      <c r="JL295">
        <v>3.3883999999999999</v>
      </c>
      <c r="JM295">
        <v>3.3883999999999999</v>
      </c>
      <c r="JP295">
        <v>5164.9799999999996</v>
      </c>
      <c r="JQ295">
        <v>3.3883999999999999</v>
      </c>
      <c r="JR295">
        <v>0.4</v>
      </c>
      <c r="JS295">
        <v>0.39</v>
      </c>
      <c r="JT295">
        <v>1.17</v>
      </c>
      <c r="JU295">
        <v>0.4</v>
      </c>
      <c r="JV295">
        <v>0.39</v>
      </c>
      <c r="JW295">
        <v>1.21</v>
      </c>
      <c r="JZ295">
        <v>1</v>
      </c>
      <c r="KA295">
        <v>1</v>
      </c>
      <c r="KB295">
        <v>22.019500000000001</v>
      </c>
      <c r="KC295">
        <v>22.2852</v>
      </c>
      <c r="KD295">
        <v>25.976900000000001</v>
      </c>
      <c r="KE295">
        <v>26.3233</v>
      </c>
      <c r="KF295">
        <v>62.498699999999999</v>
      </c>
      <c r="KG295">
        <v>63.590499999999999</v>
      </c>
      <c r="KJ295">
        <v>499.947</v>
      </c>
      <c r="KK295">
        <v>70.156099999999995</v>
      </c>
      <c r="KL295">
        <v>68.697100000000006</v>
      </c>
      <c r="KM295">
        <v>255.393</v>
      </c>
      <c r="KN295">
        <v>0</v>
      </c>
      <c r="KO295">
        <v>-790.76499999999999</v>
      </c>
      <c r="KP295">
        <v>0</v>
      </c>
      <c r="KQ295">
        <v>0</v>
      </c>
      <c r="KR295">
        <v>133.613</v>
      </c>
      <c r="KS295">
        <v>413.44499999999999</v>
      </c>
      <c r="KT295">
        <v>484.43799999999999</v>
      </c>
      <c r="KU295">
        <v>33.183900000000001</v>
      </c>
      <c r="KV295">
        <v>1168.1099999999999</v>
      </c>
      <c r="KW295">
        <v>0</v>
      </c>
      <c r="KX295">
        <v>0</v>
      </c>
      <c r="KY295">
        <v>0</v>
      </c>
      <c r="KZ295">
        <v>0</v>
      </c>
      <c r="LA295">
        <v>0</v>
      </c>
      <c r="LB295">
        <v>520.298</v>
      </c>
      <c r="LC295">
        <v>93.420100000000005</v>
      </c>
      <c r="LD295">
        <v>68.697100000000006</v>
      </c>
      <c r="LE295">
        <v>252.12899999999999</v>
      </c>
      <c r="LF295">
        <v>-790.76499999999999</v>
      </c>
      <c r="LG295">
        <v>133.613</v>
      </c>
      <c r="LH295">
        <v>414.76299999999998</v>
      </c>
      <c r="LI295">
        <v>484.43799999999999</v>
      </c>
      <c r="LJ295">
        <v>33.183900000000001</v>
      </c>
      <c r="LK295">
        <v>1209.78</v>
      </c>
      <c r="LL295">
        <v>0</v>
      </c>
      <c r="LM295">
        <v>0</v>
      </c>
      <c r="LN295">
        <v>0</v>
      </c>
      <c r="LO295">
        <v>0</v>
      </c>
      <c r="LP295">
        <v>1117.6300000000001</v>
      </c>
      <c r="LQ295">
        <v>413.64299999999997</v>
      </c>
      <c r="LR295">
        <v>68.697100000000006</v>
      </c>
      <c r="LS295">
        <v>585.60599999999999</v>
      </c>
      <c r="LT295">
        <v>567.19200000000001</v>
      </c>
      <c r="LU295">
        <v>531.11900000000003</v>
      </c>
      <c r="LV295">
        <v>649.62800000000004</v>
      </c>
      <c r="LW295">
        <v>78.678600000000003</v>
      </c>
      <c r="LX295">
        <v>4012.19</v>
      </c>
      <c r="LY295">
        <v>0</v>
      </c>
      <c r="LZ295">
        <v>0</v>
      </c>
      <c r="MA295">
        <v>0</v>
      </c>
      <c r="MB295">
        <v>0</v>
      </c>
    </row>
    <row r="296" spans="1:340" x14ac:dyDescent="0.25">
      <c r="A296" s="26">
        <v>44502.641076388885</v>
      </c>
      <c r="B296" t="s">
        <v>1636</v>
      </c>
      <c r="C296" t="s">
        <v>1249</v>
      </c>
      <c r="D296">
        <v>13</v>
      </c>
      <c r="E296">
        <v>1</v>
      </c>
      <c r="F296">
        <v>2700</v>
      </c>
      <c r="G296" t="s">
        <v>87</v>
      </c>
      <c r="H296" t="s">
        <v>393</v>
      </c>
      <c r="I296">
        <v>6.15</v>
      </c>
      <c r="J296">
        <v>2.2999999999999998</v>
      </c>
      <c r="K296">
        <v>2.2000000000000002</v>
      </c>
      <c r="L296">
        <v>27.3</v>
      </c>
      <c r="O296">
        <v>2124.36</v>
      </c>
      <c r="P296">
        <v>1524.27</v>
      </c>
      <c r="Q296">
        <v>347.46100000000001</v>
      </c>
      <c r="R296">
        <v>1234.5</v>
      </c>
      <c r="S296">
        <v>0</v>
      </c>
      <c r="T296">
        <v>-6492.26</v>
      </c>
      <c r="U296">
        <v>0</v>
      </c>
      <c r="V296">
        <v>0</v>
      </c>
      <c r="W296">
        <v>615.745</v>
      </c>
      <c r="X296">
        <v>2222.25</v>
      </c>
      <c r="Y296">
        <v>2371.31</v>
      </c>
      <c r="Z296">
        <v>151.51499999999999</v>
      </c>
      <c r="AA296">
        <v>4099.1499999999996</v>
      </c>
      <c r="AB296">
        <v>5230.59</v>
      </c>
      <c r="AC296">
        <v>0</v>
      </c>
      <c r="AD296">
        <v>0</v>
      </c>
      <c r="AE296">
        <v>0</v>
      </c>
      <c r="AF296">
        <v>0</v>
      </c>
      <c r="AG296">
        <v>0</v>
      </c>
      <c r="AH296">
        <v>0</v>
      </c>
      <c r="AI296">
        <v>20.010000000000002</v>
      </c>
      <c r="AJ296">
        <v>36.549999999999997</v>
      </c>
      <c r="AK296">
        <v>3.59</v>
      </c>
      <c r="AL296">
        <v>11.93</v>
      </c>
      <c r="AM296">
        <v>0</v>
      </c>
      <c r="AN296">
        <v>-55.9</v>
      </c>
      <c r="AO296">
        <v>0</v>
      </c>
      <c r="AP296">
        <v>0</v>
      </c>
      <c r="AQ296">
        <v>7.13</v>
      </c>
      <c r="AR296">
        <v>23.73</v>
      </c>
      <c r="AS296">
        <v>25.18</v>
      </c>
      <c r="AT296">
        <v>1.63</v>
      </c>
      <c r="AU296">
        <v>73.849999999999994</v>
      </c>
      <c r="AV296">
        <v>72.08</v>
      </c>
      <c r="BI296">
        <v>0</v>
      </c>
      <c r="BJ296">
        <v>2.2684099999999998</v>
      </c>
      <c r="BK296">
        <v>3.9676099999999999E-2</v>
      </c>
      <c r="BL296">
        <v>1.82487E-2</v>
      </c>
      <c r="BM296">
        <v>0</v>
      </c>
      <c r="BN296">
        <v>-9.6832600000000005E-2</v>
      </c>
      <c r="BO296">
        <v>0</v>
      </c>
      <c r="BP296">
        <v>0</v>
      </c>
      <c r="BQ296">
        <v>0.163464</v>
      </c>
      <c r="BR296">
        <v>0.29585899999999998</v>
      </c>
      <c r="BS296">
        <v>0.35411700000000002</v>
      </c>
      <c r="BT296">
        <v>2.5823200000000001E-2</v>
      </c>
      <c r="BU296">
        <v>3.0687700000000002</v>
      </c>
      <c r="BV296">
        <v>2.3263400000000001</v>
      </c>
      <c r="BW296">
        <v>2215.5300000000002</v>
      </c>
      <c r="BX296">
        <v>1767.17</v>
      </c>
      <c r="BY296">
        <v>347.46100000000001</v>
      </c>
      <c r="BZ296">
        <v>1202.0999999999999</v>
      </c>
      <c r="CA296">
        <v>-6492.26</v>
      </c>
      <c r="CB296">
        <v>615.745</v>
      </c>
      <c r="CC296">
        <v>2228.0300000000002</v>
      </c>
      <c r="CD296">
        <v>2371.31</v>
      </c>
      <c r="CE296">
        <v>151.51499999999999</v>
      </c>
      <c r="CF296">
        <v>4406.6000000000004</v>
      </c>
      <c r="CG296">
        <v>5532.27</v>
      </c>
      <c r="CH296">
        <v>0</v>
      </c>
      <c r="CI296">
        <v>0</v>
      </c>
      <c r="CJ296">
        <v>0</v>
      </c>
      <c r="CK296">
        <v>0</v>
      </c>
      <c r="CL296">
        <v>0</v>
      </c>
      <c r="CM296">
        <v>20.87</v>
      </c>
      <c r="CN296">
        <v>41.99</v>
      </c>
      <c r="CO296">
        <v>3.59</v>
      </c>
      <c r="CP296">
        <v>11.78</v>
      </c>
      <c r="CQ296">
        <v>-55.98</v>
      </c>
      <c r="CR296">
        <v>7.13</v>
      </c>
      <c r="CS296">
        <v>23.79</v>
      </c>
      <c r="CT296">
        <v>25.18</v>
      </c>
      <c r="CU296">
        <v>1.63</v>
      </c>
      <c r="CV296">
        <v>79.98</v>
      </c>
      <c r="CW296">
        <v>78.23</v>
      </c>
      <c r="DH296">
        <v>0</v>
      </c>
      <c r="DI296">
        <v>2.5493000000000001</v>
      </c>
      <c r="DJ296">
        <v>3.9676099999999999E-2</v>
      </c>
      <c r="DK296">
        <v>6.3398899999999994E-2</v>
      </c>
      <c r="DL296">
        <v>-9.6832600000000005E-2</v>
      </c>
      <c r="DM296">
        <v>0.163464</v>
      </c>
      <c r="DN296">
        <v>0.296207</v>
      </c>
      <c r="DO296">
        <v>0.35411700000000002</v>
      </c>
      <c r="DP296">
        <v>2.5823200000000001E-2</v>
      </c>
      <c r="DQ296">
        <v>3.3951600000000002</v>
      </c>
      <c r="DR296">
        <v>2.65238</v>
      </c>
      <c r="DS296" t="s">
        <v>1352</v>
      </c>
      <c r="DT296" t="s">
        <v>670</v>
      </c>
      <c r="DU296" t="s">
        <v>665</v>
      </c>
      <c r="DV296" t="s">
        <v>501</v>
      </c>
      <c r="DW296">
        <v>0.32638600000000001</v>
      </c>
      <c r="DX296">
        <v>0.32603900000000002</v>
      </c>
      <c r="DY296">
        <v>7.7</v>
      </c>
      <c r="DZ296">
        <v>7.9</v>
      </c>
      <c r="EC296">
        <v>2124.36</v>
      </c>
      <c r="ED296">
        <v>1524.27</v>
      </c>
      <c r="EE296">
        <v>347.46100000000001</v>
      </c>
      <c r="EF296">
        <v>1234.5</v>
      </c>
      <c r="EG296">
        <v>0</v>
      </c>
      <c r="EH296">
        <v>-6492.26</v>
      </c>
      <c r="EI296">
        <v>0</v>
      </c>
      <c r="EJ296">
        <v>0</v>
      </c>
      <c r="EK296">
        <v>615.745</v>
      </c>
      <c r="EL296">
        <v>2222.25</v>
      </c>
      <c r="EM296">
        <v>2371.31</v>
      </c>
      <c r="EN296">
        <v>151.51499999999999</v>
      </c>
      <c r="EO296">
        <v>4099.1499999999996</v>
      </c>
      <c r="EP296">
        <v>0</v>
      </c>
      <c r="EQ296">
        <v>0</v>
      </c>
      <c r="ER296">
        <v>0</v>
      </c>
      <c r="ES296">
        <v>0</v>
      </c>
      <c r="ET296">
        <v>0</v>
      </c>
      <c r="EU296">
        <v>20.010000000000002</v>
      </c>
      <c r="EV296">
        <v>36.549999999999997</v>
      </c>
      <c r="EW296">
        <v>3.59</v>
      </c>
      <c r="EX296">
        <v>11.93</v>
      </c>
      <c r="EY296">
        <v>0</v>
      </c>
      <c r="EZ296">
        <v>-55.9</v>
      </c>
      <c r="FA296">
        <v>0</v>
      </c>
      <c r="FB296">
        <v>0</v>
      </c>
      <c r="FC296">
        <v>7.13</v>
      </c>
      <c r="FD296">
        <v>23.73</v>
      </c>
      <c r="FE296">
        <v>25.18</v>
      </c>
      <c r="FF296">
        <v>1.63</v>
      </c>
      <c r="FG296">
        <v>73.849999999999994</v>
      </c>
      <c r="FT296">
        <v>0</v>
      </c>
      <c r="FU296">
        <v>2.2684099999999998</v>
      </c>
      <c r="FV296">
        <v>3.9676099999999999E-2</v>
      </c>
      <c r="FW296">
        <v>1.82487E-2</v>
      </c>
      <c r="FX296">
        <v>0</v>
      </c>
      <c r="FY296">
        <v>-9.6832600000000005E-2</v>
      </c>
      <c r="FZ296">
        <v>0</v>
      </c>
      <c r="GA296">
        <v>0</v>
      </c>
      <c r="GB296">
        <v>0.163464</v>
      </c>
      <c r="GC296">
        <v>0.29585899999999998</v>
      </c>
      <c r="GD296">
        <v>0.35411700000000002</v>
      </c>
      <c r="GE296">
        <v>2.5823200000000001E-2</v>
      </c>
      <c r="GF296">
        <v>3.0687700000000002</v>
      </c>
      <c r="GG296">
        <v>4910.1499999999996</v>
      </c>
      <c r="GH296">
        <v>4867.29</v>
      </c>
      <c r="GI296">
        <v>347.46100000000001</v>
      </c>
      <c r="GJ296">
        <v>2862.13</v>
      </c>
      <c r="GK296">
        <v>2615</v>
      </c>
      <c r="GL296">
        <v>2596</v>
      </c>
      <c r="GM296">
        <v>3146.01</v>
      </c>
      <c r="GN296">
        <v>327.5</v>
      </c>
      <c r="GO296">
        <v>21671.5</v>
      </c>
      <c r="GP296">
        <v>0</v>
      </c>
      <c r="GQ296">
        <v>0</v>
      </c>
      <c r="GR296">
        <v>0</v>
      </c>
      <c r="GS296">
        <v>0</v>
      </c>
      <c r="GT296">
        <v>46.2</v>
      </c>
      <c r="GU296">
        <v>97.01</v>
      </c>
      <c r="GV296">
        <v>3.59</v>
      </c>
      <c r="GW296">
        <v>27.71</v>
      </c>
      <c r="GX296">
        <v>31.18</v>
      </c>
      <c r="GY296">
        <v>27.7</v>
      </c>
      <c r="GZ296">
        <v>33.99</v>
      </c>
      <c r="HA296">
        <v>3.61</v>
      </c>
      <c r="HB296">
        <v>270.99</v>
      </c>
      <c r="HC296">
        <v>46.2</v>
      </c>
      <c r="HD296">
        <v>97.01</v>
      </c>
      <c r="HE296">
        <v>3.59</v>
      </c>
      <c r="HF296">
        <v>27.71</v>
      </c>
      <c r="HG296">
        <v>31.18</v>
      </c>
      <c r="HH296">
        <v>27.7</v>
      </c>
      <c r="HI296">
        <v>33.99</v>
      </c>
      <c r="HJ296">
        <v>3.61</v>
      </c>
      <c r="HK296">
        <v>270.99</v>
      </c>
      <c r="ID296">
        <v>0</v>
      </c>
      <c r="IE296">
        <v>4.5096600000000002</v>
      </c>
      <c r="IF296">
        <v>3.9676099999999999E-2</v>
      </c>
      <c r="IG296">
        <v>0.30029499999999998</v>
      </c>
      <c r="IH296">
        <v>0.76358999999999999</v>
      </c>
      <c r="II296">
        <v>0.38997300000000001</v>
      </c>
      <c r="IJ296">
        <v>0.515185</v>
      </c>
      <c r="IK296">
        <v>6.9275500000000004E-2</v>
      </c>
      <c r="IL296">
        <v>6.58765</v>
      </c>
      <c r="IM296">
        <v>47.9</v>
      </c>
      <c r="IN296">
        <v>20.6</v>
      </c>
      <c r="IO296">
        <v>27.3</v>
      </c>
      <c r="IP296">
        <v>50.2</v>
      </c>
      <c r="IQ296">
        <v>20.7</v>
      </c>
      <c r="IR296">
        <v>29.5</v>
      </c>
      <c r="IU296">
        <v>72.08</v>
      </c>
      <c r="IV296">
        <v>0</v>
      </c>
      <c r="IW296">
        <v>78.23</v>
      </c>
      <c r="IX296">
        <v>0</v>
      </c>
      <c r="IY296">
        <v>72.08</v>
      </c>
      <c r="IZ296">
        <v>0</v>
      </c>
      <c r="JA296">
        <v>174.51</v>
      </c>
      <c r="JB296">
        <v>0</v>
      </c>
      <c r="JK296">
        <v>1</v>
      </c>
      <c r="JL296">
        <v>4.3067299999999999</v>
      </c>
      <c r="JM296">
        <v>4.3067299999999999</v>
      </c>
      <c r="JP296">
        <v>6494.17</v>
      </c>
      <c r="JQ296">
        <v>4.3067299999999999</v>
      </c>
      <c r="JR296">
        <v>0.46</v>
      </c>
      <c r="JS296">
        <v>0.55000000000000004</v>
      </c>
      <c r="JT296">
        <v>1.19</v>
      </c>
      <c r="JU296">
        <v>0.47</v>
      </c>
      <c r="JV296">
        <v>0.54</v>
      </c>
      <c r="JW296">
        <v>1.26</v>
      </c>
      <c r="JZ296">
        <v>1</v>
      </c>
      <c r="KA296">
        <v>1</v>
      </c>
      <c r="KB296">
        <v>26.736999999999998</v>
      </c>
      <c r="KC296">
        <v>27.099</v>
      </c>
      <c r="KD296">
        <v>30.8443</v>
      </c>
      <c r="KE296">
        <v>31.290099999999999</v>
      </c>
      <c r="KF296">
        <v>71.790199999999999</v>
      </c>
      <c r="KG296">
        <v>73.071600000000004</v>
      </c>
      <c r="KJ296">
        <v>451.40600000000001</v>
      </c>
      <c r="KK296">
        <v>366.86700000000002</v>
      </c>
      <c r="KL296">
        <v>69.328599999999994</v>
      </c>
      <c r="KM296">
        <v>232.381</v>
      </c>
      <c r="KN296">
        <v>0</v>
      </c>
      <c r="KO296">
        <v>-1002.98</v>
      </c>
      <c r="KP296">
        <v>0</v>
      </c>
      <c r="KQ296">
        <v>0</v>
      </c>
      <c r="KR296">
        <v>133.613</v>
      </c>
      <c r="KS296">
        <v>420.05500000000001</v>
      </c>
      <c r="KT296">
        <v>484.43799999999999</v>
      </c>
      <c r="KU296">
        <v>33.183900000000001</v>
      </c>
      <c r="KV296">
        <v>1188.3</v>
      </c>
      <c r="KW296">
        <v>0</v>
      </c>
      <c r="KX296">
        <v>0</v>
      </c>
      <c r="KY296">
        <v>0</v>
      </c>
      <c r="KZ296">
        <v>0</v>
      </c>
      <c r="LA296">
        <v>0</v>
      </c>
      <c r="LB296">
        <v>469.97800000000001</v>
      </c>
      <c r="LC296">
        <v>422.63400000000001</v>
      </c>
      <c r="LD296">
        <v>69.328599999999994</v>
      </c>
      <c r="LE296">
        <v>225.93</v>
      </c>
      <c r="LF296">
        <v>-1002.98</v>
      </c>
      <c r="LG296">
        <v>133.613</v>
      </c>
      <c r="LH296">
        <v>421.07900000000001</v>
      </c>
      <c r="LI296">
        <v>484.43799999999999</v>
      </c>
      <c r="LJ296">
        <v>33.183900000000001</v>
      </c>
      <c r="LK296">
        <v>1257.21</v>
      </c>
      <c r="LL296">
        <v>0</v>
      </c>
      <c r="LM296">
        <v>0</v>
      </c>
      <c r="LN296">
        <v>0</v>
      </c>
      <c r="LO296">
        <v>0</v>
      </c>
      <c r="LP296">
        <v>1033.56</v>
      </c>
      <c r="LQ296">
        <v>1110.8399999999999</v>
      </c>
      <c r="LR296">
        <v>69.328599999999994</v>
      </c>
      <c r="LS296">
        <v>543.601</v>
      </c>
      <c r="LT296">
        <v>567.19200000000001</v>
      </c>
      <c r="LU296">
        <v>531.11900000000003</v>
      </c>
      <c r="LV296">
        <v>649.62800000000004</v>
      </c>
      <c r="LW296">
        <v>78.678600000000003</v>
      </c>
      <c r="LX296">
        <v>4583.95</v>
      </c>
      <c r="LY296">
        <v>0</v>
      </c>
      <c r="LZ296">
        <v>0</v>
      </c>
      <c r="MA296">
        <v>0</v>
      </c>
      <c r="MB296">
        <v>0</v>
      </c>
    </row>
    <row r="297" spans="1:340" x14ac:dyDescent="0.25">
      <c r="A297" s="26">
        <v>44502.641446759262</v>
      </c>
      <c r="B297" t="s">
        <v>1637</v>
      </c>
      <c r="C297" t="s">
        <v>1251</v>
      </c>
      <c r="D297">
        <v>14</v>
      </c>
      <c r="E297">
        <v>1</v>
      </c>
      <c r="F297">
        <v>2700</v>
      </c>
      <c r="G297" t="s">
        <v>87</v>
      </c>
      <c r="H297" t="s">
        <v>393</v>
      </c>
      <c r="I297">
        <v>6.61</v>
      </c>
      <c r="J297">
        <v>2.6</v>
      </c>
      <c r="K297">
        <v>2.6</v>
      </c>
      <c r="L297">
        <v>27.3</v>
      </c>
      <c r="O297">
        <v>2452.67</v>
      </c>
      <c r="P297">
        <v>1302.2</v>
      </c>
      <c r="Q297">
        <v>340.84399999999999</v>
      </c>
      <c r="R297">
        <v>1386.73</v>
      </c>
      <c r="S297">
        <v>0</v>
      </c>
      <c r="T297">
        <v>-6277.73</v>
      </c>
      <c r="U297">
        <v>0</v>
      </c>
      <c r="V297">
        <v>0</v>
      </c>
      <c r="W297">
        <v>615.745</v>
      </c>
      <c r="X297">
        <v>2209.12</v>
      </c>
      <c r="Y297">
        <v>2371.31</v>
      </c>
      <c r="Z297">
        <v>151.51499999999999</v>
      </c>
      <c r="AA297">
        <v>4552.3900000000003</v>
      </c>
      <c r="AB297">
        <v>5482.44</v>
      </c>
      <c r="AC297">
        <v>0</v>
      </c>
      <c r="AD297">
        <v>0</v>
      </c>
      <c r="AE297">
        <v>0</v>
      </c>
      <c r="AF297">
        <v>0</v>
      </c>
      <c r="AG297">
        <v>0</v>
      </c>
      <c r="AH297">
        <v>0</v>
      </c>
      <c r="AI297">
        <v>22.14</v>
      </c>
      <c r="AJ297">
        <v>30.94</v>
      </c>
      <c r="AK297">
        <v>3.38</v>
      </c>
      <c r="AL297">
        <v>12.94</v>
      </c>
      <c r="AM297">
        <v>0</v>
      </c>
      <c r="AN297">
        <v>-53.65</v>
      </c>
      <c r="AO297">
        <v>0</v>
      </c>
      <c r="AP297">
        <v>0</v>
      </c>
      <c r="AQ297">
        <v>6.66</v>
      </c>
      <c r="AR297">
        <v>22.89</v>
      </c>
      <c r="AS297">
        <v>24.17</v>
      </c>
      <c r="AT297">
        <v>1.55</v>
      </c>
      <c r="AU297">
        <v>71.02</v>
      </c>
      <c r="AV297">
        <v>69.400000000000006</v>
      </c>
      <c r="BI297">
        <v>0</v>
      </c>
      <c r="BJ297">
        <v>1.9481999999999999</v>
      </c>
      <c r="BK297">
        <v>3.89206E-2</v>
      </c>
      <c r="BL297">
        <v>5.64804E-2</v>
      </c>
      <c r="BM297">
        <v>0</v>
      </c>
      <c r="BN297">
        <v>-5.48815E-2</v>
      </c>
      <c r="BO297">
        <v>0</v>
      </c>
      <c r="BP297">
        <v>0</v>
      </c>
      <c r="BQ297">
        <v>0.163464</v>
      </c>
      <c r="BR297">
        <v>0.29495500000000002</v>
      </c>
      <c r="BS297">
        <v>0.35411700000000002</v>
      </c>
      <c r="BT297">
        <v>2.5823200000000001E-2</v>
      </c>
      <c r="BU297">
        <v>2.82708</v>
      </c>
      <c r="BV297">
        <v>2.0436000000000001</v>
      </c>
      <c r="BW297">
        <v>2653.88</v>
      </c>
      <c r="BX297">
        <v>1556.19</v>
      </c>
      <c r="BY297">
        <v>340.84399999999999</v>
      </c>
      <c r="BZ297">
        <v>1326.26</v>
      </c>
      <c r="CA297">
        <v>-6277.73</v>
      </c>
      <c r="CB297">
        <v>615.745</v>
      </c>
      <c r="CC297">
        <v>2216.36</v>
      </c>
      <c r="CD297">
        <v>2371.31</v>
      </c>
      <c r="CE297">
        <v>151.51499999999999</v>
      </c>
      <c r="CF297">
        <v>4954.3599999999997</v>
      </c>
      <c r="CG297">
        <v>5877.17</v>
      </c>
      <c r="CH297">
        <v>0</v>
      </c>
      <c r="CI297">
        <v>0</v>
      </c>
      <c r="CJ297">
        <v>0</v>
      </c>
      <c r="CK297">
        <v>0</v>
      </c>
      <c r="CL297">
        <v>0</v>
      </c>
      <c r="CM297">
        <v>23.98</v>
      </c>
      <c r="CN297">
        <v>36.39</v>
      </c>
      <c r="CO297">
        <v>3.38</v>
      </c>
      <c r="CP297">
        <v>12.26</v>
      </c>
      <c r="CQ297">
        <v>-53.72</v>
      </c>
      <c r="CR297">
        <v>6.66</v>
      </c>
      <c r="CS297">
        <v>22.95</v>
      </c>
      <c r="CT297">
        <v>24.17</v>
      </c>
      <c r="CU297">
        <v>1.55</v>
      </c>
      <c r="CV297">
        <v>77.62</v>
      </c>
      <c r="CW297">
        <v>76.010000000000005</v>
      </c>
      <c r="DH297">
        <v>0</v>
      </c>
      <c r="DI297">
        <v>2.2185899999999998</v>
      </c>
      <c r="DJ297">
        <v>3.89206E-2</v>
      </c>
      <c r="DK297">
        <v>1.8485999999999999E-2</v>
      </c>
      <c r="DL297">
        <v>-5.48815E-2</v>
      </c>
      <c r="DM297">
        <v>0.163464</v>
      </c>
      <c r="DN297">
        <v>0.29533799999999999</v>
      </c>
      <c r="DO297">
        <v>0.35411700000000002</v>
      </c>
      <c r="DP297">
        <v>2.5823200000000001E-2</v>
      </c>
      <c r="DQ297">
        <v>3.05985</v>
      </c>
      <c r="DR297">
        <v>2.2759900000000002</v>
      </c>
      <c r="DS297" t="s">
        <v>1352</v>
      </c>
      <c r="DT297" t="s">
        <v>670</v>
      </c>
      <c r="DU297" t="s">
        <v>665</v>
      </c>
      <c r="DV297" t="s">
        <v>501</v>
      </c>
      <c r="DW297">
        <v>0.23277800000000001</v>
      </c>
      <c r="DX297">
        <v>0.23239499999999999</v>
      </c>
      <c r="DY297">
        <v>8.5</v>
      </c>
      <c r="DZ297">
        <v>8.6999999999999993</v>
      </c>
      <c r="EC297">
        <v>2452.67</v>
      </c>
      <c r="ED297">
        <v>1302.2</v>
      </c>
      <c r="EE297">
        <v>340.84399999999999</v>
      </c>
      <c r="EF297">
        <v>1386.73</v>
      </c>
      <c r="EG297">
        <v>0</v>
      </c>
      <c r="EH297">
        <v>-6277.73</v>
      </c>
      <c r="EI297">
        <v>0</v>
      </c>
      <c r="EJ297">
        <v>0</v>
      </c>
      <c r="EK297">
        <v>615.745</v>
      </c>
      <c r="EL297">
        <v>2209.12</v>
      </c>
      <c r="EM297">
        <v>2371.31</v>
      </c>
      <c r="EN297">
        <v>151.51499999999999</v>
      </c>
      <c r="EO297">
        <v>4552.3900000000003</v>
      </c>
      <c r="EP297">
        <v>0</v>
      </c>
      <c r="EQ297">
        <v>0</v>
      </c>
      <c r="ER297">
        <v>0</v>
      </c>
      <c r="ES297">
        <v>0</v>
      </c>
      <c r="ET297">
        <v>0</v>
      </c>
      <c r="EU297">
        <v>22.14</v>
      </c>
      <c r="EV297">
        <v>30.94</v>
      </c>
      <c r="EW297">
        <v>3.38</v>
      </c>
      <c r="EX297">
        <v>12.94</v>
      </c>
      <c r="EY297">
        <v>0</v>
      </c>
      <c r="EZ297">
        <v>-53.65</v>
      </c>
      <c r="FA297">
        <v>0</v>
      </c>
      <c r="FB297">
        <v>0</v>
      </c>
      <c r="FC297">
        <v>6.66</v>
      </c>
      <c r="FD297">
        <v>22.89</v>
      </c>
      <c r="FE297">
        <v>24.17</v>
      </c>
      <c r="FF297">
        <v>1.55</v>
      </c>
      <c r="FG297">
        <v>71.02</v>
      </c>
      <c r="FT297">
        <v>0</v>
      </c>
      <c r="FU297">
        <v>1.9481999999999999</v>
      </c>
      <c r="FV297">
        <v>3.89206E-2</v>
      </c>
      <c r="FW297">
        <v>5.64804E-2</v>
      </c>
      <c r="FX297">
        <v>0</v>
      </c>
      <c r="FY297">
        <v>-5.48815E-2</v>
      </c>
      <c r="FZ297">
        <v>0</v>
      </c>
      <c r="GA297">
        <v>0</v>
      </c>
      <c r="GB297">
        <v>0.163464</v>
      </c>
      <c r="GC297">
        <v>0.29495500000000002</v>
      </c>
      <c r="GD297">
        <v>0.35411700000000002</v>
      </c>
      <c r="GE297">
        <v>2.5823200000000001E-2</v>
      </c>
      <c r="GF297">
        <v>2.82708</v>
      </c>
      <c r="GG297">
        <v>5915.09</v>
      </c>
      <c r="GH297">
        <v>4256.72</v>
      </c>
      <c r="GI297">
        <v>340.84399999999999</v>
      </c>
      <c r="GJ297">
        <v>2955.28</v>
      </c>
      <c r="GK297">
        <v>2615</v>
      </c>
      <c r="GL297">
        <v>2596</v>
      </c>
      <c r="GM297">
        <v>3146.01</v>
      </c>
      <c r="GN297">
        <v>327.5</v>
      </c>
      <c r="GO297">
        <v>22152.400000000001</v>
      </c>
      <c r="GP297">
        <v>0</v>
      </c>
      <c r="GQ297">
        <v>0</v>
      </c>
      <c r="GR297">
        <v>0</v>
      </c>
      <c r="GS297">
        <v>0</v>
      </c>
      <c r="GT297">
        <v>53.35</v>
      </c>
      <c r="GU297">
        <v>81.78</v>
      </c>
      <c r="GV297">
        <v>3.38</v>
      </c>
      <c r="GW297">
        <v>29.93</v>
      </c>
      <c r="GX297">
        <v>28.81</v>
      </c>
      <c r="GY297">
        <v>26.54</v>
      </c>
      <c r="GZ297">
        <v>32.51</v>
      </c>
      <c r="HA297">
        <v>3.39</v>
      </c>
      <c r="HB297">
        <v>259.69</v>
      </c>
      <c r="HC297">
        <v>53.35</v>
      </c>
      <c r="HD297">
        <v>81.78</v>
      </c>
      <c r="HE297">
        <v>3.38</v>
      </c>
      <c r="HF297">
        <v>29.93</v>
      </c>
      <c r="HG297">
        <v>28.81</v>
      </c>
      <c r="HH297">
        <v>26.54</v>
      </c>
      <c r="HI297">
        <v>32.51</v>
      </c>
      <c r="HJ297">
        <v>3.39</v>
      </c>
      <c r="HK297">
        <v>259.69</v>
      </c>
      <c r="ID297">
        <v>0</v>
      </c>
      <c r="IE297">
        <v>3.6667000000000001</v>
      </c>
      <c r="IF297">
        <v>3.89206E-2</v>
      </c>
      <c r="IG297">
        <v>0.45726800000000001</v>
      </c>
      <c r="IH297">
        <v>0.76358999999999999</v>
      </c>
      <c r="II297">
        <v>0.38997300000000001</v>
      </c>
      <c r="IJ297">
        <v>0.515185</v>
      </c>
      <c r="IK297">
        <v>6.9275500000000004E-2</v>
      </c>
      <c r="IL297">
        <v>5.9009099999999997</v>
      </c>
      <c r="IM297">
        <v>48</v>
      </c>
      <c r="IN297">
        <v>20.7</v>
      </c>
      <c r="IO297">
        <v>27.3</v>
      </c>
      <c r="IP297">
        <v>50.6</v>
      </c>
      <c r="IQ297">
        <v>20.7</v>
      </c>
      <c r="IR297">
        <v>29.9</v>
      </c>
      <c r="IU297">
        <v>69.400000000000006</v>
      </c>
      <c r="IV297">
        <v>0</v>
      </c>
      <c r="IW297">
        <v>76.010000000000005</v>
      </c>
      <c r="IX297">
        <v>0</v>
      </c>
      <c r="IY297">
        <v>69.400000000000006</v>
      </c>
      <c r="IZ297">
        <v>0</v>
      </c>
      <c r="JA297">
        <v>168.44</v>
      </c>
      <c r="JB297">
        <v>0</v>
      </c>
      <c r="JK297">
        <v>1</v>
      </c>
      <c r="JL297">
        <v>3.58039</v>
      </c>
      <c r="JM297">
        <v>3.58039</v>
      </c>
      <c r="JP297">
        <v>6279.57</v>
      </c>
      <c r="JQ297">
        <v>3.58039</v>
      </c>
      <c r="JR297">
        <v>0.35</v>
      </c>
      <c r="JS297">
        <v>0.28999999999999998</v>
      </c>
      <c r="JT297">
        <v>1.53</v>
      </c>
      <c r="JU297">
        <v>0.35</v>
      </c>
      <c r="JV297">
        <v>0.28999999999999998</v>
      </c>
      <c r="JW297">
        <v>1.62</v>
      </c>
      <c r="JZ297">
        <v>1</v>
      </c>
      <c r="KA297">
        <v>1</v>
      </c>
      <c r="KB297">
        <v>25.518999999999998</v>
      </c>
      <c r="KC297">
        <v>25.856100000000001</v>
      </c>
      <c r="KD297">
        <v>29.763200000000001</v>
      </c>
      <c r="KE297">
        <v>30.186900000000001</v>
      </c>
      <c r="KF297">
        <v>69.111900000000006</v>
      </c>
      <c r="KG297">
        <v>70.338700000000003</v>
      </c>
      <c r="KJ297">
        <v>511.29</v>
      </c>
      <c r="KK297">
        <v>344.49</v>
      </c>
      <c r="KL297">
        <v>63.2059</v>
      </c>
      <c r="KM297">
        <v>239.119</v>
      </c>
      <c r="KN297">
        <v>0</v>
      </c>
      <c r="KO297">
        <v>-638.84699999999998</v>
      </c>
      <c r="KP297">
        <v>0</v>
      </c>
      <c r="KQ297">
        <v>0</v>
      </c>
      <c r="KR297">
        <v>134.529</v>
      </c>
      <c r="KS297">
        <v>380.19400000000002</v>
      </c>
      <c r="KT297">
        <v>462.36</v>
      </c>
      <c r="KU297">
        <v>33.337899999999998</v>
      </c>
      <c r="KV297">
        <v>1529.68</v>
      </c>
      <c r="KW297">
        <v>0</v>
      </c>
      <c r="KX297">
        <v>0</v>
      </c>
      <c r="KY297">
        <v>0</v>
      </c>
      <c r="KZ297">
        <v>0</v>
      </c>
      <c r="LA297">
        <v>0</v>
      </c>
      <c r="LB297">
        <v>552.28099999999995</v>
      </c>
      <c r="LC297">
        <v>406.61200000000002</v>
      </c>
      <c r="LD297">
        <v>63.2059</v>
      </c>
      <c r="LE297">
        <v>230.16399999999999</v>
      </c>
      <c r="LF297">
        <v>-638.84699999999998</v>
      </c>
      <c r="LG297">
        <v>134.529</v>
      </c>
      <c r="LH297">
        <v>381.27699999999999</v>
      </c>
      <c r="LI297">
        <v>462.36</v>
      </c>
      <c r="LJ297">
        <v>33.337899999999998</v>
      </c>
      <c r="LK297">
        <v>1624.92</v>
      </c>
      <c r="LL297">
        <v>0</v>
      </c>
      <c r="LM297">
        <v>0</v>
      </c>
      <c r="LN297">
        <v>0</v>
      </c>
      <c r="LO297">
        <v>0</v>
      </c>
      <c r="LP297">
        <v>1217.52</v>
      </c>
      <c r="LQ297">
        <v>955.09299999999996</v>
      </c>
      <c r="LR297">
        <v>63.2059</v>
      </c>
      <c r="LS297">
        <v>519.99099999999999</v>
      </c>
      <c r="LT297">
        <v>570.78300000000002</v>
      </c>
      <c r="LU297">
        <v>505.90699999999998</v>
      </c>
      <c r="LV297">
        <v>624.24900000000002</v>
      </c>
      <c r="LW297">
        <v>86.545199999999994</v>
      </c>
      <c r="LX297">
        <v>4543.29</v>
      </c>
      <c r="LY297">
        <v>0</v>
      </c>
      <c r="LZ297">
        <v>0</v>
      </c>
      <c r="MA297">
        <v>0</v>
      </c>
      <c r="MB297">
        <v>0</v>
      </c>
    </row>
    <row r="298" spans="1:340" x14ac:dyDescent="0.25">
      <c r="A298" s="26">
        <v>44502.641817129632</v>
      </c>
      <c r="B298" t="s">
        <v>1638</v>
      </c>
      <c r="C298" t="s">
        <v>1253</v>
      </c>
      <c r="D298">
        <v>15</v>
      </c>
      <c r="E298">
        <v>1</v>
      </c>
      <c r="F298">
        <v>2700</v>
      </c>
      <c r="G298" t="s">
        <v>87</v>
      </c>
      <c r="H298" t="s">
        <v>393</v>
      </c>
      <c r="I298">
        <v>6.52</v>
      </c>
      <c r="J298">
        <v>2.1</v>
      </c>
      <c r="K298">
        <v>2.1</v>
      </c>
      <c r="L298">
        <v>23.2</v>
      </c>
      <c r="O298">
        <v>169.917</v>
      </c>
      <c r="P298">
        <v>5022.91</v>
      </c>
      <c r="Q298">
        <v>345.11500000000001</v>
      </c>
      <c r="R298">
        <v>759.47299999999996</v>
      </c>
      <c r="S298">
        <v>0</v>
      </c>
      <c r="T298">
        <v>-9855.3799999999992</v>
      </c>
      <c r="U298">
        <v>0</v>
      </c>
      <c r="V298">
        <v>0</v>
      </c>
      <c r="W298">
        <v>615.745</v>
      </c>
      <c r="X298">
        <v>2301.1799999999998</v>
      </c>
      <c r="Y298">
        <v>2371.31</v>
      </c>
      <c r="Z298">
        <v>151.51499999999999</v>
      </c>
      <c r="AA298">
        <v>1881.78</v>
      </c>
      <c r="AB298">
        <v>6297.42</v>
      </c>
      <c r="AC298">
        <v>0</v>
      </c>
      <c r="AD298">
        <v>0</v>
      </c>
      <c r="AE298">
        <v>0</v>
      </c>
      <c r="AF298">
        <v>0</v>
      </c>
      <c r="AG298">
        <v>0</v>
      </c>
      <c r="AH298">
        <v>0</v>
      </c>
      <c r="AI298">
        <v>1.54</v>
      </c>
      <c r="AJ298">
        <v>83.02</v>
      </c>
      <c r="AK298">
        <v>3.43</v>
      </c>
      <c r="AL298">
        <v>7.28</v>
      </c>
      <c r="AM298">
        <v>0</v>
      </c>
      <c r="AN298">
        <v>-80.540000000000006</v>
      </c>
      <c r="AO298">
        <v>0</v>
      </c>
      <c r="AP298">
        <v>0</v>
      </c>
      <c r="AQ298">
        <v>6.75</v>
      </c>
      <c r="AR298">
        <v>23.9</v>
      </c>
      <c r="AS298">
        <v>24.29</v>
      </c>
      <c r="AT298">
        <v>1.56</v>
      </c>
      <c r="AU298">
        <v>71.23</v>
      </c>
      <c r="AV298">
        <v>95.27</v>
      </c>
      <c r="BI298">
        <v>0</v>
      </c>
      <c r="BJ298">
        <v>3.9685600000000001</v>
      </c>
      <c r="BK298">
        <v>3.94083E-2</v>
      </c>
      <c r="BL298">
        <v>6.5237900000000001E-2</v>
      </c>
      <c r="BM298">
        <v>0</v>
      </c>
      <c r="BN298">
        <v>-7.1695099999999998E-2</v>
      </c>
      <c r="BO298">
        <v>0</v>
      </c>
      <c r="BP298">
        <v>0</v>
      </c>
      <c r="BQ298">
        <v>0.163464</v>
      </c>
      <c r="BR298">
        <v>0.30046099999999998</v>
      </c>
      <c r="BS298">
        <v>0.35411700000000002</v>
      </c>
      <c r="BT298">
        <v>2.5823200000000001E-2</v>
      </c>
      <c r="BU298">
        <v>4.8453799999999996</v>
      </c>
      <c r="BV298">
        <v>4.0732100000000004</v>
      </c>
      <c r="BW298">
        <v>220.654</v>
      </c>
      <c r="BX298">
        <v>5368.35</v>
      </c>
      <c r="BY298">
        <v>345.11500000000001</v>
      </c>
      <c r="BZ298">
        <v>743.36800000000005</v>
      </c>
      <c r="CA298">
        <v>-9855.3799999999992</v>
      </c>
      <c r="CB298">
        <v>615.745</v>
      </c>
      <c r="CC298">
        <v>2306.33</v>
      </c>
      <c r="CD298">
        <v>2371.31</v>
      </c>
      <c r="CE298">
        <v>151.51499999999999</v>
      </c>
      <c r="CF298">
        <v>2267</v>
      </c>
      <c r="CG298">
        <v>6677.48</v>
      </c>
      <c r="CH298">
        <v>0</v>
      </c>
      <c r="CI298">
        <v>0</v>
      </c>
      <c r="CJ298">
        <v>0</v>
      </c>
      <c r="CK298">
        <v>0</v>
      </c>
      <c r="CL298">
        <v>0</v>
      </c>
      <c r="CM298">
        <v>2</v>
      </c>
      <c r="CN298">
        <v>89.46</v>
      </c>
      <c r="CO298">
        <v>3.43</v>
      </c>
      <c r="CP298">
        <v>6.9</v>
      </c>
      <c r="CQ298">
        <v>-80.61</v>
      </c>
      <c r="CR298">
        <v>6.75</v>
      </c>
      <c r="CS298">
        <v>23.95</v>
      </c>
      <c r="CT298">
        <v>24.29</v>
      </c>
      <c r="CU298">
        <v>1.56</v>
      </c>
      <c r="CV298">
        <v>77.73</v>
      </c>
      <c r="CW298">
        <v>101.79</v>
      </c>
      <c r="DH298">
        <v>0</v>
      </c>
      <c r="DI298">
        <v>4.2798499999999997</v>
      </c>
      <c r="DJ298">
        <v>3.94083E-2</v>
      </c>
      <c r="DK298">
        <v>1.2257000000000001E-2</v>
      </c>
      <c r="DL298">
        <v>-7.1695099999999998E-2</v>
      </c>
      <c r="DM298">
        <v>0.163464</v>
      </c>
      <c r="DN298">
        <v>0.30078300000000002</v>
      </c>
      <c r="DO298">
        <v>0.35411700000000002</v>
      </c>
      <c r="DP298">
        <v>2.5823200000000001E-2</v>
      </c>
      <c r="DQ298">
        <v>5.1040099999999997</v>
      </c>
      <c r="DR298">
        <v>4.3315200000000003</v>
      </c>
      <c r="DS298" t="s">
        <v>1352</v>
      </c>
      <c r="DT298" t="s">
        <v>670</v>
      </c>
      <c r="DU298" t="s">
        <v>665</v>
      </c>
      <c r="DV298" t="s">
        <v>501</v>
      </c>
      <c r="DW298">
        <v>0.25863199999999997</v>
      </c>
      <c r="DX298">
        <v>0.25830999999999998</v>
      </c>
      <c r="DY298">
        <v>8.4</v>
      </c>
      <c r="DZ298">
        <v>6.4</v>
      </c>
      <c r="EC298">
        <v>169.917</v>
      </c>
      <c r="ED298">
        <v>5022.91</v>
      </c>
      <c r="EE298">
        <v>345.11500000000001</v>
      </c>
      <c r="EF298">
        <v>759.47299999999996</v>
      </c>
      <c r="EG298">
        <v>0</v>
      </c>
      <c r="EH298">
        <v>-9855.3799999999992</v>
      </c>
      <c r="EI298">
        <v>0</v>
      </c>
      <c r="EJ298">
        <v>0</v>
      </c>
      <c r="EK298">
        <v>615.745</v>
      </c>
      <c r="EL298">
        <v>2301.1799999999998</v>
      </c>
      <c r="EM298">
        <v>2371.31</v>
      </c>
      <c r="EN298">
        <v>151.51499999999999</v>
      </c>
      <c r="EO298">
        <v>1881.78</v>
      </c>
      <c r="EP298">
        <v>0</v>
      </c>
      <c r="EQ298">
        <v>0</v>
      </c>
      <c r="ER298">
        <v>0</v>
      </c>
      <c r="ES298">
        <v>0</v>
      </c>
      <c r="ET298">
        <v>0</v>
      </c>
      <c r="EU298">
        <v>1.54</v>
      </c>
      <c r="EV298">
        <v>83.02</v>
      </c>
      <c r="EW298">
        <v>3.43</v>
      </c>
      <c r="EX298">
        <v>7.28</v>
      </c>
      <c r="EY298">
        <v>0</v>
      </c>
      <c r="EZ298">
        <v>-80.540000000000006</v>
      </c>
      <c r="FA298">
        <v>0</v>
      </c>
      <c r="FB298">
        <v>0</v>
      </c>
      <c r="FC298">
        <v>6.75</v>
      </c>
      <c r="FD298">
        <v>23.9</v>
      </c>
      <c r="FE298">
        <v>24.29</v>
      </c>
      <c r="FF298">
        <v>1.56</v>
      </c>
      <c r="FG298">
        <v>71.23</v>
      </c>
      <c r="FT298">
        <v>0</v>
      </c>
      <c r="FU298">
        <v>3.9685600000000001</v>
      </c>
      <c r="FV298">
        <v>3.94083E-2</v>
      </c>
      <c r="FW298">
        <v>6.5237900000000001E-2</v>
      </c>
      <c r="FX298">
        <v>0</v>
      </c>
      <c r="FY298">
        <v>-7.1695099999999998E-2</v>
      </c>
      <c r="FZ298">
        <v>0</v>
      </c>
      <c r="GA298">
        <v>0</v>
      </c>
      <c r="GB298">
        <v>0.163464</v>
      </c>
      <c r="GC298">
        <v>0.30046099999999998</v>
      </c>
      <c r="GD298">
        <v>0.35411700000000002</v>
      </c>
      <c r="GE298">
        <v>2.5823200000000001E-2</v>
      </c>
      <c r="GF298">
        <v>4.8453799999999996</v>
      </c>
      <c r="GG298">
        <v>731.34299999999996</v>
      </c>
      <c r="GH298">
        <v>12829</v>
      </c>
      <c r="GI298">
        <v>345.11500000000001</v>
      </c>
      <c r="GJ298">
        <v>2151.8000000000002</v>
      </c>
      <c r="GK298">
        <v>2615</v>
      </c>
      <c r="GL298">
        <v>2596</v>
      </c>
      <c r="GM298">
        <v>3146.01</v>
      </c>
      <c r="GN298">
        <v>327.5</v>
      </c>
      <c r="GO298">
        <v>24741.8</v>
      </c>
      <c r="GP298">
        <v>0</v>
      </c>
      <c r="GQ298">
        <v>0</v>
      </c>
      <c r="GR298">
        <v>0</v>
      </c>
      <c r="GS298">
        <v>0</v>
      </c>
      <c r="GT298">
        <v>6.62</v>
      </c>
      <c r="GU298">
        <v>184.04</v>
      </c>
      <c r="GV298">
        <v>3.43</v>
      </c>
      <c r="GW298">
        <v>21.05</v>
      </c>
      <c r="GX298">
        <v>29.26</v>
      </c>
      <c r="GY298">
        <v>26.7</v>
      </c>
      <c r="GZ298">
        <v>32.74</v>
      </c>
      <c r="HA298">
        <v>3.43</v>
      </c>
      <c r="HB298">
        <v>307.27</v>
      </c>
      <c r="HC298">
        <v>6.62</v>
      </c>
      <c r="HD298">
        <v>184.04</v>
      </c>
      <c r="HE298">
        <v>3.43</v>
      </c>
      <c r="HF298">
        <v>21.05</v>
      </c>
      <c r="HG298">
        <v>29.26</v>
      </c>
      <c r="HH298">
        <v>26.7</v>
      </c>
      <c r="HI298">
        <v>32.74</v>
      </c>
      <c r="HJ298">
        <v>3.43</v>
      </c>
      <c r="HK298">
        <v>307.27</v>
      </c>
      <c r="ID298">
        <v>0</v>
      </c>
      <c r="IE298">
        <v>6.4140199999999998</v>
      </c>
      <c r="IF298">
        <v>3.94083E-2</v>
      </c>
      <c r="IG298">
        <v>0.251334</v>
      </c>
      <c r="IH298">
        <v>0.76358999999999999</v>
      </c>
      <c r="II298">
        <v>0.38997300000000001</v>
      </c>
      <c r="IJ298">
        <v>0.515185</v>
      </c>
      <c r="IK298">
        <v>6.9275500000000004E-2</v>
      </c>
      <c r="IL298">
        <v>8.4427800000000008</v>
      </c>
      <c r="IM298">
        <v>49.4</v>
      </c>
      <c r="IN298">
        <v>26.2</v>
      </c>
      <c r="IO298">
        <v>23.2</v>
      </c>
      <c r="IP298">
        <v>51.5</v>
      </c>
      <c r="IQ298">
        <v>26.2</v>
      </c>
      <c r="IR298">
        <v>25.3</v>
      </c>
      <c r="IU298">
        <v>95.27</v>
      </c>
      <c r="IV298">
        <v>0</v>
      </c>
      <c r="IW298">
        <v>101.79</v>
      </c>
      <c r="IX298">
        <v>0</v>
      </c>
      <c r="IY298">
        <v>95.27</v>
      </c>
      <c r="IZ298">
        <v>0</v>
      </c>
      <c r="JA298">
        <v>215.14</v>
      </c>
      <c r="JB298">
        <v>0</v>
      </c>
      <c r="JK298">
        <v>1</v>
      </c>
      <c r="JL298">
        <v>5.9956100000000001</v>
      </c>
      <c r="JM298">
        <v>5.9956100000000001</v>
      </c>
      <c r="JP298">
        <v>9858.27</v>
      </c>
      <c r="JQ298">
        <v>5.9956100000000001</v>
      </c>
      <c r="JR298">
        <v>0.47</v>
      </c>
      <c r="JS298">
        <v>0.53</v>
      </c>
      <c r="JT298">
        <v>1.48</v>
      </c>
      <c r="JU298">
        <v>0.48</v>
      </c>
      <c r="JV298">
        <v>0.52</v>
      </c>
      <c r="JW298">
        <v>1.56</v>
      </c>
      <c r="JZ298">
        <v>1</v>
      </c>
      <c r="KA298">
        <v>1</v>
      </c>
      <c r="KB298">
        <v>42.417200000000001</v>
      </c>
      <c r="KC298">
        <v>43.099200000000003</v>
      </c>
      <c r="KD298">
        <v>46.677399999999999</v>
      </c>
      <c r="KE298">
        <v>47.446300000000001</v>
      </c>
      <c r="KF298">
        <v>102.992</v>
      </c>
      <c r="KG298">
        <v>104.91</v>
      </c>
      <c r="KJ298">
        <v>35.534999999999997</v>
      </c>
      <c r="KK298">
        <v>1224.6300000000001</v>
      </c>
      <c r="KL298">
        <v>63.997900000000001</v>
      </c>
      <c r="KM298">
        <v>128.51</v>
      </c>
      <c r="KN298">
        <v>0</v>
      </c>
      <c r="KO298">
        <v>-997.1</v>
      </c>
      <c r="KP298">
        <v>0</v>
      </c>
      <c r="KQ298">
        <v>0</v>
      </c>
      <c r="KR298">
        <v>134.529</v>
      </c>
      <c r="KS298">
        <v>396.81799999999998</v>
      </c>
      <c r="KT298">
        <v>462.36</v>
      </c>
      <c r="KU298">
        <v>33.337899999999998</v>
      </c>
      <c r="KV298">
        <v>1482.62</v>
      </c>
      <c r="KW298">
        <v>0</v>
      </c>
      <c r="KX298">
        <v>0</v>
      </c>
      <c r="KY298">
        <v>0</v>
      </c>
      <c r="KZ298">
        <v>0</v>
      </c>
      <c r="LA298">
        <v>0</v>
      </c>
      <c r="LB298">
        <v>45.772500000000001</v>
      </c>
      <c r="LC298">
        <v>1294.54</v>
      </c>
      <c r="LD298">
        <v>63.997900000000001</v>
      </c>
      <c r="LE298">
        <v>126.49299999999999</v>
      </c>
      <c r="LF298">
        <v>-997.1</v>
      </c>
      <c r="LG298">
        <v>134.529</v>
      </c>
      <c r="LH298">
        <v>397.488</v>
      </c>
      <c r="LI298">
        <v>462.36</v>
      </c>
      <c r="LJ298">
        <v>33.337899999999998</v>
      </c>
      <c r="LK298">
        <v>1561.42</v>
      </c>
      <c r="LL298">
        <v>0</v>
      </c>
      <c r="LM298">
        <v>0</v>
      </c>
      <c r="LN298">
        <v>0</v>
      </c>
      <c r="LO298">
        <v>0</v>
      </c>
      <c r="LP298">
        <v>151.33099999999999</v>
      </c>
      <c r="LQ298">
        <v>2607.3200000000002</v>
      </c>
      <c r="LR298">
        <v>63.997900000000001</v>
      </c>
      <c r="LS298">
        <v>380.65199999999999</v>
      </c>
      <c r="LT298">
        <v>570.78300000000002</v>
      </c>
      <c r="LU298">
        <v>505.90699999999998</v>
      </c>
      <c r="LV298">
        <v>624.24900000000002</v>
      </c>
      <c r="LW298">
        <v>86.545199999999994</v>
      </c>
      <c r="LX298">
        <v>4990.79</v>
      </c>
      <c r="LY298">
        <v>0</v>
      </c>
      <c r="LZ298">
        <v>0</v>
      </c>
      <c r="MA298">
        <v>0</v>
      </c>
      <c r="MB298">
        <v>0</v>
      </c>
    </row>
    <row r="299" spans="1:340" x14ac:dyDescent="0.25">
      <c r="A299" s="26">
        <v>44502.642199074071</v>
      </c>
      <c r="B299" t="s">
        <v>1639</v>
      </c>
      <c r="C299" t="s">
        <v>1255</v>
      </c>
      <c r="D299">
        <v>16</v>
      </c>
      <c r="E299">
        <v>1</v>
      </c>
      <c r="F299">
        <v>2700</v>
      </c>
      <c r="G299" t="s">
        <v>87</v>
      </c>
      <c r="H299" t="s">
        <v>393</v>
      </c>
      <c r="I299">
        <v>4.42</v>
      </c>
      <c r="J299">
        <v>2</v>
      </c>
      <c r="K299">
        <v>1.9</v>
      </c>
      <c r="L299">
        <v>42.4</v>
      </c>
      <c r="O299">
        <v>5278.53</v>
      </c>
      <c r="P299">
        <v>104.871</v>
      </c>
      <c r="Q299">
        <v>345.916</v>
      </c>
      <c r="R299">
        <v>1741.51</v>
      </c>
      <c r="S299">
        <v>0</v>
      </c>
      <c r="T299">
        <v>-5082.46</v>
      </c>
      <c r="U299">
        <v>0</v>
      </c>
      <c r="V299">
        <v>0</v>
      </c>
      <c r="W299">
        <v>615.745</v>
      </c>
      <c r="X299">
        <v>2147.65</v>
      </c>
      <c r="Y299">
        <v>2371.31</v>
      </c>
      <c r="Z299">
        <v>151.51499999999999</v>
      </c>
      <c r="AA299">
        <v>7674.59</v>
      </c>
      <c r="AB299">
        <v>7470.83</v>
      </c>
      <c r="AC299">
        <v>0</v>
      </c>
      <c r="AD299">
        <v>0</v>
      </c>
      <c r="AE299">
        <v>0</v>
      </c>
      <c r="AF299">
        <v>0</v>
      </c>
      <c r="AG299">
        <v>0</v>
      </c>
      <c r="AH299">
        <v>0</v>
      </c>
      <c r="AI299">
        <v>58.53</v>
      </c>
      <c r="AJ299">
        <v>2.2400000000000002</v>
      </c>
      <c r="AK299">
        <v>3.57</v>
      </c>
      <c r="AL299">
        <v>18.89</v>
      </c>
      <c r="AM299">
        <v>0</v>
      </c>
      <c r="AN299">
        <v>-42.2</v>
      </c>
      <c r="AO299">
        <v>0</v>
      </c>
      <c r="AP299">
        <v>0</v>
      </c>
      <c r="AQ299">
        <v>7.41</v>
      </c>
      <c r="AR299">
        <v>23.21</v>
      </c>
      <c r="AS299">
        <v>25.49</v>
      </c>
      <c r="AT299">
        <v>1.7</v>
      </c>
      <c r="AU299">
        <v>98.84</v>
      </c>
      <c r="AV299">
        <v>83.23</v>
      </c>
      <c r="BI299">
        <v>0</v>
      </c>
      <c r="BJ299">
        <v>0.33406599999999997</v>
      </c>
      <c r="BK299">
        <v>3.9499699999999999E-2</v>
      </c>
      <c r="BL299">
        <v>5.16579E-2</v>
      </c>
      <c r="BM299">
        <v>0</v>
      </c>
      <c r="BN299">
        <v>-9.1825599999999993E-2</v>
      </c>
      <c r="BO299">
        <v>0</v>
      </c>
      <c r="BP299">
        <v>0</v>
      </c>
      <c r="BQ299">
        <v>0.163464</v>
      </c>
      <c r="BR299">
        <v>0.28755900000000001</v>
      </c>
      <c r="BS299">
        <v>0.35411700000000002</v>
      </c>
      <c r="BT299">
        <v>2.5823200000000001E-2</v>
      </c>
      <c r="BU299">
        <v>1.1643600000000001</v>
      </c>
      <c r="BV299">
        <v>0.42522399999999999</v>
      </c>
      <c r="BW299">
        <v>5577.55</v>
      </c>
      <c r="BX299">
        <v>214.25</v>
      </c>
      <c r="BY299">
        <v>345.916</v>
      </c>
      <c r="BZ299">
        <v>1614.94</v>
      </c>
      <c r="CA299">
        <v>-5082.46</v>
      </c>
      <c r="CB299">
        <v>615.745</v>
      </c>
      <c r="CC299">
        <v>2156.09</v>
      </c>
      <c r="CD299">
        <v>2371.31</v>
      </c>
      <c r="CE299">
        <v>151.51499999999999</v>
      </c>
      <c r="CF299">
        <v>7964.86</v>
      </c>
      <c r="CG299">
        <v>7752.66</v>
      </c>
      <c r="CH299">
        <v>0</v>
      </c>
      <c r="CI299">
        <v>0</v>
      </c>
      <c r="CJ299">
        <v>0</v>
      </c>
      <c r="CK299">
        <v>0</v>
      </c>
      <c r="CL299">
        <v>0</v>
      </c>
      <c r="CM299">
        <v>61.83</v>
      </c>
      <c r="CN299">
        <v>4.43</v>
      </c>
      <c r="CO299">
        <v>3.57</v>
      </c>
      <c r="CP299">
        <v>17.82</v>
      </c>
      <c r="CQ299">
        <v>-42.24</v>
      </c>
      <c r="CR299">
        <v>7.41</v>
      </c>
      <c r="CS299">
        <v>23.29</v>
      </c>
      <c r="CT299">
        <v>25.49</v>
      </c>
      <c r="CU299">
        <v>1.7</v>
      </c>
      <c r="CV299">
        <v>103.3</v>
      </c>
      <c r="CW299">
        <v>87.65</v>
      </c>
      <c r="DH299">
        <v>0</v>
      </c>
      <c r="DI299">
        <v>0.63713200000000003</v>
      </c>
      <c r="DJ299">
        <v>3.9499699999999999E-2</v>
      </c>
      <c r="DK299">
        <v>4.9449199999999999E-2</v>
      </c>
      <c r="DL299">
        <v>-9.1825599999999993E-2</v>
      </c>
      <c r="DM299">
        <v>0.163464</v>
      </c>
      <c r="DN299">
        <v>0.28844799999999998</v>
      </c>
      <c r="DO299">
        <v>0.35411700000000002</v>
      </c>
      <c r="DP299">
        <v>2.5823200000000001E-2</v>
      </c>
      <c r="DQ299">
        <v>1.46611</v>
      </c>
      <c r="DR299">
        <v>0.72608099999999998</v>
      </c>
      <c r="DS299" t="s">
        <v>1352</v>
      </c>
      <c r="DT299" t="s">
        <v>670</v>
      </c>
      <c r="DU299" t="s">
        <v>665</v>
      </c>
      <c r="DV299" t="s">
        <v>501</v>
      </c>
      <c r="DW299">
        <v>0.30174699999999999</v>
      </c>
      <c r="DX299">
        <v>0.30085800000000001</v>
      </c>
      <c r="DY299">
        <v>4.3</v>
      </c>
      <c r="DZ299">
        <v>5</v>
      </c>
      <c r="EC299">
        <v>5278.53</v>
      </c>
      <c r="ED299">
        <v>104.871</v>
      </c>
      <c r="EE299">
        <v>345.916</v>
      </c>
      <c r="EF299">
        <v>1741.51</v>
      </c>
      <c r="EG299">
        <v>0</v>
      </c>
      <c r="EH299">
        <v>-5082.46</v>
      </c>
      <c r="EI299">
        <v>0</v>
      </c>
      <c r="EJ299">
        <v>0</v>
      </c>
      <c r="EK299">
        <v>615.745</v>
      </c>
      <c r="EL299">
        <v>2147.65</v>
      </c>
      <c r="EM299">
        <v>2371.31</v>
      </c>
      <c r="EN299">
        <v>151.51499999999999</v>
      </c>
      <c r="EO299">
        <v>7674.59</v>
      </c>
      <c r="EP299">
        <v>0</v>
      </c>
      <c r="EQ299">
        <v>0</v>
      </c>
      <c r="ER299">
        <v>0</v>
      </c>
      <c r="ES299">
        <v>0</v>
      </c>
      <c r="ET299">
        <v>0</v>
      </c>
      <c r="EU299">
        <v>58.53</v>
      </c>
      <c r="EV299">
        <v>2.2400000000000002</v>
      </c>
      <c r="EW299">
        <v>3.57</v>
      </c>
      <c r="EX299">
        <v>18.89</v>
      </c>
      <c r="EY299">
        <v>0</v>
      </c>
      <c r="EZ299">
        <v>-42.2</v>
      </c>
      <c r="FA299">
        <v>0</v>
      </c>
      <c r="FB299">
        <v>0</v>
      </c>
      <c r="FC299">
        <v>7.41</v>
      </c>
      <c r="FD299">
        <v>23.21</v>
      </c>
      <c r="FE299">
        <v>25.49</v>
      </c>
      <c r="FF299">
        <v>1.7</v>
      </c>
      <c r="FG299">
        <v>98.84</v>
      </c>
      <c r="FT299">
        <v>0</v>
      </c>
      <c r="FU299">
        <v>0.33406599999999997</v>
      </c>
      <c r="FV299">
        <v>3.9499699999999999E-2</v>
      </c>
      <c r="FW299">
        <v>5.16579E-2</v>
      </c>
      <c r="FX299">
        <v>0</v>
      </c>
      <c r="FY299">
        <v>-9.1825599999999993E-2</v>
      </c>
      <c r="FZ299">
        <v>0</v>
      </c>
      <c r="GA299">
        <v>0</v>
      </c>
      <c r="GB299">
        <v>0.163464</v>
      </c>
      <c r="GC299">
        <v>0.28755900000000001</v>
      </c>
      <c r="GD299">
        <v>0.35411700000000002</v>
      </c>
      <c r="GE299">
        <v>2.5823200000000001E-2</v>
      </c>
      <c r="GF299">
        <v>1.1643600000000001</v>
      </c>
      <c r="GG299">
        <v>7651.46</v>
      </c>
      <c r="GH299">
        <v>541.41899999999998</v>
      </c>
      <c r="GI299">
        <v>345.916</v>
      </c>
      <c r="GJ299">
        <v>3643.17</v>
      </c>
      <c r="GK299">
        <v>2615</v>
      </c>
      <c r="GL299">
        <v>2596</v>
      </c>
      <c r="GM299">
        <v>3146.01</v>
      </c>
      <c r="GN299">
        <v>327.5</v>
      </c>
      <c r="GO299">
        <v>20866.5</v>
      </c>
      <c r="GP299">
        <v>0</v>
      </c>
      <c r="GQ299">
        <v>0</v>
      </c>
      <c r="GR299">
        <v>0</v>
      </c>
      <c r="GS299">
        <v>0</v>
      </c>
      <c r="GT299">
        <v>84.22</v>
      </c>
      <c r="GU299">
        <v>9.0399999999999991</v>
      </c>
      <c r="GV299">
        <v>3.57</v>
      </c>
      <c r="GW299">
        <v>38.76</v>
      </c>
      <c r="GX299">
        <v>31.5</v>
      </c>
      <c r="GY299">
        <v>27.78</v>
      </c>
      <c r="GZ299">
        <v>34.119999999999997</v>
      </c>
      <c r="HA299">
        <v>4.04</v>
      </c>
      <c r="HB299">
        <v>233.03</v>
      </c>
      <c r="HC299">
        <v>84.22</v>
      </c>
      <c r="HD299">
        <v>9.0399999999999991</v>
      </c>
      <c r="HE299">
        <v>3.57</v>
      </c>
      <c r="HF299">
        <v>38.76</v>
      </c>
      <c r="HG299">
        <v>31.5</v>
      </c>
      <c r="HH299">
        <v>27.78</v>
      </c>
      <c r="HI299">
        <v>34.119999999999997</v>
      </c>
      <c r="HJ299">
        <v>4.04</v>
      </c>
      <c r="HK299">
        <v>233.03</v>
      </c>
      <c r="ID299">
        <v>0</v>
      </c>
      <c r="IE299">
        <v>1.0464800000000001</v>
      </c>
      <c r="IF299">
        <v>3.9499699999999999E-2</v>
      </c>
      <c r="IG299">
        <v>0.440606</v>
      </c>
      <c r="IH299">
        <v>0.76358999999999999</v>
      </c>
      <c r="II299">
        <v>0.38997300000000001</v>
      </c>
      <c r="IJ299">
        <v>0.515185</v>
      </c>
      <c r="IK299">
        <v>6.9275500000000004E-2</v>
      </c>
      <c r="IL299">
        <v>3.2646099999999998</v>
      </c>
      <c r="IM299">
        <v>60.5</v>
      </c>
      <c r="IN299">
        <v>18.100000000000001</v>
      </c>
      <c r="IO299">
        <v>42.4</v>
      </c>
      <c r="IP299">
        <v>62.5</v>
      </c>
      <c r="IQ299">
        <v>18.2</v>
      </c>
      <c r="IR299">
        <v>44.3</v>
      </c>
      <c r="IU299">
        <v>83.23</v>
      </c>
      <c r="IV299">
        <v>0</v>
      </c>
      <c r="IW299">
        <v>87.65</v>
      </c>
      <c r="IX299">
        <v>0</v>
      </c>
      <c r="IY299">
        <v>83.23</v>
      </c>
      <c r="IZ299">
        <v>0</v>
      </c>
      <c r="JA299">
        <v>135.59</v>
      </c>
      <c r="JB299">
        <v>0</v>
      </c>
      <c r="JK299">
        <v>1</v>
      </c>
      <c r="JL299">
        <v>3.09266</v>
      </c>
      <c r="JM299">
        <v>3.09266</v>
      </c>
      <c r="JP299">
        <v>5083.9399999999996</v>
      </c>
      <c r="JQ299">
        <v>3.09266</v>
      </c>
      <c r="JR299">
        <v>0.28999999999999998</v>
      </c>
      <c r="JS299">
        <v>0.24</v>
      </c>
      <c r="JT299">
        <v>1.92</v>
      </c>
      <c r="JU299">
        <v>0.28999999999999998</v>
      </c>
      <c r="JV299">
        <v>0.24</v>
      </c>
      <c r="JW299">
        <v>2</v>
      </c>
      <c r="JZ299">
        <v>1</v>
      </c>
      <c r="KA299">
        <v>1</v>
      </c>
      <c r="KB299">
        <v>19.810500000000001</v>
      </c>
      <c r="KC299">
        <v>20.031099999999999</v>
      </c>
      <c r="KD299">
        <v>20.092500000000001</v>
      </c>
      <c r="KE299">
        <v>20.318899999999999</v>
      </c>
      <c r="KF299">
        <v>29.599599999999999</v>
      </c>
      <c r="KG299">
        <v>30.02</v>
      </c>
      <c r="KJ299">
        <v>1058.71</v>
      </c>
      <c r="KK299">
        <v>28.311800000000002</v>
      </c>
      <c r="KL299">
        <v>64.1464</v>
      </c>
      <c r="KM299">
        <v>302.54599999999999</v>
      </c>
      <c r="KN299">
        <v>0</v>
      </c>
      <c r="KO299">
        <v>-528.60299999999995</v>
      </c>
      <c r="KP299">
        <v>0</v>
      </c>
      <c r="KQ299">
        <v>0</v>
      </c>
      <c r="KR299">
        <v>134.529</v>
      </c>
      <c r="KS299">
        <v>368.51299999999998</v>
      </c>
      <c r="KT299">
        <v>462.36</v>
      </c>
      <c r="KU299">
        <v>33.337899999999998</v>
      </c>
      <c r="KV299">
        <v>1923.85</v>
      </c>
      <c r="KW299">
        <v>0</v>
      </c>
      <c r="KX299">
        <v>0</v>
      </c>
      <c r="KY299">
        <v>0</v>
      </c>
      <c r="KZ299">
        <v>0</v>
      </c>
      <c r="LA299">
        <v>0</v>
      </c>
      <c r="LB299">
        <v>1121.82</v>
      </c>
      <c r="LC299">
        <v>57.996499999999997</v>
      </c>
      <c r="LD299">
        <v>64.1464</v>
      </c>
      <c r="LE299">
        <v>285.20299999999997</v>
      </c>
      <c r="LF299">
        <v>-528.60299999999995</v>
      </c>
      <c r="LG299">
        <v>134.529</v>
      </c>
      <c r="LH299">
        <v>369.85199999999998</v>
      </c>
      <c r="LI299">
        <v>462.36</v>
      </c>
      <c r="LJ299">
        <v>33.337899999999998</v>
      </c>
      <c r="LK299">
        <v>2000.64</v>
      </c>
      <c r="LL299">
        <v>0</v>
      </c>
      <c r="LM299">
        <v>0</v>
      </c>
      <c r="LN299">
        <v>0</v>
      </c>
      <c r="LO299">
        <v>0</v>
      </c>
      <c r="LP299">
        <v>1507.29</v>
      </c>
      <c r="LQ299">
        <v>129.69399999999999</v>
      </c>
      <c r="LR299">
        <v>64.1464</v>
      </c>
      <c r="LS299">
        <v>645.06600000000003</v>
      </c>
      <c r="LT299">
        <v>570.78300000000002</v>
      </c>
      <c r="LU299">
        <v>505.90699999999998</v>
      </c>
      <c r="LV299">
        <v>624.24900000000002</v>
      </c>
      <c r="LW299">
        <v>86.545199999999994</v>
      </c>
      <c r="LX299">
        <v>4133.68</v>
      </c>
      <c r="LY299">
        <v>0</v>
      </c>
      <c r="LZ299">
        <v>0</v>
      </c>
      <c r="MA299">
        <v>0</v>
      </c>
      <c r="MB299">
        <v>0</v>
      </c>
    </row>
    <row r="300" spans="1:340" x14ac:dyDescent="0.25">
      <c r="A300" s="26">
        <v>44502.642743055556</v>
      </c>
      <c r="B300" t="s">
        <v>1640</v>
      </c>
      <c r="C300" t="s">
        <v>1257</v>
      </c>
      <c r="D300">
        <v>1</v>
      </c>
      <c r="E300">
        <v>8</v>
      </c>
      <c r="F300">
        <v>6960</v>
      </c>
      <c r="G300" t="s">
        <v>87</v>
      </c>
      <c r="H300" t="s">
        <v>112</v>
      </c>
      <c r="I300">
        <v>-0.47</v>
      </c>
      <c r="J300">
        <v>-0.1</v>
      </c>
      <c r="K300">
        <v>-0.2</v>
      </c>
      <c r="L300">
        <v>43.7</v>
      </c>
      <c r="O300">
        <v>6000.15</v>
      </c>
      <c r="P300">
        <v>0</v>
      </c>
      <c r="Q300">
        <v>1100.08</v>
      </c>
      <c r="R300">
        <v>10545.4</v>
      </c>
      <c r="S300">
        <v>0</v>
      </c>
      <c r="T300">
        <v>-21958.6</v>
      </c>
      <c r="U300">
        <v>0</v>
      </c>
      <c r="V300">
        <v>0</v>
      </c>
      <c r="W300">
        <v>2033.7</v>
      </c>
      <c r="X300">
        <v>12809.6</v>
      </c>
      <c r="Y300">
        <v>12062</v>
      </c>
      <c r="Z300">
        <v>433.91399999999999</v>
      </c>
      <c r="AA300">
        <v>23026.1</v>
      </c>
      <c r="AB300">
        <v>17645.599999999999</v>
      </c>
      <c r="AC300">
        <v>0</v>
      </c>
      <c r="AD300">
        <v>0</v>
      </c>
      <c r="AE300">
        <v>0</v>
      </c>
      <c r="AF300">
        <v>0</v>
      </c>
      <c r="AG300">
        <v>0</v>
      </c>
      <c r="AH300">
        <v>0</v>
      </c>
      <c r="AI300">
        <v>22.97</v>
      </c>
      <c r="AJ300">
        <v>0</v>
      </c>
      <c r="AK300">
        <v>4.42</v>
      </c>
      <c r="AL300">
        <v>43.66</v>
      </c>
      <c r="AM300">
        <v>0</v>
      </c>
      <c r="AN300">
        <v>-74.31</v>
      </c>
      <c r="AO300">
        <v>0</v>
      </c>
      <c r="AP300">
        <v>0</v>
      </c>
      <c r="AQ300">
        <v>9.66</v>
      </c>
      <c r="AR300">
        <v>54.12</v>
      </c>
      <c r="AS300">
        <v>50.84</v>
      </c>
      <c r="AT300">
        <v>1.9</v>
      </c>
      <c r="AU300">
        <v>113.26</v>
      </c>
      <c r="AV300">
        <v>71.05</v>
      </c>
      <c r="BI300">
        <v>1.5109999999999999E-4</v>
      </c>
      <c r="BJ300">
        <v>0</v>
      </c>
      <c r="BK300">
        <v>0.12561700000000001</v>
      </c>
      <c r="BL300">
        <v>0.98658299999999999</v>
      </c>
      <c r="BM300">
        <v>0</v>
      </c>
      <c r="BN300">
        <v>-0.64268599999999998</v>
      </c>
      <c r="BO300">
        <v>0</v>
      </c>
      <c r="BP300">
        <v>0</v>
      </c>
      <c r="BQ300">
        <v>0.53989299999999996</v>
      </c>
      <c r="BR300">
        <v>2.1464500000000002</v>
      </c>
      <c r="BS300">
        <v>1.82348</v>
      </c>
      <c r="BT300">
        <v>7.39533E-2</v>
      </c>
      <c r="BU300">
        <v>5.0534400000000002</v>
      </c>
      <c r="BV300">
        <v>1.1123499999999999</v>
      </c>
      <c r="BW300">
        <v>5826.25</v>
      </c>
      <c r="BX300">
        <v>0</v>
      </c>
      <c r="BY300">
        <v>1100.08</v>
      </c>
      <c r="BZ300">
        <v>10545.4</v>
      </c>
      <c r="CA300">
        <v>-21958.6</v>
      </c>
      <c r="CB300">
        <v>2033.7</v>
      </c>
      <c r="CC300">
        <v>12834.2</v>
      </c>
      <c r="CD300">
        <v>12062</v>
      </c>
      <c r="CE300">
        <v>433.91399999999999</v>
      </c>
      <c r="CF300">
        <v>22876.799999999999</v>
      </c>
      <c r="CG300">
        <v>17471.7</v>
      </c>
      <c r="CH300">
        <v>0</v>
      </c>
      <c r="CI300">
        <v>0</v>
      </c>
      <c r="CJ300">
        <v>0</v>
      </c>
      <c r="CK300">
        <v>0</v>
      </c>
      <c r="CL300">
        <v>0</v>
      </c>
      <c r="CM300">
        <v>22.5</v>
      </c>
      <c r="CN300">
        <v>0</v>
      </c>
      <c r="CO300">
        <v>4.42</v>
      </c>
      <c r="CP300">
        <v>43.66</v>
      </c>
      <c r="CQ300">
        <v>-74.290000000000006</v>
      </c>
      <c r="CR300">
        <v>9.66</v>
      </c>
      <c r="CS300">
        <v>54.22</v>
      </c>
      <c r="CT300">
        <v>50.84</v>
      </c>
      <c r="CU300">
        <v>1.9</v>
      </c>
      <c r="CV300">
        <v>112.91</v>
      </c>
      <c r="CW300">
        <v>70.58</v>
      </c>
      <c r="DH300">
        <v>1.5109999999999999E-4</v>
      </c>
      <c r="DI300">
        <v>0</v>
      </c>
      <c r="DJ300">
        <v>0.12561700000000001</v>
      </c>
      <c r="DK300">
        <v>0.98658299999999999</v>
      </c>
      <c r="DL300">
        <v>-0.64268599999999998</v>
      </c>
      <c r="DM300">
        <v>0.53989299999999996</v>
      </c>
      <c r="DN300">
        <v>2.1552899999999999</v>
      </c>
      <c r="DO300">
        <v>1.82348</v>
      </c>
      <c r="DP300">
        <v>7.39533E-2</v>
      </c>
      <c r="DQ300">
        <v>5.0622800000000003</v>
      </c>
      <c r="DR300">
        <v>1.1123499999999999</v>
      </c>
      <c r="DS300" t="s">
        <v>1352</v>
      </c>
      <c r="DT300" t="s">
        <v>670</v>
      </c>
      <c r="DU300" t="s">
        <v>665</v>
      </c>
      <c r="DV300" t="s">
        <v>501</v>
      </c>
      <c r="DW300">
        <v>8.8403900000000001E-3</v>
      </c>
      <c r="DX300">
        <v>0</v>
      </c>
      <c r="DY300">
        <v>-0.3</v>
      </c>
      <c r="DZ300">
        <v>-0.7</v>
      </c>
      <c r="EC300">
        <v>6000.15</v>
      </c>
      <c r="ED300">
        <v>0</v>
      </c>
      <c r="EE300">
        <v>1100.08</v>
      </c>
      <c r="EF300">
        <v>10545.4</v>
      </c>
      <c r="EG300">
        <v>0</v>
      </c>
      <c r="EH300">
        <v>-21958.6</v>
      </c>
      <c r="EI300">
        <v>0</v>
      </c>
      <c r="EJ300">
        <v>0</v>
      </c>
      <c r="EK300">
        <v>2033.7</v>
      </c>
      <c r="EL300">
        <v>12809.6</v>
      </c>
      <c r="EM300">
        <v>12062</v>
      </c>
      <c r="EN300">
        <v>433.91399999999999</v>
      </c>
      <c r="EO300">
        <v>23026.1</v>
      </c>
      <c r="EP300">
        <v>0</v>
      </c>
      <c r="EQ300">
        <v>0</v>
      </c>
      <c r="ER300">
        <v>0</v>
      </c>
      <c r="ES300">
        <v>0</v>
      </c>
      <c r="ET300">
        <v>0</v>
      </c>
      <c r="EU300">
        <v>22.97</v>
      </c>
      <c r="EV300">
        <v>0</v>
      </c>
      <c r="EW300">
        <v>4.42</v>
      </c>
      <c r="EX300">
        <v>43.66</v>
      </c>
      <c r="EY300">
        <v>0</v>
      </c>
      <c r="EZ300">
        <v>-74.31</v>
      </c>
      <c r="FA300">
        <v>0</v>
      </c>
      <c r="FB300">
        <v>0</v>
      </c>
      <c r="FC300">
        <v>9.66</v>
      </c>
      <c r="FD300">
        <v>54.12</v>
      </c>
      <c r="FE300">
        <v>50.84</v>
      </c>
      <c r="FF300">
        <v>1.9</v>
      </c>
      <c r="FG300">
        <v>113.26</v>
      </c>
      <c r="FT300">
        <v>1.5109999999999999E-4</v>
      </c>
      <c r="FU300">
        <v>0</v>
      </c>
      <c r="FV300">
        <v>0.12561700000000001</v>
      </c>
      <c r="FW300">
        <v>0.98658299999999999</v>
      </c>
      <c r="FX300">
        <v>0</v>
      </c>
      <c r="FY300">
        <v>-0.64268599999999998</v>
      </c>
      <c r="FZ300">
        <v>0</v>
      </c>
      <c r="GA300">
        <v>0</v>
      </c>
      <c r="GB300">
        <v>0.53989299999999996</v>
      </c>
      <c r="GC300">
        <v>2.1464500000000002</v>
      </c>
      <c r="GD300">
        <v>1.82348</v>
      </c>
      <c r="GE300">
        <v>7.39533E-2</v>
      </c>
      <c r="GF300">
        <v>5.0534400000000002</v>
      </c>
      <c r="GG300">
        <v>8198.35</v>
      </c>
      <c r="GH300">
        <v>0.98891899999999999</v>
      </c>
      <c r="GI300">
        <v>1100.08</v>
      </c>
      <c r="GJ300">
        <v>20320.7</v>
      </c>
      <c r="GK300">
        <v>5894.96</v>
      </c>
      <c r="GL300">
        <v>15077.5</v>
      </c>
      <c r="GM300">
        <v>10697.7</v>
      </c>
      <c r="GN300">
        <v>540.49900000000002</v>
      </c>
      <c r="GO300">
        <v>61830.9</v>
      </c>
      <c r="GP300">
        <v>0</v>
      </c>
      <c r="GQ300">
        <v>0</v>
      </c>
      <c r="GR300">
        <v>0</v>
      </c>
      <c r="GS300">
        <v>0</v>
      </c>
      <c r="GT300">
        <v>31.75</v>
      </c>
      <c r="GU300">
        <v>0</v>
      </c>
      <c r="GV300">
        <v>4.42</v>
      </c>
      <c r="GW300">
        <v>85.43</v>
      </c>
      <c r="GX300">
        <v>27.68</v>
      </c>
      <c r="GY300">
        <v>62.52</v>
      </c>
      <c r="GZ300">
        <v>45.1</v>
      </c>
      <c r="HA300">
        <v>2.52</v>
      </c>
      <c r="HB300">
        <v>259.42</v>
      </c>
      <c r="HC300">
        <v>31.75</v>
      </c>
      <c r="HD300">
        <v>0</v>
      </c>
      <c r="HE300">
        <v>4.42</v>
      </c>
      <c r="HF300">
        <v>85.43</v>
      </c>
      <c r="HG300">
        <v>27.68</v>
      </c>
      <c r="HH300">
        <v>62.52</v>
      </c>
      <c r="HI300">
        <v>45.1</v>
      </c>
      <c r="HJ300">
        <v>2.52</v>
      </c>
      <c r="HK300">
        <v>259.42</v>
      </c>
      <c r="ID300">
        <v>1.5109999999999999E-4</v>
      </c>
      <c r="IE300">
        <v>0</v>
      </c>
      <c r="IF300">
        <v>0.12561700000000001</v>
      </c>
      <c r="IG300">
        <v>2.7366600000000001</v>
      </c>
      <c r="IH300">
        <v>1.7213499999999999</v>
      </c>
      <c r="II300">
        <v>2.2057600000000002</v>
      </c>
      <c r="IJ300">
        <v>1.7518499999999999</v>
      </c>
      <c r="IK300">
        <v>0.114331</v>
      </c>
      <c r="IL300">
        <v>8.6557099999999991</v>
      </c>
      <c r="IM300">
        <v>72.3</v>
      </c>
      <c r="IN300">
        <v>28.6</v>
      </c>
      <c r="IO300">
        <v>43.7</v>
      </c>
      <c r="IP300">
        <v>72.2</v>
      </c>
      <c r="IQ300">
        <v>28.7</v>
      </c>
      <c r="IR300">
        <v>43.5</v>
      </c>
      <c r="IU300">
        <v>71.05</v>
      </c>
      <c r="IV300">
        <v>0</v>
      </c>
      <c r="IW300">
        <v>70.58</v>
      </c>
      <c r="IX300">
        <v>0</v>
      </c>
      <c r="IY300">
        <v>71.05</v>
      </c>
      <c r="IZ300">
        <v>0</v>
      </c>
      <c r="JA300">
        <v>121.6</v>
      </c>
      <c r="JB300">
        <v>0</v>
      </c>
      <c r="JK300">
        <v>1</v>
      </c>
      <c r="JL300">
        <v>17.162600000000001</v>
      </c>
      <c r="JM300">
        <v>17.162600000000001</v>
      </c>
      <c r="JP300">
        <v>21965.1</v>
      </c>
      <c r="JQ300">
        <v>17.162600000000001</v>
      </c>
      <c r="JR300">
        <v>2.08</v>
      </c>
      <c r="JS300">
        <v>1.3</v>
      </c>
      <c r="JT300">
        <v>5.63</v>
      </c>
      <c r="JU300">
        <v>2.08</v>
      </c>
      <c r="JV300">
        <v>1.31</v>
      </c>
      <c r="JW300">
        <v>5.61</v>
      </c>
      <c r="JZ300">
        <v>2</v>
      </c>
      <c r="KA300">
        <v>8</v>
      </c>
      <c r="KB300">
        <v>32.168799999999997</v>
      </c>
      <c r="KC300">
        <v>32.457900000000002</v>
      </c>
      <c r="KD300">
        <v>32.168500000000002</v>
      </c>
      <c r="KE300">
        <v>32.457599999999999</v>
      </c>
      <c r="KF300">
        <v>42.539700000000003</v>
      </c>
      <c r="KG300">
        <v>43.040500000000002</v>
      </c>
      <c r="KJ300">
        <v>1247.81</v>
      </c>
      <c r="KK300">
        <v>0</v>
      </c>
      <c r="KL300">
        <v>219.49799999999999</v>
      </c>
      <c r="KM300">
        <v>2084.61</v>
      </c>
      <c r="KN300">
        <v>0</v>
      </c>
      <c r="KO300">
        <v>-3384.34</v>
      </c>
      <c r="KP300">
        <v>0</v>
      </c>
      <c r="KQ300">
        <v>0</v>
      </c>
      <c r="KR300">
        <v>441.303</v>
      </c>
      <c r="KS300">
        <v>2459.58</v>
      </c>
      <c r="KT300">
        <v>2466.0500000000002</v>
      </c>
      <c r="KU300">
        <v>95.033199999999994</v>
      </c>
      <c r="KV300">
        <v>5629.54</v>
      </c>
      <c r="KW300">
        <v>0</v>
      </c>
      <c r="KX300">
        <v>0</v>
      </c>
      <c r="KY300">
        <v>0</v>
      </c>
      <c r="KZ300">
        <v>0</v>
      </c>
      <c r="LA300">
        <v>0</v>
      </c>
      <c r="LB300">
        <v>1219.68</v>
      </c>
      <c r="LC300">
        <v>0</v>
      </c>
      <c r="LD300">
        <v>219.49799999999999</v>
      </c>
      <c r="LE300">
        <v>2084.61</v>
      </c>
      <c r="LF300">
        <v>-3384.34</v>
      </c>
      <c r="LG300">
        <v>441.303</v>
      </c>
      <c r="LH300">
        <v>2464.84</v>
      </c>
      <c r="LI300">
        <v>2466.0500000000002</v>
      </c>
      <c r="LJ300">
        <v>95.033199999999994</v>
      </c>
      <c r="LK300">
        <v>5606.67</v>
      </c>
      <c r="LL300">
        <v>0</v>
      </c>
      <c r="LM300">
        <v>0</v>
      </c>
      <c r="LN300">
        <v>0</v>
      </c>
      <c r="LO300">
        <v>0</v>
      </c>
      <c r="LP300">
        <v>1718.2</v>
      </c>
      <c r="LQ300">
        <v>0.27740399999999998</v>
      </c>
      <c r="LR300">
        <v>219.49799999999999</v>
      </c>
      <c r="LS300">
        <v>3953.51</v>
      </c>
      <c r="LT300">
        <v>1278.6099999999999</v>
      </c>
      <c r="LU300">
        <v>3076.41</v>
      </c>
      <c r="LV300">
        <v>2209.0100000000002</v>
      </c>
      <c r="LW300">
        <v>129.84899999999999</v>
      </c>
      <c r="LX300">
        <v>12585.4</v>
      </c>
      <c r="LY300">
        <v>0</v>
      </c>
      <c r="LZ300">
        <v>0</v>
      </c>
      <c r="MA300">
        <v>0</v>
      </c>
      <c r="MB300">
        <v>0</v>
      </c>
    </row>
    <row r="301" spans="1:340" x14ac:dyDescent="0.25">
      <c r="A301" s="26">
        <v>44502.643287037034</v>
      </c>
      <c r="B301" t="s">
        <v>1641</v>
      </c>
      <c r="C301" t="s">
        <v>1259</v>
      </c>
      <c r="D301">
        <v>2</v>
      </c>
      <c r="E301">
        <v>8</v>
      </c>
      <c r="F301">
        <v>6960</v>
      </c>
      <c r="G301" t="s">
        <v>87</v>
      </c>
      <c r="H301" t="s">
        <v>393</v>
      </c>
      <c r="I301">
        <v>1.62</v>
      </c>
      <c r="J301">
        <v>0.7</v>
      </c>
      <c r="K301">
        <v>0.6</v>
      </c>
      <c r="L301">
        <v>36.200000000000003</v>
      </c>
      <c r="O301">
        <v>5733.7</v>
      </c>
      <c r="P301">
        <v>286.09199999999998</v>
      </c>
      <c r="Q301">
        <v>1100.08</v>
      </c>
      <c r="R301">
        <v>6774.3</v>
      </c>
      <c r="S301">
        <v>0</v>
      </c>
      <c r="T301">
        <v>-22489</v>
      </c>
      <c r="U301">
        <v>0</v>
      </c>
      <c r="V301">
        <v>0</v>
      </c>
      <c r="W301">
        <v>2033.7</v>
      </c>
      <c r="X301">
        <v>12881.1</v>
      </c>
      <c r="Y301">
        <v>12062</v>
      </c>
      <c r="Z301">
        <v>433.91399999999999</v>
      </c>
      <c r="AA301">
        <v>18815.900000000001</v>
      </c>
      <c r="AB301">
        <v>13894.2</v>
      </c>
      <c r="AC301">
        <v>0</v>
      </c>
      <c r="AD301">
        <v>0</v>
      </c>
      <c r="AE301">
        <v>0</v>
      </c>
      <c r="AF301">
        <v>0</v>
      </c>
      <c r="AG301">
        <v>0</v>
      </c>
      <c r="AH301">
        <v>0</v>
      </c>
      <c r="AI301">
        <v>20.74</v>
      </c>
      <c r="AJ301">
        <v>6.93</v>
      </c>
      <c r="AK301">
        <v>4.3899999999999997</v>
      </c>
      <c r="AL301">
        <v>27.2</v>
      </c>
      <c r="AM301">
        <v>0</v>
      </c>
      <c r="AN301">
        <v>-76.95</v>
      </c>
      <c r="AO301">
        <v>0</v>
      </c>
      <c r="AP301">
        <v>0</v>
      </c>
      <c r="AQ301">
        <v>9.15</v>
      </c>
      <c r="AR301">
        <v>53.75</v>
      </c>
      <c r="AS301">
        <v>49.71</v>
      </c>
      <c r="AT301">
        <v>1.83</v>
      </c>
      <c r="AU301">
        <v>96.75</v>
      </c>
      <c r="AV301">
        <v>59.26</v>
      </c>
      <c r="BI301" s="27">
        <v>3.16878E-14</v>
      </c>
      <c r="BJ301">
        <v>0.96202299999999996</v>
      </c>
      <c r="BK301">
        <v>0.12561700000000001</v>
      </c>
      <c r="BL301">
        <v>0.84157499999999996</v>
      </c>
      <c r="BM301">
        <v>0</v>
      </c>
      <c r="BN301">
        <v>-0.45968100000000001</v>
      </c>
      <c r="BO301">
        <v>0</v>
      </c>
      <c r="BP301">
        <v>0</v>
      </c>
      <c r="BQ301">
        <v>0.53989299999999996</v>
      </c>
      <c r="BR301">
        <v>2.16926</v>
      </c>
      <c r="BS301">
        <v>1.82348</v>
      </c>
      <c r="BT301">
        <v>7.39533E-2</v>
      </c>
      <c r="BU301">
        <v>6.0761200000000004</v>
      </c>
      <c r="BV301">
        <v>1.9292100000000001</v>
      </c>
      <c r="BW301">
        <v>5673.59</v>
      </c>
      <c r="BX301">
        <v>425.25700000000001</v>
      </c>
      <c r="BY301">
        <v>1100.08</v>
      </c>
      <c r="BZ301">
        <v>6755.37</v>
      </c>
      <c r="CA301">
        <v>-22489</v>
      </c>
      <c r="CB301">
        <v>2033.7</v>
      </c>
      <c r="CC301">
        <v>12896.4</v>
      </c>
      <c r="CD301">
        <v>12062</v>
      </c>
      <c r="CE301">
        <v>433.91399999999999</v>
      </c>
      <c r="CF301">
        <v>18891.3</v>
      </c>
      <c r="CG301">
        <v>13954.3</v>
      </c>
      <c r="CH301">
        <v>0</v>
      </c>
      <c r="CI301">
        <v>0</v>
      </c>
      <c r="CJ301">
        <v>0</v>
      </c>
      <c r="CK301">
        <v>0</v>
      </c>
      <c r="CL301">
        <v>0</v>
      </c>
      <c r="CM301">
        <v>20.54</v>
      </c>
      <c r="CN301">
        <v>8.83</v>
      </c>
      <c r="CO301">
        <v>4.3899999999999997</v>
      </c>
      <c r="CP301">
        <v>27.12</v>
      </c>
      <c r="CQ301">
        <v>-76.95</v>
      </c>
      <c r="CR301">
        <v>9.15</v>
      </c>
      <c r="CS301">
        <v>53.82</v>
      </c>
      <c r="CT301">
        <v>49.71</v>
      </c>
      <c r="CU301">
        <v>1.83</v>
      </c>
      <c r="CV301">
        <v>98.44</v>
      </c>
      <c r="CW301">
        <v>60.88</v>
      </c>
      <c r="DH301" s="27">
        <v>3.16878E-14</v>
      </c>
      <c r="DI301">
        <v>1.2885899999999999</v>
      </c>
      <c r="DJ301">
        <v>0.12561700000000001</v>
      </c>
      <c r="DK301">
        <v>0.850464</v>
      </c>
      <c r="DL301">
        <v>-0.45968100000000001</v>
      </c>
      <c r="DM301">
        <v>0.53989299999999996</v>
      </c>
      <c r="DN301">
        <v>2.1728499999999999</v>
      </c>
      <c r="DO301">
        <v>1.82348</v>
      </c>
      <c r="DP301">
        <v>7.39533E-2</v>
      </c>
      <c r="DQ301">
        <v>6.4151600000000002</v>
      </c>
      <c r="DR301">
        <v>2.2646700000000002</v>
      </c>
      <c r="DS301" t="s">
        <v>1352</v>
      </c>
      <c r="DT301" t="s">
        <v>670</v>
      </c>
      <c r="DU301" t="s">
        <v>665</v>
      </c>
      <c r="DV301" t="s">
        <v>501</v>
      </c>
      <c r="DW301">
        <v>0.33904600000000001</v>
      </c>
      <c r="DX301">
        <v>0.33545399999999997</v>
      </c>
      <c r="DY301">
        <v>1.7</v>
      </c>
      <c r="DZ301">
        <v>2.7</v>
      </c>
      <c r="EC301">
        <v>5733.7</v>
      </c>
      <c r="ED301">
        <v>286.09199999999998</v>
      </c>
      <c r="EE301">
        <v>1100.08</v>
      </c>
      <c r="EF301">
        <v>6774.3</v>
      </c>
      <c r="EG301">
        <v>0</v>
      </c>
      <c r="EH301">
        <v>-22489</v>
      </c>
      <c r="EI301">
        <v>0</v>
      </c>
      <c r="EJ301">
        <v>0</v>
      </c>
      <c r="EK301">
        <v>2033.7</v>
      </c>
      <c r="EL301">
        <v>12881.1</v>
      </c>
      <c r="EM301">
        <v>12062</v>
      </c>
      <c r="EN301">
        <v>433.91399999999999</v>
      </c>
      <c r="EO301">
        <v>18815.900000000001</v>
      </c>
      <c r="EP301">
        <v>0</v>
      </c>
      <c r="EQ301">
        <v>0</v>
      </c>
      <c r="ER301">
        <v>0</v>
      </c>
      <c r="ES301">
        <v>0</v>
      </c>
      <c r="ET301">
        <v>0</v>
      </c>
      <c r="EU301">
        <v>20.74</v>
      </c>
      <c r="EV301">
        <v>6.93</v>
      </c>
      <c r="EW301">
        <v>4.3899999999999997</v>
      </c>
      <c r="EX301">
        <v>27.2</v>
      </c>
      <c r="EY301">
        <v>0</v>
      </c>
      <c r="EZ301">
        <v>-76.95</v>
      </c>
      <c r="FA301">
        <v>0</v>
      </c>
      <c r="FB301">
        <v>0</v>
      </c>
      <c r="FC301">
        <v>9.15</v>
      </c>
      <c r="FD301">
        <v>53.75</v>
      </c>
      <c r="FE301">
        <v>49.71</v>
      </c>
      <c r="FF301">
        <v>1.83</v>
      </c>
      <c r="FG301">
        <v>96.75</v>
      </c>
      <c r="FT301" s="27">
        <v>3.16878E-14</v>
      </c>
      <c r="FU301">
        <v>0.96202299999999996</v>
      </c>
      <c r="FV301">
        <v>0.12561700000000001</v>
      </c>
      <c r="FW301">
        <v>0.84157499999999996</v>
      </c>
      <c r="FX301">
        <v>0</v>
      </c>
      <c r="FY301">
        <v>-0.45968100000000001</v>
      </c>
      <c r="FZ301">
        <v>0</v>
      </c>
      <c r="GA301">
        <v>0</v>
      </c>
      <c r="GB301">
        <v>0.53989299999999996</v>
      </c>
      <c r="GC301">
        <v>2.16926</v>
      </c>
      <c r="GD301">
        <v>1.82348</v>
      </c>
      <c r="GE301">
        <v>7.39533E-2</v>
      </c>
      <c r="GF301">
        <v>6.0761200000000004</v>
      </c>
      <c r="GG301">
        <v>9372.66</v>
      </c>
      <c r="GH301">
        <v>1208.05</v>
      </c>
      <c r="GI301">
        <v>1100.08</v>
      </c>
      <c r="GJ301">
        <v>17736.900000000001</v>
      </c>
      <c r="GK301">
        <v>5894.96</v>
      </c>
      <c r="GL301">
        <v>15077.5</v>
      </c>
      <c r="GM301">
        <v>10697.7</v>
      </c>
      <c r="GN301">
        <v>540.49900000000002</v>
      </c>
      <c r="GO301">
        <v>61628.4</v>
      </c>
      <c r="GP301">
        <v>0</v>
      </c>
      <c r="GQ301">
        <v>0</v>
      </c>
      <c r="GR301">
        <v>0</v>
      </c>
      <c r="GS301">
        <v>0</v>
      </c>
      <c r="GT301">
        <v>34</v>
      </c>
      <c r="GU301">
        <v>21.1</v>
      </c>
      <c r="GV301">
        <v>4.3899999999999997</v>
      </c>
      <c r="GW301">
        <v>72</v>
      </c>
      <c r="GX301">
        <v>27.08</v>
      </c>
      <c r="GY301">
        <v>61.93</v>
      </c>
      <c r="GZ301">
        <v>44.65</v>
      </c>
      <c r="HA301">
        <v>2.41</v>
      </c>
      <c r="HB301">
        <v>267.56</v>
      </c>
      <c r="HC301">
        <v>34</v>
      </c>
      <c r="HD301">
        <v>21.1</v>
      </c>
      <c r="HE301">
        <v>4.3899999999999997</v>
      </c>
      <c r="HF301">
        <v>72</v>
      </c>
      <c r="HG301">
        <v>27.08</v>
      </c>
      <c r="HH301">
        <v>61.93</v>
      </c>
      <c r="HI301">
        <v>44.65</v>
      </c>
      <c r="HJ301">
        <v>2.41</v>
      </c>
      <c r="HK301">
        <v>267.56</v>
      </c>
      <c r="ID301" s="27">
        <v>3.16878E-14</v>
      </c>
      <c r="IE301">
        <v>3.2191900000000002</v>
      </c>
      <c r="IF301">
        <v>0.12561700000000001</v>
      </c>
      <c r="IG301">
        <v>2.29183</v>
      </c>
      <c r="IH301">
        <v>1.7213499999999999</v>
      </c>
      <c r="II301">
        <v>2.2057600000000002</v>
      </c>
      <c r="IJ301">
        <v>1.7518499999999999</v>
      </c>
      <c r="IK301">
        <v>0.114331</v>
      </c>
      <c r="IL301">
        <v>11.4299</v>
      </c>
      <c r="IM301">
        <v>64.900000000000006</v>
      </c>
      <c r="IN301">
        <v>28.7</v>
      </c>
      <c r="IO301">
        <v>36.200000000000003</v>
      </c>
      <c r="IP301">
        <v>65.599999999999994</v>
      </c>
      <c r="IQ301">
        <v>28.8</v>
      </c>
      <c r="IR301">
        <v>36.799999999999997</v>
      </c>
      <c r="IU301">
        <v>59.26</v>
      </c>
      <c r="IV301">
        <v>0</v>
      </c>
      <c r="IW301">
        <v>60.88</v>
      </c>
      <c r="IX301">
        <v>0</v>
      </c>
      <c r="IY301">
        <v>59.26</v>
      </c>
      <c r="IZ301">
        <v>0</v>
      </c>
      <c r="JA301">
        <v>131.49</v>
      </c>
      <c r="JB301">
        <v>0</v>
      </c>
      <c r="JK301">
        <v>1</v>
      </c>
      <c r="JL301">
        <v>14.793900000000001</v>
      </c>
      <c r="JM301">
        <v>14.793900000000001</v>
      </c>
      <c r="JP301">
        <v>22495.599999999999</v>
      </c>
      <c r="JQ301">
        <v>14.793900000000001</v>
      </c>
      <c r="JR301">
        <v>2.11</v>
      </c>
      <c r="JS301">
        <v>1.34</v>
      </c>
      <c r="JT301">
        <v>4.8</v>
      </c>
      <c r="JU301">
        <v>2.11</v>
      </c>
      <c r="JV301">
        <v>1.34</v>
      </c>
      <c r="JW301">
        <v>4.82</v>
      </c>
      <c r="JZ301">
        <v>2</v>
      </c>
      <c r="KA301">
        <v>8</v>
      </c>
      <c r="KB301">
        <v>84.756200000000007</v>
      </c>
      <c r="KC301">
        <v>86.118499999999997</v>
      </c>
      <c r="KD301">
        <v>90.302999999999997</v>
      </c>
      <c r="KE301">
        <v>91.778599999999997</v>
      </c>
      <c r="KF301">
        <v>141.64099999999999</v>
      </c>
      <c r="KG301">
        <v>144.16399999999999</v>
      </c>
      <c r="KJ301">
        <v>1162.44</v>
      </c>
      <c r="KK301">
        <v>72.557400000000001</v>
      </c>
      <c r="KL301">
        <v>219.49799999999999</v>
      </c>
      <c r="KM301">
        <v>1320.37</v>
      </c>
      <c r="KN301">
        <v>0</v>
      </c>
      <c r="KO301">
        <v>-3451.74</v>
      </c>
      <c r="KP301">
        <v>0</v>
      </c>
      <c r="KQ301">
        <v>0</v>
      </c>
      <c r="KR301">
        <v>441.303</v>
      </c>
      <c r="KS301">
        <v>2474.35</v>
      </c>
      <c r="KT301">
        <v>2466.0500000000002</v>
      </c>
      <c r="KU301">
        <v>95.033199999999994</v>
      </c>
      <c r="KV301">
        <v>4799.8599999999997</v>
      </c>
      <c r="KW301">
        <v>0</v>
      </c>
      <c r="KX301">
        <v>0</v>
      </c>
      <c r="KY301">
        <v>0</v>
      </c>
      <c r="KZ301">
        <v>0</v>
      </c>
      <c r="LA301">
        <v>0</v>
      </c>
      <c r="LB301">
        <v>1153.1600000000001</v>
      </c>
      <c r="LC301">
        <v>106.14400000000001</v>
      </c>
      <c r="LD301">
        <v>219.49799999999999</v>
      </c>
      <c r="LE301">
        <v>1316.31</v>
      </c>
      <c r="LF301">
        <v>-3451.74</v>
      </c>
      <c r="LG301">
        <v>441.303</v>
      </c>
      <c r="LH301">
        <v>2477.4499999999998</v>
      </c>
      <c r="LI301">
        <v>2466.0500000000002</v>
      </c>
      <c r="LJ301">
        <v>95.033199999999994</v>
      </c>
      <c r="LK301">
        <v>4823.21</v>
      </c>
      <c r="LL301">
        <v>0</v>
      </c>
      <c r="LM301">
        <v>0</v>
      </c>
      <c r="LN301">
        <v>0</v>
      </c>
      <c r="LO301">
        <v>0</v>
      </c>
      <c r="LP301">
        <v>1955.53</v>
      </c>
      <c r="LQ301">
        <v>294.27100000000002</v>
      </c>
      <c r="LR301">
        <v>219.49799999999999</v>
      </c>
      <c r="LS301">
        <v>3444.21</v>
      </c>
      <c r="LT301">
        <v>1278.6099999999999</v>
      </c>
      <c r="LU301">
        <v>3076.41</v>
      </c>
      <c r="LV301">
        <v>2209.0100000000002</v>
      </c>
      <c r="LW301">
        <v>129.84899999999999</v>
      </c>
      <c r="LX301">
        <v>12607.4</v>
      </c>
      <c r="LY301">
        <v>0</v>
      </c>
      <c r="LZ301">
        <v>0</v>
      </c>
      <c r="MA301">
        <v>0</v>
      </c>
      <c r="MB301">
        <v>0</v>
      </c>
    </row>
    <row r="302" spans="1:340" x14ac:dyDescent="0.25">
      <c r="A302" s="26">
        <v>44502.643842592595</v>
      </c>
      <c r="B302" t="s">
        <v>1642</v>
      </c>
      <c r="C302" t="s">
        <v>1261</v>
      </c>
      <c r="D302">
        <v>3</v>
      </c>
      <c r="E302">
        <v>8</v>
      </c>
      <c r="F302">
        <v>6960</v>
      </c>
      <c r="G302" t="s">
        <v>87</v>
      </c>
      <c r="H302" t="s">
        <v>393</v>
      </c>
      <c r="I302">
        <v>1.17</v>
      </c>
      <c r="J302">
        <v>0.5</v>
      </c>
      <c r="K302">
        <v>0.5</v>
      </c>
      <c r="L302">
        <v>35.700000000000003</v>
      </c>
      <c r="O302">
        <v>1784.99</v>
      </c>
      <c r="P302">
        <v>33.933300000000003</v>
      </c>
      <c r="Q302">
        <v>1100.08</v>
      </c>
      <c r="R302">
        <v>8510.7000000000007</v>
      </c>
      <c r="S302">
        <v>0</v>
      </c>
      <c r="T302">
        <v>-21903.200000000001</v>
      </c>
      <c r="U302">
        <v>0</v>
      </c>
      <c r="V302">
        <v>0</v>
      </c>
      <c r="W302">
        <v>2033.7</v>
      </c>
      <c r="X302">
        <v>12871.1</v>
      </c>
      <c r="Y302">
        <v>12062</v>
      </c>
      <c r="Z302">
        <v>433.91399999999999</v>
      </c>
      <c r="AA302">
        <v>16927.099999999999</v>
      </c>
      <c r="AB302">
        <v>11429.7</v>
      </c>
      <c r="AC302">
        <v>0</v>
      </c>
      <c r="AD302">
        <v>0</v>
      </c>
      <c r="AE302">
        <v>0</v>
      </c>
      <c r="AF302">
        <v>0</v>
      </c>
      <c r="AG302">
        <v>0</v>
      </c>
      <c r="AH302">
        <v>0</v>
      </c>
      <c r="AI302">
        <v>6.63</v>
      </c>
      <c r="AJ302">
        <v>0.77</v>
      </c>
      <c r="AK302">
        <v>4.41</v>
      </c>
      <c r="AL302">
        <v>33.9</v>
      </c>
      <c r="AM302">
        <v>0</v>
      </c>
      <c r="AN302">
        <v>-73.83</v>
      </c>
      <c r="AO302">
        <v>0</v>
      </c>
      <c r="AP302">
        <v>0</v>
      </c>
      <c r="AQ302">
        <v>9.4</v>
      </c>
      <c r="AR302">
        <v>53.7</v>
      </c>
      <c r="AS302">
        <v>50.34</v>
      </c>
      <c r="AT302">
        <v>1.88</v>
      </c>
      <c r="AU302">
        <v>87.2</v>
      </c>
      <c r="AV302">
        <v>45.71</v>
      </c>
      <c r="BI302">
        <v>0</v>
      </c>
      <c r="BJ302">
        <v>0.19101199999999999</v>
      </c>
      <c r="BK302">
        <v>0.12561700000000001</v>
      </c>
      <c r="BL302">
        <v>0.84956600000000004</v>
      </c>
      <c r="BM302">
        <v>0</v>
      </c>
      <c r="BN302">
        <v>-0.45116699999999998</v>
      </c>
      <c r="BO302">
        <v>0</v>
      </c>
      <c r="BP302">
        <v>0</v>
      </c>
      <c r="BQ302">
        <v>0.53989299999999996</v>
      </c>
      <c r="BR302">
        <v>2.1581800000000002</v>
      </c>
      <c r="BS302">
        <v>1.82348</v>
      </c>
      <c r="BT302">
        <v>7.39533E-2</v>
      </c>
      <c r="BU302">
        <v>5.31053</v>
      </c>
      <c r="BV302">
        <v>1.1661999999999999</v>
      </c>
      <c r="BW302">
        <v>1821.16</v>
      </c>
      <c r="BX302">
        <v>86.986000000000004</v>
      </c>
      <c r="BY302">
        <v>1100.08</v>
      </c>
      <c r="BZ302">
        <v>8510.7000000000007</v>
      </c>
      <c r="CA302">
        <v>-21903.200000000001</v>
      </c>
      <c r="CB302">
        <v>2033.7</v>
      </c>
      <c r="CC302">
        <v>12894.3</v>
      </c>
      <c r="CD302">
        <v>12062</v>
      </c>
      <c r="CE302">
        <v>433.91399999999999</v>
      </c>
      <c r="CF302">
        <v>17039.599999999999</v>
      </c>
      <c r="CG302">
        <v>11518.9</v>
      </c>
      <c r="CH302">
        <v>0</v>
      </c>
      <c r="CI302">
        <v>0</v>
      </c>
      <c r="CJ302">
        <v>0</v>
      </c>
      <c r="CK302">
        <v>0</v>
      </c>
      <c r="CL302">
        <v>0</v>
      </c>
      <c r="CM302">
        <v>6.78</v>
      </c>
      <c r="CN302">
        <v>1.79</v>
      </c>
      <c r="CO302">
        <v>4.41</v>
      </c>
      <c r="CP302">
        <v>33.9</v>
      </c>
      <c r="CQ302">
        <v>-73.83</v>
      </c>
      <c r="CR302">
        <v>9.4</v>
      </c>
      <c r="CS302">
        <v>53.8</v>
      </c>
      <c r="CT302">
        <v>50.34</v>
      </c>
      <c r="CU302">
        <v>1.88</v>
      </c>
      <c r="CV302">
        <v>88.47</v>
      </c>
      <c r="CW302">
        <v>46.88</v>
      </c>
      <c r="DH302">
        <v>0</v>
      </c>
      <c r="DI302">
        <v>0.432529</v>
      </c>
      <c r="DJ302">
        <v>0.12561700000000001</v>
      </c>
      <c r="DK302">
        <v>0.84956600000000004</v>
      </c>
      <c r="DL302">
        <v>-0.45116699999999998</v>
      </c>
      <c r="DM302">
        <v>0.53989299999999996</v>
      </c>
      <c r="DN302">
        <v>2.1635</v>
      </c>
      <c r="DO302">
        <v>1.82348</v>
      </c>
      <c r="DP302">
        <v>7.39533E-2</v>
      </c>
      <c r="DQ302">
        <v>5.5573699999999997</v>
      </c>
      <c r="DR302">
        <v>1.40771</v>
      </c>
      <c r="DS302" t="s">
        <v>1352</v>
      </c>
      <c r="DT302" t="s">
        <v>670</v>
      </c>
      <c r="DU302" t="s">
        <v>665</v>
      </c>
      <c r="DV302" t="s">
        <v>501</v>
      </c>
      <c r="DW302">
        <v>0.24684300000000001</v>
      </c>
      <c r="DX302">
        <v>0.24151700000000001</v>
      </c>
      <c r="DY302">
        <v>1.4</v>
      </c>
      <c r="DZ302">
        <v>2.5</v>
      </c>
      <c r="EC302">
        <v>1784.99</v>
      </c>
      <c r="ED302">
        <v>33.933300000000003</v>
      </c>
      <c r="EE302">
        <v>1100.08</v>
      </c>
      <c r="EF302">
        <v>8510.7000000000007</v>
      </c>
      <c r="EG302">
        <v>0</v>
      </c>
      <c r="EH302">
        <v>-21903.200000000001</v>
      </c>
      <c r="EI302">
        <v>0</v>
      </c>
      <c r="EJ302">
        <v>0</v>
      </c>
      <c r="EK302">
        <v>2033.7</v>
      </c>
      <c r="EL302">
        <v>12871.1</v>
      </c>
      <c r="EM302">
        <v>12062</v>
      </c>
      <c r="EN302">
        <v>433.91399999999999</v>
      </c>
      <c r="EO302">
        <v>16927.099999999999</v>
      </c>
      <c r="EP302">
        <v>0</v>
      </c>
      <c r="EQ302">
        <v>0</v>
      </c>
      <c r="ER302">
        <v>0</v>
      </c>
      <c r="ES302">
        <v>0</v>
      </c>
      <c r="ET302">
        <v>0</v>
      </c>
      <c r="EU302">
        <v>6.63</v>
      </c>
      <c r="EV302">
        <v>0.77</v>
      </c>
      <c r="EW302">
        <v>4.41</v>
      </c>
      <c r="EX302">
        <v>33.9</v>
      </c>
      <c r="EY302">
        <v>0</v>
      </c>
      <c r="EZ302">
        <v>-73.83</v>
      </c>
      <c r="FA302">
        <v>0</v>
      </c>
      <c r="FB302">
        <v>0</v>
      </c>
      <c r="FC302">
        <v>9.4</v>
      </c>
      <c r="FD302">
        <v>53.7</v>
      </c>
      <c r="FE302">
        <v>50.34</v>
      </c>
      <c r="FF302">
        <v>1.88</v>
      </c>
      <c r="FG302">
        <v>87.2</v>
      </c>
      <c r="FT302">
        <v>0</v>
      </c>
      <c r="FU302">
        <v>0.19101199999999999</v>
      </c>
      <c r="FV302">
        <v>0.12561700000000001</v>
      </c>
      <c r="FW302">
        <v>0.84956600000000004</v>
      </c>
      <c r="FX302">
        <v>0</v>
      </c>
      <c r="FY302">
        <v>-0.45116699999999998</v>
      </c>
      <c r="FZ302">
        <v>0</v>
      </c>
      <c r="GA302">
        <v>0</v>
      </c>
      <c r="GB302">
        <v>0.53989299999999996</v>
      </c>
      <c r="GC302">
        <v>2.1581800000000002</v>
      </c>
      <c r="GD302">
        <v>1.82348</v>
      </c>
      <c r="GE302">
        <v>7.39533E-2</v>
      </c>
      <c r="GF302">
        <v>5.31053</v>
      </c>
      <c r="GG302">
        <v>6744.16</v>
      </c>
      <c r="GH302">
        <v>78.1023</v>
      </c>
      <c r="GI302">
        <v>1100.08</v>
      </c>
      <c r="GJ302">
        <v>18361.400000000001</v>
      </c>
      <c r="GK302">
        <v>5894.96</v>
      </c>
      <c r="GL302">
        <v>15077.5</v>
      </c>
      <c r="GM302">
        <v>10697.7</v>
      </c>
      <c r="GN302">
        <v>540.49900000000002</v>
      </c>
      <c r="GO302">
        <v>58494.5</v>
      </c>
      <c r="GP302">
        <v>0</v>
      </c>
      <c r="GQ302">
        <v>0</v>
      </c>
      <c r="GR302">
        <v>0</v>
      </c>
      <c r="GS302">
        <v>0</v>
      </c>
      <c r="GT302">
        <v>25.3</v>
      </c>
      <c r="GU302">
        <v>2.04</v>
      </c>
      <c r="GV302">
        <v>4.41</v>
      </c>
      <c r="GW302">
        <v>75.14</v>
      </c>
      <c r="GX302">
        <v>27.51</v>
      </c>
      <c r="GY302">
        <v>62.36</v>
      </c>
      <c r="GZ302">
        <v>44.98</v>
      </c>
      <c r="HA302">
        <v>2.64</v>
      </c>
      <c r="HB302">
        <v>244.38</v>
      </c>
      <c r="HC302">
        <v>25.3</v>
      </c>
      <c r="HD302">
        <v>2.04</v>
      </c>
      <c r="HE302">
        <v>4.41</v>
      </c>
      <c r="HF302">
        <v>75.14</v>
      </c>
      <c r="HG302">
        <v>27.51</v>
      </c>
      <c r="HH302">
        <v>62.36</v>
      </c>
      <c r="HI302">
        <v>44.98</v>
      </c>
      <c r="HJ302">
        <v>2.64</v>
      </c>
      <c r="HK302">
        <v>244.38</v>
      </c>
      <c r="ID302">
        <v>0</v>
      </c>
      <c r="IE302">
        <v>0.50184499999999999</v>
      </c>
      <c r="IF302">
        <v>0.12561700000000001</v>
      </c>
      <c r="IG302">
        <v>2.2715100000000001</v>
      </c>
      <c r="IH302">
        <v>1.7213499999999999</v>
      </c>
      <c r="II302">
        <v>2.2057600000000002</v>
      </c>
      <c r="IJ302">
        <v>1.7518499999999999</v>
      </c>
      <c r="IK302">
        <v>0.114331</v>
      </c>
      <c r="IL302">
        <v>8.6922599999999992</v>
      </c>
      <c r="IM302">
        <v>65.900000000000006</v>
      </c>
      <c r="IN302">
        <v>30.2</v>
      </c>
      <c r="IO302">
        <v>35.700000000000003</v>
      </c>
      <c r="IP302">
        <v>66.400000000000006</v>
      </c>
      <c r="IQ302">
        <v>30.2</v>
      </c>
      <c r="IR302">
        <v>36.200000000000003</v>
      </c>
      <c r="IU302">
        <v>45.71</v>
      </c>
      <c r="IV302">
        <v>0</v>
      </c>
      <c r="IW302">
        <v>46.88</v>
      </c>
      <c r="IX302">
        <v>0</v>
      </c>
      <c r="IY302">
        <v>45.71</v>
      </c>
      <c r="IZ302">
        <v>0</v>
      </c>
      <c r="JA302">
        <v>106.89</v>
      </c>
      <c r="JB302">
        <v>0</v>
      </c>
      <c r="JK302">
        <v>1</v>
      </c>
      <c r="JL302">
        <v>14.4201</v>
      </c>
      <c r="JM302">
        <v>14.4201</v>
      </c>
      <c r="JP302">
        <v>21909.7</v>
      </c>
      <c r="JQ302">
        <v>14.4201</v>
      </c>
      <c r="JR302">
        <v>2.04</v>
      </c>
      <c r="JS302">
        <v>1.3</v>
      </c>
      <c r="JT302">
        <v>4.41</v>
      </c>
      <c r="JU302">
        <v>2.04</v>
      </c>
      <c r="JV302">
        <v>1.3</v>
      </c>
      <c r="JW302">
        <v>4.43</v>
      </c>
      <c r="JZ302">
        <v>2</v>
      </c>
      <c r="KA302">
        <v>8</v>
      </c>
      <c r="KB302">
        <v>39.435400000000001</v>
      </c>
      <c r="KC302">
        <v>39.872900000000001</v>
      </c>
      <c r="KD302">
        <v>44.411499999999997</v>
      </c>
      <c r="KE302">
        <v>44.950600000000001</v>
      </c>
      <c r="KF302">
        <v>51.549399999999999</v>
      </c>
      <c r="KG302">
        <v>52.234099999999998</v>
      </c>
      <c r="KJ302">
        <v>376.29199999999997</v>
      </c>
      <c r="KK302">
        <v>8.9394399999999994</v>
      </c>
      <c r="KL302">
        <v>219.49799999999999</v>
      </c>
      <c r="KM302">
        <v>1668.96</v>
      </c>
      <c r="KN302">
        <v>0</v>
      </c>
      <c r="KO302">
        <v>-3339.45</v>
      </c>
      <c r="KP302">
        <v>0</v>
      </c>
      <c r="KQ302">
        <v>0</v>
      </c>
      <c r="KR302">
        <v>441.303</v>
      </c>
      <c r="KS302">
        <v>2471.2800000000002</v>
      </c>
      <c r="KT302">
        <v>2466.0500000000002</v>
      </c>
      <c r="KU302">
        <v>95.033199999999994</v>
      </c>
      <c r="KV302">
        <v>4407.8999999999996</v>
      </c>
      <c r="KW302">
        <v>0</v>
      </c>
      <c r="KX302">
        <v>0</v>
      </c>
      <c r="KY302">
        <v>0</v>
      </c>
      <c r="KZ302">
        <v>0</v>
      </c>
      <c r="LA302">
        <v>0</v>
      </c>
      <c r="LB302">
        <v>385.10399999999998</v>
      </c>
      <c r="LC302">
        <v>21.724900000000002</v>
      </c>
      <c r="LD302">
        <v>219.49799999999999</v>
      </c>
      <c r="LE302">
        <v>1668.96</v>
      </c>
      <c r="LF302">
        <v>-3339.45</v>
      </c>
      <c r="LG302">
        <v>441.303</v>
      </c>
      <c r="LH302">
        <v>2475.8000000000002</v>
      </c>
      <c r="LI302">
        <v>2466.0500000000002</v>
      </c>
      <c r="LJ302">
        <v>95.033199999999994</v>
      </c>
      <c r="LK302">
        <v>4434.0200000000004</v>
      </c>
      <c r="LL302">
        <v>0</v>
      </c>
      <c r="LM302">
        <v>0</v>
      </c>
      <c r="LN302">
        <v>0</v>
      </c>
      <c r="LO302">
        <v>0</v>
      </c>
      <c r="LP302">
        <v>1426.73</v>
      </c>
      <c r="LQ302">
        <v>20.067299999999999</v>
      </c>
      <c r="LR302">
        <v>219.49799999999999</v>
      </c>
      <c r="LS302">
        <v>3568.03</v>
      </c>
      <c r="LT302">
        <v>1278.6099999999999</v>
      </c>
      <c r="LU302">
        <v>3076.41</v>
      </c>
      <c r="LV302">
        <v>2209.0100000000002</v>
      </c>
      <c r="LW302">
        <v>129.84899999999999</v>
      </c>
      <c r="LX302">
        <v>11928.2</v>
      </c>
      <c r="LY302">
        <v>0</v>
      </c>
      <c r="LZ302">
        <v>0</v>
      </c>
      <c r="MA302">
        <v>0</v>
      </c>
      <c r="MB302">
        <v>0</v>
      </c>
    </row>
    <row r="303" spans="1:340" x14ac:dyDescent="0.25">
      <c r="A303" s="26">
        <v>44502.644444444442</v>
      </c>
      <c r="B303" t="s">
        <v>1643</v>
      </c>
      <c r="C303" t="s">
        <v>1263</v>
      </c>
      <c r="D303">
        <v>4</v>
      </c>
      <c r="E303">
        <v>8</v>
      </c>
      <c r="F303">
        <v>6960</v>
      </c>
      <c r="G303" t="s">
        <v>87</v>
      </c>
      <c r="H303" t="s">
        <v>393</v>
      </c>
      <c r="I303">
        <v>2.91</v>
      </c>
      <c r="J303">
        <v>1.1000000000000001</v>
      </c>
      <c r="K303">
        <v>1.1000000000000001</v>
      </c>
      <c r="L303">
        <v>33.9</v>
      </c>
      <c r="O303">
        <v>4044.07</v>
      </c>
      <c r="P303">
        <v>463.029</v>
      </c>
      <c r="Q303">
        <v>1100.08</v>
      </c>
      <c r="R303">
        <v>6345.96</v>
      </c>
      <c r="S303">
        <v>0</v>
      </c>
      <c r="T303">
        <v>-22822.5</v>
      </c>
      <c r="U303">
        <v>0</v>
      </c>
      <c r="V303">
        <v>0</v>
      </c>
      <c r="W303">
        <v>2033.7</v>
      </c>
      <c r="X303">
        <v>12924.6</v>
      </c>
      <c r="Y303">
        <v>12062</v>
      </c>
      <c r="Z303">
        <v>433.91399999999999</v>
      </c>
      <c r="AA303">
        <v>16584.8</v>
      </c>
      <c r="AB303">
        <v>11953.1</v>
      </c>
      <c r="AC303">
        <v>0</v>
      </c>
      <c r="AD303">
        <v>0</v>
      </c>
      <c r="AE303">
        <v>0</v>
      </c>
      <c r="AF303">
        <v>0</v>
      </c>
      <c r="AG303">
        <v>0</v>
      </c>
      <c r="AH303">
        <v>0</v>
      </c>
      <c r="AI303">
        <v>14.61</v>
      </c>
      <c r="AJ303">
        <v>8.85</v>
      </c>
      <c r="AK303">
        <v>4.3899999999999997</v>
      </c>
      <c r="AL303">
        <v>24.44</v>
      </c>
      <c r="AM303">
        <v>0</v>
      </c>
      <c r="AN303">
        <v>-77.97</v>
      </c>
      <c r="AO303">
        <v>0</v>
      </c>
      <c r="AP303">
        <v>0</v>
      </c>
      <c r="AQ303">
        <v>9.15</v>
      </c>
      <c r="AR303">
        <v>54.09</v>
      </c>
      <c r="AS303">
        <v>49.82</v>
      </c>
      <c r="AT303">
        <v>1.82</v>
      </c>
      <c r="AU303">
        <v>89.2</v>
      </c>
      <c r="AV303">
        <v>52.29</v>
      </c>
      <c r="BI303">
        <v>0</v>
      </c>
      <c r="BJ303">
        <v>1.7295199999999999</v>
      </c>
      <c r="BK303">
        <v>0.12561700000000001</v>
      </c>
      <c r="BL303">
        <v>0.57300499999999999</v>
      </c>
      <c r="BM303">
        <v>0</v>
      </c>
      <c r="BN303">
        <v>-0.43352400000000002</v>
      </c>
      <c r="BO303">
        <v>0</v>
      </c>
      <c r="BP303">
        <v>0</v>
      </c>
      <c r="BQ303">
        <v>0.53989299999999996</v>
      </c>
      <c r="BR303">
        <v>2.18153</v>
      </c>
      <c r="BS303">
        <v>1.82348</v>
      </c>
      <c r="BT303">
        <v>7.39533E-2</v>
      </c>
      <c r="BU303">
        <v>6.6134700000000004</v>
      </c>
      <c r="BV303">
        <v>2.42814</v>
      </c>
      <c r="BW303">
        <v>4040.53</v>
      </c>
      <c r="BX303">
        <v>682.25300000000004</v>
      </c>
      <c r="BY303">
        <v>1100.08</v>
      </c>
      <c r="BZ303">
        <v>6333.02</v>
      </c>
      <c r="CA303">
        <v>-22822.5</v>
      </c>
      <c r="CB303">
        <v>2033.7</v>
      </c>
      <c r="CC303">
        <v>12941.9</v>
      </c>
      <c r="CD303">
        <v>12062</v>
      </c>
      <c r="CE303">
        <v>433.91399999999999</v>
      </c>
      <c r="CF303">
        <v>16804.900000000001</v>
      </c>
      <c r="CG303">
        <v>12155.9</v>
      </c>
      <c r="CH303">
        <v>0</v>
      </c>
      <c r="CI303">
        <v>0</v>
      </c>
      <c r="CJ303">
        <v>0</v>
      </c>
      <c r="CK303">
        <v>0</v>
      </c>
      <c r="CL303">
        <v>0</v>
      </c>
      <c r="CM303">
        <v>14.61</v>
      </c>
      <c r="CN303">
        <v>11.72</v>
      </c>
      <c r="CO303">
        <v>4.3899999999999997</v>
      </c>
      <c r="CP303">
        <v>24.48</v>
      </c>
      <c r="CQ303">
        <v>-77.98</v>
      </c>
      <c r="CR303">
        <v>9.15</v>
      </c>
      <c r="CS303">
        <v>54.17</v>
      </c>
      <c r="CT303">
        <v>49.82</v>
      </c>
      <c r="CU303">
        <v>1.82</v>
      </c>
      <c r="CV303">
        <v>92.18</v>
      </c>
      <c r="CW303">
        <v>55.2</v>
      </c>
      <c r="DH303">
        <v>0</v>
      </c>
      <c r="DI303">
        <v>2.2725599999999999</v>
      </c>
      <c r="DJ303">
        <v>0.12561700000000001</v>
      </c>
      <c r="DK303">
        <v>0.57930000000000004</v>
      </c>
      <c r="DL303">
        <v>-0.43352400000000002</v>
      </c>
      <c r="DM303">
        <v>0.53989299999999996</v>
      </c>
      <c r="DN303">
        <v>2.1850200000000002</v>
      </c>
      <c r="DO303">
        <v>1.82348</v>
      </c>
      <c r="DP303">
        <v>7.39533E-2</v>
      </c>
      <c r="DQ303">
        <v>7.1662999999999997</v>
      </c>
      <c r="DR303">
        <v>2.9774799999999999</v>
      </c>
      <c r="DS303" t="s">
        <v>1352</v>
      </c>
      <c r="DT303" t="s">
        <v>670</v>
      </c>
      <c r="DU303" t="s">
        <v>665</v>
      </c>
      <c r="DV303" t="s">
        <v>501</v>
      </c>
      <c r="DW303">
        <v>0.55282699999999996</v>
      </c>
      <c r="DX303">
        <v>0.54933900000000002</v>
      </c>
      <c r="DY303">
        <v>3.2</v>
      </c>
      <c r="DZ303">
        <v>5.3</v>
      </c>
      <c r="EC303">
        <v>4044.07</v>
      </c>
      <c r="ED303">
        <v>463.029</v>
      </c>
      <c r="EE303">
        <v>1100.08</v>
      </c>
      <c r="EF303">
        <v>6345.96</v>
      </c>
      <c r="EG303">
        <v>0</v>
      </c>
      <c r="EH303">
        <v>-22822.5</v>
      </c>
      <c r="EI303">
        <v>0</v>
      </c>
      <c r="EJ303">
        <v>0</v>
      </c>
      <c r="EK303">
        <v>2033.7</v>
      </c>
      <c r="EL303">
        <v>12924.6</v>
      </c>
      <c r="EM303">
        <v>12062</v>
      </c>
      <c r="EN303">
        <v>433.91399999999999</v>
      </c>
      <c r="EO303">
        <v>16584.8</v>
      </c>
      <c r="EP303">
        <v>0</v>
      </c>
      <c r="EQ303">
        <v>0</v>
      </c>
      <c r="ER303">
        <v>0</v>
      </c>
      <c r="ES303">
        <v>0</v>
      </c>
      <c r="ET303">
        <v>0</v>
      </c>
      <c r="EU303">
        <v>14.61</v>
      </c>
      <c r="EV303">
        <v>8.85</v>
      </c>
      <c r="EW303">
        <v>4.3899999999999997</v>
      </c>
      <c r="EX303">
        <v>24.44</v>
      </c>
      <c r="EY303">
        <v>0</v>
      </c>
      <c r="EZ303">
        <v>-77.97</v>
      </c>
      <c r="FA303">
        <v>0</v>
      </c>
      <c r="FB303">
        <v>0</v>
      </c>
      <c r="FC303">
        <v>9.15</v>
      </c>
      <c r="FD303">
        <v>54.09</v>
      </c>
      <c r="FE303">
        <v>49.82</v>
      </c>
      <c r="FF303">
        <v>1.82</v>
      </c>
      <c r="FG303">
        <v>89.2</v>
      </c>
      <c r="FT303">
        <v>0</v>
      </c>
      <c r="FU303">
        <v>1.7295199999999999</v>
      </c>
      <c r="FV303">
        <v>0.12561700000000001</v>
      </c>
      <c r="FW303">
        <v>0.57300499999999999</v>
      </c>
      <c r="FX303">
        <v>0</v>
      </c>
      <c r="FY303">
        <v>-0.43352400000000002</v>
      </c>
      <c r="FZ303">
        <v>0</v>
      </c>
      <c r="GA303">
        <v>0</v>
      </c>
      <c r="GB303">
        <v>0.53989299999999996</v>
      </c>
      <c r="GC303">
        <v>2.18153</v>
      </c>
      <c r="GD303">
        <v>1.82348</v>
      </c>
      <c r="GE303">
        <v>7.39533E-2</v>
      </c>
      <c r="GF303">
        <v>6.6134700000000004</v>
      </c>
      <c r="GG303">
        <v>7055.17</v>
      </c>
      <c r="GH303">
        <v>1888.56</v>
      </c>
      <c r="GI303">
        <v>1100.08</v>
      </c>
      <c r="GJ303">
        <v>17019.8</v>
      </c>
      <c r="GK303">
        <v>5894.96</v>
      </c>
      <c r="GL303">
        <v>15077.5</v>
      </c>
      <c r="GM303">
        <v>10697.7</v>
      </c>
      <c r="GN303">
        <v>540.49900000000002</v>
      </c>
      <c r="GO303">
        <v>59274.3</v>
      </c>
      <c r="GP303">
        <v>0</v>
      </c>
      <c r="GQ303">
        <v>0</v>
      </c>
      <c r="GR303">
        <v>0</v>
      </c>
      <c r="GS303">
        <v>0</v>
      </c>
      <c r="GT303">
        <v>25.57</v>
      </c>
      <c r="GU303">
        <v>30.27</v>
      </c>
      <c r="GV303">
        <v>4.3899999999999997</v>
      </c>
      <c r="GW303">
        <v>67.260000000000005</v>
      </c>
      <c r="GX303">
        <v>26.91</v>
      </c>
      <c r="GY303">
        <v>61.94</v>
      </c>
      <c r="GZ303">
        <v>44.64</v>
      </c>
      <c r="HA303">
        <v>2.29</v>
      </c>
      <c r="HB303">
        <v>263.27</v>
      </c>
      <c r="HC303">
        <v>25.57</v>
      </c>
      <c r="HD303">
        <v>30.27</v>
      </c>
      <c r="HE303">
        <v>4.3899999999999997</v>
      </c>
      <c r="HF303">
        <v>67.260000000000005</v>
      </c>
      <c r="HG303">
        <v>26.91</v>
      </c>
      <c r="HH303">
        <v>61.94</v>
      </c>
      <c r="HI303">
        <v>44.64</v>
      </c>
      <c r="HJ303">
        <v>2.29</v>
      </c>
      <c r="HK303">
        <v>263.27</v>
      </c>
      <c r="ID303">
        <v>0</v>
      </c>
      <c r="IE303">
        <v>5.29216</v>
      </c>
      <c r="IF303">
        <v>0.12561700000000001</v>
      </c>
      <c r="IG303">
        <v>2.07504</v>
      </c>
      <c r="IH303">
        <v>1.7213499999999999</v>
      </c>
      <c r="II303">
        <v>2.2057600000000002</v>
      </c>
      <c r="IJ303">
        <v>1.7518499999999999</v>
      </c>
      <c r="IK303">
        <v>0.114331</v>
      </c>
      <c r="IL303">
        <v>13.286099999999999</v>
      </c>
      <c r="IM303">
        <v>63.5</v>
      </c>
      <c r="IN303">
        <v>29.6</v>
      </c>
      <c r="IO303">
        <v>33.9</v>
      </c>
      <c r="IP303">
        <v>64.599999999999994</v>
      </c>
      <c r="IQ303">
        <v>29.6</v>
      </c>
      <c r="IR303">
        <v>35</v>
      </c>
      <c r="IU303">
        <v>52.29</v>
      </c>
      <c r="IV303">
        <v>0</v>
      </c>
      <c r="IW303">
        <v>55.2</v>
      </c>
      <c r="IX303">
        <v>0</v>
      </c>
      <c r="IY303">
        <v>52.29</v>
      </c>
      <c r="IZ303">
        <v>0</v>
      </c>
      <c r="JA303">
        <v>127.49</v>
      </c>
      <c r="JB303">
        <v>0</v>
      </c>
      <c r="JK303">
        <v>1</v>
      </c>
      <c r="JL303">
        <v>14.594900000000001</v>
      </c>
      <c r="JM303">
        <v>14.594900000000001</v>
      </c>
      <c r="JP303">
        <v>22829.200000000001</v>
      </c>
      <c r="JQ303">
        <v>14.594900000000001</v>
      </c>
      <c r="JR303">
        <v>2.11</v>
      </c>
      <c r="JS303">
        <v>1.38</v>
      </c>
      <c r="JT303">
        <v>4.3899999999999997</v>
      </c>
      <c r="JU303">
        <v>2.12</v>
      </c>
      <c r="JV303">
        <v>1.38</v>
      </c>
      <c r="JW303">
        <v>4.45</v>
      </c>
      <c r="JZ303">
        <v>2</v>
      </c>
      <c r="KA303">
        <v>8</v>
      </c>
      <c r="KB303">
        <v>52.439</v>
      </c>
      <c r="KC303">
        <v>53.141800000000003</v>
      </c>
      <c r="KD303">
        <v>59.017499999999998</v>
      </c>
      <c r="KE303">
        <v>59.854599999999998</v>
      </c>
      <c r="KF303">
        <v>84.611800000000002</v>
      </c>
      <c r="KG303">
        <v>85.971199999999996</v>
      </c>
      <c r="KJ303">
        <v>833.43200000000002</v>
      </c>
      <c r="KK303">
        <v>117.645</v>
      </c>
      <c r="KL303">
        <v>219.49799999999999</v>
      </c>
      <c r="KM303">
        <v>1233.8699999999999</v>
      </c>
      <c r="KN303">
        <v>0</v>
      </c>
      <c r="KO303">
        <v>-3496.02</v>
      </c>
      <c r="KP303">
        <v>0</v>
      </c>
      <c r="KQ303">
        <v>0</v>
      </c>
      <c r="KR303">
        <v>441.303</v>
      </c>
      <c r="KS303">
        <v>2483.6</v>
      </c>
      <c r="KT303">
        <v>2466.0500000000002</v>
      </c>
      <c r="KU303">
        <v>95.033199999999994</v>
      </c>
      <c r="KV303">
        <v>4394.3999999999996</v>
      </c>
      <c r="KW303">
        <v>0</v>
      </c>
      <c r="KX303">
        <v>0</v>
      </c>
      <c r="KY303">
        <v>0</v>
      </c>
      <c r="KZ303">
        <v>0</v>
      </c>
      <c r="LA303">
        <v>0</v>
      </c>
      <c r="LB303">
        <v>833.72400000000005</v>
      </c>
      <c r="LC303">
        <v>170.88</v>
      </c>
      <c r="LD303">
        <v>219.49799999999999</v>
      </c>
      <c r="LE303">
        <v>1231.01</v>
      </c>
      <c r="LF303">
        <v>-3496.02</v>
      </c>
      <c r="LG303">
        <v>441.303</v>
      </c>
      <c r="LH303">
        <v>2487.14</v>
      </c>
      <c r="LI303">
        <v>2466.0500000000002</v>
      </c>
      <c r="LJ303">
        <v>95.033199999999994</v>
      </c>
      <c r="LK303">
        <v>4448.62</v>
      </c>
      <c r="LL303">
        <v>0</v>
      </c>
      <c r="LM303">
        <v>0</v>
      </c>
      <c r="LN303">
        <v>0</v>
      </c>
      <c r="LO303">
        <v>0</v>
      </c>
      <c r="LP303">
        <v>1497.31</v>
      </c>
      <c r="LQ303">
        <v>458.29700000000003</v>
      </c>
      <c r="LR303">
        <v>219.49799999999999</v>
      </c>
      <c r="LS303">
        <v>3301.43</v>
      </c>
      <c r="LT303">
        <v>1278.6099999999999</v>
      </c>
      <c r="LU303">
        <v>3076.41</v>
      </c>
      <c r="LV303">
        <v>2209.0100000000002</v>
      </c>
      <c r="LW303">
        <v>129.84899999999999</v>
      </c>
      <c r="LX303">
        <v>12170.4</v>
      </c>
      <c r="LY303">
        <v>0</v>
      </c>
      <c r="LZ303">
        <v>0</v>
      </c>
      <c r="MA303">
        <v>0</v>
      </c>
      <c r="MB303">
        <v>0</v>
      </c>
    </row>
    <row r="304" spans="1:340" x14ac:dyDescent="0.25">
      <c r="A304" s="26">
        <v>44502.644976851851</v>
      </c>
      <c r="B304" t="s">
        <v>1644</v>
      </c>
      <c r="C304" t="s">
        <v>1265</v>
      </c>
      <c r="D304">
        <v>5</v>
      </c>
      <c r="E304">
        <v>8</v>
      </c>
      <c r="F304">
        <v>6960</v>
      </c>
      <c r="G304" t="s">
        <v>87</v>
      </c>
      <c r="H304" t="s">
        <v>393</v>
      </c>
      <c r="I304">
        <v>1</v>
      </c>
      <c r="J304">
        <v>0.4</v>
      </c>
      <c r="K304">
        <v>0.4</v>
      </c>
      <c r="L304">
        <v>36.799999999999997</v>
      </c>
      <c r="O304">
        <v>1955.63</v>
      </c>
      <c r="P304">
        <v>14.216900000000001</v>
      </c>
      <c r="Q304">
        <v>1100.08</v>
      </c>
      <c r="R304">
        <v>9288.1</v>
      </c>
      <c r="S304">
        <v>0</v>
      </c>
      <c r="T304">
        <v>-21913</v>
      </c>
      <c r="U304">
        <v>0</v>
      </c>
      <c r="V304">
        <v>0</v>
      </c>
      <c r="W304">
        <v>2033.7</v>
      </c>
      <c r="X304">
        <v>12901.3</v>
      </c>
      <c r="Y304">
        <v>12062</v>
      </c>
      <c r="Z304">
        <v>433.91399999999999</v>
      </c>
      <c r="AA304">
        <v>17876</v>
      </c>
      <c r="AB304">
        <v>12358</v>
      </c>
      <c r="AC304">
        <v>0</v>
      </c>
      <c r="AD304">
        <v>0</v>
      </c>
      <c r="AE304">
        <v>0</v>
      </c>
      <c r="AF304">
        <v>0</v>
      </c>
      <c r="AG304">
        <v>0</v>
      </c>
      <c r="AH304">
        <v>0</v>
      </c>
      <c r="AI304">
        <v>7.21</v>
      </c>
      <c r="AJ304">
        <v>0.5</v>
      </c>
      <c r="AK304">
        <v>4.41</v>
      </c>
      <c r="AL304">
        <v>37.130000000000003</v>
      </c>
      <c r="AM304">
        <v>0</v>
      </c>
      <c r="AN304">
        <v>-74.13</v>
      </c>
      <c r="AO304">
        <v>0</v>
      </c>
      <c r="AP304">
        <v>0</v>
      </c>
      <c r="AQ304">
        <v>9.41</v>
      </c>
      <c r="AR304">
        <v>53.94</v>
      </c>
      <c r="AS304">
        <v>50.37</v>
      </c>
      <c r="AT304">
        <v>1.87</v>
      </c>
      <c r="AU304">
        <v>90.71</v>
      </c>
      <c r="AV304">
        <v>49.25</v>
      </c>
      <c r="BI304">
        <v>0</v>
      </c>
      <c r="BJ304">
        <v>9.3457200000000004E-2</v>
      </c>
      <c r="BK304">
        <v>0.12561700000000001</v>
      </c>
      <c r="BL304">
        <v>0.91481199999999996</v>
      </c>
      <c r="BM304">
        <v>0</v>
      </c>
      <c r="BN304">
        <v>-0.30422900000000003</v>
      </c>
      <c r="BO304">
        <v>0</v>
      </c>
      <c r="BP304">
        <v>0</v>
      </c>
      <c r="BQ304">
        <v>0.53989299999999996</v>
      </c>
      <c r="BR304">
        <v>2.1635900000000001</v>
      </c>
      <c r="BS304">
        <v>1.82348</v>
      </c>
      <c r="BT304">
        <v>7.39533E-2</v>
      </c>
      <c r="BU304">
        <v>5.4305700000000003</v>
      </c>
      <c r="BV304">
        <v>1.1338900000000001</v>
      </c>
      <c r="BW304">
        <v>1916.63</v>
      </c>
      <c r="BX304">
        <v>71.998500000000007</v>
      </c>
      <c r="BY304">
        <v>1100.08</v>
      </c>
      <c r="BZ304">
        <v>9288.1</v>
      </c>
      <c r="CA304">
        <v>-21913</v>
      </c>
      <c r="CB304">
        <v>2033.7</v>
      </c>
      <c r="CC304">
        <v>12933.9</v>
      </c>
      <c r="CD304">
        <v>12062</v>
      </c>
      <c r="CE304">
        <v>433.91399999999999</v>
      </c>
      <c r="CF304">
        <v>17927.3</v>
      </c>
      <c r="CG304">
        <v>12376.8</v>
      </c>
      <c r="CH304">
        <v>0</v>
      </c>
      <c r="CI304">
        <v>0</v>
      </c>
      <c r="CJ304">
        <v>0</v>
      </c>
      <c r="CK304">
        <v>0</v>
      </c>
      <c r="CL304">
        <v>0</v>
      </c>
      <c r="CM304">
        <v>7.08</v>
      </c>
      <c r="CN304">
        <v>1.63</v>
      </c>
      <c r="CO304">
        <v>4.41</v>
      </c>
      <c r="CP304">
        <v>37.130000000000003</v>
      </c>
      <c r="CQ304">
        <v>-74.13</v>
      </c>
      <c r="CR304">
        <v>9.41</v>
      </c>
      <c r="CS304">
        <v>54.07</v>
      </c>
      <c r="CT304">
        <v>50.37</v>
      </c>
      <c r="CU304">
        <v>1.87</v>
      </c>
      <c r="CV304">
        <v>91.84</v>
      </c>
      <c r="CW304">
        <v>50.25</v>
      </c>
      <c r="DH304">
        <v>0</v>
      </c>
      <c r="DI304">
        <v>0.37107200000000001</v>
      </c>
      <c r="DJ304">
        <v>0.12561700000000001</v>
      </c>
      <c r="DK304">
        <v>0.91481199999999996</v>
      </c>
      <c r="DL304">
        <v>-0.30422900000000003</v>
      </c>
      <c r="DM304">
        <v>0.53989299999999996</v>
      </c>
      <c r="DN304">
        <v>2.1719499999999998</v>
      </c>
      <c r="DO304">
        <v>1.82348</v>
      </c>
      <c r="DP304">
        <v>7.39533E-2</v>
      </c>
      <c r="DQ304">
        <v>5.7165499999999998</v>
      </c>
      <c r="DR304">
        <v>1.4115</v>
      </c>
      <c r="DS304" t="s">
        <v>1352</v>
      </c>
      <c r="DT304" t="s">
        <v>670</v>
      </c>
      <c r="DU304" t="s">
        <v>665</v>
      </c>
      <c r="DV304" t="s">
        <v>501</v>
      </c>
      <c r="DW304">
        <v>0.28597800000000001</v>
      </c>
      <c r="DX304">
        <v>0.27761400000000003</v>
      </c>
      <c r="DY304">
        <v>1.2</v>
      </c>
      <c r="DZ304">
        <v>2</v>
      </c>
      <c r="EC304">
        <v>1955.63</v>
      </c>
      <c r="ED304">
        <v>14.216900000000001</v>
      </c>
      <c r="EE304">
        <v>1100.08</v>
      </c>
      <c r="EF304">
        <v>9288.1</v>
      </c>
      <c r="EG304">
        <v>0</v>
      </c>
      <c r="EH304">
        <v>-21913</v>
      </c>
      <c r="EI304">
        <v>0</v>
      </c>
      <c r="EJ304">
        <v>0</v>
      </c>
      <c r="EK304">
        <v>2033.7</v>
      </c>
      <c r="EL304">
        <v>12901.3</v>
      </c>
      <c r="EM304">
        <v>12062</v>
      </c>
      <c r="EN304">
        <v>433.91399999999999</v>
      </c>
      <c r="EO304">
        <v>17876</v>
      </c>
      <c r="EP304">
        <v>0</v>
      </c>
      <c r="EQ304">
        <v>0</v>
      </c>
      <c r="ER304">
        <v>0</v>
      </c>
      <c r="ES304">
        <v>0</v>
      </c>
      <c r="ET304">
        <v>0</v>
      </c>
      <c r="EU304">
        <v>7.21</v>
      </c>
      <c r="EV304">
        <v>0.5</v>
      </c>
      <c r="EW304">
        <v>4.41</v>
      </c>
      <c r="EX304">
        <v>37.130000000000003</v>
      </c>
      <c r="EY304">
        <v>0</v>
      </c>
      <c r="EZ304">
        <v>-74.13</v>
      </c>
      <c r="FA304">
        <v>0</v>
      </c>
      <c r="FB304">
        <v>0</v>
      </c>
      <c r="FC304">
        <v>9.41</v>
      </c>
      <c r="FD304">
        <v>53.94</v>
      </c>
      <c r="FE304">
        <v>50.37</v>
      </c>
      <c r="FF304">
        <v>1.87</v>
      </c>
      <c r="FG304">
        <v>90.71</v>
      </c>
      <c r="FT304">
        <v>0</v>
      </c>
      <c r="FU304">
        <v>9.3457200000000004E-2</v>
      </c>
      <c r="FV304">
        <v>0.12561700000000001</v>
      </c>
      <c r="FW304">
        <v>0.91481199999999996</v>
      </c>
      <c r="FX304">
        <v>0</v>
      </c>
      <c r="FY304">
        <v>-0.30422900000000003</v>
      </c>
      <c r="FZ304">
        <v>0</v>
      </c>
      <c r="GA304">
        <v>0</v>
      </c>
      <c r="GB304">
        <v>0.53989299999999996</v>
      </c>
      <c r="GC304">
        <v>2.1635900000000001</v>
      </c>
      <c r="GD304">
        <v>1.82348</v>
      </c>
      <c r="GE304">
        <v>7.39533E-2</v>
      </c>
      <c r="GF304">
        <v>5.4305700000000003</v>
      </c>
      <c r="GG304">
        <v>7520.62</v>
      </c>
      <c r="GH304">
        <v>8.6631900000000002</v>
      </c>
      <c r="GI304">
        <v>1100.08</v>
      </c>
      <c r="GJ304">
        <v>18789.2</v>
      </c>
      <c r="GK304">
        <v>5894.96</v>
      </c>
      <c r="GL304">
        <v>15077.5</v>
      </c>
      <c r="GM304">
        <v>10697.7</v>
      </c>
      <c r="GN304">
        <v>540.49900000000002</v>
      </c>
      <c r="GO304">
        <v>59629.3</v>
      </c>
      <c r="GP304">
        <v>0</v>
      </c>
      <c r="GQ304">
        <v>0</v>
      </c>
      <c r="GR304">
        <v>0</v>
      </c>
      <c r="GS304">
        <v>0</v>
      </c>
      <c r="GT304">
        <v>27.81</v>
      </c>
      <c r="GU304">
        <v>0.26</v>
      </c>
      <c r="GV304">
        <v>4.41</v>
      </c>
      <c r="GW304">
        <v>77.23</v>
      </c>
      <c r="GX304">
        <v>27.38</v>
      </c>
      <c r="GY304">
        <v>62.3</v>
      </c>
      <c r="GZ304">
        <v>44.93</v>
      </c>
      <c r="HA304">
        <v>2.4900000000000002</v>
      </c>
      <c r="HB304">
        <v>246.81</v>
      </c>
      <c r="HC304">
        <v>27.81</v>
      </c>
      <c r="HD304">
        <v>0.26</v>
      </c>
      <c r="HE304">
        <v>4.41</v>
      </c>
      <c r="HF304">
        <v>77.23</v>
      </c>
      <c r="HG304">
        <v>27.38</v>
      </c>
      <c r="HH304">
        <v>62.3</v>
      </c>
      <c r="HI304">
        <v>44.93</v>
      </c>
      <c r="HJ304">
        <v>2.4900000000000002</v>
      </c>
      <c r="HK304">
        <v>246.81</v>
      </c>
      <c r="ID304">
        <v>0</v>
      </c>
      <c r="IE304">
        <v>3.8911599999999998E-2</v>
      </c>
      <c r="IF304">
        <v>0.12561700000000001</v>
      </c>
      <c r="IG304">
        <v>2.5229599999999999</v>
      </c>
      <c r="IH304">
        <v>1.7213499999999999</v>
      </c>
      <c r="II304">
        <v>2.2057600000000002</v>
      </c>
      <c r="IJ304">
        <v>1.7518499999999999</v>
      </c>
      <c r="IK304">
        <v>0.114331</v>
      </c>
      <c r="IL304">
        <v>8.4807799999999993</v>
      </c>
      <c r="IM304">
        <v>66.8</v>
      </c>
      <c r="IN304">
        <v>30</v>
      </c>
      <c r="IO304">
        <v>36.799999999999997</v>
      </c>
      <c r="IP304">
        <v>67.2</v>
      </c>
      <c r="IQ304">
        <v>30</v>
      </c>
      <c r="IR304">
        <v>37.200000000000003</v>
      </c>
      <c r="IU304">
        <v>49.25</v>
      </c>
      <c r="IV304">
        <v>0</v>
      </c>
      <c r="IW304">
        <v>50.25</v>
      </c>
      <c r="IX304">
        <v>0</v>
      </c>
      <c r="IY304">
        <v>49.25</v>
      </c>
      <c r="IZ304">
        <v>0</v>
      </c>
      <c r="JA304">
        <v>109.71</v>
      </c>
      <c r="JB304">
        <v>0</v>
      </c>
      <c r="JK304">
        <v>1</v>
      </c>
      <c r="JL304">
        <v>13.456200000000001</v>
      </c>
      <c r="JM304">
        <v>13.456200000000001</v>
      </c>
      <c r="JP304">
        <v>21919.4</v>
      </c>
      <c r="JQ304">
        <v>13.456200000000001</v>
      </c>
      <c r="JR304">
        <v>2.12</v>
      </c>
      <c r="JS304">
        <v>1.24</v>
      </c>
      <c r="JT304">
        <v>4.6100000000000003</v>
      </c>
      <c r="JU304">
        <v>2.12</v>
      </c>
      <c r="JV304">
        <v>1.23</v>
      </c>
      <c r="JW304">
        <v>4.63</v>
      </c>
      <c r="JZ304">
        <v>2</v>
      </c>
      <c r="KA304">
        <v>8</v>
      </c>
      <c r="KB304">
        <v>37.758800000000001</v>
      </c>
      <c r="KC304">
        <v>38.162100000000002</v>
      </c>
      <c r="KD304">
        <v>41.525100000000002</v>
      </c>
      <c r="KE304">
        <v>42.005200000000002</v>
      </c>
      <c r="KF304">
        <v>53.493299999999998</v>
      </c>
      <c r="KG304">
        <v>54.217700000000001</v>
      </c>
      <c r="KJ304">
        <v>420.19600000000003</v>
      </c>
      <c r="KK304">
        <v>3.6279300000000001</v>
      </c>
      <c r="KL304">
        <v>219.49799999999999</v>
      </c>
      <c r="KM304">
        <v>1841.26</v>
      </c>
      <c r="KN304">
        <v>0</v>
      </c>
      <c r="KO304">
        <v>-3352.2</v>
      </c>
      <c r="KP304">
        <v>0</v>
      </c>
      <c r="KQ304">
        <v>0</v>
      </c>
      <c r="KR304">
        <v>441.303</v>
      </c>
      <c r="KS304">
        <v>2477.69</v>
      </c>
      <c r="KT304">
        <v>2466.0500000000002</v>
      </c>
      <c r="KU304">
        <v>95.033199999999994</v>
      </c>
      <c r="KV304">
        <v>4612.45</v>
      </c>
      <c r="KW304">
        <v>0</v>
      </c>
      <c r="KX304">
        <v>0</v>
      </c>
      <c r="KY304">
        <v>0</v>
      </c>
      <c r="KZ304">
        <v>0</v>
      </c>
      <c r="LA304">
        <v>0</v>
      </c>
      <c r="LB304">
        <v>414.56299999999999</v>
      </c>
      <c r="LC304">
        <v>18.0305</v>
      </c>
      <c r="LD304">
        <v>219.49799999999999</v>
      </c>
      <c r="LE304">
        <v>1841.26</v>
      </c>
      <c r="LF304">
        <v>-3352.2</v>
      </c>
      <c r="LG304">
        <v>441.303</v>
      </c>
      <c r="LH304">
        <v>2484.1999999999998</v>
      </c>
      <c r="LI304">
        <v>2466.0500000000002</v>
      </c>
      <c r="LJ304">
        <v>95.033199999999994</v>
      </c>
      <c r="LK304">
        <v>4627.7299999999996</v>
      </c>
      <c r="LL304">
        <v>0</v>
      </c>
      <c r="LM304">
        <v>0</v>
      </c>
      <c r="LN304">
        <v>0</v>
      </c>
      <c r="LO304">
        <v>0</v>
      </c>
      <c r="LP304">
        <v>1612.42</v>
      </c>
      <c r="LQ304">
        <v>2.29739</v>
      </c>
      <c r="LR304">
        <v>219.49799999999999</v>
      </c>
      <c r="LS304">
        <v>3662.16</v>
      </c>
      <c r="LT304">
        <v>1278.6099999999999</v>
      </c>
      <c r="LU304">
        <v>3076.41</v>
      </c>
      <c r="LV304">
        <v>2209.0100000000002</v>
      </c>
      <c r="LW304">
        <v>129.84899999999999</v>
      </c>
      <c r="LX304">
        <v>12190.3</v>
      </c>
      <c r="LY304">
        <v>0</v>
      </c>
      <c r="LZ304">
        <v>0</v>
      </c>
      <c r="MA304">
        <v>0</v>
      </c>
      <c r="MB304">
        <v>0</v>
      </c>
    </row>
    <row r="305" spans="1:340" x14ac:dyDescent="0.25">
      <c r="A305" s="26">
        <v>44502.645543981482</v>
      </c>
      <c r="B305" t="s">
        <v>1645</v>
      </c>
      <c r="C305" t="s">
        <v>1267</v>
      </c>
      <c r="D305">
        <v>6</v>
      </c>
      <c r="E305">
        <v>8</v>
      </c>
      <c r="F305">
        <v>6960</v>
      </c>
      <c r="G305" t="s">
        <v>87</v>
      </c>
      <c r="H305" t="s">
        <v>393</v>
      </c>
      <c r="I305">
        <v>1.38</v>
      </c>
      <c r="J305">
        <v>0.7</v>
      </c>
      <c r="K305">
        <v>0.7</v>
      </c>
      <c r="L305">
        <v>33.200000000000003</v>
      </c>
      <c r="O305">
        <v>1523.88</v>
      </c>
      <c r="P305">
        <v>331.66899999999998</v>
      </c>
      <c r="Q305">
        <v>1100.08</v>
      </c>
      <c r="R305">
        <v>5932.25</v>
      </c>
      <c r="S305">
        <v>0</v>
      </c>
      <c r="T305">
        <v>-22553.9</v>
      </c>
      <c r="U305">
        <v>0</v>
      </c>
      <c r="V305">
        <v>0</v>
      </c>
      <c r="W305">
        <v>2033.7</v>
      </c>
      <c r="X305">
        <v>12972.2</v>
      </c>
      <c r="Y305">
        <v>12062</v>
      </c>
      <c r="Z305">
        <v>433.91399999999999</v>
      </c>
      <c r="AA305">
        <v>13835.7</v>
      </c>
      <c r="AB305">
        <v>8887.8799999999992</v>
      </c>
      <c r="AC305">
        <v>0</v>
      </c>
      <c r="AD305">
        <v>0</v>
      </c>
      <c r="AE305">
        <v>0</v>
      </c>
      <c r="AF305">
        <v>0</v>
      </c>
      <c r="AG305">
        <v>0</v>
      </c>
      <c r="AH305">
        <v>0</v>
      </c>
      <c r="AI305">
        <v>5.34</v>
      </c>
      <c r="AJ305">
        <v>5.76</v>
      </c>
      <c r="AK305">
        <v>4.28</v>
      </c>
      <c r="AL305">
        <v>22.67</v>
      </c>
      <c r="AM305">
        <v>0</v>
      </c>
      <c r="AN305">
        <v>-74.67</v>
      </c>
      <c r="AO305">
        <v>0</v>
      </c>
      <c r="AP305">
        <v>0</v>
      </c>
      <c r="AQ305">
        <v>8.8699999999999992</v>
      </c>
      <c r="AR305">
        <v>51.8</v>
      </c>
      <c r="AS305">
        <v>48.62</v>
      </c>
      <c r="AT305">
        <v>1.79</v>
      </c>
      <c r="AU305">
        <v>74.459999999999994</v>
      </c>
      <c r="AV305">
        <v>38.049999999999997</v>
      </c>
      <c r="BI305">
        <v>0</v>
      </c>
      <c r="BJ305">
        <v>0.96238699999999999</v>
      </c>
      <c r="BK305">
        <v>0.12561700000000001</v>
      </c>
      <c r="BL305">
        <v>0.70088300000000003</v>
      </c>
      <c r="BM305">
        <v>0</v>
      </c>
      <c r="BN305">
        <v>-0.26884999999999998</v>
      </c>
      <c r="BO305">
        <v>0</v>
      </c>
      <c r="BP305">
        <v>0</v>
      </c>
      <c r="BQ305">
        <v>0.53989299999999996</v>
      </c>
      <c r="BR305">
        <v>2.17889</v>
      </c>
      <c r="BS305">
        <v>1.82348</v>
      </c>
      <c r="BT305">
        <v>7.39533E-2</v>
      </c>
      <c r="BU305">
        <v>6.1362500000000004</v>
      </c>
      <c r="BV305">
        <v>1.7888900000000001</v>
      </c>
      <c r="BW305">
        <v>1509.14</v>
      </c>
      <c r="BX305">
        <v>474.673</v>
      </c>
      <c r="BY305">
        <v>1100.08</v>
      </c>
      <c r="BZ305">
        <v>5911.89</v>
      </c>
      <c r="CA305">
        <v>-22553.9</v>
      </c>
      <c r="CB305">
        <v>2033.7</v>
      </c>
      <c r="CC305">
        <v>12986.4</v>
      </c>
      <c r="CD305">
        <v>12062</v>
      </c>
      <c r="CE305">
        <v>433.91399999999999</v>
      </c>
      <c r="CF305">
        <v>13957.9</v>
      </c>
      <c r="CG305">
        <v>8995.7800000000007</v>
      </c>
      <c r="CH305">
        <v>0</v>
      </c>
      <c r="CI305">
        <v>0</v>
      </c>
      <c r="CJ305">
        <v>0</v>
      </c>
      <c r="CK305">
        <v>0</v>
      </c>
      <c r="CL305">
        <v>0</v>
      </c>
      <c r="CM305">
        <v>5.3</v>
      </c>
      <c r="CN305">
        <v>7.46</v>
      </c>
      <c r="CO305">
        <v>4.28</v>
      </c>
      <c r="CP305">
        <v>22.39</v>
      </c>
      <c r="CQ305">
        <v>-74.680000000000007</v>
      </c>
      <c r="CR305">
        <v>8.8699999999999992</v>
      </c>
      <c r="CS305">
        <v>51.85</v>
      </c>
      <c r="CT305">
        <v>48.62</v>
      </c>
      <c r="CU305">
        <v>1.79</v>
      </c>
      <c r="CV305">
        <v>75.88</v>
      </c>
      <c r="CW305">
        <v>39.43</v>
      </c>
      <c r="DH305">
        <v>0</v>
      </c>
      <c r="DI305">
        <v>1.2644200000000001</v>
      </c>
      <c r="DJ305">
        <v>0.12561700000000001</v>
      </c>
      <c r="DK305">
        <v>0.61622600000000005</v>
      </c>
      <c r="DL305">
        <v>-0.26884999999999998</v>
      </c>
      <c r="DM305">
        <v>0.53989299999999996</v>
      </c>
      <c r="DN305">
        <v>2.18215</v>
      </c>
      <c r="DO305">
        <v>1.82348</v>
      </c>
      <c r="DP305">
        <v>7.39533E-2</v>
      </c>
      <c r="DQ305">
        <v>6.3568800000000003</v>
      </c>
      <c r="DR305">
        <v>2.0062600000000002</v>
      </c>
      <c r="DS305" t="s">
        <v>1352</v>
      </c>
      <c r="DT305" t="s">
        <v>670</v>
      </c>
      <c r="DU305" t="s">
        <v>665</v>
      </c>
      <c r="DV305" t="s">
        <v>501</v>
      </c>
      <c r="DW305">
        <v>0.22062999999999999</v>
      </c>
      <c r="DX305">
        <v>0.21737400000000001</v>
      </c>
      <c r="DY305">
        <v>1.9</v>
      </c>
      <c r="DZ305">
        <v>3.5</v>
      </c>
      <c r="EC305">
        <v>1523.88</v>
      </c>
      <c r="ED305">
        <v>331.66899999999998</v>
      </c>
      <c r="EE305">
        <v>1100.08</v>
      </c>
      <c r="EF305">
        <v>5932.25</v>
      </c>
      <c r="EG305">
        <v>0</v>
      </c>
      <c r="EH305">
        <v>-22553.9</v>
      </c>
      <c r="EI305">
        <v>0</v>
      </c>
      <c r="EJ305">
        <v>0</v>
      </c>
      <c r="EK305">
        <v>2033.7</v>
      </c>
      <c r="EL305">
        <v>12972.2</v>
      </c>
      <c r="EM305">
        <v>12062</v>
      </c>
      <c r="EN305">
        <v>433.91399999999999</v>
      </c>
      <c r="EO305">
        <v>13835.7</v>
      </c>
      <c r="EP305">
        <v>0</v>
      </c>
      <c r="EQ305">
        <v>0</v>
      </c>
      <c r="ER305">
        <v>0</v>
      </c>
      <c r="ES305">
        <v>0</v>
      </c>
      <c r="ET305">
        <v>0</v>
      </c>
      <c r="EU305">
        <v>5.34</v>
      </c>
      <c r="EV305">
        <v>5.76</v>
      </c>
      <c r="EW305">
        <v>4.28</v>
      </c>
      <c r="EX305">
        <v>22.67</v>
      </c>
      <c r="EY305">
        <v>0</v>
      </c>
      <c r="EZ305">
        <v>-74.67</v>
      </c>
      <c r="FA305">
        <v>0</v>
      </c>
      <c r="FB305">
        <v>0</v>
      </c>
      <c r="FC305">
        <v>8.8699999999999992</v>
      </c>
      <c r="FD305">
        <v>51.8</v>
      </c>
      <c r="FE305">
        <v>48.62</v>
      </c>
      <c r="FF305">
        <v>1.79</v>
      </c>
      <c r="FG305">
        <v>74.459999999999994</v>
      </c>
      <c r="FT305">
        <v>0</v>
      </c>
      <c r="FU305">
        <v>0.96238699999999999</v>
      </c>
      <c r="FV305">
        <v>0.12561700000000001</v>
      </c>
      <c r="FW305">
        <v>0.70088300000000003</v>
      </c>
      <c r="FX305">
        <v>0</v>
      </c>
      <c r="FY305">
        <v>-0.26884999999999998</v>
      </c>
      <c r="FZ305">
        <v>0</v>
      </c>
      <c r="GA305">
        <v>0</v>
      </c>
      <c r="GB305">
        <v>0.53989299999999996</v>
      </c>
      <c r="GC305">
        <v>2.17889</v>
      </c>
      <c r="GD305">
        <v>1.82348</v>
      </c>
      <c r="GE305">
        <v>7.39533E-2</v>
      </c>
      <c r="GF305">
        <v>6.1362500000000004</v>
      </c>
      <c r="GG305">
        <v>2195.17</v>
      </c>
      <c r="GH305">
        <v>1374.4</v>
      </c>
      <c r="GI305">
        <v>1100.08</v>
      </c>
      <c r="GJ305">
        <v>16310.6</v>
      </c>
      <c r="GK305">
        <v>5894.96</v>
      </c>
      <c r="GL305">
        <v>15077.5</v>
      </c>
      <c r="GM305">
        <v>10697.7</v>
      </c>
      <c r="GN305">
        <v>540.49900000000002</v>
      </c>
      <c r="GO305">
        <v>53191</v>
      </c>
      <c r="GP305">
        <v>0</v>
      </c>
      <c r="GQ305">
        <v>0</v>
      </c>
      <c r="GR305">
        <v>0</v>
      </c>
      <c r="GS305">
        <v>0</v>
      </c>
      <c r="GT305">
        <v>7.74</v>
      </c>
      <c r="GU305">
        <v>16.46</v>
      </c>
      <c r="GV305">
        <v>4.28</v>
      </c>
      <c r="GW305">
        <v>63.48</v>
      </c>
      <c r="GX305">
        <v>25.99</v>
      </c>
      <c r="GY305">
        <v>60.33</v>
      </c>
      <c r="GZ305">
        <v>43.47</v>
      </c>
      <c r="HA305">
        <v>2.37</v>
      </c>
      <c r="HB305">
        <v>224.12</v>
      </c>
      <c r="HC305">
        <v>7.74</v>
      </c>
      <c r="HD305">
        <v>16.46</v>
      </c>
      <c r="HE305">
        <v>4.28</v>
      </c>
      <c r="HF305">
        <v>63.48</v>
      </c>
      <c r="HG305">
        <v>25.99</v>
      </c>
      <c r="HH305">
        <v>60.33</v>
      </c>
      <c r="HI305">
        <v>43.47</v>
      </c>
      <c r="HJ305">
        <v>2.37</v>
      </c>
      <c r="HK305">
        <v>224.12</v>
      </c>
      <c r="ID305">
        <v>0</v>
      </c>
      <c r="IE305">
        <v>2.3807700000000001</v>
      </c>
      <c r="IF305">
        <v>0.12561700000000001</v>
      </c>
      <c r="IG305">
        <v>2.03877</v>
      </c>
      <c r="IH305">
        <v>1.7213499999999999</v>
      </c>
      <c r="II305">
        <v>2.2057600000000002</v>
      </c>
      <c r="IJ305">
        <v>1.7518499999999999</v>
      </c>
      <c r="IK305">
        <v>0.114331</v>
      </c>
      <c r="IL305">
        <v>10.3384</v>
      </c>
      <c r="IM305">
        <v>66.5</v>
      </c>
      <c r="IN305">
        <v>33.299999999999997</v>
      </c>
      <c r="IO305">
        <v>33.200000000000003</v>
      </c>
      <c r="IP305">
        <v>67.2</v>
      </c>
      <c r="IQ305">
        <v>33.299999999999997</v>
      </c>
      <c r="IR305">
        <v>33.9</v>
      </c>
      <c r="IU305">
        <v>38.049999999999997</v>
      </c>
      <c r="IV305">
        <v>0</v>
      </c>
      <c r="IW305">
        <v>39.43</v>
      </c>
      <c r="IX305">
        <v>0</v>
      </c>
      <c r="IY305">
        <v>38.049999999999997</v>
      </c>
      <c r="IZ305">
        <v>0</v>
      </c>
      <c r="JA305">
        <v>91.96</v>
      </c>
      <c r="JB305">
        <v>0</v>
      </c>
      <c r="JK305">
        <v>1</v>
      </c>
      <c r="JL305">
        <v>14.7773</v>
      </c>
      <c r="JM305">
        <v>14.7773</v>
      </c>
      <c r="JP305">
        <v>22560.5</v>
      </c>
      <c r="JQ305">
        <v>14.7773</v>
      </c>
      <c r="JR305">
        <v>1.48</v>
      </c>
      <c r="JS305">
        <v>0.85</v>
      </c>
      <c r="JT305">
        <v>4.4400000000000004</v>
      </c>
      <c r="JU305">
        <v>1.48</v>
      </c>
      <c r="JV305">
        <v>0.85</v>
      </c>
      <c r="JW305">
        <v>4.47</v>
      </c>
      <c r="JZ305">
        <v>2</v>
      </c>
      <c r="KA305">
        <v>8</v>
      </c>
      <c r="KB305">
        <v>60.067999999999998</v>
      </c>
      <c r="KC305">
        <v>60.926499999999997</v>
      </c>
      <c r="KD305">
        <v>65.4131</v>
      </c>
      <c r="KE305">
        <v>66.380600000000001</v>
      </c>
      <c r="KF305">
        <v>89.997799999999998</v>
      </c>
      <c r="KG305">
        <v>91.467200000000005</v>
      </c>
      <c r="KJ305">
        <v>299.83699999999999</v>
      </c>
      <c r="KK305">
        <v>91.634399999999999</v>
      </c>
      <c r="KL305">
        <v>203.99799999999999</v>
      </c>
      <c r="KM305">
        <v>1042.92</v>
      </c>
      <c r="KN305">
        <v>0</v>
      </c>
      <c r="KO305">
        <v>-2331.1</v>
      </c>
      <c r="KP305">
        <v>0</v>
      </c>
      <c r="KQ305">
        <v>0</v>
      </c>
      <c r="KR305">
        <v>444.32499999999999</v>
      </c>
      <c r="KS305">
        <v>2234.5700000000002</v>
      </c>
      <c r="KT305">
        <v>2355.87</v>
      </c>
      <c r="KU305">
        <v>95.474199999999996</v>
      </c>
      <c r="KV305">
        <v>4437.53</v>
      </c>
      <c r="KW305">
        <v>0</v>
      </c>
      <c r="KX305">
        <v>0</v>
      </c>
      <c r="KY305">
        <v>0</v>
      </c>
      <c r="KZ305">
        <v>0</v>
      </c>
      <c r="LA305">
        <v>0</v>
      </c>
      <c r="LB305">
        <v>298.62299999999999</v>
      </c>
      <c r="LC305">
        <v>129.09700000000001</v>
      </c>
      <c r="LD305">
        <v>203.99799999999999</v>
      </c>
      <c r="LE305">
        <v>1038.53</v>
      </c>
      <c r="LF305">
        <v>-2331.1</v>
      </c>
      <c r="LG305">
        <v>444.32499999999999</v>
      </c>
      <c r="LH305">
        <v>2237.23</v>
      </c>
      <c r="LI305">
        <v>2355.87</v>
      </c>
      <c r="LJ305">
        <v>95.474199999999996</v>
      </c>
      <c r="LK305">
        <v>4472.05</v>
      </c>
      <c r="LL305">
        <v>0</v>
      </c>
      <c r="LM305">
        <v>0</v>
      </c>
      <c r="LN305">
        <v>0</v>
      </c>
      <c r="LO305">
        <v>0</v>
      </c>
      <c r="LP305">
        <v>459.02300000000002</v>
      </c>
      <c r="LQ305">
        <v>334.529</v>
      </c>
      <c r="LR305">
        <v>203.99799999999999</v>
      </c>
      <c r="LS305">
        <v>2869.72</v>
      </c>
      <c r="LT305">
        <v>1286.71</v>
      </c>
      <c r="LU305">
        <v>2922.79</v>
      </c>
      <c r="LV305">
        <v>2122.71</v>
      </c>
      <c r="LW305">
        <v>142.83199999999999</v>
      </c>
      <c r="LX305">
        <v>10342.299999999999</v>
      </c>
      <c r="LY305">
        <v>0</v>
      </c>
      <c r="LZ305">
        <v>0</v>
      </c>
      <c r="MA305">
        <v>0</v>
      </c>
      <c r="MB305">
        <v>0</v>
      </c>
    </row>
    <row r="306" spans="1:340" x14ac:dyDescent="0.25">
      <c r="A306" s="26">
        <v>44502.646087962959</v>
      </c>
      <c r="B306" t="s">
        <v>1646</v>
      </c>
      <c r="C306" t="s">
        <v>1269</v>
      </c>
      <c r="D306">
        <v>7</v>
      </c>
      <c r="E306">
        <v>8</v>
      </c>
      <c r="F306">
        <v>6960</v>
      </c>
      <c r="G306" t="s">
        <v>87</v>
      </c>
      <c r="H306" t="s">
        <v>393</v>
      </c>
      <c r="I306">
        <v>1.2</v>
      </c>
      <c r="J306">
        <v>0.6</v>
      </c>
      <c r="K306">
        <v>0.6</v>
      </c>
      <c r="L306">
        <v>33.1</v>
      </c>
      <c r="O306">
        <v>533.34799999999996</v>
      </c>
      <c r="P306">
        <v>162.18899999999999</v>
      </c>
      <c r="Q306">
        <v>1100.08</v>
      </c>
      <c r="R306">
        <v>5833.68</v>
      </c>
      <c r="S306">
        <v>0</v>
      </c>
      <c r="T306">
        <v>-22261.9</v>
      </c>
      <c r="U306">
        <v>0</v>
      </c>
      <c r="V306">
        <v>0</v>
      </c>
      <c r="W306">
        <v>2033.7</v>
      </c>
      <c r="X306">
        <v>12949.2</v>
      </c>
      <c r="Y306">
        <v>12062</v>
      </c>
      <c r="Z306">
        <v>433.91399999999999</v>
      </c>
      <c r="AA306">
        <v>12846.2</v>
      </c>
      <c r="AB306">
        <v>7629.3</v>
      </c>
      <c r="AC306">
        <v>0</v>
      </c>
      <c r="AD306">
        <v>0</v>
      </c>
      <c r="AE306">
        <v>0</v>
      </c>
      <c r="AF306">
        <v>0</v>
      </c>
      <c r="AG306">
        <v>0</v>
      </c>
      <c r="AH306">
        <v>0</v>
      </c>
      <c r="AI306">
        <v>1.88</v>
      </c>
      <c r="AJ306">
        <v>4.1100000000000003</v>
      </c>
      <c r="AK306">
        <v>4.3499999999999996</v>
      </c>
      <c r="AL306">
        <v>22.81</v>
      </c>
      <c r="AM306">
        <v>0</v>
      </c>
      <c r="AN306">
        <v>-74.319999999999993</v>
      </c>
      <c r="AO306">
        <v>0</v>
      </c>
      <c r="AP306">
        <v>0</v>
      </c>
      <c r="AQ306">
        <v>9.0399999999999991</v>
      </c>
      <c r="AR306">
        <v>52.61</v>
      </c>
      <c r="AS306">
        <v>49.53</v>
      </c>
      <c r="AT306">
        <v>1.82</v>
      </c>
      <c r="AU306">
        <v>71.83</v>
      </c>
      <c r="AV306">
        <v>33.15</v>
      </c>
      <c r="BI306">
        <v>0</v>
      </c>
      <c r="BJ306">
        <v>1.0109600000000001</v>
      </c>
      <c r="BK306">
        <v>0.12561700000000001</v>
      </c>
      <c r="BL306">
        <v>0.777339</v>
      </c>
      <c r="BM306">
        <v>0</v>
      </c>
      <c r="BN306">
        <v>-0.187782</v>
      </c>
      <c r="BO306">
        <v>0</v>
      </c>
      <c r="BP306">
        <v>0</v>
      </c>
      <c r="BQ306">
        <v>0.53989299999999996</v>
      </c>
      <c r="BR306">
        <v>2.1741199999999998</v>
      </c>
      <c r="BS306">
        <v>1.82348</v>
      </c>
      <c r="BT306">
        <v>7.39533E-2</v>
      </c>
      <c r="BU306">
        <v>6.33758</v>
      </c>
      <c r="BV306">
        <v>1.9139200000000001</v>
      </c>
      <c r="BW306">
        <v>499.41800000000001</v>
      </c>
      <c r="BX306">
        <v>252.84200000000001</v>
      </c>
      <c r="BY306">
        <v>1100.08</v>
      </c>
      <c r="BZ306">
        <v>5814.96</v>
      </c>
      <c r="CA306">
        <v>-22261.9</v>
      </c>
      <c r="CB306">
        <v>2033.7</v>
      </c>
      <c r="CC306">
        <v>12964.8</v>
      </c>
      <c r="CD306">
        <v>12062</v>
      </c>
      <c r="CE306">
        <v>433.91399999999999</v>
      </c>
      <c r="CF306">
        <v>12899.8</v>
      </c>
      <c r="CG306">
        <v>7667.31</v>
      </c>
      <c r="CH306">
        <v>0</v>
      </c>
      <c r="CI306">
        <v>0</v>
      </c>
      <c r="CJ306">
        <v>0</v>
      </c>
      <c r="CK306">
        <v>0</v>
      </c>
      <c r="CL306">
        <v>0</v>
      </c>
      <c r="CM306">
        <v>1.77</v>
      </c>
      <c r="CN306">
        <v>5.57</v>
      </c>
      <c r="CO306">
        <v>4.3499999999999996</v>
      </c>
      <c r="CP306">
        <v>22.66</v>
      </c>
      <c r="CQ306">
        <v>-74.31</v>
      </c>
      <c r="CR306">
        <v>9.0399999999999991</v>
      </c>
      <c r="CS306">
        <v>52.68</v>
      </c>
      <c r="CT306">
        <v>49.53</v>
      </c>
      <c r="CU306">
        <v>1.82</v>
      </c>
      <c r="CV306">
        <v>73.11</v>
      </c>
      <c r="CW306">
        <v>34.35</v>
      </c>
      <c r="DH306">
        <v>0</v>
      </c>
      <c r="DI306">
        <v>1.32908</v>
      </c>
      <c r="DJ306">
        <v>0.12561700000000001</v>
      </c>
      <c r="DK306">
        <v>0.71905200000000002</v>
      </c>
      <c r="DL306">
        <v>-0.187782</v>
      </c>
      <c r="DM306">
        <v>0.53989299999999996</v>
      </c>
      <c r="DN306">
        <v>2.1783999999999999</v>
      </c>
      <c r="DO306">
        <v>1.82348</v>
      </c>
      <c r="DP306">
        <v>7.39533E-2</v>
      </c>
      <c r="DQ306">
        <v>6.6016899999999996</v>
      </c>
      <c r="DR306">
        <v>2.1737500000000001</v>
      </c>
      <c r="DS306" t="s">
        <v>1352</v>
      </c>
      <c r="DT306" t="s">
        <v>670</v>
      </c>
      <c r="DU306" t="s">
        <v>665</v>
      </c>
      <c r="DV306" t="s">
        <v>501</v>
      </c>
      <c r="DW306">
        <v>0.26411099999999998</v>
      </c>
      <c r="DX306">
        <v>0.25983800000000001</v>
      </c>
      <c r="DY306">
        <v>1.8</v>
      </c>
      <c r="DZ306">
        <v>3.5</v>
      </c>
      <c r="EC306">
        <v>533.34799999999996</v>
      </c>
      <c r="ED306">
        <v>162.18899999999999</v>
      </c>
      <c r="EE306">
        <v>1100.08</v>
      </c>
      <c r="EF306">
        <v>5833.68</v>
      </c>
      <c r="EG306">
        <v>0</v>
      </c>
      <c r="EH306">
        <v>-22261.9</v>
      </c>
      <c r="EI306">
        <v>0</v>
      </c>
      <c r="EJ306">
        <v>0</v>
      </c>
      <c r="EK306">
        <v>2033.7</v>
      </c>
      <c r="EL306">
        <v>12949.2</v>
      </c>
      <c r="EM306">
        <v>12062</v>
      </c>
      <c r="EN306">
        <v>433.91399999999999</v>
      </c>
      <c r="EO306">
        <v>12846.2</v>
      </c>
      <c r="EP306">
        <v>0</v>
      </c>
      <c r="EQ306">
        <v>0</v>
      </c>
      <c r="ER306">
        <v>0</v>
      </c>
      <c r="ES306">
        <v>0</v>
      </c>
      <c r="ET306">
        <v>0</v>
      </c>
      <c r="EU306">
        <v>1.88</v>
      </c>
      <c r="EV306">
        <v>4.1100000000000003</v>
      </c>
      <c r="EW306">
        <v>4.3499999999999996</v>
      </c>
      <c r="EX306">
        <v>22.81</v>
      </c>
      <c r="EY306">
        <v>0</v>
      </c>
      <c r="EZ306">
        <v>-74.319999999999993</v>
      </c>
      <c r="FA306">
        <v>0</v>
      </c>
      <c r="FB306">
        <v>0</v>
      </c>
      <c r="FC306">
        <v>9.0399999999999991</v>
      </c>
      <c r="FD306">
        <v>52.61</v>
      </c>
      <c r="FE306">
        <v>49.53</v>
      </c>
      <c r="FF306">
        <v>1.82</v>
      </c>
      <c r="FG306">
        <v>71.83</v>
      </c>
      <c r="FT306">
        <v>0</v>
      </c>
      <c r="FU306">
        <v>1.0109600000000001</v>
      </c>
      <c r="FV306">
        <v>0.12561700000000001</v>
      </c>
      <c r="FW306">
        <v>0.777339</v>
      </c>
      <c r="FX306">
        <v>0</v>
      </c>
      <c r="FY306">
        <v>-0.187782</v>
      </c>
      <c r="FZ306">
        <v>0</v>
      </c>
      <c r="GA306">
        <v>0</v>
      </c>
      <c r="GB306">
        <v>0.53989299999999996</v>
      </c>
      <c r="GC306">
        <v>2.1741199999999998</v>
      </c>
      <c r="GD306">
        <v>1.82348</v>
      </c>
      <c r="GE306">
        <v>7.39533E-2</v>
      </c>
      <c r="GF306">
        <v>6.33758</v>
      </c>
      <c r="GG306">
        <v>430.58199999999999</v>
      </c>
      <c r="GH306">
        <v>849.35799999999995</v>
      </c>
      <c r="GI306">
        <v>1100.08</v>
      </c>
      <c r="GJ306">
        <v>16079.6</v>
      </c>
      <c r="GK306">
        <v>5894.96</v>
      </c>
      <c r="GL306">
        <v>15077.5</v>
      </c>
      <c r="GM306">
        <v>10697.7</v>
      </c>
      <c r="GN306">
        <v>540.49900000000002</v>
      </c>
      <c r="GO306">
        <v>50670.400000000001</v>
      </c>
      <c r="GP306">
        <v>0</v>
      </c>
      <c r="GQ306">
        <v>0</v>
      </c>
      <c r="GR306">
        <v>0</v>
      </c>
      <c r="GS306">
        <v>0</v>
      </c>
      <c r="GT306">
        <v>1.55</v>
      </c>
      <c r="GU306">
        <v>12.52</v>
      </c>
      <c r="GV306">
        <v>4.3499999999999996</v>
      </c>
      <c r="GW306">
        <v>63.77</v>
      </c>
      <c r="GX306">
        <v>26.49</v>
      </c>
      <c r="GY306">
        <v>61.44</v>
      </c>
      <c r="GZ306">
        <v>44.28</v>
      </c>
      <c r="HA306">
        <v>2.42</v>
      </c>
      <c r="HB306">
        <v>216.82</v>
      </c>
      <c r="HC306">
        <v>1.55</v>
      </c>
      <c r="HD306">
        <v>12.52</v>
      </c>
      <c r="HE306">
        <v>4.3499999999999996</v>
      </c>
      <c r="HF306">
        <v>63.77</v>
      </c>
      <c r="HG306">
        <v>26.49</v>
      </c>
      <c r="HH306">
        <v>61.44</v>
      </c>
      <c r="HI306">
        <v>44.28</v>
      </c>
      <c r="HJ306">
        <v>2.42</v>
      </c>
      <c r="HK306">
        <v>216.82</v>
      </c>
      <c r="ID306">
        <v>0</v>
      </c>
      <c r="IE306">
        <v>2.3116300000000001</v>
      </c>
      <c r="IF306">
        <v>0.12561700000000001</v>
      </c>
      <c r="IG306">
        <v>2.0535899999999998</v>
      </c>
      <c r="IH306">
        <v>1.7213499999999999</v>
      </c>
      <c r="II306">
        <v>2.2057600000000002</v>
      </c>
      <c r="IJ306">
        <v>1.7518499999999999</v>
      </c>
      <c r="IK306">
        <v>0.114331</v>
      </c>
      <c r="IL306">
        <v>10.2841</v>
      </c>
      <c r="IM306">
        <v>67.400000000000006</v>
      </c>
      <c r="IN306">
        <v>34.299999999999997</v>
      </c>
      <c r="IO306">
        <v>33.1</v>
      </c>
      <c r="IP306">
        <v>68</v>
      </c>
      <c r="IQ306">
        <v>34.299999999999997</v>
      </c>
      <c r="IR306">
        <v>33.700000000000003</v>
      </c>
      <c r="IU306">
        <v>33.15</v>
      </c>
      <c r="IV306">
        <v>0</v>
      </c>
      <c r="IW306">
        <v>34.35</v>
      </c>
      <c r="IX306">
        <v>0</v>
      </c>
      <c r="IY306">
        <v>33.15</v>
      </c>
      <c r="IZ306">
        <v>0</v>
      </c>
      <c r="JA306">
        <v>82.19</v>
      </c>
      <c r="JB306">
        <v>0</v>
      </c>
      <c r="JK306">
        <v>1</v>
      </c>
      <c r="JL306">
        <v>14.027799999999999</v>
      </c>
      <c r="JM306">
        <v>14.027799999999999</v>
      </c>
      <c r="JP306">
        <v>22268.400000000001</v>
      </c>
      <c r="JQ306">
        <v>14.027799999999999</v>
      </c>
      <c r="JR306">
        <v>1.46</v>
      </c>
      <c r="JS306">
        <v>0.83</v>
      </c>
      <c r="JT306">
        <v>4.21</v>
      </c>
      <c r="JU306">
        <v>1.46</v>
      </c>
      <c r="JV306">
        <v>0.83</v>
      </c>
      <c r="JW306">
        <v>4.2300000000000004</v>
      </c>
      <c r="JZ306">
        <v>2</v>
      </c>
      <c r="KA306">
        <v>8</v>
      </c>
      <c r="KB306">
        <v>46.780999999999999</v>
      </c>
      <c r="KC306">
        <v>47.368400000000001</v>
      </c>
      <c r="KD306">
        <v>51.583100000000002</v>
      </c>
      <c r="KE306">
        <v>52.268599999999999</v>
      </c>
      <c r="KF306">
        <v>76.596400000000003</v>
      </c>
      <c r="KG306">
        <v>77.792199999999994</v>
      </c>
      <c r="KJ306">
        <v>96.477000000000004</v>
      </c>
      <c r="KK306">
        <v>46.968000000000004</v>
      </c>
      <c r="KL306">
        <v>203.99799999999999</v>
      </c>
      <c r="KM306">
        <v>1025.94</v>
      </c>
      <c r="KN306">
        <v>0</v>
      </c>
      <c r="KO306">
        <v>-2288.46</v>
      </c>
      <c r="KP306">
        <v>0</v>
      </c>
      <c r="KQ306">
        <v>0</v>
      </c>
      <c r="KR306">
        <v>444.32499999999999</v>
      </c>
      <c r="KS306">
        <v>2230.2399999999998</v>
      </c>
      <c r="KT306">
        <v>2355.87</v>
      </c>
      <c r="KU306">
        <v>95.474199999999996</v>
      </c>
      <c r="KV306">
        <v>4210.84</v>
      </c>
      <c r="KW306">
        <v>0</v>
      </c>
      <c r="KX306">
        <v>0</v>
      </c>
      <c r="KY306">
        <v>0</v>
      </c>
      <c r="KZ306">
        <v>0</v>
      </c>
      <c r="LA306">
        <v>0</v>
      </c>
      <c r="LB306">
        <v>92.424000000000007</v>
      </c>
      <c r="LC306">
        <v>72.293599999999998</v>
      </c>
      <c r="LD306">
        <v>203.99799999999999</v>
      </c>
      <c r="LE306">
        <v>1023.05</v>
      </c>
      <c r="LF306">
        <v>-2288.46</v>
      </c>
      <c r="LG306">
        <v>444.32499999999999</v>
      </c>
      <c r="LH306">
        <v>2233.21</v>
      </c>
      <c r="LI306">
        <v>2355.87</v>
      </c>
      <c r="LJ306">
        <v>95.474199999999996</v>
      </c>
      <c r="LK306">
        <v>4232.1899999999996</v>
      </c>
      <c r="LL306">
        <v>0</v>
      </c>
      <c r="LM306">
        <v>0</v>
      </c>
      <c r="LN306">
        <v>0</v>
      </c>
      <c r="LO306">
        <v>0</v>
      </c>
      <c r="LP306">
        <v>88.647499999999994</v>
      </c>
      <c r="LQ306">
        <v>218.76499999999999</v>
      </c>
      <c r="LR306">
        <v>203.99799999999999</v>
      </c>
      <c r="LS306">
        <v>2825.4</v>
      </c>
      <c r="LT306">
        <v>1286.71</v>
      </c>
      <c r="LU306">
        <v>2922.79</v>
      </c>
      <c r="LV306">
        <v>2122.71</v>
      </c>
      <c r="LW306">
        <v>142.83199999999999</v>
      </c>
      <c r="LX306">
        <v>9811.85</v>
      </c>
      <c r="LY306">
        <v>0</v>
      </c>
      <c r="LZ306">
        <v>0</v>
      </c>
      <c r="MA306">
        <v>0</v>
      </c>
      <c r="MB306">
        <v>0</v>
      </c>
    </row>
    <row r="307" spans="1:340" x14ac:dyDescent="0.25">
      <c r="A307" s="26">
        <v>44502.646643518521</v>
      </c>
      <c r="B307" t="s">
        <v>1647</v>
      </c>
      <c r="C307" t="s">
        <v>1271</v>
      </c>
      <c r="D307">
        <v>8</v>
      </c>
      <c r="E307">
        <v>8</v>
      </c>
      <c r="F307">
        <v>6960</v>
      </c>
      <c r="G307" t="s">
        <v>87</v>
      </c>
      <c r="H307" t="s">
        <v>393</v>
      </c>
      <c r="I307">
        <v>2.82</v>
      </c>
      <c r="J307">
        <v>1.2</v>
      </c>
      <c r="K307">
        <v>1.2</v>
      </c>
      <c r="L307">
        <v>30.3</v>
      </c>
      <c r="O307">
        <v>850.01599999999996</v>
      </c>
      <c r="P307">
        <v>1402.06</v>
      </c>
      <c r="Q307">
        <v>1100.08</v>
      </c>
      <c r="R307">
        <v>5612.4</v>
      </c>
      <c r="S307">
        <v>0</v>
      </c>
      <c r="T307">
        <v>-24222.3</v>
      </c>
      <c r="U307">
        <v>0</v>
      </c>
      <c r="V307">
        <v>0</v>
      </c>
      <c r="W307">
        <v>2033.7</v>
      </c>
      <c r="X307">
        <v>13051.2</v>
      </c>
      <c r="Y307">
        <v>12062</v>
      </c>
      <c r="Z307">
        <v>433.91399999999999</v>
      </c>
      <c r="AA307">
        <v>12323</v>
      </c>
      <c r="AB307">
        <v>8964.57</v>
      </c>
      <c r="AC307">
        <v>0</v>
      </c>
      <c r="AD307">
        <v>0</v>
      </c>
      <c r="AE307">
        <v>0</v>
      </c>
      <c r="AF307">
        <v>0</v>
      </c>
      <c r="AG307">
        <v>0</v>
      </c>
      <c r="AH307">
        <v>0</v>
      </c>
      <c r="AI307">
        <v>2.93</v>
      </c>
      <c r="AJ307">
        <v>17.21</v>
      </c>
      <c r="AK307">
        <v>4.2300000000000004</v>
      </c>
      <c r="AL307">
        <v>20.7</v>
      </c>
      <c r="AM307">
        <v>0</v>
      </c>
      <c r="AN307">
        <v>-81.400000000000006</v>
      </c>
      <c r="AO307">
        <v>0</v>
      </c>
      <c r="AP307">
        <v>0</v>
      </c>
      <c r="AQ307">
        <v>8.5500000000000007</v>
      </c>
      <c r="AR307">
        <v>51.52</v>
      </c>
      <c r="AS307">
        <v>47.83</v>
      </c>
      <c r="AT307">
        <v>1.72</v>
      </c>
      <c r="AU307">
        <v>73.290000000000006</v>
      </c>
      <c r="AV307">
        <v>45.07</v>
      </c>
      <c r="BI307">
        <v>0</v>
      </c>
      <c r="BJ307">
        <v>2.8897400000000002</v>
      </c>
      <c r="BK307">
        <v>0.12561700000000001</v>
      </c>
      <c r="BL307">
        <v>0.52954199999999996</v>
      </c>
      <c r="BM307">
        <v>0</v>
      </c>
      <c r="BN307">
        <v>-0.209228</v>
      </c>
      <c r="BO307">
        <v>0</v>
      </c>
      <c r="BP307">
        <v>0</v>
      </c>
      <c r="BQ307">
        <v>0.53989299999999996</v>
      </c>
      <c r="BR307">
        <v>2.1909800000000001</v>
      </c>
      <c r="BS307">
        <v>1.82348</v>
      </c>
      <c r="BT307">
        <v>7.39533E-2</v>
      </c>
      <c r="BU307">
        <v>7.9639800000000003</v>
      </c>
      <c r="BV307">
        <v>3.5449000000000002</v>
      </c>
      <c r="BW307">
        <v>856.35299999999995</v>
      </c>
      <c r="BX307">
        <v>1745.67</v>
      </c>
      <c r="BY307">
        <v>1100.08</v>
      </c>
      <c r="BZ307">
        <v>5590.58</v>
      </c>
      <c r="CA307">
        <v>-24222.3</v>
      </c>
      <c r="CB307">
        <v>2033.7</v>
      </c>
      <c r="CC307">
        <v>13063.2</v>
      </c>
      <c r="CD307">
        <v>12062</v>
      </c>
      <c r="CE307">
        <v>433.91399999999999</v>
      </c>
      <c r="CF307">
        <v>12663.1</v>
      </c>
      <c r="CG307">
        <v>9292.68</v>
      </c>
      <c r="CH307">
        <v>0</v>
      </c>
      <c r="CI307">
        <v>0</v>
      </c>
      <c r="CJ307">
        <v>0</v>
      </c>
      <c r="CK307">
        <v>0</v>
      </c>
      <c r="CL307">
        <v>0</v>
      </c>
      <c r="CM307">
        <v>2.96</v>
      </c>
      <c r="CN307">
        <v>19.920000000000002</v>
      </c>
      <c r="CO307">
        <v>4.2300000000000004</v>
      </c>
      <c r="CP307">
        <v>20.78</v>
      </c>
      <c r="CQ307">
        <v>-81.430000000000007</v>
      </c>
      <c r="CR307">
        <v>8.5500000000000007</v>
      </c>
      <c r="CS307">
        <v>51.57</v>
      </c>
      <c r="CT307">
        <v>47.83</v>
      </c>
      <c r="CU307">
        <v>1.72</v>
      </c>
      <c r="CV307">
        <v>76.13</v>
      </c>
      <c r="CW307">
        <v>47.89</v>
      </c>
      <c r="DH307">
        <v>0</v>
      </c>
      <c r="DI307">
        <v>3.2715900000000002</v>
      </c>
      <c r="DJ307">
        <v>0.12561700000000001</v>
      </c>
      <c r="DK307">
        <v>0.54069900000000004</v>
      </c>
      <c r="DL307">
        <v>-0.209228</v>
      </c>
      <c r="DM307">
        <v>0.53989299999999996</v>
      </c>
      <c r="DN307">
        <v>2.1927500000000002</v>
      </c>
      <c r="DO307">
        <v>1.82348</v>
      </c>
      <c r="DP307">
        <v>7.39533E-2</v>
      </c>
      <c r="DQ307">
        <v>8.3587500000000006</v>
      </c>
      <c r="DR307">
        <v>3.93791</v>
      </c>
      <c r="DS307" t="s">
        <v>1352</v>
      </c>
      <c r="DT307" t="s">
        <v>670</v>
      </c>
      <c r="DU307" t="s">
        <v>665</v>
      </c>
      <c r="DV307" t="s">
        <v>501</v>
      </c>
      <c r="DW307">
        <v>0.39477200000000001</v>
      </c>
      <c r="DX307">
        <v>0.393007</v>
      </c>
      <c r="DY307">
        <v>3.7</v>
      </c>
      <c r="DZ307">
        <v>5.9</v>
      </c>
      <c r="EC307">
        <v>850.01599999999996</v>
      </c>
      <c r="ED307">
        <v>1402.06</v>
      </c>
      <c r="EE307">
        <v>1100.08</v>
      </c>
      <c r="EF307">
        <v>5612.4</v>
      </c>
      <c r="EG307">
        <v>0</v>
      </c>
      <c r="EH307">
        <v>-24222.3</v>
      </c>
      <c r="EI307">
        <v>0</v>
      </c>
      <c r="EJ307">
        <v>0</v>
      </c>
      <c r="EK307">
        <v>2033.7</v>
      </c>
      <c r="EL307">
        <v>13051.2</v>
      </c>
      <c r="EM307">
        <v>12062</v>
      </c>
      <c r="EN307">
        <v>433.91399999999999</v>
      </c>
      <c r="EO307">
        <v>12323</v>
      </c>
      <c r="EP307">
        <v>0</v>
      </c>
      <c r="EQ307">
        <v>0</v>
      </c>
      <c r="ER307">
        <v>0</v>
      </c>
      <c r="ES307">
        <v>0</v>
      </c>
      <c r="ET307">
        <v>0</v>
      </c>
      <c r="EU307">
        <v>2.93</v>
      </c>
      <c r="EV307">
        <v>17.21</v>
      </c>
      <c r="EW307">
        <v>4.2300000000000004</v>
      </c>
      <c r="EX307">
        <v>20.7</v>
      </c>
      <c r="EY307">
        <v>0</v>
      </c>
      <c r="EZ307">
        <v>-81.400000000000006</v>
      </c>
      <c r="FA307">
        <v>0</v>
      </c>
      <c r="FB307">
        <v>0</v>
      </c>
      <c r="FC307">
        <v>8.5500000000000007</v>
      </c>
      <c r="FD307">
        <v>51.52</v>
      </c>
      <c r="FE307">
        <v>47.83</v>
      </c>
      <c r="FF307">
        <v>1.72</v>
      </c>
      <c r="FG307">
        <v>73.290000000000006</v>
      </c>
      <c r="FT307">
        <v>0</v>
      </c>
      <c r="FU307">
        <v>2.8897400000000002</v>
      </c>
      <c r="FV307">
        <v>0.12561700000000001</v>
      </c>
      <c r="FW307">
        <v>0.52954199999999996</v>
      </c>
      <c r="FX307">
        <v>0</v>
      </c>
      <c r="FY307">
        <v>-0.209228</v>
      </c>
      <c r="FZ307">
        <v>0</v>
      </c>
      <c r="GA307">
        <v>0</v>
      </c>
      <c r="GB307">
        <v>0.53989299999999996</v>
      </c>
      <c r="GC307">
        <v>2.1909800000000001</v>
      </c>
      <c r="GD307">
        <v>1.82348</v>
      </c>
      <c r="GE307">
        <v>7.39533E-2</v>
      </c>
      <c r="GF307">
        <v>7.9639800000000003</v>
      </c>
      <c r="GG307">
        <v>1483.91</v>
      </c>
      <c r="GH307">
        <v>4419.91</v>
      </c>
      <c r="GI307">
        <v>1100.08</v>
      </c>
      <c r="GJ307">
        <v>15671.2</v>
      </c>
      <c r="GK307">
        <v>5894.96</v>
      </c>
      <c r="GL307">
        <v>15077.5</v>
      </c>
      <c r="GM307">
        <v>10697.7</v>
      </c>
      <c r="GN307">
        <v>540.49900000000002</v>
      </c>
      <c r="GO307">
        <v>54885.9</v>
      </c>
      <c r="GP307">
        <v>0</v>
      </c>
      <c r="GQ307">
        <v>0</v>
      </c>
      <c r="GR307">
        <v>0</v>
      </c>
      <c r="GS307">
        <v>0</v>
      </c>
      <c r="GT307">
        <v>5.16</v>
      </c>
      <c r="GU307">
        <v>41.65</v>
      </c>
      <c r="GV307">
        <v>4.2300000000000004</v>
      </c>
      <c r="GW307">
        <v>61.3</v>
      </c>
      <c r="GX307">
        <v>25.02</v>
      </c>
      <c r="GY307">
        <v>59.43</v>
      </c>
      <c r="GZ307">
        <v>42.75</v>
      </c>
      <c r="HA307">
        <v>2.19</v>
      </c>
      <c r="HB307">
        <v>241.73</v>
      </c>
      <c r="HC307">
        <v>5.16</v>
      </c>
      <c r="HD307">
        <v>41.65</v>
      </c>
      <c r="HE307">
        <v>4.2300000000000004</v>
      </c>
      <c r="HF307">
        <v>61.3</v>
      </c>
      <c r="HG307">
        <v>25.02</v>
      </c>
      <c r="HH307">
        <v>59.43</v>
      </c>
      <c r="HI307">
        <v>42.75</v>
      </c>
      <c r="HJ307">
        <v>2.19</v>
      </c>
      <c r="HK307">
        <v>241.73</v>
      </c>
      <c r="ID307">
        <v>0</v>
      </c>
      <c r="IE307">
        <v>5.2709099999999998</v>
      </c>
      <c r="IF307">
        <v>0.12561700000000001</v>
      </c>
      <c r="IG307">
        <v>2.14378</v>
      </c>
      <c r="IH307">
        <v>1.7213499999999999</v>
      </c>
      <c r="II307">
        <v>2.2057600000000002</v>
      </c>
      <c r="IJ307">
        <v>1.7518499999999999</v>
      </c>
      <c r="IK307">
        <v>0.114331</v>
      </c>
      <c r="IL307">
        <v>13.333600000000001</v>
      </c>
      <c r="IM307">
        <v>64</v>
      </c>
      <c r="IN307">
        <v>33.700000000000003</v>
      </c>
      <c r="IO307">
        <v>30.3</v>
      </c>
      <c r="IP307">
        <v>65.2</v>
      </c>
      <c r="IQ307">
        <v>33.700000000000003</v>
      </c>
      <c r="IR307">
        <v>31.5</v>
      </c>
      <c r="IU307">
        <v>45.07</v>
      </c>
      <c r="IV307">
        <v>0</v>
      </c>
      <c r="IW307">
        <v>47.89</v>
      </c>
      <c r="IX307">
        <v>0</v>
      </c>
      <c r="IY307">
        <v>45.07</v>
      </c>
      <c r="IZ307">
        <v>0</v>
      </c>
      <c r="JA307">
        <v>112.34</v>
      </c>
      <c r="JB307">
        <v>0</v>
      </c>
      <c r="JK307">
        <v>1</v>
      </c>
      <c r="JL307">
        <v>15.7339</v>
      </c>
      <c r="JM307">
        <v>15.7339</v>
      </c>
      <c r="JP307">
        <v>24229.4</v>
      </c>
      <c r="JQ307">
        <v>15.7339</v>
      </c>
      <c r="JR307">
        <v>1.52</v>
      </c>
      <c r="JS307">
        <v>0.97</v>
      </c>
      <c r="JT307">
        <v>4.3899999999999997</v>
      </c>
      <c r="JU307">
        <v>1.54</v>
      </c>
      <c r="JV307">
        <v>0.96</v>
      </c>
      <c r="JW307">
        <v>4.4800000000000004</v>
      </c>
      <c r="JZ307">
        <v>2</v>
      </c>
      <c r="KA307">
        <v>8</v>
      </c>
      <c r="KB307">
        <v>63.138500000000001</v>
      </c>
      <c r="KC307">
        <v>64.059700000000007</v>
      </c>
      <c r="KD307">
        <v>63.908999999999999</v>
      </c>
      <c r="KE307">
        <v>64.8459</v>
      </c>
      <c r="KF307">
        <v>112</v>
      </c>
      <c r="KG307">
        <v>113.919</v>
      </c>
      <c r="KJ307">
        <v>164.09700000000001</v>
      </c>
      <c r="KK307">
        <v>383.31900000000002</v>
      </c>
      <c r="KL307">
        <v>203.99799999999999</v>
      </c>
      <c r="KM307">
        <v>984.67600000000004</v>
      </c>
      <c r="KN307">
        <v>0</v>
      </c>
      <c r="KO307">
        <v>-2495.13</v>
      </c>
      <c r="KP307">
        <v>0</v>
      </c>
      <c r="KQ307">
        <v>0</v>
      </c>
      <c r="KR307">
        <v>444.32499999999999</v>
      </c>
      <c r="KS307">
        <v>2250.06</v>
      </c>
      <c r="KT307">
        <v>2355.87</v>
      </c>
      <c r="KU307">
        <v>95.474199999999996</v>
      </c>
      <c r="KV307">
        <v>4386.6899999999996</v>
      </c>
      <c r="KW307">
        <v>0</v>
      </c>
      <c r="KX307">
        <v>0</v>
      </c>
      <c r="KY307">
        <v>0</v>
      </c>
      <c r="KZ307">
        <v>0</v>
      </c>
      <c r="LA307">
        <v>0</v>
      </c>
      <c r="LB307">
        <v>166.024</v>
      </c>
      <c r="LC307">
        <v>471.96899999999999</v>
      </c>
      <c r="LD307">
        <v>203.99799999999999</v>
      </c>
      <c r="LE307">
        <v>981.16200000000003</v>
      </c>
      <c r="LF307">
        <v>-2495.13</v>
      </c>
      <c r="LG307">
        <v>444.32499999999999</v>
      </c>
      <c r="LH307">
        <v>2252.14</v>
      </c>
      <c r="LI307">
        <v>2355.87</v>
      </c>
      <c r="LJ307">
        <v>95.474199999999996</v>
      </c>
      <c r="LK307">
        <v>4475.83</v>
      </c>
      <c r="LL307">
        <v>0</v>
      </c>
      <c r="LM307">
        <v>0</v>
      </c>
      <c r="LN307">
        <v>0</v>
      </c>
      <c r="LO307">
        <v>0</v>
      </c>
      <c r="LP307">
        <v>304.75299999999999</v>
      </c>
      <c r="LQ307">
        <v>1084.0999999999999</v>
      </c>
      <c r="LR307">
        <v>203.99799999999999</v>
      </c>
      <c r="LS307">
        <v>2754.11</v>
      </c>
      <c r="LT307">
        <v>1286.71</v>
      </c>
      <c r="LU307">
        <v>2922.79</v>
      </c>
      <c r="LV307">
        <v>2122.71</v>
      </c>
      <c r="LW307">
        <v>142.83199999999999</v>
      </c>
      <c r="LX307">
        <v>10822</v>
      </c>
      <c r="LY307">
        <v>0</v>
      </c>
      <c r="LZ307">
        <v>0</v>
      </c>
      <c r="MA307">
        <v>0</v>
      </c>
      <c r="MB307">
        <v>0</v>
      </c>
    </row>
    <row r="308" spans="1:340" x14ac:dyDescent="0.25">
      <c r="A308" s="26">
        <v>44502.647175925929</v>
      </c>
      <c r="B308" t="s">
        <v>1648</v>
      </c>
      <c r="C308" t="s">
        <v>1273</v>
      </c>
      <c r="D308">
        <v>9</v>
      </c>
      <c r="E308">
        <v>8</v>
      </c>
      <c r="F308">
        <v>6960</v>
      </c>
      <c r="G308" t="s">
        <v>87</v>
      </c>
      <c r="H308" t="s">
        <v>393</v>
      </c>
      <c r="I308">
        <v>3.77</v>
      </c>
      <c r="J308">
        <v>1.4</v>
      </c>
      <c r="K308">
        <v>1.4</v>
      </c>
      <c r="L308">
        <v>31.5</v>
      </c>
      <c r="O308">
        <v>1427.84</v>
      </c>
      <c r="P308">
        <v>2170.98</v>
      </c>
      <c r="Q308">
        <v>1100.08</v>
      </c>
      <c r="R308">
        <v>5546.87</v>
      </c>
      <c r="S308">
        <v>0</v>
      </c>
      <c r="T308">
        <v>-25136.9</v>
      </c>
      <c r="U308">
        <v>0</v>
      </c>
      <c r="V308">
        <v>0</v>
      </c>
      <c r="W308">
        <v>2033.7</v>
      </c>
      <c r="X308">
        <v>13047.3</v>
      </c>
      <c r="Y308">
        <v>12062</v>
      </c>
      <c r="Z308">
        <v>433.91399999999999</v>
      </c>
      <c r="AA308">
        <v>12685.8</v>
      </c>
      <c r="AB308">
        <v>10245.799999999999</v>
      </c>
      <c r="AC308">
        <v>0</v>
      </c>
      <c r="AD308">
        <v>0</v>
      </c>
      <c r="AE308">
        <v>0</v>
      </c>
      <c r="AF308">
        <v>0</v>
      </c>
      <c r="AG308">
        <v>0</v>
      </c>
      <c r="AH308">
        <v>0</v>
      </c>
      <c r="AI308">
        <v>4.9000000000000004</v>
      </c>
      <c r="AJ308">
        <v>26.88</v>
      </c>
      <c r="AK308">
        <v>4.21</v>
      </c>
      <c r="AL308">
        <v>20.47</v>
      </c>
      <c r="AM308">
        <v>0</v>
      </c>
      <c r="AN308">
        <v>-83.28</v>
      </c>
      <c r="AO308">
        <v>0</v>
      </c>
      <c r="AP308">
        <v>0</v>
      </c>
      <c r="AQ308">
        <v>8.56</v>
      </c>
      <c r="AR308">
        <v>51.53</v>
      </c>
      <c r="AS308">
        <v>47.68</v>
      </c>
      <c r="AT308">
        <v>1.72</v>
      </c>
      <c r="AU308">
        <v>82.67</v>
      </c>
      <c r="AV308">
        <v>56.46</v>
      </c>
      <c r="BI308">
        <v>0</v>
      </c>
      <c r="BJ308">
        <v>4.6154900000000003</v>
      </c>
      <c r="BK308">
        <v>0.12561700000000001</v>
      </c>
      <c r="BL308">
        <v>0.52787300000000004</v>
      </c>
      <c r="BM308">
        <v>0</v>
      </c>
      <c r="BN308">
        <v>-0.272144</v>
      </c>
      <c r="BO308">
        <v>0</v>
      </c>
      <c r="BP308">
        <v>0</v>
      </c>
      <c r="BQ308">
        <v>0.53989299999999996</v>
      </c>
      <c r="BR308">
        <v>2.1945600000000001</v>
      </c>
      <c r="BS308">
        <v>1.82348</v>
      </c>
      <c r="BT308">
        <v>7.39533E-2</v>
      </c>
      <c r="BU308">
        <v>9.6287199999999995</v>
      </c>
      <c r="BV308">
        <v>5.26898</v>
      </c>
      <c r="BW308">
        <v>1420.71</v>
      </c>
      <c r="BX308">
        <v>2650.71</v>
      </c>
      <c r="BY308">
        <v>1100.08</v>
      </c>
      <c r="BZ308">
        <v>5524.26</v>
      </c>
      <c r="CA308">
        <v>-25136.9</v>
      </c>
      <c r="CB308">
        <v>2033.7</v>
      </c>
      <c r="CC308">
        <v>13059.5</v>
      </c>
      <c r="CD308">
        <v>12062</v>
      </c>
      <c r="CE308">
        <v>433.91399999999999</v>
      </c>
      <c r="CF308">
        <v>13147.9</v>
      </c>
      <c r="CG308">
        <v>10695.8</v>
      </c>
      <c r="CH308">
        <v>0</v>
      </c>
      <c r="CI308">
        <v>0</v>
      </c>
      <c r="CJ308">
        <v>0</v>
      </c>
      <c r="CK308">
        <v>0</v>
      </c>
      <c r="CL308">
        <v>0</v>
      </c>
      <c r="CM308">
        <v>4.88</v>
      </c>
      <c r="CN308">
        <v>30.77</v>
      </c>
      <c r="CO308">
        <v>4.21</v>
      </c>
      <c r="CP308">
        <v>20.37</v>
      </c>
      <c r="CQ308">
        <v>-83.32</v>
      </c>
      <c r="CR308">
        <v>8.56</v>
      </c>
      <c r="CS308">
        <v>51.57</v>
      </c>
      <c r="CT308">
        <v>47.68</v>
      </c>
      <c r="CU308">
        <v>1.72</v>
      </c>
      <c r="CV308">
        <v>86.44</v>
      </c>
      <c r="CW308">
        <v>60.23</v>
      </c>
      <c r="DH308">
        <v>0</v>
      </c>
      <c r="DI308">
        <v>5.2520899999999999</v>
      </c>
      <c r="DJ308">
        <v>0.12561700000000001</v>
      </c>
      <c r="DK308">
        <v>0.51193200000000005</v>
      </c>
      <c r="DL308">
        <v>-0.272144</v>
      </c>
      <c r="DM308">
        <v>0.53989299999999996</v>
      </c>
      <c r="DN308">
        <v>2.1954400000000001</v>
      </c>
      <c r="DO308">
        <v>1.82348</v>
      </c>
      <c r="DP308">
        <v>7.39533E-2</v>
      </c>
      <c r="DQ308">
        <v>10.250299999999999</v>
      </c>
      <c r="DR308">
        <v>5.8896300000000004</v>
      </c>
      <c r="DS308" t="s">
        <v>1352</v>
      </c>
      <c r="DT308" t="s">
        <v>670</v>
      </c>
      <c r="DU308" t="s">
        <v>665</v>
      </c>
      <c r="DV308" t="s">
        <v>501</v>
      </c>
      <c r="DW308">
        <v>0.62154100000000001</v>
      </c>
      <c r="DX308">
        <v>0.62065599999999999</v>
      </c>
      <c r="DY308">
        <v>4.4000000000000004</v>
      </c>
      <c r="DZ308">
        <v>6.3</v>
      </c>
      <c r="EC308">
        <v>1427.84</v>
      </c>
      <c r="ED308">
        <v>2170.98</v>
      </c>
      <c r="EE308">
        <v>1100.08</v>
      </c>
      <c r="EF308">
        <v>5546.87</v>
      </c>
      <c r="EG308">
        <v>0</v>
      </c>
      <c r="EH308">
        <v>-25136.9</v>
      </c>
      <c r="EI308">
        <v>0</v>
      </c>
      <c r="EJ308">
        <v>0</v>
      </c>
      <c r="EK308">
        <v>2033.7</v>
      </c>
      <c r="EL308">
        <v>13047.3</v>
      </c>
      <c r="EM308">
        <v>12062</v>
      </c>
      <c r="EN308">
        <v>433.91399999999999</v>
      </c>
      <c r="EO308">
        <v>12685.8</v>
      </c>
      <c r="EP308">
        <v>0</v>
      </c>
      <c r="EQ308">
        <v>0</v>
      </c>
      <c r="ER308">
        <v>0</v>
      </c>
      <c r="ES308">
        <v>0</v>
      </c>
      <c r="ET308">
        <v>0</v>
      </c>
      <c r="EU308">
        <v>4.9000000000000004</v>
      </c>
      <c r="EV308">
        <v>26.88</v>
      </c>
      <c r="EW308">
        <v>4.21</v>
      </c>
      <c r="EX308">
        <v>20.47</v>
      </c>
      <c r="EY308">
        <v>0</v>
      </c>
      <c r="EZ308">
        <v>-83.28</v>
      </c>
      <c r="FA308">
        <v>0</v>
      </c>
      <c r="FB308">
        <v>0</v>
      </c>
      <c r="FC308">
        <v>8.56</v>
      </c>
      <c r="FD308">
        <v>51.53</v>
      </c>
      <c r="FE308">
        <v>47.68</v>
      </c>
      <c r="FF308">
        <v>1.72</v>
      </c>
      <c r="FG308">
        <v>82.67</v>
      </c>
      <c r="FT308">
        <v>0</v>
      </c>
      <c r="FU308">
        <v>4.6154900000000003</v>
      </c>
      <c r="FV308">
        <v>0.12561700000000001</v>
      </c>
      <c r="FW308">
        <v>0.52787300000000004</v>
      </c>
      <c r="FX308">
        <v>0</v>
      </c>
      <c r="FY308">
        <v>-0.272144</v>
      </c>
      <c r="FZ308">
        <v>0</v>
      </c>
      <c r="GA308">
        <v>0</v>
      </c>
      <c r="GB308">
        <v>0.53989299999999996</v>
      </c>
      <c r="GC308">
        <v>2.1945600000000001</v>
      </c>
      <c r="GD308">
        <v>1.82348</v>
      </c>
      <c r="GE308">
        <v>7.39533E-2</v>
      </c>
      <c r="GF308">
        <v>9.6287199999999995</v>
      </c>
      <c r="GG308">
        <v>2554.06</v>
      </c>
      <c r="GH308">
        <v>6423.78</v>
      </c>
      <c r="GI308">
        <v>1100.08</v>
      </c>
      <c r="GJ308">
        <v>15646</v>
      </c>
      <c r="GK308">
        <v>5894.96</v>
      </c>
      <c r="GL308">
        <v>15077.5</v>
      </c>
      <c r="GM308">
        <v>10697.7</v>
      </c>
      <c r="GN308">
        <v>540.49900000000002</v>
      </c>
      <c r="GO308">
        <v>57934.6</v>
      </c>
      <c r="GP308">
        <v>0</v>
      </c>
      <c r="GQ308">
        <v>0</v>
      </c>
      <c r="GR308">
        <v>0</v>
      </c>
      <c r="GS308">
        <v>0</v>
      </c>
      <c r="GT308">
        <v>8.83</v>
      </c>
      <c r="GU308">
        <v>59.98</v>
      </c>
      <c r="GV308">
        <v>4.21</v>
      </c>
      <c r="GW308">
        <v>60.53</v>
      </c>
      <c r="GX308">
        <v>25.08</v>
      </c>
      <c r="GY308">
        <v>59.26</v>
      </c>
      <c r="GZ308">
        <v>42.65</v>
      </c>
      <c r="HA308">
        <v>2.1800000000000002</v>
      </c>
      <c r="HB308">
        <v>262.72000000000003</v>
      </c>
      <c r="HC308">
        <v>8.83</v>
      </c>
      <c r="HD308">
        <v>59.98</v>
      </c>
      <c r="HE308">
        <v>4.21</v>
      </c>
      <c r="HF308">
        <v>60.53</v>
      </c>
      <c r="HG308">
        <v>25.08</v>
      </c>
      <c r="HH308">
        <v>59.26</v>
      </c>
      <c r="HI308">
        <v>42.65</v>
      </c>
      <c r="HJ308">
        <v>2.1800000000000002</v>
      </c>
      <c r="HK308">
        <v>262.72000000000003</v>
      </c>
      <c r="ID308">
        <v>0</v>
      </c>
      <c r="IE308">
        <v>8.0045000000000002</v>
      </c>
      <c r="IF308">
        <v>0.12561700000000001</v>
      </c>
      <c r="IG308">
        <v>2.1837800000000001</v>
      </c>
      <c r="IH308">
        <v>1.7213499999999999</v>
      </c>
      <c r="II308">
        <v>2.2057600000000002</v>
      </c>
      <c r="IJ308">
        <v>1.7518499999999999</v>
      </c>
      <c r="IK308">
        <v>0.114331</v>
      </c>
      <c r="IL308">
        <v>16.107199999999999</v>
      </c>
      <c r="IM308">
        <v>63.2</v>
      </c>
      <c r="IN308">
        <v>31.7</v>
      </c>
      <c r="IO308">
        <v>31.5</v>
      </c>
      <c r="IP308">
        <v>64.599999999999994</v>
      </c>
      <c r="IQ308">
        <v>31.7</v>
      </c>
      <c r="IR308">
        <v>32.9</v>
      </c>
      <c r="IU308">
        <v>56.46</v>
      </c>
      <c r="IV308">
        <v>0</v>
      </c>
      <c r="IW308">
        <v>60.23</v>
      </c>
      <c r="IX308">
        <v>0</v>
      </c>
      <c r="IY308">
        <v>56.46</v>
      </c>
      <c r="IZ308">
        <v>0</v>
      </c>
      <c r="JA308">
        <v>133.55000000000001</v>
      </c>
      <c r="JB308">
        <v>0</v>
      </c>
      <c r="JK308">
        <v>1</v>
      </c>
      <c r="JL308">
        <v>15.790100000000001</v>
      </c>
      <c r="JM308">
        <v>15.790100000000001</v>
      </c>
      <c r="JP308">
        <v>25144.3</v>
      </c>
      <c r="JQ308">
        <v>15.790100000000001</v>
      </c>
      <c r="JR308">
        <v>1.61</v>
      </c>
      <c r="JS308">
        <v>1</v>
      </c>
      <c r="JT308">
        <v>4.57</v>
      </c>
      <c r="JU308">
        <v>1.63</v>
      </c>
      <c r="JV308">
        <v>0.98</v>
      </c>
      <c r="JW308">
        <v>4.6900000000000004</v>
      </c>
      <c r="JZ308">
        <v>2</v>
      </c>
      <c r="KA308">
        <v>8</v>
      </c>
      <c r="KB308">
        <v>72.880600000000001</v>
      </c>
      <c r="KC308">
        <v>74.000699999999995</v>
      </c>
      <c r="KD308">
        <v>78.049400000000006</v>
      </c>
      <c r="KE308">
        <v>79.274900000000002</v>
      </c>
      <c r="KF308">
        <v>137.53399999999999</v>
      </c>
      <c r="KG308">
        <v>139.97399999999999</v>
      </c>
      <c r="KJ308">
        <v>270.661</v>
      </c>
      <c r="KK308">
        <v>589.22699999999998</v>
      </c>
      <c r="KL308">
        <v>203.99799999999999</v>
      </c>
      <c r="KM308">
        <v>972.09</v>
      </c>
      <c r="KN308">
        <v>0</v>
      </c>
      <c r="KO308">
        <v>-2608.7800000000002</v>
      </c>
      <c r="KP308">
        <v>0</v>
      </c>
      <c r="KQ308">
        <v>0</v>
      </c>
      <c r="KR308">
        <v>444.32499999999999</v>
      </c>
      <c r="KS308">
        <v>2249.54</v>
      </c>
      <c r="KT308">
        <v>2355.87</v>
      </c>
      <c r="KU308">
        <v>95.474199999999996</v>
      </c>
      <c r="KV308">
        <v>4572.3999999999996</v>
      </c>
      <c r="KW308">
        <v>0</v>
      </c>
      <c r="KX308">
        <v>0</v>
      </c>
      <c r="KY308">
        <v>0</v>
      </c>
      <c r="KZ308">
        <v>0</v>
      </c>
      <c r="LA308">
        <v>0</v>
      </c>
      <c r="LB308">
        <v>270.75</v>
      </c>
      <c r="LC308">
        <v>710.53499999999997</v>
      </c>
      <c r="LD308">
        <v>203.99799999999999</v>
      </c>
      <c r="LE308">
        <v>966.07799999999997</v>
      </c>
      <c r="LF308">
        <v>-2608.7800000000002</v>
      </c>
      <c r="LG308">
        <v>444.32499999999999</v>
      </c>
      <c r="LH308">
        <v>2251.5500000000002</v>
      </c>
      <c r="LI308">
        <v>2355.87</v>
      </c>
      <c r="LJ308">
        <v>95.474199999999996</v>
      </c>
      <c r="LK308">
        <v>4689.8</v>
      </c>
      <c r="LL308">
        <v>0</v>
      </c>
      <c r="LM308">
        <v>0</v>
      </c>
      <c r="LN308">
        <v>0</v>
      </c>
      <c r="LO308">
        <v>0</v>
      </c>
      <c r="LP308">
        <v>515.15200000000004</v>
      </c>
      <c r="LQ308">
        <v>1564.15</v>
      </c>
      <c r="LR308">
        <v>203.99799999999999</v>
      </c>
      <c r="LS308">
        <v>2754.17</v>
      </c>
      <c r="LT308">
        <v>1286.71</v>
      </c>
      <c r="LU308">
        <v>2922.79</v>
      </c>
      <c r="LV308">
        <v>2122.71</v>
      </c>
      <c r="LW308">
        <v>142.83199999999999</v>
      </c>
      <c r="LX308">
        <v>11512.5</v>
      </c>
      <c r="LY308">
        <v>0</v>
      </c>
      <c r="LZ308">
        <v>0</v>
      </c>
      <c r="MA308">
        <v>0</v>
      </c>
      <c r="MB308">
        <v>0</v>
      </c>
    </row>
    <row r="309" spans="1:340" x14ac:dyDescent="0.25">
      <c r="A309" s="26">
        <v>44502.647743055553</v>
      </c>
      <c r="B309" t="s">
        <v>1649</v>
      </c>
      <c r="C309" t="s">
        <v>1275</v>
      </c>
      <c r="D309">
        <v>10</v>
      </c>
      <c r="E309">
        <v>8</v>
      </c>
      <c r="F309">
        <v>6960</v>
      </c>
      <c r="G309" t="s">
        <v>87</v>
      </c>
      <c r="H309" t="s">
        <v>393</v>
      </c>
      <c r="I309">
        <v>3.47</v>
      </c>
      <c r="J309">
        <v>1.3</v>
      </c>
      <c r="K309">
        <v>1.3</v>
      </c>
      <c r="L309">
        <v>31.9</v>
      </c>
      <c r="O309">
        <v>1829.41</v>
      </c>
      <c r="P309">
        <v>2586.4</v>
      </c>
      <c r="Q309">
        <v>1100.08</v>
      </c>
      <c r="R309">
        <v>5511.44</v>
      </c>
      <c r="S309">
        <v>0</v>
      </c>
      <c r="T309">
        <v>-25671</v>
      </c>
      <c r="U309">
        <v>0</v>
      </c>
      <c r="V309">
        <v>0</v>
      </c>
      <c r="W309">
        <v>2033.7</v>
      </c>
      <c r="X309">
        <v>13059.1</v>
      </c>
      <c r="Y309">
        <v>12062</v>
      </c>
      <c r="Z309">
        <v>433.91399999999999</v>
      </c>
      <c r="AA309">
        <v>12945</v>
      </c>
      <c r="AB309">
        <v>11027.3</v>
      </c>
      <c r="AC309">
        <v>0</v>
      </c>
      <c r="AD309">
        <v>0</v>
      </c>
      <c r="AE309">
        <v>0</v>
      </c>
      <c r="AF309">
        <v>0</v>
      </c>
      <c r="AG309">
        <v>0</v>
      </c>
      <c r="AH309">
        <v>0</v>
      </c>
      <c r="AI309">
        <v>6.29</v>
      </c>
      <c r="AJ309">
        <v>27.56</v>
      </c>
      <c r="AK309">
        <v>4.21</v>
      </c>
      <c r="AL309">
        <v>20.22</v>
      </c>
      <c r="AM309">
        <v>0</v>
      </c>
      <c r="AN309">
        <v>-82.15</v>
      </c>
      <c r="AO309">
        <v>0</v>
      </c>
      <c r="AP309">
        <v>0</v>
      </c>
      <c r="AQ309">
        <v>8.69</v>
      </c>
      <c r="AR309">
        <v>51.66</v>
      </c>
      <c r="AS309">
        <v>47.86</v>
      </c>
      <c r="AT309">
        <v>1.74</v>
      </c>
      <c r="AU309">
        <v>86.08</v>
      </c>
      <c r="AV309">
        <v>58.28</v>
      </c>
      <c r="BI309">
        <v>0</v>
      </c>
      <c r="BJ309">
        <v>4.5014500000000002</v>
      </c>
      <c r="BK309">
        <v>0.12561700000000001</v>
      </c>
      <c r="BL309">
        <v>0.52784799999999998</v>
      </c>
      <c r="BM309">
        <v>0</v>
      </c>
      <c r="BN309">
        <v>-0.20797099999999999</v>
      </c>
      <c r="BO309">
        <v>0</v>
      </c>
      <c r="BP309">
        <v>0</v>
      </c>
      <c r="BQ309">
        <v>0.53989299999999996</v>
      </c>
      <c r="BR309">
        <v>2.1966399999999999</v>
      </c>
      <c r="BS309">
        <v>1.82348</v>
      </c>
      <c r="BT309">
        <v>7.39533E-2</v>
      </c>
      <c r="BU309">
        <v>9.5808999999999997</v>
      </c>
      <c r="BV309">
        <v>5.1549100000000001</v>
      </c>
      <c r="BW309">
        <v>1823.67</v>
      </c>
      <c r="BX309">
        <v>3105.69</v>
      </c>
      <c r="BY309">
        <v>1100.08</v>
      </c>
      <c r="BZ309">
        <v>5495.76</v>
      </c>
      <c r="CA309">
        <v>-25671</v>
      </c>
      <c r="CB309">
        <v>2033.7</v>
      </c>
      <c r="CC309">
        <v>13069.4</v>
      </c>
      <c r="CD309">
        <v>12062</v>
      </c>
      <c r="CE309">
        <v>433.91399999999999</v>
      </c>
      <c r="CF309">
        <v>13453.1</v>
      </c>
      <c r="CG309">
        <v>11525.2</v>
      </c>
      <c r="CH309">
        <v>0</v>
      </c>
      <c r="CI309">
        <v>0</v>
      </c>
      <c r="CJ309">
        <v>0</v>
      </c>
      <c r="CK309">
        <v>0</v>
      </c>
      <c r="CL309">
        <v>0</v>
      </c>
      <c r="CM309">
        <v>6.28</v>
      </c>
      <c r="CN309">
        <v>31.18</v>
      </c>
      <c r="CO309">
        <v>4.21</v>
      </c>
      <c r="CP309">
        <v>20.079999999999998</v>
      </c>
      <c r="CQ309">
        <v>-82.2</v>
      </c>
      <c r="CR309">
        <v>8.69</v>
      </c>
      <c r="CS309">
        <v>51.7</v>
      </c>
      <c r="CT309">
        <v>47.86</v>
      </c>
      <c r="CU309">
        <v>1.74</v>
      </c>
      <c r="CV309">
        <v>89.54</v>
      </c>
      <c r="CW309">
        <v>61.75</v>
      </c>
      <c r="DH309">
        <v>0</v>
      </c>
      <c r="DI309">
        <v>5.0980100000000004</v>
      </c>
      <c r="DJ309">
        <v>0.12561700000000001</v>
      </c>
      <c r="DK309">
        <v>0.53519300000000003</v>
      </c>
      <c r="DL309">
        <v>-0.20797099999999999</v>
      </c>
      <c r="DM309">
        <v>0.53989299999999996</v>
      </c>
      <c r="DN309">
        <v>2.1977099999999998</v>
      </c>
      <c r="DO309">
        <v>1.82348</v>
      </c>
      <c r="DP309">
        <v>7.39533E-2</v>
      </c>
      <c r="DQ309">
        <v>10.1859</v>
      </c>
      <c r="DR309">
        <v>5.7588200000000001</v>
      </c>
      <c r="DS309" t="s">
        <v>1352</v>
      </c>
      <c r="DT309" t="s">
        <v>670</v>
      </c>
      <c r="DU309" t="s">
        <v>665</v>
      </c>
      <c r="DV309" t="s">
        <v>501</v>
      </c>
      <c r="DW309">
        <v>0.60498300000000005</v>
      </c>
      <c r="DX309">
        <v>0.60391099999999998</v>
      </c>
      <c r="DY309">
        <v>3.9</v>
      </c>
      <c r="DZ309">
        <v>5.6</v>
      </c>
      <c r="EC309">
        <v>1829.41</v>
      </c>
      <c r="ED309">
        <v>2586.4</v>
      </c>
      <c r="EE309">
        <v>1100.08</v>
      </c>
      <c r="EF309">
        <v>5511.44</v>
      </c>
      <c r="EG309">
        <v>0</v>
      </c>
      <c r="EH309">
        <v>-25671</v>
      </c>
      <c r="EI309">
        <v>0</v>
      </c>
      <c r="EJ309">
        <v>0</v>
      </c>
      <c r="EK309">
        <v>2033.7</v>
      </c>
      <c r="EL309">
        <v>13059.1</v>
      </c>
      <c r="EM309">
        <v>12062</v>
      </c>
      <c r="EN309">
        <v>433.91399999999999</v>
      </c>
      <c r="EO309">
        <v>12945</v>
      </c>
      <c r="EP309">
        <v>0</v>
      </c>
      <c r="EQ309">
        <v>0</v>
      </c>
      <c r="ER309">
        <v>0</v>
      </c>
      <c r="ES309">
        <v>0</v>
      </c>
      <c r="ET309">
        <v>0</v>
      </c>
      <c r="EU309">
        <v>6.29</v>
      </c>
      <c r="EV309">
        <v>27.56</v>
      </c>
      <c r="EW309">
        <v>4.21</v>
      </c>
      <c r="EX309">
        <v>20.22</v>
      </c>
      <c r="EY309">
        <v>0</v>
      </c>
      <c r="EZ309">
        <v>-82.15</v>
      </c>
      <c r="FA309">
        <v>0</v>
      </c>
      <c r="FB309">
        <v>0</v>
      </c>
      <c r="FC309">
        <v>8.69</v>
      </c>
      <c r="FD309">
        <v>51.66</v>
      </c>
      <c r="FE309">
        <v>47.86</v>
      </c>
      <c r="FF309">
        <v>1.74</v>
      </c>
      <c r="FG309">
        <v>86.08</v>
      </c>
      <c r="FT309">
        <v>0</v>
      </c>
      <c r="FU309">
        <v>4.5014500000000002</v>
      </c>
      <c r="FV309">
        <v>0.12561700000000001</v>
      </c>
      <c r="FW309">
        <v>0.52784799999999998</v>
      </c>
      <c r="FX309">
        <v>0</v>
      </c>
      <c r="FY309">
        <v>-0.20797099999999999</v>
      </c>
      <c r="FZ309">
        <v>0</v>
      </c>
      <c r="GA309">
        <v>0</v>
      </c>
      <c r="GB309">
        <v>0.53989299999999996</v>
      </c>
      <c r="GC309">
        <v>2.1966399999999999</v>
      </c>
      <c r="GD309">
        <v>1.82348</v>
      </c>
      <c r="GE309">
        <v>7.39533E-2</v>
      </c>
      <c r="GF309">
        <v>9.5808999999999997</v>
      </c>
      <c r="GG309">
        <v>3116.01</v>
      </c>
      <c r="GH309">
        <v>8041.62</v>
      </c>
      <c r="GI309">
        <v>1100.08</v>
      </c>
      <c r="GJ309">
        <v>15531.9</v>
      </c>
      <c r="GK309">
        <v>5894.96</v>
      </c>
      <c r="GL309">
        <v>15077.5</v>
      </c>
      <c r="GM309">
        <v>10697.7</v>
      </c>
      <c r="GN309">
        <v>540.49900000000002</v>
      </c>
      <c r="GO309">
        <v>60000.3</v>
      </c>
      <c r="GP309">
        <v>0</v>
      </c>
      <c r="GQ309">
        <v>0</v>
      </c>
      <c r="GR309">
        <v>0</v>
      </c>
      <c r="GS309">
        <v>0</v>
      </c>
      <c r="GT309">
        <v>10.78</v>
      </c>
      <c r="GU309">
        <v>65.790000000000006</v>
      </c>
      <c r="GV309">
        <v>4.21</v>
      </c>
      <c r="GW309">
        <v>59.15</v>
      </c>
      <c r="GX309">
        <v>25.45</v>
      </c>
      <c r="GY309">
        <v>59.45</v>
      </c>
      <c r="GZ309">
        <v>42.85</v>
      </c>
      <c r="HA309">
        <v>2.2000000000000002</v>
      </c>
      <c r="HB309">
        <v>269.88</v>
      </c>
      <c r="HC309">
        <v>10.78</v>
      </c>
      <c r="HD309">
        <v>65.790000000000006</v>
      </c>
      <c r="HE309">
        <v>4.21</v>
      </c>
      <c r="HF309">
        <v>59.15</v>
      </c>
      <c r="HG309">
        <v>25.45</v>
      </c>
      <c r="HH309">
        <v>59.45</v>
      </c>
      <c r="HI309">
        <v>42.85</v>
      </c>
      <c r="HJ309">
        <v>2.2000000000000002</v>
      </c>
      <c r="HK309">
        <v>269.88</v>
      </c>
      <c r="ID309">
        <v>0</v>
      </c>
      <c r="IE309">
        <v>8.6241500000000002</v>
      </c>
      <c r="IF309">
        <v>0.12561700000000001</v>
      </c>
      <c r="IG309">
        <v>2.0096599999999998</v>
      </c>
      <c r="IH309">
        <v>1.7213499999999999</v>
      </c>
      <c r="II309">
        <v>2.2057600000000002</v>
      </c>
      <c r="IJ309">
        <v>1.7518499999999999</v>
      </c>
      <c r="IK309">
        <v>0.114331</v>
      </c>
      <c r="IL309">
        <v>16.552700000000002</v>
      </c>
      <c r="IM309">
        <v>62.3</v>
      </c>
      <c r="IN309">
        <v>30.4</v>
      </c>
      <c r="IO309">
        <v>31.9</v>
      </c>
      <c r="IP309">
        <v>63.6</v>
      </c>
      <c r="IQ309">
        <v>30.4</v>
      </c>
      <c r="IR309">
        <v>33.200000000000003</v>
      </c>
      <c r="IU309">
        <v>58.28</v>
      </c>
      <c r="IV309">
        <v>0</v>
      </c>
      <c r="IW309">
        <v>61.75</v>
      </c>
      <c r="IX309">
        <v>0</v>
      </c>
      <c r="IY309">
        <v>58.28</v>
      </c>
      <c r="IZ309">
        <v>0</v>
      </c>
      <c r="JA309">
        <v>139.93</v>
      </c>
      <c r="JB309">
        <v>0</v>
      </c>
      <c r="JK309">
        <v>1</v>
      </c>
      <c r="JL309">
        <v>16.1419</v>
      </c>
      <c r="JM309">
        <v>16.1419</v>
      </c>
      <c r="JP309">
        <v>25678.6</v>
      </c>
      <c r="JQ309">
        <v>16.1419</v>
      </c>
      <c r="JR309">
        <v>1.62</v>
      </c>
      <c r="JS309">
        <v>1.01</v>
      </c>
      <c r="JT309">
        <v>4.74</v>
      </c>
      <c r="JU309">
        <v>1.64</v>
      </c>
      <c r="JV309">
        <v>0.99</v>
      </c>
      <c r="JW309">
        <v>4.87</v>
      </c>
      <c r="JZ309">
        <v>2</v>
      </c>
      <c r="KA309">
        <v>8</v>
      </c>
      <c r="KB309">
        <v>65.274000000000001</v>
      </c>
      <c r="KC309">
        <v>66.238799999999998</v>
      </c>
      <c r="KD309">
        <v>69.077299999999994</v>
      </c>
      <c r="KE309">
        <v>70.119699999999995</v>
      </c>
      <c r="KF309">
        <v>129.85</v>
      </c>
      <c r="KG309">
        <v>132.13300000000001</v>
      </c>
      <c r="KJ309">
        <v>354.87400000000002</v>
      </c>
      <c r="KK309">
        <v>698.70699999999999</v>
      </c>
      <c r="KL309">
        <v>203.99799999999999</v>
      </c>
      <c r="KM309">
        <v>963.97400000000005</v>
      </c>
      <c r="KN309">
        <v>0</v>
      </c>
      <c r="KO309">
        <v>-2630.83</v>
      </c>
      <c r="KP309">
        <v>0</v>
      </c>
      <c r="KQ309">
        <v>0</v>
      </c>
      <c r="KR309">
        <v>444.32499999999999</v>
      </c>
      <c r="KS309">
        <v>2251.9</v>
      </c>
      <c r="KT309">
        <v>2355.87</v>
      </c>
      <c r="KU309">
        <v>95.474199999999996</v>
      </c>
      <c r="KV309">
        <v>4738.29</v>
      </c>
      <c r="KW309">
        <v>0</v>
      </c>
      <c r="KX309">
        <v>0</v>
      </c>
      <c r="KY309">
        <v>0</v>
      </c>
      <c r="KZ309">
        <v>0</v>
      </c>
      <c r="LA309">
        <v>0</v>
      </c>
      <c r="LB309">
        <v>355.58199999999999</v>
      </c>
      <c r="LC309">
        <v>829.73400000000004</v>
      </c>
      <c r="LD309">
        <v>203.99799999999999</v>
      </c>
      <c r="LE309">
        <v>961.87199999999996</v>
      </c>
      <c r="LF309">
        <v>-2630.83</v>
      </c>
      <c r="LG309">
        <v>444.32499999999999</v>
      </c>
      <c r="LH309">
        <v>2253.54</v>
      </c>
      <c r="LI309">
        <v>2355.87</v>
      </c>
      <c r="LJ309">
        <v>95.474199999999996</v>
      </c>
      <c r="LK309">
        <v>4869.5600000000004</v>
      </c>
      <c r="LL309">
        <v>0</v>
      </c>
      <c r="LM309">
        <v>0</v>
      </c>
      <c r="LN309">
        <v>0</v>
      </c>
      <c r="LO309">
        <v>0</v>
      </c>
      <c r="LP309">
        <v>635.86699999999996</v>
      </c>
      <c r="LQ309">
        <v>1923.51</v>
      </c>
      <c r="LR309">
        <v>203.99799999999999</v>
      </c>
      <c r="LS309">
        <v>2726.52</v>
      </c>
      <c r="LT309">
        <v>1286.71</v>
      </c>
      <c r="LU309">
        <v>2922.79</v>
      </c>
      <c r="LV309">
        <v>2122.71</v>
      </c>
      <c r="LW309">
        <v>142.83199999999999</v>
      </c>
      <c r="LX309">
        <v>11964.9</v>
      </c>
      <c r="LY309">
        <v>0</v>
      </c>
      <c r="LZ309">
        <v>0</v>
      </c>
      <c r="MA309">
        <v>0</v>
      </c>
      <c r="MB309">
        <v>0</v>
      </c>
    </row>
    <row r="310" spans="1:340" x14ac:dyDescent="0.25">
      <c r="A310" s="26">
        <v>44502.648344907408</v>
      </c>
      <c r="B310" t="s">
        <v>1650</v>
      </c>
      <c r="C310" t="s">
        <v>1277</v>
      </c>
      <c r="D310">
        <v>11</v>
      </c>
      <c r="E310">
        <v>8</v>
      </c>
      <c r="F310">
        <v>6960</v>
      </c>
      <c r="G310" t="s">
        <v>87</v>
      </c>
      <c r="H310" t="s">
        <v>393</v>
      </c>
      <c r="I310">
        <v>6.01</v>
      </c>
      <c r="J310">
        <v>1.8</v>
      </c>
      <c r="K310">
        <v>1.8</v>
      </c>
      <c r="L310">
        <v>32.299999999999997</v>
      </c>
      <c r="O310">
        <v>5300.91</v>
      </c>
      <c r="P310">
        <v>4539.75</v>
      </c>
      <c r="Q310">
        <v>1100.08</v>
      </c>
      <c r="R310">
        <v>5874.13</v>
      </c>
      <c r="S310">
        <v>0</v>
      </c>
      <c r="T310">
        <v>-27764.3</v>
      </c>
      <c r="U310">
        <v>0</v>
      </c>
      <c r="V310">
        <v>0</v>
      </c>
      <c r="W310">
        <v>2033.7</v>
      </c>
      <c r="X310">
        <v>13041.2</v>
      </c>
      <c r="Y310">
        <v>12062</v>
      </c>
      <c r="Z310">
        <v>433.91399999999999</v>
      </c>
      <c r="AA310">
        <v>16621.3</v>
      </c>
      <c r="AB310">
        <v>16814.900000000001</v>
      </c>
      <c r="AC310">
        <v>0</v>
      </c>
      <c r="AD310">
        <v>0</v>
      </c>
      <c r="AE310">
        <v>0</v>
      </c>
      <c r="AF310">
        <v>0</v>
      </c>
      <c r="AG310">
        <v>0</v>
      </c>
      <c r="AH310">
        <v>0</v>
      </c>
      <c r="AI310">
        <v>19.14</v>
      </c>
      <c r="AJ310">
        <v>43.09</v>
      </c>
      <c r="AK310">
        <v>4.38</v>
      </c>
      <c r="AL310">
        <v>22.91</v>
      </c>
      <c r="AM310">
        <v>0</v>
      </c>
      <c r="AN310">
        <v>-96.92</v>
      </c>
      <c r="AO310">
        <v>0</v>
      </c>
      <c r="AP310">
        <v>0</v>
      </c>
      <c r="AQ310">
        <v>8.92</v>
      </c>
      <c r="AR310">
        <v>54.57</v>
      </c>
      <c r="AS310">
        <v>49.4</v>
      </c>
      <c r="AT310">
        <v>1.78</v>
      </c>
      <c r="AU310">
        <v>107.27</v>
      </c>
      <c r="AV310">
        <v>89.52</v>
      </c>
      <c r="BI310">
        <v>0</v>
      </c>
      <c r="BJ310">
        <v>5.96183</v>
      </c>
      <c r="BK310">
        <v>0.12561700000000001</v>
      </c>
      <c r="BL310">
        <v>0.49066900000000002</v>
      </c>
      <c r="BM310">
        <v>0</v>
      </c>
      <c r="BN310">
        <v>-0.52181699999999998</v>
      </c>
      <c r="BO310">
        <v>0</v>
      </c>
      <c r="BP310">
        <v>0</v>
      </c>
      <c r="BQ310">
        <v>0.53989299999999996</v>
      </c>
      <c r="BR310">
        <v>2.1933199999999999</v>
      </c>
      <c r="BS310">
        <v>1.82348</v>
      </c>
      <c r="BT310">
        <v>7.39533E-2</v>
      </c>
      <c r="BU310">
        <v>10.6869</v>
      </c>
      <c r="BV310">
        <v>6.5781200000000002</v>
      </c>
      <c r="BW310">
        <v>5315.95</v>
      </c>
      <c r="BX310">
        <v>5231.5200000000004</v>
      </c>
      <c r="BY310">
        <v>1100.08</v>
      </c>
      <c r="BZ310">
        <v>5864.52</v>
      </c>
      <c r="CA310">
        <v>-27764.3</v>
      </c>
      <c r="CB310">
        <v>2033.7</v>
      </c>
      <c r="CC310">
        <v>13048.7</v>
      </c>
      <c r="CD310">
        <v>12062</v>
      </c>
      <c r="CE310">
        <v>433.91399999999999</v>
      </c>
      <c r="CF310">
        <v>17326</v>
      </c>
      <c r="CG310">
        <v>17512.099999999999</v>
      </c>
      <c r="CH310">
        <v>0</v>
      </c>
      <c r="CI310">
        <v>0</v>
      </c>
      <c r="CJ310">
        <v>0</v>
      </c>
      <c r="CK310">
        <v>0</v>
      </c>
      <c r="CL310">
        <v>0</v>
      </c>
      <c r="CM310">
        <v>19.2</v>
      </c>
      <c r="CN310">
        <v>49.13</v>
      </c>
      <c r="CO310">
        <v>4.38</v>
      </c>
      <c r="CP310">
        <v>22.82</v>
      </c>
      <c r="CQ310">
        <v>-96.99</v>
      </c>
      <c r="CR310">
        <v>8.92</v>
      </c>
      <c r="CS310">
        <v>54.6</v>
      </c>
      <c r="CT310">
        <v>49.4</v>
      </c>
      <c r="CU310">
        <v>1.78</v>
      </c>
      <c r="CV310">
        <v>113.24</v>
      </c>
      <c r="CW310">
        <v>95.53</v>
      </c>
      <c r="DH310">
        <v>0</v>
      </c>
      <c r="DI310">
        <v>6.5560900000000002</v>
      </c>
      <c r="DJ310">
        <v>0.12561700000000001</v>
      </c>
      <c r="DK310">
        <v>0.45497500000000002</v>
      </c>
      <c r="DL310">
        <v>-0.52181699999999998</v>
      </c>
      <c r="DM310">
        <v>0.53989299999999996</v>
      </c>
      <c r="DN310">
        <v>2.1933699999999998</v>
      </c>
      <c r="DO310">
        <v>1.82348</v>
      </c>
      <c r="DP310">
        <v>7.39533E-2</v>
      </c>
      <c r="DQ310">
        <v>11.2456</v>
      </c>
      <c r="DR310">
        <v>7.1366800000000001</v>
      </c>
      <c r="DS310" t="s">
        <v>1352</v>
      </c>
      <c r="DT310" t="s">
        <v>670</v>
      </c>
      <c r="DU310" t="s">
        <v>665</v>
      </c>
      <c r="DV310" t="s">
        <v>501</v>
      </c>
      <c r="DW310">
        <v>0.55860799999999999</v>
      </c>
      <c r="DX310">
        <v>0.558562</v>
      </c>
      <c r="DY310">
        <v>5.3</v>
      </c>
      <c r="DZ310">
        <v>6.3</v>
      </c>
      <c r="EC310">
        <v>5300.91</v>
      </c>
      <c r="ED310">
        <v>4539.75</v>
      </c>
      <c r="EE310">
        <v>1100.08</v>
      </c>
      <c r="EF310">
        <v>5874.13</v>
      </c>
      <c r="EG310">
        <v>0</v>
      </c>
      <c r="EH310">
        <v>-27764.3</v>
      </c>
      <c r="EI310">
        <v>0</v>
      </c>
      <c r="EJ310">
        <v>0</v>
      </c>
      <c r="EK310">
        <v>2033.7</v>
      </c>
      <c r="EL310">
        <v>13041.2</v>
      </c>
      <c r="EM310">
        <v>12062</v>
      </c>
      <c r="EN310">
        <v>433.91399999999999</v>
      </c>
      <c r="EO310">
        <v>16621.3</v>
      </c>
      <c r="EP310">
        <v>0</v>
      </c>
      <c r="EQ310">
        <v>0</v>
      </c>
      <c r="ER310">
        <v>0</v>
      </c>
      <c r="ES310">
        <v>0</v>
      </c>
      <c r="ET310">
        <v>0</v>
      </c>
      <c r="EU310">
        <v>19.14</v>
      </c>
      <c r="EV310">
        <v>43.09</v>
      </c>
      <c r="EW310">
        <v>4.38</v>
      </c>
      <c r="EX310">
        <v>22.91</v>
      </c>
      <c r="EY310">
        <v>0</v>
      </c>
      <c r="EZ310">
        <v>-96.92</v>
      </c>
      <c r="FA310">
        <v>0</v>
      </c>
      <c r="FB310">
        <v>0</v>
      </c>
      <c r="FC310">
        <v>8.92</v>
      </c>
      <c r="FD310">
        <v>54.57</v>
      </c>
      <c r="FE310">
        <v>49.4</v>
      </c>
      <c r="FF310">
        <v>1.78</v>
      </c>
      <c r="FG310">
        <v>107.27</v>
      </c>
      <c r="FT310">
        <v>0</v>
      </c>
      <c r="FU310">
        <v>5.96183</v>
      </c>
      <c r="FV310">
        <v>0.12561700000000001</v>
      </c>
      <c r="FW310">
        <v>0.49066900000000002</v>
      </c>
      <c r="FX310">
        <v>0</v>
      </c>
      <c r="FY310">
        <v>-0.52181699999999998</v>
      </c>
      <c r="FZ310">
        <v>0</v>
      </c>
      <c r="GA310">
        <v>0</v>
      </c>
      <c r="GB310">
        <v>0.53989299999999996</v>
      </c>
      <c r="GC310">
        <v>2.1933199999999999</v>
      </c>
      <c r="GD310">
        <v>1.82348</v>
      </c>
      <c r="GE310">
        <v>7.39533E-2</v>
      </c>
      <c r="GF310">
        <v>10.6869</v>
      </c>
      <c r="GG310">
        <v>9351.65</v>
      </c>
      <c r="GH310">
        <v>12506.6</v>
      </c>
      <c r="GI310">
        <v>1100.08</v>
      </c>
      <c r="GJ310">
        <v>15824.4</v>
      </c>
      <c r="GK310">
        <v>5894.96</v>
      </c>
      <c r="GL310">
        <v>15077.5</v>
      </c>
      <c r="GM310">
        <v>10697.7</v>
      </c>
      <c r="GN310">
        <v>540.49900000000002</v>
      </c>
      <c r="GO310">
        <v>70993.5</v>
      </c>
      <c r="GP310">
        <v>0</v>
      </c>
      <c r="GQ310">
        <v>0</v>
      </c>
      <c r="GR310">
        <v>0</v>
      </c>
      <c r="GS310">
        <v>0</v>
      </c>
      <c r="GT310">
        <v>33.840000000000003</v>
      </c>
      <c r="GU310">
        <v>97.26</v>
      </c>
      <c r="GV310">
        <v>4.38</v>
      </c>
      <c r="GW310">
        <v>61.84</v>
      </c>
      <c r="GX310">
        <v>26.5</v>
      </c>
      <c r="GY310">
        <v>61.74</v>
      </c>
      <c r="GZ310">
        <v>44.48</v>
      </c>
      <c r="HA310">
        <v>2.21</v>
      </c>
      <c r="HB310">
        <v>332.25</v>
      </c>
      <c r="HC310">
        <v>33.840000000000003</v>
      </c>
      <c r="HD310">
        <v>97.26</v>
      </c>
      <c r="HE310">
        <v>4.38</v>
      </c>
      <c r="HF310">
        <v>61.84</v>
      </c>
      <c r="HG310">
        <v>26.5</v>
      </c>
      <c r="HH310">
        <v>61.74</v>
      </c>
      <c r="HI310">
        <v>44.48</v>
      </c>
      <c r="HJ310">
        <v>2.21</v>
      </c>
      <c r="HK310">
        <v>332.25</v>
      </c>
      <c r="ID310">
        <v>0</v>
      </c>
      <c r="IE310">
        <v>11.1675</v>
      </c>
      <c r="IF310">
        <v>0.12561700000000001</v>
      </c>
      <c r="IG310">
        <v>1.6448700000000001</v>
      </c>
      <c r="IH310">
        <v>1.7213499999999999</v>
      </c>
      <c r="II310">
        <v>2.2057600000000002</v>
      </c>
      <c r="IJ310">
        <v>1.7518499999999999</v>
      </c>
      <c r="IK310">
        <v>0.114331</v>
      </c>
      <c r="IL310">
        <v>18.731300000000001</v>
      </c>
      <c r="IM310">
        <v>61.5</v>
      </c>
      <c r="IN310">
        <v>29.2</v>
      </c>
      <c r="IO310">
        <v>32.299999999999997</v>
      </c>
      <c r="IP310">
        <v>63.3</v>
      </c>
      <c r="IQ310">
        <v>29.2</v>
      </c>
      <c r="IR310">
        <v>34.1</v>
      </c>
      <c r="IU310">
        <v>89.52</v>
      </c>
      <c r="IV310">
        <v>0</v>
      </c>
      <c r="IW310">
        <v>95.53</v>
      </c>
      <c r="IX310">
        <v>0</v>
      </c>
      <c r="IY310">
        <v>89.52</v>
      </c>
      <c r="IZ310">
        <v>0</v>
      </c>
      <c r="JA310">
        <v>197.32</v>
      </c>
      <c r="JB310">
        <v>0</v>
      </c>
      <c r="JK310">
        <v>1</v>
      </c>
      <c r="JL310">
        <v>17.918900000000001</v>
      </c>
      <c r="JM310">
        <v>17.918900000000001</v>
      </c>
      <c r="JP310">
        <v>27772.400000000001</v>
      </c>
      <c r="JQ310">
        <v>17.918900000000001</v>
      </c>
      <c r="JR310">
        <v>2.4</v>
      </c>
      <c r="JS310">
        <v>1.86</v>
      </c>
      <c r="JT310">
        <v>4.78</v>
      </c>
      <c r="JU310">
        <v>2.42</v>
      </c>
      <c r="JV310">
        <v>1.83</v>
      </c>
      <c r="JW310">
        <v>4.9400000000000004</v>
      </c>
      <c r="JZ310">
        <v>2</v>
      </c>
      <c r="KA310">
        <v>8</v>
      </c>
      <c r="KB310">
        <v>106.56100000000001</v>
      </c>
      <c r="KC310">
        <v>108.369</v>
      </c>
      <c r="KD310">
        <v>112.05200000000001</v>
      </c>
      <c r="KE310">
        <v>113.971</v>
      </c>
      <c r="KF310">
        <v>172.47</v>
      </c>
      <c r="KG310">
        <v>175.62299999999999</v>
      </c>
      <c r="KJ310">
        <v>1080.8</v>
      </c>
      <c r="KK310">
        <v>1089.42</v>
      </c>
      <c r="KL310">
        <v>219.49799999999999</v>
      </c>
      <c r="KM310">
        <v>1133.49</v>
      </c>
      <c r="KN310">
        <v>0</v>
      </c>
      <c r="KO310">
        <v>-4255.6400000000003</v>
      </c>
      <c r="KP310">
        <v>0</v>
      </c>
      <c r="KQ310">
        <v>0</v>
      </c>
      <c r="KR310">
        <v>441.303</v>
      </c>
      <c r="KS310">
        <v>2507.7600000000002</v>
      </c>
      <c r="KT310">
        <v>2466.0500000000002</v>
      </c>
      <c r="KU310">
        <v>95.033199999999994</v>
      </c>
      <c r="KV310">
        <v>4777.72</v>
      </c>
      <c r="KW310">
        <v>0</v>
      </c>
      <c r="KX310">
        <v>0</v>
      </c>
      <c r="KY310">
        <v>0</v>
      </c>
      <c r="KZ310">
        <v>0</v>
      </c>
      <c r="LA310">
        <v>0</v>
      </c>
      <c r="LB310">
        <v>1083.9000000000001</v>
      </c>
      <c r="LC310">
        <v>1248.99</v>
      </c>
      <c r="LD310">
        <v>219.49799999999999</v>
      </c>
      <c r="LE310">
        <v>1131.24</v>
      </c>
      <c r="LF310">
        <v>-4255.6400000000003</v>
      </c>
      <c r="LG310">
        <v>441.303</v>
      </c>
      <c r="LH310">
        <v>2509.09</v>
      </c>
      <c r="LI310">
        <v>2466.0500000000002</v>
      </c>
      <c r="LJ310">
        <v>95.033199999999994</v>
      </c>
      <c r="LK310">
        <v>4939.47</v>
      </c>
      <c r="LL310">
        <v>0</v>
      </c>
      <c r="LM310">
        <v>0</v>
      </c>
      <c r="LN310">
        <v>0</v>
      </c>
      <c r="LO310">
        <v>0</v>
      </c>
      <c r="LP310">
        <v>1952.02</v>
      </c>
      <c r="LQ310">
        <v>2863.86</v>
      </c>
      <c r="LR310">
        <v>219.49799999999999</v>
      </c>
      <c r="LS310">
        <v>3051.77</v>
      </c>
      <c r="LT310">
        <v>1278.6099999999999</v>
      </c>
      <c r="LU310">
        <v>3076.41</v>
      </c>
      <c r="LV310">
        <v>2209.0100000000002</v>
      </c>
      <c r="LW310">
        <v>129.84899999999999</v>
      </c>
      <c r="LX310">
        <v>14781</v>
      </c>
      <c r="LY310">
        <v>0</v>
      </c>
      <c r="LZ310">
        <v>0</v>
      </c>
      <c r="MA310">
        <v>0</v>
      </c>
      <c r="MB310">
        <v>0</v>
      </c>
    </row>
    <row r="311" spans="1:340" x14ac:dyDescent="0.25">
      <c r="A311" s="26">
        <v>44502.648946759262</v>
      </c>
      <c r="B311" t="s">
        <v>1651</v>
      </c>
      <c r="C311" t="s">
        <v>1279</v>
      </c>
      <c r="D311">
        <v>12</v>
      </c>
      <c r="E311">
        <v>8</v>
      </c>
      <c r="F311">
        <v>6960</v>
      </c>
      <c r="G311" t="s">
        <v>87</v>
      </c>
      <c r="H311" t="s">
        <v>393</v>
      </c>
      <c r="I311">
        <v>5.52</v>
      </c>
      <c r="J311">
        <v>1.8</v>
      </c>
      <c r="K311">
        <v>1.8</v>
      </c>
      <c r="L311">
        <v>32.4</v>
      </c>
      <c r="O311">
        <v>5056.51</v>
      </c>
      <c r="P311">
        <v>1625.39</v>
      </c>
      <c r="Q311">
        <v>1100.08</v>
      </c>
      <c r="R311">
        <v>6147.84</v>
      </c>
      <c r="S311">
        <v>0</v>
      </c>
      <c r="T311">
        <v>-24601.200000000001</v>
      </c>
      <c r="U311">
        <v>0</v>
      </c>
      <c r="V311">
        <v>0</v>
      </c>
      <c r="W311">
        <v>2033.7</v>
      </c>
      <c r="X311">
        <v>12983.2</v>
      </c>
      <c r="Y311">
        <v>12062</v>
      </c>
      <c r="Z311">
        <v>433.91399999999999</v>
      </c>
      <c r="AA311">
        <v>16841.400000000001</v>
      </c>
      <c r="AB311">
        <v>13929.8</v>
      </c>
      <c r="AC311">
        <v>0</v>
      </c>
      <c r="AD311">
        <v>0</v>
      </c>
      <c r="AE311">
        <v>0</v>
      </c>
      <c r="AF311">
        <v>0</v>
      </c>
      <c r="AG311">
        <v>0</v>
      </c>
      <c r="AH311">
        <v>0</v>
      </c>
      <c r="AI311">
        <v>18.29</v>
      </c>
      <c r="AJ311">
        <v>22.89</v>
      </c>
      <c r="AK311">
        <v>4.38</v>
      </c>
      <c r="AL311">
        <v>23.94</v>
      </c>
      <c r="AM311">
        <v>0</v>
      </c>
      <c r="AN311">
        <v>-85.92</v>
      </c>
      <c r="AO311">
        <v>0</v>
      </c>
      <c r="AP311">
        <v>0</v>
      </c>
      <c r="AQ311">
        <v>8.9499999999999993</v>
      </c>
      <c r="AR311">
        <v>54.26</v>
      </c>
      <c r="AS311">
        <v>49.46</v>
      </c>
      <c r="AT311">
        <v>1.79</v>
      </c>
      <c r="AU311">
        <v>98.04</v>
      </c>
      <c r="AV311">
        <v>69.5</v>
      </c>
      <c r="BI311">
        <v>0</v>
      </c>
      <c r="BJ311">
        <v>3.9673600000000002</v>
      </c>
      <c r="BK311">
        <v>0.12561700000000001</v>
      </c>
      <c r="BL311">
        <v>0.53372799999999998</v>
      </c>
      <c r="BM311">
        <v>0</v>
      </c>
      <c r="BN311">
        <v>-0.46065699999999998</v>
      </c>
      <c r="BO311">
        <v>0</v>
      </c>
      <c r="BP311">
        <v>0</v>
      </c>
      <c r="BQ311">
        <v>0.53989299999999996</v>
      </c>
      <c r="BR311">
        <v>2.19095</v>
      </c>
      <c r="BS311">
        <v>1.82348</v>
      </c>
      <c r="BT311">
        <v>7.39533E-2</v>
      </c>
      <c r="BU311">
        <v>8.7943200000000008</v>
      </c>
      <c r="BV311">
        <v>4.6266999999999996</v>
      </c>
      <c r="BW311">
        <v>5038.87</v>
      </c>
      <c r="BX311">
        <v>2077.8200000000002</v>
      </c>
      <c r="BY311">
        <v>1100.08</v>
      </c>
      <c r="BZ311">
        <v>6123.64</v>
      </c>
      <c r="CA311">
        <v>-24601.200000000001</v>
      </c>
      <c r="CB311">
        <v>2033.7</v>
      </c>
      <c r="CC311">
        <v>12998.9</v>
      </c>
      <c r="CD311">
        <v>12062</v>
      </c>
      <c r="CE311">
        <v>433.91399999999999</v>
      </c>
      <c r="CF311">
        <v>17267.7</v>
      </c>
      <c r="CG311">
        <v>14340.4</v>
      </c>
      <c r="CH311">
        <v>0</v>
      </c>
      <c r="CI311">
        <v>0</v>
      </c>
      <c r="CJ311">
        <v>0</v>
      </c>
      <c r="CK311">
        <v>0</v>
      </c>
      <c r="CL311">
        <v>0</v>
      </c>
      <c r="CM311">
        <v>18.23</v>
      </c>
      <c r="CN311">
        <v>28.59</v>
      </c>
      <c r="CO311">
        <v>4.38</v>
      </c>
      <c r="CP311">
        <v>23.82</v>
      </c>
      <c r="CQ311">
        <v>-85.96</v>
      </c>
      <c r="CR311">
        <v>8.9499999999999993</v>
      </c>
      <c r="CS311">
        <v>54.32</v>
      </c>
      <c r="CT311">
        <v>49.46</v>
      </c>
      <c r="CU311">
        <v>1.79</v>
      </c>
      <c r="CV311">
        <v>103.58</v>
      </c>
      <c r="CW311">
        <v>75.02</v>
      </c>
      <c r="DH311">
        <v>0</v>
      </c>
      <c r="DI311">
        <v>4.6422600000000003</v>
      </c>
      <c r="DJ311">
        <v>0.12561700000000001</v>
      </c>
      <c r="DK311">
        <v>0.51909400000000006</v>
      </c>
      <c r="DL311">
        <v>-0.46065699999999998</v>
      </c>
      <c r="DM311">
        <v>0.53989299999999996</v>
      </c>
      <c r="DN311">
        <v>2.1923900000000001</v>
      </c>
      <c r="DO311">
        <v>1.82348</v>
      </c>
      <c r="DP311">
        <v>7.39533E-2</v>
      </c>
      <c r="DQ311">
        <v>9.4560300000000002</v>
      </c>
      <c r="DR311">
        <v>5.2869700000000002</v>
      </c>
      <c r="DS311" t="s">
        <v>1352</v>
      </c>
      <c r="DT311" t="s">
        <v>670</v>
      </c>
      <c r="DU311" t="s">
        <v>665</v>
      </c>
      <c r="DV311" t="s">
        <v>501</v>
      </c>
      <c r="DW311">
        <v>0.66170600000000002</v>
      </c>
      <c r="DX311">
        <v>0.66026899999999999</v>
      </c>
      <c r="DY311">
        <v>5.3</v>
      </c>
      <c r="DZ311">
        <v>7.4</v>
      </c>
      <c r="EC311">
        <v>5056.51</v>
      </c>
      <c r="ED311">
        <v>1625.39</v>
      </c>
      <c r="EE311">
        <v>1100.08</v>
      </c>
      <c r="EF311">
        <v>6147.84</v>
      </c>
      <c r="EG311">
        <v>0</v>
      </c>
      <c r="EH311">
        <v>-24601.200000000001</v>
      </c>
      <c r="EI311">
        <v>0</v>
      </c>
      <c r="EJ311">
        <v>0</v>
      </c>
      <c r="EK311">
        <v>2033.7</v>
      </c>
      <c r="EL311">
        <v>12983.2</v>
      </c>
      <c r="EM311">
        <v>12062</v>
      </c>
      <c r="EN311">
        <v>433.91399999999999</v>
      </c>
      <c r="EO311">
        <v>16841.400000000001</v>
      </c>
      <c r="EP311">
        <v>0</v>
      </c>
      <c r="EQ311">
        <v>0</v>
      </c>
      <c r="ER311">
        <v>0</v>
      </c>
      <c r="ES311">
        <v>0</v>
      </c>
      <c r="ET311">
        <v>0</v>
      </c>
      <c r="EU311">
        <v>18.29</v>
      </c>
      <c r="EV311">
        <v>22.89</v>
      </c>
      <c r="EW311">
        <v>4.38</v>
      </c>
      <c r="EX311">
        <v>23.94</v>
      </c>
      <c r="EY311">
        <v>0</v>
      </c>
      <c r="EZ311">
        <v>-85.92</v>
      </c>
      <c r="FA311">
        <v>0</v>
      </c>
      <c r="FB311">
        <v>0</v>
      </c>
      <c r="FC311">
        <v>8.9499999999999993</v>
      </c>
      <c r="FD311">
        <v>54.26</v>
      </c>
      <c r="FE311">
        <v>49.46</v>
      </c>
      <c r="FF311">
        <v>1.79</v>
      </c>
      <c r="FG311">
        <v>98.04</v>
      </c>
      <c r="FT311">
        <v>0</v>
      </c>
      <c r="FU311">
        <v>3.9673600000000002</v>
      </c>
      <c r="FV311">
        <v>0.12561700000000001</v>
      </c>
      <c r="FW311">
        <v>0.53372799999999998</v>
      </c>
      <c r="FX311">
        <v>0</v>
      </c>
      <c r="FY311">
        <v>-0.46065699999999998</v>
      </c>
      <c r="FZ311">
        <v>0</v>
      </c>
      <c r="GA311">
        <v>0</v>
      </c>
      <c r="GB311">
        <v>0.53989299999999996</v>
      </c>
      <c r="GC311">
        <v>2.19095</v>
      </c>
      <c r="GD311">
        <v>1.82348</v>
      </c>
      <c r="GE311">
        <v>7.39533E-2</v>
      </c>
      <c r="GF311">
        <v>8.7943200000000008</v>
      </c>
      <c r="GG311">
        <v>8843.32</v>
      </c>
      <c r="GH311">
        <v>5938.62</v>
      </c>
      <c r="GI311">
        <v>1100.08</v>
      </c>
      <c r="GJ311">
        <v>16568.900000000001</v>
      </c>
      <c r="GK311">
        <v>5894.96</v>
      </c>
      <c r="GL311">
        <v>15077.5</v>
      </c>
      <c r="GM311">
        <v>10697.7</v>
      </c>
      <c r="GN311">
        <v>540.49900000000002</v>
      </c>
      <c r="GO311">
        <v>64661.599999999999</v>
      </c>
      <c r="GP311">
        <v>0</v>
      </c>
      <c r="GQ311">
        <v>0</v>
      </c>
      <c r="GR311">
        <v>0</v>
      </c>
      <c r="GS311">
        <v>0</v>
      </c>
      <c r="GT311">
        <v>32.06</v>
      </c>
      <c r="GU311">
        <v>64.92</v>
      </c>
      <c r="GV311">
        <v>4.38</v>
      </c>
      <c r="GW311">
        <v>66.05</v>
      </c>
      <c r="GX311">
        <v>26.6</v>
      </c>
      <c r="GY311">
        <v>61.81</v>
      </c>
      <c r="GZ311">
        <v>44.53</v>
      </c>
      <c r="HA311">
        <v>2.2599999999999998</v>
      </c>
      <c r="HB311">
        <v>302.61</v>
      </c>
      <c r="HC311">
        <v>32.06</v>
      </c>
      <c r="HD311">
        <v>64.92</v>
      </c>
      <c r="HE311">
        <v>4.38</v>
      </c>
      <c r="HF311">
        <v>66.05</v>
      </c>
      <c r="HG311">
        <v>26.6</v>
      </c>
      <c r="HH311">
        <v>61.81</v>
      </c>
      <c r="HI311">
        <v>44.53</v>
      </c>
      <c r="HJ311">
        <v>2.2599999999999998</v>
      </c>
      <c r="HK311">
        <v>302.61</v>
      </c>
      <c r="ID311">
        <v>0</v>
      </c>
      <c r="IE311">
        <v>9.3489699999999996</v>
      </c>
      <c r="IF311">
        <v>0.12561700000000001</v>
      </c>
      <c r="IG311">
        <v>2.26728</v>
      </c>
      <c r="IH311">
        <v>1.7213499999999999</v>
      </c>
      <c r="II311">
        <v>2.2057600000000002</v>
      </c>
      <c r="IJ311">
        <v>1.7518499999999999</v>
      </c>
      <c r="IK311">
        <v>0.114331</v>
      </c>
      <c r="IL311">
        <v>17.5352</v>
      </c>
      <c r="IM311">
        <v>60.8</v>
      </c>
      <c r="IN311">
        <v>28.4</v>
      </c>
      <c r="IO311">
        <v>32.4</v>
      </c>
      <c r="IP311">
        <v>62.6</v>
      </c>
      <c r="IQ311">
        <v>28.4</v>
      </c>
      <c r="IR311">
        <v>34.200000000000003</v>
      </c>
      <c r="IU311">
        <v>69.5</v>
      </c>
      <c r="IV311">
        <v>0</v>
      </c>
      <c r="IW311">
        <v>75.02</v>
      </c>
      <c r="IX311">
        <v>0</v>
      </c>
      <c r="IY311">
        <v>69.5</v>
      </c>
      <c r="IZ311">
        <v>0</v>
      </c>
      <c r="JA311">
        <v>167.41</v>
      </c>
      <c r="JB311">
        <v>0</v>
      </c>
      <c r="JK311">
        <v>1</v>
      </c>
      <c r="JL311">
        <v>16.143899999999999</v>
      </c>
      <c r="JM311">
        <v>16.143899999999999</v>
      </c>
      <c r="JP311">
        <v>24608.400000000001</v>
      </c>
      <c r="JQ311">
        <v>16.143899999999999</v>
      </c>
      <c r="JR311">
        <v>2.2000000000000002</v>
      </c>
      <c r="JS311">
        <v>1.57</v>
      </c>
      <c r="JT311">
        <v>4.58</v>
      </c>
      <c r="JU311">
        <v>2.21</v>
      </c>
      <c r="JV311">
        <v>1.55</v>
      </c>
      <c r="JW311">
        <v>4.68</v>
      </c>
      <c r="JZ311">
        <v>2</v>
      </c>
      <c r="KA311">
        <v>8</v>
      </c>
      <c r="KB311">
        <v>73.876199999999997</v>
      </c>
      <c r="KC311">
        <v>75.016499999999994</v>
      </c>
      <c r="KD311">
        <v>77.797700000000006</v>
      </c>
      <c r="KE311">
        <v>79.018100000000004</v>
      </c>
      <c r="KF311">
        <v>154.458</v>
      </c>
      <c r="KG311">
        <v>157.24299999999999</v>
      </c>
      <c r="KJ311">
        <v>1035.6199999999999</v>
      </c>
      <c r="KK311">
        <v>401.05500000000001</v>
      </c>
      <c r="KL311">
        <v>219.49799999999999</v>
      </c>
      <c r="KM311">
        <v>1193.42</v>
      </c>
      <c r="KN311">
        <v>0</v>
      </c>
      <c r="KO311">
        <v>-3767.58</v>
      </c>
      <c r="KP311">
        <v>0</v>
      </c>
      <c r="KQ311">
        <v>0</v>
      </c>
      <c r="KR311">
        <v>441.303</v>
      </c>
      <c r="KS311">
        <v>2495.89</v>
      </c>
      <c r="KT311">
        <v>2466.0500000000002</v>
      </c>
      <c r="KU311">
        <v>95.033199999999994</v>
      </c>
      <c r="KV311">
        <v>4580.29</v>
      </c>
      <c r="KW311">
        <v>0</v>
      </c>
      <c r="KX311">
        <v>0</v>
      </c>
      <c r="KY311">
        <v>0</v>
      </c>
      <c r="KZ311">
        <v>0</v>
      </c>
      <c r="LA311">
        <v>0</v>
      </c>
      <c r="LB311">
        <v>1032.54</v>
      </c>
      <c r="LC311">
        <v>507.82600000000002</v>
      </c>
      <c r="LD311">
        <v>219.49799999999999</v>
      </c>
      <c r="LE311">
        <v>1188.8900000000001</v>
      </c>
      <c r="LF311">
        <v>-3767.58</v>
      </c>
      <c r="LG311">
        <v>441.303</v>
      </c>
      <c r="LH311">
        <v>2499</v>
      </c>
      <c r="LI311">
        <v>2466.0500000000002</v>
      </c>
      <c r="LJ311">
        <v>95.033199999999994</v>
      </c>
      <c r="LK311">
        <v>4682.5600000000004</v>
      </c>
      <c r="LL311">
        <v>0</v>
      </c>
      <c r="LM311">
        <v>0</v>
      </c>
      <c r="LN311">
        <v>0</v>
      </c>
      <c r="LO311">
        <v>0</v>
      </c>
      <c r="LP311">
        <v>1856.91</v>
      </c>
      <c r="LQ311">
        <v>1407.3</v>
      </c>
      <c r="LR311">
        <v>219.49799999999999</v>
      </c>
      <c r="LS311">
        <v>3211.32</v>
      </c>
      <c r="LT311">
        <v>1278.6099999999999</v>
      </c>
      <c r="LU311">
        <v>3076.41</v>
      </c>
      <c r="LV311">
        <v>2209.0100000000002</v>
      </c>
      <c r="LW311">
        <v>129.84899999999999</v>
      </c>
      <c r="LX311">
        <v>13388.9</v>
      </c>
      <c r="LY311">
        <v>0</v>
      </c>
      <c r="LZ311">
        <v>0</v>
      </c>
      <c r="MA311">
        <v>0</v>
      </c>
      <c r="MB311">
        <v>0</v>
      </c>
    </row>
    <row r="312" spans="1:340" x14ac:dyDescent="0.25">
      <c r="A312" s="26">
        <v>44502.649525462963</v>
      </c>
      <c r="B312" t="s">
        <v>1652</v>
      </c>
      <c r="C312" t="s">
        <v>1281</v>
      </c>
      <c r="D312">
        <v>13</v>
      </c>
      <c r="E312">
        <v>8</v>
      </c>
      <c r="F312">
        <v>6960</v>
      </c>
      <c r="G312" t="s">
        <v>87</v>
      </c>
      <c r="H312" t="s">
        <v>393</v>
      </c>
      <c r="I312">
        <v>5.41</v>
      </c>
      <c r="J312">
        <v>1.6</v>
      </c>
      <c r="K312">
        <v>1.6</v>
      </c>
      <c r="L312">
        <v>32.700000000000003</v>
      </c>
      <c r="O312">
        <v>4498.1499999999996</v>
      </c>
      <c r="P312">
        <v>5083.79</v>
      </c>
      <c r="Q312">
        <v>1100.08</v>
      </c>
      <c r="R312">
        <v>5702.7</v>
      </c>
      <c r="S312">
        <v>0</v>
      </c>
      <c r="T312">
        <v>-28412.799999999999</v>
      </c>
      <c r="U312">
        <v>0</v>
      </c>
      <c r="V312">
        <v>0</v>
      </c>
      <c r="W312">
        <v>2033.7</v>
      </c>
      <c r="X312">
        <v>13064.5</v>
      </c>
      <c r="Y312">
        <v>12062</v>
      </c>
      <c r="Z312">
        <v>433.91399999999999</v>
      </c>
      <c r="AA312">
        <v>15566</v>
      </c>
      <c r="AB312">
        <v>16384.7</v>
      </c>
      <c r="AC312">
        <v>0</v>
      </c>
      <c r="AD312">
        <v>0</v>
      </c>
      <c r="AE312">
        <v>0</v>
      </c>
      <c r="AF312">
        <v>0</v>
      </c>
      <c r="AG312">
        <v>0</v>
      </c>
      <c r="AH312">
        <v>0</v>
      </c>
      <c r="AI312">
        <v>16.39</v>
      </c>
      <c r="AJ312">
        <v>46.11</v>
      </c>
      <c r="AK312">
        <v>4.4000000000000004</v>
      </c>
      <c r="AL312">
        <v>22.47</v>
      </c>
      <c r="AM312">
        <v>0</v>
      </c>
      <c r="AN312">
        <v>-96.14</v>
      </c>
      <c r="AO312">
        <v>0</v>
      </c>
      <c r="AP312">
        <v>0</v>
      </c>
      <c r="AQ312">
        <v>9.1300000000000008</v>
      </c>
      <c r="AR312">
        <v>54.83</v>
      </c>
      <c r="AS312">
        <v>49.76</v>
      </c>
      <c r="AT312">
        <v>1.81</v>
      </c>
      <c r="AU312">
        <v>108.76</v>
      </c>
      <c r="AV312">
        <v>89.37</v>
      </c>
      <c r="BI312">
        <v>0</v>
      </c>
      <c r="BJ312">
        <v>6.8408100000000003</v>
      </c>
      <c r="BK312">
        <v>0.12561700000000001</v>
      </c>
      <c r="BL312">
        <v>0.47537600000000002</v>
      </c>
      <c r="BM312">
        <v>0</v>
      </c>
      <c r="BN312">
        <v>-0.42377900000000002</v>
      </c>
      <c r="BO312">
        <v>0</v>
      </c>
      <c r="BP312">
        <v>0</v>
      </c>
      <c r="BQ312">
        <v>0.53989299999999996</v>
      </c>
      <c r="BR312">
        <v>2.1949200000000002</v>
      </c>
      <c r="BS312">
        <v>1.82348</v>
      </c>
      <c r="BT312">
        <v>7.39533E-2</v>
      </c>
      <c r="BU312">
        <v>11.6503</v>
      </c>
      <c r="BV312">
        <v>7.4417999999999997</v>
      </c>
      <c r="BW312">
        <v>4492.49</v>
      </c>
      <c r="BX312">
        <v>5817.61</v>
      </c>
      <c r="BY312">
        <v>1100.08</v>
      </c>
      <c r="BZ312">
        <v>5691.4</v>
      </c>
      <c r="CA312">
        <v>-28412.799999999999</v>
      </c>
      <c r="CB312">
        <v>2033.7</v>
      </c>
      <c r="CC312">
        <v>13074</v>
      </c>
      <c r="CD312">
        <v>12062</v>
      </c>
      <c r="CE312">
        <v>433.91399999999999</v>
      </c>
      <c r="CF312">
        <v>16292.4</v>
      </c>
      <c r="CG312">
        <v>17101.599999999999</v>
      </c>
      <c r="CH312">
        <v>0</v>
      </c>
      <c r="CI312">
        <v>0</v>
      </c>
      <c r="CJ312">
        <v>0</v>
      </c>
      <c r="CK312">
        <v>0</v>
      </c>
      <c r="CL312">
        <v>0</v>
      </c>
      <c r="CM312">
        <v>16.37</v>
      </c>
      <c r="CN312">
        <v>51.6</v>
      </c>
      <c r="CO312">
        <v>4.4000000000000004</v>
      </c>
      <c r="CP312">
        <v>22.41</v>
      </c>
      <c r="CQ312">
        <v>-96.22</v>
      </c>
      <c r="CR312">
        <v>9.1300000000000008</v>
      </c>
      <c r="CS312">
        <v>54.87</v>
      </c>
      <c r="CT312">
        <v>49.76</v>
      </c>
      <c r="CU312">
        <v>1.81</v>
      </c>
      <c r="CV312">
        <v>114.13</v>
      </c>
      <c r="CW312">
        <v>94.78</v>
      </c>
      <c r="DH312">
        <v>0</v>
      </c>
      <c r="DI312">
        <v>7.5624099999999999</v>
      </c>
      <c r="DJ312">
        <v>0.12561700000000001</v>
      </c>
      <c r="DK312">
        <v>0.47037299999999999</v>
      </c>
      <c r="DL312">
        <v>-0.42377900000000002</v>
      </c>
      <c r="DM312">
        <v>0.53989299999999996</v>
      </c>
      <c r="DN312">
        <v>2.1953</v>
      </c>
      <c r="DO312">
        <v>1.82348</v>
      </c>
      <c r="DP312">
        <v>7.39533E-2</v>
      </c>
      <c r="DQ312">
        <v>12.3672</v>
      </c>
      <c r="DR312">
        <v>8.1584000000000003</v>
      </c>
      <c r="DS312" t="s">
        <v>1352</v>
      </c>
      <c r="DT312" t="s">
        <v>670</v>
      </c>
      <c r="DU312" t="s">
        <v>665</v>
      </c>
      <c r="DV312" t="s">
        <v>501</v>
      </c>
      <c r="DW312">
        <v>0.71697200000000005</v>
      </c>
      <c r="DX312">
        <v>0.71659399999999995</v>
      </c>
      <c r="DY312">
        <v>4.7</v>
      </c>
      <c r="DZ312">
        <v>5.7</v>
      </c>
      <c r="EC312">
        <v>4498.1499999999996</v>
      </c>
      <c r="ED312">
        <v>5083.79</v>
      </c>
      <c r="EE312">
        <v>1100.08</v>
      </c>
      <c r="EF312">
        <v>5702.7</v>
      </c>
      <c r="EG312">
        <v>0</v>
      </c>
      <c r="EH312">
        <v>-28412.799999999999</v>
      </c>
      <c r="EI312">
        <v>0</v>
      </c>
      <c r="EJ312">
        <v>0</v>
      </c>
      <c r="EK312">
        <v>2033.7</v>
      </c>
      <c r="EL312">
        <v>13064.5</v>
      </c>
      <c r="EM312">
        <v>12062</v>
      </c>
      <c r="EN312">
        <v>433.91399999999999</v>
      </c>
      <c r="EO312">
        <v>15566</v>
      </c>
      <c r="EP312">
        <v>0</v>
      </c>
      <c r="EQ312">
        <v>0</v>
      </c>
      <c r="ER312">
        <v>0</v>
      </c>
      <c r="ES312">
        <v>0</v>
      </c>
      <c r="ET312">
        <v>0</v>
      </c>
      <c r="EU312">
        <v>16.39</v>
      </c>
      <c r="EV312">
        <v>46.11</v>
      </c>
      <c r="EW312">
        <v>4.4000000000000004</v>
      </c>
      <c r="EX312">
        <v>22.47</v>
      </c>
      <c r="EY312">
        <v>0</v>
      </c>
      <c r="EZ312">
        <v>-96.14</v>
      </c>
      <c r="FA312">
        <v>0</v>
      </c>
      <c r="FB312">
        <v>0</v>
      </c>
      <c r="FC312">
        <v>9.1300000000000008</v>
      </c>
      <c r="FD312">
        <v>54.83</v>
      </c>
      <c r="FE312">
        <v>49.76</v>
      </c>
      <c r="FF312">
        <v>1.81</v>
      </c>
      <c r="FG312">
        <v>108.76</v>
      </c>
      <c r="FT312">
        <v>0</v>
      </c>
      <c r="FU312">
        <v>6.8408100000000003</v>
      </c>
      <c r="FV312">
        <v>0.12561700000000001</v>
      </c>
      <c r="FW312">
        <v>0.47537600000000002</v>
      </c>
      <c r="FX312">
        <v>0</v>
      </c>
      <c r="FY312">
        <v>-0.42377900000000002</v>
      </c>
      <c r="FZ312">
        <v>0</v>
      </c>
      <c r="GA312">
        <v>0</v>
      </c>
      <c r="GB312">
        <v>0.53989299999999996</v>
      </c>
      <c r="GC312">
        <v>2.1949200000000002</v>
      </c>
      <c r="GD312">
        <v>1.82348</v>
      </c>
      <c r="GE312">
        <v>7.39533E-2</v>
      </c>
      <c r="GF312">
        <v>11.6503</v>
      </c>
      <c r="GG312">
        <v>8162.7</v>
      </c>
      <c r="GH312">
        <v>13672.8</v>
      </c>
      <c r="GI312">
        <v>1100.08</v>
      </c>
      <c r="GJ312">
        <v>15542.9</v>
      </c>
      <c r="GK312">
        <v>5894.96</v>
      </c>
      <c r="GL312">
        <v>15077.5</v>
      </c>
      <c r="GM312">
        <v>10697.7</v>
      </c>
      <c r="GN312">
        <v>540.49900000000002</v>
      </c>
      <c r="GO312">
        <v>70689.2</v>
      </c>
      <c r="GP312">
        <v>0</v>
      </c>
      <c r="GQ312">
        <v>0</v>
      </c>
      <c r="GR312">
        <v>0</v>
      </c>
      <c r="GS312">
        <v>0</v>
      </c>
      <c r="GT312">
        <v>29.8</v>
      </c>
      <c r="GU312">
        <v>98.92</v>
      </c>
      <c r="GV312">
        <v>4.4000000000000004</v>
      </c>
      <c r="GW312">
        <v>63.04</v>
      </c>
      <c r="GX312">
        <v>27.27</v>
      </c>
      <c r="GY312">
        <v>62.19</v>
      </c>
      <c r="GZ312">
        <v>44.84</v>
      </c>
      <c r="HA312">
        <v>2.31</v>
      </c>
      <c r="HB312">
        <v>332.77</v>
      </c>
      <c r="HC312">
        <v>29.8</v>
      </c>
      <c r="HD312">
        <v>98.92</v>
      </c>
      <c r="HE312">
        <v>4.4000000000000004</v>
      </c>
      <c r="HF312">
        <v>63.04</v>
      </c>
      <c r="HG312">
        <v>27.27</v>
      </c>
      <c r="HH312">
        <v>62.19</v>
      </c>
      <c r="HI312">
        <v>44.84</v>
      </c>
      <c r="HJ312">
        <v>2.31</v>
      </c>
      <c r="HK312">
        <v>332.77</v>
      </c>
      <c r="ID312">
        <v>0</v>
      </c>
      <c r="IE312">
        <v>11.4368</v>
      </c>
      <c r="IF312">
        <v>0.12561700000000001</v>
      </c>
      <c r="IG312">
        <v>1.66777</v>
      </c>
      <c r="IH312">
        <v>1.7213499999999999</v>
      </c>
      <c r="II312">
        <v>2.2057600000000002</v>
      </c>
      <c r="IJ312">
        <v>1.7518499999999999</v>
      </c>
      <c r="IK312">
        <v>0.114331</v>
      </c>
      <c r="IL312">
        <v>19.023399999999999</v>
      </c>
      <c r="IM312">
        <v>61.6</v>
      </c>
      <c r="IN312">
        <v>28.9</v>
      </c>
      <c r="IO312">
        <v>32.700000000000003</v>
      </c>
      <c r="IP312">
        <v>63.2</v>
      </c>
      <c r="IQ312">
        <v>28.9</v>
      </c>
      <c r="IR312">
        <v>34.299999999999997</v>
      </c>
      <c r="IU312">
        <v>89.37</v>
      </c>
      <c r="IV312">
        <v>0</v>
      </c>
      <c r="IW312">
        <v>94.78</v>
      </c>
      <c r="IX312">
        <v>0</v>
      </c>
      <c r="IY312">
        <v>89.37</v>
      </c>
      <c r="IZ312">
        <v>0</v>
      </c>
      <c r="JA312">
        <v>196.16</v>
      </c>
      <c r="JB312">
        <v>0</v>
      </c>
      <c r="JK312">
        <v>1</v>
      </c>
      <c r="JL312">
        <v>18.847999999999999</v>
      </c>
      <c r="JM312">
        <v>18.847999999999999</v>
      </c>
      <c r="JP312">
        <v>28421.1</v>
      </c>
      <c r="JQ312">
        <v>18.847999999999999</v>
      </c>
      <c r="JR312">
        <v>2.41</v>
      </c>
      <c r="JS312">
        <v>1.98</v>
      </c>
      <c r="JT312">
        <v>4.58</v>
      </c>
      <c r="JU312">
        <v>2.44</v>
      </c>
      <c r="JV312">
        <v>1.95</v>
      </c>
      <c r="JW312">
        <v>4.75</v>
      </c>
      <c r="JZ312">
        <v>2</v>
      </c>
      <c r="KA312">
        <v>8</v>
      </c>
      <c r="KB312">
        <v>94.376800000000003</v>
      </c>
      <c r="KC312">
        <v>95.935500000000005</v>
      </c>
      <c r="KD312">
        <v>99.811599999999999</v>
      </c>
      <c r="KE312">
        <v>101.48099999999999</v>
      </c>
      <c r="KF312">
        <v>174.95500000000001</v>
      </c>
      <c r="KG312">
        <v>178.15799999999999</v>
      </c>
      <c r="KJ312">
        <v>920.24599999999998</v>
      </c>
      <c r="KK312">
        <v>1215.29</v>
      </c>
      <c r="KL312">
        <v>219.49799999999999</v>
      </c>
      <c r="KM312">
        <v>1102.28</v>
      </c>
      <c r="KN312">
        <v>0</v>
      </c>
      <c r="KO312">
        <v>-4389.4399999999996</v>
      </c>
      <c r="KP312">
        <v>0</v>
      </c>
      <c r="KQ312">
        <v>0</v>
      </c>
      <c r="KR312">
        <v>441.303</v>
      </c>
      <c r="KS312">
        <v>2512.17</v>
      </c>
      <c r="KT312">
        <v>2466.0500000000002</v>
      </c>
      <c r="KU312">
        <v>95.033199999999994</v>
      </c>
      <c r="KV312">
        <v>4582.42</v>
      </c>
      <c r="KW312">
        <v>0</v>
      </c>
      <c r="KX312">
        <v>0</v>
      </c>
      <c r="KY312">
        <v>0</v>
      </c>
      <c r="KZ312">
        <v>0</v>
      </c>
      <c r="LA312">
        <v>0</v>
      </c>
      <c r="LB312">
        <v>918.28399999999999</v>
      </c>
      <c r="LC312">
        <v>1383.24</v>
      </c>
      <c r="LD312">
        <v>219.49799999999999</v>
      </c>
      <c r="LE312">
        <v>1099.67</v>
      </c>
      <c r="LF312">
        <v>-4389.4399999999996</v>
      </c>
      <c r="LG312">
        <v>441.303</v>
      </c>
      <c r="LH312">
        <v>2513.91</v>
      </c>
      <c r="LI312">
        <v>2466.0500000000002</v>
      </c>
      <c r="LJ312">
        <v>95.033199999999994</v>
      </c>
      <c r="LK312">
        <v>4747.55</v>
      </c>
      <c r="LL312">
        <v>0</v>
      </c>
      <c r="LM312">
        <v>0</v>
      </c>
      <c r="LN312">
        <v>0</v>
      </c>
      <c r="LO312">
        <v>0</v>
      </c>
      <c r="LP312">
        <v>1709.44</v>
      </c>
      <c r="LQ312">
        <v>3094.34</v>
      </c>
      <c r="LR312">
        <v>219.49799999999999</v>
      </c>
      <c r="LS312">
        <v>3002.2</v>
      </c>
      <c r="LT312">
        <v>1278.6099999999999</v>
      </c>
      <c r="LU312">
        <v>3076.41</v>
      </c>
      <c r="LV312">
        <v>2209.0100000000002</v>
      </c>
      <c r="LW312">
        <v>129.84899999999999</v>
      </c>
      <c r="LX312">
        <v>14719.4</v>
      </c>
      <c r="LY312">
        <v>0</v>
      </c>
      <c r="LZ312">
        <v>0</v>
      </c>
      <c r="MA312">
        <v>0</v>
      </c>
      <c r="MB312">
        <v>0</v>
      </c>
    </row>
    <row r="313" spans="1:340" x14ac:dyDescent="0.25">
      <c r="A313" s="26">
        <v>44502.650104166663</v>
      </c>
      <c r="B313" t="s">
        <v>1653</v>
      </c>
      <c r="C313" t="s">
        <v>1283</v>
      </c>
      <c r="D313">
        <v>14</v>
      </c>
      <c r="E313">
        <v>8</v>
      </c>
      <c r="F313">
        <v>6960</v>
      </c>
      <c r="G313" t="s">
        <v>87</v>
      </c>
      <c r="H313" t="s">
        <v>393</v>
      </c>
      <c r="I313">
        <v>5.6</v>
      </c>
      <c r="J313">
        <v>1.8</v>
      </c>
      <c r="K313">
        <v>1.7</v>
      </c>
      <c r="L313">
        <v>32.299999999999997</v>
      </c>
      <c r="O313">
        <v>5577.01</v>
      </c>
      <c r="P313">
        <v>4177.66</v>
      </c>
      <c r="Q313">
        <v>1100.08</v>
      </c>
      <c r="R313">
        <v>5981.95</v>
      </c>
      <c r="S313">
        <v>0</v>
      </c>
      <c r="T313">
        <v>-27452.2</v>
      </c>
      <c r="U313">
        <v>0</v>
      </c>
      <c r="V313">
        <v>0</v>
      </c>
      <c r="W313">
        <v>2033.7</v>
      </c>
      <c r="X313">
        <v>13036.4</v>
      </c>
      <c r="Y313">
        <v>12062</v>
      </c>
      <c r="Z313">
        <v>433.91399999999999</v>
      </c>
      <c r="AA313">
        <v>16950.5</v>
      </c>
      <c r="AB313">
        <v>16836.7</v>
      </c>
      <c r="AC313">
        <v>0</v>
      </c>
      <c r="AD313">
        <v>0</v>
      </c>
      <c r="AE313">
        <v>0</v>
      </c>
      <c r="AF313">
        <v>0</v>
      </c>
      <c r="AG313">
        <v>0</v>
      </c>
      <c r="AH313">
        <v>0</v>
      </c>
      <c r="AI313">
        <v>19.43</v>
      </c>
      <c r="AJ313">
        <v>37.5</v>
      </c>
      <c r="AK313">
        <v>4.2300000000000004</v>
      </c>
      <c r="AL313">
        <v>22</v>
      </c>
      <c r="AM313">
        <v>0</v>
      </c>
      <c r="AN313">
        <v>-92.39</v>
      </c>
      <c r="AO313">
        <v>0</v>
      </c>
      <c r="AP313">
        <v>0</v>
      </c>
      <c r="AQ313">
        <v>8.5299999999999994</v>
      </c>
      <c r="AR313">
        <v>52.16</v>
      </c>
      <c r="AS313">
        <v>47.74</v>
      </c>
      <c r="AT313">
        <v>1.72</v>
      </c>
      <c r="AU313">
        <v>100.92</v>
      </c>
      <c r="AV313">
        <v>83.16</v>
      </c>
      <c r="BI313">
        <v>0</v>
      </c>
      <c r="BJ313">
        <v>5.6771399999999996</v>
      </c>
      <c r="BK313">
        <v>0.12561700000000001</v>
      </c>
      <c r="BL313">
        <v>0.48408899999999999</v>
      </c>
      <c r="BM313">
        <v>0</v>
      </c>
      <c r="BN313">
        <v>-0.23999400000000001</v>
      </c>
      <c r="BO313">
        <v>0</v>
      </c>
      <c r="BP313">
        <v>0</v>
      </c>
      <c r="BQ313">
        <v>0.53989299999999996</v>
      </c>
      <c r="BR313">
        <v>2.19434</v>
      </c>
      <c r="BS313">
        <v>1.82348</v>
      </c>
      <c r="BT313">
        <v>7.39533E-2</v>
      </c>
      <c r="BU313">
        <v>10.6785</v>
      </c>
      <c r="BV313">
        <v>6.2868500000000003</v>
      </c>
      <c r="BW313">
        <v>5547.71</v>
      </c>
      <c r="BX313">
        <v>4911.78</v>
      </c>
      <c r="BY313">
        <v>1100.08</v>
      </c>
      <c r="BZ313">
        <v>5967</v>
      </c>
      <c r="CA313">
        <v>-27452.2</v>
      </c>
      <c r="CB313">
        <v>2033.7</v>
      </c>
      <c r="CC313">
        <v>13048.3</v>
      </c>
      <c r="CD313">
        <v>12062</v>
      </c>
      <c r="CE313">
        <v>433.91399999999999</v>
      </c>
      <c r="CF313">
        <v>17652.3</v>
      </c>
      <c r="CG313">
        <v>17526.599999999999</v>
      </c>
      <c r="CH313">
        <v>0</v>
      </c>
      <c r="CI313">
        <v>0</v>
      </c>
      <c r="CJ313">
        <v>0</v>
      </c>
      <c r="CK313">
        <v>0</v>
      </c>
      <c r="CL313">
        <v>0</v>
      </c>
      <c r="CM313">
        <v>19.350000000000001</v>
      </c>
      <c r="CN313">
        <v>43.26</v>
      </c>
      <c r="CO313">
        <v>4.2300000000000004</v>
      </c>
      <c r="CP313">
        <v>21.92</v>
      </c>
      <c r="CQ313">
        <v>-92.47</v>
      </c>
      <c r="CR313">
        <v>8.5299999999999994</v>
      </c>
      <c r="CS313">
        <v>52.21</v>
      </c>
      <c r="CT313">
        <v>47.74</v>
      </c>
      <c r="CU313">
        <v>1.72</v>
      </c>
      <c r="CV313">
        <v>106.49</v>
      </c>
      <c r="CW313">
        <v>88.76</v>
      </c>
      <c r="DH313">
        <v>0</v>
      </c>
      <c r="DI313">
        <v>6.3420800000000002</v>
      </c>
      <c r="DJ313">
        <v>0.12561700000000001</v>
      </c>
      <c r="DK313">
        <v>0.47290500000000002</v>
      </c>
      <c r="DL313">
        <v>-0.23999400000000001</v>
      </c>
      <c r="DM313">
        <v>0.53989299999999996</v>
      </c>
      <c r="DN313">
        <v>2.1946500000000002</v>
      </c>
      <c r="DO313">
        <v>1.82348</v>
      </c>
      <c r="DP313">
        <v>7.39533E-2</v>
      </c>
      <c r="DQ313">
        <v>11.332599999999999</v>
      </c>
      <c r="DR313">
        <v>6.9405999999999999</v>
      </c>
      <c r="DS313" t="s">
        <v>1352</v>
      </c>
      <c r="DT313" t="s">
        <v>670</v>
      </c>
      <c r="DU313" t="s">
        <v>665</v>
      </c>
      <c r="DV313" t="s">
        <v>501</v>
      </c>
      <c r="DW313">
        <v>0.65407000000000004</v>
      </c>
      <c r="DX313">
        <v>0.65375399999999995</v>
      </c>
      <c r="DY313">
        <v>5.2</v>
      </c>
      <c r="DZ313">
        <v>6.3</v>
      </c>
      <c r="EC313">
        <v>5577.01</v>
      </c>
      <c r="ED313">
        <v>4177.66</v>
      </c>
      <c r="EE313">
        <v>1100.08</v>
      </c>
      <c r="EF313">
        <v>5981.95</v>
      </c>
      <c r="EG313">
        <v>0</v>
      </c>
      <c r="EH313">
        <v>-27452.2</v>
      </c>
      <c r="EI313">
        <v>0</v>
      </c>
      <c r="EJ313">
        <v>0</v>
      </c>
      <c r="EK313">
        <v>2033.7</v>
      </c>
      <c r="EL313">
        <v>13036.4</v>
      </c>
      <c r="EM313">
        <v>12062</v>
      </c>
      <c r="EN313">
        <v>433.91399999999999</v>
      </c>
      <c r="EO313">
        <v>16950.5</v>
      </c>
      <c r="EP313">
        <v>0</v>
      </c>
      <c r="EQ313">
        <v>0</v>
      </c>
      <c r="ER313">
        <v>0</v>
      </c>
      <c r="ES313">
        <v>0</v>
      </c>
      <c r="ET313">
        <v>0</v>
      </c>
      <c r="EU313">
        <v>19.43</v>
      </c>
      <c r="EV313">
        <v>37.5</v>
      </c>
      <c r="EW313">
        <v>4.2300000000000004</v>
      </c>
      <c r="EX313">
        <v>22</v>
      </c>
      <c r="EY313">
        <v>0</v>
      </c>
      <c r="EZ313">
        <v>-92.39</v>
      </c>
      <c r="FA313">
        <v>0</v>
      </c>
      <c r="FB313">
        <v>0</v>
      </c>
      <c r="FC313">
        <v>8.5299999999999994</v>
      </c>
      <c r="FD313">
        <v>52.16</v>
      </c>
      <c r="FE313">
        <v>47.74</v>
      </c>
      <c r="FF313">
        <v>1.72</v>
      </c>
      <c r="FG313">
        <v>100.92</v>
      </c>
      <c r="FT313">
        <v>0</v>
      </c>
      <c r="FU313">
        <v>5.6771399999999996</v>
      </c>
      <c r="FV313">
        <v>0.12561700000000001</v>
      </c>
      <c r="FW313">
        <v>0.48408899999999999</v>
      </c>
      <c r="FX313">
        <v>0</v>
      </c>
      <c r="FY313">
        <v>-0.23999400000000001</v>
      </c>
      <c r="FZ313">
        <v>0</v>
      </c>
      <c r="GA313">
        <v>0</v>
      </c>
      <c r="GB313">
        <v>0.53989299999999996</v>
      </c>
      <c r="GC313">
        <v>2.19434</v>
      </c>
      <c r="GD313">
        <v>1.82348</v>
      </c>
      <c r="GE313">
        <v>7.39533E-2</v>
      </c>
      <c r="GF313">
        <v>10.6785</v>
      </c>
      <c r="GG313">
        <v>9956.41</v>
      </c>
      <c r="GH313">
        <v>11956.7</v>
      </c>
      <c r="GI313">
        <v>1100.08</v>
      </c>
      <c r="GJ313">
        <v>15991.3</v>
      </c>
      <c r="GK313">
        <v>5894.96</v>
      </c>
      <c r="GL313">
        <v>15077.5</v>
      </c>
      <c r="GM313">
        <v>10697.7</v>
      </c>
      <c r="GN313">
        <v>540.49900000000002</v>
      </c>
      <c r="GO313">
        <v>71215.3</v>
      </c>
      <c r="GP313">
        <v>0</v>
      </c>
      <c r="GQ313">
        <v>0</v>
      </c>
      <c r="GR313">
        <v>0</v>
      </c>
      <c r="GS313">
        <v>0</v>
      </c>
      <c r="GT313">
        <v>34.82</v>
      </c>
      <c r="GU313">
        <v>83.32</v>
      </c>
      <c r="GV313">
        <v>4.2300000000000004</v>
      </c>
      <c r="GW313">
        <v>60.71</v>
      </c>
      <c r="GX313">
        <v>25.19</v>
      </c>
      <c r="GY313">
        <v>59.6</v>
      </c>
      <c r="GZ313">
        <v>42.89</v>
      </c>
      <c r="HA313">
        <v>2.17</v>
      </c>
      <c r="HB313">
        <v>312.93</v>
      </c>
      <c r="HC313">
        <v>34.82</v>
      </c>
      <c r="HD313">
        <v>83.32</v>
      </c>
      <c r="HE313">
        <v>4.2300000000000004</v>
      </c>
      <c r="HF313">
        <v>60.71</v>
      </c>
      <c r="HG313">
        <v>25.19</v>
      </c>
      <c r="HH313">
        <v>59.6</v>
      </c>
      <c r="HI313">
        <v>42.89</v>
      </c>
      <c r="HJ313">
        <v>2.17</v>
      </c>
      <c r="HK313">
        <v>312.93</v>
      </c>
      <c r="ID313">
        <v>0</v>
      </c>
      <c r="IE313">
        <v>9.5367800000000003</v>
      </c>
      <c r="IF313">
        <v>0.12561700000000001</v>
      </c>
      <c r="IG313">
        <v>1.9555100000000001</v>
      </c>
      <c r="IH313">
        <v>1.7213499999999999</v>
      </c>
      <c r="II313">
        <v>2.2057600000000002</v>
      </c>
      <c r="IJ313">
        <v>1.7518499999999999</v>
      </c>
      <c r="IK313">
        <v>0.114331</v>
      </c>
      <c r="IL313">
        <v>17.411200000000001</v>
      </c>
      <c r="IM313">
        <v>61.8</v>
      </c>
      <c r="IN313">
        <v>29.5</v>
      </c>
      <c r="IO313">
        <v>32.299999999999997</v>
      </c>
      <c r="IP313">
        <v>63.6</v>
      </c>
      <c r="IQ313">
        <v>29.6</v>
      </c>
      <c r="IR313">
        <v>34</v>
      </c>
      <c r="IU313">
        <v>83.16</v>
      </c>
      <c r="IV313">
        <v>0</v>
      </c>
      <c r="IW313">
        <v>88.76</v>
      </c>
      <c r="IX313">
        <v>0</v>
      </c>
      <c r="IY313">
        <v>83.16</v>
      </c>
      <c r="IZ313">
        <v>0</v>
      </c>
      <c r="JA313">
        <v>183.08</v>
      </c>
      <c r="JB313">
        <v>0</v>
      </c>
      <c r="JK313">
        <v>1</v>
      </c>
      <c r="JL313">
        <v>15.6568</v>
      </c>
      <c r="JM313">
        <v>15.6568</v>
      </c>
      <c r="JP313">
        <v>27460.2</v>
      </c>
      <c r="JQ313">
        <v>15.6568</v>
      </c>
      <c r="JR313">
        <v>1.79</v>
      </c>
      <c r="JS313">
        <v>1</v>
      </c>
      <c r="JT313">
        <v>5.79</v>
      </c>
      <c r="JU313">
        <v>1.82</v>
      </c>
      <c r="JV313">
        <v>0.98</v>
      </c>
      <c r="JW313">
        <v>5.95</v>
      </c>
      <c r="JZ313">
        <v>2</v>
      </c>
      <c r="KA313">
        <v>8</v>
      </c>
      <c r="KB313">
        <v>91.867999999999995</v>
      </c>
      <c r="KC313">
        <v>93.375600000000006</v>
      </c>
      <c r="KD313">
        <v>97.146699999999996</v>
      </c>
      <c r="KE313">
        <v>98.762</v>
      </c>
      <c r="KF313">
        <v>167.41800000000001</v>
      </c>
      <c r="KG313">
        <v>170.46700000000001</v>
      </c>
      <c r="KJ313">
        <v>1098.47</v>
      </c>
      <c r="KK313">
        <v>1087.8800000000001</v>
      </c>
      <c r="KL313">
        <v>203.99799999999999</v>
      </c>
      <c r="KM313">
        <v>1047.19</v>
      </c>
      <c r="KN313">
        <v>0</v>
      </c>
      <c r="KO313">
        <v>-2793.64</v>
      </c>
      <c r="KP313">
        <v>0</v>
      </c>
      <c r="KQ313">
        <v>0</v>
      </c>
      <c r="KR313">
        <v>444.32499999999999</v>
      </c>
      <c r="KS313">
        <v>2246.71</v>
      </c>
      <c r="KT313">
        <v>2355.87</v>
      </c>
      <c r="KU313">
        <v>95.474199999999996</v>
      </c>
      <c r="KV313">
        <v>5786.28</v>
      </c>
      <c r="KW313">
        <v>0</v>
      </c>
      <c r="KX313">
        <v>0</v>
      </c>
      <c r="KY313">
        <v>0</v>
      </c>
      <c r="KZ313">
        <v>0</v>
      </c>
      <c r="LA313">
        <v>0</v>
      </c>
      <c r="LB313">
        <v>1093.43</v>
      </c>
      <c r="LC313">
        <v>1261.6199999999999</v>
      </c>
      <c r="LD313">
        <v>203.99799999999999</v>
      </c>
      <c r="LE313">
        <v>1042.3399999999999</v>
      </c>
      <c r="LF313">
        <v>-2793.64</v>
      </c>
      <c r="LG313">
        <v>444.32499999999999</v>
      </c>
      <c r="LH313">
        <v>2248.54</v>
      </c>
      <c r="LI313">
        <v>2355.87</v>
      </c>
      <c r="LJ313">
        <v>95.474199999999996</v>
      </c>
      <c r="LK313">
        <v>5951.96</v>
      </c>
      <c r="LL313">
        <v>0</v>
      </c>
      <c r="LM313">
        <v>0</v>
      </c>
      <c r="LN313">
        <v>0</v>
      </c>
      <c r="LO313">
        <v>0</v>
      </c>
      <c r="LP313">
        <v>2037.68</v>
      </c>
      <c r="LQ313">
        <v>2636.9</v>
      </c>
      <c r="LR313">
        <v>203.99799999999999</v>
      </c>
      <c r="LS313">
        <v>2798.85</v>
      </c>
      <c r="LT313">
        <v>1286.71</v>
      </c>
      <c r="LU313">
        <v>2922.79</v>
      </c>
      <c r="LV313">
        <v>2122.71</v>
      </c>
      <c r="LW313">
        <v>142.83199999999999</v>
      </c>
      <c r="LX313">
        <v>14152.5</v>
      </c>
      <c r="LY313">
        <v>0</v>
      </c>
      <c r="LZ313">
        <v>0</v>
      </c>
      <c r="MA313">
        <v>0</v>
      </c>
      <c r="MB313">
        <v>0</v>
      </c>
    </row>
    <row r="314" spans="1:340" x14ac:dyDescent="0.25">
      <c r="A314" s="26">
        <v>44502.650636574072</v>
      </c>
      <c r="B314" t="s">
        <v>1654</v>
      </c>
      <c r="C314" t="s">
        <v>1285</v>
      </c>
      <c r="D314">
        <v>15</v>
      </c>
      <c r="E314">
        <v>8</v>
      </c>
      <c r="F314">
        <v>6960</v>
      </c>
      <c r="G314" t="s">
        <v>87</v>
      </c>
      <c r="H314" t="s">
        <v>393</v>
      </c>
      <c r="I314">
        <v>7.12</v>
      </c>
      <c r="J314">
        <v>1.9</v>
      </c>
      <c r="K314">
        <v>1.9</v>
      </c>
      <c r="L314">
        <v>28.1</v>
      </c>
      <c r="O314">
        <v>268.19</v>
      </c>
      <c r="P314">
        <v>14524.9</v>
      </c>
      <c r="Q314">
        <v>1100.08</v>
      </c>
      <c r="R314">
        <v>4243.9799999999996</v>
      </c>
      <c r="S314">
        <v>0</v>
      </c>
      <c r="T314">
        <v>-37958.1</v>
      </c>
      <c r="U314">
        <v>0</v>
      </c>
      <c r="V314">
        <v>0</v>
      </c>
      <c r="W314">
        <v>2033.7</v>
      </c>
      <c r="X314">
        <v>13253.8</v>
      </c>
      <c r="Y314">
        <v>12062</v>
      </c>
      <c r="Z314">
        <v>433.91399999999999</v>
      </c>
      <c r="AA314">
        <v>9962.4500000000007</v>
      </c>
      <c r="AB314">
        <v>20137.099999999999</v>
      </c>
      <c r="AC314">
        <v>0</v>
      </c>
      <c r="AD314">
        <v>0</v>
      </c>
      <c r="AE314">
        <v>0</v>
      </c>
      <c r="AF314">
        <v>0</v>
      </c>
      <c r="AG314">
        <v>0</v>
      </c>
      <c r="AH314">
        <v>0</v>
      </c>
      <c r="AI314">
        <v>0.94</v>
      </c>
      <c r="AJ314">
        <v>91.08</v>
      </c>
      <c r="AK314">
        <v>4.25</v>
      </c>
      <c r="AL314">
        <v>15.64</v>
      </c>
      <c r="AM314">
        <v>0</v>
      </c>
      <c r="AN314">
        <v>-122.03</v>
      </c>
      <c r="AO314">
        <v>0</v>
      </c>
      <c r="AP314">
        <v>0</v>
      </c>
      <c r="AQ314">
        <v>8.64</v>
      </c>
      <c r="AR314">
        <v>53.21</v>
      </c>
      <c r="AS314">
        <v>48</v>
      </c>
      <c r="AT314">
        <v>1.74</v>
      </c>
      <c r="AU314">
        <v>101.47</v>
      </c>
      <c r="AV314">
        <v>111.91</v>
      </c>
      <c r="BI314">
        <v>0</v>
      </c>
      <c r="BJ314">
        <v>10.905200000000001</v>
      </c>
      <c r="BK314">
        <v>0.12561700000000001</v>
      </c>
      <c r="BL314">
        <v>0.26153300000000002</v>
      </c>
      <c r="BM314">
        <v>0</v>
      </c>
      <c r="BN314">
        <v>-0.27613399999999999</v>
      </c>
      <c r="BO314">
        <v>0</v>
      </c>
      <c r="BP314">
        <v>0</v>
      </c>
      <c r="BQ314">
        <v>0.53989299999999996</v>
      </c>
      <c r="BR314">
        <v>2.1987999999999999</v>
      </c>
      <c r="BS314">
        <v>1.82348</v>
      </c>
      <c r="BT314">
        <v>7.39533E-2</v>
      </c>
      <c r="BU314">
        <v>15.6523</v>
      </c>
      <c r="BV314">
        <v>11.292299999999999</v>
      </c>
      <c r="BW314">
        <v>275.29599999999999</v>
      </c>
      <c r="BX314">
        <v>15637.4</v>
      </c>
      <c r="BY314">
        <v>1100.08</v>
      </c>
      <c r="BZ314">
        <v>4239.7</v>
      </c>
      <c r="CA314">
        <v>-37958.1</v>
      </c>
      <c r="CB314">
        <v>2033.7</v>
      </c>
      <c r="CC314">
        <v>13256.8</v>
      </c>
      <c r="CD314">
        <v>12062</v>
      </c>
      <c r="CE314">
        <v>433.91399999999999</v>
      </c>
      <c r="CF314">
        <v>11080.8</v>
      </c>
      <c r="CG314">
        <v>21252.5</v>
      </c>
      <c r="CH314">
        <v>0</v>
      </c>
      <c r="CI314">
        <v>0</v>
      </c>
      <c r="CJ314">
        <v>0</v>
      </c>
      <c r="CK314">
        <v>0</v>
      </c>
      <c r="CL314">
        <v>0</v>
      </c>
      <c r="CM314">
        <v>0.97</v>
      </c>
      <c r="CN314">
        <v>98.19</v>
      </c>
      <c r="CO314">
        <v>4.25</v>
      </c>
      <c r="CP314">
        <v>15.62</v>
      </c>
      <c r="CQ314">
        <v>-122.16</v>
      </c>
      <c r="CR314">
        <v>8.64</v>
      </c>
      <c r="CS314">
        <v>53.22</v>
      </c>
      <c r="CT314">
        <v>48</v>
      </c>
      <c r="CU314">
        <v>1.74</v>
      </c>
      <c r="CV314">
        <v>108.47</v>
      </c>
      <c r="CW314">
        <v>119.03</v>
      </c>
      <c r="DH314">
        <v>0</v>
      </c>
      <c r="DI314">
        <v>11.662100000000001</v>
      </c>
      <c r="DJ314">
        <v>0.12561700000000001</v>
      </c>
      <c r="DK314">
        <v>0.24859400000000001</v>
      </c>
      <c r="DL314">
        <v>-0.27613399999999999</v>
      </c>
      <c r="DM314">
        <v>0.53989299999999996</v>
      </c>
      <c r="DN314">
        <v>2.1984499999999998</v>
      </c>
      <c r="DO314">
        <v>1.82348</v>
      </c>
      <c r="DP314">
        <v>7.39533E-2</v>
      </c>
      <c r="DQ314">
        <v>16.396000000000001</v>
      </c>
      <c r="DR314">
        <v>12.036300000000001</v>
      </c>
      <c r="DS314" t="s">
        <v>1352</v>
      </c>
      <c r="DT314" t="s">
        <v>670</v>
      </c>
      <c r="DU314" t="s">
        <v>665</v>
      </c>
      <c r="DV314" t="s">
        <v>501</v>
      </c>
      <c r="DW314">
        <v>0.74366500000000002</v>
      </c>
      <c r="DX314">
        <v>0.74402299999999999</v>
      </c>
      <c r="DY314">
        <v>6.5</v>
      </c>
      <c r="DZ314">
        <v>6</v>
      </c>
      <c r="EC314">
        <v>268.19</v>
      </c>
      <c r="ED314">
        <v>14524.9</v>
      </c>
      <c r="EE314">
        <v>1100.08</v>
      </c>
      <c r="EF314">
        <v>4243.9799999999996</v>
      </c>
      <c r="EG314">
        <v>0</v>
      </c>
      <c r="EH314">
        <v>-37958.1</v>
      </c>
      <c r="EI314">
        <v>0</v>
      </c>
      <c r="EJ314">
        <v>0</v>
      </c>
      <c r="EK314">
        <v>2033.7</v>
      </c>
      <c r="EL314">
        <v>13253.8</v>
      </c>
      <c r="EM314">
        <v>12062</v>
      </c>
      <c r="EN314">
        <v>433.91399999999999</v>
      </c>
      <c r="EO314">
        <v>9962.4500000000007</v>
      </c>
      <c r="EP314">
        <v>0</v>
      </c>
      <c r="EQ314">
        <v>0</v>
      </c>
      <c r="ER314">
        <v>0</v>
      </c>
      <c r="ES314">
        <v>0</v>
      </c>
      <c r="ET314">
        <v>0</v>
      </c>
      <c r="EU314">
        <v>0.94</v>
      </c>
      <c r="EV314">
        <v>91.08</v>
      </c>
      <c r="EW314">
        <v>4.25</v>
      </c>
      <c r="EX314">
        <v>15.64</v>
      </c>
      <c r="EY314">
        <v>0</v>
      </c>
      <c r="EZ314">
        <v>-122.03</v>
      </c>
      <c r="FA314">
        <v>0</v>
      </c>
      <c r="FB314">
        <v>0</v>
      </c>
      <c r="FC314">
        <v>8.64</v>
      </c>
      <c r="FD314">
        <v>53.21</v>
      </c>
      <c r="FE314">
        <v>48</v>
      </c>
      <c r="FF314">
        <v>1.74</v>
      </c>
      <c r="FG314">
        <v>101.47</v>
      </c>
      <c r="FT314">
        <v>0</v>
      </c>
      <c r="FU314">
        <v>10.905200000000001</v>
      </c>
      <c r="FV314">
        <v>0.12561700000000001</v>
      </c>
      <c r="FW314">
        <v>0.26153300000000002</v>
      </c>
      <c r="FX314">
        <v>0</v>
      </c>
      <c r="FY314">
        <v>-0.27613399999999999</v>
      </c>
      <c r="FZ314">
        <v>0</v>
      </c>
      <c r="GA314">
        <v>0</v>
      </c>
      <c r="GB314">
        <v>0.53989299999999996</v>
      </c>
      <c r="GC314">
        <v>2.1987999999999999</v>
      </c>
      <c r="GD314">
        <v>1.82348</v>
      </c>
      <c r="GE314">
        <v>7.39533E-2</v>
      </c>
      <c r="GF314">
        <v>15.6523</v>
      </c>
      <c r="GG314">
        <v>756.20699999999999</v>
      </c>
      <c r="GH314">
        <v>32796.1</v>
      </c>
      <c r="GI314">
        <v>1100.08</v>
      </c>
      <c r="GJ314">
        <v>11998.9</v>
      </c>
      <c r="GK314">
        <v>5894.96</v>
      </c>
      <c r="GL314">
        <v>15077.5</v>
      </c>
      <c r="GM314">
        <v>10697.7</v>
      </c>
      <c r="GN314">
        <v>540.49900000000002</v>
      </c>
      <c r="GO314">
        <v>78862.100000000006</v>
      </c>
      <c r="GP314">
        <v>0</v>
      </c>
      <c r="GQ314">
        <v>0</v>
      </c>
      <c r="GR314">
        <v>0</v>
      </c>
      <c r="GS314">
        <v>0</v>
      </c>
      <c r="GT314">
        <v>2.65</v>
      </c>
      <c r="GU314">
        <v>178.31</v>
      </c>
      <c r="GV314">
        <v>4.25</v>
      </c>
      <c r="GW314">
        <v>45.15</v>
      </c>
      <c r="GX314">
        <v>25.58</v>
      </c>
      <c r="GY314">
        <v>59.94</v>
      </c>
      <c r="GZ314">
        <v>43.19</v>
      </c>
      <c r="HA314">
        <v>2.19</v>
      </c>
      <c r="HB314">
        <v>361.26</v>
      </c>
      <c r="HC314">
        <v>2.65</v>
      </c>
      <c r="HD314">
        <v>178.31</v>
      </c>
      <c r="HE314">
        <v>4.25</v>
      </c>
      <c r="HF314">
        <v>45.15</v>
      </c>
      <c r="HG314">
        <v>25.58</v>
      </c>
      <c r="HH314">
        <v>59.94</v>
      </c>
      <c r="HI314">
        <v>43.19</v>
      </c>
      <c r="HJ314">
        <v>2.19</v>
      </c>
      <c r="HK314">
        <v>361.26</v>
      </c>
      <c r="ID314">
        <v>0</v>
      </c>
      <c r="IE314">
        <v>15.783899999999999</v>
      </c>
      <c r="IF314">
        <v>0.12561700000000001</v>
      </c>
      <c r="IG314">
        <v>0.89967200000000003</v>
      </c>
      <c r="IH314">
        <v>1.7213499999999999</v>
      </c>
      <c r="II314">
        <v>2.2057600000000002</v>
      </c>
      <c r="IJ314">
        <v>1.7518499999999999</v>
      </c>
      <c r="IK314">
        <v>0.114331</v>
      </c>
      <c r="IL314">
        <v>22.602499999999999</v>
      </c>
      <c r="IM314">
        <v>61.9</v>
      </c>
      <c r="IN314">
        <v>33.799999999999997</v>
      </c>
      <c r="IO314">
        <v>28.1</v>
      </c>
      <c r="IP314">
        <v>63.8</v>
      </c>
      <c r="IQ314">
        <v>33.799999999999997</v>
      </c>
      <c r="IR314">
        <v>30</v>
      </c>
      <c r="IU314">
        <v>111.91</v>
      </c>
      <c r="IV314">
        <v>0</v>
      </c>
      <c r="IW314">
        <v>119.03</v>
      </c>
      <c r="IX314">
        <v>0</v>
      </c>
      <c r="IY314">
        <v>111.91</v>
      </c>
      <c r="IZ314">
        <v>0</v>
      </c>
      <c r="JA314">
        <v>230.36</v>
      </c>
      <c r="JB314">
        <v>0</v>
      </c>
      <c r="JK314">
        <v>1</v>
      </c>
      <c r="JL314">
        <v>23.092099999999999</v>
      </c>
      <c r="JM314">
        <v>23.092099999999999</v>
      </c>
      <c r="JP314">
        <v>37969.199999999997</v>
      </c>
      <c r="JQ314">
        <v>23.092099999999999</v>
      </c>
      <c r="JR314">
        <v>2.14</v>
      </c>
      <c r="JS314">
        <v>1.7</v>
      </c>
      <c r="JT314">
        <v>5.84</v>
      </c>
      <c r="JU314">
        <v>2.1800000000000002</v>
      </c>
      <c r="JV314">
        <v>1.66</v>
      </c>
      <c r="JW314">
        <v>6.07</v>
      </c>
      <c r="JZ314">
        <v>2</v>
      </c>
      <c r="KA314">
        <v>8</v>
      </c>
      <c r="KB314">
        <v>116.622</v>
      </c>
      <c r="KC314">
        <v>118.63500000000001</v>
      </c>
      <c r="KD314">
        <v>127.196</v>
      </c>
      <c r="KE314">
        <v>129.42400000000001</v>
      </c>
      <c r="KF314">
        <v>240.29400000000001</v>
      </c>
      <c r="KG314">
        <v>244.83099999999999</v>
      </c>
      <c r="KJ314">
        <v>54.959299999999999</v>
      </c>
      <c r="KK314">
        <v>3514.04</v>
      </c>
      <c r="KL314">
        <v>203.99799999999999</v>
      </c>
      <c r="KM314">
        <v>729.95500000000004</v>
      </c>
      <c r="KN314">
        <v>0</v>
      </c>
      <c r="KO314">
        <v>-3840.34</v>
      </c>
      <c r="KP314">
        <v>0</v>
      </c>
      <c r="KQ314">
        <v>0</v>
      </c>
      <c r="KR314">
        <v>444.32499999999999</v>
      </c>
      <c r="KS314">
        <v>2284.4299999999998</v>
      </c>
      <c r="KT314">
        <v>2355.87</v>
      </c>
      <c r="KU314">
        <v>95.474199999999996</v>
      </c>
      <c r="KV314">
        <v>5842.71</v>
      </c>
      <c r="KW314">
        <v>0</v>
      </c>
      <c r="KX314">
        <v>0</v>
      </c>
      <c r="KY314">
        <v>0</v>
      </c>
      <c r="KZ314">
        <v>0</v>
      </c>
      <c r="LA314">
        <v>0</v>
      </c>
      <c r="LB314">
        <v>56.072899999999997</v>
      </c>
      <c r="LC314">
        <v>3742.23</v>
      </c>
      <c r="LD314">
        <v>203.99799999999999</v>
      </c>
      <c r="LE314">
        <v>727.673</v>
      </c>
      <c r="LF314">
        <v>-3840.34</v>
      </c>
      <c r="LG314">
        <v>444.32499999999999</v>
      </c>
      <c r="LH314">
        <v>2284.5500000000002</v>
      </c>
      <c r="LI314">
        <v>2355.87</v>
      </c>
      <c r="LJ314">
        <v>95.474199999999996</v>
      </c>
      <c r="LK314">
        <v>6069.85</v>
      </c>
      <c r="LL314">
        <v>0</v>
      </c>
      <c r="LM314">
        <v>0</v>
      </c>
      <c r="LN314">
        <v>0</v>
      </c>
      <c r="LO314">
        <v>0</v>
      </c>
      <c r="LP314">
        <v>154.36699999999999</v>
      </c>
      <c r="LQ314">
        <v>6643.33</v>
      </c>
      <c r="LR314">
        <v>203.99799999999999</v>
      </c>
      <c r="LS314">
        <v>2076.5</v>
      </c>
      <c r="LT314">
        <v>1286.71</v>
      </c>
      <c r="LU314">
        <v>2922.79</v>
      </c>
      <c r="LV314">
        <v>2122.71</v>
      </c>
      <c r="LW314">
        <v>142.83199999999999</v>
      </c>
      <c r="LX314">
        <v>15553.2</v>
      </c>
      <c r="LY314">
        <v>0</v>
      </c>
      <c r="LZ314">
        <v>0</v>
      </c>
      <c r="MA314">
        <v>0</v>
      </c>
      <c r="MB314">
        <v>0</v>
      </c>
    </row>
    <row r="315" spans="1:340" x14ac:dyDescent="0.25">
      <c r="A315" s="26">
        <v>44502.65115740741</v>
      </c>
      <c r="B315" t="s">
        <v>1655</v>
      </c>
      <c r="C315" t="s">
        <v>1287</v>
      </c>
      <c r="D315">
        <v>16</v>
      </c>
      <c r="E315">
        <v>8</v>
      </c>
      <c r="F315">
        <v>6960</v>
      </c>
      <c r="G315" t="s">
        <v>87</v>
      </c>
      <c r="H315" t="s">
        <v>393</v>
      </c>
      <c r="I315">
        <v>2.04</v>
      </c>
      <c r="J315">
        <v>0.7</v>
      </c>
      <c r="K315">
        <v>0.7</v>
      </c>
      <c r="L315">
        <v>41.2</v>
      </c>
      <c r="O315">
        <v>11818.9</v>
      </c>
      <c r="P315">
        <v>769.53599999999994</v>
      </c>
      <c r="Q315">
        <v>1100.08</v>
      </c>
      <c r="R315">
        <v>5522.46</v>
      </c>
      <c r="S315">
        <v>0</v>
      </c>
      <c r="T315">
        <v>-23673.8</v>
      </c>
      <c r="U315">
        <v>0</v>
      </c>
      <c r="V315">
        <v>0</v>
      </c>
      <c r="W315">
        <v>2033.7</v>
      </c>
      <c r="X315">
        <v>12923.7</v>
      </c>
      <c r="Y315">
        <v>12062</v>
      </c>
      <c r="Z315">
        <v>433.91399999999999</v>
      </c>
      <c r="AA315">
        <v>22990.400000000001</v>
      </c>
      <c r="AB315">
        <v>19211</v>
      </c>
      <c r="AC315">
        <v>0</v>
      </c>
      <c r="AD315">
        <v>0</v>
      </c>
      <c r="AE315">
        <v>0</v>
      </c>
      <c r="AF315">
        <v>0</v>
      </c>
      <c r="AG315">
        <v>0</v>
      </c>
      <c r="AH315">
        <v>0</v>
      </c>
      <c r="AI315">
        <v>50.77</v>
      </c>
      <c r="AJ315">
        <v>5.5</v>
      </c>
      <c r="AK315">
        <v>4.4000000000000004</v>
      </c>
      <c r="AL315">
        <v>23.1</v>
      </c>
      <c r="AM315">
        <v>0</v>
      </c>
      <c r="AN315">
        <v>-77.319999999999993</v>
      </c>
      <c r="AO315">
        <v>0</v>
      </c>
      <c r="AP315">
        <v>0</v>
      </c>
      <c r="AQ315">
        <v>9.49</v>
      </c>
      <c r="AR315">
        <v>53.75</v>
      </c>
      <c r="AS315">
        <v>50.4</v>
      </c>
      <c r="AT315">
        <v>1.89</v>
      </c>
      <c r="AU315">
        <v>121.98</v>
      </c>
      <c r="AV315">
        <v>83.77</v>
      </c>
      <c r="BI315">
        <v>0</v>
      </c>
      <c r="BJ315">
        <v>1.8022899999999999</v>
      </c>
      <c r="BK315">
        <v>0.12561700000000001</v>
      </c>
      <c r="BL315">
        <v>0.58260199999999995</v>
      </c>
      <c r="BM315">
        <v>0</v>
      </c>
      <c r="BN315">
        <v>-0.42771900000000002</v>
      </c>
      <c r="BO315">
        <v>0</v>
      </c>
      <c r="BP315">
        <v>0</v>
      </c>
      <c r="BQ315">
        <v>0.53989299999999996</v>
      </c>
      <c r="BR315">
        <v>2.18581</v>
      </c>
      <c r="BS315">
        <v>1.82348</v>
      </c>
      <c r="BT315">
        <v>7.39533E-2</v>
      </c>
      <c r="BU315">
        <v>6.7059300000000004</v>
      </c>
      <c r="BV315">
        <v>2.51051</v>
      </c>
      <c r="BW315">
        <v>11723.6</v>
      </c>
      <c r="BX315">
        <v>1196.69</v>
      </c>
      <c r="BY315">
        <v>1100.08</v>
      </c>
      <c r="BZ315">
        <v>5492.44</v>
      </c>
      <c r="CA315">
        <v>-23673.8</v>
      </c>
      <c r="CB315">
        <v>2033.7</v>
      </c>
      <c r="CC315">
        <v>12947.1</v>
      </c>
      <c r="CD315">
        <v>12062</v>
      </c>
      <c r="CE315">
        <v>433.91399999999999</v>
      </c>
      <c r="CF315">
        <v>23315.7</v>
      </c>
      <c r="CG315">
        <v>19512.8</v>
      </c>
      <c r="CH315">
        <v>0</v>
      </c>
      <c r="CI315">
        <v>0</v>
      </c>
      <c r="CJ315">
        <v>0</v>
      </c>
      <c r="CK315">
        <v>0</v>
      </c>
      <c r="CL315">
        <v>0</v>
      </c>
      <c r="CM315">
        <v>50.47</v>
      </c>
      <c r="CN315">
        <v>7.99</v>
      </c>
      <c r="CO315">
        <v>4.4000000000000004</v>
      </c>
      <c r="CP315">
        <v>22.95</v>
      </c>
      <c r="CQ315">
        <v>-77.36</v>
      </c>
      <c r="CR315">
        <v>9.49</v>
      </c>
      <c r="CS315">
        <v>53.84</v>
      </c>
      <c r="CT315">
        <v>50.4</v>
      </c>
      <c r="CU315">
        <v>1.89</v>
      </c>
      <c r="CV315">
        <v>124.07</v>
      </c>
      <c r="CW315">
        <v>85.81</v>
      </c>
      <c r="DH315">
        <v>0</v>
      </c>
      <c r="DI315">
        <v>2.41743</v>
      </c>
      <c r="DJ315">
        <v>0.12561700000000001</v>
      </c>
      <c r="DK315">
        <v>0.555732</v>
      </c>
      <c r="DL315">
        <v>-0.42771900000000002</v>
      </c>
      <c r="DM315">
        <v>0.53989299999999996</v>
      </c>
      <c r="DN315">
        <v>2.19001</v>
      </c>
      <c r="DO315">
        <v>1.82348</v>
      </c>
      <c r="DP315">
        <v>7.39533E-2</v>
      </c>
      <c r="DQ315">
        <v>7.2984</v>
      </c>
      <c r="DR315">
        <v>3.0987800000000001</v>
      </c>
      <c r="DS315" t="s">
        <v>1352</v>
      </c>
      <c r="DT315" t="s">
        <v>670</v>
      </c>
      <c r="DU315" t="s">
        <v>665</v>
      </c>
      <c r="DV315" t="s">
        <v>501</v>
      </c>
      <c r="DW315">
        <v>0.59247499999999997</v>
      </c>
      <c r="DX315">
        <v>0.58826999999999996</v>
      </c>
      <c r="DY315">
        <v>1.7</v>
      </c>
      <c r="DZ315">
        <v>2.4</v>
      </c>
      <c r="EC315">
        <v>11818.9</v>
      </c>
      <c r="ED315">
        <v>769.53599999999994</v>
      </c>
      <c r="EE315">
        <v>1100.08</v>
      </c>
      <c r="EF315">
        <v>5522.46</v>
      </c>
      <c r="EG315">
        <v>0</v>
      </c>
      <c r="EH315">
        <v>-23673.8</v>
      </c>
      <c r="EI315">
        <v>0</v>
      </c>
      <c r="EJ315">
        <v>0</v>
      </c>
      <c r="EK315">
        <v>2033.7</v>
      </c>
      <c r="EL315">
        <v>12923.7</v>
      </c>
      <c r="EM315">
        <v>12062</v>
      </c>
      <c r="EN315">
        <v>433.91399999999999</v>
      </c>
      <c r="EO315">
        <v>22990.400000000001</v>
      </c>
      <c r="EP315">
        <v>0</v>
      </c>
      <c r="EQ315">
        <v>0</v>
      </c>
      <c r="ER315">
        <v>0</v>
      </c>
      <c r="ES315">
        <v>0</v>
      </c>
      <c r="ET315">
        <v>0</v>
      </c>
      <c r="EU315">
        <v>50.77</v>
      </c>
      <c r="EV315">
        <v>5.5</v>
      </c>
      <c r="EW315">
        <v>4.4000000000000004</v>
      </c>
      <c r="EX315">
        <v>23.1</v>
      </c>
      <c r="EY315">
        <v>0</v>
      </c>
      <c r="EZ315">
        <v>-77.319999999999993</v>
      </c>
      <c r="FA315">
        <v>0</v>
      </c>
      <c r="FB315">
        <v>0</v>
      </c>
      <c r="FC315">
        <v>9.49</v>
      </c>
      <c r="FD315">
        <v>53.75</v>
      </c>
      <c r="FE315">
        <v>50.4</v>
      </c>
      <c r="FF315">
        <v>1.89</v>
      </c>
      <c r="FG315">
        <v>121.98</v>
      </c>
      <c r="FT315">
        <v>0</v>
      </c>
      <c r="FU315">
        <v>1.8022899999999999</v>
      </c>
      <c r="FV315">
        <v>0.12561700000000001</v>
      </c>
      <c r="FW315">
        <v>0.58260199999999995</v>
      </c>
      <c r="FX315">
        <v>0</v>
      </c>
      <c r="FY315">
        <v>-0.42771900000000002</v>
      </c>
      <c r="FZ315">
        <v>0</v>
      </c>
      <c r="GA315">
        <v>0</v>
      </c>
      <c r="GB315">
        <v>0.53989299999999996</v>
      </c>
      <c r="GC315">
        <v>2.18581</v>
      </c>
      <c r="GD315">
        <v>1.82348</v>
      </c>
      <c r="GE315">
        <v>7.39533E-2</v>
      </c>
      <c r="GF315">
        <v>6.7059300000000004</v>
      </c>
      <c r="GG315">
        <v>13747</v>
      </c>
      <c r="GH315">
        <v>2838.52</v>
      </c>
      <c r="GI315">
        <v>1100.08</v>
      </c>
      <c r="GJ315">
        <v>19357.599999999999</v>
      </c>
      <c r="GK315">
        <v>5894.96</v>
      </c>
      <c r="GL315">
        <v>15077.5</v>
      </c>
      <c r="GM315">
        <v>10697.7</v>
      </c>
      <c r="GN315">
        <v>540.49900000000002</v>
      </c>
      <c r="GO315">
        <v>69253.899999999994</v>
      </c>
      <c r="GP315">
        <v>0</v>
      </c>
      <c r="GQ315">
        <v>0</v>
      </c>
      <c r="GR315">
        <v>0</v>
      </c>
      <c r="GS315">
        <v>0</v>
      </c>
      <c r="GT315">
        <v>58.51</v>
      </c>
      <c r="GU315">
        <v>15.71</v>
      </c>
      <c r="GV315">
        <v>4.4000000000000004</v>
      </c>
      <c r="GW315">
        <v>79.8</v>
      </c>
      <c r="GX315">
        <v>27.55</v>
      </c>
      <c r="GY315">
        <v>62.34</v>
      </c>
      <c r="GZ315">
        <v>45.01</v>
      </c>
      <c r="HA315">
        <v>2.59</v>
      </c>
      <c r="HB315">
        <v>295.91000000000003</v>
      </c>
      <c r="HC315">
        <v>58.51</v>
      </c>
      <c r="HD315">
        <v>15.71</v>
      </c>
      <c r="HE315">
        <v>4.4000000000000004</v>
      </c>
      <c r="HF315">
        <v>79.8</v>
      </c>
      <c r="HG315">
        <v>27.55</v>
      </c>
      <c r="HH315">
        <v>62.34</v>
      </c>
      <c r="HI315">
        <v>45.01</v>
      </c>
      <c r="HJ315">
        <v>2.59</v>
      </c>
      <c r="HK315">
        <v>295.91000000000003</v>
      </c>
      <c r="ID315">
        <v>0</v>
      </c>
      <c r="IE315">
        <v>3.6106199999999999</v>
      </c>
      <c r="IF315">
        <v>0.12561700000000001</v>
      </c>
      <c r="IG315">
        <v>2.2498200000000002</v>
      </c>
      <c r="IH315">
        <v>1.7213499999999999</v>
      </c>
      <c r="II315">
        <v>2.2057600000000002</v>
      </c>
      <c r="IJ315">
        <v>1.7518499999999999</v>
      </c>
      <c r="IK315">
        <v>0.114331</v>
      </c>
      <c r="IL315">
        <v>11.779299999999999</v>
      </c>
      <c r="IM315">
        <v>67.400000000000006</v>
      </c>
      <c r="IN315">
        <v>26.2</v>
      </c>
      <c r="IO315">
        <v>41.2</v>
      </c>
      <c r="IP315">
        <v>68.099999999999994</v>
      </c>
      <c r="IQ315">
        <v>26.2</v>
      </c>
      <c r="IR315">
        <v>41.9</v>
      </c>
      <c r="IU315">
        <v>83.77</v>
      </c>
      <c r="IV315">
        <v>0</v>
      </c>
      <c r="IW315">
        <v>85.81</v>
      </c>
      <c r="IX315">
        <v>0</v>
      </c>
      <c r="IY315">
        <v>83.77</v>
      </c>
      <c r="IZ315">
        <v>0</v>
      </c>
      <c r="JA315">
        <v>158.41999999999999</v>
      </c>
      <c r="JB315">
        <v>0</v>
      </c>
      <c r="JK315">
        <v>1</v>
      </c>
      <c r="JL315">
        <v>14.4054</v>
      </c>
      <c r="JM315">
        <v>14.4054</v>
      </c>
      <c r="JP315">
        <v>23680.799999999999</v>
      </c>
      <c r="JQ315">
        <v>14.4054</v>
      </c>
      <c r="JR315">
        <v>1.56</v>
      </c>
      <c r="JS315">
        <v>0.91</v>
      </c>
      <c r="JT315">
        <v>6.28</v>
      </c>
      <c r="JU315">
        <v>1.57</v>
      </c>
      <c r="JV315">
        <v>0.89</v>
      </c>
      <c r="JW315">
        <v>6.38</v>
      </c>
      <c r="JZ315">
        <v>2</v>
      </c>
      <c r="KA315">
        <v>8</v>
      </c>
      <c r="KB315">
        <v>74.031099999999995</v>
      </c>
      <c r="KC315">
        <v>75.174599999999998</v>
      </c>
      <c r="KD315">
        <v>80.076899999999995</v>
      </c>
      <c r="KE315">
        <v>81.343699999999998</v>
      </c>
      <c r="KF315">
        <v>81.247699999999995</v>
      </c>
      <c r="KG315">
        <v>82.538399999999996</v>
      </c>
      <c r="KJ315">
        <v>2234.71</v>
      </c>
      <c r="KK315">
        <v>208.68799999999999</v>
      </c>
      <c r="KL315">
        <v>203.99799999999999</v>
      </c>
      <c r="KM315">
        <v>976.06100000000004</v>
      </c>
      <c r="KN315">
        <v>0</v>
      </c>
      <c r="KO315">
        <v>-2462.21</v>
      </c>
      <c r="KP315">
        <v>0</v>
      </c>
      <c r="KQ315">
        <v>0</v>
      </c>
      <c r="KR315">
        <v>444.32499999999999</v>
      </c>
      <c r="KS315">
        <v>2225.67</v>
      </c>
      <c r="KT315">
        <v>2355.87</v>
      </c>
      <c r="KU315">
        <v>95.474199999999996</v>
      </c>
      <c r="KV315">
        <v>6282.59</v>
      </c>
      <c r="KW315">
        <v>0</v>
      </c>
      <c r="KX315">
        <v>0</v>
      </c>
      <c r="KY315">
        <v>0</v>
      </c>
      <c r="KZ315">
        <v>0</v>
      </c>
      <c r="LA315">
        <v>0</v>
      </c>
      <c r="LB315">
        <v>2220.84</v>
      </c>
      <c r="LC315">
        <v>318.75299999999999</v>
      </c>
      <c r="LD315">
        <v>203.99799999999999</v>
      </c>
      <c r="LE315">
        <v>969.29899999999998</v>
      </c>
      <c r="LF315">
        <v>-2462.21</v>
      </c>
      <c r="LG315">
        <v>444.32499999999999</v>
      </c>
      <c r="LH315">
        <v>2229.92</v>
      </c>
      <c r="LI315">
        <v>2355.87</v>
      </c>
      <c r="LJ315">
        <v>95.474199999999996</v>
      </c>
      <c r="LK315">
        <v>6376.28</v>
      </c>
      <c r="LL315">
        <v>0</v>
      </c>
      <c r="LM315">
        <v>0</v>
      </c>
      <c r="LN315">
        <v>0</v>
      </c>
      <c r="LO315">
        <v>0</v>
      </c>
      <c r="LP315">
        <v>2668.89</v>
      </c>
      <c r="LQ315">
        <v>650.86300000000006</v>
      </c>
      <c r="LR315">
        <v>203.99799999999999</v>
      </c>
      <c r="LS315">
        <v>3384.59</v>
      </c>
      <c r="LT315">
        <v>1286.71</v>
      </c>
      <c r="LU315">
        <v>2922.79</v>
      </c>
      <c r="LV315">
        <v>2122.71</v>
      </c>
      <c r="LW315">
        <v>142.83199999999999</v>
      </c>
      <c r="LX315">
        <v>13383.4</v>
      </c>
      <c r="LY315">
        <v>0</v>
      </c>
      <c r="LZ315">
        <v>0</v>
      </c>
      <c r="MA315">
        <v>0</v>
      </c>
      <c r="MB315">
        <v>0</v>
      </c>
    </row>
    <row r="316" spans="1:340" x14ac:dyDescent="0.25">
      <c r="A316" s="26">
        <v>44502.651516203703</v>
      </c>
      <c r="B316" t="s">
        <v>1656</v>
      </c>
      <c r="C316" t="s">
        <v>1289</v>
      </c>
      <c r="D316">
        <v>12</v>
      </c>
      <c r="E316">
        <v>1</v>
      </c>
      <c r="F316">
        <v>2100</v>
      </c>
      <c r="G316" t="s">
        <v>87</v>
      </c>
      <c r="H316" t="s">
        <v>393</v>
      </c>
      <c r="I316">
        <v>4.8499999999999996</v>
      </c>
      <c r="J316">
        <v>2</v>
      </c>
      <c r="K316">
        <v>2</v>
      </c>
      <c r="L316">
        <v>24.1</v>
      </c>
      <c r="O316">
        <v>133.65600000000001</v>
      </c>
      <c r="P316">
        <v>159.15100000000001</v>
      </c>
      <c r="Q316">
        <v>277.07299999999998</v>
      </c>
      <c r="R316">
        <v>81.134900000000002</v>
      </c>
      <c r="S316">
        <v>0</v>
      </c>
      <c r="T316">
        <v>-4302.38</v>
      </c>
      <c r="U316">
        <v>0</v>
      </c>
      <c r="V316">
        <v>0</v>
      </c>
      <c r="W316">
        <v>505.55700000000002</v>
      </c>
      <c r="X316">
        <v>938.41600000000005</v>
      </c>
      <c r="Y316">
        <v>2025.88</v>
      </c>
      <c r="Z316">
        <v>119.621</v>
      </c>
      <c r="AA316">
        <v>-61.891100000000002</v>
      </c>
      <c r="AB316">
        <v>651.01499999999999</v>
      </c>
      <c r="AC316">
        <v>197.28100000000001</v>
      </c>
      <c r="AD316">
        <v>114.539</v>
      </c>
      <c r="AE316">
        <v>0</v>
      </c>
      <c r="AF316">
        <v>43.1646</v>
      </c>
      <c r="AG316">
        <v>354.98500000000001</v>
      </c>
      <c r="AH316">
        <v>311.82</v>
      </c>
      <c r="AI316">
        <v>22.24</v>
      </c>
      <c r="AJ316">
        <v>14.7</v>
      </c>
      <c r="AK316">
        <v>3.66</v>
      </c>
      <c r="AL316">
        <v>12.08</v>
      </c>
      <c r="AM316">
        <v>0</v>
      </c>
      <c r="AN316">
        <v>-48.35</v>
      </c>
      <c r="AO316">
        <v>0</v>
      </c>
      <c r="AP316">
        <v>0</v>
      </c>
      <c r="AQ316">
        <v>7.37</v>
      </c>
      <c r="AR316">
        <v>17.37</v>
      </c>
      <c r="AS316">
        <v>27.51</v>
      </c>
      <c r="AT316">
        <v>1.64</v>
      </c>
      <c r="AU316">
        <v>58.22</v>
      </c>
      <c r="AV316">
        <v>52.68</v>
      </c>
      <c r="BI316">
        <v>0</v>
      </c>
      <c r="BJ316">
        <v>0.56546600000000002</v>
      </c>
      <c r="BK316">
        <v>3.1638600000000003E-2</v>
      </c>
      <c r="BL316">
        <v>1.40705E-2</v>
      </c>
      <c r="BM316">
        <v>0</v>
      </c>
      <c r="BN316">
        <v>-8.0562099999999998E-2</v>
      </c>
      <c r="BO316">
        <v>0</v>
      </c>
      <c r="BP316">
        <v>0</v>
      </c>
      <c r="BQ316">
        <v>0.134212</v>
      </c>
      <c r="BR316">
        <v>0.17436199999999999</v>
      </c>
      <c r="BS316">
        <v>0.30364400000000002</v>
      </c>
      <c r="BT316">
        <v>2.03874E-2</v>
      </c>
      <c r="BU316">
        <v>1.1632199999999999</v>
      </c>
      <c r="BV316">
        <v>0.61117500000000002</v>
      </c>
      <c r="BW316">
        <v>140.49700000000001</v>
      </c>
      <c r="BX316">
        <v>209.15</v>
      </c>
      <c r="BY316">
        <v>277.07299999999998</v>
      </c>
      <c r="BZ316">
        <v>81.134900000000002</v>
      </c>
      <c r="CA316">
        <v>-4302.38</v>
      </c>
      <c r="CB316">
        <v>505.55700000000002</v>
      </c>
      <c r="CC316">
        <v>943.46699999999998</v>
      </c>
      <c r="CD316">
        <v>2025.88</v>
      </c>
      <c r="CE316">
        <v>119.621</v>
      </c>
      <c r="CF316" s="27">
        <v>6.0639E-5</v>
      </c>
      <c r="CG316">
        <v>707.85500000000002</v>
      </c>
      <c r="CH316">
        <v>207.37899999999999</v>
      </c>
      <c r="CI316">
        <v>114.539</v>
      </c>
      <c r="CJ316">
        <v>43.1646</v>
      </c>
      <c r="CK316">
        <v>365.08300000000003</v>
      </c>
      <c r="CL316">
        <v>321.91800000000001</v>
      </c>
      <c r="CM316">
        <v>23.44</v>
      </c>
      <c r="CN316">
        <v>18.350000000000001</v>
      </c>
      <c r="CO316">
        <v>3.66</v>
      </c>
      <c r="CP316">
        <v>12.08</v>
      </c>
      <c r="CQ316">
        <v>-48.37</v>
      </c>
      <c r="CR316">
        <v>7.37</v>
      </c>
      <c r="CS316">
        <v>17.440000000000001</v>
      </c>
      <c r="CT316">
        <v>27.51</v>
      </c>
      <c r="CU316">
        <v>1.64</v>
      </c>
      <c r="CV316">
        <v>63.12</v>
      </c>
      <c r="CW316">
        <v>57.53</v>
      </c>
      <c r="DH316">
        <v>0</v>
      </c>
      <c r="DI316">
        <v>0.73802199999999996</v>
      </c>
      <c r="DJ316">
        <v>3.1638600000000003E-2</v>
      </c>
      <c r="DK316">
        <v>1.40705E-2</v>
      </c>
      <c r="DL316">
        <v>-8.0562099999999998E-2</v>
      </c>
      <c r="DM316">
        <v>0.134212</v>
      </c>
      <c r="DN316">
        <v>0.17513200000000001</v>
      </c>
      <c r="DO316">
        <v>0.30364400000000002</v>
      </c>
      <c r="DP316">
        <v>2.03874E-2</v>
      </c>
      <c r="DQ316">
        <v>1.3365400000000001</v>
      </c>
      <c r="DR316">
        <v>0.78373099999999996</v>
      </c>
      <c r="DS316" t="s">
        <v>1352</v>
      </c>
      <c r="DT316" t="s">
        <v>670</v>
      </c>
      <c r="DU316" t="s">
        <v>665</v>
      </c>
      <c r="DV316" t="s">
        <v>501</v>
      </c>
      <c r="DW316">
        <v>0.17332600000000001</v>
      </c>
      <c r="DX316">
        <v>0.17255599999999999</v>
      </c>
      <c r="DY316">
        <v>7.8</v>
      </c>
      <c r="DZ316">
        <v>8.4</v>
      </c>
      <c r="EC316">
        <v>133.65600000000001</v>
      </c>
      <c r="ED316">
        <v>159.15100000000001</v>
      </c>
      <c r="EE316">
        <v>277.07299999999998</v>
      </c>
      <c r="EF316">
        <v>81.134900000000002</v>
      </c>
      <c r="EG316">
        <v>0</v>
      </c>
      <c r="EH316">
        <v>-4302.38</v>
      </c>
      <c r="EI316">
        <v>0</v>
      </c>
      <c r="EJ316">
        <v>0</v>
      </c>
      <c r="EK316">
        <v>505.55700000000002</v>
      </c>
      <c r="EL316">
        <v>938.41600000000005</v>
      </c>
      <c r="EM316">
        <v>2025.88</v>
      </c>
      <c r="EN316">
        <v>119.621</v>
      </c>
      <c r="EO316">
        <v>-61.891100000000002</v>
      </c>
      <c r="EP316">
        <v>197.28100000000001</v>
      </c>
      <c r="EQ316">
        <v>114.539</v>
      </c>
      <c r="ER316">
        <v>0</v>
      </c>
      <c r="ES316">
        <v>43.1646</v>
      </c>
      <c r="ET316">
        <v>354.98500000000001</v>
      </c>
      <c r="EU316">
        <v>22.24</v>
      </c>
      <c r="EV316">
        <v>14.7</v>
      </c>
      <c r="EW316">
        <v>3.66</v>
      </c>
      <c r="EX316">
        <v>12.08</v>
      </c>
      <c r="EY316">
        <v>0</v>
      </c>
      <c r="EZ316">
        <v>-48.35</v>
      </c>
      <c r="FA316">
        <v>0</v>
      </c>
      <c r="FB316">
        <v>0</v>
      </c>
      <c r="FC316">
        <v>7.37</v>
      </c>
      <c r="FD316">
        <v>17.37</v>
      </c>
      <c r="FE316">
        <v>27.51</v>
      </c>
      <c r="FF316">
        <v>1.64</v>
      </c>
      <c r="FG316">
        <v>58.22</v>
      </c>
      <c r="FT316">
        <v>0</v>
      </c>
      <c r="FU316">
        <v>0.56546600000000002</v>
      </c>
      <c r="FV316">
        <v>3.1638600000000003E-2</v>
      </c>
      <c r="FW316">
        <v>1.40705E-2</v>
      </c>
      <c r="FX316">
        <v>0</v>
      </c>
      <c r="FY316">
        <v>-8.0562099999999998E-2</v>
      </c>
      <c r="FZ316">
        <v>0</v>
      </c>
      <c r="GA316">
        <v>0</v>
      </c>
      <c r="GB316">
        <v>0.134212</v>
      </c>
      <c r="GC316">
        <v>0.17436199999999999</v>
      </c>
      <c r="GD316">
        <v>0.30364400000000002</v>
      </c>
      <c r="GE316">
        <v>2.03874E-2</v>
      </c>
      <c r="GF316">
        <v>1.1632199999999999</v>
      </c>
      <c r="GG316">
        <v>467.20299999999997</v>
      </c>
      <c r="GH316">
        <v>1161.6600000000001</v>
      </c>
      <c r="GI316">
        <v>277.07299999999998</v>
      </c>
      <c r="GJ316">
        <v>0</v>
      </c>
      <c r="GK316">
        <v>2135</v>
      </c>
      <c r="GL316">
        <v>930.00099999999998</v>
      </c>
      <c r="GM316">
        <v>2637.81</v>
      </c>
      <c r="GN316">
        <v>297.5</v>
      </c>
      <c r="GO316">
        <v>7906.25</v>
      </c>
      <c r="GP316">
        <v>388.90899999999999</v>
      </c>
      <c r="GQ316">
        <v>168.15199999999999</v>
      </c>
      <c r="GR316">
        <v>65.400000000000006</v>
      </c>
      <c r="GS316">
        <v>622.46100000000001</v>
      </c>
      <c r="GT316">
        <v>49.003599999999999</v>
      </c>
      <c r="GU316">
        <v>54.21</v>
      </c>
      <c r="GV316">
        <v>3.66</v>
      </c>
      <c r="GW316">
        <v>39.268300000000004</v>
      </c>
      <c r="GX316">
        <v>31.93</v>
      </c>
      <c r="GY316">
        <v>23.209499999999998</v>
      </c>
      <c r="GZ316">
        <v>36.39</v>
      </c>
      <c r="HA316">
        <v>4.13</v>
      </c>
      <c r="HB316">
        <v>241.80099999999999</v>
      </c>
      <c r="HC316">
        <v>46.4</v>
      </c>
      <c r="HD316">
        <v>54.21</v>
      </c>
      <c r="HE316">
        <v>3.66</v>
      </c>
      <c r="HF316">
        <v>16.100000000000001</v>
      </c>
      <c r="HG316">
        <v>31.93</v>
      </c>
      <c r="HH316">
        <v>18.57</v>
      </c>
      <c r="HI316">
        <v>36.39</v>
      </c>
      <c r="HJ316">
        <v>4.13</v>
      </c>
      <c r="HK316">
        <v>211.39</v>
      </c>
      <c r="ID316">
        <v>0</v>
      </c>
      <c r="IE316">
        <v>2.4539200000000001</v>
      </c>
      <c r="IF316">
        <v>3.1638600000000003E-2</v>
      </c>
      <c r="IG316">
        <v>0</v>
      </c>
      <c r="IH316">
        <v>0.62342900000000001</v>
      </c>
      <c r="II316">
        <v>0.118043</v>
      </c>
      <c r="IJ316">
        <v>0.43196400000000001</v>
      </c>
      <c r="IK316">
        <v>6.2929700000000005E-2</v>
      </c>
      <c r="IL316">
        <v>3.72193</v>
      </c>
      <c r="IM316">
        <v>44.1</v>
      </c>
      <c r="IN316">
        <v>20</v>
      </c>
      <c r="IO316">
        <v>24.1</v>
      </c>
      <c r="IP316">
        <v>46.1</v>
      </c>
      <c r="IQ316">
        <v>20</v>
      </c>
      <c r="IR316">
        <v>26.1</v>
      </c>
      <c r="IU316">
        <v>21.11</v>
      </c>
      <c r="IV316">
        <v>31.57</v>
      </c>
      <c r="IW316">
        <v>24.84</v>
      </c>
      <c r="IX316">
        <v>32.69</v>
      </c>
      <c r="IY316">
        <v>21.11</v>
      </c>
      <c r="IZ316">
        <v>31.57</v>
      </c>
      <c r="JA316">
        <v>63.48</v>
      </c>
      <c r="JB316">
        <v>82.661900000000003</v>
      </c>
      <c r="JK316">
        <v>1</v>
      </c>
      <c r="JL316">
        <v>2.8233299999999999</v>
      </c>
      <c r="JM316">
        <v>2.8233299999999999</v>
      </c>
      <c r="JP316">
        <v>4303.6400000000003</v>
      </c>
      <c r="JQ316">
        <v>2.8233299999999999</v>
      </c>
      <c r="JR316">
        <v>0.25</v>
      </c>
      <c r="JS316">
        <v>0.41</v>
      </c>
      <c r="JT316">
        <v>2.1</v>
      </c>
      <c r="JU316">
        <v>0.26</v>
      </c>
      <c r="JV316">
        <v>0.4</v>
      </c>
      <c r="JW316">
        <v>2.17</v>
      </c>
      <c r="JZ316">
        <v>1</v>
      </c>
      <c r="KA316">
        <v>1</v>
      </c>
      <c r="KB316">
        <v>33.214100000000002</v>
      </c>
      <c r="KC316">
        <v>18.940100000000001</v>
      </c>
      <c r="KD316">
        <v>33.212800000000001</v>
      </c>
      <c r="KE316">
        <v>21.256</v>
      </c>
      <c r="KF316">
        <v>50.195</v>
      </c>
      <c r="KG316">
        <v>45.932200000000002</v>
      </c>
      <c r="KJ316">
        <v>27.395099999999999</v>
      </c>
      <c r="KK316">
        <v>37.264899999999997</v>
      </c>
      <c r="KL316">
        <v>55.284100000000002</v>
      </c>
      <c r="KM316">
        <v>16.012</v>
      </c>
      <c r="KN316">
        <v>0</v>
      </c>
      <c r="KO316">
        <v>-658.89300000000003</v>
      </c>
      <c r="KP316">
        <v>0</v>
      </c>
      <c r="KQ316">
        <v>0</v>
      </c>
      <c r="KR316">
        <v>109.703</v>
      </c>
      <c r="KS316">
        <v>186.93700000000001</v>
      </c>
      <c r="KT316">
        <v>413.96499999999997</v>
      </c>
      <c r="KU316">
        <v>26.198699999999999</v>
      </c>
      <c r="KV316">
        <v>213.86799999999999</v>
      </c>
      <c r="KW316">
        <v>1046.98</v>
      </c>
      <c r="KX316">
        <v>607.86199999999997</v>
      </c>
      <c r="KY316">
        <v>0</v>
      </c>
      <c r="KZ316">
        <v>229.07599999999999</v>
      </c>
      <c r="LA316">
        <v>1883.92</v>
      </c>
      <c r="LB316">
        <v>28.4787</v>
      </c>
      <c r="LC316">
        <v>49.5916</v>
      </c>
      <c r="LD316">
        <v>55.284100000000002</v>
      </c>
      <c r="LE316">
        <v>16.012</v>
      </c>
      <c r="LF316">
        <v>-658.89300000000003</v>
      </c>
      <c r="LG316">
        <v>109.703</v>
      </c>
      <c r="LH316">
        <v>187.92699999999999</v>
      </c>
      <c r="LI316">
        <v>413.96499999999997</v>
      </c>
      <c r="LJ316">
        <v>26.198699999999999</v>
      </c>
      <c r="LK316">
        <v>228.267</v>
      </c>
      <c r="LL316">
        <v>1100.57</v>
      </c>
      <c r="LM316">
        <v>607.86199999999997</v>
      </c>
      <c r="LN316">
        <v>229.07599999999999</v>
      </c>
      <c r="LO316">
        <v>1937.51</v>
      </c>
      <c r="LP316">
        <v>97.323899999999995</v>
      </c>
      <c r="LQ316">
        <v>281.65800000000002</v>
      </c>
      <c r="LR316">
        <v>55.284100000000002</v>
      </c>
      <c r="LS316">
        <v>0</v>
      </c>
      <c r="LT316">
        <v>463.08</v>
      </c>
      <c r="LU316">
        <v>187.226</v>
      </c>
      <c r="LV316">
        <v>544.68899999999996</v>
      </c>
      <c r="LW316">
        <v>71.471400000000003</v>
      </c>
      <c r="LX316">
        <v>1700.73</v>
      </c>
      <c r="LY316">
        <v>2063.9499999999998</v>
      </c>
      <c r="LZ316">
        <v>892.38499999999999</v>
      </c>
      <c r="MA316">
        <v>347.08</v>
      </c>
      <c r="MB316">
        <v>3303.42</v>
      </c>
    </row>
    <row r="317" spans="1:340" x14ac:dyDescent="0.25">
      <c r="A317" s="26">
        <v>44502.651875000003</v>
      </c>
      <c r="B317" t="s">
        <v>1657</v>
      </c>
      <c r="C317" t="s">
        <v>1291</v>
      </c>
      <c r="D317">
        <v>12</v>
      </c>
      <c r="E317">
        <v>1</v>
      </c>
      <c r="F317">
        <v>2100</v>
      </c>
      <c r="G317" t="s">
        <v>87</v>
      </c>
      <c r="H317" t="s">
        <v>393</v>
      </c>
      <c r="I317">
        <v>4.8499999999999996</v>
      </c>
      <c r="J317">
        <v>2</v>
      </c>
      <c r="K317">
        <v>1.7</v>
      </c>
      <c r="L317">
        <v>24.4</v>
      </c>
      <c r="O317">
        <v>133.65600000000001</v>
      </c>
      <c r="P317">
        <v>159.15100000000001</v>
      </c>
      <c r="Q317">
        <v>277.07299999999998</v>
      </c>
      <c r="R317">
        <v>81.134900000000002</v>
      </c>
      <c r="S317">
        <v>0</v>
      </c>
      <c r="T317">
        <v>-4240.49</v>
      </c>
      <c r="U317">
        <v>0</v>
      </c>
      <c r="V317">
        <v>0</v>
      </c>
      <c r="W317">
        <v>505.55700000000002</v>
      </c>
      <c r="X317">
        <v>938.41600000000005</v>
      </c>
      <c r="Y317">
        <v>2025.88</v>
      </c>
      <c r="Z317">
        <v>119.621</v>
      </c>
      <c r="AA317">
        <v>-5.0729099999999999E-4</v>
      </c>
      <c r="AB317">
        <v>651.01499999999999</v>
      </c>
      <c r="AC317">
        <v>197.28100000000001</v>
      </c>
      <c r="AD317">
        <v>114.539</v>
      </c>
      <c r="AE317">
        <v>0</v>
      </c>
      <c r="AF317">
        <v>43.1646</v>
      </c>
      <c r="AG317">
        <v>354.98500000000001</v>
      </c>
      <c r="AH317">
        <v>311.82</v>
      </c>
      <c r="AI317">
        <v>22.24</v>
      </c>
      <c r="AJ317">
        <v>14.7</v>
      </c>
      <c r="AK317">
        <v>3.66</v>
      </c>
      <c r="AL317">
        <v>12.08</v>
      </c>
      <c r="AM317">
        <v>0</v>
      </c>
      <c r="AN317">
        <v>-47.69</v>
      </c>
      <c r="AO317">
        <v>0</v>
      </c>
      <c r="AP317">
        <v>0</v>
      </c>
      <c r="AQ317">
        <v>7.37</v>
      </c>
      <c r="AR317">
        <v>17.37</v>
      </c>
      <c r="AS317">
        <v>27.51</v>
      </c>
      <c r="AT317">
        <v>1.64</v>
      </c>
      <c r="AU317">
        <v>58.88</v>
      </c>
      <c r="AV317">
        <v>52.68</v>
      </c>
      <c r="BI317">
        <v>0</v>
      </c>
      <c r="BJ317">
        <v>0.56546600000000002</v>
      </c>
      <c r="BK317">
        <v>3.1638600000000003E-2</v>
      </c>
      <c r="BL317">
        <v>1.40705E-2</v>
      </c>
      <c r="BM317">
        <v>0</v>
      </c>
      <c r="BN317">
        <v>-7.9403199999999993E-2</v>
      </c>
      <c r="BO317">
        <v>0</v>
      </c>
      <c r="BP317">
        <v>0</v>
      </c>
      <c r="BQ317">
        <v>0.134212</v>
      </c>
      <c r="BR317">
        <v>0.17436199999999999</v>
      </c>
      <c r="BS317">
        <v>0.30364400000000002</v>
      </c>
      <c r="BT317">
        <v>2.03874E-2</v>
      </c>
      <c r="BU317">
        <v>1.16438</v>
      </c>
      <c r="BV317">
        <v>0.61117500000000002</v>
      </c>
      <c r="BW317">
        <v>140.49700000000001</v>
      </c>
      <c r="BX317">
        <v>209.15</v>
      </c>
      <c r="BY317">
        <v>277.07299999999998</v>
      </c>
      <c r="BZ317">
        <v>81.134900000000002</v>
      </c>
      <c r="CA317">
        <v>-4302.38</v>
      </c>
      <c r="CB317">
        <v>505.55700000000002</v>
      </c>
      <c r="CC317">
        <v>943.46699999999998</v>
      </c>
      <c r="CD317">
        <v>2025.88</v>
      </c>
      <c r="CE317">
        <v>119.621</v>
      </c>
      <c r="CF317" s="27">
        <v>6.0639E-5</v>
      </c>
      <c r="CG317">
        <v>707.85500000000002</v>
      </c>
      <c r="CH317">
        <v>207.37899999999999</v>
      </c>
      <c r="CI317">
        <v>114.539</v>
      </c>
      <c r="CJ317">
        <v>43.1646</v>
      </c>
      <c r="CK317">
        <v>365.08300000000003</v>
      </c>
      <c r="CL317">
        <v>321.91800000000001</v>
      </c>
      <c r="CM317">
        <v>23.44</v>
      </c>
      <c r="CN317">
        <v>18.350000000000001</v>
      </c>
      <c r="CO317">
        <v>3.66</v>
      </c>
      <c r="CP317">
        <v>12.08</v>
      </c>
      <c r="CQ317">
        <v>-48.37</v>
      </c>
      <c r="CR317">
        <v>7.37</v>
      </c>
      <c r="CS317">
        <v>17.440000000000001</v>
      </c>
      <c r="CT317">
        <v>27.51</v>
      </c>
      <c r="CU317">
        <v>1.64</v>
      </c>
      <c r="CV317">
        <v>63.12</v>
      </c>
      <c r="CW317">
        <v>57.53</v>
      </c>
      <c r="DH317">
        <v>0</v>
      </c>
      <c r="DI317">
        <v>0.73802199999999996</v>
      </c>
      <c r="DJ317">
        <v>3.1638600000000003E-2</v>
      </c>
      <c r="DK317">
        <v>1.40705E-2</v>
      </c>
      <c r="DL317">
        <v>-8.0562099999999998E-2</v>
      </c>
      <c r="DM317">
        <v>0.134212</v>
      </c>
      <c r="DN317">
        <v>0.17513200000000001</v>
      </c>
      <c r="DO317">
        <v>0.30364400000000002</v>
      </c>
      <c r="DP317">
        <v>2.03874E-2</v>
      </c>
      <c r="DQ317">
        <v>1.3365400000000001</v>
      </c>
      <c r="DR317">
        <v>0.78373099999999996</v>
      </c>
      <c r="DS317" t="s">
        <v>1352</v>
      </c>
      <c r="DT317" t="s">
        <v>670</v>
      </c>
      <c r="DU317" t="s">
        <v>665</v>
      </c>
      <c r="DV317" t="s">
        <v>501</v>
      </c>
      <c r="DW317">
        <v>0.17216699999999999</v>
      </c>
      <c r="DX317">
        <v>0.17255599999999999</v>
      </c>
      <c r="DY317">
        <v>6.7</v>
      </c>
      <c r="DZ317">
        <v>8.4</v>
      </c>
      <c r="EC317">
        <v>133.65600000000001</v>
      </c>
      <c r="ED317">
        <v>159.15100000000001</v>
      </c>
      <c r="EE317">
        <v>277.07299999999998</v>
      </c>
      <c r="EF317">
        <v>81.134900000000002</v>
      </c>
      <c r="EG317">
        <v>0</v>
      </c>
      <c r="EH317">
        <v>-4240.49</v>
      </c>
      <c r="EI317">
        <v>0</v>
      </c>
      <c r="EJ317">
        <v>0</v>
      </c>
      <c r="EK317">
        <v>505.55700000000002</v>
      </c>
      <c r="EL317">
        <v>938.41600000000005</v>
      </c>
      <c r="EM317">
        <v>2025.88</v>
      </c>
      <c r="EN317">
        <v>119.621</v>
      </c>
      <c r="EO317">
        <v>-5.0729099999999999E-4</v>
      </c>
      <c r="EP317">
        <v>197.28100000000001</v>
      </c>
      <c r="EQ317">
        <v>114.539</v>
      </c>
      <c r="ER317">
        <v>0</v>
      </c>
      <c r="ES317">
        <v>43.1646</v>
      </c>
      <c r="ET317">
        <v>354.98500000000001</v>
      </c>
      <c r="EU317">
        <v>22.24</v>
      </c>
      <c r="EV317">
        <v>14.7</v>
      </c>
      <c r="EW317">
        <v>3.66</v>
      </c>
      <c r="EX317">
        <v>12.08</v>
      </c>
      <c r="EY317">
        <v>0</v>
      </c>
      <c r="EZ317">
        <v>-47.69</v>
      </c>
      <c r="FA317">
        <v>0</v>
      </c>
      <c r="FB317">
        <v>0</v>
      </c>
      <c r="FC317">
        <v>7.37</v>
      </c>
      <c r="FD317">
        <v>17.37</v>
      </c>
      <c r="FE317">
        <v>27.51</v>
      </c>
      <c r="FF317">
        <v>1.64</v>
      </c>
      <c r="FG317">
        <v>58.88</v>
      </c>
      <c r="FT317">
        <v>0</v>
      </c>
      <c r="FU317">
        <v>0.56546600000000002</v>
      </c>
      <c r="FV317">
        <v>3.1638600000000003E-2</v>
      </c>
      <c r="FW317">
        <v>1.40705E-2</v>
      </c>
      <c r="FX317">
        <v>0</v>
      </c>
      <c r="FY317">
        <v>-7.9403199999999993E-2</v>
      </c>
      <c r="FZ317">
        <v>0</v>
      </c>
      <c r="GA317">
        <v>0</v>
      </c>
      <c r="GB317">
        <v>0.134212</v>
      </c>
      <c r="GC317">
        <v>0.17436199999999999</v>
      </c>
      <c r="GD317">
        <v>0.30364400000000002</v>
      </c>
      <c r="GE317">
        <v>2.03874E-2</v>
      </c>
      <c r="GF317">
        <v>1.16438</v>
      </c>
      <c r="GG317">
        <v>467.20299999999997</v>
      </c>
      <c r="GH317">
        <v>1161.6600000000001</v>
      </c>
      <c r="GI317">
        <v>277.07299999999998</v>
      </c>
      <c r="GJ317">
        <v>0</v>
      </c>
      <c r="GK317">
        <v>2135</v>
      </c>
      <c r="GL317">
        <v>930.00099999999998</v>
      </c>
      <c r="GM317">
        <v>2637.81</v>
      </c>
      <c r="GN317">
        <v>297.5</v>
      </c>
      <c r="GO317">
        <v>7906.25</v>
      </c>
      <c r="GP317">
        <v>388.90899999999999</v>
      </c>
      <c r="GQ317">
        <v>168.15199999999999</v>
      </c>
      <c r="GR317">
        <v>65.400000000000006</v>
      </c>
      <c r="GS317">
        <v>622.46100000000001</v>
      </c>
      <c r="GT317">
        <v>49.003599999999999</v>
      </c>
      <c r="GU317">
        <v>54.21</v>
      </c>
      <c r="GV317">
        <v>3.66</v>
      </c>
      <c r="GW317">
        <v>39.268300000000004</v>
      </c>
      <c r="GX317">
        <v>31.93</v>
      </c>
      <c r="GY317">
        <v>23.209499999999998</v>
      </c>
      <c r="GZ317">
        <v>36.39</v>
      </c>
      <c r="HA317">
        <v>4.13</v>
      </c>
      <c r="HB317">
        <v>241.80099999999999</v>
      </c>
      <c r="HC317">
        <v>46.4</v>
      </c>
      <c r="HD317">
        <v>54.21</v>
      </c>
      <c r="HE317">
        <v>3.66</v>
      </c>
      <c r="HF317">
        <v>16.100000000000001</v>
      </c>
      <c r="HG317">
        <v>31.93</v>
      </c>
      <c r="HH317">
        <v>18.57</v>
      </c>
      <c r="HI317">
        <v>36.39</v>
      </c>
      <c r="HJ317">
        <v>4.13</v>
      </c>
      <c r="HK317">
        <v>211.39</v>
      </c>
      <c r="ID317">
        <v>0</v>
      </c>
      <c r="IE317">
        <v>2.4539200000000001</v>
      </c>
      <c r="IF317">
        <v>3.1638600000000003E-2</v>
      </c>
      <c r="IG317">
        <v>0</v>
      </c>
      <c r="IH317">
        <v>0.62342900000000001</v>
      </c>
      <c r="II317">
        <v>0.118043</v>
      </c>
      <c r="IJ317">
        <v>0.43196400000000001</v>
      </c>
      <c r="IK317">
        <v>6.2929700000000005E-2</v>
      </c>
      <c r="IL317">
        <v>3.72193</v>
      </c>
      <c r="IM317">
        <v>44.1</v>
      </c>
      <c r="IN317">
        <v>19.7</v>
      </c>
      <c r="IO317">
        <v>24.4</v>
      </c>
      <c r="IP317">
        <v>46.1</v>
      </c>
      <c r="IQ317">
        <v>20</v>
      </c>
      <c r="IR317">
        <v>26.1</v>
      </c>
      <c r="IU317">
        <v>21.11</v>
      </c>
      <c r="IV317">
        <v>31.57</v>
      </c>
      <c r="IW317">
        <v>24.84</v>
      </c>
      <c r="IX317">
        <v>32.69</v>
      </c>
      <c r="IY317">
        <v>21.11</v>
      </c>
      <c r="IZ317">
        <v>31.57</v>
      </c>
      <c r="JA317">
        <v>63.48</v>
      </c>
      <c r="JB317">
        <v>82.661900000000003</v>
      </c>
      <c r="JK317">
        <v>1</v>
      </c>
      <c r="JL317">
        <v>2.7827099999999998</v>
      </c>
      <c r="JM317">
        <v>2.7827099999999998</v>
      </c>
      <c r="JP317">
        <v>4303.6400000000003</v>
      </c>
      <c r="JQ317">
        <v>2.8233299999999999</v>
      </c>
      <c r="JR317">
        <v>0.25</v>
      </c>
      <c r="JS317">
        <v>0.4</v>
      </c>
      <c r="JT317">
        <v>2.11</v>
      </c>
      <c r="JU317">
        <v>0.26</v>
      </c>
      <c r="JV317">
        <v>0.4</v>
      </c>
      <c r="JW317">
        <v>2.17</v>
      </c>
      <c r="JZ317">
        <v>1</v>
      </c>
      <c r="KA317">
        <v>1</v>
      </c>
      <c r="KB317">
        <v>33.214100000000002</v>
      </c>
      <c r="KC317">
        <v>18.940100000000001</v>
      </c>
      <c r="KD317">
        <v>33.212800000000001</v>
      </c>
      <c r="KE317">
        <v>21.256</v>
      </c>
      <c r="KF317">
        <v>50.195</v>
      </c>
      <c r="KG317">
        <v>45.932200000000002</v>
      </c>
      <c r="KJ317">
        <v>27.395099999999999</v>
      </c>
      <c r="KK317">
        <v>37.264899999999997</v>
      </c>
      <c r="KL317">
        <v>55.284100000000002</v>
      </c>
      <c r="KM317">
        <v>16.012</v>
      </c>
      <c r="KN317">
        <v>0</v>
      </c>
      <c r="KO317">
        <v>-649.41499999999996</v>
      </c>
      <c r="KP317">
        <v>0</v>
      </c>
      <c r="KQ317">
        <v>0</v>
      </c>
      <c r="KR317">
        <v>109.703</v>
      </c>
      <c r="KS317">
        <v>186.93700000000001</v>
      </c>
      <c r="KT317">
        <v>413.96499999999997</v>
      </c>
      <c r="KU317">
        <v>26.198699999999999</v>
      </c>
      <c r="KV317">
        <v>223.346</v>
      </c>
      <c r="KW317">
        <v>1046.98</v>
      </c>
      <c r="KX317">
        <v>607.86199999999997</v>
      </c>
      <c r="KY317">
        <v>0</v>
      </c>
      <c r="KZ317">
        <v>229.07599999999999</v>
      </c>
      <c r="LA317">
        <v>1883.92</v>
      </c>
      <c r="LB317">
        <v>28.4787</v>
      </c>
      <c r="LC317">
        <v>49.5916</v>
      </c>
      <c r="LD317">
        <v>55.284100000000002</v>
      </c>
      <c r="LE317">
        <v>16.012</v>
      </c>
      <c r="LF317">
        <v>-658.89300000000003</v>
      </c>
      <c r="LG317">
        <v>109.703</v>
      </c>
      <c r="LH317">
        <v>187.92699999999999</v>
      </c>
      <c r="LI317">
        <v>413.96499999999997</v>
      </c>
      <c r="LJ317">
        <v>26.198699999999999</v>
      </c>
      <c r="LK317">
        <v>228.267</v>
      </c>
      <c r="LL317">
        <v>1100.57</v>
      </c>
      <c r="LM317">
        <v>607.86199999999997</v>
      </c>
      <c r="LN317">
        <v>229.07599999999999</v>
      </c>
      <c r="LO317">
        <v>1937.51</v>
      </c>
      <c r="LP317">
        <v>97.323899999999995</v>
      </c>
      <c r="LQ317">
        <v>281.65800000000002</v>
      </c>
      <c r="LR317">
        <v>55.284100000000002</v>
      </c>
      <c r="LS317">
        <v>0</v>
      </c>
      <c r="LT317">
        <v>463.08</v>
      </c>
      <c r="LU317">
        <v>187.226</v>
      </c>
      <c r="LV317">
        <v>544.68899999999996</v>
      </c>
      <c r="LW317">
        <v>71.471400000000003</v>
      </c>
      <c r="LX317">
        <v>1700.73</v>
      </c>
      <c r="LY317">
        <v>2063.9499999999998</v>
      </c>
      <c r="LZ317">
        <v>892.38499999999999</v>
      </c>
      <c r="MA317">
        <v>347.08</v>
      </c>
      <c r="MB317">
        <v>3303.42</v>
      </c>
    </row>
    <row r="318" spans="1:340" x14ac:dyDescent="0.25">
      <c r="A318" s="26">
        <v>44502.652233796296</v>
      </c>
      <c r="B318" t="s">
        <v>1658</v>
      </c>
      <c r="C318" t="s">
        <v>1293</v>
      </c>
      <c r="D318">
        <v>12</v>
      </c>
      <c r="E318">
        <v>1</v>
      </c>
      <c r="F318">
        <v>2100</v>
      </c>
      <c r="G318" t="s">
        <v>87</v>
      </c>
      <c r="H318" t="s">
        <v>112</v>
      </c>
      <c r="I318">
        <v>4.8499999999999996</v>
      </c>
      <c r="J318">
        <v>2</v>
      </c>
      <c r="K318">
        <v>-3.6</v>
      </c>
      <c r="L318">
        <v>29.7</v>
      </c>
      <c r="O318">
        <v>133.65600000000001</v>
      </c>
      <c r="P318">
        <v>159.15100000000001</v>
      </c>
      <c r="Q318">
        <v>277.07299999999998</v>
      </c>
      <c r="R318">
        <v>81.134900000000002</v>
      </c>
      <c r="S318">
        <v>0</v>
      </c>
      <c r="T318">
        <v>-3047.74</v>
      </c>
      <c r="U318">
        <v>0</v>
      </c>
      <c r="V318">
        <v>0</v>
      </c>
      <c r="W318">
        <v>505.55700000000002</v>
      </c>
      <c r="X318">
        <v>938.41600000000005</v>
      </c>
      <c r="Y318">
        <v>2025.88</v>
      </c>
      <c r="Z318">
        <v>119.621</v>
      </c>
      <c r="AA318">
        <v>1192.75</v>
      </c>
      <c r="AB318">
        <v>651.01499999999999</v>
      </c>
      <c r="AC318">
        <v>197.28100000000001</v>
      </c>
      <c r="AD318">
        <v>114.539</v>
      </c>
      <c r="AE318">
        <v>0</v>
      </c>
      <c r="AF318">
        <v>43.1646</v>
      </c>
      <c r="AG318">
        <v>354.98500000000001</v>
      </c>
      <c r="AH318">
        <v>311.82</v>
      </c>
      <c r="AI318">
        <v>22.24</v>
      </c>
      <c r="AJ318">
        <v>14.7</v>
      </c>
      <c r="AK318">
        <v>3.66</v>
      </c>
      <c r="AL318">
        <v>12.08</v>
      </c>
      <c r="AM318">
        <v>0</v>
      </c>
      <c r="AN318">
        <v>-34.799999999999997</v>
      </c>
      <c r="AO318">
        <v>0</v>
      </c>
      <c r="AP318">
        <v>0</v>
      </c>
      <c r="AQ318">
        <v>7.37</v>
      </c>
      <c r="AR318">
        <v>17.37</v>
      </c>
      <c r="AS318">
        <v>27.51</v>
      </c>
      <c r="AT318">
        <v>1.64</v>
      </c>
      <c r="AU318">
        <v>71.77</v>
      </c>
      <c r="AV318">
        <v>52.68</v>
      </c>
      <c r="BI318">
        <v>0</v>
      </c>
      <c r="BJ318">
        <v>0.56546600000000002</v>
      </c>
      <c r="BK318">
        <v>3.1638600000000003E-2</v>
      </c>
      <c r="BL318">
        <v>1.40705E-2</v>
      </c>
      <c r="BM318">
        <v>0</v>
      </c>
      <c r="BN318">
        <v>-5.7068899999999999E-2</v>
      </c>
      <c r="BO318">
        <v>0</v>
      </c>
      <c r="BP318">
        <v>0</v>
      </c>
      <c r="BQ318">
        <v>0.134212</v>
      </c>
      <c r="BR318">
        <v>0.17436199999999999</v>
      </c>
      <c r="BS318">
        <v>0.30364400000000002</v>
      </c>
      <c r="BT318">
        <v>2.03874E-2</v>
      </c>
      <c r="BU318">
        <v>1.1867099999999999</v>
      </c>
      <c r="BV318">
        <v>0.61117500000000002</v>
      </c>
      <c r="BW318">
        <v>140.49700000000001</v>
      </c>
      <c r="BX318">
        <v>209.15</v>
      </c>
      <c r="BY318">
        <v>277.07299999999998</v>
      </c>
      <c r="BZ318">
        <v>81.134900000000002</v>
      </c>
      <c r="CA318">
        <v>-4302.38</v>
      </c>
      <c r="CB318">
        <v>505.55700000000002</v>
      </c>
      <c r="CC318">
        <v>943.46699999999998</v>
      </c>
      <c r="CD318">
        <v>2025.88</v>
      </c>
      <c r="CE318">
        <v>119.621</v>
      </c>
      <c r="CF318" s="27">
        <v>6.0639E-5</v>
      </c>
      <c r="CG318">
        <v>707.85500000000002</v>
      </c>
      <c r="CH318">
        <v>207.37899999999999</v>
      </c>
      <c r="CI318">
        <v>114.539</v>
      </c>
      <c r="CJ318">
        <v>43.1646</v>
      </c>
      <c r="CK318">
        <v>365.08300000000003</v>
      </c>
      <c r="CL318">
        <v>321.91800000000001</v>
      </c>
      <c r="CM318">
        <v>23.44</v>
      </c>
      <c r="CN318">
        <v>18.350000000000001</v>
      </c>
      <c r="CO318">
        <v>3.66</v>
      </c>
      <c r="CP318">
        <v>12.08</v>
      </c>
      <c r="CQ318">
        <v>-48.37</v>
      </c>
      <c r="CR318">
        <v>7.37</v>
      </c>
      <c r="CS318">
        <v>17.440000000000001</v>
      </c>
      <c r="CT318">
        <v>27.51</v>
      </c>
      <c r="CU318">
        <v>1.64</v>
      </c>
      <c r="CV318">
        <v>63.12</v>
      </c>
      <c r="CW318">
        <v>57.53</v>
      </c>
      <c r="DH318">
        <v>0</v>
      </c>
      <c r="DI318">
        <v>0.73802199999999996</v>
      </c>
      <c r="DJ318">
        <v>3.1638600000000003E-2</v>
      </c>
      <c r="DK318">
        <v>1.40705E-2</v>
      </c>
      <c r="DL318">
        <v>-8.0562099999999998E-2</v>
      </c>
      <c r="DM318">
        <v>0.134212</v>
      </c>
      <c r="DN318">
        <v>0.17513200000000001</v>
      </c>
      <c r="DO318">
        <v>0.30364400000000002</v>
      </c>
      <c r="DP318">
        <v>2.03874E-2</v>
      </c>
      <c r="DQ318">
        <v>1.3365400000000001</v>
      </c>
      <c r="DR318">
        <v>0.78373099999999996</v>
      </c>
      <c r="DS318" t="s">
        <v>1352</v>
      </c>
      <c r="DT318" t="s">
        <v>670</v>
      </c>
      <c r="DU318" t="s">
        <v>665</v>
      </c>
      <c r="DV318" t="s">
        <v>501</v>
      </c>
      <c r="DW318">
        <v>0.14983299999999999</v>
      </c>
      <c r="DX318">
        <v>0.17255599999999999</v>
      </c>
      <c r="DY318">
        <v>-13.7</v>
      </c>
      <c r="DZ318">
        <v>8.4</v>
      </c>
      <c r="EC318">
        <v>133.65600000000001</v>
      </c>
      <c r="ED318">
        <v>159.15100000000001</v>
      </c>
      <c r="EE318">
        <v>277.07299999999998</v>
      </c>
      <c r="EF318">
        <v>81.134900000000002</v>
      </c>
      <c r="EG318">
        <v>0</v>
      </c>
      <c r="EH318">
        <v>-3047.74</v>
      </c>
      <c r="EI318">
        <v>0</v>
      </c>
      <c r="EJ318">
        <v>0</v>
      </c>
      <c r="EK318">
        <v>505.55700000000002</v>
      </c>
      <c r="EL318">
        <v>938.41600000000005</v>
      </c>
      <c r="EM318">
        <v>2025.88</v>
      </c>
      <c r="EN318">
        <v>119.621</v>
      </c>
      <c r="EO318">
        <v>1192.75</v>
      </c>
      <c r="EP318">
        <v>197.28100000000001</v>
      </c>
      <c r="EQ318">
        <v>114.539</v>
      </c>
      <c r="ER318">
        <v>0</v>
      </c>
      <c r="ES318">
        <v>43.1646</v>
      </c>
      <c r="ET318">
        <v>354.98500000000001</v>
      </c>
      <c r="EU318">
        <v>22.24</v>
      </c>
      <c r="EV318">
        <v>14.7</v>
      </c>
      <c r="EW318">
        <v>3.66</v>
      </c>
      <c r="EX318">
        <v>12.08</v>
      </c>
      <c r="EY318">
        <v>0</v>
      </c>
      <c r="EZ318">
        <v>-34.799999999999997</v>
      </c>
      <c r="FA318">
        <v>0</v>
      </c>
      <c r="FB318">
        <v>0</v>
      </c>
      <c r="FC318">
        <v>7.37</v>
      </c>
      <c r="FD318">
        <v>17.37</v>
      </c>
      <c r="FE318">
        <v>27.51</v>
      </c>
      <c r="FF318">
        <v>1.64</v>
      </c>
      <c r="FG318">
        <v>71.77</v>
      </c>
      <c r="FT318">
        <v>0</v>
      </c>
      <c r="FU318">
        <v>0.56546600000000002</v>
      </c>
      <c r="FV318">
        <v>3.1638600000000003E-2</v>
      </c>
      <c r="FW318">
        <v>1.40705E-2</v>
      </c>
      <c r="FX318">
        <v>0</v>
      </c>
      <c r="FY318">
        <v>-5.7068899999999999E-2</v>
      </c>
      <c r="FZ318">
        <v>0</v>
      </c>
      <c r="GA318">
        <v>0</v>
      </c>
      <c r="GB318">
        <v>0.134212</v>
      </c>
      <c r="GC318">
        <v>0.17436199999999999</v>
      </c>
      <c r="GD318">
        <v>0.30364400000000002</v>
      </c>
      <c r="GE318">
        <v>2.03874E-2</v>
      </c>
      <c r="GF318">
        <v>1.1867099999999999</v>
      </c>
      <c r="GG318">
        <v>467.20299999999997</v>
      </c>
      <c r="GH318">
        <v>1161.6600000000001</v>
      </c>
      <c r="GI318">
        <v>277.07299999999998</v>
      </c>
      <c r="GJ318">
        <v>0</v>
      </c>
      <c r="GK318">
        <v>2135</v>
      </c>
      <c r="GL318">
        <v>930.00099999999998</v>
      </c>
      <c r="GM318">
        <v>2637.81</v>
      </c>
      <c r="GN318">
        <v>297.5</v>
      </c>
      <c r="GO318">
        <v>7906.25</v>
      </c>
      <c r="GP318">
        <v>388.90899999999999</v>
      </c>
      <c r="GQ318">
        <v>168.15199999999999</v>
      </c>
      <c r="GR318">
        <v>65.400000000000006</v>
      </c>
      <c r="GS318">
        <v>622.46100000000001</v>
      </c>
      <c r="GT318">
        <v>49.003599999999999</v>
      </c>
      <c r="GU318">
        <v>54.21</v>
      </c>
      <c r="GV318">
        <v>3.66</v>
      </c>
      <c r="GW318">
        <v>39.268300000000004</v>
      </c>
      <c r="GX318">
        <v>31.93</v>
      </c>
      <c r="GY318">
        <v>23.209499999999998</v>
      </c>
      <c r="GZ318">
        <v>36.39</v>
      </c>
      <c r="HA318">
        <v>4.13</v>
      </c>
      <c r="HB318">
        <v>241.80099999999999</v>
      </c>
      <c r="HC318">
        <v>46.4</v>
      </c>
      <c r="HD318">
        <v>54.21</v>
      </c>
      <c r="HE318">
        <v>3.66</v>
      </c>
      <c r="HF318">
        <v>16.100000000000001</v>
      </c>
      <c r="HG318">
        <v>31.93</v>
      </c>
      <c r="HH318">
        <v>18.57</v>
      </c>
      <c r="HI318">
        <v>36.39</v>
      </c>
      <c r="HJ318">
        <v>4.13</v>
      </c>
      <c r="HK318">
        <v>211.39</v>
      </c>
      <c r="ID318">
        <v>0</v>
      </c>
      <c r="IE318">
        <v>2.4539200000000001</v>
      </c>
      <c r="IF318">
        <v>3.1638600000000003E-2</v>
      </c>
      <c r="IG318">
        <v>0</v>
      </c>
      <c r="IH318">
        <v>0.62342900000000001</v>
      </c>
      <c r="II318">
        <v>0.118043</v>
      </c>
      <c r="IJ318">
        <v>0.43196400000000001</v>
      </c>
      <c r="IK318">
        <v>6.2929700000000005E-2</v>
      </c>
      <c r="IL318">
        <v>3.72193</v>
      </c>
      <c r="IM318">
        <v>44.1</v>
      </c>
      <c r="IN318">
        <v>14.4</v>
      </c>
      <c r="IO318">
        <v>29.7</v>
      </c>
      <c r="IP318">
        <v>46.1</v>
      </c>
      <c r="IQ318">
        <v>20</v>
      </c>
      <c r="IR318">
        <v>26.1</v>
      </c>
      <c r="IU318">
        <v>21.11</v>
      </c>
      <c r="IV318">
        <v>31.57</v>
      </c>
      <c r="IW318">
        <v>24.84</v>
      </c>
      <c r="IX318">
        <v>32.69</v>
      </c>
      <c r="IY318">
        <v>21.11</v>
      </c>
      <c r="IZ318">
        <v>31.57</v>
      </c>
      <c r="JA318">
        <v>63.48</v>
      </c>
      <c r="JB318">
        <v>82.661900000000003</v>
      </c>
      <c r="JK318">
        <v>1</v>
      </c>
      <c r="JL318">
        <v>1</v>
      </c>
      <c r="JM318">
        <v>2</v>
      </c>
      <c r="JP318">
        <v>4303.6400000000003</v>
      </c>
      <c r="JQ318">
        <v>2.8233299999999999</v>
      </c>
      <c r="JR318">
        <v>0.23</v>
      </c>
      <c r="JS318">
        <v>0.23</v>
      </c>
      <c r="JT318">
        <v>2.29</v>
      </c>
      <c r="JU318">
        <v>0.26</v>
      </c>
      <c r="JV318">
        <v>0.4</v>
      </c>
      <c r="JW318">
        <v>2.17</v>
      </c>
      <c r="JZ318">
        <v>1</v>
      </c>
      <c r="KA318">
        <v>1</v>
      </c>
      <c r="KB318">
        <v>33.214100000000002</v>
      </c>
      <c r="KC318">
        <v>18.940100000000001</v>
      </c>
      <c r="KD318">
        <v>33.212800000000001</v>
      </c>
      <c r="KE318">
        <v>21.256</v>
      </c>
      <c r="KF318">
        <v>50.195</v>
      </c>
      <c r="KG318">
        <v>45.932200000000002</v>
      </c>
      <c r="KJ318">
        <v>27.395099999999999</v>
      </c>
      <c r="KK318">
        <v>37.264899999999997</v>
      </c>
      <c r="KL318">
        <v>55.284100000000002</v>
      </c>
      <c r="KM318">
        <v>16.012</v>
      </c>
      <c r="KN318">
        <v>0</v>
      </c>
      <c r="KO318">
        <v>-466.74900000000002</v>
      </c>
      <c r="KP318">
        <v>0</v>
      </c>
      <c r="KQ318">
        <v>0</v>
      </c>
      <c r="KR318">
        <v>109.703</v>
      </c>
      <c r="KS318">
        <v>186.93700000000001</v>
      </c>
      <c r="KT318">
        <v>413.96499999999997</v>
      </c>
      <c r="KU318">
        <v>26.198699999999999</v>
      </c>
      <c r="KV318">
        <v>406.012</v>
      </c>
      <c r="KW318">
        <v>1046.98</v>
      </c>
      <c r="KX318">
        <v>607.86199999999997</v>
      </c>
      <c r="KY318">
        <v>0</v>
      </c>
      <c r="KZ318">
        <v>229.07599999999999</v>
      </c>
      <c r="LA318">
        <v>1883.92</v>
      </c>
      <c r="LB318">
        <v>28.4787</v>
      </c>
      <c r="LC318">
        <v>49.5916</v>
      </c>
      <c r="LD318">
        <v>55.284100000000002</v>
      </c>
      <c r="LE318">
        <v>16.012</v>
      </c>
      <c r="LF318">
        <v>-658.89300000000003</v>
      </c>
      <c r="LG318">
        <v>109.703</v>
      </c>
      <c r="LH318">
        <v>187.92699999999999</v>
      </c>
      <c r="LI318">
        <v>413.96499999999997</v>
      </c>
      <c r="LJ318">
        <v>26.198699999999999</v>
      </c>
      <c r="LK318">
        <v>228.267</v>
      </c>
      <c r="LL318">
        <v>1100.57</v>
      </c>
      <c r="LM318">
        <v>607.86199999999997</v>
      </c>
      <c r="LN318">
        <v>229.07599999999999</v>
      </c>
      <c r="LO318">
        <v>1937.51</v>
      </c>
      <c r="LP318">
        <v>97.323899999999995</v>
      </c>
      <c r="LQ318">
        <v>281.65800000000002</v>
      </c>
      <c r="LR318">
        <v>55.284100000000002</v>
      </c>
      <c r="LS318">
        <v>0</v>
      </c>
      <c r="LT318">
        <v>463.08</v>
      </c>
      <c r="LU318">
        <v>187.226</v>
      </c>
      <c r="LV318">
        <v>544.68899999999996</v>
      </c>
      <c r="LW318">
        <v>71.471400000000003</v>
      </c>
      <c r="LX318">
        <v>1700.73</v>
      </c>
      <c r="LY318">
        <v>2063.9499999999998</v>
      </c>
      <c r="LZ318">
        <v>892.38499999999999</v>
      </c>
      <c r="MA318">
        <v>347.08</v>
      </c>
      <c r="MB318">
        <v>3303.42</v>
      </c>
    </row>
    <row r="319" spans="1:340" x14ac:dyDescent="0.25">
      <c r="A319" s="26">
        <v>44502.652592592596</v>
      </c>
      <c r="B319" t="s">
        <v>1659</v>
      </c>
      <c r="C319" t="s">
        <v>1295</v>
      </c>
      <c r="D319">
        <v>12</v>
      </c>
      <c r="E319">
        <v>1</v>
      </c>
      <c r="F319">
        <v>2100</v>
      </c>
      <c r="G319" t="s">
        <v>87</v>
      </c>
      <c r="H319" t="s">
        <v>393</v>
      </c>
      <c r="I319">
        <v>4.8499999999999996</v>
      </c>
      <c r="J319">
        <v>2</v>
      </c>
      <c r="K319">
        <v>2.1</v>
      </c>
      <c r="L319">
        <v>24</v>
      </c>
      <c r="O319">
        <v>133.65600000000001</v>
      </c>
      <c r="P319">
        <v>159.15100000000001</v>
      </c>
      <c r="Q319">
        <v>277.07299999999998</v>
      </c>
      <c r="R319">
        <v>81.134900000000002</v>
      </c>
      <c r="S319">
        <v>0</v>
      </c>
      <c r="T319">
        <v>-4313.54</v>
      </c>
      <c r="U319">
        <v>0</v>
      </c>
      <c r="V319">
        <v>0</v>
      </c>
      <c r="W319">
        <v>505.55700000000002</v>
      </c>
      <c r="X319">
        <v>938.41600000000005</v>
      </c>
      <c r="Y319">
        <v>2025.88</v>
      </c>
      <c r="Z319">
        <v>119.621</v>
      </c>
      <c r="AA319">
        <v>-73.052899999999994</v>
      </c>
      <c r="AB319">
        <v>651.01499999999999</v>
      </c>
      <c r="AC319">
        <v>197.28100000000001</v>
      </c>
      <c r="AD319">
        <v>114.539</v>
      </c>
      <c r="AE319">
        <v>0</v>
      </c>
      <c r="AF319">
        <v>43.1646</v>
      </c>
      <c r="AG319">
        <v>354.98500000000001</v>
      </c>
      <c r="AH319">
        <v>311.82</v>
      </c>
      <c r="AI319">
        <v>22.24</v>
      </c>
      <c r="AJ319">
        <v>14.7</v>
      </c>
      <c r="AK319">
        <v>3.66</v>
      </c>
      <c r="AL319">
        <v>12.08</v>
      </c>
      <c r="AM319">
        <v>0</v>
      </c>
      <c r="AN319">
        <v>-48.48</v>
      </c>
      <c r="AO319">
        <v>0</v>
      </c>
      <c r="AP319">
        <v>0</v>
      </c>
      <c r="AQ319">
        <v>7.37</v>
      </c>
      <c r="AR319">
        <v>17.37</v>
      </c>
      <c r="AS319">
        <v>27.51</v>
      </c>
      <c r="AT319">
        <v>1.64</v>
      </c>
      <c r="AU319">
        <v>58.09</v>
      </c>
      <c r="AV319">
        <v>52.68</v>
      </c>
      <c r="BI319">
        <v>0</v>
      </c>
      <c r="BJ319">
        <v>0.56546600000000002</v>
      </c>
      <c r="BK319">
        <v>3.1638600000000003E-2</v>
      </c>
      <c r="BL319">
        <v>1.40705E-2</v>
      </c>
      <c r="BM319">
        <v>0</v>
      </c>
      <c r="BN319">
        <v>-8.0899600000000002E-2</v>
      </c>
      <c r="BO319">
        <v>0</v>
      </c>
      <c r="BP319">
        <v>0</v>
      </c>
      <c r="BQ319">
        <v>0.134212</v>
      </c>
      <c r="BR319">
        <v>0.17436199999999999</v>
      </c>
      <c r="BS319">
        <v>0.30364400000000002</v>
      </c>
      <c r="BT319">
        <v>2.03874E-2</v>
      </c>
      <c r="BU319">
        <v>1.1628799999999999</v>
      </c>
      <c r="BV319">
        <v>0.61117500000000002</v>
      </c>
      <c r="BW319">
        <v>140.49700000000001</v>
      </c>
      <c r="BX319">
        <v>209.15</v>
      </c>
      <c r="BY319">
        <v>277.07299999999998</v>
      </c>
      <c r="BZ319">
        <v>81.134900000000002</v>
      </c>
      <c r="CA319">
        <v>-4302.38</v>
      </c>
      <c r="CB319">
        <v>505.55700000000002</v>
      </c>
      <c r="CC319">
        <v>943.46699999999998</v>
      </c>
      <c r="CD319">
        <v>2025.88</v>
      </c>
      <c r="CE319">
        <v>119.621</v>
      </c>
      <c r="CF319" s="27">
        <v>6.0639E-5</v>
      </c>
      <c r="CG319">
        <v>707.85500000000002</v>
      </c>
      <c r="CH319">
        <v>207.37899999999999</v>
      </c>
      <c r="CI319">
        <v>114.539</v>
      </c>
      <c r="CJ319">
        <v>43.1646</v>
      </c>
      <c r="CK319">
        <v>365.08300000000003</v>
      </c>
      <c r="CL319">
        <v>321.91800000000001</v>
      </c>
      <c r="CM319">
        <v>23.44</v>
      </c>
      <c r="CN319">
        <v>18.350000000000001</v>
      </c>
      <c r="CO319">
        <v>3.66</v>
      </c>
      <c r="CP319">
        <v>12.08</v>
      </c>
      <c r="CQ319">
        <v>-48.37</v>
      </c>
      <c r="CR319">
        <v>7.37</v>
      </c>
      <c r="CS319">
        <v>17.440000000000001</v>
      </c>
      <c r="CT319">
        <v>27.51</v>
      </c>
      <c r="CU319">
        <v>1.64</v>
      </c>
      <c r="CV319">
        <v>63.12</v>
      </c>
      <c r="CW319">
        <v>57.53</v>
      </c>
      <c r="DH319">
        <v>0</v>
      </c>
      <c r="DI319">
        <v>0.73802199999999996</v>
      </c>
      <c r="DJ319">
        <v>3.1638600000000003E-2</v>
      </c>
      <c r="DK319">
        <v>1.40705E-2</v>
      </c>
      <c r="DL319">
        <v>-8.0562099999999998E-2</v>
      </c>
      <c r="DM319">
        <v>0.134212</v>
      </c>
      <c r="DN319">
        <v>0.17513200000000001</v>
      </c>
      <c r="DO319">
        <v>0.30364400000000002</v>
      </c>
      <c r="DP319">
        <v>2.03874E-2</v>
      </c>
      <c r="DQ319">
        <v>1.3365400000000001</v>
      </c>
      <c r="DR319">
        <v>0.78373099999999996</v>
      </c>
      <c r="DS319" t="s">
        <v>1352</v>
      </c>
      <c r="DT319" t="s">
        <v>670</v>
      </c>
      <c r="DU319" t="s">
        <v>665</v>
      </c>
      <c r="DV319" t="s">
        <v>501</v>
      </c>
      <c r="DW319">
        <v>0.17366300000000001</v>
      </c>
      <c r="DX319">
        <v>0.17255599999999999</v>
      </c>
      <c r="DY319">
        <v>8</v>
      </c>
      <c r="DZ319">
        <v>8.4</v>
      </c>
      <c r="EC319">
        <v>133.65600000000001</v>
      </c>
      <c r="ED319">
        <v>159.15100000000001</v>
      </c>
      <c r="EE319">
        <v>277.07299999999998</v>
      </c>
      <c r="EF319">
        <v>81.134900000000002</v>
      </c>
      <c r="EG319">
        <v>0</v>
      </c>
      <c r="EH319">
        <v>-4313.54</v>
      </c>
      <c r="EI319">
        <v>0</v>
      </c>
      <c r="EJ319">
        <v>0</v>
      </c>
      <c r="EK319">
        <v>505.55700000000002</v>
      </c>
      <c r="EL319">
        <v>938.41600000000005</v>
      </c>
      <c r="EM319">
        <v>2025.88</v>
      </c>
      <c r="EN319">
        <v>119.621</v>
      </c>
      <c r="EO319">
        <v>-73.052899999999994</v>
      </c>
      <c r="EP319">
        <v>197.28100000000001</v>
      </c>
      <c r="EQ319">
        <v>114.539</v>
      </c>
      <c r="ER319">
        <v>0</v>
      </c>
      <c r="ES319">
        <v>43.1646</v>
      </c>
      <c r="ET319">
        <v>354.98500000000001</v>
      </c>
      <c r="EU319">
        <v>22.24</v>
      </c>
      <c r="EV319">
        <v>14.7</v>
      </c>
      <c r="EW319">
        <v>3.66</v>
      </c>
      <c r="EX319">
        <v>12.08</v>
      </c>
      <c r="EY319">
        <v>0</v>
      </c>
      <c r="EZ319">
        <v>-48.48</v>
      </c>
      <c r="FA319">
        <v>0</v>
      </c>
      <c r="FB319">
        <v>0</v>
      </c>
      <c r="FC319">
        <v>7.37</v>
      </c>
      <c r="FD319">
        <v>17.37</v>
      </c>
      <c r="FE319">
        <v>27.51</v>
      </c>
      <c r="FF319">
        <v>1.64</v>
      </c>
      <c r="FG319">
        <v>58.09</v>
      </c>
      <c r="FT319">
        <v>0</v>
      </c>
      <c r="FU319">
        <v>0.56546600000000002</v>
      </c>
      <c r="FV319">
        <v>3.1638600000000003E-2</v>
      </c>
      <c r="FW319">
        <v>1.40705E-2</v>
      </c>
      <c r="FX319">
        <v>0</v>
      </c>
      <c r="FY319">
        <v>-8.0899600000000002E-2</v>
      </c>
      <c r="FZ319">
        <v>0</v>
      </c>
      <c r="GA319">
        <v>0</v>
      </c>
      <c r="GB319">
        <v>0.134212</v>
      </c>
      <c r="GC319">
        <v>0.17436199999999999</v>
      </c>
      <c r="GD319">
        <v>0.30364400000000002</v>
      </c>
      <c r="GE319">
        <v>2.03874E-2</v>
      </c>
      <c r="GF319">
        <v>1.1628799999999999</v>
      </c>
      <c r="GG319">
        <v>467.20299999999997</v>
      </c>
      <c r="GH319">
        <v>1161.6600000000001</v>
      </c>
      <c r="GI319">
        <v>277.07299999999998</v>
      </c>
      <c r="GJ319">
        <v>0</v>
      </c>
      <c r="GK319">
        <v>2135</v>
      </c>
      <c r="GL319">
        <v>930.00099999999998</v>
      </c>
      <c r="GM319">
        <v>2637.81</v>
      </c>
      <c r="GN319">
        <v>297.5</v>
      </c>
      <c r="GO319">
        <v>7906.25</v>
      </c>
      <c r="GP319">
        <v>388.90899999999999</v>
      </c>
      <c r="GQ319">
        <v>168.15199999999999</v>
      </c>
      <c r="GR319">
        <v>65.400000000000006</v>
      </c>
      <c r="GS319">
        <v>622.46100000000001</v>
      </c>
      <c r="GT319">
        <v>49.003599999999999</v>
      </c>
      <c r="GU319">
        <v>54.21</v>
      </c>
      <c r="GV319">
        <v>3.66</v>
      </c>
      <c r="GW319">
        <v>39.268300000000004</v>
      </c>
      <c r="GX319">
        <v>31.93</v>
      </c>
      <c r="GY319">
        <v>23.209499999999998</v>
      </c>
      <c r="GZ319">
        <v>36.39</v>
      </c>
      <c r="HA319">
        <v>4.13</v>
      </c>
      <c r="HB319">
        <v>241.80099999999999</v>
      </c>
      <c r="HC319">
        <v>46.4</v>
      </c>
      <c r="HD319">
        <v>54.21</v>
      </c>
      <c r="HE319">
        <v>3.66</v>
      </c>
      <c r="HF319">
        <v>16.100000000000001</v>
      </c>
      <c r="HG319">
        <v>31.93</v>
      </c>
      <c r="HH319">
        <v>18.57</v>
      </c>
      <c r="HI319">
        <v>36.39</v>
      </c>
      <c r="HJ319">
        <v>4.13</v>
      </c>
      <c r="HK319">
        <v>211.39</v>
      </c>
      <c r="ID319">
        <v>0</v>
      </c>
      <c r="IE319">
        <v>2.4539200000000001</v>
      </c>
      <c r="IF319">
        <v>3.1638600000000003E-2</v>
      </c>
      <c r="IG319">
        <v>0</v>
      </c>
      <c r="IH319">
        <v>0.62342900000000001</v>
      </c>
      <c r="II319">
        <v>0.118043</v>
      </c>
      <c r="IJ319">
        <v>0.43196400000000001</v>
      </c>
      <c r="IK319">
        <v>6.2929700000000005E-2</v>
      </c>
      <c r="IL319">
        <v>3.72193</v>
      </c>
      <c r="IM319">
        <v>44.1</v>
      </c>
      <c r="IN319">
        <v>20.100000000000001</v>
      </c>
      <c r="IO319">
        <v>24</v>
      </c>
      <c r="IP319">
        <v>46.1</v>
      </c>
      <c r="IQ319">
        <v>20</v>
      </c>
      <c r="IR319">
        <v>26.1</v>
      </c>
      <c r="IU319">
        <v>21.11</v>
      </c>
      <c r="IV319">
        <v>31.57</v>
      </c>
      <c r="IW319">
        <v>24.84</v>
      </c>
      <c r="IX319">
        <v>32.69</v>
      </c>
      <c r="IY319">
        <v>21.11</v>
      </c>
      <c r="IZ319">
        <v>31.57</v>
      </c>
      <c r="JA319">
        <v>63.48</v>
      </c>
      <c r="JB319">
        <v>82.661900000000003</v>
      </c>
      <c r="JK319">
        <v>1</v>
      </c>
      <c r="JL319">
        <v>2.8233299999999999</v>
      </c>
      <c r="JM319">
        <v>2.8233299999999999</v>
      </c>
      <c r="JP319">
        <v>4303.6400000000003</v>
      </c>
      <c r="JQ319">
        <v>2.8233299999999999</v>
      </c>
      <c r="JR319">
        <v>0.25</v>
      </c>
      <c r="JS319">
        <v>0.41</v>
      </c>
      <c r="JT319">
        <v>2.1</v>
      </c>
      <c r="JU319">
        <v>0.26</v>
      </c>
      <c r="JV319">
        <v>0.4</v>
      </c>
      <c r="JW319">
        <v>2.17</v>
      </c>
      <c r="JZ319">
        <v>1</v>
      </c>
      <c r="KA319">
        <v>1</v>
      </c>
      <c r="KB319">
        <v>33.214100000000002</v>
      </c>
      <c r="KC319">
        <v>18.940100000000001</v>
      </c>
      <c r="KD319">
        <v>33.212800000000001</v>
      </c>
      <c r="KE319">
        <v>21.256</v>
      </c>
      <c r="KF319">
        <v>50.195</v>
      </c>
      <c r="KG319">
        <v>45.932200000000002</v>
      </c>
      <c r="KJ319">
        <v>27.395099999999999</v>
      </c>
      <c r="KK319">
        <v>37.264899999999997</v>
      </c>
      <c r="KL319">
        <v>55.284100000000002</v>
      </c>
      <c r="KM319">
        <v>16.012</v>
      </c>
      <c r="KN319">
        <v>0</v>
      </c>
      <c r="KO319">
        <v>-660.72</v>
      </c>
      <c r="KP319">
        <v>0</v>
      </c>
      <c r="KQ319">
        <v>0</v>
      </c>
      <c r="KR319">
        <v>109.703</v>
      </c>
      <c r="KS319">
        <v>186.93700000000001</v>
      </c>
      <c r="KT319">
        <v>413.96499999999997</v>
      </c>
      <c r="KU319">
        <v>26.198699999999999</v>
      </c>
      <c r="KV319">
        <v>212.04</v>
      </c>
      <c r="KW319">
        <v>1046.98</v>
      </c>
      <c r="KX319">
        <v>607.86199999999997</v>
      </c>
      <c r="KY319">
        <v>0</v>
      </c>
      <c r="KZ319">
        <v>229.07599999999999</v>
      </c>
      <c r="LA319">
        <v>1883.92</v>
      </c>
      <c r="LB319">
        <v>28.4787</v>
      </c>
      <c r="LC319">
        <v>49.5916</v>
      </c>
      <c r="LD319">
        <v>55.284100000000002</v>
      </c>
      <c r="LE319">
        <v>16.012</v>
      </c>
      <c r="LF319">
        <v>-658.89300000000003</v>
      </c>
      <c r="LG319">
        <v>109.703</v>
      </c>
      <c r="LH319">
        <v>187.92699999999999</v>
      </c>
      <c r="LI319">
        <v>413.96499999999997</v>
      </c>
      <c r="LJ319">
        <v>26.198699999999999</v>
      </c>
      <c r="LK319">
        <v>228.267</v>
      </c>
      <c r="LL319">
        <v>1100.57</v>
      </c>
      <c r="LM319">
        <v>607.86199999999997</v>
      </c>
      <c r="LN319">
        <v>229.07599999999999</v>
      </c>
      <c r="LO319">
        <v>1937.51</v>
      </c>
      <c r="LP319">
        <v>97.323899999999995</v>
      </c>
      <c r="LQ319">
        <v>281.65800000000002</v>
      </c>
      <c r="LR319">
        <v>55.284100000000002</v>
      </c>
      <c r="LS319">
        <v>0</v>
      </c>
      <c r="LT319">
        <v>463.08</v>
      </c>
      <c r="LU319">
        <v>187.226</v>
      </c>
      <c r="LV319">
        <v>544.68899999999996</v>
      </c>
      <c r="LW319">
        <v>71.471400000000003</v>
      </c>
      <c r="LX319">
        <v>1700.73</v>
      </c>
      <c r="LY319">
        <v>2063.9499999999998</v>
      </c>
      <c r="LZ319">
        <v>892.38499999999999</v>
      </c>
      <c r="MA319">
        <v>347.08</v>
      </c>
      <c r="MB319">
        <v>3303.42</v>
      </c>
    </row>
    <row r="320" spans="1:340" x14ac:dyDescent="0.25">
      <c r="A320" s="26">
        <v>44502.652951388889</v>
      </c>
      <c r="B320" t="s">
        <v>1660</v>
      </c>
      <c r="C320" t="s">
        <v>1297</v>
      </c>
      <c r="D320">
        <v>12</v>
      </c>
      <c r="E320">
        <v>1</v>
      </c>
      <c r="F320">
        <v>2100</v>
      </c>
      <c r="G320" t="s">
        <v>87</v>
      </c>
      <c r="H320" t="s">
        <v>393</v>
      </c>
      <c r="I320">
        <v>4.8499999999999996</v>
      </c>
      <c r="J320">
        <v>2</v>
      </c>
      <c r="K320">
        <v>8.6</v>
      </c>
      <c r="L320">
        <v>17.5</v>
      </c>
      <c r="O320">
        <v>133.65600000000001</v>
      </c>
      <c r="P320">
        <v>159.15100000000001</v>
      </c>
      <c r="Q320">
        <v>277.07299999999998</v>
      </c>
      <c r="R320">
        <v>81.134900000000002</v>
      </c>
      <c r="S320">
        <v>0</v>
      </c>
      <c r="T320">
        <v>-5251.38</v>
      </c>
      <c r="U320">
        <v>0</v>
      </c>
      <c r="V320">
        <v>0</v>
      </c>
      <c r="W320">
        <v>505.55700000000002</v>
      </c>
      <c r="X320">
        <v>938.41600000000005</v>
      </c>
      <c r="Y320">
        <v>2025.88</v>
      </c>
      <c r="Z320">
        <v>119.621</v>
      </c>
      <c r="AA320">
        <v>-1010.89</v>
      </c>
      <c r="AB320">
        <v>651.01499999999999</v>
      </c>
      <c r="AC320">
        <v>197.28100000000001</v>
      </c>
      <c r="AD320">
        <v>114.539</v>
      </c>
      <c r="AE320">
        <v>0</v>
      </c>
      <c r="AF320">
        <v>43.1646</v>
      </c>
      <c r="AG320">
        <v>354.98500000000001</v>
      </c>
      <c r="AH320">
        <v>311.82</v>
      </c>
      <c r="AI320">
        <v>22.24</v>
      </c>
      <c r="AJ320">
        <v>14.7</v>
      </c>
      <c r="AK320">
        <v>3.66</v>
      </c>
      <c r="AL320">
        <v>12.08</v>
      </c>
      <c r="AM320">
        <v>0</v>
      </c>
      <c r="AN320">
        <v>-64.239999999999995</v>
      </c>
      <c r="AO320">
        <v>0</v>
      </c>
      <c r="AP320">
        <v>0</v>
      </c>
      <c r="AQ320">
        <v>7.37</v>
      </c>
      <c r="AR320">
        <v>17.37</v>
      </c>
      <c r="AS320">
        <v>27.51</v>
      </c>
      <c r="AT320">
        <v>1.64</v>
      </c>
      <c r="AU320">
        <v>42.33</v>
      </c>
      <c r="AV320">
        <v>52.68</v>
      </c>
      <c r="BI320">
        <v>0</v>
      </c>
      <c r="BJ320">
        <v>0.56546600000000002</v>
      </c>
      <c r="BK320">
        <v>3.1638600000000003E-2</v>
      </c>
      <c r="BL320">
        <v>1.40705E-2</v>
      </c>
      <c r="BM320">
        <v>0</v>
      </c>
      <c r="BN320">
        <v>-0.28670699999999999</v>
      </c>
      <c r="BO320">
        <v>0</v>
      </c>
      <c r="BP320">
        <v>0</v>
      </c>
      <c r="BQ320">
        <v>0.134212</v>
      </c>
      <c r="BR320">
        <v>0.17436199999999999</v>
      </c>
      <c r="BS320">
        <v>0.30364400000000002</v>
      </c>
      <c r="BT320">
        <v>2.03874E-2</v>
      </c>
      <c r="BU320">
        <v>0.95707299999999995</v>
      </c>
      <c r="BV320">
        <v>0.61117500000000002</v>
      </c>
      <c r="BW320">
        <v>140.49700000000001</v>
      </c>
      <c r="BX320">
        <v>209.15</v>
      </c>
      <c r="BY320">
        <v>277.07299999999998</v>
      </c>
      <c r="BZ320">
        <v>81.134900000000002</v>
      </c>
      <c r="CA320">
        <v>-4302.38</v>
      </c>
      <c r="CB320">
        <v>505.55700000000002</v>
      </c>
      <c r="CC320">
        <v>943.46699999999998</v>
      </c>
      <c r="CD320">
        <v>2025.88</v>
      </c>
      <c r="CE320">
        <v>119.621</v>
      </c>
      <c r="CF320" s="27">
        <v>6.0639E-5</v>
      </c>
      <c r="CG320">
        <v>707.85500000000002</v>
      </c>
      <c r="CH320">
        <v>207.37899999999999</v>
      </c>
      <c r="CI320">
        <v>114.539</v>
      </c>
      <c r="CJ320">
        <v>43.1646</v>
      </c>
      <c r="CK320">
        <v>365.08300000000003</v>
      </c>
      <c r="CL320">
        <v>321.91800000000001</v>
      </c>
      <c r="CM320">
        <v>23.44</v>
      </c>
      <c r="CN320">
        <v>18.350000000000001</v>
      </c>
      <c r="CO320">
        <v>3.66</v>
      </c>
      <c r="CP320">
        <v>12.08</v>
      </c>
      <c r="CQ320">
        <v>-48.37</v>
      </c>
      <c r="CR320">
        <v>7.37</v>
      </c>
      <c r="CS320">
        <v>17.440000000000001</v>
      </c>
      <c r="CT320">
        <v>27.51</v>
      </c>
      <c r="CU320">
        <v>1.64</v>
      </c>
      <c r="CV320">
        <v>63.12</v>
      </c>
      <c r="CW320">
        <v>57.53</v>
      </c>
      <c r="DH320">
        <v>0</v>
      </c>
      <c r="DI320">
        <v>0.73802199999999996</v>
      </c>
      <c r="DJ320">
        <v>3.1638600000000003E-2</v>
      </c>
      <c r="DK320">
        <v>1.40705E-2</v>
      </c>
      <c r="DL320">
        <v>-8.0562099999999998E-2</v>
      </c>
      <c r="DM320">
        <v>0.134212</v>
      </c>
      <c r="DN320">
        <v>0.17513200000000001</v>
      </c>
      <c r="DO320">
        <v>0.30364400000000002</v>
      </c>
      <c r="DP320">
        <v>2.03874E-2</v>
      </c>
      <c r="DQ320">
        <v>1.3365400000000001</v>
      </c>
      <c r="DR320">
        <v>0.78373099999999996</v>
      </c>
      <c r="DS320" t="s">
        <v>1352</v>
      </c>
      <c r="DT320" t="s">
        <v>670</v>
      </c>
      <c r="DU320" t="s">
        <v>665</v>
      </c>
      <c r="DV320" t="s">
        <v>501</v>
      </c>
      <c r="DW320">
        <v>0.379471</v>
      </c>
      <c r="DX320">
        <v>0.17255599999999999</v>
      </c>
      <c r="DY320">
        <v>32.9</v>
      </c>
      <c r="DZ320">
        <v>8.4</v>
      </c>
      <c r="EC320">
        <v>133.65600000000001</v>
      </c>
      <c r="ED320">
        <v>159.15100000000001</v>
      </c>
      <c r="EE320">
        <v>277.07299999999998</v>
      </c>
      <c r="EF320">
        <v>81.134900000000002</v>
      </c>
      <c r="EG320">
        <v>0</v>
      </c>
      <c r="EH320">
        <v>-5251.38</v>
      </c>
      <c r="EI320">
        <v>0</v>
      </c>
      <c r="EJ320">
        <v>0</v>
      </c>
      <c r="EK320">
        <v>505.55700000000002</v>
      </c>
      <c r="EL320">
        <v>938.41600000000005</v>
      </c>
      <c r="EM320">
        <v>2025.88</v>
      </c>
      <c r="EN320">
        <v>119.621</v>
      </c>
      <c r="EO320">
        <v>-1010.89</v>
      </c>
      <c r="EP320">
        <v>197.28100000000001</v>
      </c>
      <c r="EQ320">
        <v>114.539</v>
      </c>
      <c r="ER320">
        <v>0</v>
      </c>
      <c r="ES320">
        <v>43.1646</v>
      </c>
      <c r="ET320">
        <v>354.98500000000001</v>
      </c>
      <c r="EU320">
        <v>22.24</v>
      </c>
      <c r="EV320">
        <v>14.7</v>
      </c>
      <c r="EW320">
        <v>3.66</v>
      </c>
      <c r="EX320">
        <v>12.08</v>
      </c>
      <c r="EY320">
        <v>0</v>
      </c>
      <c r="EZ320">
        <v>-64.239999999999995</v>
      </c>
      <c r="FA320">
        <v>0</v>
      </c>
      <c r="FB320">
        <v>0</v>
      </c>
      <c r="FC320">
        <v>7.37</v>
      </c>
      <c r="FD320">
        <v>17.37</v>
      </c>
      <c r="FE320">
        <v>27.51</v>
      </c>
      <c r="FF320">
        <v>1.64</v>
      </c>
      <c r="FG320">
        <v>42.33</v>
      </c>
      <c r="FT320">
        <v>0</v>
      </c>
      <c r="FU320">
        <v>0.56546600000000002</v>
      </c>
      <c r="FV320">
        <v>3.1638600000000003E-2</v>
      </c>
      <c r="FW320">
        <v>1.40705E-2</v>
      </c>
      <c r="FX320">
        <v>0</v>
      </c>
      <c r="FY320">
        <v>-0.28670699999999999</v>
      </c>
      <c r="FZ320">
        <v>0</v>
      </c>
      <c r="GA320">
        <v>0</v>
      </c>
      <c r="GB320">
        <v>0.134212</v>
      </c>
      <c r="GC320">
        <v>0.17436199999999999</v>
      </c>
      <c r="GD320">
        <v>0.30364400000000002</v>
      </c>
      <c r="GE320">
        <v>2.03874E-2</v>
      </c>
      <c r="GF320">
        <v>0.95707299999999995</v>
      </c>
      <c r="GG320">
        <v>467.20299999999997</v>
      </c>
      <c r="GH320">
        <v>1161.6600000000001</v>
      </c>
      <c r="GI320">
        <v>277.07299999999998</v>
      </c>
      <c r="GJ320">
        <v>0</v>
      </c>
      <c r="GK320">
        <v>2135</v>
      </c>
      <c r="GL320">
        <v>930.00099999999998</v>
      </c>
      <c r="GM320">
        <v>2637.81</v>
      </c>
      <c r="GN320">
        <v>297.5</v>
      </c>
      <c r="GO320">
        <v>7906.25</v>
      </c>
      <c r="GP320">
        <v>388.90899999999999</v>
      </c>
      <c r="GQ320">
        <v>168.15199999999999</v>
      </c>
      <c r="GR320">
        <v>65.400000000000006</v>
      </c>
      <c r="GS320">
        <v>622.46100000000001</v>
      </c>
      <c r="GT320">
        <v>49.003599999999999</v>
      </c>
      <c r="GU320">
        <v>54.21</v>
      </c>
      <c r="GV320">
        <v>3.66</v>
      </c>
      <c r="GW320">
        <v>39.268300000000004</v>
      </c>
      <c r="GX320">
        <v>31.93</v>
      </c>
      <c r="GY320">
        <v>23.209499999999998</v>
      </c>
      <c r="GZ320">
        <v>36.39</v>
      </c>
      <c r="HA320">
        <v>4.13</v>
      </c>
      <c r="HB320">
        <v>241.80099999999999</v>
      </c>
      <c r="HC320">
        <v>46.4</v>
      </c>
      <c r="HD320">
        <v>54.21</v>
      </c>
      <c r="HE320">
        <v>3.66</v>
      </c>
      <c r="HF320">
        <v>16.100000000000001</v>
      </c>
      <c r="HG320">
        <v>31.93</v>
      </c>
      <c r="HH320">
        <v>18.57</v>
      </c>
      <c r="HI320">
        <v>36.39</v>
      </c>
      <c r="HJ320">
        <v>4.13</v>
      </c>
      <c r="HK320">
        <v>211.39</v>
      </c>
      <c r="ID320">
        <v>0</v>
      </c>
      <c r="IE320">
        <v>2.4539200000000001</v>
      </c>
      <c r="IF320">
        <v>3.1638600000000003E-2</v>
      </c>
      <c r="IG320">
        <v>0</v>
      </c>
      <c r="IH320">
        <v>0.62342900000000001</v>
      </c>
      <c r="II320">
        <v>0.118043</v>
      </c>
      <c r="IJ320">
        <v>0.43196400000000001</v>
      </c>
      <c r="IK320">
        <v>6.2929700000000005E-2</v>
      </c>
      <c r="IL320">
        <v>3.72193</v>
      </c>
      <c r="IM320">
        <v>44.1</v>
      </c>
      <c r="IN320">
        <v>26.6</v>
      </c>
      <c r="IO320">
        <v>17.5</v>
      </c>
      <c r="IP320">
        <v>46.1</v>
      </c>
      <c r="IQ320">
        <v>20</v>
      </c>
      <c r="IR320">
        <v>26.1</v>
      </c>
      <c r="IU320">
        <v>21.11</v>
      </c>
      <c r="IV320">
        <v>31.57</v>
      </c>
      <c r="IW320">
        <v>24.84</v>
      </c>
      <c r="IX320">
        <v>32.69</v>
      </c>
      <c r="IY320">
        <v>21.11</v>
      </c>
      <c r="IZ320">
        <v>31.57</v>
      </c>
      <c r="JA320">
        <v>63.48</v>
      </c>
      <c r="JB320">
        <v>82.661900000000003</v>
      </c>
      <c r="JK320">
        <v>1</v>
      </c>
      <c r="JL320">
        <v>2.8233299999999999</v>
      </c>
      <c r="JM320">
        <v>2.8233299999999999</v>
      </c>
      <c r="JP320">
        <v>4303.6400000000003</v>
      </c>
      <c r="JQ320">
        <v>2.8233299999999999</v>
      </c>
      <c r="JR320">
        <v>0.31</v>
      </c>
      <c r="JS320">
        <v>0.56000000000000005</v>
      </c>
      <c r="JT320">
        <v>1.89</v>
      </c>
      <c r="JU320">
        <v>0.26</v>
      </c>
      <c r="JV320">
        <v>0.4</v>
      </c>
      <c r="JW320">
        <v>2.17</v>
      </c>
      <c r="JZ320">
        <v>1</v>
      </c>
      <c r="KA320">
        <v>1</v>
      </c>
      <c r="KB320">
        <v>33.214100000000002</v>
      </c>
      <c r="KC320">
        <v>18.940100000000001</v>
      </c>
      <c r="KD320">
        <v>33.212800000000001</v>
      </c>
      <c r="KE320">
        <v>21.256</v>
      </c>
      <c r="KF320">
        <v>50.195</v>
      </c>
      <c r="KG320">
        <v>45.932200000000002</v>
      </c>
      <c r="KJ320">
        <v>27.395099999999999</v>
      </c>
      <c r="KK320">
        <v>37.264899999999997</v>
      </c>
      <c r="KL320">
        <v>55.284100000000002</v>
      </c>
      <c r="KM320">
        <v>16.012</v>
      </c>
      <c r="KN320">
        <v>0</v>
      </c>
      <c r="KO320">
        <v>-869.00900000000001</v>
      </c>
      <c r="KP320">
        <v>0</v>
      </c>
      <c r="KQ320">
        <v>0</v>
      </c>
      <c r="KR320">
        <v>109.703</v>
      </c>
      <c r="KS320">
        <v>186.93700000000001</v>
      </c>
      <c r="KT320">
        <v>413.96499999999997</v>
      </c>
      <c r="KU320">
        <v>26.198699999999999</v>
      </c>
      <c r="KV320">
        <v>3.75203</v>
      </c>
      <c r="KW320">
        <v>1046.98</v>
      </c>
      <c r="KX320">
        <v>607.86199999999997</v>
      </c>
      <c r="KY320">
        <v>0</v>
      </c>
      <c r="KZ320">
        <v>229.07599999999999</v>
      </c>
      <c r="LA320">
        <v>1883.92</v>
      </c>
      <c r="LB320">
        <v>28.4787</v>
      </c>
      <c r="LC320">
        <v>49.5916</v>
      </c>
      <c r="LD320">
        <v>55.284100000000002</v>
      </c>
      <c r="LE320">
        <v>16.012</v>
      </c>
      <c r="LF320">
        <v>-658.89300000000003</v>
      </c>
      <c r="LG320">
        <v>109.703</v>
      </c>
      <c r="LH320">
        <v>187.92699999999999</v>
      </c>
      <c r="LI320">
        <v>413.96499999999997</v>
      </c>
      <c r="LJ320">
        <v>26.198699999999999</v>
      </c>
      <c r="LK320">
        <v>228.267</v>
      </c>
      <c r="LL320">
        <v>1100.57</v>
      </c>
      <c r="LM320">
        <v>607.86199999999997</v>
      </c>
      <c r="LN320">
        <v>229.07599999999999</v>
      </c>
      <c r="LO320">
        <v>1937.51</v>
      </c>
      <c r="LP320">
        <v>97.323899999999995</v>
      </c>
      <c r="LQ320">
        <v>281.65800000000002</v>
      </c>
      <c r="LR320">
        <v>55.284100000000002</v>
      </c>
      <c r="LS320">
        <v>0</v>
      </c>
      <c r="LT320">
        <v>463.08</v>
      </c>
      <c r="LU320">
        <v>187.226</v>
      </c>
      <c r="LV320">
        <v>544.68899999999996</v>
      </c>
      <c r="LW320">
        <v>71.471400000000003</v>
      </c>
      <c r="LX320">
        <v>1700.73</v>
      </c>
      <c r="LY320">
        <v>2063.9499999999998</v>
      </c>
      <c r="LZ320">
        <v>892.38499999999999</v>
      </c>
      <c r="MA320">
        <v>347.08</v>
      </c>
      <c r="MB320">
        <v>3303.42</v>
      </c>
    </row>
    <row r="321" spans="1:340" x14ac:dyDescent="0.25">
      <c r="A321" s="26">
        <v>44502.653310185182</v>
      </c>
      <c r="B321" t="s">
        <v>1661</v>
      </c>
      <c r="C321" t="s">
        <v>1299</v>
      </c>
      <c r="D321">
        <v>12</v>
      </c>
      <c r="E321">
        <v>1</v>
      </c>
      <c r="F321">
        <v>2100</v>
      </c>
      <c r="G321" t="s">
        <v>87</v>
      </c>
      <c r="H321" t="s">
        <v>393</v>
      </c>
      <c r="I321">
        <v>4.8499999999999996</v>
      </c>
      <c r="J321">
        <v>2</v>
      </c>
      <c r="K321">
        <v>11.8</v>
      </c>
      <c r="L321">
        <v>14.3</v>
      </c>
      <c r="O321">
        <v>133.65600000000001</v>
      </c>
      <c r="P321">
        <v>159.15100000000001</v>
      </c>
      <c r="Q321">
        <v>277.07299999999998</v>
      </c>
      <c r="R321">
        <v>81.134900000000002</v>
      </c>
      <c r="S321">
        <v>0</v>
      </c>
      <c r="T321">
        <v>-5950.26</v>
      </c>
      <c r="U321">
        <v>0</v>
      </c>
      <c r="V321">
        <v>0</v>
      </c>
      <c r="W321">
        <v>505.55700000000002</v>
      </c>
      <c r="X321">
        <v>938.41600000000005</v>
      </c>
      <c r="Y321">
        <v>2025.88</v>
      </c>
      <c r="Z321">
        <v>119.621</v>
      </c>
      <c r="AA321">
        <v>-1709.77</v>
      </c>
      <c r="AB321">
        <v>651.01499999999999</v>
      </c>
      <c r="AC321">
        <v>197.28100000000001</v>
      </c>
      <c r="AD321">
        <v>114.539</v>
      </c>
      <c r="AE321">
        <v>0</v>
      </c>
      <c r="AF321">
        <v>43.1646</v>
      </c>
      <c r="AG321">
        <v>354.98500000000001</v>
      </c>
      <c r="AH321">
        <v>311.82</v>
      </c>
      <c r="AI321">
        <v>22.24</v>
      </c>
      <c r="AJ321">
        <v>14.7</v>
      </c>
      <c r="AK321">
        <v>3.66</v>
      </c>
      <c r="AL321">
        <v>12.08</v>
      </c>
      <c r="AM321">
        <v>0</v>
      </c>
      <c r="AN321">
        <v>-72.010000000000005</v>
      </c>
      <c r="AO321">
        <v>0</v>
      </c>
      <c r="AP321">
        <v>0</v>
      </c>
      <c r="AQ321">
        <v>7.37</v>
      </c>
      <c r="AR321">
        <v>17.37</v>
      </c>
      <c r="AS321">
        <v>27.51</v>
      </c>
      <c r="AT321">
        <v>1.64</v>
      </c>
      <c r="AU321">
        <v>34.56</v>
      </c>
      <c r="AV321">
        <v>52.68</v>
      </c>
      <c r="BI321">
        <v>0</v>
      </c>
      <c r="BJ321">
        <v>0.56546600000000002</v>
      </c>
      <c r="BK321">
        <v>3.1638600000000003E-2</v>
      </c>
      <c r="BL321">
        <v>1.40705E-2</v>
      </c>
      <c r="BM321">
        <v>0</v>
      </c>
      <c r="BN321">
        <v>-0.33510499999999999</v>
      </c>
      <c r="BO321">
        <v>0</v>
      </c>
      <c r="BP321">
        <v>0</v>
      </c>
      <c r="BQ321">
        <v>0.134212</v>
      </c>
      <c r="BR321">
        <v>0.17436199999999999</v>
      </c>
      <c r="BS321">
        <v>0.30364400000000002</v>
      </c>
      <c r="BT321">
        <v>2.03874E-2</v>
      </c>
      <c r="BU321">
        <v>0.90867600000000004</v>
      </c>
      <c r="BV321">
        <v>0.61117500000000002</v>
      </c>
      <c r="BW321">
        <v>140.49700000000001</v>
      </c>
      <c r="BX321">
        <v>209.15</v>
      </c>
      <c r="BY321">
        <v>277.07299999999998</v>
      </c>
      <c r="BZ321">
        <v>81.134900000000002</v>
      </c>
      <c r="CA321">
        <v>-4302.38</v>
      </c>
      <c r="CB321">
        <v>505.55700000000002</v>
      </c>
      <c r="CC321">
        <v>943.46699999999998</v>
      </c>
      <c r="CD321">
        <v>2025.88</v>
      </c>
      <c r="CE321">
        <v>119.621</v>
      </c>
      <c r="CF321" s="27">
        <v>6.0639E-5</v>
      </c>
      <c r="CG321">
        <v>707.85500000000002</v>
      </c>
      <c r="CH321">
        <v>207.37899999999999</v>
      </c>
      <c r="CI321">
        <v>114.539</v>
      </c>
      <c r="CJ321">
        <v>43.1646</v>
      </c>
      <c r="CK321">
        <v>365.08300000000003</v>
      </c>
      <c r="CL321">
        <v>321.91800000000001</v>
      </c>
      <c r="CM321">
        <v>23.44</v>
      </c>
      <c r="CN321">
        <v>18.350000000000001</v>
      </c>
      <c r="CO321">
        <v>3.66</v>
      </c>
      <c r="CP321">
        <v>12.08</v>
      </c>
      <c r="CQ321">
        <v>-48.37</v>
      </c>
      <c r="CR321">
        <v>7.37</v>
      </c>
      <c r="CS321">
        <v>17.440000000000001</v>
      </c>
      <c r="CT321">
        <v>27.51</v>
      </c>
      <c r="CU321">
        <v>1.64</v>
      </c>
      <c r="CV321">
        <v>63.12</v>
      </c>
      <c r="CW321">
        <v>57.53</v>
      </c>
      <c r="DH321">
        <v>0</v>
      </c>
      <c r="DI321">
        <v>0.73802199999999996</v>
      </c>
      <c r="DJ321">
        <v>3.1638600000000003E-2</v>
      </c>
      <c r="DK321">
        <v>1.40705E-2</v>
      </c>
      <c r="DL321">
        <v>-8.0562099999999998E-2</v>
      </c>
      <c r="DM321">
        <v>0.134212</v>
      </c>
      <c r="DN321">
        <v>0.17513200000000001</v>
      </c>
      <c r="DO321">
        <v>0.30364400000000002</v>
      </c>
      <c r="DP321">
        <v>2.03874E-2</v>
      </c>
      <c r="DQ321">
        <v>1.3365400000000001</v>
      </c>
      <c r="DR321">
        <v>0.78373099999999996</v>
      </c>
      <c r="DS321" t="s">
        <v>1352</v>
      </c>
      <c r="DT321" t="s">
        <v>670</v>
      </c>
      <c r="DU321" t="s">
        <v>665</v>
      </c>
      <c r="DV321" t="s">
        <v>501</v>
      </c>
      <c r="DW321">
        <v>0.427869</v>
      </c>
      <c r="DX321">
        <v>0.17255599999999999</v>
      </c>
      <c r="DY321">
        <v>45.2</v>
      </c>
      <c r="DZ321">
        <v>8.4</v>
      </c>
      <c r="EC321">
        <v>133.65600000000001</v>
      </c>
      <c r="ED321">
        <v>159.15100000000001</v>
      </c>
      <c r="EE321">
        <v>277.07299999999998</v>
      </c>
      <c r="EF321">
        <v>81.134900000000002</v>
      </c>
      <c r="EG321">
        <v>0</v>
      </c>
      <c r="EH321">
        <v>-5950.26</v>
      </c>
      <c r="EI321">
        <v>0</v>
      </c>
      <c r="EJ321">
        <v>0</v>
      </c>
      <c r="EK321">
        <v>505.55700000000002</v>
      </c>
      <c r="EL321">
        <v>938.41600000000005</v>
      </c>
      <c r="EM321">
        <v>2025.88</v>
      </c>
      <c r="EN321">
        <v>119.621</v>
      </c>
      <c r="EO321">
        <v>-1709.77</v>
      </c>
      <c r="EP321">
        <v>197.28100000000001</v>
      </c>
      <c r="EQ321">
        <v>114.539</v>
      </c>
      <c r="ER321">
        <v>0</v>
      </c>
      <c r="ES321">
        <v>43.1646</v>
      </c>
      <c r="ET321">
        <v>354.98500000000001</v>
      </c>
      <c r="EU321">
        <v>22.24</v>
      </c>
      <c r="EV321">
        <v>14.7</v>
      </c>
      <c r="EW321">
        <v>3.66</v>
      </c>
      <c r="EX321">
        <v>12.08</v>
      </c>
      <c r="EY321">
        <v>0</v>
      </c>
      <c r="EZ321">
        <v>-72.010000000000005</v>
      </c>
      <c r="FA321">
        <v>0</v>
      </c>
      <c r="FB321">
        <v>0</v>
      </c>
      <c r="FC321">
        <v>7.37</v>
      </c>
      <c r="FD321">
        <v>17.37</v>
      </c>
      <c r="FE321">
        <v>27.51</v>
      </c>
      <c r="FF321">
        <v>1.64</v>
      </c>
      <c r="FG321">
        <v>34.56</v>
      </c>
      <c r="FT321">
        <v>0</v>
      </c>
      <c r="FU321">
        <v>0.56546600000000002</v>
      </c>
      <c r="FV321">
        <v>3.1638600000000003E-2</v>
      </c>
      <c r="FW321">
        <v>1.40705E-2</v>
      </c>
      <c r="FX321">
        <v>0</v>
      </c>
      <c r="FY321">
        <v>-0.33510499999999999</v>
      </c>
      <c r="FZ321">
        <v>0</v>
      </c>
      <c r="GA321">
        <v>0</v>
      </c>
      <c r="GB321">
        <v>0.134212</v>
      </c>
      <c r="GC321">
        <v>0.17436199999999999</v>
      </c>
      <c r="GD321">
        <v>0.30364400000000002</v>
      </c>
      <c r="GE321">
        <v>2.03874E-2</v>
      </c>
      <c r="GF321">
        <v>0.90867600000000004</v>
      </c>
      <c r="GG321">
        <v>467.20299999999997</v>
      </c>
      <c r="GH321">
        <v>1161.6600000000001</v>
      </c>
      <c r="GI321">
        <v>277.07299999999998</v>
      </c>
      <c r="GJ321">
        <v>0</v>
      </c>
      <c r="GK321">
        <v>2135</v>
      </c>
      <c r="GL321">
        <v>930.00099999999998</v>
      </c>
      <c r="GM321">
        <v>2637.81</v>
      </c>
      <c r="GN321">
        <v>297.5</v>
      </c>
      <c r="GO321">
        <v>7906.25</v>
      </c>
      <c r="GP321">
        <v>388.90899999999999</v>
      </c>
      <c r="GQ321">
        <v>168.15199999999999</v>
      </c>
      <c r="GR321">
        <v>65.400000000000006</v>
      </c>
      <c r="GS321">
        <v>622.46100000000001</v>
      </c>
      <c r="GT321">
        <v>49.003599999999999</v>
      </c>
      <c r="GU321">
        <v>54.21</v>
      </c>
      <c r="GV321">
        <v>3.66</v>
      </c>
      <c r="GW321">
        <v>39.268300000000004</v>
      </c>
      <c r="GX321">
        <v>31.93</v>
      </c>
      <c r="GY321">
        <v>23.209499999999998</v>
      </c>
      <c r="GZ321">
        <v>36.39</v>
      </c>
      <c r="HA321">
        <v>4.13</v>
      </c>
      <c r="HB321">
        <v>241.80099999999999</v>
      </c>
      <c r="HC321">
        <v>46.4</v>
      </c>
      <c r="HD321">
        <v>54.21</v>
      </c>
      <c r="HE321">
        <v>3.66</v>
      </c>
      <c r="HF321">
        <v>16.100000000000001</v>
      </c>
      <c r="HG321">
        <v>31.93</v>
      </c>
      <c r="HH321">
        <v>18.57</v>
      </c>
      <c r="HI321">
        <v>36.39</v>
      </c>
      <c r="HJ321">
        <v>4.13</v>
      </c>
      <c r="HK321">
        <v>211.39</v>
      </c>
      <c r="ID321">
        <v>0</v>
      </c>
      <c r="IE321">
        <v>2.4539200000000001</v>
      </c>
      <c r="IF321">
        <v>3.1638600000000003E-2</v>
      </c>
      <c r="IG321">
        <v>0</v>
      </c>
      <c r="IH321">
        <v>0.62342900000000001</v>
      </c>
      <c r="II321">
        <v>0.118043</v>
      </c>
      <c r="IJ321">
        <v>0.43196400000000001</v>
      </c>
      <c r="IK321">
        <v>6.2929700000000005E-2</v>
      </c>
      <c r="IL321">
        <v>3.72193</v>
      </c>
      <c r="IM321">
        <v>44.1</v>
      </c>
      <c r="IN321">
        <v>29.8</v>
      </c>
      <c r="IO321">
        <v>14.3</v>
      </c>
      <c r="IP321">
        <v>46.1</v>
      </c>
      <c r="IQ321">
        <v>20</v>
      </c>
      <c r="IR321">
        <v>26.1</v>
      </c>
      <c r="IU321">
        <v>21.11</v>
      </c>
      <c r="IV321">
        <v>31.57</v>
      </c>
      <c r="IW321">
        <v>24.84</v>
      </c>
      <c r="IX321">
        <v>32.69</v>
      </c>
      <c r="IY321">
        <v>21.11</v>
      </c>
      <c r="IZ321">
        <v>31.57</v>
      </c>
      <c r="JA321">
        <v>63.48</v>
      </c>
      <c r="JB321">
        <v>82.661900000000003</v>
      </c>
      <c r="JK321">
        <v>1</v>
      </c>
      <c r="JL321">
        <v>2.8233299999999999</v>
      </c>
      <c r="JM321">
        <v>2.8233299999999999</v>
      </c>
      <c r="JP321">
        <v>4303.6400000000003</v>
      </c>
      <c r="JQ321">
        <v>2.8233299999999999</v>
      </c>
      <c r="JR321">
        <v>0.31</v>
      </c>
      <c r="JS321">
        <v>0.66</v>
      </c>
      <c r="JT321">
        <v>1.79</v>
      </c>
      <c r="JU321">
        <v>0.26</v>
      </c>
      <c r="JV321">
        <v>0.4</v>
      </c>
      <c r="JW321">
        <v>2.17</v>
      </c>
      <c r="JZ321">
        <v>1</v>
      </c>
      <c r="KA321">
        <v>1</v>
      </c>
      <c r="KB321">
        <v>33.214100000000002</v>
      </c>
      <c r="KC321">
        <v>18.940100000000001</v>
      </c>
      <c r="KD321">
        <v>33.212800000000001</v>
      </c>
      <c r="KE321">
        <v>21.256</v>
      </c>
      <c r="KF321">
        <v>50.195</v>
      </c>
      <c r="KG321">
        <v>45.932200000000002</v>
      </c>
      <c r="KJ321">
        <v>27.395099999999999</v>
      </c>
      <c r="KK321">
        <v>37.264899999999997</v>
      </c>
      <c r="KL321">
        <v>55.284100000000002</v>
      </c>
      <c r="KM321">
        <v>16.012</v>
      </c>
      <c r="KN321">
        <v>0</v>
      </c>
      <c r="KO321">
        <v>-968.98299999999995</v>
      </c>
      <c r="KP321">
        <v>0</v>
      </c>
      <c r="KQ321">
        <v>0</v>
      </c>
      <c r="KR321">
        <v>109.703</v>
      </c>
      <c r="KS321">
        <v>186.93700000000001</v>
      </c>
      <c r="KT321">
        <v>413.96499999999997</v>
      </c>
      <c r="KU321">
        <v>26.198699999999999</v>
      </c>
      <c r="KV321">
        <v>-96.2226</v>
      </c>
      <c r="KW321">
        <v>1046.98</v>
      </c>
      <c r="KX321">
        <v>607.86199999999997</v>
      </c>
      <c r="KY321">
        <v>0</v>
      </c>
      <c r="KZ321">
        <v>229.07599999999999</v>
      </c>
      <c r="LA321">
        <v>1883.92</v>
      </c>
      <c r="LB321">
        <v>28.4787</v>
      </c>
      <c r="LC321">
        <v>49.5916</v>
      </c>
      <c r="LD321">
        <v>55.284100000000002</v>
      </c>
      <c r="LE321">
        <v>16.012</v>
      </c>
      <c r="LF321">
        <v>-658.89300000000003</v>
      </c>
      <c r="LG321">
        <v>109.703</v>
      </c>
      <c r="LH321">
        <v>187.92699999999999</v>
      </c>
      <c r="LI321">
        <v>413.96499999999997</v>
      </c>
      <c r="LJ321">
        <v>26.198699999999999</v>
      </c>
      <c r="LK321">
        <v>228.267</v>
      </c>
      <c r="LL321">
        <v>1100.57</v>
      </c>
      <c r="LM321">
        <v>607.86199999999997</v>
      </c>
      <c r="LN321">
        <v>229.07599999999999</v>
      </c>
      <c r="LO321">
        <v>1937.51</v>
      </c>
      <c r="LP321">
        <v>97.323899999999995</v>
      </c>
      <c r="LQ321">
        <v>281.65800000000002</v>
      </c>
      <c r="LR321">
        <v>55.284100000000002</v>
      </c>
      <c r="LS321">
        <v>0</v>
      </c>
      <c r="LT321">
        <v>463.08</v>
      </c>
      <c r="LU321">
        <v>187.226</v>
      </c>
      <c r="LV321">
        <v>544.68899999999996</v>
      </c>
      <c r="LW321">
        <v>71.471400000000003</v>
      </c>
      <c r="LX321">
        <v>1700.73</v>
      </c>
      <c r="LY321">
        <v>2063.9499999999998</v>
      </c>
      <c r="LZ321">
        <v>892.38499999999999</v>
      </c>
      <c r="MA321">
        <v>347.08</v>
      </c>
      <c r="MB321">
        <v>3303.42</v>
      </c>
    </row>
    <row r="322" spans="1:340" x14ac:dyDescent="0.25">
      <c r="A322" s="26">
        <v>44502.653657407405</v>
      </c>
      <c r="B322" t="s">
        <v>1662</v>
      </c>
      <c r="C322" t="s">
        <v>1301</v>
      </c>
      <c r="D322">
        <v>12</v>
      </c>
      <c r="E322">
        <v>1</v>
      </c>
      <c r="F322">
        <v>2100</v>
      </c>
      <c r="G322" t="s">
        <v>87</v>
      </c>
      <c r="H322" t="s">
        <v>393</v>
      </c>
      <c r="I322">
        <v>4.8499999999999996</v>
      </c>
      <c r="J322">
        <v>2</v>
      </c>
      <c r="K322">
        <v>2.2999999999999998</v>
      </c>
      <c r="L322">
        <v>23.8</v>
      </c>
      <c r="O322">
        <v>133.65600000000001</v>
      </c>
      <c r="P322">
        <v>159.15100000000001</v>
      </c>
      <c r="Q322">
        <v>277.07299999999998</v>
      </c>
      <c r="R322">
        <v>81.134900000000002</v>
      </c>
      <c r="S322">
        <v>0</v>
      </c>
      <c r="T322">
        <v>-4374.59</v>
      </c>
      <c r="U322">
        <v>0</v>
      </c>
      <c r="V322">
        <v>0</v>
      </c>
      <c r="W322">
        <v>505.55700000000002</v>
      </c>
      <c r="X322">
        <v>938.41600000000005</v>
      </c>
      <c r="Y322">
        <v>2025.88</v>
      </c>
      <c r="Z322">
        <v>119.621</v>
      </c>
      <c r="AA322">
        <v>-134.1</v>
      </c>
      <c r="AB322">
        <v>651.01499999999999</v>
      </c>
      <c r="AC322">
        <v>197.28100000000001</v>
      </c>
      <c r="AD322">
        <v>114.539</v>
      </c>
      <c r="AE322">
        <v>0</v>
      </c>
      <c r="AF322">
        <v>43.1646</v>
      </c>
      <c r="AG322">
        <v>354.98500000000001</v>
      </c>
      <c r="AH322">
        <v>311.82</v>
      </c>
      <c r="AI322">
        <v>22.24</v>
      </c>
      <c r="AJ322">
        <v>14.7</v>
      </c>
      <c r="AK322">
        <v>3.66</v>
      </c>
      <c r="AL322">
        <v>12.08</v>
      </c>
      <c r="AM322">
        <v>0</v>
      </c>
      <c r="AN322">
        <v>-49.13</v>
      </c>
      <c r="AO322">
        <v>0</v>
      </c>
      <c r="AP322">
        <v>0</v>
      </c>
      <c r="AQ322">
        <v>7.37</v>
      </c>
      <c r="AR322">
        <v>17.37</v>
      </c>
      <c r="AS322">
        <v>27.51</v>
      </c>
      <c r="AT322">
        <v>1.64</v>
      </c>
      <c r="AU322">
        <v>57.44</v>
      </c>
      <c r="AV322">
        <v>52.68</v>
      </c>
      <c r="BI322">
        <v>0</v>
      </c>
      <c r="BJ322">
        <v>0.56546600000000002</v>
      </c>
      <c r="BK322">
        <v>3.1638600000000003E-2</v>
      </c>
      <c r="BL322">
        <v>1.40705E-2</v>
      </c>
      <c r="BM322">
        <v>0</v>
      </c>
      <c r="BN322">
        <v>-8.2006300000000004E-2</v>
      </c>
      <c r="BO322">
        <v>0</v>
      </c>
      <c r="BP322">
        <v>0</v>
      </c>
      <c r="BQ322">
        <v>0.134212</v>
      </c>
      <c r="BR322">
        <v>0.17436199999999999</v>
      </c>
      <c r="BS322">
        <v>0.30364400000000002</v>
      </c>
      <c r="BT322">
        <v>2.03874E-2</v>
      </c>
      <c r="BU322">
        <v>1.16177</v>
      </c>
      <c r="BV322">
        <v>0.61117500000000002</v>
      </c>
      <c r="BW322">
        <v>140.49700000000001</v>
      </c>
      <c r="BX322">
        <v>209.15</v>
      </c>
      <c r="BY322">
        <v>277.07299999999998</v>
      </c>
      <c r="BZ322">
        <v>81.134900000000002</v>
      </c>
      <c r="CA322">
        <v>-4302.38</v>
      </c>
      <c r="CB322">
        <v>505.55700000000002</v>
      </c>
      <c r="CC322">
        <v>943.46699999999998</v>
      </c>
      <c r="CD322">
        <v>2025.88</v>
      </c>
      <c r="CE322">
        <v>119.621</v>
      </c>
      <c r="CF322" s="27">
        <v>6.0639E-5</v>
      </c>
      <c r="CG322">
        <v>707.85500000000002</v>
      </c>
      <c r="CH322">
        <v>207.37899999999999</v>
      </c>
      <c r="CI322">
        <v>114.539</v>
      </c>
      <c r="CJ322">
        <v>43.1646</v>
      </c>
      <c r="CK322">
        <v>365.08300000000003</v>
      </c>
      <c r="CL322">
        <v>321.91800000000001</v>
      </c>
      <c r="CM322">
        <v>23.44</v>
      </c>
      <c r="CN322">
        <v>18.350000000000001</v>
      </c>
      <c r="CO322">
        <v>3.66</v>
      </c>
      <c r="CP322">
        <v>12.08</v>
      </c>
      <c r="CQ322">
        <v>-48.37</v>
      </c>
      <c r="CR322">
        <v>7.37</v>
      </c>
      <c r="CS322">
        <v>17.440000000000001</v>
      </c>
      <c r="CT322">
        <v>27.51</v>
      </c>
      <c r="CU322">
        <v>1.64</v>
      </c>
      <c r="CV322">
        <v>63.12</v>
      </c>
      <c r="CW322">
        <v>57.53</v>
      </c>
      <c r="DH322">
        <v>0</v>
      </c>
      <c r="DI322">
        <v>0.73802199999999996</v>
      </c>
      <c r="DJ322">
        <v>3.1638600000000003E-2</v>
      </c>
      <c r="DK322">
        <v>1.40705E-2</v>
      </c>
      <c r="DL322">
        <v>-8.0562099999999998E-2</v>
      </c>
      <c r="DM322">
        <v>0.134212</v>
      </c>
      <c r="DN322">
        <v>0.17513200000000001</v>
      </c>
      <c r="DO322">
        <v>0.30364400000000002</v>
      </c>
      <c r="DP322">
        <v>2.03874E-2</v>
      </c>
      <c r="DQ322">
        <v>1.3365400000000001</v>
      </c>
      <c r="DR322">
        <v>0.78373099999999996</v>
      </c>
      <c r="DS322" t="s">
        <v>1352</v>
      </c>
      <c r="DT322" t="s">
        <v>670</v>
      </c>
      <c r="DU322" t="s">
        <v>665</v>
      </c>
      <c r="DV322" t="s">
        <v>501</v>
      </c>
      <c r="DW322">
        <v>0.17477000000000001</v>
      </c>
      <c r="DX322">
        <v>0.17255599999999999</v>
      </c>
      <c r="DY322">
        <v>9</v>
      </c>
      <c r="DZ322">
        <v>8.4</v>
      </c>
      <c r="EC322">
        <v>133.65600000000001</v>
      </c>
      <c r="ED322">
        <v>159.15100000000001</v>
      </c>
      <c r="EE322">
        <v>277.07299999999998</v>
      </c>
      <c r="EF322">
        <v>81.134900000000002</v>
      </c>
      <c r="EG322">
        <v>0</v>
      </c>
      <c r="EH322">
        <v>-4374.59</v>
      </c>
      <c r="EI322">
        <v>0</v>
      </c>
      <c r="EJ322">
        <v>0</v>
      </c>
      <c r="EK322">
        <v>505.55700000000002</v>
      </c>
      <c r="EL322">
        <v>938.41600000000005</v>
      </c>
      <c r="EM322">
        <v>2025.88</v>
      </c>
      <c r="EN322">
        <v>119.621</v>
      </c>
      <c r="EO322">
        <v>-134.1</v>
      </c>
      <c r="EP322">
        <v>197.28100000000001</v>
      </c>
      <c r="EQ322">
        <v>114.539</v>
      </c>
      <c r="ER322">
        <v>0</v>
      </c>
      <c r="ES322">
        <v>43.1646</v>
      </c>
      <c r="ET322">
        <v>354.98500000000001</v>
      </c>
      <c r="EU322">
        <v>22.24</v>
      </c>
      <c r="EV322">
        <v>14.7</v>
      </c>
      <c r="EW322">
        <v>3.66</v>
      </c>
      <c r="EX322">
        <v>12.08</v>
      </c>
      <c r="EY322">
        <v>0</v>
      </c>
      <c r="EZ322">
        <v>-49.13</v>
      </c>
      <c r="FA322">
        <v>0</v>
      </c>
      <c r="FB322">
        <v>0</v>
      </c>
      <c r="FC322">
        <v>7.37</v>
      </c>
      <c r="FD322">
        <v>17.37</v>
      </c>
      <c r="FE322">
        <v>27.51</v>
      </c>
      <c r="FF322">
        <v>1.64</v>
      </c>
      <c r="FG322">
        <v>57.44</v>
      </c>
      <c r="FT322">
        <v>0</v>
      </c>
      <c r="FU322">
        <v>0.56546600000000002</v>
      </c>
      <c r="FV322">
        <v>3.1638600000000003E-2</v>
      </c>
      <c r="FW322">
        <v>1.40705E-2</v>
      </c>
      <c r="FX322">
        <v>0</v>
      </c>
      <c r="FY322">
        <v>-8.2006300000000004E-2</v>
      </c>
      <c r="FZ322">
        <v>0</v>
      </c>
      <c r="GA322">
        <v>0</v>
      </c>
      <c r="GB322">
        <v>0.134212</v>
      </c>
      <c r="GC322">
        <v>0.17436199999999999</v>
      </c>
      <c r="GD322">
        <v>0.30364400000000002</v>
      </c>
      <c r="GE322">
        <v>2.03874E-2</v>
      </c>
      <c r="GF322">
        <v>1.16177</v>
      </c>
      <c r="GG322">
        <v>467.20299999999997</v>
      </c>
      <c r="GH322">
        <v>1161.6600000000001</v>
      </c>
      <c r="GI322">
        <v>277.07299999999998</v>
      </c>
      <c r="GJ322">
        <v>0</v>
      </c>
      <c r="GK322">
        <v>2135</v>
      </c>
      <c r="GL322">
        <v>930.00099999999998</v>
      </c>
      <c r="GM322">
        <v>2637.81</v>
      </c>
      <c r="GN322">
        <v>297.5</v>
      </c>
      <c r="GO322">
        <v>7906.25</v>
      </c>
      <c r="GP322">
        <v>388.90899999999999</v>
      </c>
      <c r="GQ322">
        <v>168.15199999999999</v>
      </c>
      <c r="GR322">
        <v>65.400000000000006</v>
      </c>
      <c r="GS322">
        <v>622.46100000000001</v>
      </c>
      <c r="GT322">
        <v>49.003599999999999</v>
      </c>
      <c r="GU322">
        <v>54.21</v>
      </c>
      <c r="GV322">
        <v>3.66</v>
      </c>
      <c r="GW322">
        <v>39.268300000000004</v>
      </c>
      <c r="GX322">
        <v>31.93</v>
      </c>
      <c r="GY322">
        <v>23.209499999999998</v>
      </c>
      <c r="GZ322">
        <v>36.39</v>
      </c>
      <c r="HA322">
        <v>4.13</v>
      </c>
      <c r="HB322">
        <v>241.80099999999999</v>
      </c>
      <c r="HC322">
        <v>46.4</v>
      </c>
      <c r="HD322">
        <v>54.21</v>
      </c>
      <c r="HE322">
        <v>3.66</v>
      </c>
      <c r="HF322">
        <v>16.100000000000001</v>
      </c>
      <c r="HG322">
        <v>31.93</v>
      </c>
      <c r="HH322">
        <v>18.57</v>
      </c>
      <c r="HI322">
        <v>36.39</v>
      </c>
      <c r="HJ322">
        <v>4.13</v>
      </c>
      <c r="HK322">
        <v>211.39</v>
      </c>
      <c r="ID322">
        <v>0</v>
      </c>
      <c r="IE322">
        <v>2.4539200000000001</v>
      </c>
      <c r="IF322">
        <v>3.1638600000000003E-2</v>
      </c>
      <c r="IG322">
        <v>0</v>
      </c>
      <c r="IH322">
        <v>0.62342900000000001</v>
      </c>
      <c r="II322">
        <v>0.118043</v>
      </c>
      <c r="IJ322">
        <v>0.43196400000000001</v>
      </c>
      <c r="IK322">
        <v>6.2929700000000005E-2</v>
      </c>
      <c r="IL322">
        <v>3.72193</v>
      </c>
      <c r="IM322">
        <v>44.1</v>
      </c>
      <c r="IN322">
        <v>20.3</v>
      </c>
      <c r="IO322">
        <v>23.8</v>
      </c>
      <c r="IP322">
        <v>46.1</v>
      </c>
      <c r="IQ322">
        <v>20</v>
      </c>
      <c r="IR322">
        <v>26.1</v>
      </c>
      <c r="IU322">
        <v>21.11</v>
      </c>
      <c r="IV322">
        <v>31.57</v>
      </c>
      <c r="IW322">
        <v>24.84</v>
      </c>
      <c r="IX322">
        <v>32.69</v>
      </c>
      <c r="IY322">
        <v>21.11</v>
      </c>
      <c r="IZ322">
        <v>31.57</v>
      </c>
      <c r="JA322">
        <v>63.48</v>
      </c>
      <c r="JB322">
        <v>82.661900000000003</v>
      </c>
      <c r="JK322">
        <v>1</v>
      </c>
      <c r="JL322">
        <v>2.8233299999999999</v>
      </c>
      <c r="JM322">
        <v>2.8233299999999999</v>
      </c>
      <c r="JP322">
        <v>4303.6400000000003</v>
      </c>
      <c r="JQ322">
        <v>2.8233299999999999</v>
      </c>
      <c r="JR322">
        <v>0.25</v>
      </c>
      <c r="JS322">
        <v>0.42</v>
      </c>
      <c r="JT322">
        <v>2.09</v>
      </c>
      <c r="JU322">
        <v>0.26</v>
      </c>
      <c r="JV322">
        <v>0.4</v>
      </c>
      <c r="JW322">
        <v>2.17</v>
      </c>
      <c r="JZ322">
        <v>1</v>
      </c>
      <c r="KA322">
        <v>1</v>
      </c>
      <c r="KB322">
        <v>33.214100000000002</v>
      </c>
      <c r="KC322">
        <v>18.940100000000001</v>
      </c>
      <c r="KD322">
        <v>33.212800000000001</v>
      </c>
      <c r="KE322">
        <v>21.256</v>
      </c>
      <c r="KF322">
        <v>50.195</v>
      </c>
      <c r="KG322">
        <v>45.932200000000002</v>
      </c>
      <c r="KJ322">
        <v>27.395099999999999</v>
      </c>
      <c r="KK322">
        <v>37.264899999999997</v>
      </c>
      <c r="KL322">
        <v>55.284100000000002</v>
      </c>
      <c r="KM322">
        <v>16.012</v>
      </c>
      <c r="KN322">
        <v>0</v>
      </c>
      <c r="KO322">
        <v>-669.97500000000002</v>
      </c>
      <c r="KP322">
        <v>0</v>
      </c>
      <c r="KQ322">
        <v>0</v>
      </c>
      <c r="KR322">
        <v>109.703</v>
      </c>
      <c r="KS322">
        <v>186.93700000000001</v>
      </c>
      <c r="KT322">
        <v>413.96499999999997</v>
      </c>
      <c r="KU322">
        <v>26.198699999999999</v>
      </c>
      <c r="KV322">
        <v>202.786</v>
      </c>
      <c r="KW322">
        <v>1046.98</v>
      </c>
      <c r="KX322">
        <v>607.86199999999997</v>
      </c>
      <c r="KY322">
        <v>0</v>
      </c>
      <c r="KZ322">
        <v>229.07599999999999</v>
      </c>
      <c r="LA322">
        <v>1883.92</v>
      </c>
      <c r="LB322">
        <v>28.4787</v>
      </c>
      <c r="LC322">
        <v>49.5916</v>
      </c>
      <c r="LD322">
        <v>55.284100000000002</v>
      </c>
      <c r="LE322">
        <v>16.012</v>
      </c>
      <c r="LF322">
        <v>-658.89300000000003</v>
      </c>
      <c r="LG322">
        <v>109.703</v>
      </c>
      <c r="LH322">
        <v>187.92699999999999</v>
      </c>
      <c r="LI322">
        <v>413.96499999999997</v>
      </c>
      <c r="LJ322">
        <v>26.198699999999999</v>
      </c>
      <c r="LK322">
        <v>228.267</v>
      </c>
      <c r="LL322">
        <v>1100.57</v>
      </c>
      <c r="LM322">
        <v>607.86199999999997</v>
      </c>
      <c r="LN322">
        <v>229.07599999999999</v>
      </c>
      <c r="LO322">
        <v>1937.51</v>
      </c>
      <c r="LP322">
        <v>97.323899999999995</v>
      </c>
      <c r="LQ322">
        <v>281.65800000000002</v>
      </c>
      <c r="LR322">
        <v>55.284100000000002</v>
      </c>
      <c r="LS322">
        <v>0</v>
      </c>
      <c r="LT322">
        <v>463.08</v>
      </c>
      <c r="LU322">
        <v>187.226</v>
      </c>
      <c r="LV322">
        <v>544.68899999999996</v>
      </c>
      <c r="LW322">
        <v>71.471400000000003</v>
      </c>
      <c r="LX322">
        <v>1700.73</v>
      </c>
      <c r="LY322">
        <v>2063.9499999999998</v>
      </c>
      <c r="LZ322">
        <v>892.38499999999999</v>
      </c>
      <c r="MA322">
        <v>347.08</v>
      </c>
      <c r="MB322">
        <v>3303.42</v>
      </c>
    </row>
    <row r="323" spans="1:340" x14ac:dyDescent="0.25">
      <c r="A323" s="26">
        <v>44502.654016203705</v>
      </c>
      <c r="B323" t="s">
        <v>1663</v>
      </c>
      <c r="C323" t="s">
        <v>1303</v>
      </c>
      <c r="D323">
        <v>12</v>
      </c>
      <c r="E323">
        <v>1</v>
      </c>
      <c r="F323">
        <v>2100</v>
      </c>
      <c r="G323" t="s">
        <v>87</v>
      </c>
      <c r="H323" t="s">
        <v>393</v>
      </c>
      <c r="I323">
        <v>4.8499999999999996</v>
      </c>
      <c r="J323">
        <v>2</v>
      </c>
      <c r="K323">
        <v>2.2000000000000002</v>
      </c>
      <c r="L323">
        <v>23.9</v>
      </c>
      <c r="O323">
        <v>133.65600000000001</v>
      </c>
      <c r="P323">
        <v>159.15100000000001</v>
      </c>
      <c r="Q323">
        <v>277.07299999999998</v>
      </c>
      <c r="R323">
        <v>81.134900000000002</v>
      </c>
      <c r="S323">
        <v>0</v>
      </c>
      <c r="T323">
        <v>-4330.8500000000004</v>
      </c>
      <c r="U323">
        <v>0</v>
      </c>
      <c r="V323">
        <v>0</v>
      </c>
      <c r="W323">
        <v>505.55700000000002</v>
      </c>
      <c r="X323">
        <v>938.41600000000005</v>
      </c>
      <c r="Y323">
        <v>2025.88</v>
      </c>
      <c r="Z323">
        <v>119.621</v>
      </c>
      <c r="AA323">
        <v>-90.354500000000002</v>
      </c>
      <c r="AB323">
        <v>651.01499999999999</v>
      </c>
      <c r="AC323">
        <v>197.28100000000001</v>
      </c>
      <c r="AD323">
        <v>114.539</v>
      </c>
      <c r="AE323">
        <v>0</v>
      </c>
      <c r="AF323">
        <v>43.1646</v>
      </c>
      <c r="AG323">
        <v>354.98500000000001</v>
      </c>
      <c r="AH323">
        <v>311.82</v>
      </c>
      <c r="AI323">
        <v>22.24</v>
      </c>
      <c r="AJ323">
        <v>14.7</v>
      </c>
      <c r="AK323">
        <v>3.66</v>
      </c>
      <c r="AL323">
        <v>12.08</v>
      </c>
      <c r="AM323">
        <v>0</v>
      </c>
      <c r="AN323">
        <v>-48.66</v>
      </c>
      <c r="AO323">
        <v>0</v>
      </c>
      <c r="AP323">
        <v>0</v>
      </c>
      <c r="AQ323">
        <v>7.37</v>
      </c>
      <c r="AR323">
        <v>17.37</v>
      </c>
      <c r="AS323">
        <v>27.51</v>
      </c>
      <c r="AT323">
        <v>1.64</v>
      </c>
      <c r="AU323">
        <v>57.91</v>
      </c>
      <c r="AV323">
        <v>52.68</v>
      </c>
      <c r="BI323">
        <v>0</v>
      </c>
      <c r="BJ323">
        <v>0.56546600000000002</v>
      </c>
      <c r="BK323">
        <v>3.1638600000000003E-2</v>
      </c>
      <c r="BL323">
        <v>1.40705E-2</v>
      </c>
      <c r="BM323">
        <v>0</v>
      </c>
      <c r="BN323">
        <v>-8.11862E-2</v>
      </c>
      <c r="BO323">
        <v>0</v>
      </c>
      <c r="BP323">
        <v>0</v>
      </c>
      <c r="BQ323">
        <v>0.134212</v>
      </c>
      <c r="BR323">
        <v>0.17436199999999999</v>
      </c>
      <c r="BS323">
        <v>0.30364400000000002</v>
      </c>
      <c r="BT323">
        <v>2.03874E-2</v>
      </c>
      <c r="BU323">
        <v>1.16259</v>
      </c>
      <c r="BV323">
        <v>0.61117500000000002</v>
      </c>
      <c r="BW323">
        <v>140.49700000000001</v>
      </c>
      <c r="BX323">
        <v>209.15</v>
      </c>
      <c r="BY323">
        <v>277.07299999999998</v>
      </c>
      <c r="BZ323">
        <v>81.134900000000002</v>
      </c>
      <c r="CA323">
        <v>-4302.38</v>
      </c>
      <c r="CB323">
        <v>505.55700000000002</v>
      </c>
      <c r="CC323">
        <v>943.46699999999998</v>
      </c>
      <c r="CD323">
        <v>2025.88</v>
      </c>
      <c r="CE323">
        <v>119.621</v>
      </c>
      <c r="CF323" s="27">
        <v>6.0639E-5</v>
      </c>
      <c r="CG323">
        <v>707.85500000000002</v>
      </c>
      <c r="CH323">
        <v>207.37899999999999</v>
      </c>
      <c r="CI323">
        <v>114.539</v>
      </c>
      <c r="CJ323">
        <v>43.1646</v>
      </c>
      <c r="CK323">
        <v>365.08300000000003</v>
      </c>
      <c r="CL323">
        <v>321.91800000000001</v>
      </c>
      <c r="CM323">
        <v>23.44</v>
      </c>
      <c r="CN323">
        <v>18.350000000000001</v>
      </c>
      <c r="CO323">
        <v>3.66</v>
      </c>
      <c r="CP323">
        <v>12.08</v>
      </c>
      <c r="CQ323">
        <v>-48.37</v>
      </c>
      <c r="CR323">
        <v>7.37</v>
      </c>
      <c r="CS323">
        <v>17.440000000000001</v>
      </c>
      <c r="CT323">
        <v>27.51</v>
      </c>
      <c r="CU323">
        <v>1.64</v>
      </c>
      <c r="CV323">
        <v>63.12</v>
      </c>
      <c r="CW323">
        <v>57.53</v>
      </c>
      <c r="DH323">
        <v>0</v>
      </c>
      <c r="DI323">
        <v>0.73802199999999996</v>
      </c>
      <c r="DJ323">
        <v>3.1638600000000003E-2</v>
      </c>
      <c r="DK323">
        <v>1.40705E-2</v>
      </c>
      <c r="DL323">
        <v>-8.0562099999999998E-2</v>
      </c>
      <c r="DM323">
        <v>0.134212</v>
      </c>
      <c r="DN323">
        <v>0.17513200000000001</v>
      </c>
      <c r="DO323">
        <v>0.30364400000000002</v>
      </c>
      <c r="DP323">
        <v>2.03874E-2</v>
      </c>
      <c r="DQ323">
        <v>1.3365400000000001</v>
      </c>
      <c r="DR323">
        <v>0.78373099999999996</v>
      </c>
      <c r="DS323" t="s">
        <v>1352</v>
      </c>
      <c r="DT323" t="s">
        <v>670</v>
      </c>
      <c r="DU323" t="s">
        <v>665</v>
      </c>
      <c r="DV323" t="s">
        <v>501</v>
      </c>
      <c r="DW323">
        <v>0.17394999999999999</v>
      </c>
      <c r="DX323">
        <v>0.17255599999999999</v>
      </c>
      <c r="DY323">
        <v>8.3000000000000007</v>
      </c>
      <c r="DZ323">
        <v>8.4</v>
      </c>
      <c r="EC323">
        <v>133.65600000000001</v>
      </c>
      <c r="ED323">
        <v>159.15100000000001</v>
      </c>
      <c r="EE323">
        <v>277.07299999999998</v>
      </c>
      <c r="EF323">
        <v>81.134900000000002</v>
      </c>
      <c r="EG323">
        <v>0</v>
      </c>
      <c r="EH323">
        <v>-4330.8500000000004</v>
      </c>
      <c r="EI323">
        <v>0</v>
      </c>
      <c r="EJ323">
        <v>0</v>
      </c>
      <c r="EK323">
        <v>505.55700000000002</v>
      </c>
      <c r="EL323">
        <v>938.41600000000005</v>
      </c>
      <c r="EM323">
        <v>2025.88</v>
      </c>
      <c r="EN323">
        <v>119.621</v>
      </c>
      <c r="EO323">
        <v>-90.354500000000002</v>
      </c>
      <c r="EP323">
        <v>197.28100000000001</v>
      </c>
      <c r="EQ323">
        <v>114.539</v>
      </c>
      <c r="ER323">
        <v>0</v>
      </c>
      <c r="ES323">
        <v>43.1646</v>
      </c>
      <c r="ET323">
        <v>354.98500000000001</v>
      </c>
      <c r="EU323">
        <v>22.24</v>
      </c>
      <c r="EV323">
        <v>14.7</v>
      </c>
      <c r="EW323">
        <v>3.66</v>
      </c>
      <c r="EX323">
        <v>12.08</v>
      </c>
      <c r="EY323">
        <v>0</v>
      </c>
      <c r="EZ323">
        <v>-48.66</v>
      </c>
      <c r="FA323">
        <v>0</v>
      </c>
      <c r="FB323">
        <v>0</v>
      </c>
      <c r="FC323">
        <v>7.37</v>
      </c>
      <c r="FD323">
        <v>17.37</v>
      </c>
      <c r="FE323">
        <v>27.51</v>
      </c>
      <c r="FF323">
        <v>1.64</v>
      </c>
      <c r="FG323">
        <v>57.91</v>
      </c>
      <c r="FT323">
        <v>0</v>
      </c>
      <c r="FU323">
        <v>0.56546600000000002</v>
      </c>
      <c r="FV323">
        <v>3.1638600000000003E-2</v>
      </c>
      <c r="FW323">
        <v>1.40705E-2</v>
      </c>
      <c r="FX323">
        <v>0</v>
      </c>
      <c r="FY323">
        <v>-8.11862E-2</v>
      </c>
      <c r="FZ323">
        <v>0</v>
      </c>
      <c r="GA323">
        <v>0</v>
      </c>
      <c r="GB323">
        <v>0.134212</v>
      </c>
      <c r="GC323">
        <v>0.17436199999999999</v>
      </c>
      <c r="GD323">
        <v>0.30364400000000002</v>
      </c>
      <c r="GE323">
        <v>2.03874E-2</v>
      </c>
      <c r="GF323">
        <v>1.16259</v>
      </c>
      <c r="GG323">
        <v>467.20299999999997</v>
      </c>
      <c r="GH323">
        <v>1161.6600000000001</v>
      </c>
      <c r="GI323">
        <v>277.07299999999998</v>
      </c>
      <c r="GJ323">
        <v>0</v>
      </c>
      <c r="GK323">
        <v>2135</v>
      </c>
      <c r="GL323">
        <v>930.00099999999998</v>
      </c>
      <c r="GM323">
        <v>2637.81</v>
      </c>
      <c r="GN323">
        <v>297.5</v>
      </c>
      <c r="GO323">
        <v>7906.25</v>
      </c>
      <c r="GP323">
        <v>388.90899999999999</v>
      </c>
      <c r="GQ323">
        <v>168.15199999999999</v>
      </c>
      <c r="GR323">
        <v>65.400000000000006</v>
      </c>
      <c r="GS323">
        <v>622.46100000000001</v>
      </c>
      <c r="GT323">
        <v>49.003599999999999</v>
      </c>
      <c r="GU323">
        <v>54.21</v>
      </c>
      <c r="GV323">
        <v>3.66</v>
      </c>
      <c r="GW323">
        <v>39.268300000000004</v>
      </c>
      <c r="GX323">
        <v>31.93</v>
      </c>
      <c r="GY323">
        <v>23.209499999999998</v>
      </c>
      <c r="GZ323">
        <v>36.39</v>
      </c>
      <c r="HA323">
        <v>4.13</v>
      </c>
      <c r="HB323">
        <v>241.80099999999999</v>
      </c>
      <c r="HC323">
        <v>46.4</v>
      </c>
      <c r="HD323">
        <v>54.21</v>
      </c>
      <c r="HE323">
        <v>3.66</v>
      </c>
      <c r="HF323">
        <v>16.100000000000001</v>
      </c>
      <c r="HG323">
        <v>31.93</v>
      </c>
      <c r="HH323">
        <v>18.57</v>
      </c>
      <c r="HI323">
        <v>36.39</v>
      </c>
      <c r="HJ323">
        <v>4.13</v>
      </c>
      <c r="HK323">
        <v>211.39</v>
      </c>
      <c r="ID323">
        <v>0</v>
      </c>
      <c r="IE323">
        <v>2.4539200000000001</v>
      </c>
      <c r="IF323">
        <v>3.1638600000000003E-2</v>
      </c>
      <c r="IG323">
        <v>0</v>
      </c>
      <c r="IH323">
        <v>0.62342900000000001</v>
      </c>
      <c r="II323">
        <v>0.118043</v>
      </c>
      <c r="IJ323">
        <v>0.43196400000000001</v>
      </c>
      <c r="IK323">
        <v>6.2929700000000005E-2</v>
      </c>
      <c r="IL323">
        <v>3.72193</v>
      </c>
      <c r="IM323">
        <v>44.1</v>
      </c>
      <c r="IN323">
        <v>20.2</v>
      </c>
      <c r="IO323">
        <v>23.9</v>
      </c>
      <c r="IP323">
        <v>46.1</v>
      </c>
      <c r="IQ323">
        <v>20</v>
      </c>
      <c r="IR323">
        <v>26.1</v>
      </c>
      <c r="IU323">
        <v>21.11</v>
      </c>
      <c r="IV323">
        <v>31.57</v>
      </c>
      <c r="IW323">
        <v>24.84</v>
      </c>
      <c r="IX323">
        <v>32.69</v>
      </c>
      <c r="IY323">
        <v>21.11</v>
      </c>
      <c r="IZ323">
        <v>31.57</v>
      </c>
      <c r="JA323">
        <v>63.48</v>
      </c>
      <c r="JB323">
        <v>82.661900000000003</v>
      </c>
      <c r="JK323">
        <v>1</v>
      </c>
      <c r="JL323">
        <v>2.8233299999999999</v>
      </c>
      <c r="JM323">
        <v>2.8233299999999999</v>
      </c>
      <c r="JP323">
        <v>4303.6400000000003</v>
      </c>
      <c r="JQ323">
        <v>2.8233299999999999</v>
      </c>
      <c r="JR323">
        <v>0.25</v>
      </c>
      <c r="JS323">
        <v>0.41</v>
      </c>
      <c r="JT323">
        <v>2.09</v>
      </c>
      <c r="JU323">
        <v>0.26</v>
      </c>
      <c r="JV323">
        <v>0.4</v>
      </c>
      <c r="JW323">
        <v>2.17</v>
      </c>
      <c r="JZ323">
        <v>1</v>
      </c>
      <c r="KA323">
        <v>1</v>
      </c>
      <c r="KB323">
        <v>33.214100000000002</v>
      </c>
      <c r="KC323">
        <v>18.940100000000001</v>
      </c>
      <c r="KD323">
        <v>33.212800000000001</v>
      </c>
      <c r="KE323">
        <v>21.256</v>
      </c>
      <c r="KF323">
        <v>50.195</v>
      </c>
      <c r="KG323">
        <v>45.932200000000002</v>
      </c>
      <c r="KJ323">
        <v>27.395099999999999</v>
      </c>
      <c r="KK323">
        <v>37.264899999999997</v>
      </c>
      <c r="KL323">
        <v>55.284100000000002</v>
      </c>
      <c r="KM323">
        <v>16.012</v>
      </c>
      <c r="KN323">
        <v>0</v>
      </c>
      <c r="KO323">
        <v>-663.27499999999998</v>
      </c>
      <c r="KP323">
        <v>0</v>
      </c>
      <c r="KQ323">
        <v>0</v>
      </c>
      <c r="KR323">
        <v>109.703</v>
      </c>
      <c r="KS323">
        <v>186.93700000000001</v>
      </c>
      <c r="KT323">
        <v>413.96499999999997</v>
      </c>
      <c r="KU323">
        <v>26.198699999999999</v>
      </c>
      <c r="KV323">
        <v>209.48500000000001</v>
      </c>
      <c r="KW323">
        <v>1046.98</v>
      </c>
      <c r="KX323">
        <v>607.86199999999997</v>
      </c>
      <c r="KY323">
        <v>0</v>
      </c>
      <c r="KZ323">
        <v>229.07599999999999</v>
      </c>
      <c r="LA323">
        <v>1883.92</v>
      </c>
      <c r="LB323">
        <v>28.4787</v>
      </c>
      <c r="LC323">
        <v>49.5916</v>
      </c>
      <c r="LD323">
        <v>55.284100000000002</v>
      </c>
      <c r="LE323">
        <v>16.012</v>
      </c>
      <c r="LF323">
        <v>-658.89300000000003</v>
      </c>
      <c r="LG323">
        <v>109.703</v>
      </c>
      <c r="LH323">
        <v>187.92699999999999</v>
      </c>
      <c r="LI323">
        <v>413.96499999999997</v>
      </c>
      <c r="LJ323">
        <v>26.198699999999999</v>
      </c>
      <c r="LK323">
        <v>228.267</v>
      </c>
      <c r="LL323">
        <v>1100.57</v>
      </c>
      <c r="LM323">
        <v>607.86199999999997</v>
      </c>
      <c r="LN323">
        <v>229.07599999999999</v>
      </c>
      <c r="LO323">
        <v>1937.51</v>
      </c>
      <c r="LP323">
        <v>97.323899999999995</v>
      </c>
      <c r="LQ323">
        <v>281.65800000000002</v>
      </c>
      <c r="LR323">
        <v>55.284100000000002</v>
      </c>
      <c r="LS323">
        <v>0</v>
      </c>
      <c r="LT323">
        <v>463.08</v>
      </c>
      <c r="LU323">
        <v>187.226</v>
      </c>
      <c r="LV323">
        <v>544.68899999999996</v>
      </c>
      <c r="LW323">
        <v>71.471400000000003</v>
      </c>
      <c r="LX323">
        <v>1700.73</v>
      </c>
      <c r="LY323">
        <v>2063.9499999999998</v>
      </c>
      <c r="LZ323">
        <v>892.38499999999999</v>
      </c>
      <c r="MA323">
        <v>347.08</v>
      </c>
      <c r="MB323">
        <v>3303.42</v>
      </c>
    </row>
    <row r="324" spans="1:340" x14ac:dyDescent="0.25">
      <c r="A324" s="26">
        <v>44502.654363425929</v>
      </c>
      <c r="B324" t="s">
        <v>1664</v>
      </c>
      <c r="C324" t="s">
        <v>1305</v>
      </c>
      <c r="D324">
        <v>12</v>
      </c>
      <c r="E324">
        <v>1</v>
      </c>
      <c r="F324">
        <v>2100</v>
      </c>
      <c r="G324" t="s">
        <v>87</v>
      </c>
      <c r="H324" t="s">
        <v>393</v>
      </c>
      <c r="I324">
        <v>4.8499999999999996</v>
      </c>
      <c r="J324">
        <v>2</v>
      </c>
      <c r="K324">
        <v>1.7</v>
      </c>
      <c r="L324">
        <v>24.4</v>
      </c>
      <c r="O324">
        <v>133.65600000000001</v>
      </c>
      <c r="P324">
        <v>159.15100000000001</v>
      </c>
      <c r="Q324">
        <v>277.07299999999998</v>
      </c>
      <c r="R324">
        <v>81.134900000000002</v>
      </c>
      <c r="S324">
        <v>0</v>
      </c>
      <c r="T324">
        <v>-4240.49</v>
      </c>
      <c r="U324">
        <v>0</v>
      </c>
      <c r="V324">
        <v>0</v>
      </c>
      <c r="W324">
        <v>505.55700000000002</v>
      </c>
      <c r="X324">
        <v>938.41600000000005</v>
      </c>
      <c r="Y324">
        <v>2025.88</v>
      </c>
      <c r="Z324">
        <v>119.621</v>
      </c>
      <c r="AA324">
        <v>8.5851099999999995E-4</v>
      </c>
      <c r="AB324">
        <v>651.01499999999999</v>
      </c>
      <c r="AC324">
        <v>197.28100000000001</v>
      </c>
      <c r="AD324">
        <v>114.539</v>
      </c>
      <c r="AE324">
        <v>0</v>
      </c>
      <c r="AF324">
        <v>43.1646</v>
      </c>
      <c r="AG324">
        <v>354.98500000000001</v>
      </c>
      <c r="AH324">
        <v>311.82</v>
      </c>
      <c r="AI324">
        <v>22.24</v>
      </c>
      <c r="AJ324">
        <v>14.7</v>
      </c>
      <c r="AK324">
        <v>3.66</v>
      </c>
      <c r="AL324">
        <v>12.08</v>
      </c>
      <c r="AM324">
        <v>0</v>
      </c>
      <c r="AN324">
        <v>-47.69</v>
      </c>
      <c r="AO324">
        <v>0</v>
      </c>
      <c r="AP324">
        <v>0</v>
      </c>
      <c r="AQ324">
        <v>7.37</v>
      </c>
      <c r="AR324">
        <v>17.37</v>
      </c>
      <c r="AS324">
        <v>27.51</v>
      </c>
      <c r="AT324">
        <v>1.64</v>
      </c>
      <c r="AU324">
        <v>58.88</v>
      </c>
      <c r="AV324">
        <v>52.68</v>
      </c>
      <c r="BI324">
        <v>0</v>
      </c>
      <c r="BJ324">
        <v>0.56546600000000002</v>
      </c>
      <c r="BK324">
        <v>3.1638600000000003E-2</v>
      </c>
      <c r="BL324">
        <v>1.40705E-2</v>
      </c>
      <c r="BM324">
        <v>0</v>
      </c>
      <c r="BN324">
        <v>-7.9618599999999998E-2</v>
      </c>
      <c r="BO324">
        <v>0</v>
      </c>
      <c r="BP324">
        <v>0</v>
      </c>
      <c r="BQ324">
        <v>0.134212</v>
      </c>
      <c r="BR324">
        <v>0.17436199999999999</v>
      </c>
      <c r="BS324">
        <v>0.30364400000000002</v>
      </c>
      <c r="BT324">
        <v>2.03874E-2</v>
      </c>
      <c r="BU324">
        <v>1.1641600000000001</v>
      </c>
      <c r="BV324">
        <v>0.61117500000000002</v>
      </c>
      <c r="BW324">
        <v>140.49700000000001</v>
      </c>
      <c r="BX324">
        <v>209.15</v>
      </c>
      <c r="BY324">
        <v>277.07299999999998</v>
      </c>
      <c r="BZ324">
        <v>81.134900000000002</v>
      </c>
      <c r="CA324">
        <v>-4302.38</v>
      </c>
      <c r="CB324">
        <v>505.55700000000002</v>
      </c>
      <c r="CC324">
        <v>943.46699999999998</v>
      </c>
      <c r="CD324">
        <v>2025.88</v>
      </c>
      <c r="CE324">
        <v>119.621</v>
      </c>
      <c r="CF324" s="27">
        <v>6.0639E-5</v>
      </c>
      <c r="CG324">
        <v>707.85500000000002</v>
      </c>
      <c r="CH324">
        <v>207.37899999999999</v>
      </c>
      <c r="CI324">
        <v>114.539</v>
      </c>
      <c r="CJ324">
        <v>43.1646</v>
      </c>
      <c r="CK324">
        <v>365.08300000000003</v>
      </c>
      <c r="CL324">
        <v>321.91800000000001</v>
      </c>
      <c r="CM324">
        <v>23.44</v>
      </c>
      <c r="CN324">
        <v>18.350000000000001</v>
      </c>
      <c r="CO324">
        <v>3.66</v>
      </c>
      <c r="CP324">
        <v>12.08</v>
      </c>
      <c r="CQ324">
        <v>-48.37</v>
      </c>
      <c r="CR324">
        <v>7.37</v>
      </c>
      <c r="CS324">
        <v>17.440000000000001</v>
      </c>
      <c r="CT324">
        <v>27.51</v>
      </c>
      <c r="CU324">
        <v>1.64</v>
      </c>
      <c r="CV324">
        <v>63.12</v>
      </c>
      <c r="CW324">
        <v>57.53</v>
      </c>
      <c r="DH324">
        <v>0</v>
      </c>
      <c r="DI324">
        <v>0.73802199999999996</v>
      </c>
      <c r="DJ324">
        <v>3.1638600000000003E-2</v>
      </c>
      <c r="DK324">
        <v>1.40705E-2</v>
      </c>
      <c r="DL324">
        <v>-8.0562099999999998E-2</v>
      </c>
      <c r="DM324">
        <v>0.134212</v>
      </c>
      <c r="DN324">
        <v>0.17513200000000001</v>
      </c>
      <c r="DO324">
        <v>0.30364400000000002</v>
      </c>
      <c r="DP324">
        <v>2.03874E-2</v>
      </c>
      <c r="DQ324">
        <v>1.3365400000000001</v>
      </c>
      <c r="DR324">
        <v>0.78373099999999996</v>
      </c>
      <c r="DS324" t="s">
        <v>1352</v>
      </c>
      <c r="DT324" t="s">
        <v>670</v>
      </c>
      <c r="DU324" t="s">
        <v>665</v>
      </c>
      <c r="DV324" t="s">
        <v>501</v>
      </c>
      <c r="DW324">
        <v>0.17238200000000001</v>
      </c>
      <c r="DX324">
        <v>0.17255599999999999</v>
      </c>
      <c r="DY324">
        <v>6.7</v>
      </c>
      <c r="DZ324">
        <v>8.4</v>
      </c>
      <c r="EC324">
        <v>133.65600000000001</v>
      </c>
      <c r="ED324">
        <v>159.15100000000001</v>
      </c>
      <c r="EE324">
        <v>277.07299999999998</v>
      </c>
      <c r="EF324">
        <v>81.134900000000002</v>
      </c>
      <c r="EG324">
        <v>0</v>
      </c>
      <c r="EH324">
        <v>-4240.49</v>
      </c>
      <c r="EI324">
        <v>0</v>
      </c>
      <c r="EJ324">
        <v>0</v>
      </c>
      <c r="EK324">
        <v>505.55700000000002</v>
      </c>
      <c r="EL324">
        <v>938.41600000000005</v>
      </c>
      <c r="EM324">
        <v>2025.88</v>
      </c>
      <c r="EN324">
        <v>119.621</v>
      </c>
      <c r="EO324">
        <v>8.5851099999999995E-4</v>
      </c>
      <c r="EP324">
        <v>197.28100000000001</v>
      </c>
      <c r="EQ324">
        <v>114.539</v>
      </c>
      <c r="ER324">
        <v>0</v>
      </c>
      <c r="ES324">
        <v>43.1646</v>
      </c>
      <c r="ET324">
        <v>354.98500000000001</v>
      </c>
      <c r="EU324">
        <v>22.24</v>
      </c>
      <c r="EV324">
        <v>14.7</v>
      </c>
      <c r="EW324">
        <v>3.66</v>
      </c>
      <c r="EX324">
        <v>12.08</v>
      </c>
      <c r="EY324">
        <v>0</v>
      </c>
      <c r="EZ324">
        <v>-47.69</v>
      </c>
      <c r="FA324">
        <v>0</v>
      </c>
      <c r="FB324">
        <v>0</v>
      </c>
      <c r="FC324">
        <v>7.37</v>
      </c>
      <c r="FD324">
        <v>17.37</v>
      </c>
      <c r="FE324">
        <v>27.51</v>
      </c>
      <c r="FF324">
        <v>1.64</v>
      </c>
      <c r="FG324">
        <v>58.88</v>
      </c>
      <c r="FT324">
        <v>0</v>
      </c>
      <c r="FU324">
        <v>0.56546600000000002</v>
      </c>
      <c r="FV324">
        <v>3.1638600000000003E-2</v>
      </c>
      <c r="FW324">
        <v>1.40705E-2</v>
      </c>
      <c r="FX324">
        <v>0</v>
      </c>
      <c r="FY324">
        <v>-7.9618599999999998E-2</v>
      </c>
      <c r="FZ324">
        <v>0</v>
      </c>
      <c r="GA324">
        <v>0</v>
      </c>
      <c r="GB324">
        <v>0.134212</v>
      </c>
      <c r="GC324">
        <v>0.17436199999999999</v>
      </c>
      <c r="GD324">
        <v>0.30364400000000002</v>
      </c>
      <c r="GE324">
        <v>2.03874E-2</v>
      </c>
      <c r="GF324">
        <v>1.1641600000000001</v>
      </c>
      <c r="GG324">
        <v>467.20299999999997</v>
      </c>
      <c r="GH324">
        <v>1161.6600000000001</v>
      </c>
      <c r="GI324">
        <v>277.07299999999998</v>
      </c>
      <c r="GJ324">
        <v>0</v>
      </c>
      <c r="GK324">
        <v>2135</v>
      </c>
      <c r="GL324">
        <v>930.00099999999998</v>
      </c>
      <c r="GM324">
        <v>2637.81</v>
      </c>
      <c r="GN324">
        <v>297.5</v>
      </c>
      <c r="GO324">
        <v>7906.25</v>
      </c>
      <c r="GP324">
        <v>388.90899999999999</v>
      </c>
      <c r="GQ324">
        <v>168.15199999999999</v>
      </c>
      <c r="GR324">
        <v>65.400000000000006</v>
      </c>
      <c r="GS324">
        <v>622.46100000000001</v>
      </c>
      <c r="GT324">
        <v>49.003599999999999</v>
      </c>
      <c r="GU324">
        <v>54.21</v>
      </c>
      <c r="GV324">
        <v>3.66</v>
      </c>
      <c r="GW324">
        <v>39.268300000000004</v>
      </c>
      <c r="GX324">
        <v>31.93</v>
      </c>
      <c r="GY324">
        <v>23.209499999999998</v>
      </c>
      <c r="GZ324">
        <v>36.39</v>
      </c>
      <c r="HA324">
        <v>4.13</v>
      </c>
      <c r="HB324">
        <v>241.80099999999999</v>
      </c>
      <c r="HC324">
        <v>46.4</v>
      </c>
      <c r="HD324">
        <v>54.21</v>
      </c>
      <c r="HE324">
        <v>3.66</v>
      </c>
      <c r="HF324">
        <v>16.100000000000001</v>
      </c>
      <c r="HG324">
        <v>31.93</v>
      </c>
      <c r="HH324">
        <v>18.57</v>
      </c>
      <c r="HI324">
        <v>36.39</v>
      </c>
      <c r="HJ324">
        <v>4.13</v>
      </c>
      <c r="HK324">
        <v>211.39</v>
      </c>
      <c r="ID324">
        <v>0</v>
      </c>
      <c r="IE324">
        <v>2.4539200000000001</v>
      </c>
      <c r="IF324">
        <v>3.1638600000000003E-2</v>
      </c>
      <c r="IG324">
        <v>0</v>
      </c>
      <c r="IH324">
        <v>0.62342900000000001</v>
      </c>
      <c r="II324">
        <v>0.118043</v>
      </c>
      <c r="IJ324">
        <v>0.43196400000000001</v>
      </c>
      <c r="IK324">
        <v>6.2929700000000005E-2</v>
      </c>
      <c r="IL324">
        <v>3.72193</v>
      </c>
      <c r="IM324">
        <v>44.1</v>
      </c>
      <c r="IN324">
        <v>19.7</v>
      </c>
      <c r="IO324">
        <v>24.4</v>
      </c>
      <c r="IP324">
        <v>46.1</v>
      </c>
      <c r="IQ324">
        <v>20</v>
      </c>
      <c r="IR324">
        <v>26.1</v>
      </c>
      <c r="IU324">
        <v>21.11</v>
      </c>
      <c r="IV324">
        <v>31.57</v>
      </c>
      <c r="IW324">
        <v>24.84</v>
      </c>
      <c r="IX324">
        <v>32.69</v>
      </c>
      <c r="IY324">
        <v>21.11</v>
      </c>
      <c r="IZ324">
        <v>31.57</v>
      </c>
      <c r="JA324">
        <v>63.48</v>
      </c>
      <c r="JB324">
        <v>82.661900000000003</v>
      </c>
      <c r="JK324">
        <v>1</v>
      </c>
      <c r="JL324">
        <v>2.7296999999999998</v>
      </c>
      <c r="JM324">
        <v>2.7296999999999998</v>
      </c>
      <c r="JP324">
        <v>4303.6400000000003</v>
      </c>
      <c r="JQ324">
        <v>2.8233299999999999</v>
      </c>
      <c r="JR324">
        <v>0.25</v>
      </c>
      <c r="JS324">
        <v>0.4</v>
      </c>
      <c r="JT324">
        <v>2.11</v>
      </c>
      <c r="JU324">
        <v>0.26</v>
      </c>
      <c r="JV324">
        <v>0.4</v>
      </c>
      <c r="JW324">
        <v>2.17</v>
      </c>
      <c r="JZ324">
        <v>1</v>
      </c>
      <c r="KA324">
        <v>1</v>
      </c>
      <c r="KB324">
        <v>33.214100000000002</v>
      </c>
      <c r="KC324">
        <v>18.940100000000001</v>
      </c>
      <c r="KD324">
        <v>33.212800000000001</v>
      </c>
      <c r="KE324">
        <v>21.256</v>
      </c>
      <c r="KF324">
        <v>50.195</v>
      </c>
      <c r="KG324">
        <v>45.932200000000002</v>
      </c>
      <c r="KJ324">
        <v>27.395099999999999</v>
      </c>
      <c r="KK324">
        <v>37.264899999999997</v>
      </c>
      <c r="KL324">
        <v>55.284100000000002</v>
      </c>
      <c r="KM324">
        <v>16.012</v>
      </c>
      <c r="KN324">
        <v>0</v>
      </c>
      <c r="KO324">
        <v>-649.553</v>
      </c>
      <c r="KP324">
        <v>0</v>
      </c>
      <c r="KQ324">
        <v>0</v>
      </c>
      <c r="KR324">
        <v>109.703</v>
      </c>
      <c r="KS324">
        <v>186.93700000000001</v>
      </c>
      <c r="KT324">
        <v>413.96499999999997</v>
      </c>
      <c r="KU324">
        <v>26.198699999999999</v>
      </c>
      <c r="KV324">
        <v>223.208</v>
      </c>
      <c r="KW324">
        <v>1046.98</v>
      </c>
      <c r="KX324">
        <v>607.86199999999997</v>
      </c>
      <c r="KY324">
        <v>0</v>
      </c>
      <c r="KZ324">
        <v>229.07599999999999</v>
      </c>
      <c r="LA324">
        <v>1883.92</v>
      </c>
      <c r="LB324">
        <v>28.4787</v>
      </c>
      <c r="LC324">
        <v>49.5916</v>
      </c>
      <c r="LD324">
        <v>55.284100000000002</v>
      </c>
      <c r="LE324">
        <v>16.012</v>
      </c>
      <c r="LF324">
        <v>-658.89300000000003</v>
      </c>
      <c r="LG324">
        <v>109.703</v>
      </c>
      <c r="LH324">
        <v>187.92699999999999</v>
      </c>
      <c r="LI324">
        <v>413.96499999999997</v>
      </c>
      <c r="LJ324">
        <v>26.198699999999999</v>
      </c>
      <c r="LK324">
        <v>228.267</v>
      </c>
      <c r="LL324">
        <v>1100.57</v>
      </c>
      <c r="LM324">
        <v>607.86199999999997</v>
      </c>
      <c r="LN324">
        <v>229.07599999999999</v>
      </c>
      <c r="LO324">
        <v>1937.51</v>
      </c>
      <c r="LP324">
        <v>97.323899999999995</v>
      </c>
      <c r="LQ324">
        <v>281.65800000000002</v>
      </c>
      <c r="LR324">
        <v>55.284100000000002</v>
      </c>
      <c r="LS324">
        <v>0</v>
      </c>
      <c r="LT324">
        <v>463.08</v>
      </c>
      <c r="LU324">
        <v>187.226</v>
      </c>
      <c r="LV324">
        <v>544.68899999999996</v>
      </c>
      <c r="LW324">
        <v>71.471400000000003</v>
      </c>
      <c r="LX324">
        <v>1700.73</v>
      </c>
      <c r="LY324">
        <v>2063.9499999999998</v>
      </c>
      <c r="LZ324">
        <v>892.38499999999999</v>
      </c>
      <c r="MA324">
        <v>347.08</v>
      </c>
      <c r="MB324">
        <v>3303.42</v>
      </c>
    </row>
    <row r="325" spans="1:340" x14ac:dyDescent="0.25">
      <c r="A325" s="26">
        <v>44502.654722222222</v>
      </c>
      <c r="B325" t="s">
        <v>1665</v>
      </c>
      <c r="C325" t="s">
        <v>1307</v>
      </c>
      <c r="D325">
        <v>12</v>
      </c>
      <c r="E325">
        <v>1</v>
      </c>
      <c r="F325">
        <v>2100</v>
      </c>
      <c r="G325" t="s">
        <v>87</v>
      </c>
      <c r="H325" t="s">
        <v>393</v>
      </c>
      <c r="I325">
        <v>4.8499999999999996</v>
      </c>
      <c r="J325">
        <v>2</v>
      </c>
      <c r="K325">
        <v>3.5</v>
      </c>
      <c r="L325">
        <v>22.6</v>
      </c>
      <c r="O325">
        <v>133.65600000000001</v>
      </c>
      <c r="P325">
        <v>159.15100000000001</v>
      </c>
      <c r="Q325">
        <v>277.07299999999998</v>
      </c>
      <c r="R325">
        <v>81.134900000000002</v>
      </c>
      <c r="S325">
        <v>0</v>
      </c>
      <c r="T325">
        <v>-4240.49</v>
      </c>
      <c r="U325">
        <v>0</v>
      </c>
      <c r="V325">
        <v>0</v>
      </c>
      <c r="W325">
        <v>505.55700000000002</v>
      </c>
      <c r="X325">
        <v>938.41600000000005</v>
      </c>
      <c r="Y325">
        <v>2025.88</v>
      </c>
      <c r="Z325">
        <v>119.621</v>
      </c>
      <c r="AA325">
        <v>3.0074099999999999E-4</v>
      </c>
      <c r="AB325">
        <v>651.01499999999999</v>
      </c>
      <c r="AC325">
        <v>197.28100000000001</v>
      </c>
      <c r="AD325">
        <v>114.539</v>
      </c>
      <c r="AE325">
        <v>0</v>
      </c>
      <c r="AF325">
        <v>43.1646</v>
      </c>
      <c r="AG325">
        <v>354.98500000000001</v>
      </c>
      <c r="AH325">
        <v>311.82</v>
      </c>
      <c r="AI325">
        <v>22.24</v>
      </c>
      <c r="AJ325">
        <v>14.7</v>
      </c>
      <c r="AK325">
        <v>3.66</v>
      </c>
      <c r="AL325">
        <v>12.08</v>
      </c>
      <c r="AM325">
        <v>0</v>
      </c>
      <c r="AN325">
        <v>-52.04</v>
      </c>
      <c r="AO325">
        <v>0</v>
      </c>
      <c r="AP325">
        <v>0</v>
      </c>
      <c r="AQ325">
        <v>7.37</v>
      </c>
      <c r="AR325">
        <v>17.37</v>
      </c>
      <c r="AS325">
        <v>27.51</v>
      </c>
      <c r="AT325">
        <v>1.64</v>
      </c>
      <c r="AU325">
        <v>54.53</v>
      </c>
      <c r="AV325">
        <v>52.68</v>
      </c>
      <c r="BI325">
        <v>0</v>
      </c>
      <c r="BJ325">
        <v>0.56546600000000002</v>
      </c>
      <c r="BK325">
        <v>3.1638600000000003E-2</v>
      </c>
      <c r="BL325">
        <v>1.40705E-2</v>
      </c>
      <c r="BM325">
        <v>0</v>
      </c>
      <c r="BN325">
        <v>-0.239311</v>
      </c>
      <c r="BO325">
        <v>0</v>
      </c>
      <c r="BP325">
        <v>0</v>
      </c>
      <c r="BQ325">
        <v>0.134212</v>
      </c>
      <c r="BR325">
        <v>0.17436199999999999</v>
      </c>
      <c r="BS325">
        <v>0.30364400000000002</v>
      </c>
      <c r="BT325">
        <v>2.03874E-2</v>
      </c>
      <c r="BU325">
        <v>1.00447</v>
      </c>
      <c r="BV325">
        <v>0.61117500000000002</v>
      </c>
      <c r="BW325">
        <v>140.49700000000001</v>
      </c>
      <c r="BX325">
        <v>209.15</v>
      </c>
      <c r="BY325">
        <v>277.07299999999998</v>
      </c>
      <c r="BZ325">
        <v>81.134900000000002</v>
      </c>
      <c r="CA325">
        <v>-4302.38</v>
      </c>
      <c r="CB325">
        <v>505.55700000000002</v>
      </c>
      <c r="CC325">
        <v>943.46699999999998</v>
      </c>
      <c r="CD325">
        <v>2025.88</v>
      </c>
      <c r="CE325">
        <v>119.621</v>
      </c>
      <c r="CF325" s="27">
        <v>6.0639E-5</v>
      </c>
      <c r="CG325">
        <v>707.85500000000002</v>
      </c>
      <c r="CH325">
        <v>207.37899999999999</v>
      </c>
      <c r="CI325">
        <v>114.539</v>
      </c>
      <c r="CJ325">
        <v>43.1646</v>
      </c>
      <c r="CK325">
        <v>365.08300000000003</v>
      </c>
      <c r="CL325">
        <v>321.91800000000001</v>
      </c>
      <c r="CM325">
        <v>23.44</v>
      </c>
      <c r="CN325">
        <v>18.350000000000001</v>
      </c>
      <c r="CO325">
        <v>3.66</v>
      </c>
      <c r="CP325">
        <v>12.08</v>
      </c>
      <c r="CQ325">
        <v>-48.37</v>
      </c>
      <c r="CR325">
        <v>7.37</v>
      </c>
      <c r="CS325">
        <v>17.440000000000001</v>
      </c>
      <c r="CT325">
        <v>27.51</v>
      </c>
      <c r="CU325">
        <v>1.64</v>
      </c>
      <c r="CV325">
        <v>63.12</v>
      </c>
      <c r="CW325">
        <v>57.53</v>
      </c>
      <c r="DH325">
        <v>0</v>
      </c>
      <c r="DI325">
        <v>0.73802199999999996</v>
      </c>
      <c r="DJ325">
        <v>3.1638600000000003E-2</v>
      </c>
      <c r="DK325">
        <v>1.40705E-2</v>
      </c>
      <c r="DL325">
        <v>-8.0562099999999998E-2</v>
      </c>
      <c r="DM325">
        <v>0.134212</v>
      </c>
      <c r="DN325">
        <v>0.17513200000000001</v>
      </c>
      <c r="DO325">
        <v>0.30364400000000002</v>
      </c>
      <c r="DP325">
        <v>2.03874E-2</v>
      </c>
      <c r="DQ325">
        <v>1.3365400000000001</v>
      </c>
      <c r="DR325">
        <v>0.78373099999999996</v>
      </c>
      <c r="DS325" t="s">
        <v>1352</v>
      </c>
      <c r="DT325" t="s">
        <v>670</v>
      </c>
      <c r="DU325" t="s">
        <v>665</v>
      </c>
      <c r="DV325" t="s">
        <v>501</v>
      </c>
      <c r="DW325">
        <v>0.33207500000000001</v>
      </c>
      <c r="DX325">
        <v>0.17255599999999999</v>
      </c>
      <c r="DY325">
        <v>13.6</v>
      </c>
      <c r="DZ325">
        <v>8.4</v>
      </c>
      <c r="EC325">
        <v>133.65600000000001</v>
      </c>
      <c r="ED325">
        <v>159.15100000000001</v>
      </c>
      <c r="EE325">
        <v>277.07299999999998</v>
      </c>
      <c r="EF325">
        <v>81.134900000000002</v>
      </c>
      <c r="EG325">
        <v>0</v>
      </c>
      <c r="EH325">
        <v>-4240.49</v>
      </c>
      <c r="EI325">
        <v>0</v>
      </c>
      <c r="EJ325">
        <v>0</v>
      </c>
      <c r="EK325">
        <v>505.55700000000002</v>
      </c>
      <c r="EL325">
        <v>938.41600000000005</v>
      </c>
      <c r="EM325">
        <v>2025.88</v>
      </c>
      <c r="EN325">
        <v>119.621</v>
      </c>
      <c r="EO325">
        <v>3.0074099999999999E-4</v>
      </c>
      <c r="EP325">
        <v>197.28100000000001</v>
      </c>
      <c r="EQ325">
        <v>114.539</v>
      </c>
      <c r="ER325">
        <v>0</v>
      </c>
      <c r="ES325">
        <v>43.1646</v>
      </c>
      <c r="ET325">
        <v>354.98500000000001</v>
      </c>
      <c r="EU325">
        <v>22.24</v>
      </c>
      <c r="EV325">
        <v>14.7</v>
      </c>
      <c r="EW325">
        <v>3.66</v>
      </c>
      <c r="EX325">
        <v>12.08</v>
      </c>
      <c r="EY325">
        <v>0</v>
      </c>
      <c r="EZ325">
        <v>-52.04</v>
      </c>
      <c r="FA325">
        <v>0</v>
      </c>
      <c r="FB325">
        <v>0</v>
      </c>
      <c r="FC325">
        <v>7.37</v>
      </c>
      <c r="FD325">
        <v>17.37</v>
      </c>
      <c r="FE325">
        <v>27.51</v>
      </c>
      <c r="FF325">
        <v>1.64</v>
      </c>
      <c r="FG325">
        <v>54.53</v>
      </c>
      <c r="FT325">
        <v>0</v>
      </c>
      <c r="FU325">
        <v>0.56546600000000002</v>
      </c>
      <c r="FV325">
        <v>3.1638600000000003E-2</v>
      </c>
      <c r="FW325">
        <v>1.40705E-2</v>
      </c>
      <c r="FX325">
        <v>0</v>
      </c>
      <c r="FY325">
        <v>-0.239311</v>
      </c>
      <c r="FZ325">
        <v>0</v>
      </c>
      <c r="GA325">
        <v>0</v>
      </c>
      <c r="GB325">
        <v>0.134212</v>
      </c>
      <c r="GC325">
        <v>0.17436199999999999</v>
      </c>
      <c r="GD325">
        <v>0.30364400000000002</v>
      </c>
      <c r="GE325">
        <v>2.03874E-2</v>
      </c>
      <c r="GF325">
        <v>1.00447</v>
      </c>
      <c r="GG325">
        <v>467.20299999999997</v>
      </c>
      <c r="GH325">
        <v>1161.6600000000001</v>
      </c>
      <c r="GI325">
        <v>277.07299999999998</v>
      </c>
      <c r="GJ325">
        <v>0</v>
      </c>
      <c r="GK325">
        <v>2135</v>
      </c>
      <c r="GL325">
        <v>930.00099999999998</v>
      </c>
      <c r="GM325">
        <v>2637.81</v>
      </c>
      <c r="GN325">
        <v>297.5</v>
      </c>
      <c r="GO325">
        <v>7906.25</v>
      </c>
      <c r="GP325">
        <v>388.90899999999999</v>
      </c>
      <c r="GQ325">
        <v>168.15199999999999</v>
      </c>
      <c r="GR325">
        <v>65.400000000000006</v>
      </c>
      <c r="GS325">
        <v>622.46100000000001</v>
      </c>
      <c r="GT325">
        <v>49.003599999999999</v>
      </c>
      <c r="GU325">
        <v>54.21</v>
      </c>
      <c r="GV325">
        <v>3.66</v>
      </c>
      <c r="GW325">
        <v>39.268300000000004</v>
      </c>
      <c r="GX325">
        <v>31.93</v>
      </c>
      <c r="GY325">
        <v>23.209499999999998</v>
      </c>
      <c r="GZ325">
        <v>36.39</v>
      </c>
      <c r="HA325">
        <v>4.13</v>
      </c>
      <c r="HB325">
        <v>241.80099999999999</v>
      </c>
      <c r="HC325">
        <v>46.4</v>
      </c>
      <c r="HD325">
        <v>54.21</v>
      </c>
      <c r="HE325">
        <v>3.66</v>
      </c>
      <c r="HF325">
        <v>16.100000000000001</v>
      </c>
      <c r="HG325">
        <v>31.93</v>
      </c>
      <c r="HH325">
        <v>18.57</v>
      </c>
      <c r="HI325">
        <v>36.39</v>
      </c>
      <c r="HJ325">
        <v>4.13</v>
      </c>
      <c r="HK325">
        <v>211.39</v>
      </c>
      <c r="ID325">
        <v>0</v>
      </c>
      <c r="IE325">
        <v>2.4539200000000001</v>
      </c>
      <c r="IF325">
        <v>3.1638600000000003E-2</v>
      </c>
      <c r="IG325">
        <v>0</v>
      </c>
      <c r="IH325">
        <v>0.62342900000000001</v>
      </c>
      <c r="II325">
        <v>0.118043</v>
      </c>
      <c r="IJ325">
        <v>0.43196400000000001</v>
      </c>
      <c r="IK325">
        <v>6.2929700000000005E-2</v>
      </c>
      <c r="IL325">
        <v>3.72193</v>
      </c>
      <c r="IM325">
        <v>44.1</v>
      </c>
      <c r="IN325">
        <v>21.5</v>
      </c>
      <c r="IO325">
        <v>22.6</v>
      </c>
      <c r="IP325">
        <v>46.1</v>
      </c>
      <c r="IQ325">
        <v>20</v>
      </c>
      <c r="IR325">
        <v>26.1</v>
      </c>
      <c r="IU325">
        <v>21.11</v>
      </c>
      <c r="IV325">
        <v>31.57</v>
      </c>
      <c r="IW325">
        <v>24.84</v>
      </c>
      <c r="IX325">
        <v>32.69</v>
      </c>
      <c r="IY325">
        <v>21.11</v>
      </c>
      <c r="IZ325">
        <v>31.57</v>
      </c>
      <c r="JA325">
        <v>63.48</v>
      </c>
      <c r="JB325">
        <v>82.661900000000003</v>
      </c>
      <c r="JK325">
        <v>1</v>
      </c>
      <c r="JL325">
        <v>1.99251</v>
      </c>
      <c r="JM325">
        <v>1.99251</v>
      </c>
      <c r="JP325">
        <v>4303.6400000000003</v>
      </c>
      <c r="JQ325">
        <v>2.8233299999999999</v>
      </c>
      <c r="JR325">
        <v>0.3</v>
      </c>
      <c r="JS325">
        <v>0.39</v>
      </c>
      <c r="JT325">
        <v>2.0699999999999998</v>
      </c>
      <c r="JU325">
        <v>0.26</v>
      </c>
      <c r="JV325">
        <v>0.4</v>
      </c>
      <c r="JW325">
        <v>2.17</v>
      </c>
      <c r="JZ325">
        <v>1</v>
      </c>
      <c r="KA325">
        <v>1</v>
      </c>
      <c r="KB325">
        <v>33.214100000000002</v>
      </c>
      <c r="KC325">
        <v>18.940100000000001</v>
      </c>
      <c r="KD325">
        <v>33.212800000000001</v>
      </c>
      <c r="KE325">
        <v>21.256</v>
      </c>
      <c r="KF325">
        <v>50.195</v>
      </c>
      <c r="KG325">
        <v>45.932200000000002</v>
      </c>
      <c r="KJ325">
        <v>27.395099999999999</v>
      </c>
      <c r="KK325">
        <v>37.264899999999997</v>
      </c>
      <c r="KL325">
        <v>55.284100000000002</v>
      </c>
      <c r="KM325">
        <v>16.012</v>
      </c>
      <c r="KN325">
        <v>0</v>
      </c>
      <c r="KO325">
        <v>-690.65300000000002</v>
      </c>
      <c r="KP325">
        <v>0</v>
      </c>
      <c r="KQ325">
        <v>0</v>
      </c>
      <c r="KR325">
        <v>109.703</v>
      </c>
      <c r="KS325">
        <v>186.93700000000001</v>
      </c>
      <c r="KT325">
        <v>413.96499999999997</v>
      </c>
      <c r="KU325">
        <v>26.198699999999999</v>
      </c>
      <c r="KV325">
        <v>182.108</v>
      </c>
      <c r="KW325">
        <v>1046.98</v>
      </c>
      <c r="KX325">
        <v>607.86199999999997</v>
      </c>
      <c r="KY325">
        <v>0</v>
      </c>
      <c r="KZ325">
        <v>229.07599999999999</v>
      </c>
      <c r="LA325">
        <v>1883.92</v>
      </c>
      <c r="LB325">
        <v>28.4787</v>
      </c>
      <c r="LC325">
        <v>49.5916</v>
      </c>
      <c r="LD325">
        <v>55.284100000000002</v>
      </c>
      <c r="LE325">
        <v>16.012</v>
      </c>
      <c r="LF325">
        <v>-658.89300000000003</v>
      </c>
      <c r="LG325">
        <v>109.703</v>
      </c>
      <c r="LH325">
        <v>187.92699999999999</v>
      </c>
      <c r="LI325">
        <v>413.96499999999997</v>
      </c>
      <c r="LJ325">
        <v>26.198699999999999</v>
      </c>
      <c r="LK325">
        <v>228.267</v>
      </c>
      <c r="LL325">
        <v>1100.57</v>
      </c>
      <c r="LM325">
        <v>607.86199999999997</v>
      </c>
      <c r="LN325">
        <v>229.07599999999999</v>
      </c>
      <c r="LO325">
        <v>1937.51</v>
      </c>
      <c r="LP325">
        <v>97.323899999999995</v>
      </c>
      <c r="LQ325">
        <v>281.65800000000002</v>
      </c>
      <c r="LR325">
        <v>55.284100000000002</v>
      </c>
      <c r="LS325">
        <v>0</v>
      </c>
      <c r="LT325">
        <v>463.08</v>
      </c>
      <c r="LU325">
        <v>187.226</v>
      </c>
      <c r="LV325">
        <v>544.68899999999996</v>
      </c>
      <c r="LW325">
        <v>71.471400000000003</v>
      </c>
      <c r="LX325">
        <v>1700.73</v>
      </c>
      <c r="LY325">
        <v>2063.9499999999998</v>
      </c>
      <c r="LZ325">
        <v>892.38499999999999</v>
      </c>
      <c r="MA325">
        <v>347.08</v>
      </c>
      <c r="MB325">
        <v>3303.42</v>
      </c>
    </row>
    <row r="326" spans="1:340" x14ac:dyDescent="0.25">
      <c r="A326" s="26">
        <v>44502.655081018522</v>
      </c>
      <c r="B326" t="s">
        <v>1666</v>
      </c>
      <c r="C326" t="s">
        <v>1309</v>
      </c>
      <c r="D326">
        <v>12</v>
      </c>
      <c r="E326">
        <v>1</v>
      </c>
      <c r="F326">
        <v>2100</v>
      </c>
      <c r="G326" t="s">
        <v>87</v>
      </c>
      <c r="H326" t="s">
        <v>393</v>
      </c>
      <c r="I326">
        <v>4.8499999999999996</v>
      </c>
      <c r="J326">
        <v>2</v>
      </c>
      <c r="K326">
        <v>2</v>
      </c>
      <c r="L326">
        <v>24.1</v>
      </c>
      <c r="O326">
        <v>133.65600000000001</v>
      </c>
      <c r="P326">
        <v>159.15100000000001</v>
      </c>
      <c r="Q326">
        <v>277.07299999999998</v>
      </c>
      <c r="R326">
        <v>81.134900000000002</v>
      </c>
      <c r="S326">
        <v>0</v>
      </c>
      <c r="T326">
        <v>-4302.38</v>
      </c>
      <c r="U326">
        <v>0</v>
      </c>
      <c r="V326">
        <v>0</v>
      </c>
      <c r="W326">
        <v>505.55700000000002</v>
      </c>
      <c r="X326">
        <v>938.41600000000005</v>
      </c>
      <c r="Y326">
        <v>2025.88</v>
      </c>
      <c r="Z326">
        <v>119.621</v>
      </c>
      <c r="AA326">
        <v>-61.891100000000002</v>
      </c>
      <c r="AB326">
        <v>651.01499999999999</v>
      </c>
      <c r="AC326">
        <v>197.28100000000001</v>
      </c>
      <c r="AD326">
        <v>114.539</v>
      </c>
      <c r="AE326">
        <v>0</v>
      </c>
      <c r="AF326">
        <v>43.1646</v>
      </c>
      <c r="AG326">
        <v>354.98500000000001</v>
      </c>
      <c r="AH326">
        <v>311.82</v>
      </c>
      <c r="AI326">
        <v>22.24</v>
      </c>
      <c r="AJ326">
        <v>14.7</v>
      </c>
      <c r="AK326">
        <v>3.66</v>
      </c>
      <c r="AL326">
        <v>12.08</v>
      </c>
      <c r="AM326">
        <v>0</v>
      </c>
      <c r="AN326">
        <v>-48.35</v>
      </c>
      <c r="AO326">
        <v>0</v>
      </c>
      <c r="AP326">
        <v>0</v>
      </c>
      <c r="AQ326">
        <v>7.37</v>
      </c>
      <c r="AR326">
        <v>17.37</v>
      </c>
      <c r="AS326">
        <v>27.51</v>
      </c>
      <c r="AT326">
        <v>1.64</v>
      </c>
      <c r="AU326">
        <v>58.22</v>
      </c>
      <c r="AV326">
        <v>52.68</v>
      </c>
      <c r="BI326">
        <v>0</v>
      </c>
      <c r="BJ326">
        <v>0.56546600000000002</v>
      </c>
      <c r="BK326">
        <v>3.1638600000000003E-2</v>
      </c>
      <c r="BL326">
        <v>1.40705E-2</v>
      </c>
      <c r="BM326">
        <v>0</v>
      </c>
      <c r="BN326">
        <v>-8.0562099999999998E-2</v>
      </c>
      <c r="BO326">
        <v>0</v>
      </c>
      <c r="BP326">
        <v>0</v>
      </c>
      <c r="BQ326">
        <v>0.134212</v>
      </c>
      <c r="BR326">
        <v>0.17436199999999999</v>
      </c>
      <c r="BS326">
        <v>0.30364400000000002</v>
      </c>
      <c r="BT326">
        <v>2.03874E-2</v>
      </c>
      <c r="BU326">
        <v>1.1632199999999999</v>
      </c>
      <c r="BV326">
        <v>0.61117500000000002</v>
      </c>
      <c r="BW326">
        <v>140.49700000000001</v>
      </c>
      <c r="BX326">
        <v>209.15</v>
      </c>
      <c r="BY326">
        <v>277.07299999999998</v>
      </c>
      <c r="BZ326">
        <v>81.134900000000002</v>
      </c>
      <c r="CA326">
        <v>-4302.38</v>
      </c>
      <c r="CB326">
        <v>505.55700000000002</v>
      </c>
      <c r="CC326">
        <v>943.46699999999998</v>
      </c>
      <c r="CD326">
        <v>2025.88</v>
      </c>
      <c r="CE326">
        <v>119.621</v>
      </c>
      <c r="CF326" s="27">
        <v>6.0639E-5</v>
      </c>
      <c r="CG326">
        <v>707.85500000000002</v>
      </c>
      <c r="CH326">
        <v>207.37899999999999</v>
      </c>
      <c r="CI326">
        <v>114.539</v>
      </c>
      <c r="CJ326">
        <v>43.1646</v>
      </c>
      <c r="CK326">
        <v>365.08300000000003</v>
      </c>
      <c r="CL326">
        <v>321.91800000000001</v>
      </c>
      <c r="CM326">
        <v>23.44</v>
      </c>
      <c r="CN326">
        <v>18.350000000000001</v>
      </c>
      <c r="CO326">
        <v>3.66</v>
      </c>
      <c r="CP326">
        <v>12.08</v>
      </c>
      <c r="CQ326">
        <v>-48.37</v>
      </c>
      <c r="CR326">
        <v>7.37</v>
      </c>
      <c r="CS326">
        <v>17.440000000000001</v>
      </c>
      <c r="CT326">
        <v>27.51</v>
      </c>
      <c r="CU326">
        <v>1.64</v>
      </c>
      <c r="CV326">
        <v>63.12</v>
      </c>
      <c r="CW326">
        <v>57.53</v>
      </c>
      <c r="DH326">
        <v>0</v>
      </c>
      <c r="DI326">
        <v>0.73802199999999996</v>
      </c>
      <c r="DJ326">
        <v>3.1638600000000003E-2</v>
      </c>
      <c r="DK326">
        <v>1.40705E-2</v>
      </c>
      <c r="DL326">
        <v>-8.0562099999999998E-2</v>
      </c>
      <c r="DM326">
        <v>0.134212</v>
      </c>
      <c r="DN326">
        <v>0.17513200000000001</v>
      </c>
      <c r="DO326">
        <v>0.30364400000000002</v>
      </c>
      <c r="DP326">
        <v>2.03874E-2</v>
      </c>
      <c r="DQ326">
        <v>1.3365400000000001</v>
      </c>
      <c r="DR326">
        <v>0.78373099999999996</v>
      </c>
      <c r="DS326" t="s">
        <v>1352</v>
      </c>
      <c r="DT326" t="s">
        <v>670</v>
      </c>
      <c r="DU326" t="s">
        <v>665</v>
      </c>
      <c r="DV326" t="s">
        <v>501</v>
      </c>
      <c r="DW326">
        <v>0.17332600000000001</v>
      </c>
      <c r="DX326">
        <v>0.17255599999999999</v>
      </c>
      <c r="DY326">
        <v>7.8</v>
      </c>
      <c r="DZ326">
        <v>8.4</v>
      </c>
      <c r="EC326">
        <v>133.65600000000001</v>
      </c>
      <c r="ED326">
        <v>159.15100000000001</v>
      </c>
      <c r="EE326">
        <v>277.07299999999998</v>
      </c>
      <c r="EF326">
        <v>81.134900000000002</v>
      </c>
      <c r="EG326">
        <v>0</v>
      </c>
      <c r="EH326">
        <v>-4302.38</v>
      </c>
      <c r="EI326">
        <v>0</v>
      </c>
      <c r="EJ326">
        <v>0</v>
      </c>
      <c r="EK326">
        <v>505.55700000000002</v>
      </c>
      <c r="EL326">
        <v>938.41600000000005</v>
      </c>
      <c r="EM326">
        <v>2025.88</v>
      </c>
      <c r="EN326">
        <v>119.621</v>
      </c>
      <c r="EO326">
        <v>-61.891100000000002</v>
      </c>
      <c r="EP326">
        <v>197.28100000000001</v>
      </c>
      <c r="EQ326">
        <v>114.539</v>
      </c>
      <c r="ER326">
        <v>0</v>
      </c>
      <c r="ES326">
        <v>43.1646</v>
      </c>
      <c r="ET326">
        <v>354.98500000000001</v>
      </c>
      <c r="EU326">
        <v>22.24</v>
      </c>
      <c r="EV326">
        <v>14.7</v>
      </c>
      <c r="EW326">
        <v>3.66</v>
      </c>
      <c r="EX326">
        <v>12.08</v>
      </c>
      <c r="EY326">
        <v>0</v>
      </c>
      <c r="EZ326">
        <v>-48.35</v>
      </c>
      <c r="FA326">
        <v>0</v>
      </c>
      <c r="FB326">
        <v>0</v>
      </c>
      <c r="FC326">
        <v>7.37</v>
      </c>
      <c r="FD326">
        <v>17.37</v>
      </c>
      <c r="FE326">
        <v>27.51</v>
      </c>
      <c r="FF326">
        <v>1.64</v>
      </c>
      <c r="FG326">
        <v>58.22</v>
      </c>
      <c r="FT326">
        <v>0</v>
      </c>
      <c r="FU326">
        <v>0.56546600000000002</v>
      </c>
      <c r="FV326">
        <v>3.1638600000000003E-2</v>
      </c>
      <c r="FW326">
        <v>1.40705E-2</v>
      </c>
      <c r="FX326">
        <v>0</v>
      </c>
      <c r="FY326">
        <v>-8.0562099999999998E-2</v>
      </c>
      <c r="FZ326">
        <v>0</v>
      </c>
      <c r="GA326">
        <v>0</v>
      </c>
      <c r="GB326">
        <v>0.134212</v>
      </c>
      <c r="GC326">
        <v>0.17436199999999999</v>
      </c>
      <c r="GD326">
        <v>0.30364400000000002</v>
      </c>
      <c r="GE326">
        <v>2.03874E-2</v>
      </c>
      <c r="GF326">
        <v>1.1632199999999999</v>
      </c>
      <c r="GG326">
        <v>467.20299999999997</v>
      </c>
      <c r="GH326">
        <v>1161.6600000000001</v>
      </c>
      <c r="GI326">
        <v>277.07299999999998</v>
      </c>
      <c r="GJ326">
        <v>0</v>
      </c>
      <c r="GK326">
        <v>2135</v>
      </c>
      <c r="GL326">
        <v>930.00099999999998</v>
      </c>
      <c r="GM326">
        <v>2637.81</v>
      </c>
      <c r="GN326">
        <v>297.5</v>
      </c>
      <c r="GO326">
        <v>7906.25</v>
      </c>
      <c r="GP326">
        <v>388.90899999999999</v>
      </c>
      <c r="GQ326">
        <v>168.15199999999999</v>
      </c>
      <c r="GR326">
        <v>65.400000000000006</v>
      </c>
      <c r="GS326">
        <v>622.46100000000001</v>
      </c>
      <c r="GT326">
        <v>49.003599999999999</v>
      </c>
      <c r="GU326">
        <v>54.21</v>
      </c>
      <c r="GV326">
        <v>3.66</v>
      </c>
      <c r="GW326">
        <v>39.268300000000004</v>
      </c>
      <c r="GX326">
        <v>31.93</v>
      </c>
      <c r="GY326">
        <v>23.209499999999998</v>
      </c>
      <c r="GZ326">
        <v>36.39</v>
      </c>
      <c r="HA326">
        <v>4.13</v>
      </c>
      <c r="HB326">
        <v>241.80099999999999</v>
      </c>
      <c r="HC326">
        <v>46.4</v>
      </c>
      <c r="HD326">
        <v>54.21</v>
      </c>
      <c r="HE326">
        <v>3.66</v>
      </c>
      <c r="HF326">
        <v>16.100000000000001</v>
      </c>
      <c r="HG326">
        <v>31.93</v>
      </c>
      <c r="HH326">
        <v>18.57</v>
      </c>
      <c r="HI326">
        <v>36.39</v>
      </c>
      <c r="HJ326">
        <v>4.13</v>
      </c>
      <c r="HK326">
        <v>211.39</v>
      </c>
      <c r="ID326">
        <v>0</v>
      </c>
      <c r="IE326">
        <v>2.4539200000000001</v>
      </c>
      <c r="IF326">
        <v>3.1638600000000003E-2</v>
      </c>
      <c r="IG326">
        <v>0</v>
      </c>
      <c r="IH326">
        <v>0.62342900000000001</v>
      </c>
      <c r="II326">
        <v>0.118043</v>
      </c>
      <c r="IJ326">
        <v>0.43196400000000001</v>
      </c>
      <c r="IK326">
        <v>6.2929700000000005E-2</v>
      </c>
      <c r="IL326">
        <v>3.72193</v>
      </c>
      <c r="IM326">
        <v>44.1</v>
      </c>
      <c r="IN326">
        <v>20</v>
      </c>
      <c r="IO326">
        <v>24.1</v>
      </c>
      <c r="IP326">
        <v>46.1</v>
      </c>
      <c r="IQ326">
        <v>20</v>
      </c>
      <c r="IR326">
        <v>26.1</v>
      </c>
      <c r="IU326">
        <v>21.11</v>
      </c>
      <c r="IV326">
        <v>31.57</v>
      </c>
      <c r="IW326">
        <v>24.84</v>
      </c>
      <c r="IX326">
        <v>32.69</v>
      </c>
      <c r="IY326">
        <v>21.11</v>
      </c>
      <c r="IZ326">
        <v>31.57</v>
      </c>
      <c r="JA326">
        <v>63.48</v>
      </c>
      <c r="JB326">
        <v>82.661900000000003</v>
      </c>
      <c r="JK326">
        <v>1</v>
      </c>
      <c r="JL326">
        <v>2.8233299999999999</v>
      </c>
      <c r="JM326">
        <v>2.8233299999999999</v>
      </c>
      <c r="JP326">
        <v>4303.6400000000003</v>
      </c>
      <c r="JQ326">
        <v>2.8233299999999999</v>
      </c>
      <c r="JR326">
        <v>0.25</v>
      </c>
      <c r="JS326">
        <v>0.41</v>
      </c>
      <c r="JT326">
        <v>2.1</v>
      </c>
      <c r="JU326">
        <v>0.26</v>
      </c>
      <c r="JV326">
        <v>0.4</v>
      </c>
      <c r="JW326">
        <v>2.17</v>
      </c>
      <c r="JZ326">
        <v>1</v>
      </c>
      <c r="KA326">
        <v>1</v>
      </c>
      <c r="KB326">
        <v>33.214100000000002</v>
      </c>
      <c r="KC326">
        <v>18.940100000000001</v>
      </c>
      <c r="KD326">
        <v>33.212800000000001</v>
      </c>
      <c r="KE326">
        <v>21.256</v>
      </c>
      <c r="KF326">
        <v>50.195</v>
      </c>
      <c r="KG326">
        <v>45.932200000000002</v>
      </c>
      <c r="KJ326">
        <v>27.395099999999999</v>
      </c>
      <c r="KK326">
        <v>37.264899999999997</v>
      </c>
      <c r="KL326">
        <v>55.284100000000002</v>
      </c>
      <c r="KM326">
        <v>16.012</v>
      </c>
      <c r="KN326">
        <v>0</v>
      </c>
      <c r="KO326">
        <v>-658.89300000000003</v>
      </c>
      <c r="KP326">
        <v>0</v>
      </c>
      <c r="KQ326">
        <v>0</v>
      </c>
      <c r="KR326">
        <v>109.703</v>
      </c>
      <c r="KS326">
        <v>186.93700000000001</v>
      </c>
      <c r="KT326">
        <v>413.96499999999997</v>
      </c>
      <c r="KU326">
        <v>26.198699999999999</v>
      </c>
      <c r="KV326">
        <v>213.86799999999999</v>
      </c>
      <c r="KW326">
        <v>1046.98</v>
      </c>
      <c r="KX326">
        <v>607.86199999999997</v>
      </c>
      <c r="KY326">
        <v>0</v>
      </c>
      <c r="KZ326">
        <v>229.07599999999999</v>
      </c>
      <c r="LA326">
        <v>1883.92</v>
      </c>
      <c r="LB326">
        <v>28.4787</v>
      </c>
      <c r="LC326">
        <v>49.5916</v>
      </c>
      <c r="LD326">
        <v>55.284100000000002</v>
      </c>
      <c r="LE326">
        <v>16.012</v>
      </c>
      <c r="LF326">
        <v>-658.89300000000003</v>
      </c>
      <c r="LG326">
        <v>109.703</v>
      </c>
      <c r="LH326">
        <v>187.92699999999999</v>
      </c>
      <c r="LI326">
        <v>413.96499999999997</v>
      </c>
      <c r="LJ326">
        <v>26.198699999999999</v>
      </c>
      <c r="LK326">
        <v>228.267</v>
      </c>
      <c r="LL326">
        <v>1100.57</v>
      </c>
      <c r="LM326">
        <v>607.86199999999997</v>
      </c>
      <c r="LN326">
        <v>229.07599999999999</v>
      </c>
      <c r="LO326">
        <v>1937.51</v>
      </c>
      <c r="LP326">
        <v>97.323899999999995</v>
      </c>
      <c r="LQ326">
        <v>281.65800000000002</v>
      </c>
      <c r="LR326">
        <v>55.284100000000002</v>
      </c>
      <c r="LS326">
        <v>0</v>
      </c>
      <c r="LT326">
        <v>463.08</v>
      </c>
      <c r="LU326">
        <v>187.226</v>
      </c>
      <c r="LV326">
        <v>544.68899999999996</v>
      </c>
      <c r="LW326">
        <v>71.471400000000003</v>
      </c>
      <c r="LX326">
        <v>1700.73</v>
      </c>
      <c r="LY326">
        <v>2063.9499999999998</v>
      </c>
      <c r="LZ326">
        <v>892.38499999999999</v>
      </c>
      <c r="MA326">
        <v>347.08</v>
      </c>
      <c r="MB326">
        <v>3303.42</v>
      </c>
    </row>
    <row r="327" spans="1:340" x14ac:dyDescent="0.25">
      <c r="A327" s="26">
        <v>44502.655439814815</v>
      </c>
      <c r="B327" t="s">
        <v>1667</v>
      </c>
      <c r="C327" t="s">
        <v>1311</v>
      </c>
      <c r="D327">
        <v>12</v>
      </c>
      <c r="E327">
        <v>1</v>
      </c>
      <c r="F327">
        <v>2100</v>
      </c>
      <c r="G327" t="s">
        <v>87</v>
      </c>
      <c r="H327" t="s">
        <v>112</v>
      </c>
      <c r="I327">
        <v>4.8499999999999996</v>
      </c>
      <c r="J327">
        <v>2</v>
      </c>
      <c r="K327">
        <v>-3.6</v>
      </c>
      <c r="L327">
        <v>29.7</v>
      </c>
      <c r="O327">
        <v>133.65600000000001</v>
      </c>
      <c r="P327">
        <v>159.15100000000001</v>
      </c>
      <c r="Q327">
        <v>277.07299999999998</v>
      </c>
      <c r="R327">
        <v>81.134900000000002</v>
      </c>
      <c r="S327">
        <v>0</v>
      </c>
      <c r="T327">
        <v>-3047.74</v>
      </c>
      <c r="U327">
        <v>0</v>
      </c>
      <c r="V327">
        <v>0</v>
      </c>
      <c r="W327">
        <v>505.55700000000002</v>
      </c>
      <c r="X327">
        <v>938.41600000000005</v>
      </c>
      <c r="Y327">
        <v>2025.88</v>
      </c>
      <c r="Z327">
        <v>119.621</v>
      </c>
      <c r="AA327">
        <v>1192.75</v>
      </c>
      <c r="AB327">
        <v>651.01499999999999</v>
      </c>
      <c r="AC327">
        <v>197.28100000000001</v>
      </c>
      <c r="AD327">
        <v>114.539</v>
      </c>
      <c r="AE327">
        <v>0</v>
      </c>
      <c r="AF327">
        <v>43.1646</v>
      </c>
      <c r="AG327">
        <v>354.98500000000001</v>
      </c>
      <c r="AH327">
        <v>311.82</v>
      </c>
      <c r="AI327">
        <v>22.24</v>
      </c>
      <c r="AJ327">
        <v>14.7</v>
      </c>
      <c r="AK327">
        <v>3.66</v>
      </c>
      <c r="AL327">
        <v>12.08</v>
      </c>
      <c r="AM327">
        <v>0</v>
      </c>
      <c r="AN327">
        <v>-34.799999999999997</v>
      </c>
      <c r="AO327">
        <v>0</v>
      </c>
      <c r="AP327">
        <v>0</v>
      </c>
      <c r="AQ327">
        <v>7.37</v>
      </c>
      <c r="AR327">
        <v>17.37</v>
      </c>
      <c r="AS327">
        <v>27.51</v>
      </c>
      <c r="AT327">
        <v>1.64</v>
      </c>
      <c r="AU327">
        <v>71.77</v>
      </c>
      <c r="AV327">
        <v>52.68</v>
      </c>
      <c r="BI327">
        <v>0</v>
      </c>
      <c r="BJ327">
        <v>0.56546600000000002</v>
      </c>
      <c r="BK327">
        <v>3.1638600000000003E-2</v>
      </c>
      <c r="BL327">
        <v>1.40705E-2</v>
      </c>
      <c r="BM327">
        <v>0</v>
      </c>
      <c r="BN327">
        <v>-5.7068899999999999E-2</v>
      </c>
      <c r="BO327">
        <v>0</v>
      </c>
      <c r="BP327">
        <v>0</v>
      </c>
      <c r="BQ327">
        <v>0.134212</v>
      </c>
      <c r="BR327">
        <v>0.17436199999999999</v>
      </c>
      <c r="BS327">
        <v>0.30364400000000002</v>
      </c>
      <c r="BT327">
        <v>2.03874E-2</v>
      </c>
      <c r="BU327">
        <v>1.1867099999999999</v>
      </c>
      <c r="BV327">
        <v>0.61117500000000002</v>
      </c>
      <c r="BW327">
        <v>140.49700000000001</v>
      </c>
      <c r="BX327">
        <v>209.15</v>
      </c>
      <c r="BY327">
        <v>277.07299999999998</v>
      </c>
      <c r="BZ327">
        <v>81.134900000000002</v>
      </c>
      <c r="CA327">
        <v>-4302.38</v>
      </c>
      <c r="CB327">
        <v>505.55700000000002</v>
      </c>
      <c r="CC327">
        <v>943.46699999999998</v>
      </c>
      <c r="CD327">
        <v>2025.88</v>
      </c>
      <c r="CE327">
        <v>119.621</v>
      </c>
      <c r="CF327" s="27">
        <v>6.0639E-5</v>
      </c>
      <c r="CG327">
        <v>707.85500000000002</v>
      </c>
      <c r="CH327">
        <v>207.37899999999999</v>
      </c>
      <c r="CI327">
        <v>114.539</v>
      </c>
      <c r="CJ327">
        <v>43.1646</v>
      </c>
      <c r="CK327">
        <v>365.08300000000003</v>
      </c>
      <c r="CL327">
        <v>321.91800000000001</v>
      </c>
      <c r="CM327">
        <v>23.44</v>
      </c>
      <c r="CN327">
        <v>18.350000000000001</v>
      </c>
      <c r="CO327">
        <v>3.66</v>
      </c>
      <c r="CP327">
        <v>12.08</v>
      </c>
      <c r="CQ327">
        <v>-48.37</v>
      </c>
      <c r="CR327">
        <v>7.37</v>
      </c>
      <c r="CS327">
        <v>17.440000000000001</v>
      </c>
      <c r="CT327">
        <v>27.51</v>
      </c>
      <c r="CU327">
        <v>1.64</v>
      </c>
      <c r="CV327">
        <v>63.12</v>
      </c>
      <c r="CW327">
        <v>57.53</v>
      </c>
      <c r="DH327">
        <v>0</v>
      </c>
      <c r="DI327">
        <v>0.73802199999999996</v>
      </c>
      <c r="DJ327">
        <v>3.1638600000000003E-2</v>
      </c>
      <c r="DK327">
        <v>1.40705E-2</v>
      </c>
      <c r="DL327">
        <v>-8.0562099999999998E-2</v>
      </c>
      <c r="DM327">
        <v>0.134212</v>
      </c>
      <c r="DN327">
        <v>0.17513200000000001</v>
      </c>
      <c r="DO327">
        <v>0.30364400000000002</v>
      </c>
      <c r="DP327">
        <v>2.03874E-2</v>
      </c>
      <c r="DQ327">
        <v>1.3365400000000001</v>
      </c>
      <c r="DR327">
        <v>0.78373099999999996</v>
      </c>
      <c r="DS327" t="s">
        <v>1352</v>
      </c>
      <c r="DT327" t="s">
        <v>670</v>
      </c>
      <c r="DU327" t="s">
        <v>665</v>
      </c>
      <c r="DV327" t="s">
        <v>501</v>
      </c>
      <c r="DW327">
        <v>0.14983299999999999</v>
      </c>
      <c r="DX327">
        <v>0.17255599999999999</v>
      </c>
      <c r="DY327">
        <v>-13.7</v>
      </c>
      <c r="DZ327">
        <v>8.4</v>
      </c>
      <c r="EC327">
        <v>133.65600000000001</v>
      </c>
      <c r="ED327">
        <v>159.15100000000001</v>
      </c>
      <c r="EE327">
        <v>277.07299999999998</v>
      </c>
      <c r="EF327">
        <v>81.134900000000002</v>
      </c>
      <c r="EG327">
        <v>0</v>
      </c>
      <c r="EH327">
        <v>-3047.74</v>
      </c>
      <c r="EI327">
        <v>0</v>
      </c>
      <c r="EJ327">
        <v>0</v>
      </c>
      <c r="EK327">
        <v>505.55700000000002</v>
      </c>
      <c r="EL327">
        <v>938.41600000000005</v>
      </c>
      <c r="EM327">
        <v>2025.88</v>
      </c>
      <c r="EN327">
        <v>119.621</v>
      </c>
      <c r="EO327">
        <v>1192.75</v>
      </c>
      <c r="EP327">
        <v>197.28100000000001</v>
      </c>
      <c r="EQ327">
        <v>114.539</v>
      </c>
      <c r="ER327">
        <v>0</v>
      </c>
      <c r="ES327">
        <v>43.1646</v>
      </c>
      <c r="ET327">
        <v>354.98500000000001</v>
      </c>
      <c r="EU327">
        <v>22.24</v>
      </c>
      <c r="EV327">
        <v>14.7</v>
      </c>
      <c r="EW327">
        <v>3.66</v>
      </c>
      <c r="EX327">
        <v>12.08</v>
      </c>
      <c r="EY327">
        <v>0</v>
      </c>
      <c r="EZ327">
        <v>-34.799999999999997</v>
      </c>
      <c r="FA327">
        <v>0</v>
      </c>
      <c r="FB327">
        <v>0</v>
      </c>
      <c r="FC327">
        <v>7.37</v>
      </c>
      <c r="FD327">
        <v>17.37</v>
      </c>
      <c r="FE327">
        <v>27.51</v>
      </c>
      <c r="FF327">
        <v>1.64</v>
      </c>
      <c r="FG327">
        <v>71.77</v>
      </c>
      <c r="FT327">
        <v>0</v>
      </c>
      <c r="FU327">
        <v>0.56546600000000002</v>
      </c>
      <c r="FV327">
        <v>3.1638600000000003E-2</v>
      </c>
      <c r="FW327">
        <v>1.40705E-2</v>
      </c>
      <c r="FX327">
        <v>0</v>
      </c>
      <c r="FY327">
        <v>-5.7068899999999999E-2</v>
      </c>
      <c r="FZ327">
        <v>0</v>
      </c>
      <c r="GA327">
        <v>0</v>
      </c>
      <c r="GB327">
        <v>0.134212</v>
      </c>
      <c r="GC327">
        <v>0.17436199999999999</v>
      </c>
      <c r="GD327">
        <v>0.30364400000000002</v>
      </c>
      <c r="GE327">
        <v>2.03874E-2</v>
      </c>
      <c r="GF327">
        <v>1.1867099999999999</v>
      </c>
      <c r="GG327">
        <v>467.20299999999997</v>
      </c>
      <c r="GH327">
        <v>1161.6600000000001</v>
      </c>
      <c r="GI327">
        <v>277.07299999999998</v>
      </c>
      <c r="GJ327">
        <v>0</v>
      </c>
      <c r="GK327">
        <v>2135</v>
      </c>
      <c r="GL327">
        <v>930.00099999999998</v>
      </c>
      <c r="GM327">
        <v>2637.81</v>
      </c>
      <c r="GN327">
        <v>297.5</v>
      </c>
      <c r="GO327">
        <v>7906.25</v>
      </c>
      <c r="GP327">
        <v>388.90899999999999</v>
      </c>
      <c r="GQ327">
        <v>168.15199999999999</v>
      </c>
      <c r="GR327">
        <v>65.400000000000006</v>
      </c>
      <c r="GS327">
        <v>622.46100000000001</v>
      </c>
      <c r="GT327">
        <v>49.003599999999999</v>
      </c>
      <c r="GU327">
        <v>54.21</v>
      </c>
      <c r="GV327">
        <v>3.66</v>
      </c>
      <c r="GW327">
        <v>39.268300000000004</v>
      </c>
      <c r="GX327">
        <v>31.93</v>
      </c>
      <c r="GY327">
        <v>23.209499999999998</v>
      </c>
      <c r="GZ327">
        <v>36.39</v>
      </c>
      <c r="HA327">
        <v>4.13</v>
      </c>
      <c r="HB327">
        <v>241.80099999999999</v>
      </c>
      <c r="HC327">
        <v>46.4</v>
      </c>
      <c r="HD327">
        <v>54.21</v>
      </c>
      <c r="HE327">
        <v>3.66</v>
      </c>
      <c r="HF327">
        <v>16.100000000000001</v>
      </c>
      <c r="HG327">
        <v>31.93</v>
      </c>
      <c r="HH327">
        <v>18.57</v>
      </c>
      <c r="HI327">
        <v>36.39</v>
      </c>
      <c r="HJ327">
        <v>4.13</v>
      </c>
      <c r="HK327">
        <v>211.39</v>
      </c>
      <c r="ID327">
        <v>0</v>
      </c>
      <c r="IE327">
        <v>2.4539200000000001</v>
      </c>
      <c r="IF327">
        <v>3.1638600000000003E-2</v>
      </c>
      <c r="IG327">
        <v>0</v>
      </c>
      <c r="IH327">
        <v>0.62342900000000001</v>
      </c>
      <c r="II327">
        <v>0.118043</v>
      </c>
      <c r="IJ327">
        <v>0.43196400000000001</v>
      </c>
      <c r="IK327">
        <v>6.2929700000000005E-2</v>
      </c>
      <c r="IL327">
        <v>3.72193</v>
      </c>
      <c r="IM327">
        <v>44.1</v>
      </c>
      <c r="IN327">
        <v>14.4</v>
      </c>
      <c r="IO327">
        <v>29.7</v>
      </c>
      <c r="IP327">
        <v>46.1</v>
      </c>
      <c r="IQ327">
        <v>20</v>
      </c>
      <c r="IR327">
        <v>26.1</v>
      </c>
      <c r="IU327">
        <v>21.11</v>
      </c>
      <c r="IV327">
        <v>31.57</v>
      </c>
      <c r="IW327">
        <v>24.84</v>
      </c>
      <c r="IX327">
        <v>32.69</v>
      </c>
      <c r="IY327">
        <v>21.11</v>
      </c>
      <c r="IZ327">
        <v>31.57</v>
      </c>
      <c r="JA327">
        <v>63.48</v>
      </c>
      <c r="JB327">
        <v>82.661900000000003</v>
      </c>
      <c r="JK327">
        <v>1</v>
      </c>
      <c r="JL327">
        <v>1</v>
      </c>
      <c r="JM327">
        <v>2</v>
      </c>
      <c r="JP327">
        <v>4303.6400000000003</v>
      </c>
      <c r="JQ327">
        <v>2.8233299999999999</v>
      </c>
      <c r="JR327">
        <v>0.23</v>
      </c>
      <c r="JS327">
        <v>0.23</v>
      </c>
      <c r="JT327">
        <v>2.29</v>
      </c>
      <c r="JU327">
        <v>0.26</v>
      </c>
      <c r="JV327">
        <v>0.4</v>
      </c>
      <c r="JW327">
        <v>2.17</v>
      </c>
      <c r="JZ327">
        <v>1</v>
      </c>
      <c r="KA327">
        <v>1</v>
      </c>
      <c r="KB327">
        <v>33.214100000000002</v>
      </c>
      <c r="KC327">
        <v>18.940100000000001</v>
      </c>
      <c r="KD327">
        <v>33.212800000000001</v>
      </c>
      <c r="KE327">
        <v>21.256</v>
      </c>
      <c r="KF327">
        <v>50.195</v>
      </c>
      <c r="KG327">
        <v>45.932200000000002</v>
      </c>
      <c r="KJ327">
        <v>27.395099999999999</v>
      </c>
      <c r="KK327">
        <v>37.264899999999997</v>
      </c>
      <c r="KL327">
        <v>55.284100000000002</v>
      </c>
      <c r="KM327">
        <v>16.012</v>
      </c>
      <c r="KN327">
        <v>0</v>
      </c>
      <c r="KO327">
        <v>-466.74900000000002</v>
      </c>
      <c r="KP327">
        <v>0</v>
      </c>
      <c r="KQ327">
        <v>0</v>
      </c>
      <c r="KR327">
        <v>109.703</v>
      </c>
      <c r="KS327">
        <v>186.93700000000001</v>
      </c>
      <c r="KT327">
        <v>413.96499999999997</v>
      </c>
      <c r="KU327">
        <v>26.198699999999999</v>
      </c>
      <c r="KV327">
        <v>406.012</v>
      </c>
      <c r="KW327">
        <v>1046.98</v>
      </c>
      <c r="KX327">
        <v>607.86199999999997</v>
      </c>
      <c r="KY327">
        <v>0</v>
      </c>
      <c r="KZ327">
        <v>229.07599999999999</v>
      </c>
      <c r="LA327">
        <v>1883.92</v>
      </c>
      <c r="LB327">
        <v>28.4787</v>
      </c>
      <c r="LC327">
        <v>49.5916</v>
      </c>
      <c r="LD327">
        <v>55.284100000000002</v>
      </c>
      <c r="LE327">
        <v>16.012</v>
      </c>
      <c r="LF327">
        <v>-658.89300000000003</v>
      </c>
      <c r="LG327">
        <v>109.703</v>
      </c>
      <c r="LH327">
        <v>187.92699999999999</v>
      </c>
      <c r="LI327">
        <v>413.96499999999997</v>
      </c>
      <c r="LJ327">
        <v>26.198699999999999</v>
      </c>
      <c r="LK327">
        <v>228.267</v>
      </c>
      <c r="LL327">
        <v>1100.57</v>
      </c>
      <c r="LM327">
        <v>607.86199999999997</v>
      </c>
      <c r="LN327">
        <v>229.07599999999999</v>
      </c>
      <c r="LO327">
        <v>1937.51</v>
      </c>
      <c r="LP327">
        <v>97.323899999999995</v>
      </c>
      <c r="LQ327">
        <v>281.65800000000002</v>
      </c>
      <c r="LR327">
        <v>55.284100000000002</v>
      </c>
      <c r="LS327">
        <v>0</v>
      </c>
      <c r="LT327">
        <v>463.08</v>
      </c>
      <c r="LU327">
        <v>187.226</v>
      </c>
      <c r="LV327">
        <v>544.68899999999996</v>
      </c>
      <c r="LW327">
        <v>71.471400000000003</v>
      </c>
      <c r="LX327">
        <v>1700.73</v>
      </c>
      <c r="LY327">
        <v>2063.9499999999998</v>
      </c>
      <c r="LZ327">
        <v>892.38499999999999</v>
      </c>
      <c r="MA327">
        <v>347.08</v>
      </c>
      <c r="MB327">
        <v>3303.42</v>
      </c>
    </row>
    <row r="328" spans="1:340" x14ac:dyDescent="0.25">
      <c r="A328" s="26">
        <v>44502.655787037038</v>
      </c>
      <c r="B328" t="s">
        <v>1668</v>
      </c>
      <c r="C328" t="s">
        <v>1313</v>
      </c>
      <c r="D328">
        <v>12</v>
      </c>
      <c r="E328">
        <v>1</v>
      </c>
      <c r="F328">
        <v>2100</v>
      </c>
      <c r="G328" t="s">
        <v>87</v>
      </c>
      <c r="H328" t="s">
        <v>112</v>
      </c>
      <c r="I328">
        <v>4.8499999999999996</v>
      </c>
      <c r="J328">
        <v>2</v>
      </c>
      <c r="K328">
        <v>-4.7</v>
      </c>
      <c r="L328">
        <v>30.8</v>
      </c>
      <c r="O328">
        <v>133.65600000000001</v>
      </c>
      <c r="P328">
        <v>159.15100000000001</v>
      </c>
      <c r="Q328">
        <v>277.07299999999998</v>
      </c>
      <c r="R328">
        <v>81.134900000000002</v>
      </c>
      <c r="S328">
        <v>0</v>
      </c>
      <c r="T328">
        <v>-2683.94</v>
      </c>
      <c r="U328">
        <v>0</v>
      </c>
      <c r="V328">
        <v>0</v>
      </c>
      <c r="W328">
        <v>505.55700000000002</v>
      </c>
      <c r="X328">
        <v>938.41600000000005</v>
      </c>
      <c r="Y328">
        <v>2025.88</v>
      </c>
      <c r="Z328">
        <v>119.621</v>
      </c>
      <c r="AA328">
        <v>1556.55</v>
      </c>
      <c r="AB328">
        <v>651.01499999999999</v>
      </c>
      <c r="AC328">
        <v>197.28100000000001</v>
      </c>
      <c r="AD328">
        <v>114.539</v>
      </c>
      <c r="AE328">
        <v>0</v>
      </c>
      <c r="AF328">
        <v>43.1646</v>
      </c>
      <c r="AG328">
        <v>354.98500000000001</v>
      </c>
      <c r="AH328">
        <v>311.82</v>
      </c>
      <c r="AI328">
        <v>22.24</v>
      </c>
      <c r="AJ328">
        <v>14.7</v>
      </c>
      <c r="AK328">
        <v>3.66</v>
      </c>
      <c r="AL328">
        <v>12.08</v>
      </c>
      <c r="AM328">
        <v>0</v>
      </c>
      <c r="AN328">
        <v>-32.130000000000003</v>
      </c>
      <c r="AO328">
        <v>0</v>
      </c>
      <c r="AP328">
        <v>0</v>
      </c>
      <c r="AQ328">
        <v>7.37</v>
      </c>
      <c r="AR328">
        <v>17.37</v>
      </c>
      <c r="AS328">
        <v>27.51</v>
      </c>
      <c r="AT328">
        <v>1.64</v>
      </c>
      <c r="AU328">
        <v>74.44</v>
      </c>
      <c r="AV328">
        <v>52.68</v>
      </c>
      <c r="BI328">
        <v>0</v>
      </c>
      <c r="BJ328">
        <v>0.56546600000000002</v>
      </c>
      <c r="BK328">
        <v>3.1638600000000003E-2</v>
      </c>
      <c r="BL328">
        <v>1.40705E-2</v>
      </c>
      <c r="BM328">
        <v>0</v>
      </c>
      <c r="BN328">
        <v>-8.8736499999999996E-2</v>
      </c>
      <c r="BO328">
        <v>0</v>
      </c>
      <c r="BP328">
        <v>0</v>
      </c>
      <c r="BQ328">
        <v>0.134212</v>
      </c>
      <c r="BR328">
        <v>0.17436199999999999</v>
      </c>
      <c r="BS328">
        <v>0.30364400000000002</v>
      </c>
      <c r="BT328">
        <v>2.03874E-2</v>
      </c>
      <c r="BU328">
        <v>1.1550400000000001</v>
      </c>
      <c r="BV328">
        <v>0.61117500000000002</v>
      </c>
      <c r="BW328">
        <v>140.49700000000001</v>
      </c>
      <c r="BX328">
        <v>209.15</v>
      </c>
      <c r="BY328">
        <v>277.07299999999998</v>
      </c>
      <c r="BZ328">
        <v>81.134900000000002</v>
      </c>
      <c r="CA328">
        <v>-4302.38</v>
      </c>
      <c r="CB328">
        <v>505.55700000000002</v>
      </c>
      <c r="CC328">
        <v>943.46699999999998</v>
      </c>
      <c r="CD328">
        <v>2025.88</v>
      </c>
      <c r="CE328">
        <v>119.621</v>
      </c>
      <c r="CF328" s="27">
        <v>6.0639E-5</v>
      </c>
      <c r="CG328">
        <v>707.85500000000002</v>
      </c>
      <c r="CH328">
        <v>207.37899999999999</v>
      </c>
      <c r="CI328">
        <v>114.539</v>
      </c>
      <c r="CJ328">
        <v>43.1646</v>
      </c>
      <c r="CK328">
        <v>365.08300000000003</v>
      </c>
      <c r="CL328">
        <v>321.91800000000001</v>
      </c>
      <c r="CM328">
        <v>23.44</v>
      </c>
      <c r="CN328">
        <v>18.350000000000001</v>
      </c>
      <c r="CO328">
        <v>3.66</v>
      </c>
      <c r="CP328">
        <v>12.08</v>
      </c>
      <c r="CQ328">
        <v>-48.37</v>
      </c>
      <c r="CR328">
        <v>7.37</v>
      </c>
      <c r="CS328">
        <v>17.440000000000001</v>
      </c>
      <c r="CT328">
        <v>27.51</v>
      </c>
      <c r="CU328">
        <v>1.64</v>
      </c>
      <c r="CV328">
        <v>63.12</v>
      </c>
      <c r="CW328">
        <v>57.53</v>
      </c>
      <c r="DH328">
        <v>0</v>
      </c>
      <c r="DI328">
        <v>0.73802199999999996</v>
      </c>
      <c r="DJ328">
        <v>3.1638600000000003E-2</v>
      </c>
      <c r="DK328">
        <v>1.40705E-2</v>
      </c>
      <c r="DL328">
        <v>-8.0562099999999998E-2</v>
      </c>
      <c r="DM328">
        <v>0.134212</v>
      </c>
      <c r="DN328">
        <v>0.17513200000000001</v>
      </c>
      <c r="DO328">
        <v>0.30364400000000002</v>
      </c>
      <c r="DP328">
        <v>2.03874E-2</v>
      </c>
      <c r="DQ328">
        <v>1.3365400000000001</v>
      </c>
      <c r="DR328">
        <v>0.78373099999999996</v>
      </c>
      <c r="DS328" t="s">
        <v>1352</v>
      </c>
      <c r="DT328" t="s">
        <v>670</v>
      </c>
      <c r="DU328" t="s">
        <v>665</v>
      </c>
      <c r="DV328" t="s">
        <v>501</v>
      </c>
      <c r="DW328">
        <v>0.18149999999999999</v>
      </c>
      <c r="DX328">
        <v>0.17255599999999999</v>
      </c>
      <c r="DY328">
        <v>-17.899999999999999</v>
      </c>
      <c r="DZ328">
        <v>8.4</v>
      </c>
      <c r="EC328">
        <v>133.65600000000001</v>
      </c>
      <c r="ED328">
        <v>159.15100000000001</v>
      </c>
      <c r="EE328">
        <v>277.07299999999998</v>
      </c>
      <c r="EF328">
        <v>81.134900000000002</v>
      </c>
      <c r="EG328">
        <v>0</v>
      </c>
      <c r="EH328">
        <v>-2683.94</v>
      </c>
      <c r="EI328">
        <v>0</v>
      </c>
      <c r="EJ328">
        <v>0</v>
      </c>
      <c r="EK328">
        <v>505.55700000000002</v>
      </c>
      <c r="EL328">
        <v>938.41600000000005</v>
      </c>
      <c r="EM328">
        <v>2025.88</v>
      </c>
      <c r="EN328">
        <v>119.621</v>
      </c>
      <c r="EO328">
        <v>1556.55</v>
      </c>
      <c r="EP328">
        <v>197.28100000000001</v>
      </c>
      <c r="EQ328">
        <v>114.539</v>
      </c>
      <c r="ER328">
        <v>0</v>
      </c>
      <c r="ES328">
        <v>43.1646</v>
      </c>
      <c r="ET328">
        <v>354.98500000000001</v>
      </c>
      <c r="EU328">
        <v>22.24</v>
      </c>
      <c r="EV328">
        <v>14.7</v>
      </c>
      <c r="EW328">
        <v>3.66</v>
      </c>
      <c r="EX328">
        <v>12.08</v>
      </c>
      <c r="EY328">
        <v>0</v>
      </c>
      <c r="EZ328">
        <v>-32.130000000000003</v>
      </c>
      <c r="FA328">
        <v>0</v>
      </c>
      <c r="FB328">
        <v>0</v>
      </c>
      <c r="FC328">
        <v>7.37</v>
      </c>
      <c r="FD328">
        <v>17.37</v>
      </c>
      <c r="FE328">
        <v>27.51</v>
      </c>
      <c r="FF328">
        <v>1.64</v>
      </c>
      <c r="FG328">
        <v>74.44</v>
      </c>
      <c r="FT328">
        <v>0</v>
      </c>
      <c r="FU328">
        <v>0.56546600000000002</v>
      </c>
      <c r="FV328">
        <v>3.1638600000000003E-2</v>
      </c>
      <c r="FW328">
        <v>1.40705E-2</v>
      </c>
      <c r="FX328">
        <v>0</v>
      </c>
      <c r="FY328">
        <v>-8.8736499999999996E-2</v>
      </c>
      <c r="FZ328">
        <v>0</v>
      </c>
      <c r="GA328">
        <v>0</v>
      </c>
      <c r="GB328">
        <v>0.134212</v>
      </c>
      <c r="GC328">
        <v>0.17436199999999999</v>
      </c>
      <c r="GD328">
        <v>0.30364400000000002</v>
      </c>
      <c r="GE328">
        <v>2.03874E-2</v>
      </c>
      <c r="GF328">
        <v>1.1550400000000001</v>
      </c>
      <c r="GG328">
        <v>467.20299999999997</v>
      </c>
      <c r="GH328">
        <v>1161.6600000000001</v>
      </c>
      <c r="GI328">
        <v>277.07299999999998</v>
      </c>
      <c r="GJ328">
        <v>0</v>
      </c>
      <c r="GK328">
        <v>2135</v>
      </c>
      <c r="GL328">
        <v>930.00099999999998</v>
      </c>
      <c r="GM328">
        <v>2637.81</v>
      </c>
      <c r="GN328">
        <v>297.5</v>
      </c>
      <c r="GO328">
        <v>7906.25</v>
      </c>
      <c r="GP328">
        <v>388.90899999999999</v>
      </c>
      <c r="GQ328">
        <v>168.15199999999999</v>
      </c>
      <c r="GR328">
        <v>65.400000000000006</v>
      </c>
      <c r="GS328">
        <v>622.46100000000001</v>
      </c>
      <c r="GT328">
        <v>49.003599999999999</v>
      </c>
      <c r="GU328">
        <v>54.21</v>
      </c>
      <c r="GV328">
        <v>3.66</v>
      </c>
      <c r="GW328">
        <v>39.268300000000004</v>
      </c>
      <c r="GX328">
        <v>31.93</v>
      </c>
      <c r="GY328">
        <v>23.209499999999998</v>
      </c>
      <c r="GZ328">
        <v>36.39</v>
      </c>
      <c r="HA328">
        <v>4.13</v>
      </c>
      <c r="HB328">
        <v>241.80099999999999</v>
      </c>
      <c r="HC328">
        <v>46.4</v>
      </c>
      <c r="HD328">
        <v>54.21</v>
      </c>
      <c r="HE328">
        <v>3.66</v>
      </c>
      <c r="HF328">
        <v>16.100000000000001</v>
      </c>
      <c r="HG328">
        <v>31.93</v>
      </c>
      <c r="HH328">
        <v>18.57</v>
      </c>
      <c r="HI328">
        <v>36.39</v>
      </c>
      <c r="HJ328">
        <v>4.13</v>
      </c>
      <c r="HK328">
        <v>211.39</v>
      </c>
      <c r="ID328">
        <v>0</v>
      </c>
      <c r="IE328">
        <v>2.4539200000000001</v>
      </c>
      <c r="IF328">
        <v>3.1638600000000003E-2</v>
      </c>
      <c r="IG328">
        <v>0</v>
      </c>
      <c r="IH328">
        <v>0.62342900000000001</v>
      </c>
      <c r="II328">
        <v>0.118043</v>
      </c>
      <c r="IJ328">
        <v>0.43196400000000001</v>
      </c>
      <c r="IK328">
        <v>6.2929700000000005E-2</v>
      </c>
      <c r="IL328">
        <v>3.72193</v>
      </c>
      <c r="IM328">
        <v>44.1</v>
      </c>
      <c r="IN328">
        <v>13.3</v>
      </c>
      <c r="IO328">
        <v>30.8</v>
      </c>
      <c r="IP328">
        <v>46.1</v>
      </c>
      <c r="IQ328">
        <v>20</v>
      </c>
      <c r="IR328">
        <v>26.1</v>
      </c>
      <c r="IU328">
        <v>21.11</v>
      </c>
      <c r="IV328">
        <v>31.57</v>
      </c>
      <c r="IW328">
        <v>24.84</v>
      </c>
      <c r="IX328">
        <v>32.69</v>
      </c>
      <c r="IY328">
        <v>21.11</v>
      </c>
      <c r="IZ328">
        <v>31.57</v>
      </c>
      <c r="JA328">
        <v>63.48</v>
      </c>
      <c r="JB328">
        <v>82.661900000000003</v>
      </c>
      <c r="JK328">
        <v>1</v>
      </c>
      <c r="JL328">
        <v>1</v>
      </c>
      <c r="JM328">
        <v>2</v>
      </c>
      <c r="JP328">
        <v>4303.6400000000003</v>
      </c>
      <c r="JQ328">
        <v>2.8233299999999999</v>
      </c>
      <c r="JR328">
        <v>0.24</v>
      </c>
      <c r="JS328">
        <v>0.19</v>
      </c>
      <c r="JT328">
        <v>2.33</v>
      </c>
      <c r="JU328">
        <v>0.26</v>
      </c>
      <c r="JV328">
        <v>0.4</v>
      </c>
      <c r="JW328">
        <v>2.17</v>
      </c>
      <c r="JZ328">
        <v>1</v>
      </c>
      <c r="KA328">
        <v>1</v>
      </c>
      <c r="KB328">
        <v>33.214100000000002</v>
      </c>
      <c r="KC328">
        <v>18.940100000000001</v>
      </c>
      <c r="KD328">
        <v>33.212800000000001</v>
      </c>
      <c r="KE328">
        <v>21.256</v>
      </c>
      <c r="KF328">
        <v>50.195</v>
      </c>
      <c r="KG328">
        <v>45.932200000000002</v>
      </c>
      <c r="KJ328">
        <v>27.395099999999999</v>
      </c>
      <c r="KK328">
        <v>37.264899999999997</v>
      </c>
      <c r="KL328">
        <v>55.284100000000002</v>
      </c>
      <c r="KM328">
        <v>16.012</v>
      </c>
      <c r="KN328">
        <v>0</v>
      </c>
      <c r="KO328">
        <v>-423.72699999999998</v>
      </c>
      <c r="KP328">
        <v>0</v>
      </c>
      <c r="KQ328">
        <v>0</v>
      </c>
      <c r="KR328">
        <v>109.703</v>
      </c>
      <c r="KS328">
        <v>186.93700000000001</v>
      </c>
      <c r="KT328">
        <v>413.96499999999997</v>
      </c>
      <c r="KU328">
        <v>26.198699999999999</v>
      </c>
      <c r="KV328">
        <v>449.03300000000002</v>
      </c>
      <c r="KW328">
        <v>1046.98</v>
      </c>
      <c r="KX328">
        <v>607.86199999999997</v>
      </c>
      <c r="KY328">
        <v>0</v>
      </c>
      <c r="KZ328">
        <v>229.07599999999999</v>
      </c>
      <c r="LA328">
        <v>1883.92</v>
      </c>
      <c r="LB328">
        <v>28.4787</v>
      </c>
      <c r="LC328">
        <v>49.5916</v>
      </c>
      <c r="LD328">
        <v>55.284100000000002</v>
      </c>
      <c r="LE328">
        <v>16.012</v>
      </c>
      <c r="LF328">
        <v>-658.89300000000003</v>
      </c>
      <c r="LG328">
        <v>109.703</v>
      </c>
      <c r="LH328">
        <v>187.92699999999999</v>
      </c>
      <c r="LI328">
        <v>413.96499999999997</v>
      </c>
      <c r="LJ328">
        <v>26.198699999999999</v>
      </c>
      <c r="LK328">
        <v>228.267</v>
      </c>
      <c r="LL328">
        <v>1100.57</v>
      </c>
      <c r="LM328">
        <v>607.86199999999997</v>
      </c>
      <c r="LN328">
        <v>229.07599999999999</v>
      </c>
      <c r="LO328">
        <v>1937.51</v>
      </c>
      <c r="LP328">
        <v>97.323899999999995</v>
      </c>
      <c r="LQ328">
        <v>281.65800000000002</v>
      </c>
      <c r="LR328">
        <v>55.284100000000002</v>
      </c>
      <c r="LS328">
        <v>0</v>
      </c>
      <c r="LT328">
        <v>463.08</v>
      </c>
      <c r="LU328">
        <v>187.226</v>
      </c>
      <c r="LV328">
        <v>544.68899999999996</v>
      </c>
      <c r="LW328">
        <v>71.471400000000003</v>
      </c>
      <c r="LX328">
        <v>1700.73</v>
      </c>
      <c r="LY328">
        <v>2063.9499999999998</v>
      </c>
      <c r="LZ328">
        <v>892.38499999999999</v>
      </c>
      <c r="MA328">
        <v>347.08</v>
      </c>
      <c r="MB328">
        <v>3303.42</v>
      </c>
    </row>
    <row r="329" spans="1:340" x14ac:dyDescent="0.25">
      <c r="A329" s="26">
        <v>44502.656111111108</v>
      </c>
      <c r="B329" t="s">
        <v>1669</v>
      </c>
      <c r="C329" t="s">
        <v>1315</v>
      </c>
      <c r="D329">
        <v>12</v>
      </c>
      <c r="E329">
        <v>1</v>
      </c>
      <c r="F329">
        <v>2100</v>
      </c>
      <c r="G329" t="s">
        <v>87</v>
      </c>
      <c r="H329" t="s">
        <v>393</v>
      </c>
      <c r="I329">
        <v>4.8499999999999996</v>
      </c>
      <c r="J329">
        <v>2</v>
      </c>
      <c r="K329">
        <v>2</v>
      </c>
      <c r="L329">
        <v>44.1</v>
      </c>
      <c r="O329">
        <v>133.65600000000001</v>
      </c>
      <c r="P329">
        <v>159.15100000000001</v>
      </c>
      <c r="Q329">
        <v>277.07299999999998</v>
      </c>
      <c r="R329">
        <v>81.134900000000002</v>
      </c>
      <c r="S329">
        <v>0</v>
      </c>
      <c r="T329">
        <v>0</v>
      </c>
      <c r="U329">
        <v>0</v>
      </c>
      <c r="V329">
        <v>0</v>
      </c>
      <c r="W329">
        <v>505.55700000000002</v>
      </c>
      <c r="X329">
        <v>938.41600000000005</v>
      </c>
      <c r="Y329">
        <v>2025.88</v>
      </c>
      <c r="Z329">
        <v>119.621</v>
      </c>
      <c r="AA329">
        <v>4240.49</v>
      </c>
      <c r="AB329">
        <v>651.01499999999999</v>
      </c>
      <c r="AC329">
        <v>197.28100000000001</v>
      </c>
      <c r="AD329">
        <v>114.539</v>
      </c>
      <c r="AE329">
        <v>0</v>
      </c>
      <c r="AF329">
        <v>43.1646</v>
      </c>
      <c r="AG329">
        <v>354.98500000000001</v>
      </c>
      <c r="AH329">
        <v>311.82</v>
      </c>
      <c r="AI329">
        <v>22.24</v>
      </c>
      <c r="AJ329">
        <v>14.7</v>
      </c>
      <c r="AK329">
        <v>3.66</v>
      </c>
      <c r="AL329">
        <v>12.08</v>
      </c>
      <c r="AM329">
        <v>0</v>
      </c>
      <c r="AN329">
        <v>0</v>
      </c>
      <c r="AO329">
        <v>0</v>
      </c>
      <c r="AP329">
        <v>0</v>
      </c>
      <c r="AQ329">
        <v>7.37</v>
      </c>
      <c r="AR329">
        <v>17.37</v>
      </c>
      <c r="AS329">
        <v>27.51</v>
      </c>
      <c r="AT329">
        <v>1.64</v>
      </c>
      <c r="AU329">
        <v>106.57</v>
      </c>
      <c r="AV329">
        <v>52.68</v>
      </c>
      <c r="BI329">
        <v>0</v>
      </c>
      <c r="BJ329">
        <v>0.56546600000000002</v>
      </c>
      <c r="BK329">
        <v>3.1638600000000003E-2</v>
      </c>
      <c r="BL329">
        <v>1.40705E-2</v>
      </c>
      <c r="BM329">
        <v>0</v>
      </c>
      <c r="BN329">
        <v>0</v>
      </c>
      <c r="BO329">
        <v>0</v>
      </c>
      <c r="BP329">
        <v>0</v>
      </c>
      <c r="BQ329">
        <v>0.134212</v>
      </c>
      <c r="BR329">
        <v>0.17436199999999999</v>
      </c>
      <c r="BS329">
        <v>0.30364400000000002</v>
      </c>
      <c r="BT329">
        <v>2.03874E-2</v>
      </c>
      <c r="BU329">
        <v>1.2437800000000001</v>
      </c>
      <c r="BV329">
        <v>0.61117500000000002</v>
      </c>
      <c r="BW329">
        <v>140.49700000000001</v>
      </c>
      <c r="BX329">
        <v>209.15</v>
      </c>
      <c r="BY329">
        <v>277.07299999999998</v>
      </c>
      <c r="BZ329">
        <v>81.134900000000002</v>
      </c>
      <c r="CA329">
        <v>0</v>
      </c>
      <c r="CB329">
        <v>505.55700000000002</v>
      </c>
      <c r="CC329">
        <v>943.46699999999998</v>
      </c>
      <c r="CD329">
        <v>2025.88</v>
      </c>
      <c r="CE329">
        <v>119.621</v>
      </c>
      <c r="CF329">
        <v>4302.38</v>
      </c>
      <c r="CG329">
        <v>707.85500000000002</v>
      </c>
      <c r="CH329">
        <v>207.37899999999999</v>
      </c>
      <c r="CI329">
        <v>114.539</v>
      </c>
      <c r="CJ329">
        <v>43.1646</v>
      </c>
      <c r="CK329">
        <v>365.08300000000003</v>
      </c>
      <c r="CL329">
        <v>321.91800000000001</v>
      </c>
      <c r="CM329">
        <v>23.44</v>
      </c>
      <c r="CN329">
        <v>18.350000000000001</v>
      </c>
      <c r="CO329">
        <v>3.66</v>
      </c>
      <c r="CP329">
        <v>12.08</v>
      </c>
      <c r="CQ329">
        <v>0</v>
      </c>
      <c r="CR329">
        <v>7.37</v>
      </c>
      <c r="CS329">
        <v>17.440000000000001</v>
      </c>
      <c r="CT329">
        <v>27.51</v>
      </c>
      <c r="CU329">
        <v>1.64</v>
      </c>
      <c r="CV329">
        <v>111.49</v>
      </c>
      <c r="CW329">
        <v>57.53</v>
      </c>
      <c r="DH329">
        <v>0</v>
      </c>
      <c r="DI329">
        <v>0.73802199999999996</v>
      </c>
      <c r="DJ329">
        <v>3.1638600000000003E-2</v>
      </c>
      <c r="DK329">
        <v>1.40705E-2</v>
      </c>
      <c r="DL329">
        <v>0</v>
      </c>
      <c r="DM329">
        <v>0.134212</v>
      </c>
      <c r="DN329">
        <v>0.17513200000000001</v>
      </c>
      <c r="DO329">
        <v>0.30364400000000002</v>
      </c>
      <c r="DP329">
        <v>2.03874E-2</v>
      </c>
      <c r="DQ329">
        <v>1.4171100000000001</v>
      </c>
      <c r="DR329">
        <v>0.78373099999999996</v>
      </c>
      <c r="DS329" t="s">
        <v>1352</v>
      </c>
      <c r="DT329" t="s">
        <v>670</v>
      </c>
      <c r="DU329" t="s">
        <v>665</v>
      </c>
      <c r="DV329" t="s">
        <v>501</v>
      </c>
      <c r="DW329">
        <v>0.17332600000000001</v>
      </c>
      <c r="DX329">
        <v>0.17255599999999999</v>
      </c>
      <c r="DY329">
        <v>4.4000000000000004</v>
      </c>
      <c r="DZ329">
        <v>8.4</v>
      </c>
      <c r="EC329">
        <v>133.65600000000001</v>
      </c>
      <c r="ED329">
        <v>159.15100000000001</v>
      </c>
      <c r="EE329">
        <v>277.07299999999998</v>
      </c>
      <c r="EF329">
        <v>81.134900000000002</v>
      </c>
      <c r="EG329">
        <v>0</v>
      </c>
      <c r="EH329">
        <v>0</v>
      </c>
      <c r="EI329">
        <v>0</v>
      </c>
      <c r="EJ329">
        <v>0</v>
      </c>
      <c r="EK329">
        <v>505.55700000000002</v>
      </c>
      <c r="EL329">
        <v>938.41600000000005</v>
      </c>
      <c r="EM329">
        <v>2025.88</v>
      </c>
      <c r="EN329">
        <v>119.621</v>
      </c>
      <c r="EO329">
        <v>4240.49</v>
      </c>
      <c r="EP329">
        <v>197.28100000000001</v>
      </c>
      <c r="EQ329">
        <v>114.539</v>
      </c>
      <c r="ER329">
        <v>0</v>
      </c>
      <c r="ES329">
        <v>43.1646</v>
      </c>
      <c r="ET329">
        <v>354.98500000000001</v>
      </c>
      <c r="EU329">
        <v>22.24</v>
      </c>
      <c r="EV329">
        <v>14.7</v>
      </c>
      <c r="EW329">
        <v>3.66</v>
      </c>
      <c r="EX329">
        <v>12.08</v>
      </c>
      <c r="EY329">
        <v>0</v>
      </c>
      <c r="EZ329">
        <v>0</v>
      </c>
      <c r="FA329">
        <v>0</v>
      </c>
      <c r="FB329">
        <v>0</v>
      </c>
      <c r="FC329">
        <v>7.37</v>
      </c>
      <c r="FD329">
        <v>17.37</v>
      </c>
      <c r="FE329">
        <v>27.51</v>
      </c>
      <c r="FF329">
        <v>1.64</v>
      </c>
      <c r="FG329">
        <v>106.57</v>
      </c>
      <c r="FT329">
        <v>0</v>
      </c>
      <c r="FU329">
        <v>0.56546600000000002</v>
      </c>
      <c r="FV329">
        <v>3.1638600000000003E-2</v>
      </c>
      <c r="FW329">
        <v>1.40705E-2</v>
      </c>
      <c r="FX329">
        <v>0</v>
      </c>
      <c r="FY329">
        <v>0</v>
      </c>
      <c r="FZ329">
        <v>0</v>
      </c>
      <c r="GA329">
        <v>0</v>
      </c>
      <c r="GB329">
        <v>0.134212</v>
      </c>
      <c r="GC329">
        <v>0.17436199999999999</v>
      </c>
      <c r="GD329">
        <v>0.30364400000000002</v>
      </c>
      <c r="GE329">
        <v>2.03874E-2</v>
      </c>
      <c r="GF329">
        <v>1.2437800000000001</v>
      </c>
      <c r="GG329">
        <v>467.20299999999997</v>
      </c>
      <c r="GH329">
        <v>1161.6600000000001</v>
      </c>
      <c r="GI329">
        <v>277.07299999999998</v>
      </c>
      <c r="GJ329">
        <v>0</v>
      </c>
      <c r="GK329">
        <v>2135</v>
      </c>
      <c r="GL329">
        <v>930.00099999999998</v>
      </c>
      <c r="GM329">
        <v>2637.81</v>
      </c>
      <c r="GN329">
        <v>297.5</v>
      </c>
      <c r="GO329">
        <v>7906.25</v>
      </c>
      <c r="GP329">
        <v>388.90899999999999</v>
      </c>
      <c r="GQ329">
        <v>168.15199999999999</v>
      </c>
      <c r="GR329">
        <v>65.400000000000006</v>
      </c>
      <c r="GS329">
        <v>622.46100000000001</v>
      </c>
      <c r="GT329">
        <v>49.003599999999999</v>
      </c>
      <c r="GU329">
        <v>54.21</v>
      </c>
      <c r="GV329">
        <v>3.66</v>
      </c>
      <c r="GW329">
        <v>39.268300000000004</v>
      </c>
      <c r="GX329">
        <v>31.93</v>
      </c>
      <c r="GY329">
        <v>23.209499999999998</v>
      </c>
      <c r="GZ329">
        <v>36.39</v>
      </c>
      <c r="HA329">
        <v>4.13</v>
      </c>
      <c r="HB329">
        <v>241.80099999999999</v>
      </c>
      <c r="HC329">
        <v>46.4</v>
      </c>
      <c r="HD329">
        <v>54.21</v>
      </c>
      <c r="HE329">
        <v>3.66</v>
      </c>
      <c r="HF329">
        <v>16.100000000000001</v>
      </c>
      <c r="HG329">
        <v>31.93</v>
      </c>
      <c r="HH329">
        <v>18.57</v>
      </c>
      <c r="HI329">
        <v>36.39</v>
      </c>
      <c r="HJ329">
        <v>4.13</v>
      </c>
      <c r="HK329">
        <v>211.39</v>
      </c>
      <c r="ID329">
        <v>0</v>
      </c>
      <c r="IE329">
        <v>2.4539200000000001</v>
      </c>
      <c r="IF329">
        <v>3.1638600000000003E-2</v>
      </c>
      <c r="IG329">
        <v>0</v>
      </c>
      <c r="IH329">
        <v>0.62342900000000001</v>
      </c>
      <c r="II329">
        <v>0.118043</v>
      </c>
      <c r="IJ329">
        <v>0.43196400000000001</v>
      </c>
      <c r="IK329">
        <v>6.2929700000000005E-2</v>
      </c>
      <c r="IL329">
        <v>3.72193</v>
      </c>
      <c r="IM329">
        <v>44.1</v>
      </c>
      <c r="IN329">
        <v>0</v>
      </c>
      <c r="IO329">
        <v>44.1</v>
      </c>
      <c r="IP329">
        <v>46.1</v>
      </c>
      <c r="IQ329">
        <v>0</v>
      </c>
      <c r="IR329">
        <v>46.1</v>
      </c>
      <c r="IU329">
        <v>21.11</v>
      </c>
      <c r="IV329">
        <v>31.57</v>
      </c>
      <c r="IW329">
        <v>24.84</v>
      </c>
      <c r="IX329">
        <v>32.69</v>
      </c>
      <c r="IY329">
        <v>21.11</v>
      </c>
      <c r="IZ329">
        <v>31.57</v>
      </c>
      <c r="JA329">
        <v>63.48</v>
      </c>
      <c r="JB329">
        <v>82.661900000000003</v>
      </c>
      <c r="JK329">
        <v>1</v>
      </c>
      <c r="JL329">
        <v>1</v>
      </c>
      <c r="JM329">
        <v>1</v>
      </c>
      <c r="JR329">
        <v>0</v>
      </c>
      <c r="JS329">
        <v>0</v>
      </c>
      <c r="JT329">
        <v>2.76</v>
      </c>
      <c r="JU329">
        <v>0</v>
      </c>
      <c r="JV329">
        <v>0</v>
      </c>
      <c r="JW329">
        <v>2.82</v>
      </c>
      <c r="JZ329">
        <v>1</v>
      </c>
      <c r="KA329">
        <v>1</v>
      </c>
      <c r="KB329">
        <v>33.214100000000002</v>
      </c>
      <c r="KC329">
        <v>18.940100000000001</v>
      </c>
      <c r="KD329">
        <v>33.212800000000001</v>
      </c>
      <c r="KE329">
        <v>21.256</v>
      </c>
      <c r="KF329">
        <v>50.195</v>
      </c>
      <c r="KG329">
        <v>45.932200000000002</v>
      </c>
      <c r="KJ329">
        <v>27.395099999999999</v>
      </c>
      <c r="KK329">
        <v>37.264899999999997</v>
      </c>
      <c r="KL329">
        <v>55.284100000000002</v>
      </c>
      <c r="KM329">
        <v>16.012</v>
      </c>
      <c r="KN329">
        <v>0</v>
      </c>
      <c r="KO329">
        <v>0</v>
      </c>
      <c r="KP329">
        <v>0</v>
      </c>
      <c r="KQ329">
        <v>0</v>
      </c>
      <c r="KR329">
        <v>109.703</v>
      </c>
      <c r="KS329">
        <v>186.93700000000001</v>
      </c>
      <c r="KT329">
        <v>413.96499999999997</v>
      </c>
      <c r="KU329">
        <v>26.198699999999999</v>
      </c>
      <c r="KV329">
        <v>872.76099999999997</v>
      </c>
      <c r="KW329">
        <v>1046.98</v>
      </c>
      <c r="KX329">
        <v>607.86199999999997</v>
      </c>
      <c r="KY329">
        <v>0</v>
      </c>
      <c r="KZ329">
        <v>229.07599999999999</v>
      </c>
      <c r="LA329">
        <v>1883.92</v>
      </c>
      <c r="LB329">
        <v>28.4787</v>
      </c>
      <c r="LC329">
        <v>49.5916</v>
      </c>
      <c r="LD329">
        <v>55.284100000000002</v>
      </c>
      <c r="LE329">
        <v>16.012</v>
      </c>
      <c r="LF329">
        <v>0</v>
      </c>
      <c r="LG329">
        <v>109.703</v>
      </c>
      <c r="LH329">
        <v>187.92699999999999</v>
      </c>
      <c r="LI329">
        <v>413.96499999999997</v>
      </c>
      <c r="LJ329">
        <v>26.198699999999999</v>
      </c>
      <c r="LK329">
        <v>887.16</v>
      </c>
      <c r="LL329">
        <v>1100.57</v>
      </c>
      <c r="LM329">
        <v>607.86199999999997</v>
      </c>
      <c r="LN329">
        <v>229.07599999999999</v>
      </c>
      <c r="LO329">
        <v>1937.51</v>
      </c>
      <c r="LP329">
        <v>97.323899999999995</v>
      </c>
      <c r="LQ329">
        <v>281.65800000000002</v>
      </c>
      <c r="LR329">
        <v>55.284100000000002</v>
      </c>
      <c r="LS329">
        <v>0</v>
      </c>
      <c r="LT329">
        <v>463.08</v>
      </c>
      <c r="LU329">
        <v>187.226</v>
      </c>
      <c r="LV329">
        <v>544.68899999999996</v>
      </c>
      <c r="LW329">
        <v>71.471400000000003</v>
      </c>
      <c r="LX329">
        <v>1700.73</v>
      </c>
      <c r="LY329">
        <v>2063.9499999999998</v>
      </c>
      <c r="LZ329">
        <v>892.38499999999999</v>
      </c>
      <c r="MA329">
        <v>347.08</v>
      </c>
      <c r="MB329">
        <v>3303.42</v>
      </c>
    </row>
    <row r="330" spans="1:340" x14ac:dyDescent="0.25">
      <c r="A330" s="26">
        <v>44502.656469907408</v>
      </c>
      <c r="B330" t="s">
        <v>1670</v>
      </c>
      <c r="C330" t="s">
        <v>1317</v>
      </c>
      <c r="D330">
        <v>12</v>
      </c>
      <c r="E330">
        <v>1</v>
      </c>
      <c r="F330">
        <v>2100</v>
      </c>
      <c r="G330" t="s">
        <v>87</v>
      </c>
      <c r="H330" t="s">
        <v>393</v>
      </c>
      <c r="I330">
        <v>4.8499999999999996</v>
      </c>
      <c r="J330">
        <v>2</v>
      </c>
      <c r="K330">
        <v>20.8</v>
      </c>
      <c r="L330">
        <v>5.3</v>
      </c>
      <c r="O330">
        <v>133.65600000000001</v>
      </c>
      <c r="P330">
        <v>159.15100000000001</v>
      </c>
      <c r="Q330">
        <v>277.07299999999998</v>
      </c>
      <c r="R330">
        <v>81.134900000000002</v>
      </c>
      <c r="S330">
        <v>0</v>
      </c>
      <c r="T330">
        <v>-6842.92</v>
      </c>
      <c r="U330">
        <v>226.36600000000001</v>
      </c>
      <c r="V330">
        <v>0</v>
      </c>
      <c r="W330">
        <v>505.55700000000002</v>
      </c>
      <c r="X330">
        <v>938.41600000000005</v>
      </c>
      <c r="Y330">
        <v>2025.88</v>
      </c>
      <c r="Z330">
        <v>119.621</v>
      </c>
      <c r="AA330">
        <v>-2376.06</v>
      </c>
      <c r="AB330">
        <v>651.01499999999999</v>
      </c>
      <c r="AC330">
        <v>197.28100000000001</v>
      </c>
      <c r="AD330">
        <v>114.539</v>
      </c>
      <c r="AE330">
        <v>0</v>
      </c>
      <c r="AF330">
        <v>43.1646</v>
      </c>
      <c r="AG330">
        <v>354.98500000000001</v>
      </c>
      <c r="AH330">
        <v>311.82</v>
      </c>
      <c r="AI330">
        <v>22.24</v>
      </c>
      <c r="AJ330">
        <v>14.7</v>
      </c>
      <c r="AK330">
        <v>3.66</v>
      </c>
      <c r="AL330">
        <v>12.08</v>
      </c>
      <c r="AM330">
        <v>0</v>
      </c>
      <c r="AN330">
        <v>-79.09</v>
      </c>
      <c r="AO330">
        <v>-14.63</v>
      </c>
      <c r="AP330">
        <v>0</v>
      </c>
      <c r="AQ330">
        <v>7.37</v>
      </c>
      <c r="AR330">
        <v>17.37</v>
      </c>
      <c r="AS330">
        <v>27.51</v>
      </c>
      <c r="AT330">
        <v>1.64</v>
      </c>
      <c r="AU330">
        <v>12.85</v>
      </c>
      <c r="AV330">
        <v>52.68</v>
      </c>
      <c r="BI330">
        <v>0</v>
      </c>
      <c r="BJ330">
        <v>0.56546600000000002</v>
      </c>
      <c r="BK330">
        <v>3.1638600000000003E-2</v>
      </c>
      <c r="BL330">
        <v>1.40705E-2</v>
      </c>
      <c r="BM330">
        <v>0</v>
      </c>
      <c r="BN330">
        <v>-0.128134</v>
      </c>
      <c r="BO330">
        <v>-1.1465000000000001</v>
      </c>
      <c r="BP330">
        <v>0</v>
      </c>
      <c r="BQ330">
        <v>0.134212</v>
      </c>
      <c r="BR330">
        <v>0.17436199999999999</v>
      </c>
      <c r="BS330">
        <v>0.30364400000000002</v>
      </c>
      <c r="BT330">
        <v>2.03874E-2</v>
      </c>
      <c r="BU330">
        <v>-3.08575E-2</v>
      </c>
      <c r="BV330">
        <v>0.61117500000000002</v>
      </c>
      <c r="BW330">
        <v>140.49700000000001</v>
      </c>
      <c r="BX330">
        <v>209.15</v>
      </c>
      <c r="BY330">
        <v>277.07299999999998</v>
      </c>
      <c r="BZ330">
        <v>81.134900000000002</v>
      </c>
      <c r="CA330">
        <v>-4302.38</v>
      </c>
      <c r="CB330">
        <v>505.55700000000002</v>
      </c>
      <c r="CC330">
        <v>943.46699999999998</v>
      </c>
      <c r="CD330">
        <v>2025.88</v>
      </c>
      <c r="CE330">
        <v>119.621</v>
      </c>
      <c r="CF330" s="27">
        <v>6.0639E-5</v>
      </c>
      <c r="CG330">
        <v>707.85500000000002</v>
      </c>
      <c r="CH330">
        <v>207.37899999999999</v>
      </c>
      <c r="CI330">
        <v>114.539</v>
      </c>
      <c r="CJ330">
        <v>43.1646</v>
      </c>
      <c r="CK330">
        <v>365.08300000000003</v>
      </c>
      <c r="CL330">
        <v>321.91800000000001</v>
      </c>
      <c r="CM330">
        <v>23.44</v>
      </c>
      <c r="CN330">
        <v>18.350000000000001</v>
      </c>
      <c r="CO330">
        <v>3.66</v>
      </c>
      <c r="CP330">
        <v>12.08</v>
      </c>
      <c r="CQ330">
        <v>-48.37</v>
      </c>
      <c r="CR330">
        <v>7.37</v>
      </c>
      <c r="CS330">
        <v>17.440000000000001</v>
      </c>
      <c r="CT330">
        <v>27.51</v>
      </c>
      <c r="CU330">
        <v>1.64</v>
      </c>
      <c r="CV330">
        <v>63.12</v>
      </c>
      <c r="CW330">
        <v>57.53</v>
      </c>
      <c r="DH330">
        <v>0</v>
      </c>
      <c r="DI330">
        <v>0.73802199999999996</v>
      </c>
      <c r="DJ330">
        <v>3.1638600000000003E-2</v>
      </c>
      <c r="DK330">
        <v>1.40705E-2</v>
      </c>
      <c r="DL330">
        <v>-8.0562099999999998E-2</v>
      </c>
      <c r="DM330">
        <v>0.134212</v>
      </c>
      <c r="DN330">
        <v>0.17513200000000001</v>
      </c>
      <c r="DO330">
        <v>0.30364400000000002</v>
      </c>
      <c r="DP330">
        <v>2.03874E-2</v>
      </c>
      <c r="DQ330">
        <v>1.3365400000000001</v>
      </c>
      <c r="DR330">
        <v>0.78373099999999996</v>
      </c>
      <c r="DS330" t="s">
        <v>1352</v>
      </c>
      <c r="DT330" t="s">
        <v>670</v>
      </c>
      <c r="DU330" t="s">
        <v>665</v>
      </c>
      <c r="DV330" t="s">
        <v>501</v>
      </c>
      <c r="DW330">
        <v>1.3673999999999999</v>
      </c>
      <c r="DX330">
        <v>0.17255599999999999</v>
      </c>
      <c r="DY330">
        <v>79.599999999999994</v>
      </c>
      <c r="DZ330">
        <v>8.4</v>
      </c>
      <c r="EC330">
        <v>133.65600000000001</v>
      </c>
      <c r="ED330">
        <v>159.15100000000001</v>
      </c>
      <c r="EE330">
        <v>277.07299999999998</v>
      </c>
      <c r="EF330">
        <v>81.134900000000002</v>
      </c>
      <c r="EG330">
        <v>0</v>
      </c>
      <c r="EH330">
        <v>-6842.92</v>
      </c>
      <c r="EI330">
        <v>226.36600000000001</v>
      </c>
      <c r="EJ330">
        <v>0</v>
      </c>
      <c r="EK330">
        <v>505.55700000000002</v>
      </c>
      <c r="EL330">
        <v>938.41600000000005</v>
      </c>
      <c r="EM330">
        <v>2025.88</v>
      </c>
      <c r="EN330">
        <v>119.621</v>
      </c>
      <c r="EO330">
        <v>-2376.06</v>
      </c>
      <c r="EP330">
        <v>197.28100000000001</v>
      </c>
      <c r="EQ330">
        <v>114.539</v>
      </c>
      <c r="ER330">
        <v>0</v>
      </c>
      <c r="ES330">
        <v>43.1646</v>
      </c>
      <c r="ET330">
        <v>354.98500000000001</v>
      </c>
      <c r="EU330">
        <v>22.24</v>
      </c>
      <c r="EV330">
        <v>14.7</v>
      </c>
      <c r="EW330">
        <v>3.66</v>
      </c>
      <c r="EX330">
        <v>12.08</v>
      </c>
      <c r="EY330">
        <v>0</v>
      </c>
      <c r="EZ330">
        <v>-79.09</v>
      </c>
      <c r="FA330">
        <v>-14.63</v>
      </c>
      <c r="FB330">
        <v>0</v>
      </c>
      <c r="FC330">
        <v>7.37</v>
      </c>
      <c r="FD330">
        <v>17.37</v>
      </c>
      <c r="FE330">
        <v>27.51</v>
      </c>
      <c r="FF330">
        <v>1.64</v>
      </c>
      <c r="FG330">
        <v>12.85</v>
      </c>
      <c r="FT330">
        <v>0</v>
      </c>
      <c r="FU330">
        <v>0.56546600000000002</v>
      </c>
      <c r="FV330">
        <v>3.1638600000000003E-2</v>
      </c>
      <c r="FW330">
        <v>1.40705E-2</v>
      </c>
      <c r="FX330">
        <v>0</v>
      </c>
      <c r="FY330">
        <v>-0.128134</v>
      </c>
      <c r="FZ330">
        <v>-1.1465000000000001</v>
      </c>
      <c r="GA330">
        <v>0</v>
      </c>
      <c r="GB330">
        <v>0.134212</v>
      </c>
      <c r="GC330">
        <v>0.17436199999999999</v>
      </c>
      <c r="GD330">
        <v>0.30364400000000002</v>
      </c>
      <c r="GE330">
        <v>2.03874E-2</v>
      </c>
      <c r="GF330">
        <v>-3.08575E-2</v>
      </c>
      <c r="GG330">
        <v>467.20299999999997</v>
      </c>
      <c r="GH330">
        <v>1161.6600000000001</v>
      </c>
      <c r="GI330">
        <v>277.07299999999998</v>
      </c>
      <c r="GJ330">
        <v>0</v>
      </c>
      <c r="GK330">
        <v>2135</v>
      </c>
      <c r="GL330">
        <v>930.00099999999998</v>
      </c>
      <c r="GM330">
        <v>2637.81</v>
      </c>
      <c r="GN330">
        <v>297.5</v>
      </c>
      <c r="GO330">
        <v>7906.25</v>
      </c>
      <c r="GP330">
        <v>388.90899999999999</v>
      </c>
      <c r="GQ330">
        <v>168.15199999999999</v>
      </c>
      <c r="GR330">
        <v>65.400000000000006</v>
      </c>
      <c r="GS330">
        <v>622.46100000000001</v>
      </c>
      <c r="GT330">
        <v>49.003599999999999</v>
      </c>
      <c r="GU330">
        <v>54.21</v>
      </c>
      <c r="GV330">
        <v>3.66</v>
      </c>
      <c r="GW330">
        <v>39.268300000000004</v>
      </c>
      <c r="GX330">
        <v>31.93</v>
      </c>
      <c r="GY330">
        <v>23.209499999999998</v>
      </c>
      <c r="GZ330">
        <v>36.39</v>
      </c>
      <c r="HA330">
        <v>4.13</v>
      </c>
      <c r="HB330">
        <v>241.80099999999999</v>
      </c>
      <c r="HC330">
        <v>46.4</v>
      </c>
      <c r="HD330">
        <v>54.21</v>
      </c>
      <c r="HE330">
        <v>3.66</v>
      </c>
      <c r="HF330">
        <v>16.100000000000001</v>
      </c>
      <c r="HG330">
        <v>31.93</v>
      </c>
      <c r="HH330">
        <v>18.57</v>
      </c>
      <c r="HI330">
        <v>36.39</v>
      </c>
      <c r="HJ330">
        <v>4.13</v>
      </c>
      <c r="HK330">
        <v>211.39</v>
      </c>
      <c r="ID330">
        <v>0</v>
      </c>
      <c r="IE330">
        <v>2.4539200000000001</v>
      </c>
      <c r="IF330">
        <v>3.1638600000000003E-2</v>
      </c>
      <c r="IG330">
        <v>0</v>
      </c>
      <c r="IH330">
        <v>0.62342900000000001</v>
      </c>
      <c r="II330">
        <v>0.118043</v>
      </c>
      <c r="IJ330">
        <v>0.43196400000000001</v>
      </c>
      <c r="IK330">
        <v>6.2929700000000005E-2</v>
      </c>
      <c r="IL330">
        <v>3.72193</v>
      </c>
      <c r="IM330">
        <v>44.1</v>
      </c>
      <c r="IN330">
        <v>38.799999999999997</v>
      </c>
      <c r="IO330">
        <v>5.3</v>
      </c>
      <c r="IP330">
        <v>46.1</v>
      </c>
      <c r="IQ330">
        <v>20</v>
      </c>
      <c r="IR330">
        <v>26.1</v>
      </c>
      <c r="IU330">
        <v>21.11</v>
      </c>
      <c r="IV330">
        <v>31.57</v>
      </c>
      <c r="IW330">
        <v>24.84</v>
      </c>
      <c r="IX330">
        <v>32.69</v>
      </c>
      <c r="IY330">
        <v>21.11</v>
      </c>
      <c r="IZ330">
        <v>31.57</v>
      </c>
      <c r="JA330">
        <v>63.48</v>
      </c>
      <c r="JB330">
        <v>82.661900000000003</v>
      </c>
      <c r="JK330">
        <v>1.6</v>
      </c>
      <c r="JL330">
        <v>4.4904900000000003</v>
      </c>
      <c r="JM330">
        <v>4.4904900000000003</v>
      </c>
      <c r="JP330">
        <v>4303.6400000000003</v>
      </c>
      <c r="JQ330">
        <v>2.8233299999999999</v>
      </c>
      <c r="JR330">
        <v>0.77</v>
      </c>
      <c r="JS330">
        <v>0.44</v>
      </c>
      <c r="JT330">
        <v>1.55</v>
      </c>
      <c r="JU330">
        <v>0.26</v>
      </c>
      <c r="JV330">
        <v>0.4</v>
      </c>
      <c r="JW330">
        <v>2.17</v>
      </c>
      <c r="JZ330">
        <v>1</v>
      </c>
      <c r="KA330">
        <v>1</v>
      </c>
      <c r="KB330">
        <v>33.214100000000002</v>
      </c>
      <c r="KC330">
        <v>18.940100000000001</v>
      </c>
      <c r="KD330">
        <v>33.212800000000001</v>
      </c>
      <c r="KE330">
        <v>21.256</v>
      </c>
      <c r="KF330">
        <v>50.195</v>
      </c>
      <c r="KG330">
        <v>45.932200000000002</v>
      </c>
      <c r="KJ330">
        <v>27.395099999999999</v>
      </c>
      <c r="KK330">
        <v>37.264899999999997</v>
      </c>
      <c r="KL330">
        <v>55.284100000000002</v>
      </c>
      <c r="KM330">
        <v>16.012</v>
      </c>
      <c r="KN330">
        <v>0</v>
      </c>
      <c r="KO330">
        <v>-1047.97</v>
      </c>
      <c r="KP330">
        <v>-161.91800000000001</v>
      </c>
      <c r="KQ330">
        <v>0</v>
      </c>
      <c r="KR330">
        <v>109.703</v>
      </c>
      <c r="KS330">
        <v>186.93700000000001</v>
      </c>
      <c r="KT330">
        <v>413.96499999999997</v>
      </c>
      <c r="KU330">
        <v>26.198699999999999</v>
      </c>
      <c r="KV330">
        <v>-337.12400000000002</v>
      </c>
      <c r="KW330">
        <v>1046.98</v>
      </c>
      <c r="KX330">
        <v>607.86199999999997</v>
      </c>
      <c r="KY330">
        <v>0</v>
      </c>
      <c r="KZ330">
        <v>229.07599999999999</v>
      </c>
      <c r="LA330">
        <v>1883.92</v>
      </c>
      <c r="LB330">
        <v>28.4787</v>
      </c>
      <c r="LC330">
        <v>49.5916</v>
      </c>
      <c r="LD330">
        <v>55.284100000000002</v>
      </c>
      <c r="LE330">
        <v>16.012</v>
      </c>
      <c r="LF330">
        <v>-658.89300000000003</v>
      </c>
      <c r="LG330">
        <v>109.703</v>
      </c>
      <c r="LH330">
        <v>187.92699999999999</v>
      </c>
      <c r="LI330">
        <v>413.96499999999997</v>
      </c>
      <c r="LJ330">
        <v>26.198699999999999</v>
      </c>
      <c r="LK330">
        <v>228.267</v>
      </c>
      <c r="LL330">
        <v>1100.57</v>
      </c>
      <c r="LM330">
        <v>607.86199999999997</v>
      </c>
      <c r="LN330">
        <v>229.07599999999999</v>
      </c>
      <c r="LO330">
        <v>1937.51</v>
      </c>
      <c r="LP330">
        <v>97.323899999999995</v>
      </c>
      <c r="LQ330">
        <v>281.65800000000002</v>
      </c>
      <c r="LR330">
        <v>55.284100000000002</v>
      </c>
      <c r="LS330">
        <v>0</v>
      </c>
      <c r="LT330">
        <v>463.08</v>
      </c>
      <c r="LU330">
        <v>187.226</v>
      </c>
      <c r="LV330">
        <v>544.68899999999996</v>
      </c>
      <c r="LW330">
        <v>71.471400000000003</v>
      </c>
      <c r="LX330">
        <v>1700.73</v>
      </c>
      <c r="LY330">
        <v>2063.9499999999998</v>
      </c>
      <c r="LZ330">
        <v>892.38499999999999</v>
      </c>
      <c r="MA330">
        <v>347.08</v>
      </c>
      <c r="MB330">
        <v>3303.42</v>
      </c>
    </row>
    <row r="331" spans="1:340" x14ac:dyDescent="0.25">
      <c r="A331" s="26">
        <v>44502.656817129631</v>
      </c>
      <c r="B331" t="s">
        <v>1671</v>
      </c>
      <c r="C331" t="s">
        <v>1319</v>
      </c>
      <c r="D331">
        <v>12</v>
      </c>
      <c r="E331">
        <v>1</v>
      </c>
      <c r="F331">
        <v>2100</v>
      </c>
      <c r="G331" t="s">
        <v>87</v>
      </c>
      <c r="H331" t="s">
        <v>393</v>
      </c>
      <c r="I331">
        <v>4.8499999999999996</v>
      </c>
      <c r="J331">
        <v>2</v>
      </c>
      <c r="K331">
        <v>30.8</v>
      </c>
      <c r="L331">
        <v>0</v>
      </c>
      <c r="O331">
        <v>133.65600000000001</v>
      </c>
      <c r="P331">
        <v>159.15100000000001</v>
      </c>
      <c r="Q331">
        <v>277.07299999999998</v>
      </c>
      <c r="R331">
        <v>81.134900000000002</v>
      </c>
      <c r="S331">
        <v>0</v>
      </c>
      <c r="T331">
        <v>-6842.92</v>
      </c>
      <c r="U331">
        <v>273.42200000000003</v>
      </c>
      <c r="V331">
        <v>0</v>
      </c>
      <c r="W331">
        <v>505.55700000000002</v>
      </c>
      <c r="X331">
        <v>938.41600000000005</v>
      </c>
      <c r="Y331">
        <v>2025.88</v>
      </c>
      <c r="Z331">
        <v>119.621</v>
      </c>
      <c r="AA331">
        <v>-2329.0100000000002</v>
      </c>
      <c r="AB331">
        <v>651.01499999999999</v>
      </c>
      <c r="AC331">
        <v>197.28100000000001</v>
      </c>
      <c r="AD331">
        <v>114.539</v>
      </c>
      <c r="AE331">
        <v>0</v>
      </c>
      <c r="AF331">
        <v>43.1646</v>
      </c>
      <c r="AG331">
        <v>354.98500000000001</v>
      </c>
      <c r="AH331">
        <v>311.82</v>
      </c>
      <c r="AI331">
        <v>22.24</v>
      </c>
      <c r="AJ331">
        <v>14.7</v>
      </c>
      <c r="AK331">
        <v>3.66</v>
      </c>
      <c r="AL331">
        <v>12.08</v>
      </c>
      <c r="AM331">
        <v>0</v>
      </c>
      <c r="AN331">
        <v>-79.78</v>
      </c>
      <c r="AO331">
        <v>-38.159999999999997</v>
      </c>
      <c r="AP331">
        <v>0</v>
      </c>
      <c r="AQ331">
        <v>7.37</v>
      </c>
      <c r="AR331">
        <v>17.37</v>
      </c>
      <c r="AS331">
        <v>27.51</v>
      </c>
      <c r="AT331">
        <v>1.64</v>
      </c>
      <c r="AU331">
        <v>-11.37</v>
      </c>
      <c r="AV331">
        <v>52.68</v>
      </c>
      <c r="BI331">
        <v>0</v>
      </c>
      <c r="BJ331">
        <v>0.56546600000000002</v>
      </c>
      <c r="BK331">
        <v>3.1638600000000003E-2</v>
      </c>
      <c r="BL331">
        <v>1.40705E-2</v>
      </c>
      <c r="BM331">
        <v>0</v>
      </c>
      <c r="BN331">
        <v>-0.128134</v>
      </c>
      <c r="BO331">
        <v>-3.6560299999999999</v>
      </c>
      <c r="BP331">
        <v>0</v>
      </c>
      <c r="BQ331">
        <v>0.134212</v>
      </c>
      <c r="BR331">
        <v>0.17436199999999999</v>
      </c>
      <c r="BS331">
        <v>0.30364400000000002</v>
      </c>
      <c r="BT331">
        <v>2.03874E-2</v>
      </c>
      <c r="BU331">
        <v>-2.5403799999999999</v>
      </c>
      <c r="BV331">
        <v>0.61117500000000002</v>
      </c>
      <c r="BW331">
        <v>140.49700000000001</v>
      </c>
      <c r="BX331">
        <v>209.15</v>
      </c>
      <c r="BY331">
        <v>277.07299999999998</v>
      </c>
      <c r="BZ331">
        <v>81.134900000000002</v>
      </c>
      <c r="CA331">
        <v>-4302.38</v>
      </c>
      <c r="CB331">
        <v>505.55700000000002</v>
      </c>
      <c r="CC331">
        <v>943.46699999999998</v>
      </c>
      <c r="CD331">
        <v>2025.88</v>
      </c>
      <c r="CE331">
        <v>119.621</v>
      </c>
      <c r="CF331" s="27">
        <v>6.0639E-5</v>
      </c>
      <c r="CG331">
        <v>707.85500000000002</v>
      </c>
      <c r="CH331">
        <v>207.37899999999999</v>
      </c>
      <c r="CI331">
        <v>114.539</v>
      </c>
      <c r="CJ331">
        <v>43.1646</v>
      </c>
      <c r="CK331">
        <v>365.08300000000003</v>
      </c>
      <c r="CL331">
        <v>321.91800000000001</v>
      </c>
      <c r="CM331">
        <v>23.44</v>
      </c>
      <c r="CN331">
        <v>18.350000000000001</v>
      </c>
      <c r="CO331">
        <v>3.66</v>
      </c>
      <c r="CP331">
        <v>12.08</v>
      </c>
      <c r="CQ331">
        <v>-48.37</v>
      </c>
      <c r="CR331">
        <v>7.37</v>
      </c>
      <c r="CS331">
        <v>17.440000000000001</v>
      </c>
      <c r="CT331">
        <v>27.51</v>
      </c>
      <c r="CU331">
        <v>1.64</v>
      </c>
      <c r="CV331">
        <v>63.12</v>
      </c>
      <c r="CW331">
        <v>57.53</v>
      </c>
      <c r="DH331">
        <v>0</v>
      </c>
      <c r="DI331">
        <v>0.73802199999999996</v>
      </c>
      <c r="DJ331">
        <v>3.1638600000000003E-2</v>
      </c>
      <c r="DK331">
        <v>1.40705E-2</v>
      </c>
      <c r="DL331">
        <v>-8.0562099999999998E-2</v>
      </c>
      <c r="DM331">
        <v>0.134212</v>
      </c>
      <c r="DN331">
        <v>0.17513200000000001</v>
      </c>
      <c r="DO331">
        <v>0.30364400000000002</v>
      </c>
      <c r="DP331">
        <v>2.03874E-2</v>
      </c>
      <c r="DQ331">
        <v>1.3365400000000001</v>
      </c>
      <c r="DR331">
        <v>0.78373099999999996</v>
      </c>
      <c r="DS331" t="s">
        <v>1352</v>
      </c>
      <c r="DT331" t="s">
        <v>670</v>
      </c>
      <c r="DU331" t="s">
        <v>665</v>
      </c>
      <c r="DV331" t="s">
        <v>501</v>
      </c>
      <c r="DW331">
        <v>3.8769300000000002</v>
      </c>
      <c r="DX331">
        <v>0.17255599999999999</v>
      </c>
      <c r="DY331">
        <v>118</v>
      </c>
      <c r="DZ331">
        <v>8.4</v>
      </c>
      <c r="EC331">
        <v>133.65600000000001</v>
      </c>
      <c r="ED331">
        <v>159.15100000000001</v>
      </c>
      <c r="EE331">
        <v>277.07299999999998</v>
      </c>
      <c r="EF331">
        <v>81.134900000000002</v>
      </c>
      <c r="EG331">
        <v>0</v>
      </c>
      <c r="EH331">
        <v>-6842.92</v>
      </c>
      <c r="EI331">
        <v>273.42200000000003</v>
      </c>
      <c r="EJ331">
        <v>0</v>
      </c>
      <c r="EK331">
        <v>505.55700000000002</v>
      </c>
      <c r="EL331">
        <v>938.41600000000005</v>
      </c>
      <c r="EM331">
        <v>2025.88</v>
      </c>
      <c r="EN331">
        <v>119.621</v>
      </c>
      <c r="EO331">
        <v>-2329.0100000000002</v>
      </c>
      <c r="EP331">
        <v>197.28100000000001</v>
      </c>
      <c r="EQ331">
        <v>114.539</v>
      </c>
      <c r="ER331">
        <v>0</v>
      </c>
      <c r="ES331">
        <v>43.1646</v>
      </c>
      <c r="ET331">
        <v>354.98500000000001</v>
      </c>
      <c r="EU331">
        <v>22.24</v>
      </c>
      <c r="EV331">
        <v>14.7</v>
      </c>
      <c r="EW331">
        <v>3.66</v>
      </c>
      <c r="EX331">
        <v>12.08</v>
      </c>
      <c r="EY331">
        <v>0</v>
      </c>
      <c r="EZ331">
        <v>-79.78</v>
      </c>
      <c r="FA331">
        <v>-38.159999999999997</v>
      </c>
      <c r="FB331">
        <v>0</v>
      </c>
      <c r="FC331">
        <v>7.37</v>
      </c>
      <c r="FD331">
        <v>17.37</v>
      </c>
      <c r="FE331">
        <v>27.51</v>
      </c>
      <c r="FF331">
        <v>1.64</v>
      </c>
      <c r="FG331">
        <v>-11.37</v>
      </c>
      <c r="FT331">
        <v>0</v>
      </c>
      <c r="FU331">
        <v>0.56546600000000002</v>
      </c>
      <c r="FV331">
        <v>3.1638600000000003E-2</v>
      </c>
      <c r="FW331">
        <v>1.40705E-2</v>
      </c>
      <c r="FX331">
        <v>0</v>
      </c>
      <c r="FY331">
        <v>-0.128134</v>
      </c>
      <c r="FZ331">
        <v>-3.6560299999999999</v>
      </c>
      <c r="GA331">
        <v>0</v>
      </c>
      <c r="GB331">
        <v>0.134212</v>
      </c>
      <c r="GC331">
        <v>0.17436199999999999</v>
      </c>
      <c r="GD331">
        <v>0.30364400000000002</v>
      </c>
      <c r="GE331">
        <v>2.03874E-2</v>
      </c>
      <c r="GF331">
        <v>-2.5403799999999999</v>
      </c>
      <c r="GG331">
        <v>467.20299999999997</v>
      </c>
      <c r="GH331">
        <v>1161.6600000000001</v>
      </c>
      <c r="GI331">
        <v>277.07299999999998</v>
      </c>
      <c r="GJ331">
        <v>0</v>
      </c>
      <c r="GK331">
        <v>2135</v>
      </c>
      <c r="GL331">
        <v>930.00099999999998</v>
      </c>
      <c r="GM331">
        <v>2637.81</v>
      </c>
      <c r="GN331">
        <v>297.5</v>
      </c>
      <c r="GO331">
        <v>7906.25</v>
      </c>
      <c r="GP331">
        <v>388.90899999999999</v>
      </c>
      <c r="GQ331">
        <v>168.15199999999999</v>
      </c>
      <c r="GR331">
        <v>65.400000000000006</v>
      </c>
      <c r="GS331">
        <v>622.46100000000001</v>
      </c>
      <c r="GT331">
        <v>49.003599999999999</v>
      </c>
      <c r="GU331">
        <v>54.21</v>
      </c>
      <c r="GV331">
        <v>3.66</v>
      </c>
      <c r="GW331">
        <v>39.268300000000004</v>
      </c>
      <c r="GX331">
        <v>31.93</v>
      </c>
      <c r="GY331">
        <v>23.209499999999998</v>
      </c>
      <c r="GZ331">
        <v>36.39</v>
      </c>
      <c r="HA331">
        <v>4.13</v>
      </c>
      <c r="HB331">
        <v>241.80099999999999</v>
      </c>
      <c r="HC331">
        <v>46.4</v>
      </c>
      <c r="HD331">
        <v>54.21</v>
      </c>
      <c r="HE331">
        <v>3.66</v>
      </c>
      <c r="HF331">
        <v>16.100000000000001</v>
      </c>
      <c r="HG331">
        <v>31.93</v>
      </c>
      <c r="HH331">
        <v>18.57</v>
      </c>
      <c r="HI331">
        <v>36.39</v>
      </c>
      <c r="HJ331">
        <v>4.13</v>
      </c>
      <c r="HK331">
        <v>211.39</v>
      </c>
      <c r="ID331">
        <v>0</v>
      </c>
      <c r="IE331">
        <v>2.4539200000000001</v>
      </c>
      <c r="IF331">
        <v>3.1638600000000003E-2</v>
      </c>
      <c r="IG331">
        <v>0</v>
      </c>
      <c r="IH331">
        <v>0.62342900000000001</v>
      </c>
      <c r="II331">
        <v>0.118043</v>
      </c>
      <c r="IJ331">
        <v>0.43196400000000001</v>
      </c>
      <c r="IK331">
        <v>6.2929700000000005E-2</v>
      </c>
      <c r="IL331">
        <v>3.72193</v>
      </c>
      <c r="IM331">
        <v>44.1</v>
      </c>
      <c r="IN331">
        <v>48.8</v>
      </c>
      <c r="IO331">
        <v>0</v>
      </c>
      <c r="IP331">
        <v>46.1</v>
      </c>
      <c r="IQ331">
        <v>20</v>
      </c>
      <c r="IR331">
        <v>26.1</v>
      </c>
      <c r="IU331">
        <v>21.11</v>
      </c>
      <c r="IV331">
        <v>31.57</v>
      </c>
      <c r="IW331">
        <v>24.84</v>
      </c>
      <c r="IX331">
        <v>32.69</v>
      </c>
      <c r="IY331">
        <v>21.11</v>
      </c>
      <c r="IZ331">
        <v>31.57</v>
      </c>
      <c r="JA331">
        <v>63.48</v>
      </c>
      <c r="JB331">
        <v>82.661900000000003</v>
      </c>
      <c r="JK331">
        <v>1.6</v>
      </c>
      <c r="JL331">
        <v>4.4904900000000003</v>
      </c>
      <c r="JM331">
        <v>4.4904900000000003</v>
      </c>
      <c r="JP331">
        <v>4303.6400000000003</v>
      </c>
      <c r="JQ331">
        <v>2.8233299999999999</v>
      </c>
      <c r="JR331">
        <v>0.67</v>
      </c>
      <c r="JS331">
        <v>0.56999999999999995</v>
      </c>
      <c r="JT331">
        <v>1.51</v>
      </c>
      <c r="JU331">
        <v>0.26</v>
      </c>
      <c r="JV331">
        <v>0.4</v>
      </c>
      <c r="JW331">
        <v>2.17</v>
      </c>
      <c r="JZ331">
        <v>1</v>
      </c>
      <c r="KA331">
        <v>1</v>
      </c>
      <c r="KB331">
        <v>33.214100000000002</v>
      </c>
      <c r="KC331">
        <v>18.940100000000001</v>
      </c>
      <c r="KD331">
        <v>33.212800000000001</v>
      </c>
      <c r="KE331">
        <v>21.256</v>
      </c>
      <c r="KF331">
        <v>50.195</v>
      </c>
      <c r="KG331">
        <v>45.932200000000002</v>
      </c>
      <c r="KJ331">
        <v>27.395099999999999</v>
      </c>
      <c r="KK331">
        <v>37.264899999999997</v>
      </c>
      <c r="KL331">
        <v>55.284100000000002</v>
      </c>
      <c r="KM331">
        <v>16.012</v>
      </c>
      <c r="KN331">
        <v>0</v>
      </c>
      <c r="KO331">
        <v>-1047.97</v>
      </c>
      <c r="KP331">
        <v>-195.19</v>
      </c>
      <c r="KQ331">
        <v>0</v>
      </c>
      <c r="KR331">
        <v>109.703</v>
      </c>
      <c r="KS331">
        <v>186.93700000000001</v>
      </c>
      <c r="KT331">
        <v>413.96499999999997</v>
      </c>
      <c r="KU331">
        <v>26.198699999999999</v>
      </c>
      <c r="KV331">
        <v>-370.39600000000002</v>
      </c>
      <c r="KW331">
        <v>1046.98</v>
      </c>
      <c r="KX331">
        <v>607.86199999999997</v>
      </c>
      <c r="KY331">
        <v>0</v>
      </c>
      <c r="KZ331">
        <v>229.07599999999999</v>
      </c>
      <c r="LA331">
        <v>1883.92</v>
      </c>
      <c r="LB331">
        <v>28.4787</v>
      </c>
      <c r="LC331">
        <v>49.5916</v>
      </c>
      <c r="LD331">
        <v>55.284100000000002</v>
      </c>
      <c r="LE331">
        <v>16.012</v>
      </c>
      <c r="LF331">
        <v>-658.89300000000003</v>
      </c>
      <c r="LG331">
        <v>109.703</v>
      </c>
      <c r="LH331">
        <v>187.92699999999999</v>
      </c>
      <c r="LI331">
        <v>413.96499999999997</v>
      </c>
      <c r="LJ331">
        <v>26.198699999999999</v>
      </c>
      <c r="LK331">
        <v>228.267</v>
      </c>
      <c r="LL331">
        <v>1100.57</v>
      </c>
      <c r="LM331">
        <v>607.86199999999997</v>
      </c>
      <c r="LN331">
        <v>229.07599999999999</v>
      </c>
      <c r="LO331">
        <v>1937.51</v>
      </c>
      <c r="LP331">
        <v>97.323899999999995</v>
      </c>
      <c r="LQ331">
        <v>281.65800000000002</v>
      </c>
      <c r="LR331">
        <v>55.284100000000002</v>
      </c>
      <c r="LS331">
        <v>0</v>
      </c>
      <c r="LT331">
        <v>463.08</v>
      </c>
      <c r="LU331">
        <v>187.226</v>
      </c>
      <c r="LV331">
        <v>544.68899999999996</v>
      </c>
      <c r="LW331">
        <v>71.471400000000003</v>
      </c>
      <c r="LX331">
        <v>1700.73</v>
      </c>
      <c r="LY331">
        <v>2063.9499999999998</v>
      </c>
      <c r="LZ331">
        <v>892.38499999999999</v>
      </c>
      <c r="MA331">
        <v>347.08</v>
      </c>
      <c r="MB331">
        <v>3303.42</v>
      </c>
    </row>
    <row r="332" spans="1:340" x14ac:dyDescent="0.25">
      <c r="A332" s="26">
        <v>44502.657175925924</v>
      </c>
      <c r="B332" t="s">
        <v>1672</v>
      </c>
      <c r="C332" t="s">
        <v>1321</v>
      </c>
      <c r="D332">
        <v>12</v>
      </c>
      <c r="E332">
        <v>1</v>
      </c>
      <c r="F332">
        <v>2100</v>
      </c>
      <c r="G332" t="s">
        <v>87</v>
      </c>
      <c r="H332" t="s">
        <v>393</v>
      </c>
      <c r="I332">
        <v>4.8499999999999996</v>
      </c>
      <c r="J332">
        <v>2</v>
      </c>
      <c r="K332">
        <v>32</v>
      </c>
      <c r="L332">
        <v>0</v>
      </c>
      <c r="O332">
        <v>133.65600000000001</v>
      </c>
      <c r="P332">
        <v>159.15100000000001</v>
      </c>
      <c r="Q332">
        <v>277.07299999999998</v>
      </c>
      <c r="R332">
        <v>81.134900000000002</v>
      </c>
      <c r="S332">
        <v>0</v>
      </c>
      <c r="T332">
        <v>-6855.04</v>
      </c>
      <c r="U332">
        <v>229.887</v>
      </c>
      <c r="V332">
        <v>0</v>
      </c>
      <c r="W332">
        <v>505.55700000000002</v>
      </c>
      <c r="X332">
        <v>938.41600000000005</v>
      </c>
      <c r="Y332">
        <v>2025.88</v>
      </c>
      <c r="Z332">
        <v>119.621</v>
      </c>
      <c r="AA332">
        <v>-2384.67</v>
      </c>
      <c r="AB332">
        <v>651.01499999999999</v>
      </c>
      <c r="AC332">
        <v>197.28100000000001</v>
      </c>
      <c r="AD332">
        <v>114.539</v>
      </c>
      <c r="AE332">
        <v>0</v>
      </c>
      <c r="AF332">
        <v>43.1646</v>
      </c>
      <c r="AG332">
        <v>354.98500000000001</v>
      </c>
      <c r="AH332">
        <v>311.82</v>
      </c>
      <c r="AI332">
        <v>22.24</v>
      </c>
      <c r="AJ332">
        <v>14.7</v>
      </c>
      <c r="AK332">
        <v>3.66</v>
      </c>
      <c r="AL332">
        <v>12.08</v>
      </c>
      <c r="AM332">
        <v>0</v>
      </c>
      <c r="AN332">
        <v>-79.2</v>
      </c>
      <c r="AO332">
        <v>-41.71</v>
      </c>
      <c r="AP332">
        <v>0</v>
      </c>
      <c r="AQ332">
        <v>7.37</v>
      </c>
      <c r="AR332">
        <v>17.37</v>
      </c>
      <c r="AS332">
        <v>27.51</v>
      </c>
      <c r="AT332">
        <v>1.64</v>
      </c>
      <c r="AU332">
        <v>-14.34</v>
      </c>
      <c r="AV332">
        <v>52.68</v>
      </c>
      <c r="BI332">
        <v>0</v>
      </c>
      <c r="BJ332">
        <v>0.56546600000000002</v>
      </c>
      <c r="BK332">
        <v>3.1638600000000003E-2</v>
      </c>
      <c r="BL332">
        <v>1.40705E-2</v>
      </c>
      <c r="BM332">
        <v>0</v>
      </c>
      <c r="BN332">
        <v>-0.128361</v>
      </c>
      <c r="BO332">
        <v>-3.3940600000000001</v>
      </c>
      <c r="BP332">
        <v>0</v>
      </c>
      <c r="BQ332">
        <v>0.134212</v>
      </c>
      <c r="BR332">
        <v>0.17436199999999999</v>
      </c>
      <c r="BS332">
        <v>0.30364400000000002</v>
      </c>
      <c r="BT332">
        <v>2.03874E-2</v>
      </c>
      <c r="BU332">
        <v>-2.2786400000000002</v>
      </c>
      <c r="BV332">
        <v>0.61117500000000002</v>
      </c>
      <c r="BW332">
        <v>140.49700000000001</v>
      </c>
      <c r="BX332">
        <v>209.15</v>
      </c>
      <c r="BY332">
        <v>277.07299999999998</v>
      </c>
      <c r="BZ332">
        <v>81.134900000000002</v>
      </c>
      <c r="CA332">
        <v>-4302.38</v>
      </c>
      <c r="CB332">
        <v>505.55700000000002</v>
      </c>
      <c r="CC332">
        <v>943.46699999999998</v>
      </c>
      <c r="CD332">
        <v>2025.88</v>
      </c>
      <c r="CE332">
        <v>119.621</v>
      </c>
      <c r="CF332" s="27">
        <v>6.0639E-5</v>
      </c>
      <c r="CG332">
        <v>707.85500000000002</v>
      </c>
      <c r="CH332">
        <v>207.37899999999999</v>
      </c>
      <c r="CI332">
        <v>114.539</v>
      </c>
      <c r="CJ332">
        <v>43.1646</v>
      </c>
      <c r="CK332">
        <v>365.08300000000003</v>
      </c>
      <c r="CL332">
        <v>321.91800000000001</v>
      </c>
      <c r="CM332">
        <v>23.44</v>
      </c>
      <c r="CN332">
        <v>18.350000000000001</v>
      </c>
      <c r="CO332">
        <v>3.66</v>
      </c>
      <c r="CP332">
        <v>12.08</v>
      </c>
      <c r="CQ332">
        <v>-48.37</v>
      </c>
      <c r="CR332">
        <v>7.37</v>
      </c>
      <c r="CS332">
        <v>17.440000000000001</v>
      </c>
      <c r="CT332">
        <v>27.51</v>
      </c>
      <c r="CU332">
        <v>1.64</v>
      </c>
      <c r="CV332">
        <v>63.12</v>
      </c>
      <c r="CW332">
        <v>57.53</v>
      </c>
      <c r="DH332">
        <v>0</v>
      </c>
      <c r="DI332">
        <v>0.73802199999999996</v>
      </c>
      <c r="DJ332">
        <v>3.1638600000000003E-2</v>
      </c>
      <c r="DK332">
        <v>1.40705E-2</v>
      </c>
      <c r="DL332">
        <v>-8.0562099999999998E-2</v>
      </c>
      <c r="DM332">
        <v>0.134212</v>
      </c>
      <c r="DN332">
        <v>0.17513200000000001</v>
      </c>
      <c r="DO332">
        <v>0.30364400000000002</v>
      </c>
      <c r="DP332">
        <v>2.03874E-2</v>
      </c>
      <c r="DQ332">
        <v>1.3365400000000001</v>
      </c>
      <c r="DR332">
        <v>0.78373099999999996</v>
      </c>
      <c r="DS332" t="s">
        <v>1352</v>
      </c>
      <c r="DT332" t="s">
        <v>670</v>
      </c>
      <c r="DU332" t="s">
        <v>665</v>
      </c>
      <c r="DV332" t="s">
        <v>501</v>
      </c>
      <c r="DW332">
        <v>3.6151900000000001</v>
      </c>
      <c r="DX332">
        <v>0.17255599999999999</v>
      </c>
      <c r="DY332">
        <v>122.7</v>
      </c>
      <c r="DZ332">
        <v>8.4</v>
      </c>
      <c r="EC332">
        <v>133.65600000000001</v>
      </c>
      <c r="ED332">
        <v>159.15100000000001</v>
      </c>
      <c r="EE332">
        <v>277.07299999999998</v>
      </c>
      <c r="EF332">
        <v>81.134900000000002</v>
      </c>
      <c r="EG332">
        <v>0</v>
      </c>
      <c r="EH332">
        <v>-6855.04</v>
      </c>
      <c r="EI332">
        <v>229.887</v>
      </c>
      <c r="EJ332">
        <v>0</v>
      </c>
      <c r="EK332">
        <v>505.55700000000002</v>
      </c>
      <c r="EL332">
        <v>938.41600000000005</v>
      </c>
      <c r="EM332">
        <v>2025.88</v>
      </c>
      <c r="EN332">
        <v>119.621</v>
      </c>
      <c r="EO332">
        <v>-2384.67</v>
      </c>
      <c r="EP332">
        <v>197.28100000000001</v>
      </c>
      <c r="EQ332">
        <v>114.539</v>
      </c>
      <c r="ER332">
        <v>0</v>
      </c>
      <c r="ES332">
        <v>43.1646</v>
      </c>
      <c r="ET332">
        <v>354.98500000000001</v>
      </c>
      <c r="EU332">
        <v>22.24</v>
      </c>
      <c r="EV332">
        <v>14.7</v>
      </c>
      <c r="EW332">
        <v>3.66</v>
      </c>
      <c r="EX332">
        <v>12.08</v>
      </c>
      <c r="EY332">
        <v>0</v>
      </c>
      <c r="EZ332">
        <v>-79.2</v>
      </c>
      <c r="FA332">
        <v>-41.71</v>
      </c>
      <c r="FB332">
        <v>0</v>
      </c>
      <c r="FC332">
        <v>7.37</v>
      </c>
      <c r="FD332">
        <v>17.37</v>
      </c>
      <c r="FE332">
        <v>27.51</v>
      </c>
      <c r="FF332">
        <v>1.64</v>
      </c>
      <c r="FG332">
        <v>-14.34</v>
      </c>
      <c r="FT332">
        <v>0</v>
      </c>
      <c r="FU332">
        <v>0.56546600000000002</v>
      </c>
      <c r="FV332">
        <v>3.1638600000000003E-2</v>
      </c>
      <c r="FW332">
        <v>1.40705E-2</v>
      </c>
      <c r="FX332">
        <v>0</v>
      </c>
      <c r="FY332">
        <v>-0.128361</v>
      </c>
      <c r="FZ332">
        <v>-3.3940600000000001</v>
      </c>
      <c r="GA332">
        <v>0</v>
      </c>
      <c r="GB332">
        <v>0.134212</v>
      </c>
      <c r="GC332">
        <v>0.17436199999999999</v>
      </c>
      <c r="GD332">
        <v>0.30364400000000002</v>
      </c>
      <c r="GE332">
        <v>2.03874E-2</v>
      </c>
      <c r="GF332">
        <v>-2.2786400000000002</v>
      </c>
      <c r="GG332">
        <v>467.20299999999997</v>
      </c>
      <c r="GH332">
        <v>1161.6600000000001</v>
      </c>
      <c r="GI332">
        <v>277.07299999999998</v>
      </c>
      <c r="GJ332">
        <v>0</v>
      </c>
      <c r="GK332">
        <v>2135</v>
      </c>
      <c r="GL332">
        <v>930.00099999999998</v>
      </c>
      <c r="GM332">
        <v>2637.81</v>
      </c>
      <c r="GN332">
        <v>297.5</v>
      </c>
      <c r="GO332">
        <v>7906.25</v>
      </c>
      <c r="GP332">
        <v>388.90899999999999</v>
      </c>
      <c r="GQ332">
        <v>168.15199999999999</v>
      </c>
      <c r="GR332">
        <v>65.400000000000006</v>
      </c>
      <c r="GS332">
        <v>622.46100000000001</v>
      </c>
      <c r="GT332">
        <v>49.003599999999999</v>
      </c>
      <c r="GU332">
        <v>54.21</v>
      </c>
      <c r="GV332">
        <v>3.66</v>
      </c>
      <c r="GW332">
        <v>39.268300000000004</v>
      </c>
      <c r="GX332">
        <v>31.93</v>
      </c>
      <c r="GY332">
        <v>23.209499999999998</v>
      </c>
      <c r="GZ332">
        <v>36.39</v>
      </c>
      <c r="HA332">
        <v>4.13</v>
      </c>
      <c r="HB332">
        <v>241.80099999999999</v>
      </c>
      <c r="HC332">
        <v>46.4</v>
      </c>
      <c r="HD332">
        <v>54.21</v>
      </c>
      <c r="HE332">
        <v>3.66</v>
      </c>
      <c r="HF332">
        <v>16.100000000000001</v>
      </c>
      <c r="HG332">
        <v>31.93</v>
      </c>
      <c r="HH332">
        <v>18.57</v>
      </c>
      <c r="HI332">
        <v>36.39</v>
      </c>
      <c r="HJ332">
        <v>4.13</v>
      </c>
      <c r="HK332">
        <v>211.39</v>
      </c>
      <c r="ID332">
        <v>0</v>
      </c>
      <c r="IE332">
        <v>2.4539200000000001</v>
      </c>
      <c r="IF332">
        <v>3.1638600000000003E-2</v>
      </c>
      <c r="IG332">
        <v>0</v>
      </c>
      <c r="IH332">
        <v>0.62342900000000001</v>
      </c>
      <c r="II332">
        <v>0.118043</v>
      </c>
      <c r="IJ332">
        <v>0.43196400000000001</v>
      </c>
      <c r="IK332">
        <v>6.2929700000000005E-2</v>
      </c>
      <c r="IL332">
        <v>3.72193</v>
      </c>
      <c r="IM332">
        <v>44.1</v>
      </c>
      <c r="IN332">
        <v>50</v>
      </c>
      <c r="IO332">
        <v>0</v>
      </c>
      <c r="IP332">
        <v>46.1</v>
      </c>
      <c r="IQ332">
        <v>20</v>
      </c>
      <c r="IR332">
        <v>26.1</v>
      </c>
      <c r="IU332">
        <v>21.11</v>
      </c>
      <c r="IV332">
        <v>31.57</v>
      </c>
      <c r="IW332">
        <v>24.84</v>
      </c>
      <c r="IX332">
        <v>32.69</v>
      </c>
      <c r="IY332">
        <v>21.11</v>
      </c>
      <c r="IZ332">
        <v>31.57</v>
      </c>
      <c r="JA332">
        <v>63.48</v>
      </c>
      <c r="JB332">
        <v>82.661900000000003</v>
      </c>
      <c r="JK332">
        <v>1.6</v>
      </c>
      <c r="JL332">
        <v>4.4984500000000001</v>
      </c>
      <c r="JM332">
        <v>4.4984500000000001</v>
      </c>
      <c r="JP332">
        <v>4303.6400000000003</v>
      </c>
      <c r="JQ332">
        <v>2.8233299999999999</v>
      </c>
      <c r="JR332">
        <v>0.73</v>
      </c>
      <c r="JS332">
        <v>0.49</v>
      </c>
      <c r="JT332">
        <v>1.54</v>
      </c>
      <c r="JU332">
        <v>0.26</v>
      </c>
      <c r="JV332">
        <v>0.4</v>
      </c>
      <c r="JW332">
        <v>2.17</v>
      </c>
      <c r="JZ332">
        <v>1</v>
      </c>
      <c r="KA332">
        <v>1</v>
      </c>
      <c r="KB332">
        <v>33.214100000000002</v>
      </c>
      <c r="KC332">
        <v>18.940100000000001</v>
      </c>
      <c r="KD332">
        <v>33.212800000000001</v>
      </c>
      <c r="KE332">
        <v>21.256</v>
      </c>
      <c r="KF332">
        <v>50.195</v>
      </c>
      <c r="KG332">
        <v>45.932200000000002</v>
      </c>
      <c r="KJ332">
        <v>27.395099999999999</v>
      </c>
      <c r="KK332">
        <v>37.264899999999997</v>
      </c>
      <c r="KL332">
        <v>55.284100000000002</v>
      </c>
      <c r="KM332">
        <v>16.012</v>
      </c>
      <c r="KN332">
        <v>0</v>
      </c>
      <c r="KO332">
        <v>-1049.82</v>
      </c>
      <c r="KP332">
        <v>-165.20400000000001</v>
      </c>
      <c r="KQ332">
        <v>0</v>
      </c>
      <c r="KR332">
        <v>109.703</v>
      </c>
      <c r="KS332">
        <v>186.93700000000001</v>
      </c>
      <c r="KT332">
        <v>413.96499999999997</v>
      </c>
      <c r="KU332">
        <v>26.198699999999999</v>
      </c>
      <c r="KV332">
        <v>-342.26600000000002</v>
      </c>
      <c r="KW332">
        <v>1046.98</v>
      </c>
      <c r="KX332">
        <v>607.86199999999997</v>
      </c>
      <c r="KY332">
        <v>0</v>
      </c>
      <c r="KZ332">
        <v>229.07599999999999</v>
      </c>
      <c r="LA332">
        <v>1883.92</v>
      </c>
      <c r="LB332">
        <v>28.4787</v>
      </c>
      <c r="LC332">
        <v>49.5916</v>
      </c>
      <c r="LD332">
        <v>55.284100000000002</v>
      </c>
      <c r="LE332">
        <v>16.012</v>
      </c>
      <c r="LF332">
        <v>-658.89300000000003</v>
      </c>
      <c r="LG332">
        <v>109.703</v>
      </c>
      <c r="LH332">
        <v>187.92699999999999</v>
      </c>
      <c r="LI332">
        <v>413.96499999999997</v>
      </c>
      <c r="LJ332">
        <v>26.198699999999999</v>
      </c>
      <c r="LK332">
        <v>228.267</v>
      </c>
      <c r="LL332">
        <v>1100.57</v>
      </c>
      <c r="LM332">
        <v>607.86199999999997</v>
      </c>
      <c r="LN332">
        <v>229.07599999999999</v>
      </c>
      <c r="LO332">
        <v>1937.51</v>
      </c>
      <c r="LP332">
        <v>97.323899999999995</v>
      </c>
      <c r="LQ332">
        <v>281.65800000000002</v>
      </c>
      <c r="LR332">
        <v>55.284100000000002</v>
      </c>
      <c r="LS332">
        <v>0</v>
      </c>
      <c r="LT332">
        <v>463.08</v>
      </c>
      <c r="LU332">
        <v>187.226</v>
      </c>
      <c r="LV332">
        <v>544.68899999999996</v>
      </c>
      <c r="LW332">
        <v>71.471400000000003</v>
      </c>
      <c r="LX332">
        <v>1700.73</v>
      </c>
      <c r="LY332">
        <v>2063.9499999999998</v>
      </c>
      <c r="LZ332">
        <v>892.38499999999999</v>
      </c>
      <c r="MA332">
        <v>347.08</v>
      </c>
      <c r="MB332">
        <v>3303.42</v>
      </c>
    </row>
    <row r="333" spans="1:340" x14ac:dyDescent="0.25">
      <c r="A333" s="26">
        <v>44502.657534722224</v>
      </c>
      <c r="B333" t="s">
        <v>1673</v>
      </c>
      <c r="C333" t="s">
        <v>1323</v>
      </c>
      <c r="D333">
        <v>12</v>
      </c>
      <c r="E333">
        <v>1</v>
      </c>
      <c r="F333">
        <v>2100</v>
      </c>
      <c r="G333" t="s">
        <v>87</v>
      </c>
      <c r="H333" t="s">
        <v>393</v>
      </c>
      <c r="I333">
        <v>4.8499999999999996</v>
      </c>
      <c r="J333">
        <v>5.4</v>
      </c>
      <c r="K333">
        <v>20.8</v>
      </c>
      <c r="L333">
        <v>5.3</v>
      </c>
      <c r="O333">
        <v>133.65600000000001</v>
      </c>
      <c r="P333">
        <v>159.15100000000001</v>
      </c>
      <c r="Q333">
        <v>277.07299999999998</v>
      </c>
      <c r="R333">
        <v>81.134900000000002</v>
      </c>
      <c r="S333">
        <v>124.62</v>
      </c>
      <c r="T333">
        <v>-6842.92</v>
      </c>
      <c r="U333">
        <v>101.746</v>
      </c>
      <c r="V333">
        <v>0</v>
      </c>
      <c r="W333">
        <v>505.55700000000002</v>
      </c>
      <c r="X333">
        <v>938.41600000000005</v>
      </c>
      <c r="Y333">
        <v>2025.88</v>
      </c>
      <c r="Z333">
        <v>119.621</v>
      </c>
      <c r="AA333">
        <v>-2376.06</v>
      </c>
      <c r="AB333">
        <v>775.63599999999997</v>
      </c>
      <c r="AC333">
        <v>197.28100000000001</v>
      </c>
      <c r="AD333">
        <v>114.539</v>
      </c>
      <c r="AE333">
        <v>0</v>
      </c>
      <c r="AF333">
        <v>43.1646</v>
      </c>
      <c r="AG333">
        <v>354.98500000000001</v>
      </c>
      <c r="AH333">
        <v>311.82</v>
      </c>
      <c r="AI333">
        <v>22.24</v>
      </c>
      <c r="AJ333">
        <v>14.7</v>
      </c>
      <c r="AK333">
        <v>3.66</v>
      </c>
      <c r="AL333">
        <v>12.08</v>
      </c>
      <c r="AM333">
        <v>-8.0541999999999998</v>
      </c>
      <c r="AN333">
        <v>-79.09</v>
      </c>
      <c r="AO333">
        <v>-6.5758000000000001</v>
      </c>
      <c r="AP333">
        <v>0</v>
      </c>
      <c r="AQ333">
        <v>7.37</v>
      </c>
      <c r="AR333">
        <v>17.37</v>
      </c>
      <c r="AS333">
        <v>27.51</v>
      </c>
      <c r="AT333">
        <v>1.64</v>
      </c>
      <c r="AU333">
        <v>12.85</v>
      </c>
      <c r="AV333">
        <v>44.625799999999998</v>
      </c>
      <c r="BI333">
        <v>0</v>
      </c>
      <c r="BJ333">
        <v>0.56546600000000002</v>
      </c>
      <c r="BK333">
        <v>3.1638600000000003E-2</v>
      </c>
      <c r="BL333">
        <v>1.40705E-2</v>
      </c>
      <c r="BM333">
        <v>-0.63118099999999999</v>
      </c>
      <c r="BN333">
        <v>-0.128134</v>
      </c>
      <c r="BO333">
        <v>-0.515324</v>
      </c>
      <c r="BP333">
        <v>0</v>
      </c>
      <c r="BQ333">
        <v>0.134212</v>
      </c>
      <c r="BR333">
        <v>0.17436199999999999</v>
      </c>
      <c r="BS333">
        <v>0.30364400000000002</v>
      </c>
      <c r="BT333">
        <v>2.03874E-2</v>
      </c>
      <c r="BU333">
        <v>-3.08575E-2</v>
      </c>
      <c r="BV333">
        <v>-2.0005999999999999E-2</v>
      </c>
      <c r="BW333">
        <v>140.49700000000001</v>
      </c>
      <c r="BX333">
        <v>209.15</v>
      </c>
      <c r="BY333">
        <v>277.07299999999998</v>
      </c>
      <c r="BZ333">
        <v>81.134900000000002</v>
      </c>
      <c r="CA333">
        <v>-4302.38</v>
      </c>
      <c r="CB333">
        <v>505.55700000000002</v>
      </c>
      <c r="CC333">
        <v>943.46699999999998</v>
      </c>
      <c r="CD333">
        <v>2025.88</v>
      </c>
      <c r="CE333">
        <v>119.621</v>
      </c>
      <c r="CF333" s="27">
        <v>6.0639E-5</v>
      </c>
      <c r="CG333">
        <v>707.85500000000002</v>
      </c>
      <c r="CH333">
        <v>207.37899999999999</v>
      </c>
      <c r="CI333">
        <v>114.539</v>
      </c>
      <c r="CJ333">
        <v>43.1646</v>
      </c>
      <c r="CK333">
        <v>365.08300000000003</v>
      </c>
      <c r="CL333">
        <v>321.91800000000001</v>
      </c>
      <c r="CM333">
        <v>23.44</v>
      </c>
      <c r="CN333">
        <v>18.350000000000001</v>
      </c>
      <c r="CO333">
        <v>3.66</v>
      </c>
      <c r="CP333">
        <v>12.08</v>
      </c>
      <c r="CQ333">
        <v>-48.37</v>
      </c>
      <c r="CR333">
        <v>7.37</v>
      </c>
      <c r="CS333">
        <v>17.440000000000001</v>
      </c>
      <c r="CT333">
        <v>27.51</v>
      </c>
      <c r="CU333">
        <v>1.64</v>
      </c>
      <c r="CV333">
        <v>63.12</v>
      </c>
      <c r="CW333">
        <v>57.53</v>
      </c>
      <c r="DH333">
        <v>0</v>
      </c>
      <c r="DI333">
        <v>0.73802199999999996</v>
      </c>
      <c r="DJ333">
        <v>3.1638600000000003E-2</v>
      </c>
      <c r="DK333">
        <v>1.40705E-2</v>
      </c>
      <c r="DL333">
        <v>-8.0562099999999998E-2</v>
      </c>
      <c r="DM333">
        <v>0.134212</v>
      </c>
      <c r="DN333">
        <v>0.17513200000000001</v>
      </c>
      <c r="DO333">
        <v>0.30364400000000002</v>
      </c>
      <c r="DP333">
        <v>2.03874E-2</v>
      </c>
      <c r="DQ333">
        <v>1.3365400000000001</v>
      </c>
      <c r="DR333">
        <v>0.78373099999999996</v>
      </c>
      <c r="DS333" t="s">
        <v>1352</v>
      </c>
      <c r="DT333" t="s">
        <v>670</v>
      </c>
      <c r="DU333" t="s">
        <v>665</v>
      </c>
      <c r="DV333" t="s">
        <v>501</v>
      </c>
      <c r="DW333">
        <v>1.3673999999999999</v>
      </c>
      <c r="DX333">
        <v>0.17255599999999999</v>
      </c>
      <c r="DY333">
        <v>79.599999999999994</v>
      </c>
      <c r="DZ333">
        <v>22.4</v>
      </c>
      <c r="EC333">
        <v>133.65600000000001</v>
      </c>
      <c r="ED333">
        <v>159.15100000000001</v>
      </c>
      <c r="EE333">
        <v>277.07299999999998</v>
      </c>
      <c r="EF333">
        <v>81.134900000000002</v>
      </c>
      <c r="EG333">
        <v>124.62</v>
      </c>
      <c r="EH333">
        <v>-6842.92</v>
      </c>
      <c r="EI333">
        <v>101.746</v>
      </c>
      <c r="EJ333">
        <v>0</v>
      </c>
      <c r="EK333">
        <v>505.55700000000002</v>
      </c>
      <c r="EL333">
        <v>938.41600000000005</v>
      </c>
      <c r="EM333">
        <v>2025.88</v>
      </c>
      <c r="EN333">
        <v>119.621</v>
      </c>
      <c r="EO333">
        <v>-2376.06</v>
      </c>
      <c r="EP333">
        <v>197.28100000000001</v>
      </c>
      <c r="EQ333">
        <v>114.539</v>
      </c>
      <c r="ER333">
        <v>0</v>
      </c>
      <c r="ES333">
        <v>43.1646</v>
      </c>
      <c r="ET333">
        <v>354.98500000000001</v>
      </c>
      <c r="EU333">
        <v>22.24</v>
      </c>
      <c r="EV333">
        <v>14.7</v>
      </c>
      <c r="EW333">
        <v>3.66</v>
      </c>
      <c r="EX333">
        <v>12.08</v>
      </c>
      <c r="EY333">
        <v>-8.0541999999999998</v>
      </c>
      <c r="EZ333">
        <v>-79.09</v>
      </c>
      <c r="FA333">
        <v>-6.5758000000000001</v>
      </c>
      <c r="FB333">
        <v>0</v>
      </c>
      <c r="FC333">
        <v>7.37</v>
      </c>
      <c r="FD333">
        <v>17.37</v>
      </c>
      <c r="FE333">
        <v>27.51</v>
      </c>
      <c r="FF333">
        <v>1.64</v>
      </c>
      <c r="FG333">
        <v>12.85</v>
      </c>
      <c r="FT333">
        <v>0</v>
      </c>
      <c r="FU333">
        <v>0.56546600000000002</v>
      </c>
      <c r="FV333">
        <v>3.1638600000000003E-2</v>
      </c>
      <c r="FW333">
        <v>1.40705E-2</v>
      </c>
      <c r="FX333">
        <v>-0.63118099999999999</v>
      </c>
      <c r="FY333">
        <v>-0.128134</v>
      </c>
      <c r="FZ333">
        <v>-0.515324</v>
      </c>
      <c r="GA333">
        <v>0</v>
      </c>
      <c r="GB333">
        <v>0.134212</v>
      </c>
      <c r="GC333">
        <v>0.17436199999999999</v>
      </c>
      <c r="GD333">
        <v>0.30364400000000002</v>
      </c>
      <c r="GE333">
        <v>2.03874E-2</v>
      </c>
      <c r="GF333">
        <v>-3.08575E-2</v>
      </c>
      <c r="GG333">
        <v>467.20299999999997</v>
      </c>
      <c r="GH333">
        <v>1161.6600000000001</v>
      </c>
      <c r="GI333">
        <v>277.07299999999998</v>
      </c>
      <c r="GJ333">
        <v>0</v>
      </c>
      <c r="GK333">
        <v>2135</v>
      </c>
      <c r="GL333">
        <v>930.00099999999998</v>
      </c>
      <c r="GM333">
        <v>2637.81</v>
      </c>
      <c r="GN333">
        <v>297.5</v>
      </c>
      <c r="GO333">
        <v>7906.25</v>
      </c>
      <c r="GP333">
        <v>388.90899999999999</v>
      </c>
      <c r="GQ333">
        <v>168.15199999999999</v>
      </c>
      <c r="GR333">
        <v>65.400000000000006</v>
      </c>
      <c r="GS333">
        <v>622.46100000000001</v>
      </c>
      <c r="GT333">
        <v>49.003599999999999</v>
      </c>
      <c r="GU333">
        <v>54.21</v>
      </c>
      <c r="GV333">
        <v>3.66</v>
      </c>
      <c r="GW333">
        <v>39.268300000000004</v>
      </c>
      <c r="GX333">
        <v>31.93</v>
      </c>
      <c r="GY333">
        <v>23.209499999999998</v>
      </c>
      <c r="GZ333">
        <v>36.39</v>
      </c>
      <c r="HA333">
        <v>4.13</v>
      </c>
      <c r="HB333">
        <v>241.80099999999999</v>
      </c>
      <c r="HC333">
        <v>46.4</v>
      </c>
      <c r="HD333">
        <v>54.21</v>
      </c>
      <c r="HE333">
        <v>3.66</v>
      </c>
      <c r="HF333">
        <v>16.100000000000001</v>
      </c>
      <c r="HG333">
        <v>31.93</v>
      </c>
      <c r="HH333">
        <v>18.57</v>
      </c>
      <c r="HI333">
        <v>36.39</v>
      </c>
      <c r="HJ333">
        <v>4.13</v>
      </c>
      <c r="HK333">
        <v>211.39</v>
      </c>
      <c r="ID333">
        <v>0</v>
      </c>
      <c r="IE333">
        <v>2.4539200000000001</v>
      </c>
      <c r="IF333">
        <v>3.1638600000000003E-2</v>
      </c>
      <c r="IG333">
        <v>0</v>
      </c>
      <c r="IH333">
        <v>0.62342900000000001</v>
      </c>
      <c r="II333">
        <v>0.118043</v>
      </c>
      <c r="IJ333">
        <v>0.43196400000000001</v>
      </c>
      <c r="IK333">
        <v>6.2929700000000005E-2</v>
      </c>
      <c r="IL333">
        <v>3.72193</v>
      </c>
      <c r="IM333">
        <v>40.700000000000003</v>
      </c>
      <c r="IN333">
        <v>35.4</v>
      </c>
      <c r="IO333">
        <v>5.3</v>
      </c>
      <c r="IP333">
        <v>46.1</v>
      </c>
      <c r="IQ333">
        <v>20</v>
      </c>
      <c r="IR333">
        <v>26.1</v>
      </c>
      <c r="IU333">
        <v>13.0558</v>
      </c>
      <c r="IV333">
        <v>31.57</v>
      </c>
      <c r="IW333">
        <v>24.84</v>
      </c>
      <c r="IX333">
        <v>32.69</v>
      </c>
      <c r="IY333">
        <v>13.0558</v>
      </c>
      <c r="IZ333">
        <v>31.57</v>
      </c>
      <c r="JA333">
        <v>63.48</v>
      </c>
      <c r="JB333">
        <v>82.661900000000003</v>
      </c>
      <c r="JK333">
        <v>1.6</v>
      </c>
      <c r="JL333">
        <v>4.4904900000000003</v>
      </c>
      <c r="JM333">
        <v>4.4904900000000003</v>
      </c>
      <c r="JP333">
        <v>4303.6400000000003</v>
      </c>
      <c r="JQ333">
        <v>2.8233299999999999</v>
      </c>
      <c r="JR333">
        <v>0.77</v>
      </c>
      <c r="JS333">
        <v>0.44</v>
      </c>
      <c r="JT333">
        <v>1.55</v>
      </c>
      <c r="JU333">
        <v>0.26</v>
      </c>
      <c r="JV333">
        <v>0.4</v>
      </c>
      <c r="JW333">
        <v>2.17</v>
      </c>
      <c r="JX333">
        <v>8.0541999999999998</v>
      </c>
      <c r="JY333">
        <v>0.55052599999999996</v>
      </c>
      <c r="JZ333">
        <v>1</v>
      </c>
      <c r="KA333">
        <v>1</v>
      </c>
      <c r="KB333">
        <v>33.214100000000002</v>
      </c>
      <c r="KC333">
        <v>18.940100000000001</v>
      </c>
      <c r="KD333">
        <v>33.212800000000001</v>
      </c>
      <c r="KE333">
        <v>21.256</v>
      </c>
      <c r="KF333">
        <v>50.195</v>
      </c>
      <c r="KG333">
        <v>45.932200000000002</v>
      </c>
      <c r="KJ333">
        <v>27.395099999999999</v>
      </c>
      <c r="KK333">
        <v>37.264899999999997</v>
      </c>
      <c r="KL333">
        <v>55.284100000000002</v>
      </c>
      <c r="KM333">
        <v>16.012</v>
      </c>
      <c r="KN333">
        <v>-89.140299999999996</v>
      </c>
      <c r="KO333">
        <v>-1047.97</v>
      </c>
      <c r="KP333">
        <v>-72.778000000000006</v>
      </c>
      <c r="KQ333">
        <v>0</v>
      </c>
      <c r="KR333">
        <v>109.703</v>
      </c>
      <c r="KS333">
        <v>186.93700000000001</v>
      </c>
      <c r="KT333">
        <v>413.96499999999997</v>
      </c>
      <c r="KU333">
        <v>26.198699999999999</v>
      </c>
      <c r="KV333">
        <v>-337.12400000000002</v>
      </c>
      <c r="KW333">
        <v>1046.98</v>
      </c>
      <c r="KX333">
        <v>607.86199999999997</v>
      </c>
      <c r="KY333">
        <v>0</v>
      </c>
      <c r="KZ333">
        <v>229.07599999999999</v>
      </c>
      <c r="LA333">
        <v>1883.92</v>
      </c>
      <c r="LB333">
        <v>28.4787</v>
      </c>
      <c r="LC333">
        <v>49.5916</v>
      </c>
      <c r="LD333">
        <v>55.284100000000002</v>
      </c>
      <c r="LE333">
        <v>16.012</v>
      </c>
      <c r="LF333">
        <v>-658.89300000000003</v>
      </c>
      <c r="LG333">
        <v>109.703</v>
      </c>
      <c r="LH333">
        <v>187.92699999999999</v>
      </c>
      <c r="LI333">
        <v>413.96499999999997</v>
      </c>
      <c r="LJ333">
        <v>26.198699999999999</v>
      </c>
      <c r="LK333">
        <v>228.267</v>
      </c>
      <c r="LL333">
        <v>1100.57</v>
      </c>
      <c r="LM333">
        <v>607.86199999999997</v>
      </c>
      <c r="LN333">
        <v>229.07599999999999</v>
      </c>
      <c r="LO333">
        <v>1937.51</v>
      </c>
      <c r="LP333">
        <v>97.323899999999995</v>
      </c>
      <c r="LQ333">
        <v>281.65800000000002</v>
      </c>
      <c r="LR333">
        <v>55.284100000000002</v>
      </c>
      <c r="LS333">
        <v>0</v>
      </c>
      <c r="LT333">
        <v>463.08</v>
      </c>
      <c r="LU333">
        <v>187.226</v>
      </c>
      <c r="LV333">
        <v>544.68899999999996</v>
      </c>
      <c r="LW333">
        <v>71.471400000000003</v>
      </c>
      <c r="LX333">
        <v>1700.73</v>
      </c>
      <c r="LY333">
        <v>2063.9499999999998</v>
      </c>
      <c r="LZ333">
        <v>892.38499999999999</v>
      </c>
      <c r="MA333">
        <v>347.08</v>
      </c>
      <c r="MB333">
        <v>3303.42</v>
      </c>
    </row>
    <row r="334" spans="1:340" x14ac:dyDescent="0.25">
      <c r="A334" s="26">
        <v>44502.657881944448</v>
      </c>
      <c r="B334" t="s">
        <v>1674</v>
      </c>
      <c r="C334" t="s">
        <v>1325</v>
      </c>
      <c r="D334">
        <v>12</v>
      </c>
      <c r="E334">
        <v>1</v>
      </c>
      <c r="F334">
        <v>2100</v>
      </c>
      <c r="G334" t="s">
        <v>87</v>
      </c>
      <c r="H334" t="s">
        <v>393</v>
      </c>
      <c r="I334">
        <v>4.8499999999999996</v>
      </c>
      <c r="J334">
        <v>5.4</v>
      </c>
      <c r="K334">
        <v>17.7</v>
      </c>
      <c r="L334">
        <v>8.4</v>
      </c>
      <c r="O334">
        <v>133.65600000000001</v>
      </c>
      <c r="P334">
        <v>159.15100000000001</v>
      </c>
      <c r="Q334">
        <v>277.07299999999998</v>
      </c>
      <c r="R334">
        <v>81.134900000000002</v>
      </c>
      <c r="S334">
        <v>118.313</v>
      </c>
      <c r="T334">
        <v>-6095.47</v>
      </c>
      <c r="U334">
        <v>103.941</v>
      </c>
      <c r="V334">
        <v>0</v>
      </c>
      <c r="W334">
        <v>505.55700000000002</v>
      </c>
      <c r="X334">
        <v>938.41600000000005</v>
      </c>
      <c r="Y334">
        <v>2025.88</v>
      </c>
      <c r="Z334">
        <v>119.621</v>
      </c>
      <c r="AA334">
        <v>-1632.73</v>
      </c>
      <c r="AB334">
        <v>769.32799999999997</v>
      </c>
      <c r="AC334">
        <v>197.28100000000001</v>
      </c>
      <c r="AD334">
        <v>114.539</v>
      </c>
      <c r="AE334">
        <v>0</v>
      </c>
      <c r="AF334">
        <v>43.1646</v>
      </c>
      <c r="AG334">
        <v>354.98500000000001</v>
      </c>
      <c r="AH334">
        <v>311.82</v>
      </c>
      <c r="AI334">
        <v>22.24</v>
      </c>
      <c r="AJ334">
        <v>14.7</v>
      </c>
      <c r="AK334">
        <v>3.66</v>
      </c>
      <c r="AL334">
        <v>12.08</v>
      </c>
      <c r="AM334">
        <v>-8.0541999999999998</v>
      </c>
      <c r="AN334">
        <v>-71.03</v>
      </c>
      <c r="AO334">
        <v>-7.0758000000000001</v>
      </c>
      <c r="AP334">
        <v>0</v>
      </c>
      <c r="AQ334">
        <v>7.37</v>
      </c>
      <c r="AR334">
        <v>17.37</v>
      </c>
      <c r="AS334">
        <v>27.51</v>
      </c>
      <c r="AT334">
        <v>1.64</v>
      </c>
      <c r="AU334">
        <v>20.41</v>
      </c>
      <c r="AV334">
        <v>44.625799999999998</v>
      </c>
      <c r="BI334">
        <v>0</v>
      </c>
      <c r="BJ334">
        <v>0.56546600000000002</v>
      </c>
      <c r="BK334">
        <v>3.1638600000000003E-2</v>
      </c>
      <c r="BL334">
        <v>1.40705E-2</v>
      </c>
      <c r="BM334">
        <v>-0.61509000000000003</v>
      </c>
      <c r="BN334">
        <v>-0.114138</v>
      </c>
      <c r="BO334">
        <v>-0.54037100000000005</v>
      </c>
      <c r="BP334">
        <v>0</v>
      </c>
      <c r="BQ334">
        <v>0.134212</v>
      </c>
      <c r="BR334">
        <v>0.17436199999999999</v>
      </c>
      <c r="BS334">
        <v>0.30364400000000002</v>
      </c>
      <c r="BT334">
        <v>2.03874E-2</v>
      </c>
      <c r="BU334">
        <v>-2.58176E-2</v>
      </c>
      <c r="BV334">
        <v>-3.9150000000000001E-3</v>
      </c>
      <c r="BW334">
        <v>140.49700000000001</v>
      </c>
      <c r="BX334">
        <v>209.15</v>
      </c>
      <c r="BY334">
        <v>277.07299999999998</v>
      </c>
      <c r="BZ334">
        <v>81.134900000000002</v>
      </c>
      <c r="CA334">
        <v>-4302.38</v>
      </c>
      <c r="CB334">
        <v>505.55700000000002</v>
      </c>
      <c r="CC334">
        <v>943.46699999999998</v>
      </c>
      <c r="CD334">
        <v>2025.88</v>
      </c>
      <c r="CE334">
        <v>119.621</v>
      </c>
      <c r="CF334" s="27">
        <v>6.0639E-5</v>
      </c>
      <c r="CG334">
        <v>707.85500000000002</v>
      </c>
      <c r="CH334">
        <v>207.37899999999999</v>
      </c>
      <c r="CI334">
        <v>114.539</v>
      </c>
      <c r="CJ334">
        <v>43.1646</v>
      </c>
      <c r="CK334">
        <v>365.08300000000003</v>
      </c>
      <c r="CL334">
        <v>321.91800000000001</v>
      </c>
      <c r="CM334">
        <v>23.44</v>
      </c>
      <c r="CN334">
        <v>18.350000000000001</v>
      </c>
      <c r="CO334">
        <v>3.66</v>
      </c>
      <c r="CP334">
        <v>12.08</v>
      </c>
      <c r="CQ334">
        <v>-48.37</v>
      </c>
      <c r="CR334">
        <v>7.37</v>
      </c>
      <c r="CS334">
        <v>17.440000000000001</v>
      </c>
      <c r="CT334">
        <v>27.51</v>
      </c>
      <c r="CU334">
        <v>1.64</v>
      </c>
      <c r="CV334">
        <v>63.12</v>
      </c>
      <c r="CW334">
        <v>57.53</v>
      </c>
      <c r="DH334">
        <v>0</v>
      </c>
      <c r="DI334">
        <v>0.73802199999999996</v>
      </c>
      <c r="DJ334">
        <v>3.1638600000000003E-2</v>
      </c>
      <c r="DK334">
        <v>1.40705E-2</v>
      </c>
      <c r="DL334">
        <v>-8.0562099999999998E-2</v>
      </c>
      <c r="DM334">
        <v>0.134212</v>
      </c>
      <c r="DN334">
        <v>0.17513200000000001</v>
      </c>
      <c r="DO334">
        <v>0.30364400000000002</v>
      </c>
      <c r="DP334">
        <v>2.03874E-2</v>
      </c>
      <c r="DQ334">
        <v>1.3365400000000001</v>
      </c>
      <c r="DR334">
        <v>0.78373099999999996</v>
      </c>
      <c r="DS334" t="s">
        <v>1352</v>
      </c>
      <c r="DT334" t="s">
        <v>670</v>
      </c>
      <c r="DU334" t="s">
        <v>665</v>
      </c>
      <c r="DV334" t="s">
        <v>501</v>
      </c>
      <c r="DW334">
        <v>1.36236</v>
      </c>
      <c r="DX334">
        <v>0.17255599999999999</v>
      </c>
      <c r="DY334">
        <v>67.7</v>
      </c>
      <c r="DZ334">
        <v>22.4</v>
      </c>
      <c r="EC334">
        <v>133.65600000000001</v>
      </c>
      <c r="ED334">
        <v>159.15100000000001</v>
      </c>
      <c r="EE334">
        <v>277.07299999999998</v>
      </c>
      <c r="EF334">
        <v>81.134900000000002</v>
      </c>
      <c r="EG334">
        <v>118.313</v>
      </c>
      <c r="EH334">
        <v>-6095.47</v>
      </c>
      <c r="EI334">
        <v>103.941</v>
      </c>
      <c r="EJ334">
        <v>0</v>
      </c>
      <c r="EK334">
        <v>505.55700000000002</v>
      </c>
      <c r="EL334">
        <v>938.41600000000005</v>
      </c>
      <c r="EM334">
        <v>2025.88</v>
      </c>
      <c r="EN334">
        <v>119.621</v>
      </c>
      <c r="EO334">
        <v>-1632.73</v>
      </c>
      <c r="EP334">
        <v>197.28100000000001</v>
      </c>
      <c r="EQ334">
        <v>114.539</v>
      </c>
      <c r="ER334">
        <v>0</v>
      </c>
      <c r="ES334">
        <v>43.1646</v>
      </c>
      <c r="ET334">
        <v>354.98500000000001</v>
      </c>
      <c r="EU334">
        <v>22.24</v>
      </c>
      <c r="EV334">
        <v>14.7</v>
      </c>
      <c r="EW334">
        <v>3.66</v>
      </c>
      <c r="EX334">
        <v>12.08</v>
      </c>
      <c r="EY334">
        <v>-8.0541999999999998</v>
      </c>
      <c r="EZ334">
        <v>-71.03</v>
      </c>
      <c r="FA334">
        <v>-7.0758000000000001</v>
      </c>
      <c r="FB334">
        <v>0</v>
      </c>
      <c r="FC334">
        <v>7.37</v>
      </c>
      <c r="FD334">
        <v>17.37</v>
      </c>
      <c r="FE334">
        <v>27.51</v>
      </c>
      <c r="FF334">
        <v>1.64</v>
      </c>
      <c r="FG334">
        <v>20.41</v>
      </c>
      <c r="FT334">
        <v>0</v>
      </c>
      <c r="FU334">
        <v>0.56546600000000002</v>
      </c>
      <c r="FV334">
        <v>3.1638600000000003E-2</v>
      </c>
      <c r="FW334">
        <v>1.40705E-2</v>
      </c>
      <c r="FX334">
        <v>-0.61509000000000003</v>
      </c>
      <c r="FY334">
        <v>-0.114138</v>
      </c>
      <c r="FZ334">
        <v>-0.54037100000000005</v>
      </c>
      <c r="GA334">
        <v>0</v>
      </c>
      <c r="GB334">
        <v>0.134212</v>
      </c>
      <c r="GC334">
        <v>0.17436199999999999</v>
      </c>
      <c r="GD334">
        <v>0.30364400000000002</v>
      </c>
      <c r="GE334">
        <v>2.03874E-2</v>
      </c>
      <c r="GF334">
        <v>-2.58176E-2</v>
      </c>
      <c r="GG334">
        <v>467.20299999999997</v>
      </c>
      <c r="GH334">
        <v>1161.6600000000001</v>
      </c>
      <c r="GI334">
        <v>277.07299999999998</v>
      </c>
      <c r="GJ334">
        <v>0</v>
      </c>
      <c r="GK334">
        <v>2135</v>
      </c>
      <c r="GL334">
        <v>930.00099999999998</v>
      </c>
      <c r="GM334">
        <v>2637.81</v>
      </c>
      <c r="GN334">
        <v>297.5</v>
      </c>
      <c r="GO334">
        <v>7906.25</v>
      </c>
      <c r="GP334">
        <v>388.90899999999999</v>
      </c>
      <c r="GQ334">
        <v>168.15199999999999</v>
      </c>
      <c r="GR334">
        <v>65.400000000000006</v>
      </c>
      <c r="GS334">
        <v>622.46100000000001</v>
      </c>
      <c r="GT334">
        <v>49.003599999999999</v>
      </c>
      <c r="GU334">
        <v>54.21</v>
      </c>
      <c r="GV334">
        <v>3.66</v>
      </c>
      <c r="GW334">
        <v>39.268300000000004</v>
      </c>
      <c r="GX334">
        <v>31.93</v>
      </c>
      <c r="GY334">
        <v>23.209499999999998</v>
      </c>
      <c r="GZ334">
        <v>36.39</v>
      </c>
      <c r="HA334">
        <v>4.13</v>
      </c>
      <c r="HB334">
        <v>241.80099999999999</v>
      </c>
      <c r="HC334">
        <v>46.4</v>
      </c>
      <c r="HD334">
        <v>54.21</v>
      </c>
      <c r="HE334">
        <v>3.66</v>
      </c>
      <c r="HF334">
        <v>16.100000000000001</v>
      </c>
      <c r="HG334">
        <v>31.93</v>
      </c>
      <c r="HH334">
        <v>18.57</v>
      </c>
      <c r="HI334">
        <v>36.39</v>
      </c>
      <c r="HJ334">
        <v>4.13</v>
      </c>
      <c r="HK334">
        <v>211.39</v>
      </c>
      <c r="ID334">
        <v>0</v>
      </c>
      <c r="IE334">
        <v>2.4539200000000001</v>
      </c>
      <c r="IF334">
        <v>3.1638600000000003E-2</v>
      </c>
      <c r="IG334">
        <v>0</v>
      </c>
      <c r="IH334">
        <v>0.62342900000000001</v>
      </c>
      <c r="II334">
        <v>0.118043</v>
      </c>
      <c r="IJ334">
        <v>0.43196400000000001</v>
      </c>
      <c r="IK334">
        <v>6.2929700000000005E-2</v>
      </c>
      <c r="IL334">
        <v>3.72193</v>
      </c>
      <c r="IM334">
        <v>40.700000000000003</v>
      </c>
      <c r="IN334">
        <v>32.299999999999997</v>
      </c>
      <c r="IO334">
        <v>8.4</v>
      </c>
      <c r="IP334">
        <v>46.1</v>
      </c>
      <c r="IQ334">
        <v>20</v>
      </c>
      <c r="IR334">
        <v>26.1</v>
      </c>
      <c r="IU334">
        <v>13.0558</v>
      </c>
      <c r="IV334">
        <v>31.57</v>
      </c>
      <c r="IW334">
        <v>24.84</v>
      </c>
      <c r="IX334">
        <v>32.69</v>
      </c>
      <c r="IY334">
        <v>13.0558</v>
      </c>
      <c r="IZ334">
        <v>31.57</v>
      </c>
      <c r="JA334">
        <v>63.48</v>
      </c>
      <c r="JB334">
        <v>82.661900000000003</v>
      </c>
      <c r="JL334">
        <v>1</v>
      </c>
      <c r="JM334">
        <v>4</v>
      </c>
      <c r="JP334">
        <v>4303.6400000000003</v>
      </c>
      <c r="JQ334">
        <v>2.8233299999999999</v>
      </c>
      <c r="JR334">
        <v>0.75</v>
      </c>
      <c r="JS334">
        <v>0.34</v>
      </c>
      <c r="JT334">
        <v>1.66</v>
      </c>
      <c r="JU334">
        <v>0.26</v>
      </c>
      <c r="JV334">
        <v>0.4</v>
      </c>
      <c r="JW334">
        <v>2.17</v>
      </c>
      <c r="JX334">
        <v>8.0541999999999998</v>
      </c>
      <c r="JY334">
        <v>0.53233299999999995</v>
      </c>
      <c r="JZ334">
        <v>1</v>
      </c>
      <c r="KA334">
        <v>1</v>
      </c>
      <c r="KB334">
        <v>33.214100000000002</v>
      </c>
      <c r="KC334">
        <v>18.940100000000001</v>
      </c>
      <c r="KD334">
        <v>33.212800000000001</v>
      </c>
      <c r="KE334">
        <v>21.256</v>
      </c>
      <c r="KF334">
        <v>50.195</v>
      </c>
      <c r="KG334">
        <v>45.932200000000002</v>
      </c>
      <c r="KJ334">
        <v>27.395099999999999</v>
      </c>
      <c r="KK334">
        <v>37.264899999999997</v>
      </c>
      <c r="KL334">
        <v>55.284100000000002</v>
      </c>
      <c r="KM334">
        <v>16.012</v>
      </c>
      <c r="KN334">
        <v>-86.774600000000007</v>
      </c>
      <c r="KO334">
        <v>-933.49800000000005</v>
      </c>
      <c r="KP334">
        <v>-76.233500000000006</v>
      </c>
      <c r="KQ334">
        <v>0</v>
      </c>
      <c r="KR334">
        <v>109.703</v>
      </c>
      <c r="KS334">
        <v>186.93700000000001</v>
      </c>
      <c r="KT334">
        <v>413.96499999999997</v>
      </c>
      <c r="KU334">
        <v>26.198699999999999</v>
      </c>
      <c r="KV334">
        <v>-223.745</v>
      </c>
      <c r="KW334">
        <v>1046.98</v>
      </c>
      <c r="KX334">
        <v>607.86199999999997</v>
      </c>
      <c r="KY334">
        <v>0</v>
      </c>
      <c r="KZ334">
        <v>229.07599999999999</v>
      </c>
      <c r="LA334">
        <v>1883.92</v>
      </c>
      <c r="LB334">
        <v>28.4787</v>
      </c>
      <c r="LC334">
        <v>49.5916</v>
      </c>
      <c r="LD334">
        <v>55.284100000000002</v>
      </c>
      <c r="LE334">
        <v>16.012</v>
      </c>
      <c r="LF334">
        <v>-658.89300000000003</v>
      </c>
      <c r="LG334">
        <v>109.703</v>
      </c>
      <c r="LH334">
        <v>187.92699999999999</v>
      </c>
      <c r="LI334">
        <v>413.96499999999997</v>
      </c>
      <c r="LJ334">
        <v>26.198699999999999</v>
      </c>
      <c r="LK334">
        <v>228.267</v>
      </c>
      <c r="LL334">
        <v>1100.57</v>
      </c>
      <c r="LM334">
        <v>607.86199999999997</v>
      </c>
      <c r="LN334">
        <v>229.07599999999999</v>
      </c>
      <c r="LO334">
        <v>1937.51</v>
      </c>
      <c r="LP334">
        <v>97.323899999999995</v>
      </c>
      <c r="LQ334">
        <v>281.65800000000002</v>
      </c>
      <c r="LR334">
        <v>55.284100000000002</v>
      </c>
      <c r="LS334">
        <v>0</v>
      </c>
      <c r="LT334">
        <v>463.08</v>
      </c>
      <c r="LU334">
        <v>187.226</v>
      </c>
      <c r="LV334">
        <v>544.68899999999996</v>
      </c>
      <c r="LW334">
        <v>71.471400000000003</v>
      </c>
      <c r="LX334">
        <v>1700.73</v>
      </c>
      <c r="LY334">
        <v>2063.9499999999998</v>
      </c>
      <c r="LZ334">
        <v>892.38499999999999</v>
      </c>
      <c r="MA334">
        <v>347.08</v>
      </c>
      <c r="MB334">
        <v>3303.42</v>
      </c>
    </row>
    <row r="335" spans="1:340" x14ac:dyDescent="0.25">
      <c r="A335" s="26">
        <v>44502.658738425926</v>
      </c>
      <c r="B335" t="s">
        <v>1675</v>
      </c>
      <c r="C335" t="s">
        <v>1327</v>
      </c>
      <c r="D335">
        <v>12</v>
      </c>
      <c r="E335">
        <v>1</v>
      </c>
      <c r="F335">
        <v>2100</v>
      </c>
      <c r="G335" t="s">
        <v>87</v>
      </c>
      <c r="H335" t="s">
        <v>393</v>
      </c>
      <c r="I335">
        <v>4.8499999999999996</v>
      </c>
      <c r="J335">
        <v>5.4</v>
      </c>
      <c r="K335">
        <v>26.1</v>
      </c>
      <c r="L335">
        <v>0</v>
      </c>
      <c r="O335">
        <v>133.65600000000001</v>
      </c>
      <c r="P335">
        <v>159.15100000000001</v>
      </c>
      <c r="Q335">
        <v>277.07299999999998</v>
      </c>
      <c r="R335">
        <v>81.134900000000002</v>
      </c>
      <c r="S335">
        <v>133.822</v>
      </c>
      <c r="T335">
        <v>-8123.93</v>
      </c>
      <c r="U335">
        <v>96.298400000000001</v>
      </c>
      <c r="V335">
        <v>0</v>
      </c>
      <c r="W335">
        <v>505.55700000000002</v>
      </c>
      <c r="X335">
        <v>938.41600000000005</v>
      </c>
      <c r="Y335">
        <v>2025.88</v>
      </c>
      <c r="Z335">
        <v>119.621</v>
      </c>
      <c r="AA335">
        <v>-3653.32</v>
      </c>
      <c r="AB335">
        <v>784.83699999999999</v>
      </c>
      <c r="AC335">
        <v>197.28100000000001</v>
      </c>
      <c r="AD335">
        <v>114.539</v>
      </c>
      <c r="AE335">
        <v>0</v>
      </c>
      <c r="AF335">
        <v>43.1646</v>
      </c>
      <c r="AG335">
        <v>354.98500000000001</v>
      </c>
      <c r="AH335">
        <v>311.82</v>
      </c>
      <c r="AI335">
        <v>22.24</v>
      </c>
      <c r="AJ335">
        <v>14.7</v>
      </c>
      <c r="AK335">
        <v>3.66</v>
      </c>
      <c r="AL335">
        <v>12.08</v>
      </c>
      <c r="AM335">
        <v>-8.0541999999999998</v>
      </c>
      <c r="AN335">
        <v>-92.76</v>
      </c>
      <c r="AO335">
        <v>-5.7957999999999998</v>
      </c>
      <c r="AP335">
        <v>0</v>
      </c>
      <c r="AQ335">
        <v>7.37</v>
      </c>
      <c r="AR335">
        <v>17.37</v>
      </c>
      <c r="AS335">
        <v>27.51</v>
      </c>
      <c r="AT335">
        <v>1.64</v>
      </c>
      <c r="AU335">
        <v>-0.04</v>
      </c>
      <c r="AV335">
        <v>44.625799999999998</v>
      </c>
      <c r="BI335">
        <v>0</v>
      </c>
      <c r="BJ335">
        <v>0.56546600000000002</v>
      </c>
      <c r="BK335">
        <v>3.1638600000000003E-2</v>
      </c>
      <c r="BL335">
        <v>1.40705E-2</v>
      </c>
      <c r="BM335">
        <v>-0.65796500000000002</v>
      </c>
      <c r="BN335">
        <v>-0.15212100000000001</v>
      </c>
      <c r="BO335">
        <v>-0.47347099999999998</v>
      </c>
      <c r="BP335">
        <v>0</v>
      </c>
      <c r="BQ335">
        <v>0.134212</v>
      </c>
      <c r="BR335">
        <v>0.17436199999999999</v>
      </c>
      <c r="BS335">
        <v>0.30364400000000002</v>
      </c>
      <c r="BT335">
        <v>2.03874E-2</v>
      </c>
      <c r="BU335">
        <v>-3.9776300000000001E-2</v>
      </c>
      <c r="BV335">
        <v>-4.6789999999999998E-2</v>
      </c>
      <c r="BW335">
        <v>140.49700000000001</v>
      </c>
      <c r="BX335">
        <v>209.15</v>
      </c>
      <c r="BY335">
        <v>277.07299999999998</v>
      </c>
      <c r="BZ335">
        <v>81.134900000000002</v>
      </c>
      <c r="CA335">
        <v>-4302.38</v>
      </c>
      <c r="CB335">
        <v>505.55700000000002</v>
      </c>
      <c r="CC335">
        <v>943.46699999999998</v>
      </c>
      <c r="CD335">
        <v>2025.88</v>
      </c>
      <c r="CE335">
        <v>119.621</v>
      </c>
      <c r="CF335" s="27">
        <v>6.0639E-5</v>
      </c>
      <c r="CG335">
        <v>707.85500000000002</v>
      </c>
      <c r="CH335">
        <v>207.37899999999999</v>
      </c>
      <c r="CI335">
        <v>114.539</v>
      </c>
      <c r="CJ335">
        <v>43.1646</v>
      </c>
      <c r="CK335">
        <v>365.08300000000003</v>
      </c>
      <c r="CL335">
        <v>321.91800000000001</v>
      </c>
      <c r="CM335">
        <v>23.44</v>
      </c>
      <c r="CN335">
        <v>18.350000000000001</v>
      </c>
      <c r="CO335">
        <v>3.66</v>
      </c>
      <c r="CP335">
        <v>12.08</v>
      </c>
      <c r="CQ335">
        <v>-48.37</v>
      </c>
      <c r="CR335">
        <v>7.37</v>
      </c>
      <c r="CS335">
        <v>17.440000000000001</v>
      </c>
      <c r="CT335">
        <v>27.51</v>
      </c>
      <c r="CU335">
        <v>1.64</v>
      </c>
      <c r="CV335">
        <v>63.12</v>
      </c>
      <c r="CW335">
        <v>57.53</v>
      </c>
      <c r="DH335">
        <v>0</v>
      </c>
      <c r="DI335">
        <v>0.73802199999999996</v>
      </c>
      <c r="DJ335">
        <v>3.1638600000000003E-2</v>
      </c>
      <c r="DK335">
        <v>1.40705E-2</v>
      </c>
      <c r="DL335">
        <v>-8.0562099999999998E-2</v>
      </c>
      <c r="DM335">
        <v>0.134212</v>
      </c>
      <c r="DN335">
        <v>0.17513200000000001</v>
      </c>
      <c r="DO335">
        <v>0.30364400000000002</v>
      </c>
      <c r="DP335">
        <v>2.03874E-2</v>
      </c>
      <c r="DQ335">
        <v>1.3365400000000001</v>
      </c>
      <c r="DR335">
        <v>0.78373099999999996</v>
      </c>
      <c r="DS335" t="s">
        <v>1352</v>
      </c>
      <c r="DT335" t="s">
        <v>670</v>
      </c>
      <c r="DU335" t="s">
        <v>665</v>
      </c>
      <c r="DV335" t="s">
        <v>501</v>
      </c>
      <c r="DW335">
        <v>1.37632</v>
      </c>
      <c r="DX335">
        <v>0.17255599999999999</v>
      </c>
      <c r="DY335">
        <v>100.1</v>
      </c>
      <c r="DZ335">
        <v>22.4</v>
      </c>
      <c r="EC335">
        <v>133.65600000000001</v>
      </c>
      <c r="ED335">
        <v>159.15100000000001</v>
      </c>
      <c r="EE335">
        <v>277.07299999999998</v>
      </c>
      <c r="EF335">
        <v>81.134900000000002</v>
      </c>
      <c r="EG335">
        <v>133.822</v>
      </c>
      <c r="EH335">
        <v>-8123.93</v>
      </c>
      <c r="EI335">
        <v>96.298400000000001</v>
      </c>
      <c r="EJ335">
        <v>0</v>
      </c>
      <c r="EK335">
        <v>505.55700000000002</v>
      </c>
      <c r="EL335">
        <v>938.41600000000005</v>
      </c>
      <c r="EM335">
        <v>2025.88</v>
      </c>
      <c r="EN335">
        <v>119.621</v>
      </c>
      <c r="EO335">
        <v>-3653.32</v>
      </c>
      <c r="EP335">
        <v>197.28100000000001</v>
      </c>
      <c r="EQ335">
        <v>114.539</v>
      </c>
      <c r="ER335">
        <v>0</v>
      </c>
      <c r="ES335">
        <v>43.1646</v>
      </c>
      <c r="ET335">
        <v>354.98500000000001</v>
      </c>
      <c r="EU335">
        <v>22.24</v>
      </c>
      <c r="EV335">
        <v>14.7</v>
      </c>
      <c r="EW335">
        <v>3.66</v>
      </c>
      <c r="EX335">
        <v>12.08</v>
      </c>
      <c r="EY335">
        <v>-8.0541999999999998</v>
      </c>
      <c r="EZ335">
        <v>-92.76</v>
      </c>
      <c r="FA335">
        <v>-5.7957999999999998</v>
      </c>
      <c r="FB335">
        <v>0</v>
      </c>
      <c r="FC335">
        <v>7.37</v>
      </c>
      <c r="FD335">
        <v>17.37</v>
      </c>
      <c r="FE335">
        <v>27.51</v>
      </c>
      <c r="FF335">
        <v>1.64</v>
      </c>
      <c r="FG335">
        <v>-0.04</v>
      </c>
      <c r="FT335">
        <v>0</v>
      </c>
      <c r="FU335">
        <v>0.56546600000000002</v>
      </c>
      <c r="FV335">
        <v>3.1638600000000003E-2</v>
      </c>
      <c r="FW335">
        <v>1.40705E-2</v>
      </c>
      <c r="FX335">
        <v>-0.65796500000000002</v>
      </c>
      <c r="FY335">
        <v>-0.15212100000000001</v>
      </c>
      <c r="FZ335">
        <v>-0.47347099999999998</v>
      </c>
      <c r="GA335">
        <v>0</v>
      </c>
      <c r="GB335">
        <v>0.134212</v>
      </c>
      <c r="GC335">
        <v>0.17436199999999999</v>
      </c>
      <c r="GD335">
        <v>0.30364400000000002</v>
      </c>
      <c r="GE335">
        <v>2.03874E-2</v>
      </c>
      <c r="GF335">
        <v>-3.9776300000000001E-2</v>
      </c>
      <c r="GG335">
        <v>467.20299999999997</v>
      </c>
      <c r="GH335">
        <v>1161.6600000000001</v>
      </c>
      <c r="GI335">
        <v>277.07299999999998</v>
      </c>
      <c r="GJ335">
        <v>0</v>
      </c>
      <c r="GK335">
        <v>2135</v>
      </c>
      <c r="GL335">
        <v>930.00099999999998</v>
      </c>
      <c r="GM335">
        <v>2637.81</v>
      </c>
      <c r="GN335">
        <v>297.5</v>
      </c>
      <c r="GO335">
        <v>7906.25</v>
      </c>
      <c r="GP335">
        <v>388.90899999999999</v>
      </c>
      <c r="GQ335">
        <v>168.15199999999999</v>
      </c>
      <c r="GR335">
        <v>65.400000000000006</v>
      </c>
      <c r="GS335">
        <v>622.46100000000001</v>
      </c>
      <c r="GT335">
        <v>49.003599999999999</v>
      </c>
      <c r="GU335">
        <v>54.21</v>
      </c>
      <c r="GV335">
        <v>3.66</v>
      </c>
      <c r="GW335">
        <v>39.268300000000004</v>
      </c>
      <c r="GX335">
        <v>31.93</v>
      </c>
      <c r="GY335">
        <v>23.209499999999998</v>
      </c>
      <c r="GZ335">
        <v>36.39</v>
      </c>
      <c r="HA335">
        <v>4.13</v>
      </c>
      <c r="HB335">
        <v>241.80099999999999</v>
      </c>
      <c r="HC335">
        <v>46.4</v>
      </c>
      <c r="HD335">
        <v>54.21</v>
      </c>
      <c r="HE335">
        <v>3.66</v>
      </c>
      <c r="HF335">
        <v>16.100000000000001</v>
      </c>
      <c r="HG335">
        <v>31.93</v>
      </c>
      <c r="HH335">
        <v>18.57</v>
      </c>
      <c r="HI335">
        <v>36.39</v>
      </c>
      <c r="HJ335">
        <v>4.13</v>
      </c>
      <c r="HK335">
        <v>211.39</v>
      </c>
      <c r="ID335">
        <v>0</v>
      </c>
      <c r="IE335">
        <v>2.4539200000000001</v>
      </c>
      <c r="IF335">
        <v>3.1638600000000003E-2</v>
      </c>
      <c r="IG335">
        <v>0</v>
      </c>
      <c r="IH335">
        <v>0.62342900000000001</v>
      </c>
      <c r="II335">
        <v>0.118043</v>
      </c>
      <c r="IJ335">
        <v>0.43196400000000001</v>
      </c>
      <c r="IK335">
        <v>6.2929700000000005E-2</v>
      </c>
      <c r="IL335">
        <v>3.72193</v>
      </c>
      <c r="IM335">
        <v>40.700000000000003</v>
      </c>
      <c r="IN335">
        <v>40.700000000000003</v>
      </c>
      <c r="IO335">
        <v>0</v>
      </c>
      <c r="IP335">
        <v>46.1</v>
      </c>
      <c r="IQ335">
        <v>20</v>
      </c>
      <c r="IR335">
        <v>26.1</v>
      </c>
      <c r="IU335">
        <v>13.0558</v>
      </c>
      <c r="IV335">
        <v>31.57</v>
      </c>
      <c r="IW335">
        <v>24.84</v>
      </c>
      <c r="IX335">
        <v>32.69</v>
      </c>
      <c r="IY335">
        <v>13.0558</v>
      </c>
      <c r="IZ335">
        <v>31.57</v>
      </c>
      <c r="JA335">
        <v>63.48</v>
      </c>
      <c r="JB335">
        <v>82.661900000000003</v>
      </c>
      <c r="JL335">
        <v>5.3311299999999999</v>
      </c>
      <c r="JM335">
        <v>5.3311299999999999</v>
      </c>
      <c r="JN335">
        <v>0</v>
      </c>
      <c r="JO335" t="s">
        <v>608</v>
      </c>
      <c r="JP335">
        <v>4303.6400000000003</v>
      </c>
      <c r="JQ335">
        <v>2.8233299999999999</v>
      </c>
      <c r="JR335">
        <v>0.79</v>
      </c>
      <c r="JS335">
        <v>0.61</v>
      </c>
      <c r="JT335">
        <v>1.36</v>
      </c>
      <c r="JU335">
        <v>0.26</v>
      </c>
      <c r="JV335">
        <v>0.4</v>
      </c>
      <c r="JW335">
        <v>2.17</v>
      </c>
      <c r="JX335">
        <v>8.0541999999999998</v>
      </c>
      <c r="JY335">
        <v>0.58153100000000002</v>
      </c>
      <c r="JZ335">
        <v>1</v>
      </c>
      <c r="KA335">
        <v>1</v>
      </c>
      <c r="KB335">
        <v>33.214100000000002</v>
      </c>
      <c r="KC335">
        <v>18.940100000000001</v>
      </c>
      <c r="KD335">
        <v>33.212800000000001</v>
      </c>
      <c r="KE335">
        <v>21.256</v>
      </c>
      <c r="KF335">
        <v>50.195</v>
      </c>
      <c r="KG335">
        <v>45.932200000000002</v>
      </c>
      <c r="KJ335">
        <v>27.395099999999999</v>
      </c>
      <c r="KK335">
        <v>37.264899999999997</v>
      </c>
      <c r="KL335">
        <v>55.284100000000002</v>
      </c>
      <c r="KM335">
        <v>16.012</v>
      </c>
      <c r="KN335">
        <v>-91.215900000000005</v>
      </c>
      <c r="KO335">
        <v>-1244.1500000000001</v>
      </c>
      <c r="KP335">
        <v>-65.638999999999996</v>
      </c>
      <c r="KQ335">
        <v>0</v>
      </c>
      <c r="KR335">
        <v>109.703</v>
      </c>
      <c r="KS335">
        <v>186.93700000000001</v>
      </c>
      <c r="KT335">
        <v>413.96499999999997</v>
      </c>
      <c r="KU335">
        <v>26.198699999999999</v>
      </c>
      <c r="KV335">
        <v>-528.24300000000005</v>
      </c>
      <c r="KW335">
        <v>1046.98</v>
      </c>
      <c r="KX335">
        <v>607.86199999999997</v>
      </c>
      <c r="KY335">
        <v>0</v>
      </c>
      <c r="KZ335">
        <v>229.07599999999999</v>
      </c>
      <c r="LA335">
        <v>1883.92</v>
      </c>
      <c r="LB335">
        <v>28.4787</v>
      </c>
      <c r="LC335">
        <v>49.5916</v>
      </c>
      <c r="LD335">
        <v>55.284100000000002</v>
      </c>
      <c r="LE335">
        <v>16.012</v>
      </c>
      <c r="LF335">
        <v>-658.89300000000003</v>
      </c>
      <c r="LG335">
        <v>109.703</v>
      </c>
      <c r="LH335">
        <v>187.92699999999999</v>
      </c>
      <c r="LI335">
        <v>413.96499999999997</v>
      </c>
      <c r="LJ335">
        <v>26.198699999999999</v>
      </c>
      <c r="LK335">
        <v>228.267</v>
      </c>
      <c r="LL335">
        <v>1100.57</v>
      </c>
      <c r="LM335">
        <v>607.86199999999997</v>
      </c>
      <c r="LN335">
        <v>229.07599999999999</v>
      </c>
      <c r="LO335">
        <v>1937.51</v>
      </c>
      <c r="LP335">
        <v>97.323899999999995</v>
      </c>
      <c r="LQ335">
        <v>281.65800000000002</v>
      </c>
      <c r="LR335">
        <v>55.284100000000002</v>
      </c>
      <c r="LS335">
        <v>0</v>
      </c>
      <c r="LT335">
        <v>463.08</v>
      </c>
      <c r="LU335">
        <v>187.226</v>
      </c>
      <c r="LV335">
        <v>544.68899999999996</v>
      </c>
      <c r="LW335">
        <v>71.471400000000003</v>
      </c>
      <c r="LX335">
        <v>1700.73</v>
      </c>
      <c r="LY335">
        <v>2063.9499999999998</v>
      </c>
      <c r="LZ335">
        <v>892.38499999999999</v>
      </c>
      <c r="MA335">
        <v>347.08</v>
      </c>
      <c r="MB335">
        <v>3303.42</v>
      </c>
    </row>
    <row r="336" spans="1:340" x14ac:dyDescent="0.25">
      <c r="A336" s="26">
        <v>44502.659097222226</v>
      </c>
      <c r="B336" t="s">
        <v>1676</v>
      </c>
      <c r="C336" t="s">
        <v>1329</v>
      </c>
      <c r="D336">
        <v>12</v>
      </c>
      <c r="E336">
        <v>1</v>
      </c>
      <c r="F336">
        <v>2100</v>
      </c>
      <c r="G336" t="s">
        <v>87</v>
      </c>
      <c r="H336" t="s">
        <v>393</v>
      </c>
      <c r="I336">
        <v>4.8499999999999996</v>
      </c>
      <c r="J336">
        <v>2</v>
      </c>
      <c r="K336">
        <v>2</v>
      </c>
      <c r="L336">
        <v>24.1</v>
      </c>
      <c r="O336">
        <v>133.65600000000001</v>
      </c>
      <c r="P336">
        <v>159.15100000000001</v>
      </c>
      <c r="Q336">
        <v>277.07299999999998</v>
      </c>
      <c r="R336">
        <v>81.134900000000002</v>
      </c>
      <c r="S336">
        <v>0</v>
      </c>
      <c r="T336">
        <v>-4302.38</v>
      </c>
      <c r="U336">
        <v>0</v>
      </c>
      <c r="V336">
        <v>0</v>
      </c>
      <c r="W336">
        <v>505.55700000000002</v>
      </c>
      <c r="X336">
        <v>938.41600000000005</v>
      </c>
      <c r="Y336">
        <v>2025.88</v>
      </c>
      <c r="Z336">
        <v>119.621</v>
      </c>
      <c r="AA336">
        <v>-61.891100000000002</v>
      </c>
      <c r="AB336">
        <v>651.01499999999999</v>
      </c>
      <c r="AC336">
        <v>197.28100000000001</v>
      </c>
      <c r="AD336">
        <v>114.539</v>
      </c>
      <c r="AE336">
        <v>0</v>
      </c>
      <c r="AF336">
        <v>43.1646</v>
      </c>
      <c r="AG336">
        <v>354.98500000000001</v>
      </c>
      <c r="AH336">
        <v>311.82</v>
      </c>
      <c r="AI336">
        <v>22.24</v>
      </c>
      <c r="AJ336">
        <v>14.7</v>
      </c>
      <c r="AK336">
        <v>3.66</v>
      </c>
      <c r="AL336">
        <v>12.08</v>
      </c>
      <c r="AM336">
        <v>0</v>
      </c>
      <c r="AN336">
        <v>-48.35</v>
      </c>
      <c r="AO336">
        <v>0</v>
      </c>
      <c r="AP336">
        <v>0</v>
      </c>
      <c r="AQ336">
        <v>7.37</v>
      </c>
      <c r="AR336">
        <v>17.37</v>
      </c>
      <c r="AS336">
        <v>27.51</v>
      </c>
      <c r="AT336">
        <v>1.64</v>
      </c>
      <c r="AU336">
        <v>58.22</v>
      </c>
      <c r="AV336">
        <v>52.68</v>
      </c>
      <c r="BI336">
        <v>0</v>
      </c>
      <c r="BJ336">
        <v>0.56546600000000002</v>
      </c>
      <c r="BK336">
        <v>3.1638600000000003E-2</v>
      </c>
      <c r="BL336">
        <v>1.40705E-2</v>
      </c>
      <c r="BM336">
        <v>0</v>
      </c>
      <c r="BN336">
        <v>-8.0562099999999998E-2</v>
      </c>
      <c r="BO336">
        <v>0</v>
      </c>
      <c r="BP336">
        <v>0</v>
      </c>
      <c r="BQ336">
        <v>0.134212</v>
      </c>
      <c r="BR336">
        <v>0.17436199999999999</v>
      </c>
      <c r="BS336">
        <v>0.30364400000000002</v>
      </c>
      <c r="BT336">
        <v>2.03874E-2</v>
      </c>
      <c r="BU336">
        <v>1.1632199999999999</v>
      </c>
      <c r="BV336">
        <v>0.61117500000000002</v>
      </c>
      <c r="BW336">
        <v>140.49700000000001</v>
      </c>
      <c r="BX336">
        <v>209.15</v>
      </c>
      <c r="BY336">
        <v>277.07299999999998</v>
      </c>
      <c r="BZ336">
        <v>81.134900000000002</v>
      </c>
      <c r="CA336">
        <v>-4302.38</v>
      </c>
      <c r="CB336">
        <v>505.55700000000002</v>
      </c>
      <c r="CC336">
        <v>943.46699999999998</v>
      </c>
      <c r="CD336">
        <v>2025.88</v>
      </c>
      <c r="CE336">
        <v>119.621</v>
      </c>
      <c r="CF336" s="27">
        <v>6.0639E-5</v>
      </c>
      <c r="CG336">
        <v>707.85500000000002</v>
      </c>
      <c r="CH336">
        <v>207.37899999999999</v>
      </c>
      <c r="CI336">
        <v>114.539</v>
      </c>
      <c r="CJ336">
        <v>43.1646</v>
      </c>
      <c r="CK336">
        <v>365.08300000000003</v>
      </c>
      <c r="CL336">
        <v>321.91800000000001</v>
      </c>
      <c r="CM336">
        <v>23.44</v>
      </c>
      <c r="CN336">
        <v>18.350000000000001</v>
      </c>
      <c r="CO336">
        <v>3.66</v>
      </c>
      <c r="CP336">
        <v>12.08</v>
      </c>
      <c r="CQ336">
        <v>-48.37</v>
      </c>
      <c r="CR336">
        <v>7.37</v>
      </c>
      <c r="CS336">
        <v>17.440000000000001</v>
      </c>
      <c r="CT336">
        <v>27.51</v>
      </c>
      <c r="CU336">
        <v>1.64</v>
      </c>
      <c r="CV336">
        <v>63.12</v>
      </c>
      <c r="CW336">
        <v>57.53</v>
      </c>
      <c r="DH336">
        <v>0</v>
      </c>
      <c r="DI336">
        <v>0.73802199999999996</v>
      </c>
      <c r="DJ336">
        <v>3.1638600000000003E-2</v>
      </c>
      <c r="DK336">
        <v>1.40705E-2</v>
      </c>
      <c r="DL336">
        <v>-8.0562099999999998E-2</v>
      </c>
      <c r="DM336">
        <v>0.134212</v>
      </c>
      <c r="DN336">
        <v>0.17513200000000001</v>
      </c>
      <c r="DO336">
        <v>0.30364400000000002</v>
      </c>
      <c r="DP336">
        <v>2.03874E-2</v>
      </c>
      <c r="DQ336">
        <v>1.3365400000000001</v>
      </c>
      <c r="DR336">
        <v>0.78373099999999996</v>
      </c>
      <c r="DS336" t="s">
        <v>1352</v>
      </c>
      <c r="DT336" t="s">
        <v>670</v>
      </c>
      <c r="DU336" t="s">
        <v>665</v>
      </c>
      <c r="DV336" t="s">
        <v>501</v>
      </c>
      <c r="DW336">
        <v>0.17332600000000001</v>
      </c>
      <c r="DX336">
        <v>0.17255599999999999</v>
      </c>
      <c r="DY336">
        <v>7.8</v>
      </c>
      <c r="DZ336">
        <v>8.4</v>
      </c>
      <c r="EC336">
        <v>133.65600000000001</v>
      </c>
      <c r="ED336">
        <v>159.15100000000001</v>
      </c>
      <c r="EE336">
        <v>277.07299999999998</v>
      </c>
      <c r="EF336">
        <v>81.134900000000002</v>
      </c>
      <c r="EG336">
        <v>0</v>
      </c>
      <c r="EH336">
        <v>-4302.38</v>
      </c>
      <c r="EI336">
        <v>0</v>
      </c>
      <c r="EJ336">
        <v>0</v>
      </c>
      <c r="EK336">
        <v>505.55700000000002</v>
      </c>
      <c r="EL336">
        <v>938.41600000000005</v>
      </c>
      <c r="EM336">
        <v>2025.88</v>
      </c>
      <c r="EN336">
        <v>119.621</v>
      </c>
      <c r="EO336">
        <v>-61.891100000000002</v>
      </c>
      <c r="EP336">
        <v>197.28100000000001</v>
      </c>
      <c r="EQ336">
        <v>114.539</v>
      </c>
      <c r="ER336">
        <v>0</v>
      </c>
      <c r="ES336">
        <v>43.1646</v>
      </c>
      <c r="ET336">
        <v>354.98500000000001</v>
      </c>
      <c r="EU336">
        <v>22.24</v>
      </c>
      <c r="EV336">
        <v>14.7</v>
      </c>
      <c r="EW336">
        <v>3.66</v>
      </c>
      <c r="EX336">
        <v>12.08</v>
      </c>
      <c r="EY336">
        <v>0</v>
      </c>
      <c r="EZ336">
        <v>-48.35</v>
      </c>
      <c r="FA336">
        <v>0</v>
      </c>
      <c r="FB336">
        <v>0</v>
      </c>
      <c r="FC336">
        <v>7.37</v>
      </c>
      <c r="FD336">
        <v>17.37</v>
      </c>
      <c r="FE336">
        <v>27.51</v>
      </c>
      <c r="FF336">
        <v>1.64</v>
      </c>
      <c r="FG336">
        <v>58.22</v>
      </c>
      <c r="FT336">
        <v>0</v>
      </c>
      <c r="FU336">
        <v>0.56546600000000002</v>
      </c>
      <c r="FV336">
        <v>3.1638600000000003E-2</v>
      </c>
      <c r="FW336">
        <v>1.40705E-2</v>
      </c>
      <c r="FX336">
        <v>0</v>
      </c>
      <c r="FY336">
        <v>-8.0562099999999998E-2</v>
      </c>
      <c r="FZ336">
        <v>0</v>
      </c>
      <c r="GA336">
        <v>0</v>
      </c>
      <c r="GB336">
        <v>0.134212</v>
      </c>
      <c r="GC336">
        <v>0.17436199999999999</v>
      </c>
      <c r="GD336">
        <v>0.30364400000000002</v>
      </c>
      <c r="GE336">
        <v>2.03874E-2</v>
      </c>
      <c r="GF336">
        <v>1.1632199999999999</v>
      </c>
      <c r="GG336">
        <v>467.20299999999997</v>
      </c>
      <c r="GH336">
        <v>1161.6600000000001</v>
      </c>
      <c r="GI336">
        <v>277.07299999999998</v>
      </c>
      <c r="GJ336">
        <v>0</v>
      </c>
      <c r="GK336">
        <v>2135</v>
      </c>
      <c r="GL336">
        <v>930.00099999999998</v>
      </c>
      <c r="GM336">
        <v>2637.81</v>
      </c>
      <c r="GN336">
        <v>297.5</v>
      </c>
      <c r="GO336">
        <v>7906.25</v>
      </c>
      <c r="GP336">
        <v>388.90899999999999</v>
      </c>
      <c r="GQ336">
        <v>168.15199999999999</v>
      </c>
      <c r="GR336">
        <v>65.400000000000006</v>
      </c>
      <c r="GS336">
        <v>622.46100000000001</v>
      </c>
      <c r="GT336">
        <v>49.003599999999999</v>
      </c>
      <c r="GU336">
        <v>54.21</v>
      </c>
      <c r="GV336">
        <v>3.66</v>
      </c>
      <c r="GW336">
        <v>39.268300000000004</v>
      </c>
      <c r="GX336">
        <v>31.93</v>
      </c>
      <c r="GY336">
        <v>23.209499999999998</v>
      </c>
      <c r="GZ336">
        <v>36.39</v>
      </c>
      <c r="HA336">
        <v>4.13</v>
      </c>
      <c r="HB336">
        <v>241.80099999999999</v>
      </c>
      <c r="HC336">
        <v>46.4</v>
      </c>
      <c r="HD336">
        <v>54.21</v>
      </c>
      <c r="HE336">
        <v>3.66</v>
      </c>
      <c r="HF336">
        <v>16.100000000000001</v>
      </c>
      <c r="HG336">
        <v>31.93</v>
      </c>
      <c r="HH336">
        <v>18.57</v>
      </c>
      <c r="HI336">
        <v>36.39</v>
      </c>
      <c r="HJ336">
        <v>4.13</v>
      </c>
      <c r="HK336">
        <v>211.39</v>
      </c>
      <c r="ID336">
        <v>0</v>
      </c>
      <c r="IE336">
        <v>2.4539200000000001</v>
      </c>
      <c r="IF336">
        <v>3.1638600000000003E-2</v>
      </c>
      <c r="IG336">
        <v>0</v>
      </c>
      <c r="IH336">
        <v>0.62342900000000001</v>
      </c>
      <c r="II336">
        <v>0.118043</v>
      </c>
      <c r="IJ336">
        <v>0.43196400000000001</v>
      </c>
      <c r="IK336">
        <v>6.2929700000000005E-2</v>
      </c>
      <c r="IL336">
        <v>3.72193</v>
      </c>
      <c r="IM336">
        <v>44.1</v>
      </c>
      <c r="IN336">
        <v>20</v>
      </c>
      <c r="IO336">
        <v>24.1</v>
      </c>
      <c r="IP336">
        <v>46.1</v>
      </c>
      <c r="IQ336">
        <v>20</v>
      </c>
      <c r="IR336">
        <v>26.1</v>
      </c>
      <c r="IU336">
        <v>21.11</v>
      </c>
      <c r="IV336">
        <v>31.57</v>
      </c>
      <c r="IW336">
        <v>24.84</v>
      </c>
      <c r="IX336">
        <v>32.69</v>
      </c>
      <c r="IY336">
        <v>21.11</v>
      </c>
      <c r="IZ336">
        <v>31.57</v>
      </c>
      <c r="JA336">
        <v>63.48</v>
      </c>
      <c r="JB336">
        <v>82.661900000000003</v>
      </c>
      <c r="JK336">
        <v>1</v>
      </c>
      <c r="JL336">
        <v>2.8233299999999999</v>
      </c>
      <c r="JM336">
        <v>2.8233299999999999</v>
      </c>
      <c r="JP336">
        <v>4303.6400000000003</v>
      </c>
      <c r="JQ336">
        <v>2.8233299999999999</v>
      </c>
      <c r="JR336">
        <v>0.25</v>
      </c>
      <c r="JS336">
        <v>0.41</v>
      </c>
      <c r="JT336">
        <v>2.1</v>
      </c>
      <c r="JU336">
        <v>0.26</v>
      </c>
      <c r="JV336">
        <v>0.4</v>
      </c>
      <c r="JW336">
        <v>2.17</v>
      </c>
      <c r="JZ336">
        <v>1</v>
      </c>
      <c r="KA336">
        <v>1</v>
      </c>
      <c r="KB336">
        <v>33.214100000000002</v>
      </c>
      <c r="KC336">
        <v>18.940100000000001</v>
      </c>
      <c r="KD336">
        <v>33.212800000000001</v>
      </c>
      <c r="KE336">
        <v>21.256</v>
      </c>
      <c r="KF336">
        <v>50.195</v>
      </c>
      <c r="KG336">
        <v>45.932200000000002</v>
      </c>
      <c r="KJ336">
        <v>27.395099999999999</v>
      </c>
      <c r="KK336">
        <v>37.264899999999997</v>
      </c>
      <c r="KL336">
        <v>55.284100000000002</v>
      </c>
      <c r="KM336">
        <v>16.012</v>
      </c>
      <c r="KN336">
        <v>0</v>
      </c>
      <c r="KO336">
        <v>-658.89300000000003</v>
      </c>
      <c r="KP336">
        <v>0</v>
      </c>
      <c r="KQ336">
        <v>0</v>
      </c>
      <c r="KR336">
        <v>109.703</v>
      </c>
      <c r="KS336">
        <v>186.93700000000001</v>
      </c>
      <c r="KT336">
        <v>413.96499999999997</v>
      </c>
      <c r="KU336">
        <v>26.198699999999999</v>
      </c>
      <c r="KV336">
        <v>213.86799999999999</v>
      </c>
      <c r="KW336">
        <v>1046.98</v>
      </c>
      <c r="KX336">
        <v>607.86199999999997</v>
      </c>
      <c r="KY336">
        <v>0</v>
      </c>
      <c r="KZ336">
        <v>229.07599999999999</v>
      </c>
      <c r="LA336">
        <v>1883.92</v>
      </c>
      <c r="LB336">
        <v>28.4787</v>
      </c>
      <c r="LC336">
        <v>49.5916</v>
      </c>
      <c r="LD336">
        <v>55.284100000000002</v>
      </c>
      <c r="LE336">
        <v>16.012</v>
      </c>
      <c r="LF336">
        <v>-658.89300000000003</v>
      </c>
      <c r="LG336">
        <v>109.703</v>
      </c>
      <c r="LH336">
        <v>187.92699999999999</v>
      </c>
      <c r="LI336">
        <v>413.96499999999997</v>
      </c>
      <c r="LJ336">
        <v>26.198699999999999</v>
      </c>
      <c r="LK336">
        <v>228.267</v>
      </c>
      <c r="LL336">
        <v>1100.57</v>
      </c>
      <c r="LM336">
        <v>607.86199999999997</v>
      </c>
      <c r="LN336">
        <v>229.07599999999999</v>
      </c>
      <c r="LO336">
        <v>1937.51</v>
      </c>
      <c r="LP336">
        <v>97.323899999999995</v>
      </c>
      <c r="LQ336">
        <v>281.65800000000002</v>
      </c>
      <c r="LR336">
        <v>55.284100000000002</v>
      </c>
      <c r="LS336">
        <v>0</v>
      </c>
      <c r="LT336">
        <v>463.08</v>
      </c>
      <c r="LU336">
        <v>187.226</v>
      </c>
      <c r="LV336">
        <v>544.68899999999996</v>
      </c>
      <c r="LW336">
        <v>71.471400000000003</v>
      </c>
      <c r="LX336">
        <v>1700.73</v>
      </c>
      <c r="LY336">
        <v>2063.9499999999998</v>
      </c>
      <c r="LZ336">
        <v>892.38499999999999</v>
      </c>
      <c r="MA336">
        <v>347.08</v>
      </c>
      <c r="MB336">
        <v>3303.42</v>
      </c>
    </row>
    <row r="337" spans="1:340" x14ac:dyDescent="0.25">
      <c r="A337" s="26">
        <v>44502.659456018519</v>
      </c>
      <c r="B337" t="s">
        <v>1677</v>
      </c>
      <c r="C337" t="s">
        <v>1331</v>
      </c>
      <c r="D337">
        <v>12</v>
      </c>
      <c r="E337">
        <v>1</v>
      </c>
      <c r="F337">
        <v>2100</v>
      </c>
      <c r="G337" t="s">
        <v>87</v>
      </c>
      <c r="H337" t="s">
        <v>393</v>
      </c>
      <c r="I337">
        <v>4.8499999999999996</v>
      </c>
      <c r="J337">
        <v>2</v>
      </c>
      <c r="K337">
        <v>2</v>
      </c>
      <c r="L337">
        <v>24.1</v>
      </c>
      <c r="O337">
        <v>133.654</v>
      </c>
      <c r="P337">
        <v>159.15</v>
      </c>
      <c r="Q337">
        <v>277.07299999999998</v>
      </c>
      <c r="R337">
        <v>81.134900000000002</v>
      </c>
      <c r="S337">
        <v>0</v>
      </c>
      <c r="T337">
        <v>-4302.38</v>
      </c>
      <c r="U337">
        <v>0</v>
      </c>
      <c r="V337">
        <v>0</v>
      </c>
      <c r="W337">
        <v>505.55700000000002</v>
      </c>
      <c r="X337">
        <v>938.41600000000005</v>
      </c>
      <c r="Y337">
        <v>2025.88</v>
      </c>
      <c r="Z337">
        <v>119.621</v>
      </c>
      <c r="AA337">
        <v>-61.8932</v>
      </c>
      <c r="AB337">
        <v>651.01300000000003</v>
      </c>
      <c r="AC337">
        <v>197.28</v>
      </c>
      <c r="AD337">
        <v>114.539</v>
      </c>
      <c r="AE337">
        <v>0</v>
      </c>
      <c r="AF337">
        <v>43.1646</v>
      </c>
      <c r="AG337">
        <v>354.983</v>
      </c>
      <c r="AH337">
        <v>311.81900000000002</v>
      </c>
      <c r="AI337">
        <v>22.24</v>
      </c>
      <c r="AJ337">
        <v>14.7</v>
      </c>
      <c r="AK337">
        <v>3.66</v>
      </c>
      <c r="AL337">
        <v>12.08</v>
      </c>
      <c r="AM337">
        <v>0</v>
      </c>
      <c r="AN337">
        <v>-48.35</v>
      </c>
      <c r="AO337">
        <v>0</v>
      </c>
      <c r="AP337">
        <v>0</v>
      </c>
      <c r="AQ337">
        <v>7.37</v>
      </c>
      <c r="AR337">
        <v>17.37</v>
      </c>
      <c r="AS337">
        <v>27.51</v>
      </c>
      <c r="AT337">
        <v>1.64</v>
      </c>
      <c r="AU337">
        <v>58.22</v>
      </c>
      <c r="AV337">
        <v>52.68</v>
      </c>
      <c r="BI337">
        <v>0</v>
      </c>
      <c r="BJ337">
        <v>0.56545999999999996</v>
      </c>
      <c r="BK337">
        <v>3.1638600000000003E-2</v>
      </c>
      <c r="BL337">
        <v>1.40705E-2</v>
      </c>
      <c r="BM337">
        <v>0</v>
      </c>
      <c r="BN337">
        <v>-8.0562099999999998E-2</v>
      </c>
      <c r="BO337">
        <v>0</v>
      </c>
      <c r="BP337">
        <v>0</v>
      </c>
      <c r="BQ337">
        <v>0.134212</v>
      </c>
      <c r="BR337">
        <v>0.17436199999999999</v>
      </c>
      <c r="BS337">
        <v>0.30364400000000002</v>
      </c>
      <c r="BT337">
        <v>2.03874E-2</v>
      </c>
      <c r="BU337">
        <v>1.1632100000000001</v>
      </c>
      <c r="BV337">
        <v>0.61116899999999996</v>
      </c>
      <c r="BW337">
        <v>140.49700000000001</v>
      </c>
      <c r="BX337">
        <v>209.15</v>
      </c>
      <c r="BY337">
        <v>277.07299999999998</v>
      </c>
      <c r="BZ337">
        <v>81.134900000000002</v>
      </c>
      <c r="CA337">
        <v>-4302.38</v>
      </c>
      <c r="CB337">
        <v>505.55700000000002</v>
      </c>
      <c r="CC337">
        <v>943.46699999999998</v>
      </c>
      <c r="CD337">
        <v>2025.88</v>
      </c>
      <c r="CE337">
        <v>119.621</v>
      </c>
      <c r="CF337" s="27">
        <v>6.0639E-5</v>
      </c>
      <c r="CG337">
        <v>707.85500000000002</v>
      </c>
      <c r="CH337">
        <v>207.37899999999999</v>
      </c>
      <c r="CI337">
        <v>114.539</v>
      </c>
      <c r="CJ337">
        <v>43.1646</v>
      </c>
      <c r="CK337">
        <v>365.08300000000003</v>
      </c>
      <c r="CL337">
        <v>321.91800000000001</v>
      </c>
      <c r="CM337">
        <v>23.44</v>
      </c>
      <c r="CN337">
        <v>18.350000000000001</v>
      </c>
      <c r="CO337">
        <v>3.66</v>
      </c>
      <c r="CP337">
        <v>12.08</v>
      </c>
      <c r="CQ337">
        <v>-48.37</v>
      </c>
      <c r="CR337">
        <v>7.37</v>
      </c>
      <c r="CS337">
        <v>17.440000000000001</v>
      </c>
      <c r="CT337">
        <v>27.51</v>
      </c>
      <c r="CU337">
        <v>1.64</v>
      </c>
      <c r="CV337">
        <v>63.12</v>
      </c>
      <c r="CW337">
        <v>57.53</v>
      </c>
      <c r="DH337">
        <v>0</v>
      </c>
      <c r="DI337">
        <v>0.73802199999999996</v>
      </c>
      <c r="DJ337">
        <v>3.1638600000000003E-2</v>
      </c>
      <c r="DK337">
        <v>1.40705E-2</v>
      </c>
      <c r="DL337">
        <v>-8.0562099999999998E-2</v>
      </c>
      <c r="DM337">
        <v>0.134212</v>
      </c>
      <c r="DN337">
        <v>0.17513200000000001</v>
      </c>
      <c r="DO337">
        <v>0.30364400000000002</v>
      </c>
      <c r="DP337">
        <v>2.03874E-2</v>
      </c>
      <c r="DQ337">
        <v>1.3365400000000001</v>
      </c>
      <c r="DR337">
        <v>0.78373099999999996</v>
      </c>
      <c r="DS337" t="s">
        <v>1352</v>
      </c>
      <c r="DT337" t="s">
        <v>670</v>
      </c>
      <c r="DU337" t="s">
        <v>665</v>
      </c>
      <c r="DV337" t="s">
        <v>501</v>
      </c>
      <c r="DW337">
        <v>0.17333200000000001</v>
      </c>
      <c r="DX337">
        <v>0.17256199999999999</v>
      </c>
      <c r="DY337">
        <v>7.8</v>
      </c>
      <c r="DZ337">
        <v>8.4</v>
      </c>
      <c r="EC337">
        <v>133.654</v>
      </c>
      <c r="ED337">
        <v>159.15</v>
      </c>
      <c r="EE337">
        <v>277.07299999999998</v>
      </c>
      <c r="EF337">
        <v>81.134900000000002</v>
      </c>
      <c r="EG337">
        <v>0</v>
      </c>
      <c r="EH337">
        <v>-4302.38</v>
      </c>
      <c r="EI337">
        <v>0</v>
      </c>
      <c r="EJ337">
        <v>0</v>
      </c>
      <c r="EK337">
        <v>505.55700000000002</v>
      </c>
      <c r="EL337">
        <v>938.41600000000005</v>
      </c>
      <c r="EM337">
        <v>2025.88</v>
      </c>
      <c r="EN337">
        <v>119.621</v>
      </c>
      <c r="EO337">
        <v>-61.8932</v>
      </c>
      <c r="EP337">
        <v>197.28</v>
      </c>
      <c r="EQ337">
        <v>114.539</v>
      </c>
      <c r="ER337">
        <v>0</v>
      </c>
      <c r="ES337">
        <v>43.1646</v>
      </c>
      <c r="ET337">
        <v>354.983</v>
      </c>
      <c r="EU337">
        <v>22.24</v>
      </c>
      <c r="EV337">
        <v>14.7</v>
      </c>
      <c r="EW337">
        <v>3.66</v>
      </c>
      <c r="EX337">
        <v>12.08</v>
      </c>
      <c r="EY337">
        <v>0</v>
      </c>
      <c r="EZ337">
        <v>-48.35</v>
      </c>
      <c r="FA337">
        <v>0</v>
      </c>
      <c r="FB337">
        <v>0</v>
      </c>
      <c r="FC337">
        <v>7.37</v>
      </c>
      <c r="FD337">
        <v>17.37</v>
      </c>
      <c r="FE337">
        <v>27.51</v>
      </c>
      <c r="FF337">
        <v>1.64</v>
      </c>
      <c r="FG337">
        <v>58.22</v>
      </c>
      <c r="FT337">
        <v>0</v>
      </c>
      <c r="FU337">
        <v>0.56545999999999996</v>
      </c>
      <c r="FV337">
        <v>3.1638600000000003E-2</v>
      </c>
      <c r="FW337">
        <v>1.40705E-2</v>
      </c>
      <c r="FX337">
        <v>0</v>
      </c>
      <c r="FY337">
        <v>-8.0562099999999998E-2</v>
      </c>
      <c r="FZ337">
        <v>0</v>
      </c>
      <c r="GA337">
        <v>0</v>
      </c>
      <c r="GB337">
        <v>0.134212</v>
      </c>
      <c r="GC337">
        <v>0.17436199999999999</v>
      </c>
      <c r="GD337">
        <v>0.30364400000000002</v>
      </c>
      <c r="GE337">
        <v>2.03874E-2</v>
      </c>
      <c r="GF337">
        <v>1.1632100000000001</v>
      </c>
      <c r="GG337">
        <v>467.20299999999997</v>
      </c>
      <c r="GH337">
        <v>1161.6600000000001</v>
      </c>
      <c r="GI337">
        <v>277.07299999999998</v>
      </c>
      <c r="GJ337">
        <v>0</v>
      </c>
      <c r="GK337">
        <v>2135</v>
      </c>
      <c r="GL337">
        <v>930.00099999999998</v>
      </c>
      <c r="GM337">
        <v>2637.81</v>
      </c>
      <c r="GN337">
        <v>297.5</v>
      </c>
      <c r="GO337">
        <v>7906.25</v>
      </c>
      <c r="GP337">
        <v>388.90899999999999</v>
      </c>
      <c r="GQ337">
        <v>168.15199999999999</v>
      </c>
      <c r="GR337">
        <v>65.400000000000006</v>
      </c>
      <c r="GS337">
        <v>622.46100000000001</v>
      </c>
      <c r="GT337">
        <v>49.003599999999999</v>
      </c>
      <c r="GU337">
        <v>54.21</v>
      </c>
      <c r="GV337">
        <v>3.66</v>
      </c>
      <c r="GW337">
        <v>39.268300000000004</v>
      </c>
      <c r="GX337">
        <v>31.93</v>
      </c>
      <c r="GY337">
        <v>23.209499999999998</v>
      </c>
      <c r="GZ337">
        <v>36.39</v>
      </c>
      <c r="HA337">
        <v>4.13</v>
      </c>
      <c r="HB337">
        <v>241.80099999999999</v>
      </c>
      <c r="HC337">
        <v>46.4</v>
      </c>
      <c r="HD337">
        <v>54.21</v>
      </c>
      <c r="HE337">
        <v>3.66</v>
      </c>
      <c r="HF337">
        <v>16.100000000000001</v>
      </c>
      <c r="HG337">
        <v>31.93</v>
      </c>
      <c r="HH337">
        <v>18.57</v>
      </c>
      <c r="HI337">
        <v>36.39</v>
      </c>
      <c r="HJ337">
        <v>4.13</v>
      </c>
      <c r="HK337">
        <v>211.39</v>
      </c>
      <c r="ID337">
        <v>0</v>
      </c>
      <c r="IE337">
        <v>2.4539200000000001</v>
      </c>
      <c r="IF337">
        <v>3.1638600000000003E-2</v>
      </c>
      <c r="IG337">
        <v>0</v>
      </c>
      <c r="IH337">
        <v>0.62342900000000001</v>
      </c>
      <c r="II337">
        <v>0.118043</v>
      </c>
      <c r="IJ337">
        <v>0.43196400000000001</v>
      </c>
      <c r="IK337">
        <v>6.2929700000000005E-2</v>
      </c>
      <c r="IL337">
        <v>3.72193</v>
      </c>
      <c r="IM337">
        <v>44.1</v>
      </c>
      <c r="IN337">
        <v>20</v>
      </c>
      <c r="IO337">
        <v>24.1</v>
      </c>
      <c r="IP337">
        <v>46.1</v>
      </c>
      <c r="IQ337">
        <v>20</v>
      </c>
      <c r="IR337">
        <v>26.1</v>
      </c>
      <c r="IU337">
        <v>21.11</v>
      </c>
      <c r="IV337">
        <v>31.57</v>
      </c>
      <c r="IW337">
        <v>24.84</v>
      </c>
      <c r="IX337">
        <v>32.69</v>
      </c>
      <c r="IY337">
        <v>21.11</v>
      </c>
      <c r="IZ337">
        <v>31.57</v>
      </c>
      <c r="JA337">
        <v>63.48</v>
      </c>
      <c r="JB337">
        <v>82.661900000000003</v>
      </c>
      <c r="JK337">
        <v>1</v>
      </c>
      <c r="JL337">
        <v>2.8233299999999999</v>
      </c>
      <c r="JM337">
        <v>2.8233299999999999</v>
      </c>
      <c r="JP337">
        <v>4303.6400000000003</v>
      </c>
      <c r="JQ337">
        <v>2.8233299999999999</v>
      </c>
      <c r="JR337">
        <v>0.25</v>
      </c>
      <c r="JS337">
        <v>0.41</v>
      </c>
      <c r="JT337">
        <v>2.1</v>
      </c>
      <c r="JU337">
        <v>0.26</v>
      </c>
      <c r="JV337">
        <v>0.4</v>
      </c>
      <c r="JW337">
        <v>2.17</v>
      </c>
      <c r="JZ337">
        <v>1</v>
      </c>
      <c r="KA337">
        <v>1</v>
      </c>
      <c r="KB337">
        <v>33.213700000000003</v>
      </c>
      <c r="KC337">
        <v>18.939900000000002</v>
      </c>
      <c r="KD337">
        <v>33.212800000000001</v>
      </c>
      <c r="KE337">
        <v>21.256</v>
      </c>
      <c r="KF337">
        <v>50.195</v>
      </c>
      <c r="KG337">
        <v>45.932200000000002</v>
      </c>
      <c r="KJ337">
        <v>27.3948</v>
      </c>
      <c r="KK337">
        <v>37.264699999999998</v>
      </c>
      <c r="KL337">
        <v>55.284100000000002</v>
      </c>
      <c r="KM337">
        <v>16.012</v>
      </c>
      <c r="KN337">
        <v>0</v>
      </c>
      <c r="KO337">
        <v>-658.89300000000003</v>
      </c>
      <c r="KP337">
        <v>0</v>
      </c>
      <c r="KQ337">
        <v>0</v>
      </c>
      <c r="KR337">
        <v>109.703</v>
      </c>
      <c r="KS337">
        <v>186.93700000000001</v>
      </c>
      <c r="KT337">
        <v>413.96499999999997</v>
      </c>
      <c r="KU337">
        <v>26.198699999999999</v>
      </c>
      <c r="KV337">
        <v>213.86699999999999</v>
      </c>
      <c r="KW337">
        <v>1046.97</v>
      </c>
      <c r="KX337">
        <v>607.86199999999997</v>
      </c>
      <c r="KY337">
        <v>0</v>
      </c>
      <c r="KZ337">
        <v>229.07599999999999</v>
      </c>
      <c r="LA337">
        <v>1883.91</v>
      </c>
      <c r="LB337">
        <v>28.4787</v>
      </c>
      <c r="LC337">
        <v>49.5916</v>
      </c>
      <c r="LD337">
        <v>55.284100000000002</v>
      </c>
      <c r="LE337">
        <v>16.012</v>
      </c>
      <c r="LF337">
        <v>-658.89300000000003</v>
      </c>
      <c r="LG337">
        <v>109.703</v>
      </c>
      <c r="LH337">
        <v>187.92699999999999</v>
      </c>
      <c r="LI337">
        <v>413.96499999999997</v>
      </c>
      <c r="LJ337">
        <v>26.198699999999999</v>
      </c>
      <c r="LK337">
        <v>228.267</v>
      </c>
      <c r="LL337">
        <v>1100.57</v>
      </c>
      <c r="LM337">
        <v>607.86199999999997</v>
      </c>
      <c r="LN337">
        <v>229.07599999999999</v>
      </c>
      <c r="LO337">
        <v>1937.51</v>
      </c>
      <c r="LP337">
        <v>97.323899999999995</v>
      </c>
      <c r="LQ337">
        <v>281.65800000000002</v>
      </c>
      <c r="LR337">
        <v>55.284100000000002</v>
      </c>
      <c r="LS337">
        <v>0</v>
      </c>
      <c r="LT337">
        <v>463.08</v>
      </c>
      <c r="LU337">
        <v>187.226</v>
      </c>
      <c r="LV337">
        <v>544.68899999999996</v>
      </c>
      <c r="LW337">
        <v>71.471400000000003</v>
      </c>
      <c r="LX337">
        <v>1700.73</v>
      </c>
      <c r="LY337">
        <v>2063.9499999999998</v>
      </c>
      <c r="LZ337">
        <v>892.38499999999999</v>
      </c>
      <c r="MA337">
        <v>347.08</v>
      </c>
      <c r="MB337">
        <v>3303.42</v>
      </c>
    </row>
    <row r="338" spans="1:340" x14ac:dyDescent="0.25">
      <c r="A338" s="26">
        <v>44502.659814814811</v>
      </c>
      <c r="B338" t="s">
        <v>1678</v>
      </c>
      <c r="C338" t="s">
        <v>1333</v>
      </c>
      <c r="D338">
        <v>12</v>
      </c>
      <c r="E338">
        <v>1</v>
      </c>
      <c r="F338">
        <v>2100</v>
      </c>
      <c r="G338" t="s">
        <v>87</v>
      </c>
      <c r="H338" t="s">
        <v>393</v>
      </c>
      <c r="I338">
        <v>6.4</v>
      </c>
      <c r="J338">
        <v>2.7</v>
      </c>
      <c r="K338">
        <v>2.7</v>
      </c>
      <c r="L338">
        <v>23.4</v>
      </c>
      <c r="O338">
        <v>129.52000000000001</v>
      </c>
      <c r="P338">
        <v>154.511</v>
      </c>
      <c r="Q338">
        <v>277.07299999999998</v>
      </c>
      <c r="R338">
        <v>81.134900000000002</v>
      </c>
      <c r="S338">
        <v>0</v>
      </c>
      <c r="T338">
        <v>-4302.38</v>
      </c>
      <c r="U338">
        <v>0</v>
      </c>
      <c r="V338">
        <v>0</v>
      </c>
      <c r="W338">
        <v>505.55700000000002</v>
      </c>
      <c r="X338">
        <v>938.37199999999996</v>
      </c>
      <c r="Y338">
        <v>2025.88</v>
      </c>
      <c r="Z338">
        <v>119.621</v>
      </c>
      <c r="AA338">
        <v>-70.711500000000001</v>
      </c>
      <c r="AB338">
        <v>642.23900000000003</v>
      </c>
      <c r="AC338">
        <v>191.17699999999999</v>
      </c>
      <c r="AD338">
        <v>114.539</v>
      </c>
      <c r="AE338">
        <v>0</v>
      </c>
      <c r="AF338">
        <v>43.1646</v>
      </c>
      <c r="AG338">
        <v>348.88099999999997</v>
      </c>
      <c r="AH338">
        <v>305.71600000000001</v>
      </c>
      <c r="AI338">
        <v>21.55</v>
      </c>
      <c r="AJ338">
        <v>13.84</v>
      </c>
      <c r="AK338">
        <v>3.66</v>
      </c>
      <c r="AL338">
        <v>12.08</v>
      </c>
      <c r="AM338">
        <v>0</v>
      </c>
      <c r="AN338">
        <v>-48.35</v>
      </c>
      <c r="AO338">
        <v>0</v>
      </c>
      <c r="AP338">
        <v>0</v>
      </c>
      <c r="AQ338">
        <v>7.37</v>
      </c>
      <c r="AR338">
        <v>17.37</v>
      </c>
      <c r="AS338">
        <v>27.51</v>
      </c>
      <c r="AT338">
        <v>1.64</v>
      </c>
      <c r="AU338">
        <v>56.67</v>
      </c>
      <c r="AV338">
        <v>51.13</v>
      </c>
      <c r="BI338">
        <v>0</v>
      </c>
      <c r="BJ338">
        <v>0.53415000000000001</v>
      </c>
      <c r="BK338">
        <v>3.1638600000000003E-2</v>
      </c>
      <c r="BL338">
        <v>1.40705E-2</v>
      </c>
      <c r="BM338">
        <v>0</v>
      </c>
      <c r="BN338">
        <v>-8.0562099999999998E-2</v>
      </c>
      <c r="BO338">
        <v>0</v>
      </c>
      <c r="BP338">
        <v>0</v>
      </c>
      <c r="BQ338">
        <v>0.134212</v>
      </c>
      <c r="BR338">
        <v>0.17436399999999999</v>
      </c>
      <c r="BS338">
        <v>0.30364400000000002</v>
      </c>
      <c r="BT338">
        <v>2.03874E-2</v>
      </c>
      <c r="BU338">
        <v>1.1318999999999999</v>
      </c>
      <c r="BV338">
        <v>0.57985900000000001</v>
      </c>
      <c r="BW338">
        <v>140.49700000000001</v>
      </c>
      <c r="BX338">
        <v>209.15</v>
      </c>
      <c r="BY338">
        <v>277.07299999999998</v>
      </c>
      <c r="BZ338">
        <v>81.134900000000002</v>
      </c>
      <c r="CA338">
        <v>-4302.38</v>
      </c>
      <c r="CB338">
        <v>505.55700000000002</v>
      </c>
      <c r="CC338">
        <v>943.46699999999998</v>
      </c>
      <c r="CD338">
        <v>2025.88</v>
      </c>
      <c r="CE338">
        <v>119.621</v>
      </c>
      <c r="CF338" s="27">
        <v>6.0639E-5</v>
      </c>
      <c r="CG338">
        <v>707.85500000000002</v>
      </c>
      <c r="CH338">
        <v>207.37899999999999</v>
      </c>
      <c r="CI338">
        <v>114.539</v>
      </c>
      <c r="CJ338">
        <v>43.1646</v>
      </c>
      <c r="CK338">
        <v>365.08300000000003</v>
      </c>
      <c r="CL338">
        <v>321.91800000000001</v>
      </c>
      <c r="CM338">
        <v>23.44</v>
      </c>
      <c r="CN338">
        <v>18.350000000000001</v>
      </c>
      <c r="CO338">
        <v>3.66</v>
      </c>
      <c r="CP338">
        <v>12.08</v>
      </c>
      <c r="CQ338">
        <v>-48.37</v>
      </c>
      <c r="CR338">
        <v>7.37</v>
      </c>
      <c r="CS338">
        <v>17.440000000000001</v>
      </c>
      <c r="CT338">
        <v>27.51</v>
      </c>
      <c r="CU338">
        <v>1.64</v>
      </c>
      <c r="CV338">
        <v>63.12</v>
      </c>
      <c r="CW338">
        <v>57.53</v>
      </c>
      <c r="DH338">
        <v>0</v>
      </c>
      <c r="DI338">
        <v>0.73802199999999996</v>
      </c>
      <c r="DJ338">
        <v>3.1638600000000003E-2</v>
      </c>
      <c r="DK338">
        <v>1.40705E-2</v>
      </c>
      <c r="DL338">
        <v>-8.0562099999999998E-2</v>
      </c>
      <c r="DM338">
        <v>0.134212</v>
      </c>
      <c r="DN338">
        <v>0.17513200000000001</v>
      </c>
      <c r="DO338">
        <v>0.30364400000000002</v>
      </c>
      <c r="DP338">
        <v>2.03874E-2</v>
      </c>
      <c r="DQ338">
        <v>1.3365400000000001</v>
      </c>
      <c r="DR338">
        <v>0.78373099999999996</v>
      </c>
      <c r="DS338" t="s">
        <v>1352</v>
      </c>
      <c r="DT338" t="s">
        <v>670</v>
      </c>
      <c r="DU338" t="s">
        <v>665</v>
      </c>
      <c r="DV338" t="s">
        <v>501</v>
      </c>
      <c r="DW338">
        <v>0.20463999999999999</v>
      </c>
      <c r="DX338">
        <v>0.203872</v>
      </c>
      <c r="DY338">
        <v>10.199999999999999</v>
      </c>
      <c r="DZ338">
        <v>11.1</v>
      </c>
      <c r="EC338">
        <v>129.52000000000001</v>
      </c>
      <c r="ED338">
        <v>154.511</v>
      </c>
      <c r="EE338">
        <v>277.07299999999998</v>
      </c>
      <c r="EF338">
        <v>81.134900000000002</v>
      </c>
      <c r="EG338">
        <v>0</v>
      </c>
      <c r="EH338">
        <v>-4302.38</v>
      </c>
      <c r="EI338">
        <v>0</v>
      </c>
      <c r="EJ338">
        <v>0</v>
      </c>
      <c r="EK338">
        <v>505.55700000000002</v>
      </c>
      <c r="EL338">
        <v>938.37199999999996</v>
      </c>
      <c r="EM338">
        <v>2025.88</v>
      </c>
      <c r="EN338">
        <v>119.621</v>
      </c>
      <c r="EO338">
        <v>-70.711500000000001</v>
      </c>
      <c r="EP338">
        <v>191.17699999999999</v>
      </c>
      <c r="EQ338">
        <v>114.539</v>
      </c>
      <c r="ER338">
        <v>0</v>
      </c>
      <c r="ES338">
        <v>43.1646</v>
      </c>
      <c r="ET338">
        <v>348.88099999999997</v>
      </c>
      <c r="EU338">
        <v>21.55</v>
      </c>
      <c r="EV338">
        <v>13.84</v>
      </c>
      <c r="EW338">
        <v>3.66</v>
      </c>
      <c r="EX338">
        <v>12.08</v>
      </c>
      <c r="EY338">
        <v>0</v>
      </c>
      <c r="EZ338">
        <v>-48.35</v>
      </c>
      <c r="FA338">
        <v>0</v>
      </c>
      <c r="FB338">
        <v>0</v>
      </c>
      <c r="FC338">
        <v>7.37</v>
      </c>
      <c r="FD338">
        <v>17.37</v>
      </c>
      <c r="FE338">
        <v>27.51</v>
      </c>
      <c r="FF338">
        <v>1.64</v>
      </c>
      <c r="FG338">
        <v>56.67</v>
      </c>
      <c r="FT338">
        <v>0</v>
      </c>
      <c r="FU338">
        <v>0.53415000000000001</v>
      </c>
      <c r="FV338">
        <v>3.1638600000000003E-2</v>
      </c>
      <c r="FW338">
        <v>1.40705E-2</v>
      </c>
      <c r="FX338">
        <v>0</v>
      </c>
      <c r="FY338">
        <v>-8.0562099999999998E-2</v>
      </c>
      <c r="FZ338">
        <v>0</v>
      </c>
      <c r="GA338">
        <v>0</v>
      </c>
      <c r="GB338">
        <v>0.134212</v>
      </c>
      <c r="GC338">
        <v>0.17436399999999999</v>
      </c>
      <c r="GD338">
        <v>0.30364400000000002</v>
      </c>
      <c r="GE338">
        <v>2.03874E-2</v>
      </c>
      <c r="GF338">
        <v>1.1318999999999999</v>
      </c>
      <c r="GG338">
        <v>467.20299999999997</v>
      </c>
      <c r="GH338">
        <v>1161.6600000000001</v>
      </c>
      <c r="GI338">
        <v>277.07299999999998</v>
      </c>
      <c r="GJ338">
        <v>0</v>
      </c>
      <c r="GK338">
        <v>2135</v>
      </c>
      <c r="GL338">
        <v>930.00099999999998</v>
      </c>
      <c r="GM338">
        <v>2637.81</v>
      </c>
      <c r="GN338">
        <v>297.5</v>
      </c>
      <c r="GO338">
        <v>7906.25</v>
      </c>
      <c r="GP338">
        <v>388.90899999999999</v>
      </c>
      <c r="GQ338">
        <v>168.15199999999999</v>
      </c>
      <c r="GR338">
        <v>65.400000000000006</v>
      </c>
      <c r="GS338">
        <v>622.46100000000001</v>
      </c>
      <c r="GT338">
        <v>49.003599999999999</v>
      </c>
      <c r="GU338">
        <v>54.21</v>
      </c>
      <c r="GV338">
        <v>3.66</v>
      </c>
      <c r="GW338">
        <v>39.268300000000004</v>
      </c>
      <c r="GX338">
        <v>31.93</v>
      </c>
      <c r="GY338">
        <v>23.209499999999998</v>
      </c>
      <c r="GZ338">
        <v>36.39</v>
      </c>
      <c r="HA338">
        <v>4.13</v>
      </c>
      <c r="HB338">
        <v>241.80099999999999</v>
      </c>
      <c r="HC338">
        <v>46.4</v>
      </c>
      <c r="HD338">
        <v>54.21</v>
      </c>
      <c r="HE338">
        <v>3.66</v>
      </c>
      <c r="HF338">
        <v>16.100000000000001</v>
      </c>
      <c r="HG338">
        <v>31.93</v>
      </c>
      <c r="HH338">
        <v>18.57</v>
      </c>
      <c r="HI338">
        <v>36.39</v>
      </c>
      <c r="HJ338">
        <v>4.13</v>
      </c>
      <c r="HK338">
        <v>211.39</v>
      </c>
      <c r="ID338">
        <v>0</v>
      </c>
      <c r="IE338">
        <v>2.4539200000000001</v>
      </c>
      <c r="IF338">
        <v>3.1638600000000003E-2</v>
      </c>
      <c r="IG338">
        <v>0</v>
      </c>
      <c r="IH338">
        <v>0.62342900000000001</v>
      </c>
      <c r="II338">
        <v>0.118043</v>
      </c>
      <c r="IJ338">
        <v>0.43196400000000001</v>
      </c>
      <c r="IK338">
        <v>6.2929700000000005E-2</v>
      </c>
      <c r="IL338">
        <v>3.72193</v>
      </c>
      <c r="IM338">
        <v>43.4</v>
      </c>
      <c r="IN338">
        <v>20</v>
      </c>
      <c r="IO338">
        <v>23.4</v>
      </c>
      <c r="IP338">
        <v>46.1</v>
      </c>
      <c r="IQ338">
        <v>20</v>
      </c>
      <c r="IR338">
        <v>26.1</v>
      </c>
      <c r="IU338">
        <v>20.2</v>
      </c>
      <c r="IV338">
        <v>30.93</v>
      </c>
      <c r="IW338">
        <v>24.84</v>
      </c>
      <c r="IX338">
        <v>32.69</v>
      </c>
      <c r="IY338">
        <v>20.2</v>
      </c>
      <c r="IZ338">
        <v>30.93</v>
      </c>
      <c r="JA338">
        <v>63.48</v>
      </c>
      <c r="JB338">
        <v>82.661900000000003</v>
      </c>
      <c r="JK338">
        <v>1</v>
      </c>
      <c r="JL338">
        <v>2.8233299999999999</v>
      </c>
      <c r="JM338">
        <v>2.8233299999999999</v>
      </c>
      <c r="JP338">
        <v>4303.6400000000003</v>
      </c>
      <c r="JQ338">
        <v>2.8233299999999999</v>
      </c>
      <c r="JR338">
        <v>0.25</v>
      </c>
      <c r="JS338">
        <v>0.41</v>
      </c>
      <c r="JT338">
        <v>2.06</v>
      </c>
      <c r="JU338">
        <v>0.26</v>
      </c>
      <c r="JV338">
        <v>0.4</v>
      </c>
      <c r="JW338">
        <v>2.17</v>
      </c>
      <c r="JZ338">
        <v>1</v>
      </c>
      <c r="KA338">
        <v>1</v>
      </c>
      <c r="KB338">
        <v>31.423300000000001</v>
      </c>
      <c r="KC338">
        <v>17.718699999999998</v>
      </c>
      <c r="KD338">
        <v>33.212800000000001</v>
      </c>
      <c r="KE338">
        <v>21.256</v>
      </c>
      <c r="KF338">
        <v>50.195</v>
      </c>
      <c r="KG338">
        <v>45.932200000000002</v>
      </c>
      <c r="KJ338">
        <v>26.516200000000001</v>
      </c>
      <c r="KK338">
        <v>36.053699999999999</v>
      </c>
      <c r="KL338">
        <v>55.284100000000002</v>
      </c>
      <c r="KM338">
        <v>16.012</v>
      </c>
      <c r="KN338">
        <v>0</v>
      </c>
      <c r="KO338">
        <v>-658.89300000000003</v>
      </c>
      <c r="KP338">
        <v>0</v>
      </c>
      <c r="KQ338">
        <v>0</v>
      </c>
      <c r="KR338">
        <v>109.703</v>
      </c>
      <c r="KS338">
        <v>186.928</v>
      </c>
      <c r="KT338">
        <v>413.96499999999997</v>
      </c>
      <c r="KU338">
        <v>26.198699999999999</v>
      </c>
      <c r="KV338">
        <v>211.76900000000001</v>
      </c>
      <c r="KW338">
        <v>1014.58</v>
      </c>
      <c r="KX338">
        <v>607.86199999999997</v>
      </c>
      <c r="KY338">
        <v>0</v>
      </c>
      <c r="KZ338">
        <v>229.07599999999999</v>
      </c>
      <c r="LA338">
        <v>1851.52</v>
      </c>
      <c r="LB338">
        <v>28.4787</v>
      </c>
      <c r="LC338">
        <v>49.5916</v>
      </c>
      <c r="LD338">
        <v>55.284100000000002</v>
      </c>
      <c r="LE338">
        <v>16.012</v>
      </c>
      <c r="LF338">
        <v>-658.89300000000003</v>
      </c>
      <c r="LG338">
        <v>109.703</v>
      </c>
      <c r="LH338">
        <v>187.92699999999999</v>
      </c>
      <c r="LI338">
        <v>413.96499999999997</v>
      </c>
      <c r="LJ338">
        <v>26.198699999999999</v>
      </c>
      <c r="LK338">
        <v>228.267</v>
      </c>
      <c r="LL338">
        <v>1100.57</v>
      </c>
      <c r="LM338">
        <v>607.86199999999997</v>
      </c>
      <c r="LN338">
        <v>229.07599999999999</v>
      </c>
      <c r="LO338">
        <v>1937.51</v>
      </c>
      <c r="LP338">
        <v>97.323899999999995</v>
      </c>
      <c r="LQ338">
        <v>281.65800000000002</v>
      </c>
      <c r="LR338">
        <v>55.284100000000002</v>
      </c>
      <c r="LS338">
        <v>0</v>
      </c>
      <c r="LT338">
        <v>463.08</v>
      </c>
      <c r="LU338">
        <v>187.226</v>
      </c>
      <c r="LV338">
        <v>544.68899999999996</v>
      </c>
      <c r="LW338">
        <v>71.471400000000003</v>
      </c>
      <c r="LX338">
        <v>1700.73</v>
      </c>
      <c r="LY338">
        <v>2063.9499999999998</v>
      </c>
      <c r="LZ338">
        <v>892.38499999999999</v>
      </c>
      <c r="MA338">
        <v>347.08</v>
      </c>
      <c r="MB338">
        <v>3303.42</v>
      </c>
    </row>
    <row r="339" spans="1:340" x14ac:dyDescent="0.25">
      <c r="A339" s="26">
        <v>44502.660162037035</v>
      </c>
      <c r="B339" t="s">
        <v>1679</v>
      </c>
      <c r="C339" t="s">
        <v>1335</v>
      </c>
      <c r="D339">
        <v>12</v>
      </c>
      <c r="E339">
        <v>1</v>
      </c>
      <c r="F339">
        <v>2100</v>
      </c>
      <c r="G339" t="s">
        <v>87</v>
      </c>
      <c r="H339" t="s">
        <v>393</v>
      </c>
      <c r="I339">
        <v>7.75</v>
      </c>
      <c r="J339">
        <v>3.2</v>
      </c>
      <c r="K339">
        <v>3.2</v>
      </c>
      <c r="L339">
        <v>22.9</v>
      </c>
      <c r="O339">
        <v>125.675</v>
      </c>
      <c r="P339">
        <v>150.339</v>
      </c>
      <c r="Q339">
        <v>277.07299999999998</v>
      </c>
      <c r="R339">
        <v>81.134900000000002</v>
      </c>
      <c r="S339">
        <v>0</v>
      </c>
      <c r="T339">
        <v>-4302.38</v>
      </c>
      <c r="U339">
        <v>0</v>
      </c>
      <c r="V339">
        <v>0</v>
      </c>
      <c r="W339">
        <v>505.55700000000002</v>
      </c>
      <c r="X339">
        <v>938.33100000000002</v>
      </c>
      <c r="Y339">
        <v>2025.88</v>
      </c>
      <c r="Z339">
        <v>119.621</v>
      </c>
      <c r="AA339">
        <v>-78.768500000000003</v>
      </c>
      <c r="AB339">
        <v>634.22299999999996</v>
      </c>
      <c r="AC339">
        <v>185.50200000000001</v>
      </c>
      <c r="AD339">
        <v>114.539</v>
      </c>
      <c r="AE339">
        <v>0</v>
      </c>
      <c r="AF339">
        <v>43.1646</v>
      </c>
      <c r="AG339">
        <v>343.20600000000002</v>
      </c>
      <c r="AH339">
        <v>300.041</v>
      </c>
      <c r="AI339">
        <v>20.91</v>
      </c>
      <c r="AJ339">
        <v>13.13</v>
      </c>
      <c r="AK339">
        <v>3.66</v>
      </c>
      <c r="AL339">
        <v>12.08</v>
      </c>
      <c r="AM339">
        <v>0</v>
      </c>
      <c r="AN339">
        <v>-48.35</v>
      </c>
      <c r="AO339">
        <v>0</v>
      </c>
      <c r="AP339">
        <v>0</v>
      </c>
      <c r="AQ339">
        <v>7.37</v>
      </c>
      <c r="AR339">
        <v>17.37</v>
      </c>
      <c r="AS339">
        <v>27.51</v>
      </c>
      <c r="AT339">
        <v>1.64</v>
      </c>
      <c r="AU339">
        <v>55.32</v>
      </c>
      <c r="AV339">
        <v>49.78</v>
      </c>
      <c r="BI339">
        <v>0</v>
      </c>
      <c r="BJ339">
        <v>0.50594600000000001</v>
      </c>
      <c r="BK339">
        <v>3.1638600000000003E-2</v>
      </c>
      <c r="BL339">
        <v>1.40705E-2</v>
      </c>
      <c r="BM339">
        <v>0</v>
      </c>
      <c r="BN339">
        <v>-8.0562099999999998E-2</v>
      </c>
      <c r="BO339">
        <v>0</v>
      </c>
      <c r="BP339">
        <v>0</v>
      </c>
      <c r="BQ339">
        <v>0.134212</v>
      </c>
      <c r="BR339">
        <v>0.17436299999999999</v>
      </c>
      <c r="BS339">
        <v>0.30364400000000002</v>
      </c>
      <c r="BT339">
        <v>2.03874E-2</v>
      </c>
      <c r="BU339">
        <v>1.1036999999999999</v>
      </c>
      <c r="BV339">
        <v>0.55165500000000001</v>
      </c>
      <c r="BW339">
        <v>140.49700000000001</v>
      </c>
      <c r="BX339">
        <v>209.15</v>
      </c>
      <c r="BY339">
        <v>277.07299999999998</v>
      </c>
      <c r="BZ339">
        <v>81.134900000000002</v>
      </c>
      <c r="CA339">
        <v>-4302.38</v>
      </c>
      <c r="CB339">
        <v>505.55700000000002</v>
      </c>
      <c r="CC339">
        <v>943.46699999999998</v>
      </c>
      <c r="CD339">
        <v>2025.88</v>
      </c>
      <c r="CE339">
        <v>119.621</v>
      </c>
      <c r="CF339" s="27">
        <v>6.0639E-5</v>
      </c>
      <c r="CG339">
        <v>707.85500000000002</v>
      </c>
      <c r="CH339">
        <v>207.37899999999999</v>
      </c>
      <c r="CI339">
        <v>114.539</v>
      </c>
      <c r="CJ339">
        <v>43.1646</v>
      </c>
      <c r="CK339">
        <v>365.08300000000003</v>
      </c>
      <c r="CL339">
        <v>321.91800000000001</v>
      </c>
      <c r="CM339">
        <v>23.44</v>
      </c>
      <c r="CN339">
        <v>18.350000000000001</v>
      </c>
      <c r="CO339">
        <v>3.66</v>
      </c>
      <c r="CP339">
        <v>12.08</v>
      </c>
      <c r="CQ339">
        <v>-48.37</v>
      </c>
      <c r="CR339">
        <v>7.37</v>
      </c>
      <c r="CS339">
        <v>17.440000000000001</v>
      </c>
      <c r="CT339">
        <v>27.51</v>
      </c>
      <c r="CU339">
        <v>1.64</v>
      </c>
      <c r="CV339">
        <v>63.12</v>
      </c>
      <c r="CW339">
        <v>57.53</v>
      </c>
      <c r="DH339">
        <v>0</v>
      </c>
      <c r="DI339">
        <v>0.73802199999999996</v>
      </c>
      <c r="DJ339">
        <v>3.1638600000000003E-2</v>
      </c>
      <c r="DK339">
        <v>1.40705E-2</v>
      </c>
      <c r="DL339">
        <v>-8.0562099999999998E-2</v>
      </c>
      <c r="DM339">
        <v>0.134212</v>
      </c>
      <c r="DN339">
        <v>0.17513200000000001</v>
      </c>
      <c r="DO339">
        <v>0.30364400000000002</v>
      </c>
      <c r="DP339">
        <v>2.03874E-2</v>
      </c>
      <c r="DQ339">
        <v>1.3365400000000001</v>
      </c>
      <c r="DR339">
        <v>0.78373099999999996</v>
      </c>
      <c r="DS339" t="s">
        <v>1352</v>
      </c>
      <c r="DT339" t="s">
        <v>670</v>
      </c>
      <c r="DU339" t="s">
        <v>665</v>
      </c>
      <c r="DV339" t="s">
        <v>501</v>
      </c>
      <c r="DW339">
        <v>0.232845</v>
      </c>
      <c r="DX339">
        <v>0.232076</v>
      </c>
      <c r="DY339">
        <v>12.4</v>
      </c>
      <c r="DZ339">
        <v>13.5</v>
      </c>
      <c r="EC339">
        <v>125.675</v>
      </c>
      <c r="ED339">
        <v>150.339</v>
      </c>
      <c r="EE339">
        <v>277.07299999999998</v>
      </c>
      <c r="EF339">
        <v>81.134900000000002</v>
      </c>
      <c r="EG339">
        <v>0</v>
      </c>
      <c r="EH339">
        <v>-4302.38</v>
      </c>
      <c r="EI339">
        <v>0</v>
      </c>
      <c r="EJ339">
        <v>0</v>
      </c>
      <c r="EK339">
        <v>505.55700000000002</v>
      </c>
      <c r="EL339">
        <v>938.33100000000002</v>
      </c>
      <c r="EM339">
        <v>2025.88</v>
      </c>
      <c r="EN339">
        <v>119.621</v>
      </c>
      <c r="EO339">
        <v>-78.768500000000003</v>
      </c>
      <c r="EP339">
        <v>185.50200000000001</v>
      </c>
      <c r="EQ339">
        <v>114.539</v>
      </c>
      <c r="ER339">
        <v>0</v>
      </c>
      <c r="ES339">
        <v>43.1646</v>
      </c>
      <c r="ET339">
        <v>343.20600000000002</v>
      </c>
      <c r="EU339">
        <v>20.91</v>
      </c>
      <c r="EV339">
        <v>13.13</v>
      </c>
      <c r="EW339">
        <v>3.66</v>
      </c>
      <c r="EX339">
        <v>12.08</v>
      </c>
      <c r="EY339">
        <v>0</v>
      </c>
      <c r="EZ339">
        <v>-48.35</v>
      </c>
      <c r="FA339">
        <v>0</v>
      </c>
      <c r="FB339">
        <v>0</v>
      </c>
      <c r="FC339">
        <v>7.37</v>
      </c>
      <c r="FD339">
        <v>17.37</v>
      </c>
      <c r="FE339">
        <v>27.51</v>
      </c>
      <c r="FF339">
        <v>1.64</v>
      </c>
      <c r="FG339">
        <v>55.32</v>
      </c>
      <c r="FT339">
        <v>0</v>
      </c>
      <c r="FU339">
        <v>0.50594600000000001</v>
      </c>
      <c r="FV339">
        <v>3.1638600000000003E-2</v>
      </c>
      <c r="FW339">
        <v>1.40705E-2</v>
      </c>
      <c r="FX339">
        <v>0</v>
      </c>
      <c r="FY339">
        <v>-8.0562099999999998E-2</v>
      </c>
      <c r="FZ339">
        <v>0</v>
      </c>
      <c r="GA339">
        <v>0</v>
      </c>
      <c r="GB339">
        <v>0.134212</v>
      </c>
      <c r="GC339">
        <v>0.17436299999999999</v>
      </c>
      <c r="GD339">
        <v>0.30364400000000002</v>
      </c>
      <c r="GE339">
        <v>2.03874E-2</v>
      </c>
      <c r="GF339">
        <v>1.1036999999999999</v>
      </c>
      <c r="GG339">
        <v>467.20299999999997</v>
      </c>
      <c r="GH339">
        <v>1161.6600000000001</v>
      </c>
      <c r="GI339">
        <v>277.07299999999998</v>
      </c>
      <c r="GJ339">
        <v>0</v>
      </c>
      <c r="GK339">
        <v>2135</v>
      </c>
      <c r="GL339">
        <v>930.00099999999998</v>
      </c>
      <c r="GM339">
        <v>2637.81</v>
      </c>
      <c r="GN339">
        <v>297.5</v>
      </c>
      <c r="GO339">
        <v>7906.25</v>
      </c>
      <c r="GP339">
        <v>388.90899999999999</v>
      </c>
      <c r="GQ339">
        <v>168.15199999999999</v>
      </c>
      <c r="GR339">
        <v>65.400000000000006</v>
      </c>
      <c r="GS339">
        <v>622.46100000000001</v>
      </c>
      <c r="GT339">
        <v>49.003599999999999</v>
      </c>
      <c r="GU339">
        <v>54.21</v>
      </c>
      <c r="GV339">
        <v>3.66</v>
      </c>
      <c r="GW339">
        <v>39.268300000000004</v>
      </c>
      <c r="GX339">
        <v>31.93</v>
      </c>
      <c r="GY339">
        <v>23.209499999999998</v>
      </c>
      <c r="GZ339">
        <v>36.39</v>
      </c>
      <c r="HA339">
        <v>4.13</v>
      </c>
      <c r="HB339">
        <v>241.80099999999999</v>
      </c>
      <c r="HC339">
        <v>46.4</v>
      </c>
      <c r="HD339">
        <v>54.21</v>
      </c>
      <c r="HE339">
        <v>3.66</v>
      </c>
      <c r="HF339">
        <v>16.100000000000001</v>
      </c>
      <c r="HG339">
        <v>31.93</v>
      </c>
      <c r="HH339">
        <v>18.57</v>
      </c>
      <c r="HI339">
        <v>36.39</v>
      </c>
      <c r="HJ339">
        <v>4.13</v>
      </c>
      <c r="HK339">
        <v>211.39</v>
      </c>
      <c r="ID339">
        <v>0</v>
      </c>
      <c r="IE339">
        <v>2.4539200000000001</v>
      </c>
      <c r="IF339">
        <v>3.1638600000000003E-2</v>
      </c>
      <c r="IG339">
        <v>0</v>
      </c>
      <c r="IH339">
        <v>0.62342900000000001</v>
      </c>
      <c r="II339">
        <v>0.118043</v>
      </c>
      <c r="IJ339">
        <v>0.43196400000000001</v>
      </c>
      <c r="IK339">
        <v>6.2929700000000005E-2</v>
      </c>
      <c r="IL339">
        <v>3.72193</v>
      </c>
      <c r="IM339">
        <v>42.9</v>
      </c>
      <c r="IN339">
        <v>20</v>
      </c>
      <c r="IO339">
        <v>22.9</v>
      </c>
      <c r="IP339">
        <v>46.1</v>
      </c>
      <c r="IQ339">
        <v>20</v>
      </c>
      <c r="IR339">
        <v>26.1</v>
      </c>
      <c r="IU339">
        <v>19.440000000000001</v>
      </c>
      <c r="IV339">
        <v>30.34</v>
      </c>
      <c r="IW339">
        <v>24.84</v>
      </c>
      <c r="IX339">
        <v>32.69</v>
      </c>
      <c r="IY339">
        <v>19.440000000000001</v>
      </c>
      <c r="IZ339">
        <v>30.34</v>
      </c>
      <c r="JA339">
        <v>63.48</v>
      </c>
      <c r="JB339">
        <v>82.661900000000003</v>
      </c>
      <c r="JK339">
        <v>1</v>
      </c>
      <c r="JL339">
        <v>2.8233299999999999</v>
      </c>
      <c r="JM339">
        <v>2.8233299999999999</v>
      </c>
      <c r="JP339">
        <v>4303.6400000000003</v>
      </c>
      <c r="JQ339">
        <v>2.8233299999999999</v>
      </c>
      <c r="JR339">
        <v>0.25</v>
      </c>
      <c r="JS339">
        <v>0.41</v>
      </c>
      <c r="JT339">
        <v>2.0299999999999998</v>
      </c>
      <c r="JU339">
        <v>0.26</v>
      </c>
      <c r="JV339">
        <v>0.4</v>
      </c>
      <c r="JW339">
        <v>2.17</v>
      </c>
      <c r="JZ339">
        <v>1</v>
      </c>
      <c r="KA339">
        <v>1</v>
      </c>
      <c r="KB339">
        <v>29.774899999999999</v>
      </c>
      <c r="KC339">
        <v>16.791899999999998</v>
      </c>
      <c r="KD339">
        <v>33.212800000000001</v>
      </c>
      <c r="KE339">
        <v>21.256</v>
      </c>
      <c r="KF339">
        <v>50.195</v>
      </c>
      <c r="KG339">
        <v>45.932200000000002</v>
      </c>
      <c r="KJ339">
        <v>25.701000000000001</v>
      </c>
      <c r="KK339">
        <v>34.9587</v>
      </c>
      <c r="KL339">
        <v>55.284100000000002</v>
      </c>
      <c r="KM339">
        <v>16.012</v>
      </c>
      <c r="KN339">
        <v>0</v>
      </c>
      <c r="KO339">
        <v>-658.89300000000003</v>
      </c>
      <c r="KP339">
        <v>0</v>
      </c>
      <c r="KQ339">
        <v>0</v>
      </c>
      <c r="KR339">
        <v>109.703</v>
      </c>
      <c r="KS339">
        <v>186.92</v>
      </c>
      <c r="KT339">
        <v>413.96499999999997</v>
      </c>
      <c r="KU339">
        <v>26.198699999999999</v>
      </c>
      <c r="KV339">
        <v>209.85</v>
      </c>
      <c r="KW339">
        <v>984.46500000000003</v>
      </c>
      <c r="KX339">
        <v>607.86199999999997</v>
      </c>
      <c r="KY339">
        <v>0</v>
      </c>
      <c r="KZ339">
        <v>229.07599999999999</v>
      </c>
      <c r="LA339">
        <v>1821.4</v>
      </c>
      <c r="LB339">
        <v>28.4787</v>
      </c>
      <c r="LC339">
        <v>49.5916</v>
      </c>
      <c r="LD339">
        <v>55.284100000000002</v>
      </c>
      <c r="LE339">
        <v>16.012</v>
      </c>
      <c r="LF339">
        <v>-658.89300000000003</v>
      </c>
      <c r="LG339">
        <v>109.703</v>
      </c>
      <c r="LH339">
        <v>187.92699999999999</v>
      </c>
      <c r="LI339">
        <v>413.96499999999997</v>
      </c>
      <c r="LJ339">
        <v>26.198699999999999</v>
      </c>
      <c r="LK339">
        <v>228.267</v>
      </c>
      <c r="LL339">
        <v>1100.57</v>
      </c>
      <c r="LM339">
        <v>607.86199999999997</v>
      </c>
      <c r="LN339">
        <v>229.07599999999999</v>
      </c>
      <c r="LO339">
        <v>1937.51</v>
      </c>
      <c r="LP339">
        <v>97.323899999999995</v>
      </c>
      <c r="LQ339">
        <v>281.65800000000002</v>
      </c>
      <c r="LR339">
        <v>55.284100000000002</v>
      </c>
      <c r="LS339">
        <v>0</v>
      </c>
      <c r="LT339">
        <v>463.08</v>
      </c>
      <c r="LU339">
        <v>187.226</v>
      </c>
      <c r="LV339">
        <v>544.68899999999996</v>
      </c>
      <c r="LW339">
        <v>71.471400000000003</v>
      </c>
      <c r="LX339">
        <v>1700.73</v>
      </c>
      <c r="LY339">
        <v>2063.9499999999998</v>
      </c>
      <c r="LZ339">
        <v>892.38499999999999</v>
      </c>
      <c r="MA339">
        <v>347.08</v>
      </c>
      <c r="MB339">
        <v>3303.42</v>
      </c>
    </row>
    <row r="340" spans="1:340" x14ac:dyDescent="0.25">
      <c r="A340" s="26">
        <v>44502.660520833335</v>
      </c>
      <c r="B340" t="s">
        <v>1680</v>
      </c>
      <c r="C340" t="s">
        <v>1337</v>
      </c>
      <c r="D340">
        <v>12</v>
      </c>
      <c r="E340">
        <v>1</v>
      </c>
      <c r="F340">
        <v>2100</v>
      </c>
      <c r="G340" t="s">
        <v>87</v>
      </c>
      <c r="H340" t="s">
        <v>393</v>
      </c>
      <c r="I340">
        <v>6.4</v>
      </c>
      <c r="J340">
        <v>2.7</v>
      </c>
      <c r="K340">
        <v>2.7</v>
      </c>
      <c r="L340">
        <v>23.4</v>
      </c>
      <c r="O340">
        <v>129.52199999999999</v>
      </c>
      <c r="P340">
        <v>154.52799999999999</v>
      </c>
      <c r="Q340">
        <v>277.07299999999998</v>
      </c>
      <c r="R340">
        <v>81.134900000000002</v>
      </c>
      <c r="S340">
        <v>0</v>
      </c>
      <c r="T340">
        <v>-4302.38</v>
      </c>
      <c r="U340">
        <v>0</v>
      </c>
      <c r="V340">
        <v>0</v>
      </c>
      <c r="W340">
        <v>505.55700000000002</v>
      </c>
      <c r="X340">
        <v>938.37199999999996</v>
      </c>
      <c r="Y340">
        <v>2025.88</v>
      </c>
      <c r="Z340">
        <v>119.621</v>
      </c>
      <c r="AA340">
        <v>-70.691599999999994</v>
      </c>
      <c r="AB340">
        <v>642.25800000000004</v>
      </c>
      <c r="AC340">
        <v>191.18</v>
      </c>
      <c r="AD340">
        <v>114.539</v>
      </c>
      <c r="AE340">
        <v>0</v>
      </c>
      <c r="AF340">
        <v>43.1646</v>
      </c>
      <c r="AG340">
        <v>348.88400000000001</v>
      </c>
      <c r="AH340">
        <v>305.71899999999999</v>
      </c>
      <c r="AI340">
        <v>21.55</v>
      </c>
      <c r="AJ340">
        <v>13.84</v>
      </c>
      <c r="AK340">
        <v>3.66</v>
      </c>
      <c r="AL340">
        <v>12.08</v>
      </c>
      <c r="AM340">
        <v>0</v>
      </c>
      <c r="AN340">
        <v>-48.35</v>
      </c>
      <c r="AO340">
        <v>0</v>
      </c>
      <c r="AP340">
        <v>0</v>
      </c>
      <c r="AQ340">
        <v>7.37</v>
      </c>
      <c r="AR340">
        <v>17.37</v>
      </c>
      <c r="AS340">
        <v>27.51</v>
      </c>
      <c r="AT340">
        <v>1.64</v>
      </c>
      <c r="AU340">
        <v>56.67</v>
      </c>
      <c r="AV340">
        <v>51.13</v>
      </c>
      <c r="BI340">
        <v>0</v>
      </c>
      <c r="BJ340">
        <v>0.53426200000000001</v>
      </c>
      <c r="BK340">
        <v>3.1638600000000003E-2</v>
      </c>
      <c r="BL340">
        <v>1.40705E-2</v>
      </c>
      <c r="BM340">
        <v>0</v>
      </c>
      <c r="BN340">
        <v>-8.0562099999999998E-2</v>
      </c>
      <c r="BO340">
        <v>0</v>
      </c>
      <c r="BP340">
        <v>0</v>
      </c>
      <c r="BQ340">
        <v>0.134212</v>
      </c>
      <c r="BR340">
        <v>0.17436399999999999</v>
      </c>
      <c r="BS340">
        <v>0.30364400000000002</v>
      </c>
      <c r="BT340">
        <v>2.03874E-2</v>
      </c>
      <c r="BU340">
        <v>1.13202</v>
      </c>
      <c r="BV340">
        <v>0.57997100000000001</v>
      </c>
      <c r="BW340">
        <v>140.49700000000001</v>
      </c>
      <c r="BX340">
        <v>209.15</v>
      </c>
      <c r="BY340">
        <v>277.07299999999998</v>
      </c>
      <c r="BZ340">
        <v>81.134900000000002</v>
      </c>
      <c r="CA340">
        <v>-4302.38</v>
      </c>
      <c r="CB340">
        <v>505.55700000000002</v>
      </c>
      <c r="CC340">
        <v>943.46699999999998</v>
      </c>
      <c r="CD340">
        <v>2025.88</v>
      </c>
      <c r="CE340">
        <v>119.621</v>
      </c>
      <c r="CF340" s="27">
        <v>6.0639E-5</v>
      </c>
      <c r="CG340">
        <v>707.85500000000002</v>
      </c>
      <c r="CH340">
        <v>207.37899999999999</v>
      </c>
      <c r="CI340">
        <v>114.539</v>
      </c>
      <c r="CJ340">
        <v>43.1646</v>
      </c>
      <c r="CK340">
        <v>365.08300000000003</v>
      </c>
      <c r="CL340">
        <v>321.91800000000001</v>
      </c>
      <c r="CM340">
        <v>23.44</v>
      </c>
      <c r="CN340">
        <v>18.350000000000001</v>
      </c>
      <c r="CO340">
        <v>3.66</v>
      </c>
      <c r="CP340">
        <v>12.08</v>
      </c>
      <c r="CQ340">
        <v>-48.37</v>
      </c>
      <c r="CR340">
        <v>7.37</v>
      </c>
      <c r="CS340">
        <v>17.440000000000001</v>
      </c>
      <c r="CT340">
        <v>27.51</v>
      </c>
      <c r="CU340">
        <v>1.64</v>
      </c>
      <c r="CV340">
        <v>63.12</v>
      </c>
      <c r="CW340">
        <v>57.53</v>
      </c>
      <c r="DH340">
        <v>0</v>
      </c>
      <c r="DI340">
        <v>0.73802199999999996</v>
      </c>
      <c r="DJ340">
        <v>3.1638600000000003E-2</v>
      </c>
      <c r="DK340">
        <v>1.40705E-2</v>
      </c>
      <c r="DL340">
        <v>-8.0562099999999998E-2</v>
      </c>
      <c r="DM340">
        <v>0.134212</v>
      </c>
      <c r="DN340">
        <v>0.17513200000000001</v>
      </c>
      <c r="DO340">
        <v>0.30364400000000002</v>
      </c>
      <c r="DP340">
        <v>2.03874E-2</v>
      </c>
      <c r="DQ340">
        <v>1.3365400000000001</v>
      </c>
      <c r="DR340">
        <v>0.78373099999999996</v>
      </c>
      <c r="DS340" t="s">
        <v>1352</v>
      </c>
      <c r="DT340" t="s">
        <v>670</v>
      </c>
      <c r="DU340" t="s">
        <v>665</v>
      </c>
      <c r="DV340" t="s">
        <v>501</v>
      </c>
      <c r="DW340">
        <v>0.20452899999999999</v>
      </c>
      <c r="DX340">
        <v>0.20376</v>
      </c>
      <c r="DY340">
        <v>10.199999999999999</v>
      </c>
      <c r="DZ340">
        <v>11.1</v>
      </c>
      <c r="EC340">
        <v>129.52199999999999</v>
      </c>
      <c r="ED340">
        <v>154.52799999999999</v>
      </c>
      <c r="EE340">
        <v>277.07299999999998</v>
      </c>
      <c r="EF340">
        <v>81.134900000000002</v>
      </c>
      <c r="EG340">
        <v>0</v>
      </c>
      <c r="EH340">
        <v>-4302.38</v>
      </c>
      <c r="EI340">
        <v>0</v>
      </c>
      <c r="EJ340">
        <v>0</v>
      </c>
      <c r="EK340">
        <v>505.55700000000002</v>
      </c>
      <c r="EL340">
        <v>938.37199999999996</v>
      </c>
      <c r="EM340">
        <v>2025.88</v>
      </c>
      <c r="EN340">
        <v>119.621</v>
      </c>
      <c r="EO340">
        <v>-70.691599999999994</v>
      </c>
      <c r="EP340">
        <v>191.18</v>
      </c>
      <c r="EQ340">
        <v>114.539</v>
      </c>
      <c r="ER340">
        <v>0</v>
      </c>
      <c r="ES340">
        <v>43.1646</v>
      </c>
      <c r="ET340">
        <v>348.88400000000001</v>
      </c>
      <c r="EU340">
        <v>21.55</v>
      </c>
      <c r="EV340">
        <v>13.84</v>
      </c>
      <c r="EW340">
        <v>3.66</v>
      </c>
      <c r="EX340">
        <v>12.08</v>
      </c>
      <c r="EY340">
        <v>0</v>
      </c>
      <c r="EZ340">
        <v>-48.35</v>
      </c>
      <c r="FA340">
        <v>0</v>
      </c>
      <c r="FB340">
        <v>0</v>
      </c>
      <c r="FC340">
        <v>7.37</v>
      </c>
      <c r="FD340">
        <v>17.37</v>
      </c>
      <c r="FE340">
        <v>27.51</v>
      </c>
      <c r="FF340">
        <v>1.64</v>
      </c>
      <c r="FG340">
        <v>56.67</v>
      </c>
      <c r="FT340">
        <v>0</v>
      </c>
      <c r="FU340">
        <v>0.53426200000000001</v>
      </c>
      <c r="FV340">
        <v>3.1638600000000003E-2</v>
      </c>
      <c r="FW340">
        <v>1.40705E-2</v>
      </c>
      <c r="FX340">
        <v>0</v>
      </c>
      <c r="FY340">
        <v>-8.0562099999999998E-2</v>
      </c>
      <c r="FZ340">
        <v>0</v>
      </c>
      <c r="GA340">
        <v>0</v>
      </c>
      <c r="GB340">
        <v>0.134212</v>
      </c>
      <c r="GC340">
        <v>0.17436399999999999</v>
      </c>
      <c r="GD340">
        <v>0.30364400000000002</v>
      </c>
      <c r="GE340">
        <v>2.03874E-2</v>
      </c>
      <c r="GF340">
        <v>1.13202</v>
      </c>
      <c r="GG340">
        <v>467.20299999999997</v>
      </c>
      <c r="GH340">
        <v>1161.6600000000001</v>
      </c>
      <c r="GI340">
        <v>277.07299999999998</v>
      </c>
      <c r="GJ340">
        <v>0</v>
      </c>
      <c r="GK340">
        <v>2135</v>
      </c>
      <c r="GL340">
        <v>930.00099999999998</v>
      </c>
      <c r="GM340">
        <v>2637.81</v>
      </c>
      <c r="GN340">
        <v>297.5</v>
      </c>
      <c r="GO340">
        <v>7906.25</v>
      </c>
      <c r="GP340">
        <v>388.90899999999999</v>
      </c>
      <c r="GQ340">
        <v>168.15199999999999</v>
      </c>
      <c r="GR340">
        <v>65.400000000000006</v>
      </c>
      <c r="GS340">
        <v>622.46100000000001</v>
      </c>
      <c r="GT340">
        <v>49.003599999999999</v>
      </c>
      <c r="GU340">
        <v>54.21</v>
      </c>
      <c r="GV340">
        <v>3.66</v>
      </c>
      <c r="GW340">
        <v>39.268300000000004</v>
      </c>
      <c r="GX340">
        <v>31.93</v>
      </c>
      <c r="GY340">
        <v>23.209499999999998</v>
      </c>
      <c r="GZ340">
        <v>36.39</v>
      </c>
      <c r="HA340">
        <v>4.13</v>
      </c>
      <c r="HB340">
        <v>241.80099999999999</v>
      </c>
      <c r="HC340">
        <v>46.4</v>
      </c>
      <c r="HD340">
        <v>54.21</v>
      </c>
      <c r="HE340">
        <v>3.66</v>
      </c>
      <c r="HF340">
        <v>16.100000000000001</v>
      </c>
      <c r="HG340">
        <v>31.93</v>
      </c>
      <c r="HH340">
        <v>18.57</v>
      </c>
      <c r="HI340">
        <v>36.39</v>
      </c>
      <c r="HJ340">
        <v>4.13</v>
      </c>
      <c r="HK340">
        <v>211.39</v>
      </c>
      <c r="ID340">
        <v>0</v>
      </c>
      <c r="IE340">
        <v>2.4539200000000001</v>
      </c>
      <c r="IF340">
        <v>3.1638600000000003E-2</v>
      </c>
      <c r="IG340">
        <v>0</v>
      </c>
      <c r="IH340">
        <v>0.62342900000000001</v>
      </c>
      <c r="II340">
        <v>0.118043</v>
      </c>
      <c r="IJ340">
        <v>0.43196400000000001</v>
      </c>
      <c r="IK340">
        <v>6.2929700000000005E-2</v>
      </c>
      <c r="IL340">
        <v>3.72193</v>
      </c>
      <c r="IM340">
        <v>43.4</v>
      </c>
      <c r="IN340">
        <v>20</v>
      </c>
      <c r="IO340">
        <v>23.4</v>
      </c>
      <c r="IP340">
        <v>46.1</v>
      </c>
      <c r="IQ340">
        <v>20</v>
      </c>
      <c r="IR340">
        <v>26.1</v>
      </c>
      <c r="IU340">
        <v>20.2</v>
      </c>
      <c r="IV340">
        <v>30.93</v>
      </c>
      <c r="IW340">
        <v>24.84</v>
      </c>
      <c r="IX340">
        <v>32.69</v>
      </c>
      <c r="IY340">
        <v>20.2</v>
      </c>
      <c r="IZ340">
        <v>30.93</v>
      </c>
      <c r="JA340">
        <v>63.48</v>
      </c>
      <c r="JB340">
        <v>82.661900000000003</v>
      </c>
      <c r="JK340">
        <v>1</v>
      </c>
      <c r="JL340">
        <v>2.8233299999999999</v>
      </c>
      <c r="JM340">
        <v>2.8233299999999999</v>
      </c>
      <c r="JP340">
        <v>4303.6400000000003</v>
      </c>
      <c r="JQ340">
        <v>2.8233299999999999</v>
      </c>
      <c r="JR340">
        <v>0.25</v>
      </c>
      <c r="JS340">
        <v>0.41</v>
      </c>
      <c r="JT340">
        <v>2.06</v>
      </c>
      <c r="JU340">
        <v>0.26</v>
      </c>
      <c r="JV340">
        <v>0.4</v>
      </c>
      <c r="JW340">
        <v>2.17</v>
      </c>
      <c r="JZ340">
        <v>1</v>
      </c>
      <c r="KA340">
        <v>1</v>
      </c>
      <c r="KB340">
        <v>31.4925</v>
      </c>
      <c r="KC340">
        <v>17.723199999999999</v>
      </c>
      <c r="KD340">
        <v>33.212800000000001</v>
      </c>
      <c r="KE340">
        <v>21.256</v>
      </c>
      <c r="KF340">
        <v>50.195</v>
      </c>
      <c r="KG340">
        <v>45.932200000000002</v>
      </c>
      <c r="KJ340">
        <v>26.517499999999998</v>
      </c>
      <c r="KK340">
        <v>36.058199999999999</v>
      </c>
      <c r="KL340">
        <v>55.284100000000002</v>
      </c>
      <c r="KM340">
        <v>16.012</v>
      </c>
      <c r="KN340">
        <v>0</v>
      </c>
      <c r="KO340">
        <v>-658.89300000000003</v>
      </c>
      <c r="KP340">
        <v>0</v>
      </c>
      <c r="KQ340">
        <v>0</v>
      </c>
      <c r="KR340">
        <v>109.703</v>
      </c>
      <c r="KS340">
        <v>186.928</v>
      </c>
      <c r="KT340">
        <v>413.96499999999997</v>
      </c>
      <c r="KU340">
        <v>26.198699999999999</v>
      </c>
      <c r="KV340">
        <v>211.774</v>
      </c>
      <c r="KW340">
        <v>1014.6</v>
      </c>
      <c r="KX340">
        <v>607.86199999999997</v>
      </c>
      <c r="KY340">
        <v>0</v>
      </c>
      <c r="KZ340">
        <v>229.07599999999999</v>
      </c>
      <c r="LA340">
        <v>1851.54</v>
      </c>
      <c r="LB340">
        <v>28.4787</v>
      </c>
      <c r="LC340">
        <v>49.5916</v>
      </c>
      <c r="LD340">
        <v>55.284100000000002</v>
      </c>
      <c r="LE340">
        <v>16.012</v>
      </c>
      <c r="LF340">
        <v>-658.89300000000003</v>
      </c>
      <c r="LG340">
        <v>109.703</v>
      </c>
      <c r="LH340">
        <v>187.92699999999999</v>
      </c>
      <c r="LI340">
        <v>413.96499999999997</v>
      </c>
      <c r="LJ340">
        <v>26.198699999999999</v>
      </c>
      <c r="LK340">
        <v>228.267</v>
      </c>
      <c r="LL340">
        <v>1100.57</v>
      </c>
      <c r="LM340">
        <v>607.86199999999997</v>
      </c>
      <c r="LN340">
        <v>229.07599999999999</v>
      </c>
      <c r="LO340">
        <v>1937.51</v>
      </c>
      <c r="LP340">
        <v>97.323899999999995</v>
      </c>
      <c r="LQ340">
        <v>281.65800000000002</v>
      </c>
      <c r="LR340">
        <v>55.284100000000002</v>
      </c>
      <c r="LS340">
        <v>0</v>
      </c>
      <c r="LT340">
        <v>463.08</v>
      </c>
      <c r="LU340">
        <v>187.226</v>
      </c>
      <c r="LV340">
        <v>544.68899999999996</v>
      </c>
      <c r="LW340">
        <v>71.471400000000003</v>
      </c>
      <c r="LX340">
        <v>1700.73</v>
      </c>
      <c r="LY340">
        <v>2063.9499999999998</v>
      </c>
      <c r="LZ340">
        <v>892.38499999999999</v>
      </c>
      <c r="MA340">
        <v>347.08</v>
      </c>
      <c r="MB340">
        <v>3303.42</v>
      </c>
    </row>
    <row r="341" spans="1:340" x14ac:dyDescent="0.25">
      <c r="A341" s="26">
        <v>44502.660879629628</v>
      </c>
      <c r="B341" t="s">
        <v>1681</v>
      </c>
      <c r="C341" t="s">
        <v>1339</v>
      </c>
      <c r="D341">
        <v>12</v>
      </c>
      <c r="E341">
        <v>1</v>
      </c>
      <c r="F341">
        <v>2100</v>
      </c>
      <c r="G341" t="s">
        <v>87</v>
      </c>
      <c r="H341" t="s">
        <v>393</v>
      </c>
      <c r="I341">
        <v>8.1999999999999993</v>
      </c>
      <c r="J341">
        <v>3.4</v>
      </c>
      <c r="K341">
        <v>3.4</v>
      </c>
      <c r="L341">
        <v>22.7</v>
      </c>
      <c r="O341">
        <v>124.374</v>
      </c>
      <c r="P341">
        <v>148.94200000000001</v>
      </c>
      <c r="Q341">
        <v>277.07299999999998</v>
      </c>
      <c r="R341">
        <v>81.134900000000002</v>
      </c>
      <c r="S341">
        <v>0</v>
      </c>
      <c r="T341">
        <v>-4302.38</v>
      </c>
      <c r="U341">
        <v>0</v>
      </c>
      <c r="V341">
        <v>0</v>
      </c>
      <c r="W341">
        <v>505.55700000000002</v>
      </c>
      <c r="X341">
        <v>938.31600000000003</v>
      </c>
      <c r="Y341">
        <v>2025.88</v>
      </c>
      <c r="Z341">
        <v>119.621</v>
      </c>
      <c r="AA341">
        <v>-81.481899999999996</v>
      </c>
      <c r="AB341">
        <v>631.524</v>
      </c>
      <c r="AC341">
        <v>183.58099999999999</v>
      </c>
      <c r="AD341">
        <v>114.539</v>
      </c>
      <c r="AE341">
        <v>0</v>
      </c>
      <c r="AF341">
        <v>43.1646</v>
      </c>
      <c r="AG341">
        <v>341.28500000000003</v>
      </c>
      <c r="AH341">
        <v>298.12</v>
      </c>
      <c r="AI341">
        <v>20.69</v>
      </c>
      <c r="AJ341">
        <v>12.9</v>
      </c>
      <c r="AK341">
        <v>3.66</v>
      </c>
      <c r="AL341">
        <v>12.08</v>
      </c>
      <c r="AM341">
        <v>0</v>
      </c>
      <c r="AN341">
        <v>-48.35</v>
      </c>
      <c r="AO341">
        <v>0</v>
      </c>
      <c r="AP341">
        <v>0</v>
      </c>
      <c r="AQ341">
        <v>7.37</v>
      </c>
      <c r="AR341">
        <v>17.37</v>
      </c>
      <c r="AS341">
        <v>27.51</v>
      </c>
      <c r="AT341">
        <v>1.64</v>
      </c>
      <c r="AU341">
        <v>54.87</v>
      </c>
      <c r="AV341">
        <v>49.33</v>
      </c>
      <c r="BI341">
        <v>0</v>
      </c>
      <c r="BJ341">
        <v>0.49661</v>
      </c>
      <c r="BK341">
        <v>3.1638600000000003E-2</v>
      </c>
      <c r="BL341">
        <v>1.40705E-2</v>
      </c>
      <c r="BM341">
        <v>0</v>
      </c>
      <c r="BN341">
        <v>-8.0562099999999998E-2</v>
      </c>
      <c r="BO341">
        <v>0</v>
      </c>
      <c r="BP341">
        <v>0</v>
      </c>
      <c r="BQ341">
        <v>0.134212</v>
      </c>
      <c r="BR341">
        <v>0.17436199999999999</v>
      </c>
      <c r="BS341">
        <v>0.30364400000000002</v>
      </c>
      <c r="BT341">
        <v>2.03874E-2</v>
      </c>
      <c r="BU341">
        <v>1.09436</v>
      </c>
      <c r="BV341">
        <v>0.54232000000000002</v>
      </c>
      <c r="BW341">
        <v>140.49700000000001</v>
      </c>
      <c r="BX341">
        <v>209.15</v>
      </c>
      <c r="BY341">
        <v>277.07299999999998</v>
      </c>
      <c r="BZ341">
        <v>81.134900000000002</v>
      </c>
      <c r="CA341">
        <v>-4302.38</v>
      </c>
      <c r="CB341">
        <v>505.55700000000002</v>
      </c>
      <c r="CC341">
        <v>943.46699999999998</v>
      </c>
      <c r="CD341">
        <v>2025.88</v>
      </c>
      <c r="CE341">
        <v>119.621</v>
      </c>
      <c r="CF341" s="27">
        <v>6.0639E-5</v>
      </c>
      <c r="CG341">
        <v>707.85500000000002</v>
      </c>
      <c r="CH341">
        <v>207.37899999999999</v>
      </c>
      <c r="CI341">
        <v>114.539</v>
      </c>
      <c r="CJ341">
        <v>43.1646</v>
      </c>
      <c r="CK341">
        <v>365.08300000000003</v>
      </c>
      <c r="CL341">
        <v>321.91800000000001</v>
      </c>
      <c r="CM341">
        <v>23.44</v>
      </c>
      <c r="CN341">
        <v>18.350000000000001</v>
      </c>
      <c r="CO341">
        <v>3.66</v>
      </c>
      <c r="CP341">
        <v>12.08</v>
      </c>
      <c r="CQ341">
        <v>-48.37</v>
      </c>
      <c r="CR341">
        <v>7.37</v>
      </c>
      <c r="CS341">
        <v>17.440000000000001</v>
      </c>
      <c r="CT341">
        <v>27.51</v>
      </c>
      <c r="CU341">
        <v>1.64</v>
      </c>
      <c r="CV341">
        <v>63.12</v>
      </c>
      <c r="CW341">
        <v>57.53</v>
      </c>
      <c r="DH341">
        <v>0</v>
      </c>
      <c r="DI341">
        <v>0.73802199999999996</v>
      </c>
      <c r="DJ341">
        <v>3.1638600000000003E-2</v>
      </c>
      <c r="DK341">
        <v>1.40705E-2</v>
      </c>
      <c r="DL341">
        <v>-8.0562099999999998E-2</v>
      </c>
      <c r="DM341">
        <v>0.134212</v>
      </c>
      <c r="DN341">
        <v>0.17513200000000001</v>
      </c>
      <c r="DO341">
        <v>0.30364400000000002</v>
      </c>
      <c r="DP341">
        <v>2.03874E-2</v>
      </c>
      <c r="DQ341">
        <v>1.3365400000000001</v>
      </c>
      <c r="DR341">
        <v>0.78373099999999996</v>
      </c>
      <c r="DS341" t="s">
        <v>1352</v>
      </c>
      <c r="DT341" t="s">
        <v>670</v>
      </c>
      <c r="DU341" t="s">
        <v>665</v>
      </c>
      <c r="DV341" t="s">
        <v>501</v>
      </c>
      <c r="DW341">
        <v>0.24218200000000001</v>
      </c>
      <c r="DX341">
        <v>0.24141199999999999</v>
      </c>
      <c r="DY341">
        <v>13.1</v>
      </c>
      <c r="DZ341">
        <v>14.3</v>
      </c>
      <c r="EC341">
        <v>124.374</v>
      </c>
      <c r="ED341">
        <v>148.94200000000001</v>
      </c>
      <c r="EE341">
        <v>277.07299999999998</v>
      </c>
      <c r="EF341">
        <v>81.134900000000002</v>
      </c>
      <c r="EG341">
        <v>0</v>
      </c>
      <c r="EH341">
        <v>-4302.38</v>
      </c>
      <c r="EI341">
        <v>0</v>
      </c>
      <c r="EJ341">
        <v>0</v>
      </c>
      <c r="EK341">
        <v>505.55700000000002</v>
      </c>
      <c r="EL341">
        <v>938.31600000000003</v>
      </c>
      <c r="EM341">
        <v>2025.88</v>
      </c>
      <c r="EN341">
        <v>119.621</v>
      </c>
      <c r="EO341">
        <v>-81.481899999999996</v>
      </c>
      <c r="EP341">
        <v>183.58099999999999</v>
      </c>
      <c r="EQ341">
        <v>114.539</v>
      </c>
      <c r="ER341">
        <v>0</v>
      </c>
      <c r="ES341">
        <v>43.1646</v>
      </c>
      <c r="ET341">
        <v>341.28500000000003</v>
      </c>
      <c r="EU341">
        <v>20.69</v>
      </c>
      <c r="EV341">
        <v>12.9</v>
      </c>
      <c r="EW341">
        <v>3.66</v>
      </c>
      <c r="EX341">
        <v>12.08</v>
      </c>
      <c r="EY341">
        <v>0</v>
      </c>
      <c r="EZ341">
        <v>-48.35</v>
      </c>
      <c r="FA341">
        <v>0</v>
      </c>
      <c r="FB341">
        <v>0</v>
      </c>
      <c r="FC341">
        <v>7.37</v>
      </c>
      <c r="FD341">
        <v>17.37</v>
      </c>
      <c r="FE341">
        <v>27.51</v>
      </c>
      <c r="FF341">
        <v>1.64</v>
      </c>
      <c r="FG341">
        <v>54.87</v>
      </c>
      <c r="FT341">
        <v>0</v>
      </c>
      <c r="FU341">
        <v>0.49661</v>
      </c>
      <c r="FV341">
        <v>3.1638600000000003E-2</v>
      </c>
      <c r="FW341">
        <v>1.40705E-2</v>
      </c>
      <c r="FX341">
        <v>0</v>
      </c>
      <c r="FY341">
        <v>-8.0562099999999998E-2</v>
      </c>
      <c r="FZ341">
        <v>0</v>
      </c>
      <c r="GA341">
        <v>0</v>
      </c>
      <c r="GB341">
        <v>0.134212</v>
      </c>
      <c r="GC341">
        <v>0.17436199999999999</v>
      </c>
      <c r="GD341">
        <v>0.30364400000000002</v>
      </c>
      <c r="GE341">
        <v>2.03874E-2</v>
      </c>
      <c r="GF341">
        <v>1.09436</v>
      </c>
      <c r="GG341">
        <v>467.20299999999997</v>
      </c>
      <c r="GH341">
        <v>1161.6600000000001</v>
      </c>
      <c r="GI341">
        <v>277.07299999999998</v>
      </c>
      <c r="GJ341">
        <v>0</v>
      </c>
      <c r="GK341">
        <v>2135</v>
      </c>
      <c r="GL341">
        <v>930.00099999999998</v>
      </c>
      <c r="GM341">
        <v>2637.81</v>
      </c>
      <c r="GN341">
        <v>297.5</v>
      </c>
      <c r="GO341">
        <v>7906.25</v>
      </c>
      <c r="GP341">
        <v>388.90899999999999</v>
      </c>
      <c r="GQ341">
        <v>168.15199999999999</v>
      </c>
      <c r="GR341">
        <v>65.400000000000006</v>
      </c>
      <c r="GS341">
        <v>622.46100000000001</v>
      </c>
      <c r="GT341">
        <v>49.003599999999999</v>
      </c>
      <c r="GU341">
        <v>54.21</v>
      </c>
      <c r="GV341">
        <v>3.66</v>
      </c>
      <c r="GW341">
        <v>39.268300000000004</v>
      </c>
      <c r="GX341">
        <v>31.93</v>
      </c>
      <c r="GY341">
        <v>23.209499999999998</v>
      </c>
      <c r="GZ341">
        <v>36.39</v>
      </c>
      <c r="HA341">
        <v>4.13</v>
      </c>
      <c r="HB341">
        <v>241.80099999999999</v>
      </c>
      <c r="HC341">
        <v>46.4</v>
      </c>
      <c r="HD341">
        <v>54.21</v>
      </c>
      <c r="HE341">
        <v>3.66</v>
      </c>
      <c r="HF341">
        <v>16.100000000000001</v>
      </c>
      <c r="HG341">
        <v>31.93</v>
      </c>
      <c r="HH341">
        <v>18.57</v>
      </c>
      <c r="HI341">
        <v>36.39</v>
      </c>
      <c r="HJ341">
        <v>4.13</v>
      </c>
      <c r="HK341">
        <v>211.39</v>
      </c>
      <c r="ID341">
        <v>0</v>
      </c>
      <c r="IE341">
        <v>2.4539200000000001</v>
      </c>
      <c r="IF341">
        <v>3.1638600000000003E-2</v>
      </c>
      <c r="IG341">
        <v>0</v>
      </c>
      <c r="IH341">
        <v>0.62342900000000001</v>
      </c>
      <c r="II341">
        <v>0.118043</v>
      </c>
      <c r="IJ341">
        <v>0.43196400000000001</v>
      </c>
      <c r="IK341">
        <v>6.2929700000000005E-2</v>
      </c>
      <c r="IL341">
        <v>3.72193</v>
      </c>
      <c r="IM341">
        <v>42.7</v>
      </c>
      <c r="IN341">
        <v>20</v>
      </c>
      <c r="IO341">
        <v>22.7</v>
      </c>
      <c r="IP341">
        <v>46.1</v>
      </c>
      <c r="IQ341">
        <v>20</v>
      </c>
      <c r="IR341">
        <v>26.1</v>
      </c>
      <c r="IU341">
        <v>19.2</v>
      </c>
      <c r="IV341">
        <v>30.13</v>
      </c>
      <c r="IW341">
        <v>24.84</v>
      </c>
      <c r="IX341">
        <v>32.69</v>
      </c>
      <c r="IY341">
        <v>19.2</v>
      </c>
      <c r="IZ341">
        <v>30.13</v>
      </c>
      <c r="JA341">
        <v>63.48</v>
      </c>
      <c r="JB341">
        <v>82.661900000000003</v>
      </c>
      <c r="JK341">
        <v>1</v>
      </c>
      <c r="JL341">
        <v>2.8233299999999999</v>
      </c>
      <c r="JM341">
        <v>2.8233299999999999</v>
      </c>
      <c r="JP341">
        <v>4303.6400000000003</v>
      </c>
      <c r="JQ341">
        <v>2.8233299999999999</v>
      </c>
      <c r="JR341">
        <v>0.25</v>
      </c>
      <c r="JS341">
        <v>0.41</v>
      </c>
      <c r="JT341">
        <v>2.02</v>
      </c>
      <c r="JU341">
        <v>0.26</v>
      </c>
      <c r="JV341">
        <v>0.4</v>
      </c>
      <c r="JW341">
        <v>2.17</v>
      </c>
      <c r="JZ341">
        <v>1</v>
      </c>
      <c r="KA341">
        <v>1</v>
      </c>
      <c r="KB341">
        <v>28.977699999999999</v>
      </c>
      <c r="KC341">
        <v>16.502500000000001</v>
      </c>
      <c r="KD341">
        <v>33.212800000000001</v>
      </c>
      <c r="KE341">
        <v>21.256</v>
      </c>
      <c r="KF341">
        <v>50.195</v>
      </c>
      <c r="KG341">
        <v>45.932200000000002</v>
      </c>
      <c r="KJ341">
        <v>25.422899999999998</v>
      </c>
      <c r="KK341">
        <v>34.593000000000004</v>
      </c>
      <c r="KL341">
        <v>55.284100000000002</v>
      </c>
      <c r="KM341">
        <v>16.012</v>
      </c>
      <c r="KN341">
        <v>0</v>
      </c>
      <c r="KO341">
        <v>-658.89300000000003</v>
      </c>
      <c r="KP341">
        <v>0</v>
      </c>
      <c r="KQ341">
        <v>0</v>
      </c>
      <c r="KR341">
        <v>109.703</v>
      </c>
      <c r="KS341">
        <v>186.917</v>
      </c>
      <c r="KT341">
        <v>413.96499999999997</v>
      </c>
      <c r="KU341">
        <v>26.198699999999999</v>
      </c>
      <c r="KV341">
        <v>209.203</v>
      </c>
      <c r="KW341">
        <v>974.27200000000005</v>
      </c>
      <c r="KX341">
        <v>607.86199999999997</v>
      </c>
      <c r="KY341">
        <v>0</v>
      </c>
      <c r="KZ341">
        <v>229.07599999999999</v>
      </c>
      <c r="LA341">
        <v>1811.21</v>
      </c>
      <c r="LB341">
        <v>28.4787</v>
      </c>
      <c r="LC341">
        <v>49.5916</v>
      </c>
      <c r="LD341">
        <v>55.284100000000002</v>
      </c>
      <c r="LE341">
        <v>16.012</v>
      </c>
      <c r="LF341">
        <v>-658.89300000000003</v>
      </c>
      <c r="LG341">
        <v>109.703</v>
      </c>
      <c r="LH341">
        <v>187.92699999999999</v>
      </c>
      <c r="LI341">
        <v>413.96499999999997</v>
      </c>
      <c r="LJ341">
        <v>26.198699999999999</v>
      </c>
      <c r="LK341">
        <v>228.267</v>
      </c>
      <c r="LL341">
        <v>1100.57</v>
      </c>
      <c r="LM341">
        <v>607.86199999999997</v>
      </c>
      <c r="LN341">
        <v>229.07599999999999</v>
      </c>
      <c r="LO341">
        <v>1937.51</v>
      </c>
      <c r="LP341">
        <v>97.323899999999995</v>
      </c>
      <c r="LQ341">
        <v>281.65800000000002</v>
      </c>
      <c r="LR341">
        <v>55.284100000000002</v>
      </c>
      <c r="LS341">
        <v>0</v>
      </c>
      <c r="LT341">
        <v>463.08</v>
      </c>
      <c r="LU341">
        <v>187.226</v>
      </c>
      <c r="LV341">
        <v>544.68899999999996</v>
      </c>
      <c r="LW341">
        <v>71.471400000000003</v>
      </c>
      <c r="LX341">
        <v>1700.73</v>
      </c>
      <c r="LY341">
        <v>2063.9499999999998</v>
      </c>
      <c r="LZ341">
        <v>892.38499999999999</v>
      </c>
      <c r="MA341">
        <v>347.08</v>
      </c>
      <c r="MB341">
        <v>3303.42</v>
      </c>
    </row>
    <row r="342" spans="1:340" x14ac:dyDescent="0.25">
      <c r="A342" s="26">
        <v>44502.661226851851</v>
      </c>
      <c r="B342" t="s">
        <v>1682</v>
      </c>
      <c r="C342" t="s">
        <v>1341</v>
      </c>
      <c r="D342">
        <v>12</v>
      </c>
      <c r="E342">
        <v>1</v>
      </c>
      <c r="F342">
        <v>2100</v>
      </c>
      <c r="G342" t="s">
        <v>87</v>
      </c>
      <c r="H342" t="s">
        <v>393</v>
      </c>
      <c r="I342">
        <v>8.14</v>
      </c>
      <c r="J342">
        <v>3.4</v>
      </c>
      <c r="K342">
        <v>3.4</v>
      </c>
      <c r="L342">
        <v>22.7</v>
      </c>
      <c r="O342">
        <v>124.514</v>
      </c>
      <c r="P342">
        <v>149.101</v>
      </c>
      <c r="Q342">
        <v>277.07299999999998</v>
      </c>
      <c r="R342">
        <v>81.134900000000002</v>
      </c>
      <c r="S342">
        <v>0</v>
      </c>
      <c r="T342">
        <v>-4302.38</v>
      </c>
      <c r="U342">
        <v>0</v>
      </c>
      <c r="V342">
        <v>0</v>
      </c>
      <c r="W342">
        <v>505.55700000000002</v>
      </c>
      <c r="X342">
        <v>938.31799999999998</v>
      </c>
      <c r="Y342">
        <v>2025.88</v>
      </c>
      <c r="Z342">
        <v>119.621</v>
      </c>
      <c r="AA342">
        <v>-81.180800000000005</v>
      </c>
      <c r="AB342">
        <v>631.82299999999998</v>
      </c>
      <c r="AC342">
        <v>183.78700000000001</v>
      </c>
      <c r="AD342">
        <v>114.539</v>
      </c>
      <c r="AE342">
        <v>0</v>
      </c>
      <c r="AF342">
        <v>43.1646</v>
      </c>
      <c r="AG342">
        <v>341.49099999999999</v>
      </c>
      <c r="AH342">
        <v>298.32600000000002</v>
      </c>
      <c r="AI342">
        <v>20.72</v>
      </c>
      <c r="AJ342">
        <v>12.93</v>
      </c>
      <c r="AK342">
        <v>3.66</v>
      </c>
      <c r="AL342">
        <v>12.08</v>
      </c>
      <c r="AM342">
        <v>0</v>
      </c>
      <c r="AN342">
        <v>-48.35</v>
      </c>
      <c r="AO342">
        <v>0</v>
      </c>
      <c r="AP342">
        <v>0</v>
      </c>
      <c r="AQ342">
        <v>7.37</v>
      </c>
      <c r="AR342">
        <v>17.37</v>
      </c>
      <c r="AS342">
        <v>27.51</v>
      </c>
      <c r="AT342">
        <v>1.64</v>
      </c>
      <c r="AU342">
        <v>54.93</v>
      </c>
      <c r="AV342">
        <v>49.39</v>
      </c>
      <c r="BI342">
        <v>0</v>
      </c>
      <c r="BJ342">
        <v>0.49768200000000001</v>
      </c>
      <c r="BK342">
        <v>3.1638600000000003E-2</v>
      </c>
      <c r="BL342">
        <v>1.40705E-2</v>
      </c>
      <c r="BM342">
        <v>0</v>
      </c>
      <c r="BN342">
        <v>-8.0562099999999998E-2</v>
      </c>
      <c r="BO342">
        <v>0</v>
      </c>
      <c r="BP342">
        <v>0</v>
      </c>
      <c r="BQ342">
        <v>0.134212</v>
      </c>
      <c r="BR342">
        <v>0.17436199999999999</v>
      </c>
      <c r="BS342">
        <v>0.30364400000000002</v>
      </c>
      <c r="BT342">
        <v>2.03874E-2</v>
      </c>
      <c r="BU342">
        <v>1.0954299999999999</v>
      </c>
      <c r="BV342">
        <v>0.54339099999999996</v>
      </c>
      <c r="BW342">
        <v>140.49700000000001</v>
      </c>
      <c r="BX342">
        <v>209.15</v>
      </c>
      <c r="BY342">
        <v>277.07299999999998</v>
      </c>
      <c r="BZ342">
        <v>81.134900000000002</v>
      </c>
      <c r="CA342">
        <v>-4302.38</v>
      </c>
      <c r="CB342">
        <v>505.55700000000002</v>
      </c>
      <c r="CC342">
        <v>943.46699999999998</v>
      </c>
      <c r="CD342">
        <v>2025.88</v>
      </c>
      <c r="CE342">
        <v>119.621</v>
      </c>
      <c r="CF342" s="27">
        <v>6.0639E-5</v>
      </c>
      <c r="CG342">
        <v>707.85500000000002</v>
      </c>
      <c r="CH342">
        <v>207.37899999999999</v>
      </c>
      <c r="CI342">
        <v>114.539</v>
      </c>
      <c r="CJ342">
        <v>43.1646</v>
      </c>
      <c r="CK342">
        <v>365.08300000000003</v>
      </c>
      <c r="CL342">
        <v>321.91800000000001</v>
      </c>
      <c r="CM342">
        <v>23.44</v>
      </c>
      <c r="CN342">
        <v>18.350000000000001</v>
      </c>
      <c r="CO342">
        <v>3.66</v>
      </c>
      <c r="CP342">
        <v>12.08</v>
      </c>
      <c r="CQ342">
        <v>-48.37</v>
      </c>
      <c r="CR342">
        <v>7.37</v>
      </c>
      <c r="CS342">
        <v>17.440000000000001</v>
      </c>
      <c r="CT342">
        <v>27.51</v>
      </c>
      <c r="CU342">
        <v>1.64</v>
      </c>
      <c r="CV342">
        <v>63.12</v>
      </c>
      <c r="CW342">
        <v>57.53</v>
      </c>
      <c r="DH342">
        <v>0</v>
      </c>
      <c r="DI342">
        <v>0.73802199999999996</v>
      </c>
      <c r="DJ342">
        <v>3.1638600000000003E-2</v>
      </c>
      <c r="DK342">
        <v>1.40705E-2</v>
      </c>
      <c r="DL342">
        <v>-8.0562099999999998E-2</v>
      </c>
      <c r="DM342">
        <v>0.134212</v>
      </c>
      <c r="DN342">
        <v>0.17513200000000001</v>
      </c>
      <c r="DO342">
        <v>0.30364400000000002</v>
      </c>
      <c r="DP342">
        <v>2.03874E-2</v>
      </c>
      <c r="DQ342">
        <v>1.3365400000000001</v>
      </c>
      <c r="DR342">
        <v>0.78373099999999996</v>
      </c>
      <c r="DS342" t="s">
        <v>1352</v>
      </c>
      <c r="DT342" t="s">
        <v>670</v>
      </c>
      <c r="DU342" t="s">
        <v>665</v>
      </c>
      <c r="DV342" t="s">
        <v>501</v>
      </c>
      <c r="DW342">
        <v>0.24110999999999999</v>
      </c>
      <c r="DX342">
        <v>0.24034</v>
      </c>
      <c r="DY342">
        <v>13</v>
      </c>
      <c r="DZ342">
        <v>14.1</v>
      </c>
      <c r="EC342">
        <v>124.514</v>
      </c>
      <c r="ED342">
        <v>149.101</v>
      </c>
      <c r="EE342">
        <v>277.07299999999998</v>
      </c>
      <c r="EF342">
        <v>81.134900000000002</v>
      </c>
      <c r="EG342">
        <v>0</v>
      </c>
      <c r="EH342">
        <v>-4302.38</v>
      </c>
      <c r="EI342">
        <v>0</v>
      </c>
      <c r="EJ342">
        <v>0</v>
      </c>
      <c r="EK342">
        <v>505.55700000000002</v>
      </c>
      <c r="EL342">
        <v>938.31799999999998</v>
      </c>
      <c r="EM342">
        <v>2025.88</v>
      </c>
      <c r="EN342">
        <v>119.621</v>
      </c>
      <c r="EO342">
        <v>-81.180800000000005</v>
      </c>
      <c r="EP342">
        <v>183.78700000000001</v>
      </c>
      <c r="EQ342">
        <v>114.539</v>
      </c>
      <c r="ER342">
        <v>0</v>
      </c>
      <c r="ES342">
        <v>43.1646</v>
      </c>
      <c r="ET342">
        <v>341.49099999999999</v>
      </c>
      <c r="EU342">
        <v>20.72</v>
      </c>
      <c r="EV342">
        <v>12.93</v>
      </c>
      <c r="EW342">
        <v>3.66</v>
      </c>
      <c r="EX342">
        <v>12.08</v>
      </c>
      <c r="EY342">
        <v>0</v>
      </c>
      <c r="EZ342">
        <v>-48.35</v>
      </c>
      <c r="FA342">
        <v>0</v>
      </c>
      <c r="FB342">
        <v>0</v>
      </c>
      <c r="FC342">
        <v>7.37</v>
      </c>
      <c r="FD342">
        <v>17.37</v>
      </c>
      <c r="FE342">
        <v>27.51</v>
      </c>
      <c r="FF342">
        <v>1.64</v>
      </c>
      <c r="FG342">
        <v>54.93</v>
      </c>
      <c r="FT342">
        <v>0</v>
      </c>
      <c r="FU342">
        <v>0.49768200000000001</v>
      </c>
      <c r="FV342">
        <v>3.1638600000000003E-2</v>
      </c>
      <c r="FW342">
        <v>1.40705E-2</v>
      </c>
      <c r="FX342">
        <v>0</v>
      </c>
      <c r="FY342">
        <v>-8.0562099999999998E-2</v>
      </c>
      <c r="FZ342">
        <v>0</v>
      </c>
      <c r="GA342">
        <v>0</v>
      </c>
      <c r="GB342">
        <v>0.134212</v>
      </c>
      <c r="GC342">
        <v>0.17436199999999999</v>
      </c>
      <c r="GD342">
        <v>0.30364400000000002</v>
      </c>
      <c r="GE342">
        <v>2.03874E-2</v>
      </c>
      <c r="GF342">
        <v>1.0954299999999999</v>
      </c>
      <c r="GG342">
        <v>467.20299999999997</v>
      </c>
      <c r="GH342">
        <v>1161.6600000000001</v>
      </c>
      <c r="GI342">
        <v>277.07299999999998</v>
      </c>
      <c r="GJ342">
        <v>0</v>
      </c>
      <c r="GK342">
        <v>2135</v>
      </c>
      <c r="GL342">
        <v>930.00099999999998</v>
      </c>
      <c r="GM342">
        <v>2637.81</v>
      </c>
      <c r="GN342">
        <v>297.5</v>
      </c>
      <c r="GO342">
        <v>7906.25</v>
      </c>
      <c r="GP342">
        <v>388.90899999999999</v>
      </c>
      <c r="GQ342">
        <v>168.15199999999999</v>
      </c>
      <c r="GR342">
        <v>65.400000000000006</v>
      </c>
      <c r="GS342">
        <v>622.46100000000001</v>
      </c>
      <c r="GT342">
        <v>49.003599999999999</v>
      </c>
      <c r="GU342">
        <v>54.21</v>
      </c>
      <c r="GV342">
        <v>3.66</v>
      </c>
      <c r="GW342">
        <v>39.268300000000004</v>
      </c>
      <c r="GX342">
        <v>31.93</v>
      </c>
      <c r="GY342">
        <v>23.209499999999998</v>
      </c>
      <c r="GZ342">
        <v>36.39</v>
      </c>
      <c r="HA342">
        <v>4.13</v>
      </c>
      <c r="HB342">
        <v>241.80099999999999</v>
      </c>
      <c r="HC342">
        <v>46.4</v>
      </c>
      <c r="HD342">
        <v>54.21</v>
      </c>
      <c r="HE342">
        <v>3.66</v>
      </c>
      <c r="HF342">
        <v>16.100000000000001</v>
      </c>
      <c r="HG342">
        <v>31.93</v>
      </c>
      <c r="HH342">
        <v>18.57</v>
      </c>
      <c r="HI342">
        <v>36.39</v>
      </c>
      <c r="HJ342">
        <v>4.13</v>
      </c>
      <c r="HK342">
        <v>211.39</v>
      </c>
      <c r="ID342">
        <v>0</v>
      </c>
      <c r="IE342">
        <v>2.4539200000000001</v>
      </c>
      <c r="IF342">
        <v>3.1638600000000003E-2</v>
      </c>
      <c r="IG342">
        <v>0</v>
      </c>
      <c r="IH342">
        <v>0.62342900000000001</v>
      </c>
      <c r="II342">
        <v>0.118043</v>
      </c>
      <c r="IJ342">
        <v>0.43196400000000001</v>
      </c>
      <c r="IK342">
        <v>6.2929700000000005E-2</v>
      </c>
      <c r="IL342">
        <v>3.72193</v>
      </c>
      <c r="IM342">
        <v>42.7</v>
      </c>
      <c r="IN342">
        <v>20</v>
      </c>
      <c r="IO342">
        <v>22.7</v>
      </c>
      <c r="IP342">
        <v>46.1</v>
      </c>
      <c r="IQ342">
        <v>20</v>
      </c>
      <c r="IR342">
        <v>26.1</v>
      </c>
      <c r="IU342">
        <v>19.23</v>
      </c>
      <c r="IV342">
        <v>30.16</v>
      </c>
      <c r="IW342">
        <v>24.84</v>
      </c>
      <c r="IX342">
        <v>32.69</v>
      </c>
      <c r="IY342">
        <v>19.23</v>
      </c>
      <c r="IZ342">
        <v>30.16</v>
      </c>
      <c r="JA342">
        <v>63.48</v>
      </c>
      <c r="JB342">
        <v>82.661900000000003</v>
      </c>
      <c r="JK342">
        <v>1</v>
      </c>
      <c r="JL342">
        <v>2.8233299999999999</v>
      </c>
      <c r="JM342">
        <v>2.8233299999999999</v>
      </c>
      <c r="JP342">
        <v>4303.6400000000003</v>
      </c>
      <c r="JQ342">
        <v>2.8233299999999999</v>
      </c>
      <c r="JR342">
        <v>0.25</v>
      </c>
      <c r="JS342">
        <v>0.41</v>
      </c>
      <c r="JT342">
        <v>2.02</v>
      </c>
      <c r="JU342">
        <v>0.26</v>
      </c>
      <c r="JV342">
        <v>0.4</v>
      </c>
      <c r="JW342">
        <v>2.17</v>
      </c>
      <c r="JZ342">
        <v>1</v>
      </c>
      <c r="KA342">
        <v>1</v>
      </c>
      <c r="KB342">
        <v>29.200099999999999</v>
      </c>
      <c r="KC342">
        <v>16.533899999999999</v>
      </c>
      <c r="KD342">
        <v>33.212800000000001</v>
      </c>
      <c r="KE342">
        <v>21.256</v>
      </c>
      <c r="KF342">
        <v>50.195</v>
      </c>
      <c r="KG342">
        <v>45.932200000000002</v>
      </c>
      <c r="KJ342">
        <v>25.4542</v>
      </c>
      <c r="KK342">
        <v>34.634700000000002</v>
      </c>
      <c r="KL342">
        <v>55.284100000000002</v>
      </c>
      <c r="KM342">
        <v>16.012</v>
      </c>
      <c r="KN342">
        <v>0</v>
      </c>
      <c r="KO342">
        <v>-658.89300000000003</v>
      </c>
      <c r="KP342">
        <v>0</v>
      </c>
      <c r="KQ342">
        <v>0</v>
      </c>
      <c r="KR342">
        <v>109.703</v>
      </c>
      <c r="KS342">
        <v>186.917</v>
      </c>
      <c r="KT342">
        <v>413.96499999999997</v>
      </c>
      <c r="KU342">
        <v>26.198699999999999</v>
      </c>
      <c r="KV342">
        <v>209.27600000000001</v>
      </c>
      <c r="KW342">
        <v>975.36599999999999</v>
      </c>
      <c r="KX342">
        <v>607.86199999999997</v>
      </c>
      <c r="KY342">
        <v>0</v>
      </c>
      <c r="KZ342">
        <v>229.07599999999999</v>
      </c>
      <c r="LA342">
        <v>1812.3</v>
      </c>
      <c r="LB342">
        <v>28.4787</v>
      </c>
      <c r="LC342">
        <v>49.5916</v>
      </c>
      <c r="LD342">
        <v>55.284100000000002</v>
      </c>
      <c r="LE342">
        <v>16.012</v>
      </c>
      <c r="LF342">
        <v>-658.89300000000003</v>
      </c>
      <c r="LG342">
        <v>109.703</v>
      </c>
      <c r="LH342">
        <v>187.92699999999999</v>
      </c>
      <c r="LI342">
        <v>413.96499999999997</v>
      </c>
      <c r="LJ342">
        <v>26.198699999999999</v>
      </c>
      <c r="LK342">
        <v>228.267</v>
      </c>
      <c r="LL342">
        <v>1100.57</v>
      </c>
      <c r="LM342">
        <v>607.86199999999997</v>
      </c>
      <c r="LN342">
        <v>229.07599999999999</v>
      </c>
      <c r="LO342">
        <v>1937.51</v>
      </c>
      <c r="LP342">
        <v>97.323899999999995</v>
      </c>
      <c r="LQ342">
        <v>281.65800000000002</v>
      </c>
      <c r="LR342">
        <v>55.284100000000002</v>
      </c>
      <c r="LS342">
        <v>0</v>
      </c>
      <c r="LT342">
        <v>463.08</v>
      </c>
      <c r="LU342">
        <v>187.226</v>
      </c>
      <c r="LV342">
        <v>544.68899999999996</v>
      </c>
      <c r="LW342">
        <v>71.471400000000003</v>
      </c>
      <c r="LX342">
        <v>1700.73</v>
      </c>
      <c r="LY342">
        <v>2063.9499999999998</v>
      </c>
      <c r="LZ342">
        <v>892.38499999999999</v>
      </c>
      <c r="MA342">
        <v>347.08</v>
      </c>
      <c r="MB342">
        <v>3303.42</v>
      </c>
    </row>
    <row r="343" spans="1:340" x14ac:dyDescent="0.25">
      <c r="A343" s="26">
        <v>44502.661585648151</v>
      </c>
      <c r="B343" t="s">
        <v>1683</v>
      </c>
      <c r="C343" t="s">
        <v>1343</v>
      </c>
      <c r="D343">
        <v>12</v>
      </c>
      <c r="E343">
        <v>1</v>
      </c>
      <c r="F343">
        <v>2100</v>
      </c>
      <c r="G343" t="s">
        <v>87</v>
      </c>
      <c r="H343" t="s">
        <v>393</v>
      </c>
      <c r="I343">
        <v>8.2100000000000009</v>
      </c>
      <c r="J343">
        <v>3.4</v>
      </c>
      <c r="K343">
        <v>3.4</v>
      </c>
      <c r="L343">
        <v>22.7</v>
      </c>
      <c r="O343">
        <v>124.318</v>
      </c>
      <c r="P343">
        <v>148.899</v>
      </c>
      <c r="Q343">
        <v>277.07299999999998</v>
      </c>
      <c r="R343">
        <v>81.134900000000002</v>
      </c>
      <c r="S343">
        <v>0</v>
      </c>
      <c r="T343">
        <v>-4302.38</v>
      </c>
      <c r="U343">
        <v>0</v>
      </c>
      <c r="V343">
        <v>0</v>
      </c>
      <c r="W343">
        <v>505.55700000000002</v>
      </c>
      <c r="X343">
        <v>938.31600000000003</v>
      </c>
      <c r="Y343">
        <v>2025.88</v>
      </c>
      <c r="Z343">
        <v>119.621</v>
      </c>
      <c r="AA343">
        <v>-81.580699999999993</v>
      </c>
      <c r="AB343">
        <v>631.42499999999995</v>
      </c>
      <c r="AC343">
        <v>183.499</v>
      </c>
      <c r="AD343">
        <v>114.539</v>
      </c>
      <c r="AE343">
        <v>0</v>
      </c>
      <c r="AF343">
        <v>43.1646</v>
      </c>
      <c r="AG343">
        <v>341.202</v>
      </c>
      <c r="AH343">
        <v>298.03800000000001</v>
      </c>
      <c r="AI343">
        <v>20.69</v>
      </c>
      <c r="AJ343">
        <v>12.89</v>
      </c>
      <c r="AK343">
        <v>3.66</v>
      </c>
      <c r="AL343">
        <v>12.08</v>
      </c>
      <c r="AM343">
        <v>0</v>
      </c>
      <c r="AN343">
        <v>-48.35</v>
      </c>
      <c r="AO343">
        <v>0</v>
      </c>
      <c r="AP343">
        <v>0</v>
      </c>
      <c r="AQ343">
        <v>7.37</v>
      </c>
      <c r="AR343">
        <v>17.37</v>
      </c>
      <c r="AS343">
        <v>27.51</v>
      </c>
      <c r="AT343">
        <v>1.64</v>
      </c>
      <c r="AU343">
        <v>54.86</v>
      </c>
      <c r="AV343">
        <v>49.32</v>
      </c>
      <c r="BI343">
        <v>0</v>
      </c>
      <c r="BJ343">
        <v>0.49632500000000002</v>
      </c>
      <c r="BK343">
        <v>3.1638600000000003E-2</v>
      </c>
      <c r="BL343">
        <v>1.40705E-2</v>
      </c>
      <c r="BM343">
        <v>0</v>
      </c>
      <c r="BN343">
        <v>-8.0562099999999998E-2</v>
      </c>
      <c r="BO343">
        <v>0</v>
      </c>
      <c r="BP343">
        <v>0</v>
      </c>
      <c r="BQ343">
        <v>0.134212</v>
      </c>
      <c r="BR343">
        <v>0.17436199999999999</v>
      </c>
      <c r="BS343">
        <v>0.30364400000000002</v>
      </c>
      <c r="BT343">
        <v>2.03874E-2</v>
      </c>
      <c r="BU343">
        <v>1.0940799999999999</v>
      </c>
      <c r="BV343">
        <v>0.54203400000000002</v>
      </c>
      <c r="BW343">
        <v>140.49700000000001</v>
      </c>
      <c r="BX343">
        <v>209.15</v>
      </c>
      <c r="BY343">
        <v>277.07299999999998</v>
      </c>
      <c r="BZ343">
        <v>81.134900000000002</v>
      </c>
      <c r="CA343">
        <v>-4302.38</v>
      </c>
      <c r="CB343">
        <v>505.55700000000002</v>
      </c>
      <c r="CC343">
        <v>943.46699999999998</v>
      </c>
      <c r="CD343">
        <v>2025.88</v>
      </c>
      <c r="CE343">
        <v>119.621</v>
      </c>
      <c r="CF343" s="27">
        <v>6.0639E-5</v>
      </c>
      <c r="CG343">
        <v>707.85500000000002</v>
      </c>
      <c r="CH343">
        <v>207.37899999999999</v>
      </c>
      <c r="CI343">
        <v>114.539</v>
      </c>
      <c r="CJ343">
        <v>43.1646</v>
      </c>
      <c r="CK343">
        <v>365.08300000000003</v>
      </c>
      <c r="CL343">
        <v>321.91800000000001</v>
      </c>
      <c r="CM343">
        <v>23.44</v>
      </c>
      <c r="CN343">
        <v>18.350000000000001</v>
      </c>
      <c r="CO343">
        <v>3.66</v>
      </c>
      <c r="CP343">
        <v>12.08</v>
      </c>
      <c r="CQ343">
        <v>-48.37</v>
      </c>
      <c r="CR343">
        <v>7.37</v>
      </c>
      <c r="CS343">
        <v>17.440000000000001</v>
      </c>
      <c r="CT343">
        <v>27.51</v>
      </c>
      <c r="CU343">
        <v>1.64</v>
      </c>
      <c r="CV343">
        <v>63.12</v>
      </c>
      <c r="CW343">
        <v>57.53</v>
      </c>
      <c r="DH343">
        <v>0</v>
      </c>
      <c r="DI343">
        <v>0.73802199999999996</v>
      </c>
      <c r="DJ343">
        <v>3.1638600000000003E-2</v>
      </c>
      <c r="DK343">
        <v>1.40705E-2</v>
      </c>
      <c r="DL343">
        <v>-8.0562099999999998E-2</v>
      </c>
      <c r="DM343">
        <v>0.134212</v>
      </c>
      <c r="DN343">
        <v>0.17513200000000001</v>
      </c>
      <c r="DO343">
        <v>0.30364400000000002</v>
      </c>
      <c r="DP343">
        <v>2.03874E-2</v>
      </c>
      <c r="DQ343">
        <v>1.3365400000000001</v>
      </c>
      <c r="DR343">
        <v>0.78373099999999996</v>
      </c>
      <c r="DS343" t="s">
        <v>1352</v>
      </c>
      <c r="DT343" t="s">
        <v>670</v>
      </c>
      <c r="DU343" t="s">
        <v>665</v>
      </c>
      <c r="DV343" t="s">
        <v>501</v>
      </c>
      <c r="DW343">
        <v>0.24246699999999999</v>
      </c>
      <c r="DX343">
        <v>0.241697</v>
      </c>
      <c r="DY343">
        <v>13.1</v>
      </c>
      <c r="DZ343">
        <v>14.3</v>
      </c>
      <c r="EC343">
        <v>124.318</v>
      </c>
      <c r="ED343">
        <v>148.899</v>
      </c>
      <c r="EE343">
        <v>277.07299999999998</v>
      </c>
      <c r="EF343">
        <v>81.134900000000002</v>
      </c>
      <c r="EG343">
        <v>0</v>
      </c>
      <c r="EH343">
        <v>-4302.38</v>
      </c>
      <c r="EI343">
        <v>0</v>
      </c>
      <c r="EJ343">
        <v>0</v>
      </c>
      <c r="EK343">
        <v>505.55700000000002</v>
      </c>
      <c r="EL343">
        <v>938.31600000000003</v>
      </c>
      <c r="EM343">
        <v>2025.88</v>
      </c>
      <c r="EN343">
        <v>119.621</v>
      </c>
      <c r="EO343">
        <v>-81.580699999999993</v>
      </c>
      <c r="EP343">
        <v>183.499</v>
      </c>
      <c r="EQ343">
        <v>114.539</v>
      </c>
      <c r="ER343">
        <v>0</v>
      </c>
      <c r="ES343">
        <v>43.1646</v>
      </c>
      <c r="ET343">
        <v>341.202</v>
      </c>
      <c r="EU343">
        <v>20.69</v>
      </c>
      <c r="EV343">
        <v>12.89</v>
      </c>
      <c r="EW343">
        <v>3.66</v>
      </c>
      <c r="EX343">
        <v>12.08</v>
      </c>
      <c r="EY343">
        <v>0</v>
      </c>
      <c r="EZ343">
        <v>-48.35</v>
      </c>
      <c r="FA343">
        <v>0</v>
      </c>
      <c r="FB343">
        <v>0</v>
      </c>
      <c r="FC343">
        <v>7.37</v>
      </c>
      <c r="FD343">
        <v>17.37</v>
      </c>
      <c r="FE343">
        <v>27.51</v>
      </c>
      <c r="FF343">
        <v>1.64</v>
      </c>
      <c r="FG343">
        <v>54.86</v>
      </c>
      <c r="FT343">
        <v>0</v>
      </c>
      <c r="FU343">
        <v>0.49632500000000002</v>
      </c>
      <c r="FV343">
        <v>3.1638600000000003E-2</v>
      </c>
      <c r="FW343">
        <v>1.40705E-2</v>
      </c>
      <c r="FX343">
        <v>0</v>
      </c>
      <c r="FY343">
        <v>-8.0562099999999998E-2</v>
      </c>
      <c r="FZ343">
        <v>0</v>
      </c>
      <c r="GA343">
        <v>0</v>
      </c>
      <c r="GB343">
        <v>0.134212</v>
      </c>
      <c r="GC343">
        <v>0.17436199999999999</v>
      </c>
      <c r="GD343">
        <v>0.30364400000000002</v>
      </c>
      <c r="GE343">
        <v>2.03874E-2</v>
      </c>
      <c r="GF343">
        <v>1.0940799999999999</v>
      </c>
      <c r="GG343">
        <v>467.20299999999997</v>
      </c>
      <c r="GH343">
        <v>1161.6600000000001</v>
      </c>
      <c r="GI343">
        <v>277.07299999999998</v>
      </c>
      <c r="GJ343">
        <v>0</v>
      </c>
      <c r="GK343">
        <v>2135</v>
      </c>
      <c r="GL343">
        <v>930.00099999999998</v>
      </c>
      <c r="GM343">
        <v>2637.81</v>
      </c>
      <c r="GN343">
        <v>297.5</v>
      </c>
      <c r="GO343">
        <v>7906.25</v>
      </c>
      <c r="GP343">
        <v>388.90899999999999</v>
      </c>
      <c r="GQ343">
        <v>168.15199999999999</v>
      </c>
      <c r="GR343">
        <v>65.400000000000006</v>
      </c>
      <c r="GS343">
        <v>622.46100000000001</v>
      </c>
      <c r="GT343">
        <v>49.003599999999999</v>
      </c>
      <c r="GU343">
        <v>54.21</v>
      </c>
      <c r="GV343">
        <v>3.66</v>
      </c>
      <c r="GW343">
        <v>39.268300000000004</v>
      </c>
      <c r="GX343">
        <v>31.93</v>
      </c>
      <c r="GY343">
        <v>23.209499999999998</v>
      </c>
      <c r="GZ343">
        <v>36.39</v>
      </c>
      <c r="HA343">
        <v>4.13</v>
      </c>
      <c r="HB343">
        <v>241.80099999999999</v>
      </c>
      <c r="HC343">
        <v>46.4</v>
      </c>
      <c r="HD343">
        <v>54.21</v>
      </c>
      <c r="HE343">
        <v>3.66</v>
      </c>
      <c r="HF343">
        <v>16.100000000000001</v>
      </c>
      <c r="HG343">
        <v>31.93</v>
      </c>
      <c r="HH343">
        <v>18.57</v>
      </c>
      <c r="HI343">
        <v>36.39</v>
      </c>
      <c r="HJ343">
        <v>4.13</v>
      </c>
      <c r="HK343">
        <v>211.39</v>
      </c>
      <c r="ID343">
        <v>0</v>
      </c>
      <c r="IE343">
        <v>2.4539200000000001</v>
      </c>
      <c r="IF343">
        <v>3.1638600000000003E-2</v>
      </c>
      <c r="IG343">
        <v>0</v>
      </c>
      <c r="IH343">
        <v>0.62342900000000001</v>
      </c>
      <c r="II343">
        <v>0.118043</v>
      </c>
      <c r="IJ343">
        <v>0.43196400000000001</v>
      </c>
      <c r="IK343">
        <v>6.2929700000000005E-2</v>
      </c>
      <c r="IL343">
        <v>3.72193</v>
      </c>
      <c r="IM343">
        <v>42.7</v>
      </c>
      <c r="IN343">
        <v>20</v>
      </c>
      <c r="IO343">
        <v>22.7</v>
      </c>
      <c r="IP343">
        <v>46.1</v>
      </c>
      <c r="IQ343">
        <v>20</v>
      </c>
      <c r="IR343">
        <v>26.1</v>
      </c>
      <c r="IU343">
        <v>19.190000000000001</v>
      </c>
      <c r="IV343">
        <v>30.13</v>
      </c>
      <c r="IW343">
        <v>24.84</v>
      </c>
      <c r="IX343">
        <v>32.69</v>
      </c>
      <c r="IY343">
        <v>19.190000000000001</v>
      </c>
      <c r="IZ343">
        <v>30.13</v>
      </c>
      <c r="JA343">
        <v>63.48</v>
      </c>
      <c r="JB343">
        <v>82.661900000000003</v>
      </c>
      <c r="JK343">
        <v>1</v>
      </c>
      <c r="JL343">
        <v>2.8233299999999999</v>
      </c>
      <c r="JM343">
        <v>2.8233299999999999</v>
      </c>
      <c r="JP343">
        <v>4303.6400000000003</v>
      </c>
      <c r="JQ343">
        <v>2.8233299999999999</v>
      </c>
      <c r="JR343">
        <v>0.25</v>
      </c>
      <c r="JS343">
        <v>0.41</v>
      </c>
      <c r="JT343">
        <v>2.02</v>
      </c>
      <c r="JU343">
        <v>0.26</v>
      </c>
      <c r="JV343">
        <v>0.4</v>
      </c>
      <c r="JW343">
        <v>2.17</v>
      </c>
      <c r="JZ343">
        <v>1</v>
      </c>
      <c r="KA343">
        <v>1</v>
      </c>
      <c r="KB343">
        <v>29.148199999999999</v>
      </c>
      <c r="KC343">
        <v>16.494700000000002</v>
      </c>
      <c r="KD343">
        <v>33.212800000000001</v>
      </c>
      <c r="KE343">
        <v>21.256</v>
      </c>
      <c r="KF343">
        <v>50.195</v>
      </c>
      <c r="KG343">
        <v>45.932200000000002</v>
      </c>
      <c r="KJ343">
        <v>25.4132</v>
      </c>
      <c r="KK343">
        <v>34.581699999999998</v>
      </c>
      <c r="KL343">
        <v>55.284100000000002</v>
      </c>
      <c r="KM343">
        <v>16.012</v>
      </c>
      <c r="KN343">
        <v>0</v>
      </c>
      <c r="KO343">
        <v>-658.89300000000003</v>
      </c>
      <c r="KP343">
        <v>0</v>
      </c>
      <c r="KQ343">
        <v>0</v>
      </c>
      <c r="KR343">
        <v>109.703</v>
      </c>
      <c r="KS343">
        <v>186.917</v>
      </c>
      <c r="KT343">
        <v>413.96499999999997</v>
      </c>
      <c r="KU343">
        <v>26.198699999999999</v>
      </c>
      <c r="KV343">
        <v>209.18199999999999</v>
      </c>
      <c r="KW343">
        <v>973.83299999999997</v>
      </c>
      <c r="KX343">
        <v>607.86199999999997</v>
      </c>
      <c r="KY343">
        <v>0</v>
      </c>
      <c r="KZ343">
        <v>229.07599999999999</v>
      </c>
      <c r="LA343">
        <v>1810.77</v>
      </c>
      <c r="LB343">
        <v>28.4787</v>
      </c>
      <c r="LC343">
        <v>49.5916</v>
      </c>
      <c r="LD343">
        <v>55.284100000000002</v>
      </c>
      <c r="LE343">
        <v>16.012</v>
      </c>
      <c r="LF343">
        <v>-658.89300000000003</v>
      </c>
      <c r="LG343">
        <v>109.703</v>
      </c>
      <c r="LH343">
        <v>187.92699999999999</v>
      </c>
      <c r="LI343">
        <v>413.96499999999997</v>
      </c>
      <c r="LJ343">
        <v>26.198699999999999</v>
      </c>
      <c r="LK343">
        <v>228.267</v>
      </c>
      <c r="LL343">
        <v>1100.57</v>
      </c>
      <c r="LM343">
        <v>607.86199999999997</v>
      </c>
      <c r="LN343">
        <v>229.07599999999999</v>
      </c>
      <c r="LO343">
        <v>1937.51</v>
      </c>
      <c r="LP343">
        <v>97.323899999999995</v>
      </c>
      <c r="LQ343">
        <v>281.65800000000002</v>
      </c>
      <c r="LR343">
        <v>55.284100000000002</v>
      </c>
      <c r="LS343">
        <v>0</v>
      </c>
      <c r="LT343">
        <v>463.08</v>
      </c>
      <c r="LU343">
        <v>187.226</v>
      </c>
      <c r="LV343">
        <v>544.68899999999996</v>
      </c>
      <c r="LW343">
        <v>71.471400000000003</v>
      </c>
      <c r="LX343">
        <v>1700.73</v>
      </c>
      <c r="LY343">
        <v>2063.9499999999998</v>
      </c>
      <c r="LZ343">
        <v>892.38499999999999</v>
      </c>
      <c r="MA343">
        <v>347.08</v>
      </c>
      <c r="MB343">
        <v>3303.42</v>
      </c>
    </row>
    <row r="344" spans="1:340" x14ac:dyDescent="0.25">
      <c r="A344" s="26">
        <v>44502.661944444444</v>
      </c>
      <c r="B344" t="s">
        <v>1684</v>
      </c>
      <c r="C344" t="s">
        <v>1345</v>
      </c>
      <c r="D344">
        <v>12</v>
      </c>
      <c r="E344">
        <v>1</v>
      </c>
      <c r="F344">
        <v>2100</v>
      </c>
      <c r="G344" t="s">
        <v>87</v>
      </c>
      <c r="H344" t="s">
        <v>393</v>
      </c>
      <c r="I344">
        <v>8.57</v>
      </c>
      <c r="J344">
        <v>3.6</v>
      </c>
      <c r="K344">
        <v>3.6</v>
      </c>
      <c r="L344">
        <v>22.5</v>
      </c>
      <c r="O344">
        <v>123.678</v>
      </c>
      <c r="P344">
        <v>143.679</v>
      </c>
      <c r="Q344">
        <v>277.07299999999998</v>
      </c>
      <c r="R344">
        <v>81.134900000000002</v>
      </c>
      <c r="S344">
        <v>0</v>
      </c>
      <c r="T344">
        <v>-4302.38</v>
      </c>
      <c r="U344">
        <v>0</v>
      </c>
      <c r="V344">
        <v>0</v>
      </c>
      <c r="W344">
        <v>505.55700000000002</v>
      </c>
      <c r="X344">
        <v>938.11300000000006</v>
      </c>
      <c r="Y344">
        <v>2025.88</v>
      </c>
      <c r="Z344">
        <v>119.621</v>
      </c>
      <c r="AA344">
        <v>-87.643199999999993</v>
      </c>
      <c r="AB344">
        <v>625.56600000000003</v>
      </c>
      <c r="AC344">
        <v>182.55500000000001</v>
      </c>
      <c r="AD344">
        <v>114.539</v>
      </c>
      <c r="AE344">
        <v>0</v>
      </c>
      <c r="AF344">
        <v>43.1646</v>
      </c>
      <c r="AG344">
        <v>340.25799999999998</v>
      </c>
      <c r="AH344">
        <v>297.09399999999999</v>
      </c>
      <c r="AI344">
        <v>20.57</v>
      </c>
      <c r="AJ344">
        <v>12.65</v>
      </c>
      <c r="AK344">
        <v>3.66</v>
      </c>
      <c r="AL344">
        <v>12.08</v>
      </c>
      <c r="AM344">
        <v>0</v>
      </c>
      <c r="AN344">
        <v>-48.35</v>
      </c>
      <c r="AO344">
        <v>0</v>
      </c>
      <c r="AP344">
        <v>0</v>
      </c>
      <c r="AQ344">
        <v>7.37</v>
      </c>
      <c r="AR344">
        <v>17.37</v>
      </c>
      <c r="AS344">
        <v>27.51</v>
      </c>
      <c r="AT344">
        <v>1.64</v>
      </c>
      <c r="AU344">
        <v>54.5</v>
      </c>
      <c r="AV344">
        <v>48.96</v>
      </c>
      <c r="BI344">
        <v>0</v>
      </c>
      <c r="BJ344">
        <v>0.474248</v>
      </c>
      <c r="BK344">
        <v>3.1638600000000003E-2</v>
      </c>
      <c r="BL344">
        <v>1.40705E-2</v>
      </c>
      <c r="BM344">
        <v>0</v>
      </c>
      <c r="BN344">
        <v>-8.0562099999999998E-2</v>
      </c>
      <c r="BO344">
        <v>0</v>
      </c>
      <c r="BP344">
        <v>0</v>
      </c>
      <c r="BQ344">
        <v>0.134212</v>
      </c>
      <c r="BR344">
        <v>0.17433100000000001</v>
      </c>
      <c r="BS344">
        <v>0.30364400000000002</v>
      </c>
      <c r="BT344">
        <v>2.03874E-2</v>
      </c>
      <c r="BU344">
        <v>1.0719700000000001</v>
      </c>
      <c r="BV344">
        <v>0.519957</v>
      </c>
      <c r="BW344">
        <v>140.49700000000001</v>
      </c>
      <c r="BX344">
        <v>209.15</v>
      </c>
      <c r="BY344">
        <v>277.07299999999998</v>
      </c>
      <c r="BZ344">
        <v>81.134900000000002</v>
      </c>
      <c r="CA344">
        <v>-4302.38</v>
      </c>
      <c r="CB344">
        <v>505.55700000000002</v>
      </c>
      <c r="CC344">
        <v>943.46699999999998</v>
      </c>
      <c r="CD344">
        <v>2025.88</v>
      </c>
      <c r="CE344">
        <v>119.621</v>
      </c>
      <c r="CF344" s="27">
        <v>6.0639E-5</v>
      </c>
      <c r="CG344">
        <v>707.85500000000002</v>
      </c>
      <c r="CH344">
        <v>207.37899999999999</v>
      </c>
      <c r="CI344">
        <v>114.539</v>
      </c>
      <c r="CJ344">
        <v>43.1646</v>
      </c>
      <c r="CK344">
        <v>365.08300000000003</v>
      </c>
      <c r="CL344">
        <v>321.91800000000001</v>
      </c>
      <c r="CM344">
        <v>23.44</v>
      </c>
      <c r="CN344">
        <v>18.350000000000001</v>
      </c>
      <c r="CO344">
        <v>3.66</v>
      </c>
      <c r="CP344">
        <v>12.08</v>
      </c>
      <c r="CQ344">
        <v>-48.37</v>
      </c>
      <c r="CR344">
        <v>7.37</v>
      </c>
      <c r="CS344">
        <v>17.440000000000001</v>
      </c>
      <c r="CT344">
        <v>27.51</v>
      </c>
      <c r="CU344">
        <v>1.64</v>
      </c>
      <c r="CV344">
        <v>63.12</v>
      </c>
      <c r="CW344">
        <v>57.53</v>
      </c>
      <c r="DH344">
        <v>0</v>
      </c>
      <c r="DI344">
        <v>0.73802199999999996</v>
      </c>
      <c r="DJ344">
        <v>3.1638600000000003E-2</v>
      </c>
      <c r="DK344">
        <v>1.40705E-2</v>
      </c>
      <c r="DL344">
        <v>-8.0562099999999998E-2</v>
      </c>
      <c r="DM344">
        <v>0.134212</v>
      </c>
      <c r="DN344">
        <v>0.17513200000000001</v>
      </c>
      <c r="DO344">
        <v>0.30364400000000002</v>
      </c>
      <c r="DP344">
        <v>2.03874E-2</v>
      </c>
      <c r="DQ344">
        <v>1.3365400000000001</v>
      </c>
      <c r="DR344">
        <v>0.78373099999999996</v>
      </c>
      <c r="DS344" t="s">
        <v>1352</v>
      </c>
      <c r="DT344" t="s">
        <v>670</v>
      </c>
      <c r="DU344" t="s">
        <v>665</v>
      </c>
      <c r="DV344" t="s">
        <v>501</v>
      </c>
      <c r="DW344">
        <v>0.264575</v>
      </c>
      <c r="DX344">
        <v>0.26377400000000001</v>
      </c>
      <c r="DY344">
        <v>13.7</v>
      </c>
      <c r="DZ344">
        <v>14.9</v>
      </c>
      <c r="EC344">
        <v>123.678</v>
      </c>
      <c r="ED344">
        <v>143.679</v>
      </c>
      <c r="EE344">
        <v>277.07299999999998</v>
      </c>
      <c r="EF344">
        <v>81.134900000000002</v>
      </c>
      <c r="EG344">
        <v>0</v>
      </c>
      <c r="EH344">
        <v>-4302.38</v>
      </c>
      <c r="EI344">
        <v>0</v>
      </c>
      <c r="EJ344">
        <v>0</v>
      </c>
      <c r="EK344">
        <v>505.55700000000002</v>
      </c>
      <c r="EL344">
        <v>938.11300000000006</v>
      </c>
      <c r="EM344">
        <v>2025.88</v>
      </c>
      <c r="EN344">
        <v>119.621</v>
      </c>
      <c r="EO344">
        <v>-87.643199999999993</v>
      </c>
      <c r="EP344">
        <v>182.55500000000001</v>
      </c>
      <c r="EQ344">
        <v>114.539</v>
      </c>
      <c r="ER344">
        <v>0</v>
      </c>
      <c r="ES344">
        <v>43.1646</v>
      </c>
      <c r="ET344">
        <v>340.25799999999998</v>
      </c>
      <c r="EU344">
        <v>20.57</v>
      </c>
      <c r="EV344">
        <v>12.65</v>
      </c>
      <c r="EW344">
        <v>3.66</v>
      </c>
      <c r="EX344">
        <v>12.08</v>
      </c>
      <c r="EY344">
        <v>0</v>
      </c>
      <c r="EZ344">
        <v>-48.35</v>
      </c>
      <c r="FA344">
        <v>0</v>
      </c>
      <c r="FB344">
        <v>0</v>
      </c>
      <c r="FC344">
        <v>7.37</v>
      </c>
      <c r="FD344">
        <v>17.37</v>
      </c>
      <c r="FE344">
        <v>27.51</v>
      </c>
      <c r="FF344">
        <v>1.64</v>
      </c>
      <c r="FG344">
        <v>54.5</v>
      </c>
      <c r="FT344">
        <v>0</v>
      </c>
      <c r="FU344">
        <v>0.474248</v>
      </c>
      <c r="FV344">
        <v>3.1638600000000003E-2</v>
      </c>
      <c r="FW344">
        <v>1.40705E-2</v>
      </c>
      <c r="FX344">
        <v>0</v>
      </c>
      <c r="FY344">
        <v>-8.0562099999999998E-2</v>
      </c>
      <c r="FZ344">
        <v>0</v>
      </c>
      <c r="GA344">
        <v>0</v>
      </c>
      <c r="GB344">
        <v>0.134212</v>
      </c>
      <c r="GC344">
        <v>0.17433100000000001</v>
      </c>
      <c r="GD344">
        <v>0.30364400000000002</v>
      </c>
      <c r="GE344">
        <v>2.03874E-2</v>
      </c>
      <c r="GF344">
        <v>1.0719700000000001</v>
      </c>
      <c r="GG344">
        <v>467.20299999999997</v>
      </c>
      <c r="GH344">
        <v>1161.6600000000001</v>
      </c>
      <c r="GI344">
        <v>277.07299999999998</v>
      </c>
      <c r="GJ344">
        <v>0</v>
      </c>
      <c r="GK344">
        <v>2135</v>
      </c>
      <c r="GL344">
        <v>930.00099999999998</v>
      </c>
      <c r="GM344">
        <v>2637.81</v>
      </c>
      <c r="GN344">
        <v>297.5</v>
      </c>
      <c r="GO344">
        <v>7906.25</v>
      </c>
      <c r="GP344">
        <v>388.90899999999999</v>
      </c>
      <c r="GQ344">
        <v>168.15199999999999</v>
      </c>
      <c r="GR344">
        <v>65.400000000000006</v>
      </c>
      <c r="GS344">
        <v>622.46100000000001</v>
      </c>
      <c r="GT344">
        <v>49.003599999999999</v>
      </c>
      <c r="GU344">
        <v>54.21</v>
      </c>
      <c r="GV344">
        <v>3.66</v>
      </c>
      <c r="GW344">
        <v>39.268300000000004</v>
      </c>
      <c r="GX344">
        <v>31.93</v>
      </c>
      <c r="GY344">
        <v>23.209499999999998</v>
      </c>
      <c r="GZ344">
        <v>36.39</v>
      </c>
      <c r="HA344">
        <v>4.13</v>
      </c>
      <c r="HB344">
        <v>241.80099999999999</v>
      </c>
      <c r="HC344">
        <v>46.4</v>
      </c>
      <c r="HD344">
        <v>54.21</v>
      </c>
      <c r="HE344">
        <v>3.66</v>
      </c>
      <c r="HF344">
        <v>16.100000000000001</v>
      </c>
      <c r="HG344">
        <v>31.93</v>
      </c>
      <c r="HH344">
        <v>18.57</v>
      </c>
      <c r="HI344">
        <v>36.39</v>
      </c>
      <c r="HJ344">
        <v>4.13</v>
      </c>
      <c r="HK344">
        <v>211.39</v>
      </c>
      <c r="ID344">
        <v>0</v>
      </c>
      <c r="IE344">
        <v>2.4539200000000001</v>
      </c>
      <c r="IF344">
        <v>3.1638600000000003E-2</v>
      </c>
      <c r="IG344">
        <v>0</v>
      </c>
      <c r="IH344">
        <v>0.62342900000000001</v>
      </c>
      <c r="II344">
        <v>0.118043</v>
      </c>
      <c r="IJ344">
        <v>0.43196400000000001</v>
      </c>
      <c r="IK344">
        <v>6.2929700000000005E-2</v>
      </c>
      <c r="IL344">
        <v>3.72193</v>
      </c>
      <c r="IM344">
        <v>42.5</v>
      </c>
      <c r="IN344">
        <v>20</v>
      </c>
      <c r="IO344">
        <v>22.5</v>
      </c>
      <c r="IP344">
        <v>46.1</v>
      </c>
      <c r="IQ344">
        <v>20</v>
      </c>
      <c r="IR344">
        <v>26.1</v>
      </c>
      <c r="IU344">
        <v>18.940000000000001</v>
      </c>
      <c r="IV344">
        <v>30.02</v>
      </c>
      <c r="IW344">
        <v>24.84</v>
      </c>
      <c r="IX344">
        <v>32.69</v>
      </c>
      <c r="IY344">
        <v>18.940000000000001</v>
      </c>
      <c r="IZ344">
        <v>30.02</v>
      </c>
      <c r="JA344">
        <v>63.48</v>
      </c>
      <c r="JB344">
        <v>82.661900000000003</v>
      </c>
      <c r="JK344">
        <v>1</v>
      </c>
      <c r="JL344">
        <v>2.8233299999999999</v>
      </c>
      <c r="JM344">
        <v>2.8233299999999999</v>
      </c>
      <c r="JP344">
        <v>4303.6400000000003</v>
      </c>
      <c r="JQ344">
        <v>2.8233299999999999</v>
      </c>
      <c r="JR344">
        <v>0.25</v>
      </c>
      <c r="JS344">
        <v>0.41</v>
      </c>
      <c r="JT344">
        <v>2.0099999999999998</v>
      </c>
      <c r="JU344">
        <v>0.26</v>
      </c>
      <c r="JV344">
        <v>0.4</v>
      </c>
      <c r="JW344">
        <v>2.17</v>
      </c>
      <c r="JZ344">
        <v>1</v>
      </c>
      <c r="KA344">
        <v>1</v>
      </c>
      <c r="KB344">
        <v>29.376000000000001</v>
      </c>
      <c r="KC344">
        <v>16.633299999999998</v>
      </c>
      <c r="KD344">
        <v>33.212800000000001</v>
      </c>
      <c r="KE344">
        <v>21.256</v>
      </c>
      <c r="KF344">
        <v>50.195</v>
      </c>
      <c r="KG344">
        <v>45.932200000000002</v>
      </c>
      <c r="KJ344">
        <v>25.3049</v>
      </c>
      <c r="KK344">
        <v>33.253100000000003</v>
      </c>
      <c r="KL344">
        <v>55.284100000000002</v>
      </c>
      <c r="KM344">
        <v>16.012</v>
      </c>
      <c r="KN344">
        <v>0</v>
      </c>
      <c r="KO344">
        <v>-658.89300000000003</v>
      </c>
      <c r="KP344">
        <v>0</v>
      </c>
      <c r="KQ344">
        <v>0</v>
      </c>
      <c r="KR344">
        <v>109.703</v>
      </c>
      <c r="KS344">
        <v>186.87299999999999</v>
      </c>
      <c r="KT344">
        <v>413.96499999999997</v>
      </c>
      <c r="KU344">
        <v>26.198699999999999</v>
      </c>
      <c r="KV344">
        <v>207.702</v>
      </c>
      <c r="KW344">
        <v>968.82299999999998</v>
      </c>
      <c r="KX344">
        <v>607.86199999999997</v>
      </c>
      <c r="KY344">
        <v>0</v>
      </c>
      <c r="KZ344">
        <v>229.07599999999999</v>
      </c>
      <c r="LA344">
        <v>1805.76</v>
      </c>
      <c r="LB344">
        <v>28.4787</v>
      </c>
      <c r="LC344">
        <v>49.5916</v>
      </c>
      <c r="LD344">
        <v>55.284100000000002</v>
      </c>
      <c r="LE344">
        <v>16.012</v>
      </c>
      <c r="LF344">
        <v>-658.89300000000003</v>
      </c>
      <c r="LG344">
        <v>109.703</v>
      </c>
      <c r="LH344">
        <v>187.92699999999999</v>
      </c>
      <c r="LI344">
        <v>413.96499999999997</v>
      </c>
      <c r="LJ344">
        <v>26.198699999999999</v>
      </c>
      <c r="LK344">
        <v>228.267</v>
      </c>
      <c r="LL344">
        <v>1100.57</v>
      </c>
      <c r="LM344">
        <v>607.86199999999997</v>
      </c>
      <c r="LN344">
        <v>229.07599999999999</v>
      </c>
      <c r="LO344">
        <v>1937.51</v>
      </c>
      <c r="LP344">
        <v>97.323899999999995</v>
      </c>
      <c r="LQ344">
        <v>281.65800000000002</v>
      </c>
      <c r="LR344">
        <v>55.284100000000002</v>
      </c>
      <c r="LS344">
        <v>0</v>
      </c>
      <c r="LT344">
        <v>463.08</v>
      </c>
      <c r="LU344">
        <v>187.226</v>
      </c>
      <c r="LV344">
        <v>544.68899999999996</v>
      </c>
      <c r="LW344">
        <v>71.471400000000003</v>
      </c>
      <c r="LX344">
        <v>1700.73</v>
      </c>
      <c r="LY344">
        <v>2063.9499999999998</v>
      </c>
      <c r="LZ344">
        <v>892.38499999999999</v>
      </c>
      <c r="MA344">
        <v>347.08</v>
      </c>
      <c r="MB344">
        <v>3303.42</v>
      </c>
    </row>
    <row r="345" spans="1:340" x14ac:dyDescent="0.25">
      <c r="A345" s="26">
        <v>44502.662303240744</v>
      </c>
      <c r="B345" t="s">
        <v>1685</v>
      </c>
      <c r="C345" t="s">
        <v>1347</v>
      </c>
      <c r="D345">
        <v>12</v>
      </c>
      <c r="E345">
        <v>1</v>
      </c>
      <c r="F345">
        <v>2100</v>
      </c>
      <c r="G345" t="s">
        <v>87</v>
      </c>
      <c r="H345" t="s">
        <v>393</v>
      </c>
      <c r="I345">
        <v>0.53</v>
      </c>
      <c r="J345">
        <v>0.2</v>
      </c>
      <c r="K345">
        <v>0.2</v>
      </c>
      <c r="L345">
        <v>25.9</v>
      </c>
      <c r="O345">
        <v>131.52000000000001</v>
      </c>
      <c r="P345">
        <v>229.351</v>
      </c>
      <c r="Q345">
        <v>277.07299999999998</v>
      </c>
      <c r="R345">
        <v>81.134900000000002</v>
      </c>
      <c r="S345">
        <v>0</v>
      </c>
      <c r="T345">
        <v>-4302.38</v>
      </c>
      <c r="U345">
        <v>0</v>
      </c>
      <c r="V345">
        <v>0</v>
      </c>
      <c r="W345">
        <v>505.55700000000002</v>
      </c>
      <c r="X345">
        <v>940.46199999999999</v>
      </c>
      <c r="Y345">
        <v>2025.88</v>
      </c>
      <c r="Z345">
        <v>119.621</v>
      </c>
      <c r="AA345">
        <v>8.2185900000000007</v>
      </c>
      <c r="AB345">
        <v>719.07799999999997</v>
      </c>
      <c r="AC345">
        <v>194.12799999999999</v>
      </c>
      <c r="AD345">
        <v>114.539</v>
      </c>
      <c r="AE345">
        <v>0</v>
      </c>
      <c r="AF345">
        <v>43.1646</v>
      </c>
      <c r="AG345">
        <v>351.83199999999999</v>
      </c>
      <c r="AH345">
        <v>308.66699999999997</v>
      </c>
      <c r="AI345">
        <v>21.91</v>
      </c>
      <c r="AJ345">
        <v>19.350000000000001</v>
      </c>
      <c r="AK345">
        <v>3.66</v>
      </c>
      <c r="AL345">
        <v>12.08</v>
      </c>
      <c r="AM345">
        <v>0</v>
      </c>
      <c r="AN345">
        <v>-48.36</v>
      </c>
      <c r="AO345">
        <v>0</v>
      </c>
      <c r="AP345">
        <v>0</v>
      </c>
      <c r="AQ345">
        <v>7.37</v>
      </c>
      <c r="AR345">
        <v>17.399999999999999</v>
      </c>
      <c r="AS345">
        <v>27.51</v>
      </c>
      <c r="AT345">
        <v>1.64</v>
      </c>
      <c r="AU345">
        <v>62.56</v>
      </c>
      <c r="AV345">
        <v>57</v>
      </c>
      <c r="BI345">
        <v>0</v>
      </c>
      <c r="BJ345">
        <v>0.86884099999999997</v>
      </c>
      <c r="BK345">
        <v>3.1638600000000003E-2</v>
      </c>
      <c r="BL345">
        <v>1.40705E-2</v>
      </c>
      <c r="BM345">
        <v>0</v>
      </c>
      <c r="BN345">
        <v>-8.0562099999999998E-2</v>
      </c>
      <c r="BO345">
        <v>0</v>
      </c>
      <c r="BP345">
        <v>0</v>
      </c>
      <c r="BQ345">
        <v>0.134212</v>
      </c>
      <c r="BR345">
        <v>0.17453099999999999</v>
      </c>
      <c r="BS345">
        <v>0.30364400000000002</v>
      </c>
      <c r="BT345">
        <v>2.03874E-2</v>
      </c>
      <c r="BU345">
        <v>1.4667600000000001</v>
      </c>
      <c r="BV345">
        <v>0.914551</v>
      </c>
      <c r="BW345">
        <v>140.49700000000001</v>
      </c>
      <c r="BX345">
        <v>209.15</v>
      </c>
      <c r="BY345">
        <v>277.07299999999998</v>
      </c>
      <c r="BZ345">
        <v>81.134900000000002</v>
      </c>
      <c r="CA345">
        <v>-4302.38</v>
      </c>
      <c r="CB345">
        <v>505.55700000000002</v>
      </c>
      <c r="CC345">
        <v>943.46699999999998</v>
      </c>
      <c r="CD345">
        <v>2025.88</v>
      </c>
      <c r="CE345">
        <v>119.621</v>
      </c>
      <c r="CF345" s="27">
        <v>6.0639E-5</v>
      </c>
      <c r="CG345">
        <v>707.85500000000002</v>
      </c>
      <c r="CH345">
        <v>207.37899999999999</v>
      </c>
      <c r="CI345">
        <v>114.539</v>
      </c>
      <c r="CJ345">
        <v>43.1646</v>
      </c>
      <c r="CK345">
        <v>365.08300000000003</v>
      </c>
      <c r="CL345">
        <v>321.91800000000001</v>
      </c>
      <c r="CM345">
        <v>23.44</v>
      </c>
      <c r="CN345">
        <v>18.350000000000001</v>
      </c>
      <c r="CO345">
        <v>3.66</v>
      </c>
      <c r="CP345">
        <v>12.08</v>
      </c>
      <c r="CQ345">
        <v>-48.37</v>
      </c>
      <c r="CR345">
        <v>7.37</v>
      </c>
      <c r="CS345">
        <v>17.440000000000001</v>
      </c>
      <c r="CT345">
        <v>27.51</v>
      </c>
      <c r="CU345">
        <v>1.64</v>
      </c>
      <c r="CV345">
        <v>63.12</v>
      </c>
      <c r="CW345">
        <v>57.53</v>
      </c>
      <c r="DH345">
        <v>0</v>
      </c>
      <c r="DI345">
        <v>0.73802199999999996</v>
      </c>
      <c r="DJ345">
        <v>3.1638600000000003E-2</v>
      </c>
      <c r="DK345">
        <v>1.40705E-2</v>
      </c>
      <c r="DL345">
        <v>-8.0562099999999998E-2</v>
      </c>
      <c r="DM345">
        <v>0.134212</v>
      </c>
      <c r="DN345">
        <v>0.17513200000000001</v>
      </c>
      <c r="DO345">
        <v>0.30364400000000002</v>
      </c>
      <c r="DP345">
        <v>2.03874E-2</v>
      </c>
      <c r="DQ345">
        <v>1.3365400000000001</v>
      </c>
      <c r="DR345">
        <v>0.78373099999999996</v>
      </c>
      <c r="DS345" t="s">
        <v>1352</v>
      </c>
      <c r="DT345" t="s">
        <v>670</v>
      </c>
      <c r="DU345" t="s">
        <v>665</v>
      </c>
      <c r="DV345" t="s">
        <v>501</v>
      </c>
      <c r="DW345">
        <v>-0.130219</v>
      </c>
      <c r="DX345">
        <v>-0.13081899999999999</v>
      </c>
      <c r="DY345">
        <v>0.9</v>
      </c>
      <c r="DZ345">
        <v>0.9</v>
      </c>
      <c r="EC345">
        <v>131.52000000000001</v>
      </c>
      <c r="ED345">
        <v>229.351</v>
      </c>
      <c r="EE345">
        <v>277.07299999999998</v>
      </c>
      <c r="EF345">
        <v>81.134900000000002</v>
      </c>
      <c r="EG345">
        <v>0</v>
      </c>
      <c r="EH345">
        <v>-4302.38</v>
      </c>
      <c r="EI345">
        <v>0</v>
      </c>
      <c r="EJ345">
        <v>0</v>
      </c>
      <c r="EK345">
        <v>505.55700000000002</v>
      </c>
      <c r="EL345">
        <v>940.46199999999999</v>
      </c>
      <c r="EM345">
        <v>2025.88</v>
      </c>
      <c r="EN345">
        <v>119.621</v>
      </c>
      <c r="EO345">
        <v>8.2185900000000007</v>
      </c>
      <c r="EP345">
        <v>194.12799999999999</v>
      </c>
      <c r="EQ345">
        <v>114.539</v>
      </c>
      <c r="ER345">
        <v>0</v>
      </c>
      <c r="ES345">
        <v>43.1646</v>
      </c>
      <c r="ET345">
        <v>351.83199999999999</v>
      </c>
      <c r="EU345">
        <v>21.91</v>
      </c>
      <c r="EV345">
        <v>19.350000000000001</v>
      </c>
      <c r="EW345">
        <v>3.66</v>
      </c>
      <c r="EX345">
        <v>12.08</v>
      </c>
      <c r="EY345">
        <v>0</v>
      </c>
      <c r="EZ345">
        <v>-48.36</v>
      </c>
      <c r="FA345">
        <v>0</v>
      </c>
      <c r="FB345">
        <v>0</v>
      </c>
      <c r="FC345">
        <v>7.37</v>
      </c>
      <c r="FD345">
        <v>17.399999999999999</v>
      </c>
      <c r="FE345">
        <v>27.51</v>
      </c>
      <c r="FF345">
        <v>1.64</v>
      </c>
      <c r="FG345">
        <v>62.56</v>
      </c>
      <c r="FT345">
        <v>0</v>
      </c>
      <c r="FU345">
        <v>0.86884099999999997</v>
      </c>
      <c r="FV345">
        <v>3.1638600000000003E-2</v>
      </c>
      <c r="FW345">
        <v>1.40705E-2</v>
      </c>
      <c r="FX345">
        <v>0</v>
      </c>
      <c r="FY345">
        <v>-8.0562099999999998E-2</v>
      </c>
      <c r="FZ345">
        <v>0</v>
      </c>
      <c r="GA345">
        <v>0</v>
      </c>
      <c r="GB345">
        <v>0.134212</v>
      </c>
      <c r="GC345">
        <v>0.17453099999999999</v>
      </c>
      <c r="GD345">
        <v>0.30364400000000002</v>
      </c>
      <c r="GE345">
        <v>2.03874E-2</v>
      </c>
      <c r="GF345">
        <v>1.4667600000000001</v>
      </c>
      <c r="GG345">
        <v>467.19799999999998</v>
      </c>
      <c r="GH345">
        <v>1161.6500000000001</v>
      </c>
      <c r="GI345">
        <v>277.07299999999998</v>
      </c>
      <c r="GJ345">
        <v>0</v>
      </c>
      <c r="GK345">
        <v>2135</v>
      </c>
      <c r="GL345">
        <v>930.00099999999998</v>
      </c>
      <c r="GM345">
        <v>2637.81</v>
      </c>
      <c r="GN345">
        <v>297.5</v>
      </c>
      <c r="GO345">
        <v>7906.24</v>
      </c>
      <c r="GP345">
        <v>388.904</v>
      </c>
      <c r="GQ345">
        <v>168.15199999999999</v>
      </c>
      <c r="GR345">
        <v>65.400000000000006</v>
      </c>
      <c r="GS345">
        <v>622.45600000000002</v>
      </c>
      <c r="GT345">
        <v>48.993000000000002</v>
      </c>
      <c r="GU345">
        <v>54.21</v>
      </c>
      <c r="GV345">
        <v>3.66</v>
      </c>
      <c r="GW345">
        <v>39.268300000000004</v>
      </c>
      <c r="GX345">
        <v>31.93</v>
      </c>
      <c r="GY345">
        <v>23.209499999999998</v>
      </c>
      <c r="GZ345">
        <v>36.39</v>
      </c>
      <c r="HA345">
        <v>4.13</v>
      </c>
      <c r="HB345">
        <v>241.791</v>
      </c>
      <c r="HC345">
        <v>46.39</v>
      </c>
      <c r="HD345">
        <v>54.21</v>
      </c>
      <c r="HE345">
        <v>3.66</v>
      </c>
      <c r="HF345">
        <v>16.100000000000001</v>
      </c>
      <c r="HG345">
        <v>31.93</v>
      </c>
      <c r="HH345">
        <v>18.57</v>
      </c>
      <c r="HI345">
        <v>36.39</v>
      </c>
      <c r="HJ345">
        <v>4.13</v>
      </c>
      <c r="HK345">
        <v>211.38</v>
      </c>
      <c r="ID345">
        <v>0</v>
      </c>
      <c r="IE345">
        <v>2.4539</v>
      </c>
      <c r="IF345">
        <v>3.1638600000000003E-2</v>
      </c>
      <c r="IG345">
        <v>0</v>
      </c>
      <c r="IH345">
        <v>0.62342900000000001</v>
      </c>
      <c r="II345">
        <v>0.118043</v>
      </c>
      <c r="IJ345">
        <v>0.43196400000000001</v>
      </c>
      <c r="IK345">
        <v>6.2929700000000005E-2</v>
      </c>
      <c r="IL345">
        <v>3.7219099999999998</v>
      </c>
      <c r="IM345">
        <v>45.9</v>
      </c>
      <c r="IN345">
        <v>20</v>
      </c>
      <c r="IO345">
        <v>25.9</v>
      </c>
      <c r="IP345">
        <v>46.1</v>
      </c>
      <c r="IQ345">
        <v>20</v>
      </c>
      <c r="IR345">
        <v>26.1</v>
      </c>
      <c r="IU345">
        <v>25.73</v>
      </c>
      <c r="IV345">
        <v>31.27</v>
      </c>
      <c r="IW345">
        <v>24.84</v>
      </c>
      <c r="IX345">
        <v>32.69</v>
      </c>
      <c r="IY345">
        <v>25.73</v>
      </c>
      <c r="IZ345">
        <v>31.27</v>
      </c>
      <c r="JA345">
        <v>63.48</v>
      </c>
      <c r="JB345">
        <v>82.651300000000006</v>
      </c>
      <c r="JK345">
        <v>1</v>
      </c>
      <c r="JL345">
        <v>2.8233299999999999</v>
      </c>
      <c r="JM345">
        <v>2.8233299999999999</v>
      </c>
      <c r="JP345">
        <v>4303.6400000000003</v>
      </c>
      <c r="JQ345">
        <v>2.8233299999999999</v>
      </c>
      <c r="JR345">
        <v>0.26</v>
      </c>
      <c r="JS345">
        <v>0.4</v>
      </c>
      <c r="JT345">
        <v>2.1</v>
      </c>
      <c r="JU345">
        <v>0.26</v>
      </c>
      <c r="JV345">
        <v>0.4</v>
      </c>
      <c r="JW345">
        <v>2.17</v>
      </c>
      <c r="JZ345">
        <v>1</v>
      </c>
      <c r="KA345">
        <v>1</v>
      </c>
      <c r="KB345">
        <v>31.638999999999999</v>
      </c>
      <c r="KC345">
        <v>21.5002</v>
      </c>
      <c r="KD345">
        <v>33.212800000000001</v>
      </c>
      <c r="KE345">
        <v>21.256</v>
      </c>
      <c r="KF345">
        <v>50.194699999999997</v>
      </c>
      <c r="KG345">
        <v>45.931800000000003</v>
      </c>
      <c r="KJ345">
        <v>26.870200000000001</v>
      </c>
      <c r="KK345">
        <v>55.1008</v>
      </c>
      <c r="KL345">
        <v>55.284100000000002</v>
      </c>
      <c r="KM345">
        <v>16.012</v>
      </c>
      <c r="KN345">
        <v>0</v>
      </c>
      <c r="KO345">
        <v>-658.89300000000003</v>
      </c>
      <c r="KP345">
        <v>0</v>
      </c>
      <c r="KQ345">
        <v>0</v>
      </c>
      <c r="KR345">
        <v>109.703</v>
      </c>
      <c r="KS345">
        <v>187.37100000000001</v>
      </c>
      <c r="KT345">
        <v>413.96499999999997</v>
      </c>
      <c r="KU345">
        <v>26.198699999999999</v>
      </c>
      <c r="KV345">
        <v>231.61199999999999</v>
      </c>
      <c r="KW345">
        <v>1030.25</v>
      </c>
      <c r="KX345">
        <v>607.86199999999997</v>
      </c>
      <c r="KY345">
        <v>0</v>
      </c>
      <c r="KZ345">
        <v>229.07599999999999</v>
      </c>
      <c r="LA345">
        <v>1867.18</v>
      </c>
      <c r="LB345">
        <v>28.4787</v>
      </c>
      <c r="LC345">
        <v>49.5916</v>
      </c>
      <c r="LD345">
        <v>55.284100000000002</v>
      </c>
      <c r="LE345">
        <v>16.012</v>
      </c>
      <c r="LF345">
        <v>-658.89300000000003</v>
      </c>
      <c r="LG345">
        <v>109.703</v>
      </c>
      <c r="LH345">
        <v>187.92699999999999</v>
      </c>
      <c r="LI345">
        <v>413.96499999999997</v>
      </c>
      <c r="LJ345">
        <v>26.198699999999999</v>
      </c>
      <c r="LK345">
        <v>228.267</v>
      </c>
      <c r="LL345">
        <v>1100.57</v>
      </c>
      <c r="LM345">
        <v>607.86199999999997</v>
      </c>
      <c r="LN345">
        <v>229.07599999999999</v>
      </c>
      <c r="LO345">
        <v>1937.51</v>
      </c>
      <c r="LP345">
        <v>97.322800000000001</v>
      </c>
      <c r="LQ345">
        <v>281.65600000000001</v>
      </c>
      <c r="LR345">
        <v>55.284100000000002</v>
      </c>
      <c r="LS345">
        <v>0</v>
      </c>
      <c r="LT345">
        <v>463.08</v>
      </c>
      <c r="LU345">
        <v>187.226</v>
      </c>
      <c r="LV345">
        <v>544.68899999999996</v>
      </c>
      <c r="LW345">
        <v>71.471400000000003</v>
      </c>
      <c r="LX345">
        <v>1700.73</v>
      </c>
      <c r="LY345">
        <v>2063.9299999999998</v>
      </c>
      <c r="LZ345">
        <v>892.38499999999999</v>
      </c>
      <c r="MA345">
        <v>347.08</v>
      </c>
      <c r="MB345">
        <v>3303.39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heetViews>
  <sheetFormatPr defaultRowHeight="15" x14ac:dyDescent="0.25"/>
  <cols>
    <col min="1" max="1" width="26.7109375" customWidth="1"/>
    <col min="12" max="12" width="14" customWidth="1"/>
    <col min="13" max="13" width="8.85546875" customWidth="1"/>
  </cols>
  <sheetData>
    <row r="1" spans="1:15" x14ac:dyDescent="0.25">
      <c r="A1" s="8" t="s">
        <v>142</v>
      </c>
      <c r="B1" s="8"/>
      <c r="C1" s="8"/>
      <c r="D1" s="8"/>
      <c r="E1" s="8"/>
      <c r="F1" s="8"/>
      <c r="G1" s="8"/>
      <c r="H1" s="8"/>
      <c r="I1" s="8"/>
      <c r="J1" s="8"/>
      <c r="L1" s="4" t="s">
        <v>107</v>
      </c>
      <c r="M1" s="4" t="s">
        <v>107</v>
      </c>
      <c r="N1" s="4" t="s">
        <v>107</v>
      </c>
    </row>
    <row r="2" spans="1:15" x14ac:dyDescent="0.25">
      <c r="A2" t="s">
        <v>419</v>
      </c>
      <c r="L2" s="4" t="s">
        <v>217</v>
      </c>
      <c r="M2" s="4" t="s">
        <v>217</v>
      </c>
      <c r="N2" s="4" t="s">
        <v>108</v>
      </c>
    </row>
    <row r="3" spans="1:15" x14ac:dyDescent="0.25">
      <c r="L3" s="4" t="s">
        <v>215</v>
      </c>
      <c r="M3" s="4" t="s">
        <v>216</v>
      </c>
      <c r="N3" s="4"/>
    </row>
    <row r="4" spans="1:15" x14ac:dyDescent="0.25">
      <c r="A4" t="s">
        <v>227</v>
      </c>
      <c r="B4" s="4" t="s">
        <v>416</v>
      </c>
      <c r="C4" t="s">
        <v>229</v>
      </c>
      <c r="L4" s="4" t="str">
        <f>TRIM(RIGHT(SUBSTITUTE(TRIM(RIGHT(SUBSTITUTE(Candidate!B4,"/",REPT(" ",100)),100)),"\",REPT(" ",100)),100))</f>
        <v>V01R01.RIBD19</v>
      </c>
      <c r="M4" s="4" t="str">
        <f>TRIM(LEFT(SUBSTITUTE(L4,".",REPT(" ",100)),100))</f>
        <v>V01R01</v>
      </c>
      <c r="N4" s="4" t="str">
        <f>M4</f>
        <v>V01R01</v>
      </c>
      <c r="O4" t="s">
        <v>220</v>
      </c>
    </row>
    <row r="5" spans="1:15" x14ac:dyDescent="0.25">
      <c r="A5" t="s">
        <v>9</v>
      </c>
      <c r="B5" s="4" t="str">
        <f>"'"&amp;A5&amp;"'!"&amp;"$A$1:$"&amp;CandidateFile&amp;"$500"</f>
        <v>'Candidate'!$A$1:$KH$500</v>
      </c>
      <c r="C5" s="4"/>
      <c r="D5" s="4"/>
      <c r="E5" t="s">
        <v>106</v>
      </c>
      <c r="L5" s="4" t="str">
        <f>TRIM(RIGHT(SUBSTITUTE(TRIM(RIGHT(SUBSTITUTE(Candidate!B5,"/",REPT(" ",100)),100)),"\",REPT(" ",100)),100))</f>
        <v>V01R01S.RIBD19</v>
      </c>
      <c r="M5" s="4" t="str">
        <f t="shared" ref="M5:M68" si="0">TRIM(LEFT(SUBSTITUTE(L5,".",REPT(" ",100)),100))</f>
        <v>V01R01S</v>
      </c>
      <c r="N5" s="4" t="str">
        <f t="shared" ref="N5:N68" si="1">M5</f>
        <v>V01R01S</v>
      </c>
    </row>
    <row r="6" spans="1:15" x14ac:dyDescent="0.25">
      <c r="A6" t="str">
        <f>A5&amp;"FileName"</f>
        <v>CandidateFileName</v>
      </c>
      <c r="B6" s="4" t="str">
        <f>"'"&amp;A5&amp;"Lookups'!"&amp;"$N$1:$N$500"</f>
        <v>'CandidateLookups'!$N$1:$N$500</v>
      </c>
      <c r="C6" s="4"/>
      <c r="D6" s="4"/>
      <c r="E6" t="s">
        <v>110</v>
      </c>
      <c r="L6" s="4" t="str">
        <f>TRIM(RIGHT(SUBSTITUTE(TRIM(RIGHT(SUBSTITUTE(Candidate!B6,"/",REPT(" ",100)),100)),"\",REPT(" ",100)),100))</f>
        <v>V01R02.RIBD19</v>
      </c>
      <c r="M6" s="4" t="str">
        <f t="shared" si="0"/>
        <v>V01R02</v>
      </c>
      <c r="N6" s="4" t="str">
        <f t="shared" si="1"/>
        <v>V01R02</v>
      </c>
      <c r="O6" t="s">
        <v>418</v>
      </c>
    </row>
    <row r="7" spans="1:15" x14ac:dyDescent="0.25">
      <c r="L7" s="4" t="str">
        <f>TRIM(RIGHT(SUBSTITUTE(TRIM(RIGHT(SUBSTITUTE(Candidate!B7,"/",REPT(" ",100)),100)),"\",REPT(" ",100)),100))</f>
        <v>V01R02S.RIBD19</v>
      </c>
      <c r="M7" s="4" t="str">
        <f t="shared" si="0"/>
        <v>V01R02S</v>
      </c>
      <c r="N7" s="4" t="str">
        <f t="shared" si="1"/>
        <v>V01R02S</v>
      </c>
      <c r="O7" t="str">
        <f>IF(LEFT(RIGHT(Reference!CO7,2),1)&lt;&gt;"/","",RIGHT(Reference!CO7,6))</f>
        <v/>
      </c>
    </row>
    <row r="8" spans="1:15" x14ac:dyDescent="0.25">
      <c r="B8" t="s">
        <v>108</v>
      </c>
      <c r="L8" s="4" t="str">
        <f>TRIM(RIGHT(SUBSTITUTE(TRIM(RIGHT(SUBSTITUTE(Candidate!B8,"/",REPT(" ",100)),100)),"\",REPT(" ",100)),100))</f>
        <v>V01R03.RIBD19</v>
      </c>
      <c r="M8" s="4" t="str">
        <f t="shared" si="0"/>
        <v>V01R03</v>
      </c>
      <c r="N8" s="4" t="str">
        <f t="shared" si="1"/>
        <v>V01R03</v>
      </c>
      <c r="O8" t="s">
        <v>218</v>
      </c>
    </row>
    <row r="9" spans="1:15" x14ac:dyDescent="0.25">
      <c r="B9" t="s">
        <v>109</v>
      </c>
      <c r="L9" s="4" t="str">
        <f>TRIM(RIGHT(SUBSTITUTE(TRIM(RIGHT(SUBSTITUTE(Candidate!B9,"/",REPT(" ",100)),100)),"\",REPT(" ",100)),100))</f>
        <v>V01R03S.RIBD19</v>
      </c>
      <c r="M9" s="4" t="str">
        <f t="shared" si="0"/>
        <v>V01R03S</v>
      </c>
      <c r="N9" s="4" t="str">
        <f t="shared" si="1"/>
        <v>V01R03S</v>
      </c>
      <c r="O9" t="s">
        <v>219</v>
      </c>
    </row>
    <row r="10" spans="1:15" x14ac:dyDescent="0.25">
      <c r="A10" t="s">
        <v>93</v>
      </c>
      <c r="B10" s="4"/>
      <c r="L10" s="4" t="str">
        <f>TRIM(RIGHT(SUBSTITUTE(TRIM(RIGHT(SUBSTITUTE(Candidate!B10,"/",REPT(" ",100)),100)),"\",REPT(" ",100)),100))</f>
        <v>V01R04.RIBD19</v>
      </c>
      <c r="M10" s="4" t="str">
        <f t="shared" si="0"/>
        <v>V01R04</v>
      </c>
      <c r="N10" s="4" t="str">
        <f t="shared" si="1"/>
        <v>V01R04</v>
      </c>
    </row>
    <row r="11" spans="1:15" x14ac:dyDescent="0.25">
      <c r="A11" t="str">
        <f>A$5&amp;A10&amp;"SpcHeat"</f>
        <v>CandidateProposedSpcHeat</v>
      </c>
      <c r="B11" s="4">
        <v>35</v>
      </c>
      <c r="L11" s="4" t="str">
        <f>TRIM(RIGHT(SUBSTITUTE(TRIM(RIGHT(SUBSTITUTE(Candidate!B11,"/",REPT(" ",100)),100)),"\",REPT(" ",100)),100))</f>
        <v>V01R04S.RIBD19</v>
      </c>
      <c r="M11" s="4" t="str">
        <f t="shared" si="0"/>
        <v>V01R04S</v>
      </c>
      <c r="N11" s="4" t="str">
        <f t="shared" si="1"/>
        <v>V01R04S</v>
      </c>
    </row>
    <row r="12" spans="1:15" x14ac:dyDescent="0.25">
      <c r="A12" t="str">
        <f>A$5&amp;A10&amp;"SpcCool"</f>
        <v>CandidateProposedSpcCool</v>
      </c>
      <c r="B12" s="4">
        <v>36</v>
      </c>
      <c r="L12" s="4" t="str">
        <f>TRIM(RIGHT(SUBSTITUTE(TRIM(RIGHT(SUBSTITUTE(Candidate!B12,"/",REPT(" ",100)),100)),"\",REPT(" ",100)),100))</f>
        <v>V01R05.RIBD19</v>
      </c>
      <c r="M12" s="4" t="str">
        <f t="shared" si="0"/>
        <v>V01R05</v>
      </c>
      <c r="N12" s="4" t="str">
        <f t="shared" si="1"/>
        <v>V01R05</v>
      </c>
    </row>
    <row r="13" spans="1:15" x14ac:dyDescent="0.25">
      <c r="A13" t="str">
        <f>A$5&amp;A10&amp;"IAQVent"</f>
        <v>CandidateProposedIAQVent</v>
      </c>
      <c r="B13" s="4">
        <v>37</v>
      </c>
      <c r="L13" s="4" t="str">
        <f>TRIM(RIGHT(SUBSTITUTE(TRIM(RIGHT(SUBSTITUTE(Candidate!B13,"/",REPT(" ",100)),100)),"\",REPT(" ",100)),100))</f>
        <v>V01R05S.RIBD19</v>
      </c>
      <c r="M13" s="4" t="str">
        <f t="shared" si="0"/>
        <v>V01R05S</v>
      </c>
      <c r="N13" s="4" t="str">
        <f t="shared" si="1"/>
        <v>V01R05S</v>
      </c>
    </row>
    <row r="14" spans="1:15" x14ac:dyDescent="0.25">
      <c r="A14" t="str">
        <f>A$5&amp;A10&amp;"OtherHVAC"</f>
        <v>CandidateProposedOtherHVAC</v>
      </c>
      <c r="B14" s="4">
        <v>0</v>
      </c>
      <c r="L14" s="4" t="str">
        <f>TRIM(RIGHT(SUBSTITUTE(TRIM(RIGHT(SUBSTITUTE(Candidate!B14,"/",REPT(" ",100)),100)),"\",REPT(" ",100)),100))</f>
        <v>V01R06.RIBD19</v>
      </c>
      <c r="M14" s="4" t="str">
        <f t="shared" si="0"/>
        <v>V01R06</v>
      </c>
      <c r="N14" s="4" t="str">
        <f t="shared" si="1"/>
        <v>V01R06</v>
      </c>
    </row>
    <row r="15" spans="1:15" x14ac:dyDescent="0.25">
      <c r="A15" t="str">
        <f>A$5&amp;A10&amp;"WtrHeat"</f>
        <v>CandidateProposedWtrHeat</v>
      </c>
      <c r="B15" s="4">
        <v>38</v>
      </c>
      <c r="L15" s="4" t="str">
        <f>TRIM(RIGHT(SUBSTITUTE(TRIM(RIGHT(SUBSTITUTE(Candidate!B15,"/",REPT(" ",100)),100)),"\",REPT(" ",100)),100))</f>
        <v>V01R06S.RIBD19</v>
      </c>
      <c r="M15" s="4" t="str">
        <f t="shared" si="0"/>
        <v>V01R06S</v>
      </c>
      <c r="N15" s="4" t="str">
        <f t="shared" si="1"/>
        <v>V01R06S</v>
      </c>
    </row>
    <row r="16" spans="1:15" x14ac:dyDescent="0.25">
      <c r="A16" t="str">
        <f>A$5&amp;A10&amp;"SelfUtilization"</f>
        <v>CandidateProposedSelfUtilization</v>
      </c>
      <c r="B16" s="4">
        <v>39</v>
      </c>
      <c r="L16" s="4" t="str">
        <f>TRIM(RIGHT(SUBSTITUTE(TRIM(RIGHT(SUBSTITUTE(Candidate!B16,"/",REPT(" ",100)),100)),"\",REPT(" ",100)),100))</f>
        <v>V01R07.RIBD19</v>
      </c>
      <c r="M16" s="4" t="str">
        <f t="shared" si="0"/>
        <v>V01R07</v>
      </c>
      <c r="N16" s="4" t="str">
        <f t="shared" si="1"/>
        <v>V01R07</v>
      </c>
    </row>
    <row r="17" spans="1:14" x14ac:dyDescent="0.25">
      <c r="A17" t="str">
        <f>A$5&amp;A10&amp;"Solar"</f>
        <v>CandidateProposedSolar</v>
      </c>
      <c r="B17" s="4">
        <v>40</v>
      </c>
      <c r="L17" s="4" t="str">
        <f>TRIM(RIGHT(SUBSTITUTE(TRIM(RIGHT(SUBSTITUTE(Candidate!B17,"/",REPT(" ",100)),100)),"\",REPT(" ",100)),100))</f>
        <v>V01R07S.RIBD19</v>
      </c>
      <c r="M17" s="4" t="str">
        <f t="shared" si="0"/>
        <v>V01R07S</v>
      </c>
      <c r="N17" s="4" t="str">
        <f t="shared" si="1"/>
        <v>V01R07S</v>
      </c>
    </row>
    <row r="18" spans="1:14" x14ac:dyDescent="0.25">
      <c r="A18" t="str">
        <f>A$5&amp;A10&amp;"Total"</f>
        <v>CandidateProposedTotal</v>
      </c>
      <c r="B18" s="4">
        <v>48</v>
      </c>
      <c r="C18" t="s">
        <v>500</v>
      </c>
      <c r="L18" s="4" t="str">
        <f>TRIM(RIGHT(SUBSTITUTE(TRIM(RIGHT(SUBSTITUTE(Candidate!B18,"/",REPT(" ",100)),100)),"\",REPT(" ",100)),100))</f>
        <v>V01R08.RIBD19</v>
      </c>
      <c r="M18" s="4" t="str">
        <f t="shared" si="0"/>
        <v>V01R08</v>
      </c>
      <c r="N18" s="4" t="str">
        <f t="shared" si="1"/>
        <v>V01R08</v>
      </c>
    </row>
    <row r="19" spans="1:14" x14ac:dyDescent="0.25">
      <c r="A19" t="str">
        <f>A$5&amp;A10&amp;"EDReff"</f>
        <v>CandidateProposedEDReff</v>
      </c>
      <c r="B19" s="4">
        <v>247</v>
      </c>
      <c r="L19" s="4" t="str">
        <f>TRIM(RIGHT(SUBSTITUTE(TRIM(RIGHT(SUBSTITUTE(Candidate!B19,"/",REPT(" ",100)),100)),"\",REPT(" ",100)),100))</f>
        <v>V01R08S.RIBD19</v>
      </c>
      <c r="M19" s="4" t="str">
        <f t="shared" si="0"/>
        <v>V01R08S</v>
      </c>
      <c r="N19" s="4" t="str">
        <f t="shared" si="1"/>
        <v>V01R08S</v>
      </c>
    </row>
    <row r="20" spans="1:14" x14ac:dyDescent="0.25">
      <c r="A20" t="str">
        <f>A$5&amp;A10&amp;"EDRflex"</f>
        <v>CandidateProposedEDRflex</v>
      </c>
      <c r="B20" s="4">
        <v>248</v>
      </c>
      <c r="L20" s="4" t="str">
        <f>TRIM(RIGHT(SUBSTITUTE(TRIM(RIGHT(SUBSTITUTE(Candidate!B20,"/",REPT(" ",100)),100)),"\",REPT(" ",100)),100))</f>
        <v>V01R09.RIBD19</v>
      </c>
      <c r="M20" s="4" t="str">
        <f t="shared" si="0"/>
        <v>V01R09</v>
      </c>
      <c r="N20" s="4" t="str">
        <f t="shared" si="1"/>
        <v>V01R09</v>
      </c>
    </row>
    <row r="21" spans="1:14" x14ac:dyDescent="0.25">
      <c r="A21" t="str">
        <f>A$5&amp;A10&amp;"EDRtot"</f>
        <v>CandidateProposedEDRtot</v>
      </c>
      <c r="B21" s="4">
        <v>249</v>
      </c>
      <c r="L21" s="4" t="str">
        <f>TRIM(RIGHT(SUBSTITUTE(TRIM(RIGHT(SUBSTITUTE(Candidate!B21,"/",REPT(" ",100)),100)),"\",REPT(" ",100)),100))</f>
        <v>V01R09S.RIBD19</v>
      </c>
      <c r="M21" s="4" t="str">
        <f t="shared" si="0"/>
        <v>V01R09S</v>
      </c>
      <c r="N21" s="4" t="str">
        <f t="shared" si="1"/>
        <v>V01R09S</v>
      </c>
    </row>
    <row r="22" spans="1:14" x14ac:dyDescent="0.25">
      <c r="A22" t="str">
        <f>A$5&amp;A10&amp;"Pvsize"</f>
        <v>CandidateProposedPvsize</v>
      </c>
      <c r="B22" s="4">
        <v>273</v>
      </c>
      <c r="L22" s="4" t="str">
        <f>TRIM(RIGHT(SUBSTITUTE(TRIM(RIGHT(SUBSTITUTE(Candidate!B22,"/",REPT(" ",100)),100)),"\",REPT(" ",100)),100))</f>
        <v>V01R10.RIBD19</v>
      </c>
      <c r="M22" s="4" t="str">
        <f t="shared" si="0"/>
        <v>V01R10</v>
      </c>
      <c r="N22" s="4" t="str">
        <f t="shared" si="1"/>
        <v>V01R10</v>
      </c>
    </row>
    <row r="23" spans="1:14" x14ac:dyDescent="0.25">
      <c r="A23" t="s">
        <v>94</v>
      </c>
      <c r="B23" s="4"/>
      <c r="L23" s="4" t="str">
        <f>TRIM(RIGHT(SUBSTITUTE(TRIM(RIGHT(SUBSTITUTE(Candidate!B23,"/",REPT(" ",100)),100)),"\",REPT(" ",100)),100))</f>
        <v>V01R10S.RIBD19</v>
      </c>
      <c r="M23" s="4" t="str">
        <f t="shared" si="0"/>
        <v>V01R10S</v>
      </c>
      <c r="N23" s="4" t="str">
        <f t="shared" si="1"/>
        <v>V01R10S</v>
      </c>
    </row>
    <row r="24" spans="1:14" x14ac:dyDescent="0.25">
      <c r="A24" t="str">
        <f>A$5&amp;A23&amp;"SpcHeat"</f>
        <v>CandidateStandardSpcHeat</v>
      </c>
      <c r="B24" s="4">
        <v>91</v>
      </c>
      <c r="L24" s="4" t="str">
        <f>TRIM(RIGHT(SUBSTITUTE(TRIM(RIGHT(SUBSTITUTE(Candidate!B24,"/",REPT(" ",100)),100)),"\",REPT(" ",100)),100))</f>
        <v>V01R11.RIBD19</v>
      </c>
      <c r="M24" s="4" t="str">
        <f t="shared" si="0"/>
        <v>V01R11</v>
      </c>
      <c r="N24" s="4" t="str">
        <f t="shared" si="1"/>
        <v>V01R11</v>
      </c>
    </row>
    <row r="25" spans="1:14" x14ac:dyDescent="0.25">
      <c r="A25" t="str">
        <f>A$5&amp;A23&amp;"SpcCool"</f>
        <v>CandidateStandardSpcCool</v>
      </c>
      <c r="B25" s="4">
        <v>92</v>
      </c>
      <c r="L25" s="4" t="str">
        <f>TRIM(RIGHT(SUBSTITUTE(TRIM(RIGHT(SUBSTITUTE(Candidate!B25,"/",REPT(" ",100)),100)),"\",REPT(" ",100)),100))</f>
        <v>V01R11S.RIBD19</v>
      </c>
      <c r="M25" s="4" t="str">
        <f t="shared" si="0"/>
        <v>V01R11S</v>
      </c>
      <c r="N25" s="4" t="str">
        <f t="shared" si="1"/>
        <v>V01R11S</v>
      </c>
    </row>
    <row r="26" spans="1:14" x14ac:dyDescent="0.25">
      <c r="A26" t="str">
        <f>A$5&amp;A23&amp;"IAQVent"</f>
        <v>CandidateStandardIAQVent</v>
      </c>
      <c r="B26" s="4">
        <v>93</v>
      </c>
      <c r="L26" s="4" t="str">
        <f>TRIM(RIGHT(SUBSTITUTE(TRIM(RIGHT(SUBSTITUTE(Candidate!B26,"/",REPT(" ",100)),100)),"\",REPT(" ",100)),100))</f>
        <v>V01R12.RIBD19</v>
      </c>
      <c r="M26" s="4" t="str">
        <f t="shared" si="0"/>
        <v>V01R12</v>
      </c>
      <c r="N26" s="4" t="str">
        <f t="shared" si="1"/>
        <v>V01R12</v>
      </c>
    </row>
    <row r="27" spans="1:14" x14ac:dyDescent="0.25">
      <c r="A27" t="str">
        <f>A$5&amp;A23&amp;"OtherHVAC"</f>
        <v>CandidateStandardOtherHVAC</v>
      </c>
      <c r="B27" s="4">
        <v>0</v>
      </c>
      <c r="L27" s="4" t="str">
        <f>TRIM(RIGHT(SUBSTITUTE(TRIM(RIGHT(SUBSTITUTE(Candidate!B27,"/",REPT(" ",100)),100)),"\",REPT(" ",100)),100))</f>
        <v>V01R12S.RIBD19</v>
      </c>
      <c r="M27" s="4" t="str">
        <f t="shared" si="0"/>
        <v>V01R12S</v>
      </c>
      <c r="N27" s="4" t="str">
        <f t="shared" si="1"/>
        <v>V01R12S</v>
      </c>
    </row>
    <row r="28" spans="1:14" x14ac:dyDescent="0.25">
      <c r="A28" t="str">
        <f>A$5&amp;A23&amp;"WtrHeat"</f>
        <v>CandidateStandardWtrHeat</v>
      </c>
      <c r="B28" s="4">
        <v>94</v>
      </c>
      <c r="L28" s="4" t="str">
        <f>TRIM(RIGHT(SUBSTITUTE(TRIM(RIGHT(SUBSTITUTE(Candidate!B28,"/",REPT(" ",100)),100)),"\",REPT(" ",100)),100))</f>
        <v>V01R13.RIBD19</v>
      </c>
      <c r="M28" s="4" t="str">
        <f t="shared" si="0"/>
        <v>V01R13</v>
      </c>
      <c r="N28" s="4" t="str">
        <f t="shared" si="1"/>
        <v>V01R13</v>
      </c>
    </row>
    <row r="29" spans="1:14" x14ac:dyDescent="0.25">
      <c r="A29" t="str">
        <f>A$5&amp;A23&amp;"SelfUtilization"</f>
        <v>CandidateStandardSelfUtilization</v>
      </c>
      <c r="B29" s="4">
        <v>0</v>
      </c>
      <c r="L29" s="4" t="str">
        <f>TRIM(RIGHT(SUBSTITUTE(TRIM(RIGHT(SUBSTITUTE(Candidate!B29,"/",REPT(" ",100)),100)),"\",REPT(" ",100)),100))</f>
        <v>V01R13S.RIBD19</v>
      </c>
      <c r="M29" s="4" t="str">
        <f t="shared" si="0"/>
        <v>V01R13S</v>
      </c>
      <c r="N29" s="4" t="str">
        <f t="shared" si="1"/>
        <v>V01R13S</v>
      </c>
    </row>
    <row r="30" spans="1:14" x14ac:dyDescent="0.25">
      <c r="A30" t="str">
        <f>A$5&amp;A23&amp;"Solar"</f>
        <v>CandidateStandardSolar</v>
      </c>
      <c r="B30" s="4">
        <v>95</v>
      </c>
      <c r="L30" s="4" t="str">
        <f>TRIM(RIGHT(SUBSTITUTE(TRIM(RIGHT(SUBSTITUTE(Candidate!B30,"/",REPT(" ",100)),100)),"\",REPT(" ",100)),100))</f>
        <v>V01R14.RIBD19</v>
      </c>
      <c r="M30" s="4" t="str">
        <f t="shared" si="0"/>
        <v>V01R14</v>
      </c>
      <c r="N30" s="4" t="str">
        <f t="shared" si="1"/>
        <v>V01R14</v>
      </c>
    </row>
    <row r="31" spans="1:14" x14ac:dyDescent="0.25">
      <c r="A31" t="str">
        <f>A$5&amp;A23&amp;"Total"</f>
        <v>CandidateStandardTotal</v>
      </c>
      <c r="B31" s="4">
        <v>101</v>
      </c>
      <c r="L31" s="4" t="str">
        <f>TRIM(RIGHT(SUBSTITUTE(TRIM(RIGHT(SUBSTITUTE(Candidate!B31,"/",REPT(" ",100)),100)),"\",REPT(" ",100)),100))</f>
        <v>V01R14S.RIBD19</v>
      </c>
      <c r="M31" s="4" t="str">
        <f t="shared" si="0"/>
        <v>V01R14S</v>
      </c>
      <c r="N31" s="4" t="str">
        <f t="shared" si="1"/>
        <v>V01R14S</v>
      </c>
    </row>
    <row r="32" spans="1:14" x14ac:dyDescent="0.25">
      <c r="A32" t="str">
        <f>A$5&amp;A23&amp;"EDReff"</f>
        <v>CandidateStandardEDReff</v>
      </c>
      <c r="B32" s="4">
        <v>250</v>
      </c>
      <c r="L32" s="4" t="str">
        <f>TRIM(RIGHT(SUBSTITUTE(TRIM(RIGHT(SUBSTITUTE(Candidate!B32,"/",REPT(" ",100)),100)),"\",REPT(" ",100)),100))</f>
        <v>V01R15.RIBD19</v>
      </c>
      <c r="M32" s="4" t="str">
        <f t="shared" si="0"/>
        <v>V01R15</v>
      </c>
      <c r="N32" s="4" t="str">
        <f t="shared" si="1"/>
        <v>V01R15</v>
      </c>
    </row>
    <row r="33" spans="1:14" x14ac:dyDescent="0.25">
      <c r="A33" t="str">
        <f>A$5&amp;A23&amp;"EDRflex"</f>
        <v>CandidateStandardEDRflex</v>
      </c>
      <c r="B33" s="4">
        <v>251</v>
      </c>
      <c r="L33" s="4" t="str">
        <f>TRIM(RIGHT(SUBSTITUTE(TRIM(RIGHT(SUBSTITUTE(Candidate!B33,"/",REPT(" ",100)),100)),"\",REPT(" ",100)),100))</f>
        <v>V01R15S.RIBD19</v>
      </c>
      <c r="M33" s="4" t="str">
        <f t="shared" si="0"/>
        <v>V01R15S</v>
      </c>
      <c r="N33" s="4" t="str">
        <f t="shared" si="1"/>
        <v>V01R15S</v>
      </c>
    </row>
    <row r="34" spans="1:14" x14ac:dyDescent="0.25">
      <c r="A34" t="str">
        <f>A$5&amp;A23&amp;"EDRtot"</f>
        <v>CandidateStandardEDRtot</v>
      </c>
      <c r="B34" s="4">
        <v>252</v>
      </c>
      <c r="L34" s="4" t="str">
        <f>TRIM(RIGHT(SUBSTITUTE(TRIM(RIGHT(SUBSTITUTE(Candidate!B34,"/",REPT(" ",100)),100)),"\",REPT(" ",100)),100))</f>
        <v>V01R16.RIBD19</v>
      </c>
      <c r="M34" s="4" t="str">
        <f t="shared" si="0"/>
        <v>V01R16</v>
      </c>
      <c r="N34" s="4" t="str">
        <f t="shared" si="1"/>
        <v>V01R16</v>
      </c>
    </row>
    <row r="35" spans="1:14" x14ac:dyDescent="0.25">
      <c r="A35" t="str">
        <f>A$5&amp;A23&amp;"Pvsize"</f>
        <v>CandidateStandardPvsize</v>
      </c>
      <c r="B35" s="4">
        <v>277</v>
      </c>
      <c r="L35" s="4" t="str">
        <f>TRIM(RIGHT(SUBSTITUTE(TRIM(RIGHT(SUBSTITUTE(Candidate!B35,"/",REPT(" ",100)),100)),"\",REPT(" ",100)),100))</f>
        <v>V01R16S.RIBD19</v>
      </c>
      <c r="M35" s="4" t="str">
        <f t="shared" si="0"/>
        <v>V01R16S</v>
      </c>
      <c r="N35" s="4" t="str">
        <f t="shared" si="1"/>
        <v>V01R16S</v>
      </c>
    </row>
    <row r="36" spans="1:14" x14ac:dyDescent="0.25">
      <c r="L36" s="4" t="str">
        <f>TRIM(RIGHT(SUBSTITUTE(TRIM(RIGHT(SUBSTITUTE(Candidate!B36,"/",REPT(" ",100)),100)),"\",REPT(" ",100)),100))</f>
        <v>V02R01.RIBD19</v>
      </c>
      <c r="M36" s="4" t="str">
        <f t="shared" si="0"/>
        <v>V02R01</v>
      </c>
      <c r="N36" s="4" t="str">
        <f t="shared" si="1"/>
        <v>V02R01</v>
      </c>
    </row>
    <row r="37" spans="1:14" x14ac:dyDescent="0.25">
      <c r="L37" s="4" t="str">
        <f>TRIM(RIGHT(SUBSTITUTE(TRIM(RIGHT(SUBSTITUTE(Candidate!B37,"/",REPT(" ",100)),100)),"\",REPT(" ",100)),100))</f>
        <v>V02R01S.RIBD19</v>
      </c>
      <c r="M37" s="4" t="str">
        <f t="shared" si="0"/>
        <v>V02R01S</v>
      </c>
      <c r="N37" s="4" t="str">
        <f t="shared" si="1"/>
        <v>V02R01S</v>
      </c>
    </row>
    <row r="38" spans="1:14" x14ac:dyDescent="0.25">
      <c r="L38" s="4" t="str">
        <f>TRIM(RIGHT(SUBSTITUTE(TRIM(RIGHT(SUBSTITUTE(Candidate!B38,"/",REPT(" ",100)),100)),"\",REPT(" ",100)),100))</f>
        <v>V02R02.RIBD19</v>
      </c>
      <c r="M38" s="4" t="str">
        <f t="shared" si="0"/>
        <v>V02R02</v>
      </c>
      <c r="N38" s="4" t="str">
        <f t="shared" si="1"/>
        <v>V02R02</v>
      </c>
    </row>
    <row r="39" spans="1:14" x14ac:dyDescent="0.25">
      <c r="L39" s="4" t="str">
        <f>TRIM(RIGHT(SUBSTITUTE(TRIM(RIGHT(SUBSTITUTE(Candidate!B39,"/",REPT(" ",100)),100)),"\",REPT(" ",100)),100))</f>
        <v>V02R02S.RIBD19</v>
      </c>
      <c r="M39" s="4" t="str">
        <f t="shared" si="0"/>
        <v>V02R02S</v>
      </c>
      <c r="N39" s="4" t="str">
        <f t="shared" si="1"/>
        <v>V02R02S</v>
      </c>
    </row>
    <row r="40" spans="1:14" x14ac:dyDescent="0.25">
      <c r="L40" s="4" t="str">
        <f>TRIM(RIGHT(SUBSTITUTE(TRIM(RIGHT(SUBSTITUTE(Candidate!B40,"/",REPT(" ",100)),100)),"\",REPT(" ",100)),100))</f>
        <v>V02R03.RIBD19</v>
      </c>
      <c r="M40" s="4" t="str">
        <f t="shared" si="0"/>
        <v>V02R03</v>
      </c>
      <c r="N40" s="4" t="str">
        <f t="shared" si="1"/>
        <v>V02R03</v>
      </c>
    </row>
    <row r="41" spans="1:14" x14ac:dyDescent="0.25">
      <c r="L41" s="4" t="str">
        <f>TRIM(RIGHT(SUBSTITUTE(TRIM(RIGHT(SUBSTITUTE(Candidate!B41,"/",REPT(" ",100)),100)),"\",REPT(" ",100)),100))</f>
        <v>V02R03S.RIBD19</v>
      </c>
      <c r="M41" s="4" t="str">
        <f t="shared" si="0"/>
        <v>V02R03S</v>
      </c>
      <c r="N41" s="4" t="str">
        <f t="shared" si="1"/>
        <v>V02R03S</v>
      </c>
    </row>
    <row r="42" spans="1:14" x14ac:dyDescent="0.25">
      <c r="L42" s="4" t="str">
        <f>TRIM(RIGHT(SUBSTITUTE(TRIM(RIGHT(SUBSTITUTE(Candidate!B42,"/",REPT(" ",100)),100)),"\",REPT(" ",100)),100))</f>
        <v>V02R04.RIBD19</v>
      </c>
      <c r="M42" s="4" t="str">
        <f t="shared" si="0"/>
        <v>V02R04</v>
      </c>
      <c r="N42" s="4" t="str">
        <f t="shared" si="1"/>
        <v>V02R04</v>
      </c>
    </row>
    <row r="43" spans="1:14" x14ac:dyDescent="0.25">
      <c r="L43" s="4" t="str">
        <f>TRIM(RIGHT(SUBSTITUTE(TRIM(RIGHT(SUBSTITUTE(Candidate!B43,"/",REPT(" ",100)),100)),"\",REPT(" ",100)),100))</f>
        <v>V02R04S.RIBD19</v>
      </c>
      <c r="M43" s="4" t="str">
        <f t="shared" si="0"/>
        <v>V02R04S</v>
      </c>
      <c r="N43" s="4" t="str">
        <f t="shared" si="1"/>
        <v>V02R04S</v>
      </c>
    </row>
    <row r="44" spans="1:14" x14ac:dyDescent="0.25">
      <c r="L44" s="4" t="str">
        <f>TRIM(RIGHT(SUBSTITUTE(TRIM(RIGHT(SUBSTITUTE(Candidate!B44,"/",REPT(" ",100)),100)),"\",REPT(" ",100)),100))</f>
        <v>V02R05.RIBD19</v>
      </c>
      <c r="M44" s="4" t="str">
        <f t="shared" si="0"/>
        <v>V02R05</v>
      </c>
      <c r="N44" s="4" t="str">
        <f t="shared" si="1"/>
        <v>V02R05</v>
      </c>
    </row>
    <row r="45" spans="1:14" x14ac:dyDescent="0.25">
      <c r="L45" s="4" t="str">
        <f>TRIM(RIGHT(SUBSTITUTE(TRIM(RIGHT(SUBSTITUTE(Candidate!B45,"/",REPT(" ",100)),100)),"\",REPT(" ",100)),100))</f>
        <v>V02R05S.RIBD19</v>
      </c>
      <c r="M45" s="4" t="str">
        <f t="shared" si="0"/>
        <v>V02R05S</v>
      </c>
      <c r="N45" s="4" t="str">
        <f t="shared" si="1"/>
        <v>V02R05S</v>
      </c>
    </row>
    <row r="46" spans="1:14" x14ac:dyDescent="0.25">
      <c r="L46" s="4" t="str">
        <f>TRIM(RIGHT(SUBSTITUTE(TRIM(RIGHT(SUBSTITUTE(Candidate!B46,"/",REPT(" ",100)),100)),"\",REPT(" ",100)),100))</f>
        <v>V02R06.RIBD19</v>
      </c>
      <c r="M46" s="4" t="str">
        <f t="shared" si="0"/>
        <v>V02R06</v>
      </c>
      <c r="N46" s="4" t="str">
        <f t="shared" si="1"/>
        <v>V02R06</v>
      </c>
    </row>
    <row r="47" spans="1:14" x14ac:dyDescent="0.25">
      <c r="L47" s="4" t="str">
        <f>TRIM(RIGHT(SUBSTITUTE(TRIM(RIGHT(SUBSTITUTE(Candidate!B47,"/",REPT(" ",100)),100)),"\",REPT(" ",100)),100))</f>
        <v>V02R06S.RIBD19</v>
      </c>
      <c r="M47" s="4" t="str">
        <f t="shared" si="0"/>
        <v>V02R06S</v>
      </c>
      <c r="N47" s="4" t="str">
        <f t="shared" si="1"/>
        <v>V02R06S</v>
      </c>
    </row>
    <row r="48" spans="1:14" x14ac:dyDescent="0.25">
      <c r="L48" s="4" t="str">
        <f>TRIM(RIGHT(SUBSTITUTE(TRIM(RIGHT(SUBSTITUTE(Candidate!B48,"/",REPT(" ",100)),100)),"\",REPT(" ",100)),100))</f>
        <v>V02R07.RIBD19</v>
      </c>
      <c r="M48" s="4" t="str">
        <f t="shared" si="0"/>
        <v>V02R07</v>
      </c>
      <c r="N48" s="4" t="str">
        <f t="shared" si="1"/>
        <v>V02R07</v>
      </c>
    </row>
    <row r="49" spans="12:14" x14ac:dyDescent="0.25">
      <c r="L49" s="4" t="str">
        <f>TRIM(RIGHT(SUBSTITUTE(TRIM(RIGHT(SUBSTITUTE(Candidate!B49,"/",REPT(" ",100)),100)),"\",REPT(" ",100)),100))</f>
        <v>V02R07S.RIBD19</v>
      </c>
      <c r="M49" s="4" t="str">
        <f t="shared" si="0"/>
        <v>V02R07S</v>
      </c>
      <c r="N49" s="4" t="str">
        <f t="shared" si="1"/>
        <v>V02R07S</v>
      </c>
    </row>
    <row r="50" spans="12:14" x14ac:dyDescent="0.25">
      <c r="L50" s="4" t="str">
        <f>TRIM(RIGHT(SUBSTITUTE(TRIM(RIGHT(SUBSTITUTE(Candidate!B50,"/",REPT(" ",100)),100)),"\",REPT(" ",100)),100))</f>
        <v>V02R08.RIBD19</v>
      </c>
      <c r="M50" s="4" t="str">
        <f t="shared" si="0"/>
        <v>V02R08</v>
      </c>
      <c r="N50" s="4" t="str">
        <f t="shared" si="1"/>
        <v>V02R08</v>
      </c>
    </row>
    <row r="51" spans="12:14" x14ac:dyDescent="0.25">
      <c r="L51" s="4" t="str">
        <f>TRIM(RIGHT(SUBSTITUTE(TRIM(RIGHT(SUBSTITUTE(Candidate!B51,"/",REPT(" ",100)),100)),"\",REPT(" ",100)),100))</f>
        <v>V02R08S.RIBD19</v>
      </c>
      <c r="M51" s="4" t="str">
        <f t="shared" si="0"/>
        <v>V02R08S</v>
      </c>
      <c r="N51" s="4" t="str">
        <f t="shared" si="1"/>
        <v>V02R08S</v>
      </c>
    </row>
    <row r="52" spans="12:14" x14ac:dyDescent="0.25">
      <c r="L52" s="4" t="str">
        <f>TRIM(RIGHT(SUBSTITUTE(TRIM(RIGHT(SUBSTITUTE(Candidate!B52,"/",REPT(" ",100)),100)),"\",REPT(" ",100)),100))</f>
        <v>V02R09.RIBD19</v>
      </c>
      <c r="M52" s="4" t="str">
        <f t="shared" si="0"/>
        <v>V02R09</v>
      </c>
      <c r="N52" s="4" t="str">
        <f t="shared" si="1"/>
        <v>V02R09</v>
      </c>
    </row>
    <row r="53" spans="12:14" x14ac:dyDescent="0.25">
      <c r="L53" s="4" t="str">
        <f>TRIM(RIGHT(SUBSTITUTE(TRIM(RIGHT(SUBSTITUTE(Candidate!B53,"/",REPT(" ",100)),100)),"\",REPT(" ",100)),100))</f>
        <v>V02R09S.RIBD19</v>
      </c>
      <c r="M53" s="4" t="str">
        <f t="shared" si="0"/>
        <v>V02R09S</v>
      </c>
      <c r="N53" s="4" t="str">
        <f t="shared" si="1"/>
        <v>V02R09S</v>
      </c>
    </row>
    <row r="54" spans="12:14" x14ac:dyDescent="0.25">
      <c r="L54" s="4" t="str">
        <f>TRIM(RIGHT(SUBSTITUTE(TRIM(RIGHT(SUBSTITUTE(Candidate!B54,"/",REPT(" ",100)),100)),"\",REPT(" ",100)),100))</f>
        <v>V02R10.RIBD19</v>
      </c>
      <c r="M54" s="4" t="str">
        <f t="shared" si="0"/>
        <v>V02R10</v>
      </c>
      <c r="N54" s="4" t="str">
        <f t="shared" si="1"/>
        <v>V02R10</v>
      </c>
    </row>
    <row r="55" spans="12:14" x14ac:dyDescent="0.25">
      <c r="L55" s="4" t="str">
        <f>TRIM(RIGHT(SUBSTITUTE(TRIM(RIGHT(SUBSTITUTE(Candidate!B55,"/",REPT(" ",100)),100)),"\",REPT(" ",100)),100))</f>
        <v>V02R10S.RIBD19</v>
      </c>
      <c r="M55" s="4" t="str">
        <f t="shared" si="0"/>
        <v>V02R10S</v>
      </c>
      <c r="N55" s="4" t="str">
        <f t="shared" si="1"/>
        <v>V02R10S</v>
      </c>
    </row>
    <row r="56" spans="12:14" x14ac:dyDescent="0.25">
      <c r="L56" s="4" t="str">
        <f>TRIM(RIGHT(SUBSTITUTE(TRIM(RIGHT(SUBSTITUTE(Candidate!B56,"/",REPT(" ",100)),100)),"\",REPT(" ",100)),100))</f>
        <v>V02R11.RIBD19</v>
      </c>
      <c r="M56" s="4" t="str">
        <f t="shared" si="0"/>
        <v>V02R11</v>
      </c>
      <c r="N56" s="4" t="str">
        <f t="shared" si="1"/>
        <v>V02R11</v>
      </c>
    </row>
    <row r="57" spans="12:14" x14ac:dyDescent="0.25">
      <c r="L57" s="4" t="str">
        <f>TRIM(RIGHT(SUBSTITUTE(TRIM(RIGHT(SUBSTITUTE(Candidate!B57,"/",REPT(" ",100)),100)),"\",REPT(" ",100)),100))</f>
        <v>V02R11S.RIBD19</v>
      </c>
      <c r="M57" s="4" t="str">
        <f t="shared" si="0"/>
        <v>V02R11S</v>
      </c>
      <c r="N57" s="4" t="str">
        <f t="shared" si="1"/>
        <v>V02R11S</v>
      </c>
    </row>
    <row r="58" spans="12:14" x14ac:dyDescent="0.25">
      <c r="L58" s="4" t="str">
        <f>TRIM(RIGHT(SUBSTITUTE(TRIM(RIGHT(SUBSTITUTE(Candidate!B58,"/",REPT(" ",100)),100)),"\",REPT(" ",100)),100))</f>
        <v>V02R12.RIBD19</v>
      </c>
      <c r="M58" s="4" t="str">
        <f t="shared" si="0"/>
        <v>V02R12</v>
      </c>
      <c r="N58" s="4" t="str">
        <f t="shared" si="1"/>
        <v>V02R12</v>
      </c>
    </row>
    <row r="59" spans="12:14" x14ac:dyDescent="0.25">
      <c r="L59" s="4" t="str">
        <f>TRIM(RIGHT(SUBSTITUTE(TRIM(RIGHT(SUBSTITUTE(Candidate!B59,"/",REPT(" ",100)),100)),"\",REPT(" ",100)),100))</f>
        <v>V02R12S.RIBD19</v>
      </c>
      <c r="M59" s="4" t="str">
        <f t="shared" si="0"/>
        <v>V02R12S</v>
      </c>
      <c r="N59" s="4" t="str">
        <f t="shared" si="1"/>
        <v>V02R12S</v>
      </c>
    </row>
    <row r="60" spans="12:14" x14ac:dyDescent="0.25">
      <c r="L60" s="4" t="str">
        <f>TRIM(RIGHT(SUBSTITUTE(TRIM(RIGHT(SUBSTITUTE(Candidate!B60,"/",REPT(" ",100)),100)),"\",REPT(" ",100)),100))</f>
        <v>V02R13.RIBD19</v>
      </c>
      <c r="M60" s="4" t="str">
        <f t="shared" si="0"/>
        <v>V02R13</v>
      </c>
      <c r="N60" s="4" t="str">
        <f t="shared" si="1"/>
        <v>V02R13</v>
      </c>
    </row>
    <row r="61" spans="12:14" x14ac:dyDescent="0.25">
      <c r="L61" s="4" t="str">
        <f>TRIM(RIGHT(SUBSTITUTE(TRIM(RIGHT(SUBSTITUTE(Candidate!B61,"/",REPT(" ",100)),100)),"\",REPT(" ",100)),100))</f>
        <v>V02R13S.RIBD19</v>
      </c>
      <c r="M61" s="4" t="str">
        <f t="shared" si="0"/>
        <v>V02R13S</v>
      </c>
      <c r="N61" s="4" t="str">
        <f t="shared" si="1"/>
        <v>V02R13S</v>
      </c>
    </row>
    <row r="62" spans="12:14" x14ac:dyDescent="0.25">
      <c r="L62" s="4" t="str">
        <f>TRIM(RIGHT(SUBSTITUTE(TRIM(RIGHT(SUBSTITUTE(Candidate!B62,"/",REPT(" ",100)),100)),"\",REPT(" ",100)),100))</f>
        <v>V02R14.RIBD19</v>
      </c>
      <c r="M62" s="4" t="str">
        <f t="shared" si="0"/>
        <v>V02R14</v>
      </c>
      <c r="N62" s="4" t="str">
        <f t="shared" si="1"/>
        <v>V02R14</v>
      </c>
    </row>
    <row r="63" spans="12:14" x14ac:dyDescent="0.25">
      <c r="L63" s="4" t="str">
        <f>TRIM(RIGHT(SUBSTITUTE(TRIM(RIGHT(SUBSTITUTE(Candidate!B63,"/",REPT(" ",100)),100)),"\",REPT(" ",100)),100))</f>
        <v>V02R14S.RIBD19</v>
      </c>
      <c r="M63" s="4" t="str">
        <f t="shared" si="0"/>
        <v>V02R14S</v>
      </c>
      <c r="N63" s="4" t="str">
        <f t="shared" si="1"/>
        <v>V02R14S</v>
      </c>
    </row>
    <row r="64" spans="12:14" x14ac:dyDescent="0.25">
      <c r="L64" s="4" t="str">
        <f>TRIM(RIGHT(SUBSTITUTE(TRIM(RIGHT(SUBSTITUTE(Candidate!B64,"/",REPT(" ",100)),100)),"\",REPT(" ",100)),100))</f>
        <v>V02R15.RIBD19</v>
      </c>
      <c r="M64" s="4" t="str">
        <f t="shared" si="0"/>
        <v>V02R15</v>
      </c>
      <c r="N64" s="4" t="str">
        <f t="shared" si="1"/>
        <v>V02R15</v>
      </c>
    </row>
    <row r="65" spans="12:14" x14ac:dyDescent="0.25">
      <c r="L65" s="4" t="str">
        <f>TRIM(RIGHT(SUBSTITUTE(TRIM(RIGHT(SUBSTITUTE(Candidate!B65,"/",REPT(" ",100)),100)),"\",REPT(" ",100)),100))</f>
        <v>V02R15S.RIBD19</v>
      </c>
      <c r="M65" s="4" t="str">
        <f t="shared" si="0"/>
        <v>V02R15S</v>
      </c>
      <c r="N65" s="4" t="str">
        <f t="shared" si="1"/>
        <v>V02R15S</v>
      </c>
    </row>
    <row r="66" spans="12:14" x14ac:dyDescent="0.25">
      <c r="L66" s="4" t="str">
        <f>TRIM(RIGHT(SUBSTITUTE(TRIM(RIGHT(SUBSTITUTE(Candidate!B66,"/",REPT(" ",100)),100)),"\",REPT(" ",100)),100))</f>
        <v>V02R16.RIBD19</v>
      </c>
      <c r="M66" s="4" t="str">
        <f t="shared" si="0"/>
        <v>V02R16</v>
      </c>
      <c r="N66" s="4" t="str">
        <f t="shared" si="1"/>
        <v>V02R16</v>
      </c>
    </row>
    <row r="67" spans="12:14" x14ac:dyDescent="0.25">
      <c r="L67" s="4" t="str">
        <f>TRIM(RIGHT(SUBSTITUTE(TRIM(RIGHT(SUBSTITUTE(Candidate!B67,"/",REPT(" ",100)),100)),"\",REPT(" ",100)),100))</f>
        <v>V02R16S.RIBD19</v>
      </c>
      <c r="M67" s="4" t="str">
        <f t="shared" si="0"/>
        <v>V02R16S</v>
      </c>
      <c r="N67" s="4" t="str">
        <f t="shared" si="1"/>
        <v>V02R16S</v>
      </c>
    </row>
    <row r="68" spans="12:14" x14ac:dyDescent="0.25">
      <c r="L68" s="4" t="str">
        <f>TRIM(RIGHT(SUBSTITUTE(TRIM(RIGHT(SUBSTITUTE(Candidate!B68,"/",REPT(" ",100)),100)),"\",REPT(" ",100)),100))</f>
        <v>V03R01.RIBD19</v>
      </c>
      <c r="M68" s="4" t="str">
        <f t="shared" si="0"/>
        <v>V03R01</v>
      </c>
      <c r="N68" s="4" t="str">
        <f t="shared" si="1"/>
        <v>V03R01</v>
      </c>
    </row>
    <row r="69" spans="12:14" x14ac:dyDescent="0.25">
      <c r="L69" s="4" t="str">
        <f>TRIM(RIGHT(SUBSTITUTE(TRIM(RIGHT(SUBSTITUTE(Candidate!B69,"/",REPT(" ",100)),100)),"\",REPT(" ",100)),100))</f>
        <v>V03R01S.RIBD19</v>
      </c>
      <c r="M69" s="4" t="str">
        <f t="shared" ref="M69:M132" si="2">TRIM(LEFT(SUBSTITUTE(L69,".",REPT(" ",100)),100))</f>
        <v>V03R01S</v>
      </c>
      <c r="N69" s="4" t="str">
        <f t="shared" ref="N69:N132" si="3">M69</f>
        <v>V03R01S</v>
      </c>
    </row>
    <row r="70" spans="12:14" x14ac:dyDescent="0.25">
      <c r="L70" s="4" t="str">
        <f>TRIM(RIGHT(SUBSTITUTE(TRIM(RIGHT(SUBSTITUTE(Candidate!B70,"/",REPT(" ",100)),100)),"\",REPT(" ",100)),100))</f>
        <v>V03R02.RIBD19</v>
      </c>
      <c r="M70" s="4" t="str">
        <f t="shared" si="2"/>
        <v>V03R02</v>
      </c>
      <c r="N70" s="4" t="str">
        <f t="shared" si="3"/>
        <v>V03R02</v>
      </c>
    </row>
    <row r="71" spans="12:14" x14ac:dyDescent="0.25">
      <c r="L71" s="4" t="str">
        <f>TRIM(RIGHT(SUBSTITUTE(TRIM(RIGHT(SUBSTITUTE(Candidate!B71,"/",REPT(" ",100)),100)),"\",REPT(" ",100)),100))</f>
        <v>V03R02S.RIBD19</v>
      </c>
      <c r="M71" s="4" t="str">
        <f t="shared" si="2"/>
        <v>V03R02S</v>
      </c>
      <c r="N71" s="4" t="str">
        <f t="shared" si="3"/>
        <v>V03R02S</v>
      </c>
    </row>
    <row r="72" spans="12:14" x14ac:dyDescent="0.25">
      <c r="L72" s="4" t="str">
        <f>TRIM(RIGHT(SUBSTITUTE(TRIM(RIGHT(SUBSTITUTE(Candidate!B72,"/",REPT(" ",100)),100)),"\",REPT(" ",100)),100))</f>
        <v>V03R03.RIBD19</v>
      </c>
      <c r="M72" s="4" t="str">
        <f t="shared" si="2"/>
        <v>V03R03</v>
      </c>
      <c r="N72" s="4" t="str">
        <f t="shared" si="3"/>
        <v>V03R03</v>
      </c>
    </row>
    <row r="73" spans="12:14" x14ac:dyDescent="0.25">
      <c r="L73" s="4" t="str">
        <f>TRIM(RIGHT(SUBSTITUTE(TRIM(RIGHT(SUBSTITUTE(Candidate!B73,"/",REPT(" ",100)),100)),"\",REPT(" ",100)),100))</f>
        <v>V03R03S.RIBD19</v>
      </c>
      <c r="M73" s="4" t="str">
        <f t="shared" si="2"/>
        <v>V03R03S</v>
      </c>
      <c r="N73" s="4" t="str">
        <f t="shared" si="3"/>
        <v>V03R03S</v>
      </c>
    </row>
    <row r="74" spans="12:14" x14ac:dyDescent="0.25">
      <c r="L74" s="4" t="str">
        <f>TRIM(RIGHT(SUBSTITUTE(TRIM(RIGHT(SUBSTITUTE(Candidate!B74,"/",REPT(" ",100)),100)),"\",REPT(" ",100)),100))</f>
        <v>V03R04.RIBD19</v>
      </c>
      <c r="M74" s="4" t="str">
        <f t="shared" si="2"/>
        <v>V03R04</v>
      </c>
      <c r="N74" s="4" t="str">
        <f t="shared" si="3"/>
        <v>V03R04</v>
      </c>
    </row>
    <row r="75" spans="12:14" x14ac:dyDescent="0.25">
      <c r="L75" s="4" t="str">
        <f>TRIM(RIGHT(SUBSTITUTE(TRIM(RIGHT(SUBSTITUTE(Candidate!B75,"/",REPT(" ",100)),100)),"\",REPT(" ",100)),100))</f>
        <v>V03R04S.RIBD19</v>
      </c>
      <c r="M75" s="4" t="str">
        <f t="shared" si="2"/>
        <v>V03R04S</v>
      </c>
      <c r="N75" s="4" t="str">
        <f t="shared" si="3"/>
        <v>V03R04S</v>
      </c>
    </row>
    <row r="76" spans="12:14" x14ac:dyDescent="0.25">
      <c r="L76" s="4" t="str">
        <f>TRIM(RIGHT(SUBSTITUTE(TRIM(RIGHT(SUBSTITUTE(Candidate!B76,"/",REPT(" ",100)),100)),"\",REPT(" ",100)),100))</f>
        <v>V03R05.RIBD19</v>
      </c>
      <c r="M76" s="4" t="str">
        <f t="shared" si="2"/>
        <v>V03R05</v>
      </c>
      <c r="N76" s="4" t="str">
        <f t="shared" si="3"/>
        <v>V03R05</v>
      </c>
    </row>
    <row r="77" spans="12:14" x14ac:dyDescent="0.25">
      <c r="L77" s="4" t="str">
        <f>TRIM(RIGHT(SUBSTITUTE(TRIM(RIGHT(SUBSTITUTE(Candidate!B77,"/",REPT(" ",100)),100)),"\",REPT(" ",100)),100))</f>
        <v>V03R05S.RIBD19</v>
      </c>
      <c r="M77" s="4" t="str">
        <f t="shared" si="2"/>
        <v>V03R05S</v>
      </c>
      <c r="N77" s="4" t="str">
        <f t="shared" si="3"/>
        <v>V03R05S</v>
      </c>
    </row>
    <row r="78" spans="12:14" x14ac:dyDescent="0.25">
      <c r="L78" s="4" t="str">
        <f>TRIM(RIGHT(SUBSTITUTE(TRIM(RIGHT(SUBSTITUTE(Candidate!B78,"/",REPT(" ",100)),100)),"\",REPT(" ",100)),100))</f>
        <v>V03R06.RIBD19</v>
      </c>
      <c r="M78" s="4" t="str">
        <f t="shared" si="2"/>
        <v>V03R06</v>
      </c>
      <c r="N78" s="4" t="str">
        <f t="shared" si="3"/>
        <v>V03R06</v>
      </c>
    </row>
    <row r="79" spans="12:14" x14ac:dyDescent="0.25">
      <c r="L79" s="4" t="str">
        <f>TRIM(RIGHT(SUBSTITUTE(TRIM(RIGHT(SUBSTITUTE(Candidate!B79,"/",REPT(" ",100)),100)),"\",REPT(" ",100)),100))</f>
        <v>V03R06S.RIBD19</v>
      </c>
      <c r="M79" s="4" t="str">
        <f t="shared" si="2"/>
        <v>V03R06S</v>
      </c>
      <c r="N79" s="4" t="str">
        <f t="shared" si="3"/>
        <v>V03R06S</v>
      </c>
    </row>
    <row r="80" spans="12:14" x14ac:dyDescent="0.25">
      <c r="L80" s="4" t="str">
        <f>TRIM(RIGHT(SUBSTITUTE(TRIM(RIGHT(SUBSTITUTE(Candidate!B80,"/",REPT(" ",100)),100)),"\",REPT(" ",100)),100))</f>
        <v>V03R07.RIBD19</v>
      </c>
      <c r="M80" s="4" t="str">
        <f t="shared" si="2"/>
        <v>V03R07</v>
      </c>
      <c r="N80" s="4" t="str">
        <f t="shared" si="3"/>
        <v>V03R07</v>
      </c>
    </row>
    <row r="81" spans="12:14" x14ac:dyDescent="0.25">
      <c r="L81" s="4" t="str">
        <f>TRIM(RIGHT(SUBSTITUTE(TRIM(RIGHT(SUBSTITUTE(Candidate!B81,"/",REPT(" ",100)),100)),"\",REPT(" ",100)),100))</f>
        <v>V03R07S.RIBD19</v>
      </c>
      <c r="M81" s="4" t="str">
        <f t="shared" si="2"/>
        <v>V03R07S</v>
      </c>
      <c r="N81" s="4" t="str">
        <f t="shared" si="3"/>
        <v>V03R07S</v>
      </c>
    </row>
    <row r="82" spans="12:14" x14ac:dyDescent="0.25">
      <c r="L82" s="4" t="str">
        <f>TRIM(RIGHT(SUBSTITUTE(TRIM(RIGHT(SUBSTITUTE(Candidate!B82,"/",REPT(" ",100)),100)),"\",REPT(" ",100)),100))</f>
        <v>V03R08.RIBD19</v>
      </c>
      <c r="M82" s="4" t="str">
        <f t="shared" si="2"/>
        <v>V03R08</v>
      </c>
      <c r="N82" s="4" t="str">
        <f t="shared" si="3"/>
        <v>V03R08</v>
      </c>
    </row>
    <row r="83" spans="12:14" x14ac:dyDescent="0.25">
      <c r="L83" s="4" t="str">
        <f>TRIM(RIGHT(SUBSTITUTE(TRIM(RIGHT(SUBSTITUTE(Candidate!B83,"/",REPT(" ",100)),100)),"\",REPT(" ",100)),100))</f>
        <v>V03R08S.RIBD19</v>
      </c>
      <c r="M83" s="4" t="str">
        <f t="shared" si="2"/>
        <v>V03R08S</v>
      </c>
      <c r="N83" s="4" t="str">
        <f t="shared" si="3"/>
        <v>V03R08S</v>
      </c>
    </row>
    <row r="84" spans="12:14" x14ac:dyDescent="0.25">
      <c r="L84" s="4" t="str">
        <f>TRIM(RIGHT(SUBSTITUTE(TRIM(RIGHT(SUBSTITUTE(Candidate!B84,"/",REPT(" ",100)),100)),"\",REPT(" ",100)),100))</f>
        <v>V03R09.RIBD19</v>
      </c>
      <c r="M84" s="4" t="str">
        <f t="shared" si="2"/>
        <v>V03R09</v>
      </c>
      <c r="N84" s="4" t="str">
        <f t="shared" si="3"/>
        <v>V03R09</v>
      </c>
    </row>
    <row r="85" spans="12:14" x14ac:dyDescent="0.25">
      <c r="L85" s="4" t="str">
        <f>TRIM(RIGHT(SUBSTITUTE(TRIM(RIGHT(SUBSTITUTE(Candidate!B85,"/",REPT(" ",100)),100)),"\",REPT(" ",100)),100))</f>
        <v>V03R09S.RIBD19</v>
      </c>
      <c r="M85" s="4" t="str">
        <f t="shared" si="2"/>
        <v>V03R09S</v>
      </c>
      <c r="N85" s="4" t="str">
        <f t="shared" si="3"/>
        <v>V03R09S</v>
      </c>
    </row>
    <row r="86" spans="12:14" x14ac:dyDescent="0.25">
      <c r="L86" s="4" t="str">
        <f>TRIM(RIGHT(SUBSTITUTE(TRIM(RIGHT(SUBSTITUTE(Candidate!B86,"/",REPT(" ",100)),100)),"\",REPT(" ",100)),100))</f>
        <v>V03R10.RIBD19</v>
      </c>
      <c r="M86" s="4" t="str">
        <f t="shared" si="2"/>
        <v>V03R10</v>
      </c>
      <c r="N86" s="4" t="str">
        <f t="shared" si="3"/>
        <v>V03R10</v>
      </c>
    </row>
    <row r="87" spans="12:14" x14ac:dyDescent="0.25">
      <c r="L87" s="4" t="str">
        <f>TRIM(RIGHT(SUBSTITUTE(TRIM(RIGHT(SUBSTITUTE(Candidate!B87,"/",REPT(" ",100)),100)),"\",REPT(" ",100)),100))</f>
        <v>V03R10S.RIBD19</v>
      </c>
      <c r="M87" s="4" t="str">
        <f t="shared" si="2"/>
        <v>V03R10S</v>
      </c>
      <c r="N87" s="4" t="str">
        <f t="shared" si="3"/>
        <v>V03R10S</v>
      </c>
    </row>
    <row r="88" spans="12:14" x14ac:dyDescent="0.25">
      <c r="L88" s="4" t="str">
        <f>TRIM(RIGHT(SUBSTITUTE(TRIM(RIGHT(SUBSTITUTE(Candidate!B88,"/",REPT(" ",100)),100)),"\",REPT(" ",100)),100))</f>
        <v>V03R11.RIBD19</v>
      </c>
      <c r="M88" s="4" t="str">
        <f t="shared" si="2"/>
        <v>V03R11</v>
      </c>
      <c r="N88" s="4" t="str">
        <f t="shared" si="3"/>
        <v>V03R11</v>
      </c>
    </row>
    <row r="89" spans="12:14" x14ac:dyDescent="0.25">
      <c r="L89" s="4" t="str">
        <f>TRIM(RIGHT(SUBSTITUTE(TRIM(RIGHT(SUBSTITUTE(Candidate!B89,"/",REPT(" ",100)),100)),"\",REPT(" ",100)),100))</f>
        <v>V03R11S.RIBD19</v>
      </c>
      <c r="M89" s="4" t="str">
        <f t="shared" si="2"/>
        <v>V03R11S</v>
      </c>
      <c r="N89" s="4" t="str">
        <f t="shared" si="3"/>
        <v>V03R11S</v>
      </c>
    </row>
    <row r="90" spans="12:14" x14ac:dyDescent="0.25">
      <c r="L90" s="4" t="str">
        <f>TRIM(RIGHT(SUBSTITUTE(TRIM(RIGHT(SUBSTITUTE(Candidate!B90,"/",REPT(" ",100)),100)),"\",REPT(" ",100)),100))</f>
        <v>V03R12.RIBD19</v>
      </c>
      <c r="M90" s="4" t="str">
        <f t="shared" si="2"/>
        <v>V03R12</v>
      </c>
      <c r="N90" s="4" t="str">
        <f t="shared" si="3"/>
        <v>V03R12</v>
      </c>
    </row>
    <row r="91" spans="12:14" x14ac:dyDescent="0.25">
      <c r="L91" s="4" t="str">
        <f>TRIM(RIGHT(SUBSTITUTE(TRIM(RIGHT(SUBSTITUTE(Candidate!B91,"/",REPT(" ",100)),100)),"\",REPT(" ",100)),100))</f>
        <v>V03R12S.RIBD19</v>
      </c>
      <c r="M91" s="4" t="str">
        <f t="shared" si="2"/>
        <v>V03R12S</v>
      </c>
      <c r="N91" s="4" t="str">
        <f t="shared" si="3"/>
        <v>V03R12S</v>
      </c>
    </row>
    <row r="92" spans="12:14" x14ac:dyDescent="0.25">
      <c r="L92" s="4" t="str">
        <f>TRIM(RIGHT(SUBSTITUTE(TRIM(RIGHT(SUBSTITUTE(Candidate!B92,"/",REPT(" ",100)),100)),"\",REPT(" ",100)),100))</f>
        <v>V03R13.RIBD19</v>
      </c>
      <c r="M92" s="4" t="str">
        <f t="shared" si="2"/>
        <v>V03R13</v>
      </c>
      <c r="N92" s="4" t="str">
        <f t="shared" si="3"/>
        <v>V03R13</v>
      </c>
    </row>
    <row r="93" spans="12:14" x14ac:dyDescent="0.25">
      <c r="L93" s="4" t="str">
        <f>TRIM(RIGHT(SUBSTITUTE(TRIM(RIGHT(SUBSTITUTE(Candidate!B93,"/",REPT(" ",100)),100)),"\",REPT(" ",100)),100))</f>
        <v>V03R13S.RIBD19</v>
      </c>
      <c r="M93" s="4" t="str">
        <f t="shared" si="2"/>
        <v>V03R13S</v>
      </c>
      <c r="N93" s="4" t="str">
        <f t="shared" si="3"/>
        <v>V03R13S</v>
      </c>
    </row>
    <row r="94" spans="12:14" x14ac:dyDescent="0.25">
      <c r="L94" s="4" t="str">
        <f>TRIM(RIGHT(SUBSTITUTE(TRIM(RIGHT(SUBSTITUTE(Candidate!B94,"/",REPT(" ",100)),100)),"\",REPT(" ",100)),100))</f>
        <v>V03R14.RIBD19</v>
      </c>
      <c r="M94" s="4" t="str">
        <f t="shared" si="2"/>
        <v>V03R14</v>
      </c>
      <c r="N94" s="4" t="str">
        <f t="shared" si="3"/>
        <v>V03R14</v>
      </c>
    </row>
    <row r="95" spans="12:14" x14ac:dyDescent="0.25">
      <c r="L95" s="4" t="str">
        <f>TRIM(RIGHT(SUBSTITUTE(TRIM(RIGHT(SUBSTITUTE(Candidate!B95,"/",REPT(" ",100)),100)),"\",REPT(" ",100)),100))</f>
        <v>V03R14S.RIBD19</v>
      </c>
      <c r="M95" s="4" t="str">
        <f t="shared" si="2"/>
        <v>V03R14S</v>
      </c>
      <c r="N95" s="4" t="str">
        <f t="shared" si="3"/>
        <v>V03R14S</v>
      </c>
    </row>
    <row r="96" spans="12:14" x14ac:dyDescent="0.25">
      <c r="L96" s="4" t="str">
        <f>TRIM(RIGHT(SUBSTITUTE(TRIM(RIGHT(SUBSTITUTE(Candidate!B96,"/",REPT(" ",100)),100)),"\",REPT(" ",100)),100))</f>
        <v>V03R15.RIBD19</v>
      </c>
      <c r="M96" s="4" t="str">
        <f t="shared" si="2"/>
        <v>V03R15</v>
      </c>
      <c r="N96" s="4" t="str">
        <f t="shared" si="3"/>
        <v>V03R15</v>
      </c>
    </row>
    <row r="97" spans="12:14" x14ac:dyDescent="0.25">
      <c r="L97" s="4" t="str">
        <f>TRIM(RIGHT(SUBSTITUTE(TRIM(RIGHT(SUBSTITUTE(Candidate!B97,"/",REPT(" ",100)),100)),"\",REPT(" ",100)),100))</f>
        <v>V03R15S.RIBD19</v>
      </c>
      <c r="M97" s="4" t="str">
        <f t="shared" si="2"/>
        <v>V03R15S</v>
      </c>
      <c r="N97" s="4" t="str">
        <f t="shared" si="3"/>
        <v>V03R15S</v>
      </c>
    </row>
    <row r="98" spans="12:14" x14ac:dyDescent="0.25">
      <c r="L98" s="4" t="str">
        <f>TRIM(RIGHT(SUBSTITUTE(TRIM(RIGHT(SUBSTITUTE(Candidate!B98,"/",REPT(" ",100)),100)),"\",REPT(" ",100)),100))</f>
        <v>V03R16.RIBD19</v>
      </c>
      <c r="M98" s="4" t="str">
        <f t="shared" si="2"/>
        <v>V03R16</v>
      </c>
      <c r="N98" s="4" t="str">
        <f t="shared" si="3"/>
        <v>V03R16</v>
      </c>
    </row>
    <row r="99" spans="12:14" x14ac:dyDescent="0.25">
      <c r="L99" s="4" t="str">
        <f>TRIM(RIGHT(SUBSTITUTE(TRIM(RIGHT(SUBSTITUTE(Candidate!B99,"/",REPT(" ",100)),100)),"\",REPT(" ",100)),100))</f>
        <v>V03R16S.RIBD19</v>
      </c>
      <c r="M99" s="4" t="str">
        <f t="shared" si="2"/>
        <v>V03R16S</v>
      </c>
      <c r="N99" s="4" t="str">
        <f t="shared" si="3"/>
        <v>V03R16S</v>
      </c>
    </row>
    <row r="100" spans="12:14" x14ac:dyDescent="0.25">
      <c r="L100" s="4" t="str">
        <f>TRIM(RIGHT(SUBSTITUTE(TRIM(RIGHT(SUBSTITUTE(Candidate!B100,"/",REPT(" ",100)),100)),"\",REPT(" ",100)),100))</f>
        <v>V04R01.RIBD19</v>
      </c>
      <c r="M100" s="4" t="str">
        <f t="shared" si="2"/>
        <v>V04R01</v>
      </c>
      <c r="N100" s="4" t="str">
        <f t="shared" si="3"/>
        <v>V04R01</v>
      </c>
    </row>
    <row r="101" spans="12:14" x14ac:dyDescent="0.25">
      <c r="L101" s="4" t="str">
        <f>TRIM(RIGHT(SUBSTITUTE(TRIM(RIGHT(SUBSTITUTE(Candidate!B101,"/",REPT(" ",100)),100)),"\",REPT(" ",100)),100))</f>
        <v>V04R02.RIBD19</v>
      </c>
      <c r="M101" s="4" t="str">
        <f t="shared" si="2"/>
        <v>V04R02</v>
      </c>
      <c r="N101" s="4" t="str">
        <f t="shared" si="3"/>
        <v>V04R02</v>
      </c>
    </row>
    <row r="102" spans="12:14" x14ac:dyDescent="0.25">
      <c r="L102" s="4" t="str">
        <f>TRIM(RIGHT(SUBSTITUTE(TRIM(RIGHT(SUBSTITUTE(Candidate!B102,"/",REPT(" ",100)),100)),"\",REPT(" ",100)),100))</f>
        <v>V04R03.RIBD19</v>
      </c>
      <c r="M102" s="4" t="str">
        <f t="shared" si="2"/>
        <v>V04R03</v>
      </c>
      <c r="N102" s="4" t="str">
        <f t="shared" si="3"/>
        <v>V04R03</v>
      </c>
    </row>
    <row r="103" spans="12:14" x14ac:dyDescent="0.25">
      <c r="L103" s="4" t="str">
        <f>TRIM(RIGHT(SUBSTITUTE(TRIM(RIGHT(SUBSTITUTE(Candidate!B103,"/",REPT(" ",100)),100)),"\",REPT(" ",100)),100))</f>
        <v>V04R04.RIBD19</v>
      </c>
      <c r="M103" s="4" t="str">
        <f t="shared" si="2"/>
        <v>V04R04</v>
      </c>
      <c r="N103" s="4" t="str">
        <f t="shared" si="3"/>
        <v>V04R04</v>
      </c>
    </row>
    <row r="104" spans="12:14" x14ac:dyDescent="0.25">
      <c r="L104" s="4" t="str">
        <f>TRIM(RIGHT(SUBSTITUTE(TRIM(RIGHT(SUBSTITUTE(Candidate!B104,"/",REPT(" ",100)),100)),"\",REPT(" ",100)),100))</f>
        <v>V04R05.RIBD19</v>
      </c>
      <c r="M104" s="4" t="str">
        <f t="shared" si="2"/>
        <v>V04R05</v>
      </c>
      <c r="N104" s="4" t="str">
        <f t="shared" si="3"/>
        <v>V04R05</v>
      </c>
    </row>
    <row r="105" spans="12:14" x14ac:dyDescent="0.25">
      <c r="L105" s="4" t="str">
        <f>TRIM(RIGHT(SUBSTITUTE(TRIM(RIGHT(SUBSTITUTE(Candidate!B105,"/",REPT(" ",100)),100)),"\",REPT(" ",100)),100))</f>
        <v>V04R06.RIBD19</v>
      </c>
      <c r="M105" s="4" t="str">
        <f t="shared" si="2"/>
        <v>V04R06</v>
      </c>
      <c r="N105" s="4" t="str">
        <f t="shared" si="3"/>
        <v>V04R06</v>
      </c>
    </row>
    <row r="106" spans="12:14" x14ac:dyDescent="0.25">
      <c r="L106" s="4" t="str">
        <f>TRIM(RIGHT(SUBSTITUTE(TRIM(RIGHT(SUBSTITUTE(Candidate!B106,"/",REPT(" ",100)),100)),"\",REPT(" ",100)),100))</f>
        <v>V04R07.RIBD19</v>
      </c>
      <c r="M106" s="4" t="str">
        <f t="shared" si="2"/>
        <v>V04R07</v>
      </c>
      <c r="N106" s="4" t="str">
        <f t="shared" si="3"/>
        <v>V04R07</v>
      </c>
    </row>
    <row r="107" spans="12:14" x14ac:dyDescent="0.25">
      <c r="L107" s="4" t="str">
        <f>TRIM(RIGHT(SUBSTITUTE(TRIM(RIGHT(SUBSTITUTE(Candidate!B107,"/",REPT(" ",100)),100)),"\",REPT(" ",100)),100))</f>
        <v>V04R08.RIBD19</v>
      </c>
      <c r="M107" s="4" t="str">
        <f t="shared" si="2"/>
        <v>V04R08</v>
      </c>
      <c r="N107" s="4" t="str">
        <f t="shared" si="3"/>
        <v>V04R08</v>
      </c>
    </row>
    <row r="108" spans="12:14" x14ac:dyDescent="0.25">
      <c r="L108" s="4" t="str">
        <f>TRIM(RIGHT(SUBSTITUTE(TRIM(RIGHT(SUBSTITUTE(Candidate!B108,"/",REPT(" ",100)),100)),"\",REPT(" ",100)),100))</f>
        <v>V04R09.RIBD19</v>
      </c>
      <c r="M108" s="4" t="str">
        <f t="shared" si="2"/>
        <v>V04R09</v>
      </c>
      <c r="N108" s="4" t="str">
        <f t="shared" si="3"/>
        <v>V04R09</v>
      </c>
    </row>
    <row r="109" spans="12:14" x14ac:dyDescent="0.25">
      <c r="L109" s="4" t="str">
        <f>TRIM(RIGHT(SUBSTITUTE(TRIM(RIGHT(SUBSTITUTE(Candidate!B109,"/",REPT(" ",100)),100)),"\",REPT(" ",100)),100))</f>
        <v>V04R10.RIBD19</v>
      </c>
      <c r="M109" s="4" t="str">
        <f t="shared" si="2"/>
        <v>V04R10</v>
      </c>
      <c r="N109" s="4" t="str">
        <f t="shared" si="3"/>
        <v>V04R10</v>
      </c>
    </row>
    <row r="110" spans="12:14" x14ac:dyDescent="0.25">
      <c r="L110" s="4" t="str">
        <f>TRIM(RIGHT(SUBSTITUTE(TRIM(RIGHT(SUBSTITUTE(Candidate!B110,"/",REPT(" ",100)),100)),"\",REPT(" ",100)),100))</f>
        <v>V04R11.RIBD19</v>
      </c>
      <c r="M110" s="4" t="str">
        <f t="shared" si="2"/>
        <v>V04R11</v>
      </c>
      <c r="N110" s="4" t="str">
        <f t="shared" si="3"/>
        <v>V04R11</v>
      </c>
    </row>
    <row r="111" spans="12:14" x14ac:dyDescent="0.25">
      <c r="L111" s="4" t="str">
        <f>TRIM(RIGHT(SUBSTITUTE(TRIM(RIGHT(SUBSTITUTE(Candidate!B111,"/",REPT(" ",100)),100)),"\",REPT(" ",100)),100))</f>
        <v>V04R12.RIBD19</v>
      </c>
      <c r="M111" s="4" t="str">
        <f t="shared" si="2"/>
        <v>V04R12</v>
      </c>
      <c r="N111" s="4" t="str">
        <f t="shared" si="3"/>
        <v>V04R12</v>
      </c>
    </row>
    <row r="112" spans="12:14" x14ac:dyDescent="0.25">
      <c r="L112" s="4" t="str">
        <f>TRIM(RIGHT(SUBSTITUTE(TRIM(RIGHT(SUBSTITUTE(Candidate!B112,"/",REPT(" ",100)),100)),"\",REPT(" ",100)),100))</f>
        <v>V04R13.RIBD19</v>
      </c>
      <c r="M112" s="4" t="str">
        <f t="shared" si="2"/>
        <v>V04R13</v>
      </c>
      <c r="N112" s="4" t="str">
        <f t="shared" si="3"/>
        <v>V04R13</v>
      </c>
    </row>
    <row r="113" spans="12:14" x14ac:dyDescent="0.25">
      <c r="L113" s="4" t="str">
        <f>TRIM(RIGHT(SUBSTITUTE(TRIM(RIGHT(SUBSTITUTE(Candidate!B113,"/",REPT(" ",100)),100)),"\",REPT(" ",100)),100))</f>
        <v>V04R14.RIBD19</v>
      </c>
      <c r="M113" s="4" t="str">
        <f t="shared" si="2"/>
        <v>V04R14</v>
      </c>
      <c r="N113" s="4" t="str">
        <f t="shared" si="3"/>
        <v>V04R14</v>
      </c>
    </row>
    <row r="114" spans="12:14" x14ac:dyDescent="0.25">
      <c r="L114" s="4" t="str">
        <f>TRIM(RIGHT(SUBSTITUTE(TRIM(RIGHT(SUBSTITUTE(Candidate!B114,"/",REPT(" ",100)),100)),"\",REPT(" ",100)),100))</f>
        <v>V04R15.RIBD19</v>
      </c>
      <c r="M114" s="4" t="str">
        <f t="shared" si="2"/>
        <v>V04R15</v>
      </c>
      <c r="N114" s="4" t="str">
        <f t="shared" si="3"/>
        <v>V04R15</v>
      </c>
    </row>
    <row r="115" spans="12:14" x14ac:dyDescent="0.25">
      <c r="L115" s="4" t="str">
        <f>TRIM(RIGHT(SUBSTITUTE(TRIM(RIGHT(SUBSTITUTE(Candidate!B115,"/",REPT(" ",100)),100)),"\",REPT(" ",100)),100))</f>
        <v>V04R16.RIBD19</v>
      </c>
      <c r="M115" s="4" t="str">
        <f t="shared" si="2"/>
        <v>V04R16</v>
      </c>
      <c r="N115" s="4" t="str">
        <f t="shared" si="3"/>
        <v>V04R16</v>
      </c>
    </row>
    <row r="116" spans="12:14" x14ac:dyDescent="0.25">
      <c r="L116" s="4" t="str">
        <f>TRIM(RIGHT(SUBSTITUTE(TRIM(RIGHT(SUBSTITUTE(Candidate!B116,"/",REPT(" ",100)),100)),"\",REPT(" ",100)),100))</f>
        <v>V05R01.RIBD19</v>
      </c>
      <c r="M116" s="4" t="str">
        <f t="shared" si="2"/>
        <v>V05R01</v>
      </c>
      <c r="N116" s="4" t="str">
        <f t="shared" si="3"/>
        <v>V05R01</v>
      </c>
    </row>
    <row r="117" spans="12:14" x14ac:dyDescent="0.25">
      <c r="L117" s="4" t="str">
        <f>TRIM(RIGHT(SUBSTITUTE(TRIM(RIGHT(SUBSTITUTE(Candidate!B117,"/",REPT(" ",100)),100)),"\",REPT(" ",100)),100))</f>
        <v>V05R02.RIBD19</v>
      </c>
      <c r="M117" s="4" t="str">
        <f t="shared" si="2"/>
        <v>V05R02</v>
      </c>
      <c r="N117" s="4" t="str">
        <f t="shared" si="3"/>
        <v>V05R02</v>
      </c>
    </row>
    <row r="118" spans="12:14" x14ac:dyDescent="0.25">
      <c r="L118" s="4" t="str">
        <f>TRIM(RIGHT(SUBSTITUTE(TRIM(RIGHT(SUBSTITUTE(Candidate!B118,"/",REPT(" ",100)),100)),"\",REPT(" ",100)),100))</f>
        <v>V05R03.RIBD19</v>
      </c>
      <c r="M118" s="4" t="str">
        <f t="shared" si="2"/>
        <v>V05R03</v>
      </c>
      <c r="N118" s="4" t="str">
        <f t="shared" si="3"/>
        <v>V05R03</v>
      </c>
    </row>
    <row r="119" spans="12:14" x14ac:dyDescent="0.25">
      <c r="L119" s="4" t="str">
        <f>TRIM(RIGHT(SUBSTITUTE(TRIM(RIGHT(SUBSTITUTE(Candidate!B119,"/",REPT(" ",100)),100)),"\",REPT(" ",100)),100))</f>
        <v>V05R04.RIBD19</v>
      </c>
      <c r="M119" s="4" t="str">
        <f t="shared" si="2"/>
        <v>V05R04</v>
      </c>
      <c r="N119" s="4" t="str">
        <f t="shared" si="3"/>
        <v>V05R04</v>
      </c>
    </row>
    <row r="120" spans="12:14" x14ac:dyDescent="0.25">
      <c r="L120" s="4" t="str">
        <f>TRIM(RIGHT(SUBSTITUTE(TRIM(RIGHT(SUBSTITUTE(Candidate!B120,"/",REPT(" ",100)),100)),"\",REPT(" ",100)),100))</f>
        <v>V05R05.RIBD19</v>
      </c>
      <c r="M120" s="4" t="str">
        <f t="shared" si="2"/>
        <v>V05R05</v>
      </c>
      <c r="N120" s="4" t="str">
        <f t="shared" si="3"/>
        <v>V05R05</v>
      </c>
    </row>
    <row r="121" spans="12:14" x14ac:dyDescent="0.25">
      <c r="L121" s="4" t="str">
        <f>TRIM(RIGHT(SUBSTITUTE(TRIM(RIGHT(SUBSTITUTE(Candidate!B121,"/",REPT(" ",100)),100)),"\",REPT(" ",100)),100))</f>
        <v>V05R06.RIBD19</v>
      </c>
      <c r="M121" s="4" t="str">
        <f t="shared" si="2"/>
        <v>V05R06</v>
      </c>
      <c r="N121" s="4" t="str">
        <f t="shared" si="3"/>
        <v>V05R06</v>
      </c>
    </row>
    <row r="122" spans="12:14" x14ac:dyDescent="0.25">
      <c r="L122" s="4" t="str">
        <f>TRIM(RIGHT(SUBSTITUTE(TRIM(RIGHT(SUBSTITUTE(Candidate!B122,"/",REPT(" ",100)),100)),"\",REPT(" ",100)),100))</f>
        <v>V05R07.RIBD19</v>
      </c>
      <c r="M122" s="4" t="str">
        <f t="shared" si="2"/>
        <v>V05R07</v>
      </c>
      <c r="N122" s="4" t="str">
        <f t="shared" si="3"/>
        <v>V05R07</v>
      </c>
    </row>
    <row r="123" spans="12:14" x14ac:dyDescent="0.25">
      <c r="L123" s="4" t="str">
        <f>TRIM(RIGHT(SUBSTITUTE(TRIM(RIGHT(SUBSTITUTE(Candidate!B123,"/",REPT(" ",100)),100)),"\",REPT(" ",100)),100))</f>
        <v>V05R08.RIBD19</v>
      </c>
      <c r="M123" s="4" t="str">
        <f t="shared" si="2"/>
        <v>V05R08</v>
      </c>
      <c r="N123" s="4" t="str">
        <f t="shared" si="3"/>
        <v>V05R08</v>
      </c>
    </row>
    <row r="124" spans="12:14" x14ac:dyDescent="0.25">
      <c r="L124" s="4" t="str">
        <f>TRIM(RIGHT(SUBSTITUTE(TRIM(RIGHT(SUBSTITUTE(Candidate!B124,"/",REPT(" ",100)),100)),"\",REPT(" ",100)),100))</f>
        <v>V05R09.RIBD19</v>
      </c>
      <c r="M124" s="4" t="str">
        <f t="shared" si="2"/>
        <v>V05R09</v>
      </c>
      <c r="N124" s="4" t="str">
        <f t="shared" si="3"/>
        <v>V05R09</v>
      </c>
    </row>
    <row r="125" spans="12:14" x14ac:dyDescent="0.25">
      <c r="L125" s="4" t="str">
        <f>TRIM(RIGHT(SUBSTITUTE(TRIM(RIGHT(SUBSTITUTE(Candidate!B125,"/",REPT(" ",100)),100)),"\",REPT(" ",100)),100))</f>
        <v>V05R10.RIBD19</v>
      </c>
      <c r="M125" s="4" t="str">
        <f t="shared" si="2"/>
        <v>V05R10</v>
      </c>
      <c r="N125" s="4" t="str">
        <f t="shared" si="3"/>
        <v>V05R10</v>
      </c>
    </row>
    <row r="126" spans="12:14" x14ac:dyDescent="0.25">
      <c r="L126" s="4" t="str">
        <f>TRIM(RIGHT(SUBSTITUTE(TRIM(RIGHT(SUBSTITUTE(Candidate!B126,"/",REPT(" ",100)),100)),"\",REPT(" ",100)),100))</f>
        <v>V05R11.RIBD19</v>
      </c>
      <c r="M126" s="4" t="str">
        <f t="shared" si="2"/>
        <v>V05R11</v>
      </c>
      <c r="N126" s="4" t="str">
        <f t="shared" si="3"/>
        <v>V05R11</v>
      </c>
    </row>
    <row r="127" spans="12:14" x14ac:dyDescent="0.25">
      <c r="L127" s="4" t="str">
        <f>TRIM(RIGHT(SUBSTITUTE(TRIM(RIGHT(SUBSTITUTE(Candidate!B127,"/",REPT(" ",100)),100)),"\",REPT(" ",100)),100))</f>
        <v>V05R12.RIBD19</v>
      </c>
      <c r="M127" s="4" t="str">
        <f t="shared" si="2"/>
        <v>V05R12</v>
      </c>
      <c r="N127" s="4" t="str">
        <f t="shared" si="3"/>
        <v>V05R12</v>
      </c>
    </row>
    <row r="128" spans="12:14" x14ac:dyDescent="0.25">
      <c r="L128" s="4" t="str">
        <f>TRIM(RIGHT(SUBSTITUTE(TRIM(RIGHT(SUBSTITUTE(Candidate!B128,"/",REPT(" ",100)),100)),"\",REPT(" ",100)),100))</f>
        <v>V05R13.RIBD19</v>
      </c>
      <c r="M128" s="4" t="str">
        <f t="shared" si="2"/>
        <v>V05R13</v>
      </c>
      <c r="N128" s="4" t="str">
        <f t="shared" si="3"/>
        <v>V05R13</v>
      </c>
    </row>
    <row r="129" spans="12:14" x14ac:dyDescent="0.25">
      <c r="L129" s="4" t="str">
        <f>TRIM(RIGHT(SUBSTITUTE(TRIM(RIGHT(SUBSTITUTE(Candidate!B129,"/",REPT(" ",100)),100)),"\",REPT(" ",100)),100))</f>
        <v>V05R14.RIBD19</v>
      </c>
      <c r="M129" s="4" t="str">
        <f t="shared" si="2"/>
        <v>V05R14</v>
      </c>
      <c r="N129" s="4" t="str">
        <f t="shared" si="3"/>
        <v>V05R14</v>
      </c>
    </row>
    <row r="130" spans="12:14" x14ac:dyDescent="0.25">
      <c r="L130" s="4" t="str">
        <f>TRIM(RIGHT(SUBSTITUTE(TRIM(RIGHT(SUBSTITUTE(Candidate!B130,"/",REPT(" ",100)),100)),"\",REPT(" ",100)),100))</f>
        <v>V05R15.RIBD19</v>
      </c>
      <c r="M130" s="4" t="str">
        <f t="shared" si="2"/>
        <v>V05R15</v>
      </c>
      <c r="N130" s="4" t="str">
        <f t="shared" si="3"/>
        <v>V05R15</v>
      </c>
    </row>
    <row r="131" spans="12:14" x14ac:dyDescent="0.25">
      <c r="L131" s="4" t="str">
        <f>TRIM(RIGHT(SUBSTITUTE(TRIM(RIGHT(SUBSTITUTE(Candidate!B131,"/",REPT(" ",100)),100)),"\",REPT(" ",100)),100))</f>
        <v>V05R16.RIBD19</v>
      </c>
      <c r="M131" s="4" t="str">
        <f t="shared" si="2"/>
        <v>V05R16</v>
      </c>
      <c r="N131" s="4" t="str">
        <f t="shared" si="3"/>
        <v>V05R16</v>
      </c>
    </row>
    <row r="132" spans="12:14" x14ac:dyDescent="0.25">
      <c r="L132" s="4" t="str">
        <f>TRIM(RIGHT(SUBSTITUTE(TRIM(RIGHT(SUBSTITUTE(Candidate!B132,"/",REPT(" ",100)),100)),"\",REPT(" ",100)),100))</f>
        <v>V06R01.RIBD19</v>
      </c>
      <c r="M132" s="4" t="str">
        <f t="shared" si="2"/>
        <v>V06R01</v>
      </c>
      <c r="N132" s="4" t="str">
        <f t="shared" si="3"/>
        <v>V06R01</v>
      </c>
    </row>
    <row r="133" spans="12:14" x14ac:dyDescent="0.25">
      <c r="L133" s="4" t="str">
        <f>TRIM(RIGHT(SUBSTITUTE(TRIM(RIGHT(SUBSTITUTE(Candidate!B133,"/",REPT(" ",100)),100)),"\",REPT(" ",100)),100))</f>
        <v>V06R02.RIBD19</v>
      </c>
      <c r="M133" s="4" t="str">
        <f t="shared" ref="M133:M147" si="4">TRIM(LEFT(SUBSTITUTE(L133,".",REPT(" ",100)),100))</f>
        <v>V06R02</v>
      </c>
      <c r="N133" s="4" t="str">
        <f t="shared" ref="N133:N147" si="5">M133</f>
        <v>V06R02</v>
      </c>
    </row>
    <row r="134" spans="12:14" x14ac:dyDescent="0.25">
      <c r="L134" s="4" t="str">
        <f>TRIM(RIGHT(SUBSTITUTE(TRIM(RIGHT(SUBSTITUTE(Candidate!B134,"/",REPT(" ",100)),100)),"\",REPT(" ",100)),100))</f>
        <v>V06R03.RIBD19</v>
      </c>
      <c r="M134" s="4" t="str">
        <f t="shared" si="4"/>
        <v>V06R03</v>
      </c>
      <c r="N134" s="4" t="str">
        <f t="shared" si="5"/>
        <v>V06R03</v>
      </c>
    </row>
    <row r="135" spans="12:14" x14ac:dyDescent="0.25">
      <c r="L135" s="4" t="str">
        <f>TRIM(RIGHT(SUBSTITUTE(TRIM(RIGHT(SUBSTITUTE(Candidate!B135,"/",REPT(" ",100)),100)),"\",REPT(" ",100)),100))</f>
        <v>V06R04.RIBD19</v>
      </c>
      <c r="M135" s="4" t="str">
        <f t="shared" si="4"/>
        <v>V06R04</v>
      </c>
      <c r="N135" s="4" t="str">
        <f t="shared" si="5"/>
        <v>V06R04</v>
      </c>
    </row>
    <row r="136" spans="12:14" x14ac:dyDescent="0.25">
      <c r="L136" s="4" t="str">
        <f>TRIM(RIGHT(SUBSTITUTE(TRIM(RIGHT(SUBSTITUTE(Candidate!B136,"/",REPT(" ",100)),100)),"\",REPT(" ",100)),100))</f>
        <v>V06R05.RIBD19</v>
      </c>
      <c r="M136" s="4" t="str">
        <f t="shared" si="4"/>
        <v>V06R05</v>
      </c>
      <c r="N136" s="4" t="str">
        <f t="shared" si="5"/>
        <v>V06R05</v>
      </c>
    </row>
    <row r="137" spans="12:14" x14ac:dyDescent="0.25">
      <c r="L137" s="4" t="str">
        <f>TRIM(RIGHT(SUBSTITUTE(TRIM(RIGHT(SUBSTITUTE(Candidate!B137,"/",REPT(" ",100)),100)),"\",REPT(" ",100)),100))</f>
        <v>V06R06.RIBD19</v>
      </c>
      <c r="M137" s="4" t="str">
        <f t="shared" si="4"/>
        <v>V06R06</v>
      </c>
      <c r="N137" s="4" t="str">
        <f t="shared" si="5"/>
        <v>V06R06</v>
      </c>
    </row>
    <row r="138" spans="12:14" x14ac:dyDescent="0.25">
      <c r="L138" s="4" t="str">
        <f>TRIM(RIGHT(SUBSTITUTE(TRIM(RIGHT(SUBSTITUTE(Candidate!B138,"/",REPT(" ",100)),100)),"\",REPT(" ",100)),100))</f>
        <v>V06R07.RIBD19</v>
      </c>
      <c r="M138" s="4" t="str">
        <f t="shared" si="4"/>
        <v>V06R07</v>
      </c>
      <c r="N138" s="4" t="str">
        <f t="shared" si="5"/>
        <v>V06R07</v>
      </c>
    </row>
    <row r="139" spans="12:14" x14ac:dyDescent="0.25">
      <c r="L139" s="4" t="str">
        <f>TRIM(RIGHT(SUBSTITUTE(TRIM(RIGHT(SUBSTITUTE(Candidate!B139,"/",REPT(" ",100)),100)),"\",REPT(" ",100)),100))</f>
        <v>V06R08.RIBD19</v>
      </c>
      <c r="M139" s="4" t="str">
        <f t="shared" si="4"/>
        <v>V06R08</v>
      </c>
      <c r="N139" s="4" t="str">
        <f t="shared" si="5"/>
        <v>V06R08</v>
      </c>
    </row>
    <row r="140" spans="12:14" x14ac:dyDescent="0.25">
      <c r="L140" s="4" t="str">
        <f>TRIM(RIGHT(SUBSTITUTE(TRIM(RIGHT(SUBSTITUTE(Candidate!B140,"/",REPT(" ",100)),100)),"\",REPT(" ",100)),100))</f>
        <v>V06R09.RIBD19</v>
      </c>
      <c r="M140" s="4" t="str">
        <f t="shared" si="4"/>
        <v>V06R09</v>
      </c>
      <c r="N140" s="4" t="str">
        <f t="shared" si="5"/>
        <v>V06R09</v>
      </c>
    </row>
    <row r="141" spans="12:14" x14ac:dyDescent="0.25">
      <c r="L141" s="4" t="str">
        <f>TRIM(RIGHT(SUBSTITUTE(TRIM(RIGHT(SUBSTITUTE(Candidate!B141,"/",REPT(" ",100)),100)),"\",REPT(" ",100)),100))</f>
        <v>V06R10.RIBD19</v>
      </c>
      <c r="M141" s="4" t="str">
        <f t="shared" si="4"/>
        <v>V06R10</v>
      </c>
      <c r="N141" s="4" t="str">
        <f t="shared" si="5"/>
        <v>V06R10</v>
      </c>
    </row>
    <row r="142" spans="12:14" x14ac:dyDescent="0.25">
      <c r="L142" s="4" t="str">
        <f>TRIM(RIGHT(SUBSTITUTE(TRIM(RIGHT(SUBSTITUTE(Candidate!B142,"/",REPT(" ",100)),100)),"\",REPT(" ",100)),100))</f>
        <v>V06R11.RIBD19</v>
      </c>
      <c r="M142" s="4" t="str">
        <f t="shared" si="4"/>
        <v>V06R11</v>
      </c>
      <c r="N142" s="4" t="str">
        <f t="shared" si="5"/>
        <v>V06R11</v>
      </c>
    </row>
    <row r="143" spans="12:14" x14ac:dyDescent="0.25">
      <c r="L143" s="4" t="str">
        <f>TRIM(RIGHT(SUBSTITUTE(TRIM(RIGHT(SUBSTITUTE(Candidate!B143,"/",REPT(" ",100)),100)),"\",REPT(" ",100)),100))</f>
        <v>V06R12.RIBD19</v>
      </c>
      <c r="M143" s="4" t="str">
        <f t="shared" si="4"/>
        <v>V06R12</v>
      </c>
      <c r="N143" s="4" t="str">
        <f t="shared" si="5"/>
        <v>V06R12</v>
      </c>
    </row>
    <row r="144" spans="12:14" x14ac:dyDescent="0.25">
      <c r="L144" s="4" t="str">
        <f>TRIM(RIGHT(SUBSTITUTE(TRIM(RIGHT(SUBSTITUTE(Candidate!B144,"/",REPT(" ",100)),100)),"\",REPT(" ",100)),100))</f>
        <v>V06R13.RIBD19</v>
      </c>
      <c r="M144" s="4" t="str">
        <f t="shared" si="4"/>
        <v>V06R13</v>
      </c>
      <c r="N144" s="4" t="str">
        <f t="shared" si="5"/>
        <v>V06R13</v>
      </c>
    </row>
    <row r="145" spans="12:14" x14ac:dyDescent="0.25">
      <c r="L145" s="4" t="str">
        <f>TRIM(RIGHT(SUBSTITUTE(TRIM(RIGHT(SUBSTITUTE(Candidate!B145,"/",REPT(" ",100)),100)),"\",REPT(" ",100)),100))</f>
        <v>V06R14.RIBD19</v>
      </c>
      <c r="M145" s="4" t="str">
        <f t="shared" si="4"/>
        <v>V06R14</v>
      </c>
      <c r="N145" s="4" t="str">
        <f t="shared" si="5"/>
        <v>V06R14</v>
      </c>
    </row>
    <row r="146" spans="12:14" x14ac:dyDescent="0.25">
      <c r="L146" s="4" t="str">
        <f>TRIM(RIGHT(SUBSTITUTE(TRIM(RIGHT(SUBSTITUTE(Candidate!B146,"/",REPT(" ",100)),100)),"\",REPT(" ",100)),100))</f>
        <v>V06R15.RIBD19</v>
      </c>
      <c r="M146" s="4" t="str">
        <f t="shared" si="4"/>
        <v>V06R15</v>
      </c>
      <c r="N146" s="4" t="str">
        <f t="shared" si="5"/>
        <v>V06R15</v>
      </c>
    </row>
    <row r="147" spans="12:14" x14ac:dyDescent="0.25">
      <c r="L147" s="4" t="str">
        <f>TRIM(RIGHT(SUBSTITUTE(TRIM(RIGHT(SUBSTITUTE(Candidate!B147,"/",REPT(" ",100)),100)),"\",REPT(" ",100)),100))</f>
        <v>V06R16.RIBD19</v>
      </c>
      <c r="M147" s="4" t="str">
        <f t="shared" si="4"/>
        <v>V06R16</v>
      </c>
      <c r="N147" s="4" t="str">
        <f t="shared" si="5"/>
        <v>V06R16</v>
      </c>
    </row>
    <row r="148" spans="12:14" x14ac:dyDescent="0.25">
      <c r="L148" s="4" t="str">
        <f>TRIM(RIGHT(SUBSTITUTE(TRIM(RIGHT(SUBSTITUTE(Candidate!B148,"/",REPT(" ",100)),100)),"\",REPT(" ",100)),100))</f>
        <v>V07R01.RIBD19</v>
      </c>
      <c r="M148" s="4" t="str">
        <f t="shared" ref="M148:M179" si="6">TRIM(LEFT(SUBSTITUTE(L148,".",REPT(" ",100)),100))</f>
        <v>V07R01</v>
      </c>
      <c r="N148" s="4" t="str">
        <f t="shared" ref="N148:N179" si="7">M148</f>
        <v>V07R01</v>
      </c>
    </row>
    <row r="149" spans="12:14" x14ac:dyDescent="0.25">
      <c r="L149" s="4" t="str">
        <f>TRIM(RIGHT(SUBSTITUTE(TRIM(RIGHT(SUBSTITUTE(Candidate!B149,"/",REPT(" ",100)),100)),"\",REPT(" ",100)),100))</f>
        <v>V07R02.RIBD19</v>
      </c>
      <c r="M149" s="4" t="str">
        <f t="shared" si="6"/>
        <v>V07R02</v>
      </c>
      <c r="N149" s="4" t="str">
        <f t="shared" si="7"/>
        <v>V07R02</v>
      </c>
    </row>
    <row r="150" spans="12:14" x14ac:dyDescent="0.25">
      <c r="L150" s="4" t="str">
        <f>TRIM(RIGHT(SUBSTITUTE(TRIM(RIGHT(SUBSTITUTE(Candidate!B150,"/",REPT(" ",100)),100)),"\",REPT(" ",100)),100))</f>
        <v>V07R03.RIBD19</v>
      </c>
      <c r="M150" s="4" t="str">
        <f t="shared" si="6"/>
        <v>V07R03</v>
      </c>
      <c r="N150" s="4" t="str">
        <f t="shared" si="7"/>
        <v>V07R03</v>
      </c>
    </row>
    <row r="151" spans="12:14" x14ac:dyDescent="0.25">
      <c r="L151" s="4" t="str">
        <f>TRIM(RIGHT(SUBSTITUTE(TRIM(RIGHT(SUBSTITUTE(Candidate!B151,"/",REPT(" ",100)),100)),"\",REPT(" ",100)),100))</f>
        <v>V07R04.RIBD19</v>
      </c>
      <c r="M151" s="4" t="str">
        <f t="shared" si="6"/>
        <v>V07R04</v>
      </c>
      <c r="N151" s="4" t="str">
        <f t="shared" si="7"/>
        <v>V07R04</v>
      </c>
    </row>
    <row r="152" spans="12:14" x14ac:dyDescent="0.25">
      <c r="L152" s="4" t="str">
        <f>TRIM(RIGHT(SUBSTITUTE(TRIM(RIGHT(SUBSTITUTE(Candidate!B152,"/",REPT(" ",100)),100)),"\",REPT(" ",100)),100))</f>
        <v>V07R05.RIBD19</v>
      </c>
      <c r="M152" s="4" t="str">
        <f t="shared" si="6"/>
        <v>V07R05</v>
      </c>
      <c r="N152" s="4" t="str">
        <f t="shared" si="7"/>
        <v>V07R05</v>
      </c>
    </row>
    <row r="153" spans="12:14" x14ac:dyDescent="0.25">
      <c r="L153" s="4" t="str">
        <f>TRIM(RIGHT(SUBSTITUTE(TRIM(RIGHT(SUBSTITUTE(Candidate!B153,"/",REPT(" ",100)),100)),"\",REPT(" ",100)),100))</f>
        <v>V07R06.RIBD19</v>
      </c>
      <c r="M153" s="4" t="str">
        <f t="shared" si="6"/>
        <v>V07R06</v>
      </c>
      <c r="N153" s="4" t="str">
        <f t="shared" si="7"/>
        <v>V07R06</v>
      </c>
    </row>
    <row r="154" spans="12:14" x14ac:dyDescent="0.25">
      <c r="L154" s="4" t="str">
        <f>TRIM(RIGHT(SUBSTITUTE(TRIM(RIGHT(SUBSTITUTE(Candidate!B154,"/",REPT(" ",100)),100)),"\",REPT(" ",100)),100))</f>
        <v>V07R07.RIBD19</v>
      </c>
      <c r="M154" s="4" t="str">
        <f t="shared" si="6"/>
        <v>V07R07</v>
      </c>
      <c r="N154" s="4" t="str">
        <f t="shared" si="7"/>
        <v>V07R07</v>
      </c>
    </row>
    <row r="155" spans="12:14" x14ac:dyDescent="0.25">
      <c r="L155" s="4" t="str">
        <f>TRIM(RIGHT(SUBSTITUTE(TRIM(RIGHT(SUBSTITUTE(Candidate!B155,"/",REPT(" ",100)),100)),"\",REPT(" ",100)),100))</f>
        <v>V07R08.RIBD19</v>
      </c>
      <c r="M155" s="4" t="str">
        <f t="shared" si="6"/>
        <v>V07R08</v>
      </c>
      <c r="N155" s="4" t="str">
        <f t="shared" si="7"/>
        <v>V07R08</v>
      </c>
    </row>
    <row r="156" spans="12:14" x14ac:dyDescent="0.25">
      <c r="L156" s="4" t="str">
        <f>TRIM(RIGHT(SUBSTITUTE(TRIM(RIGHT(SUBSTITUTE(Candidate!B156,"/",REPT(" ",100)),100)),"\",REPT(" ",100)),100))</f>
        <v>V07R09.RIBD19</v>
      </c>
      <c r="M156" s="4" t="str">
        <f t="shared" si="6"/>
        <v>V07R09</v>
      </c>
      <c r="N156" s="4" t="str">
        <f t="shared" si="7"/>
        <v>V07R09</v>
      </c>
    </row>
    <row r="157" spans="12:14" x14ac:dyDescent="0.25">
      <c r="L157" s="4" t="str">
        <f>TRIM(RIGHT(SUBSTITUTE(TRIM(RIGHT(SUBSTITUTE(Candidate!B157,"/",REPT(" ",100)),100)),"\",REPT(" ",100)),100))</f>
        <v>V07R10.RIBD19</v>
      </c>
      <c r="M157" s="4" t="str">
        <f t="shared" si="6"/>
        <v>V07R10</v>
      </c>
      <c r="N157" s="4" t="str">
        <f t="shared" si="7"/>
        <v>V07R10</v>
      </c>
    </row>
    <row r="158" spans="12:14" x14ac:dyDescent="0.25">
      <c r="L158" s="4" t="str">
        <f>TRIM(RIGHT(SUBSTITUTE(TRIM(RIGHT(SUBSTITUTE(Candidate!B158,"/",REPT(" ",100)),100)),"\",REPT(" ",100)),100))</f>
        <v>V08R01.RIBD19</v>
      </c>
      <c r="M158" s="4" t="str">
        <f t="shared" si="6"/>
        <v>V08R01</v>
      </c>
      <c r="N158" s="4" t="str">
        <f t="shared" si="7"/>
        <v>V08R01</v>
      </c>
    </row>
    <row r="159" spans="12:14" x14ac:dyDescent="0.25">
      <c r="L159" s="4" t="str">
        <f>TRIM(RIGHT(SUBSTITUTE(TRIM(RIGHT(SUBSTITUTE(Candidate!B159,"/",REPT(" ",100)),100)),"\",REPT(" ",100)),100))</f>
        <v>V08R02.RIBD19</v>
      </c>
      <c r="M159" s="4" t="str">
        <f t="shared" si="6"/>
        <v>V08R02</v>
      </c>
      <c r="N159" s="4" t="str">
        <f t="shared" si="7"/>
        <v>V08R02</v>
      </c>
    </row>
    <row r="160" spans="12:14" x14ac:dyDescent="0.25">
      <c r="L160" s="4" t="str">
        <f>TRIM(RIGHT(SUBSTITUTE(TRIM(RIGHT(SUBSTITUTE(Candidate!B160,"/",REPT(" ",100)),100)),"\",REPT(" ",100)),100))</f>
        <v>V08R03.RIBD19</v>
      </c>
      <c r="M160" s="4" t="str">
        <f t="shared" si="6"/>
        <v>V08R03</v>
      </c>
      <c r="N160" s="4" t="str">
        <f t="shared" si="7"/>
        <v>V08R03</v>
      </c>
    </row>
    <row r="161" spans="12:14" x14ac:dyDescent="0.25">
      <c r="L161" s="4" t="str">
        <f>TRIM(RIGHT(SUBSTITUTE(TRIM(RIGHT(SUBSTITUTE(Candidate!B161,"/",REPT(" ",100)),100)),"\",REPT(" ",100)),100))</f>
        <v>V08R04.RIBD19</v>
      </c>
      <c r="M161" s="4" t="str">
        <f t="shared" si="6"/>
        <v>V08R04</v>
      </c>
      <c r="N161" s="4" t="str">
        <f t="shared" si="7"/>
        <v>V08R04</v>
      </c>
    </row>
    <row r="162" spans="12:14" x14ac:dyDescent="0.25">
      <c r="L162" s="4" t="str">
        <f>TRIM(RIGHT(SUBSTITUTE(TRIM(RIGHT(SUBSTITUTE(Candidate!B162,"/",REPT(" ",100)),100)),"\",REPT(" ",100)),100))</f>
        <v>V08R05.RIBD19</v>
      </c>
      <c r="M162" s="4" t="str">
        <f t="shared" si="6"/>
        <v>V08R05</v>
      </c>
      <c r="N162" s="4" t="str">
        <f t="shared" si="7"/>
        <v>V08R05</v>
      </c>
    </row>
    <row r="163" spans="12:14" x14ac:dyDescent="0.25">
      <c r="L163" s="4" t="str">
        <f>TRIM(RIGHT(SUBSTITUTE(TRIM(RIGHT(SUBSTITUTE(Candidate!B163,"/",REPT(" ",100)),100)),"\",REPT(" ",100)),100))</f>
        <v>V08R06.RIBD19</v>
      </c>
      <c r="M163" s="4" t="str">
        <f t="shared" si="6"/>
        <v>V08R06</v>
      </c>
      <c r="N163" s="4" t="str">
        <f t="shared" si="7"/>
        <v>V08R06</v>
      </c>
    </row>
    <row r="164" spans="12:14" x14ac:dyDescent="0.25">
      <c r="L164" s="4" t="str">
        <f>TRIM(RIGHT(SUBSTITUTE(TRIM(RIGHT(SUBSTITUTE(Candidate!B164,"/",REPT(" ",100)),100)),"\",REPT(" ",100)),100))</f>
        <v>V08R07.RIBD19</v>
      </c>
      <c r="M164" s="4" t="str">
        <f t="shared" si="6"/>
        <v>V08R07</v>
      </c>
      <c r="N164" s="4" t="str">
        <f t="shared" si="7"/>
        <v>V08R07</v>
      </c>
    </row>
    <row r="165" spans="12:14" x14ac:dyDescent="0.25">
      <c r="L165" s="4" t="str">
        <f>TRIM(RIGHT(SUBSTITUTE(TRIM(RIGHT(SUBSTITUTE(Candidate!B165,"/",REPT(" ",100)),100)),"\",REPT(" ",100)),100))</f>
        <v>V08R08.RIBD19</v>
      </c>
      <c r="M165" s="4" t="str">
        <f t="shared" si="6"/>
        <v>V08R08</v>
      </c>
      <c r="N165" s="4" t="str">
        <f t="shared" si="7"/>
        <v>V08R08</v>
      </c>
    </row>
    <row r="166" spans="12:14" x14ac:dyDescent="0.25">
      <c r="L166" s="4" t="str">
        <f>TRIM(RIGHT(SUBSTITUTE(TRIM(RIGHT(SUBSTITUTE(Candidate!B166,"/",REPT(" ",100)),100)),"\",REPT(" ",100)),100))</f>
        <v>V08R09.RIBD19</v>
      </c>
      <c r="M166" s="4" t="str">
        <f t="shared" si="6"/>
        <v>V08R09</v>
      </c>
      <c r="N166" s="4" t="str">
        <f t="shared" si="7"/>
        <v>V08R09</v>
      </c>
    </row>
    <row r="167" spans="12:14" x14ac:dyDescent="0.25">
      <c r="L167" s="4" t="str">
        <f>TRIM(RIGHT(SUBSTITUTE(TRIM(RIGHT(SUBSTITUTE(Candidate!B167,"/",REPT(" ",100)),100)),"\",REPT(" ",100)),100))</f>
        <v>V08R10.RIBD19</v>
      </c>
      <c r="M167" s="4" t="str">
        <f t="shared" si="6"/>
        <v>V08R10</v>
      </c>
      <c r="N167" s="4" t="str">
        <f t="shared" si="7"/>
        <v>V08R10</v>
      </c>
    </row>
    <row r="168" spans="12:14" x14ac:dyDescent="0.25">
      <c r="L168" s="4" t="str">
        <f>TRIM(RIGHT(SUBSTITUTE(TRIM(RIGHT(SUBSTITUTE(Candidate!B168,"/",REPT(" ",100)),100)),"\",REPT(" ",100)),100))</f>
        <v>V09R01.RIBD19</v>
      </c>
      <c r="M168" s="4" t="str">
        <f t="shared" si="6"/>
        <v>V09R01</v>
      </c>
      <c r="N168" s="4" t="str">
        <f t="shared" si="7"/>
        <v>V09R01</v>
      </c>
    </row>
    <row r="169" spans="12:14" x14ac:dyDescent="0.25">
      <c r="L169" s="4" t="str">
        <f>TRIM(RIGHT(SUBSTITUTE(TRIM(RIGHT(SUBSTITUTE(Candidate!B169,"/",REPT(" ",100)),100)),"\",REPT(" ",100)),100))</f>
        <v>V09R02.RIBD19</v>
      </c>
      <c r="M169" s="4" t="str">
        <f t="shared" si="6"/>
        <v>V09R02</v>
      </c>
      <c r="N169" s="4" t="str">
        <f t="shared" si="7"/>
        <v>V09R02</v>
      </c>
    </row>
    <row r="170" spans="12:14" x14ac:dyDescent="0.25">
      <c r="L170" s="4" t="str">
        <f>TRIM(RIGHT(SUBSTITUTE(TRIM(RIGHT(SUBSTITUTE(Candidate!B170,"/",REPT(" ",100)),100)),"\",REPT(" ",100)),100))</f>
        <v>V09R02.RIBD19</v>
      </c>
      <c r="M170" s="4" t="str">
        <f t="shared" si="6"/>
        <v>V09R02</v>
      </c>
      <c r="N170" s="4" t="str">
        <f t="shared" si="7"/>
        <v>V09R02</v>
      </c>
    </row>
    <row r="171" spans="12:14" x14ac:dyDescent="0.25">
      <c r="L171" s="4" t="str">
        <f>TRIM(RIGHT(SUBSTITUTE(TRIM(RIGHT(SUBSTITUTE(Candidate!B171,"/",REPT(" ",100)),100)),"\",REPT(" ",100)),100))</f>
        <v>V09R02.RIBD19</v>
      </c>
      <c r="M171" s="4" t="str">
        <f t="shared" si="6"/>
        <v>V09R02</v>
      </c>
      <c r="N171" s="4" t="str">
        <f t="shared" si="7"/>
        <v>V09R02</v>
      </c>
    </row>
    <row r="172" spans="12:14" x14ac:dyDescent="0.25">
      <c r="L172" s="4" t="str">
        <f>TRIM(RIGHT(SUBSTITUTE(TRIM(RIGHT(SUBSTITUTE(Candidate!B172,"/",REPT(" ",100)),100)),"\",REPT(" ",100)),100))</f>
        <v>V09R02.RIBD19</v>
      </c>
      <c r="M172" s="4" t="str">
        <f t="shared" si="6"/>
        <v>V09R02</v>
      </c>
      <c r="N172" s="4" t="str">
        <f t="shared" si="7"/>
        <v>V09R02</v>
      </c>
    </row>
    <row r="173" spans="12:14" x14ac:dyDescent="0.25">
      <c r="L173" s="4" t="str">
        <f>TRIM(RIGHT(SUBSTITUTE(TRIM(RIGHT(SUBSTITUTE(Candidate!B173,"/",REPT(" ",100)),100)),"\",REPT(" ",100)),100))</f>
        <v>V09R02.RIBD19</v>
      </c>
      <c r="M173" s="4" t="str">
        <f t="shared" si="6"/>
        <v>V09R02</v>
      </c>
      <c r="N173" s="4" t="str">
        <f t="shared" si="7"/>
        <v>V09R02</v>
      </c>
    </row>
    <row r="174" spans="12:14" x14ac:dyDescent="0.25">
      <c r="L174" s="4" t="str">
        <f>TRIM(RIGHT(SUBSTITUTE(TRIM(RIGHT(SUBSTITUTE(Candidate!B174,"/",REPT(" ",100)),100)),"\",REPT(" ",100)),100))</f>
        <v>V09R06.RIBD19</v>
      </c>
      <c r="M174" s="4" t="str">
        <f t="shared" si="6"/>
        <v>V09R06</v>
      </c>
      <c r="N174" s="4" t="str">
        <f t="shared" si="7"/>
        <v>V09R06</v>
      </c>
    </row>
    <row r="175" spans="12:14" x14ac:dyDescent="0.25">
      <c r="L175" s="4" t="str">
        <f>TRIM(RIGHT(SUBSTITUTE(TRIM(RIGHT(SUBSTITUTE(Candidate!B175,"/",REPT(" ",100)),100)),"\",REPT(" ",100)),100))</f>
        <v>V09R07.RIBD19</v>
      </c>
      <c r="M175" s="4" t="str">
        <f t="shared" si="6"/>
        <v>V09R07</v>
      </c>
      <c r="N175" s="4" t="str">
        <f t="shared" si="7"/>
        <v>V09R07</v>
      </c>
    </row>
    <row r="176" spans="12:14" x14ac:dyDescent="0.25">
      <c r="L176" s="4" t="str">
        <f>TRIM(RIGHT(SUBSTITUTE(TRIM(RIGHT(SUBSTITUTE(Candidate!B176,"/",REPT(" ",100)),100)),"\",REPT(" ",100)),100))</f>
        <v>V09R07.RIBD19</v>
      </c>
      <c r="M176" s="4" t="str">
        <f t="shared" si="6"/>
        <v>V09R07</v>
      </c>
      <c r="N176" s="4" t="str">
        <f t="shared" si="7"/>
        <v>V09R07</v>
      </c>
    </row>
    <row r="177" spans="12:14" x14ac:dyDescent="0.25">
      <c r="L177" s="4" t="str">
        <f>TRIM(RIGHT(SUBSTITUTE(TRIM(RIGHT(SUBSTITUTE(Candidate!B177,"/",REPT(" ",100)),100)),"\",REPT(" ",100)),100))</f>
        <v>V09R07.RIBD19</v>
      </c>
      <c r="M177" s="4" t="str">
        <f t="shared" si="6"/>
        <v>V09R07</v>
      </c>
      <c r="N177" s="4" t="str">
        <f t="shared" si="7"/>
        <v>V09R07</v>
      </c>
    </row>
    <row r="178" spans="12:14" x14ac:dyDescent="0.25">
      <c r="L178" s="4" t="str">
        <f>TRIM(RIGHT(SUBSTITUTE(TRIM(RIGHT(SUBSTITUTE(Candidate!B178,"/",REPT(" ",100)),100)),"\",REPT(" ",100)),100))</f>
        <v>V09R07.RIBD19</v>
      </c>
      <c r="M178" s="4" t="str">
        <f t="shared" si="6"/>
        <v>V09R07</v>
      </c>
      <c r="N178" s="4" t="str">
        <f t="shared" si="7"/>
        <v>V09R07</v>
      </c>
    </row>
    <row r="179" spans="12:14" x14ac:dyDescent="0.25">
      <c r="L179" s="4" t="str">
        <f>TRIM(RIGHT(SUBSTITUTE(TRIM(RIGHT(SUBSTITUTE(Candidate!B179,"/",REPT(" ",100)),100)),"\",REPT(" ",100)),100))</f>
        <v>V09R07.RIBD19</v>
      </c>
      <c r="M179" s="4" t="str">
        <f t="shared" si="6"/>
        <v>V09R07</v>
      </c>
      <c r="N179" s="4" t="str">
        <f t="shared" si="7"/>
        <v>V09R07</v>
      </c>
    </row>
    <row r="180" spans="12:14" x14ac:dyDescent="0.25">
      <c r="L180" s="4" t="str">
        <f>TRIM(RIGHT(SUBSTITUTE(TRIM(RIGHT(SUBSTITUTE(Candidate!B180,"/",REPT(" ",100)),100)),"\",REPT(" ",100)),100))</f>
        <v>V10R01.RIBD19</v>
      </c>
      <c r="M180" s="4" t="str">
        <f t="shared" ref="M180:M243" si="8">TRIM(LEFT(SUBSTITUTE(L180,".",REPT(" ",100)),100))</f>
        <v>V10R01</v>
      </c>
      <c r="N180" s="4" t="str">
        <f t="shared" ref="N180:N243" si="9">M180</f>
        <v>V10R01</v>
      </c>
    </row>
    <row r="181" spans="12:14" x14ac:dyDescent="0.25">
      <c r="L181" s="4" t="str">
        <f>TRIM(RIGHT(SUBSTITUTE(TRIM(RIGHT(SUBSTITUTE(Candidate!B181,"/",REPT(" ",100)),100)),"\",REPT(" ",100)),100))</f>
        <v>V10R02.RIBD19</v>
      </c>
      <c r="M181" s="4" t="str">
        <f t="shared" si="8"/>
        <v>V10R02</v>
      </c>
      <c r="N181" s="4" t="str">
        <f t="shared" si="9"/>
        <v>V10R02</v>
      </c>
    </row>
    <row r="182" spans="12:14" x14ac:dyDescent="0.25">
      <c r="L182" s="4" t="str">
        <f>TRIM(RIGHT(SUBSTITUTE(TRIM(RIGHT(SUBSTITUTE(Candidate!B182,"/",REPT(" ",100)),100)),"\",REPT(" ",100)),100))</f>
        <v>V10R03.RIBD19</v>
      </c>
      <c r="M182" s="4" t="str">
        <f t="shared" si="8"/>
        <v>V10R03</v>
      </c>
      <c r="N182" s="4" t="str">
        <f t="shared" si="9"/>
        <v>V10R03</v>
      </c>
    </row>
    <row r="183" spans="12:14" x14ac:dyDescent="0.25">
      <c r="L183" s="4" t="str">
        <f>TRIM(RIGHT(SUBSTITUTE(TRIM(RIGHT(SUBSTITUTE(Candidate!B183,"/",REPT(" ",100)),100)),"\",REPT(" ",100)),100))</f>
        <v>V10R04.RIBD19</v>
      </c>
      <c r="M183" s="4" t="str">
        <f t="shared" si="8"/>
        <v>V10R04</v>
      </c>
      <c r="N183" s="4" t="str">
        <f t="shared" si="9"/>
        <v>V10R04</v>
      </c>
    </row>
    <row r="184" spans="12:14" x14ac:dyDescent="0.25">
      <c r="L184" s="4" t="str">
        <f>TRIM(RIGHT(SUBSTITUTE(TRIM(RIGHT(SUBSTITUTE(Candidate!B184,"/",REPT(" ",100)),100)),"\",REPT(" ",100)),100))</f>
        <v>V10R05.RIBD19</v>
      </c>
      <c r="M184" s="4" t="str">
        <f t="shared" si="8"/>
        <v>V10R05</v>
      </c>
      <c r="N184" s="4" t="str">
        <f t="shared" si="9"/>
        <v>V10R05</v>
      </c>
    </row>
    <row r="185" spans="12:14" x14ac:dyDescent="0.25">
      <c r="L185" s="4" t="str">
        <f>TRIM(RIGHT(SUBSTITUTE(TRIM(RIGHT(SUBSTITUTE(Candidate!B185,"/",REPT(" ",100)),100)),"\",REPT(" ",100)),100))</f>
        <v>V10R06.RIBD19</v>
      </c>
      <c r="M185" s="4" t="str">
        <f t="shared" si="8"/>
        <v>V10R06</v>
      </c>
      <c r="N185" s="4" t="str">
        <f t="shared" si="9"/>
        <v>V10R06</v>
      </c>
    </row>
    <row r="186" spans="12:14" x14ac:dyDescent="0.25">
      <c r="L186" s="4" t="str">
        <f>TRIM(RIGHT(SUBSTITUTE(TRIM(RIGHT(SUBSTITUTE(Candidate!B186,"/",REPT(" ",100)),100)),"\",REPT(" ",100)),100))</f>
        <v>V10R07.RIBD19</v>
      </c>
      <c r="M186" s="4" t="str">
        <f t="shared" si="8"/>
        <v>V10R07</v>
      </c>
      <c r="N186" s="4" t="str">
        <f t="shared" si="9"/>
        <v>V10R07</v>
      </c>
    </row>
    <row r="187" spans="12:14" x14ac:dyDescent="0.25">
      <c r="L187" s="4" t="str">
        <f>TRIM(RIGHT(SUBSTITUTE(TRIM(RIGHT(SUBSTITUTE(Candidate!B187,"/",REPT(" ",100)),100)),"\",REPT(" ",100)),100))</f>
        <v>V10R08.RIBD19</v>
      </c>
      <c r="M187" s="4" t="str">
        <f t="shared" si="8"/>
        <v>V10R08</v>
      </c>
      <c r="N187" s="4" t="str">
        <f t="shared" si="9"/>
        <v>V10R08</v>
      </c>
    </row>
    <row r="188" spans="12:14" x14ac:dyDescent="0.25">
      <c r="L188" s="4" t="str">
        <f>TRIM(RIGHT(SUBSTITUTE(TRIM(RIGHT(SUBSTITUTE(Candidate!B188,"/",REPT(" ",100)),100)),"\",REPT(" ",100)),100))</f>
        <v>V10R09.RIBD19</v>
      </c>
      <c r="M188" s="4" t="str">
        <f t="shared" si="8"/>
        <v>V10R09</v>
      </c>
      <c r="N188" s="4" t="str">
        <f t="shared" si="9"/>
        <v>V10R09</v>
      </c>
    </row>
    <row r="189" spans="12:14" x14ac:dyDescent="0.25">
      <c r="L189" s="4" t="str">
        <f>TRIM(RIGHT(SUBSTITUTE(TRIM(RIGHT(SUBSTITUTE(Candidate!B189,"/",REPT(" ",100)),100)),"\",REPT(" ",100)),100))</f>
        <v>V10R10.RIBD19</v>
      </c>
      <c r="M189" s="4" t="str">
        <f t="shared" si="8"/>
        <v>V10R10</v>
      </c>
      <c r="N189" s="4" t="str">
        <f t="shared" si="9"/>
        <v>V10R10</v>
      </c>
    </row>
    <row r="190" spans="12:14" x14ac:dyDescent="0.25">
      <c r="L190" s="4" t="str">
        <f>TRIM(RIGHT(SUBSTITUTE(TRIM(RIGHT(SUBSTITUTE(Candidate!B190,"/",REPT(" ",100)),100)),"\",REPT(" ",100)),100))</f>
        <v>V11R01.RIBD19</v>
      </c>
      <c r="M190" s="4" t="str">
        <f t="shared" si="8"/>
        <v>V11R01</v>
      </c>
      <c r="N190" s="4" t="str">
        <f t="shared" si="9"/>
        <v>V11R01</v>
      </c>
    </row>
    <row r="191" spans="12:14" x14ac:dyDescent="0.25">
      <c r="L191" s="4" t="str">
        <f>TRIM(RIGHT(SUBSTITUTE(TRIM(RIGHT(SUBSTITUTE(Candidate!B191,"/",REPT(" ",100)),100)),"\",REPT(" ",100)),100))</f>
        <v>V11R02.RIBD19</v>
      </c>
      <c r="M191" s="4" t="str">
        <f t="shared" si="8"/>
        <v>V11R02</v>
      </c>
      <c r="N191" s="4" t="str">
        <f t="shared" si="9"/>
        <v>V11R02</v>
      </c>
    </row>
    <row r="192" spans="12:14" x14ac:dyDescent="0.25">
      <c r="L192" s="4" t="str">
        <f>TRIM(RIGHT(SUBSTITUTE(TRIM(RIGHT(SUBSTITUTE(Candidate!B192,"/",REPT(" ",100)),100)),"\",REPT(" ",100)),100))</f>
        <v>V11R03.RIBD19</v>
      </c>
      <c r="M192" s="4" t="str">
        <f t="shared" si="8"/>
        <v>V11R03</v>
      </c>
      <c r="N192" s="4" t="str">
        <f t="shared" si="9"/>
        <v>V11R03</v>
      </c>
    </row>
    <row r="193" spans="12:14" x14ac:dyDescent="0.25">
      <c r="L193" s="4" t="str">
        <f>TRIM(RIGHT(SUBSTITUTE(TRIM(RIGHT(SUBSTITUTE(Candidate!B193,"/",REPT(" ",100)),100)),"\",REPT(" ",100)),100))</f>
        <v>V11R04.RIBD19</v>
      </c>
      <c r="M193" s="4" t="str">
        <f t="shared" si="8"/>
        <v>V11R04</v>
      </c>
      <c r="N193" s="4" t="str">
        <f t="shared" si="9"/>
        <v>V11R04</v>
      </c>
    </row>
    <row r="194" spans="12:14" x14ac:dyDescent="0.25">
      <c r="L194" s="4" t="str">
        <f>TRIM(RIGHT(SUBSTITUTE(TRIM(RIGHT(SUBSTITUTE(Candidate!B194,"/",REPT(" ",100)),100)),"\",REPT(" ",100)),100))</f>
        <v>V11R05.RIBD19</v>
      </c>
      <c r="M194" s="4" t="str">
        <f t="shared" si="8"/>
        <v>V11R05</v>
      </c>
      <c r="N194" s="4" t="str">
        <f t="shared" si="9"/>
        <v>V11R05</v>
      </c>
    </row>
    <row r="195" spans="12:14" x14ac:dyDescent="0.25">
      <c r="L195" s="4" t="str">
        <f>TRIM(RIGHT(SUBSTITUTE(TRIM(RIGHT(SUBSTITUTE(Candidate!B195,"/",REPT(" ",100)),100)),"\",REPT(" ",100)),100))</f>
        <v>V11R06.RIBD19</v>
      </c>
      <c r="M195" s="4" t="str">
        <f t="shared" si="8"/>
        <v>V11R06</v>
      </c>
      <c r="N195" s="4" t="str">
        <f t="shared" si="9"/>
        <v>V11R06</v>
      </c>
    </row>
    <row r="196" spans="12:14" x14ac:dyDescent="0.25">
      <c r="L196" s="4" t="str">
        <f>TRIM(RIGHT(SUBSTITUTE(TRIM(RIGHT(SUBSTITUTE(Candidate!B196,"/",REPT(" ",100)),100)),"\",REPT(" ",100)),100))</f>
        <v>V11R07.RIBD19</v>
      </c>
      <c r="M196" s="4" t="str">
        <f t="shared" si="8"/>
        <v>V11R07</v>
      </c>
      <c r="N196" s="4" t="str">
        <f t="shared" si="9"/>
        <v>V11R07</v>
      </c>
    </row>
    <row r="197" spans="12:14" x14ac:dyDescent="0.25">
      <c r="L197" s="4" t="str">
        <f>TRIM(RIGHT(SUBSTITUTE(TRIM(RIGHT(SUBSTITUTE(Candidate!B197,"/",REPT(" ",100)),100)),"\",REPT(" ",100)),100))</f>
        <v>V11R08.RIBD19</v>
      </c>
      <c r="M197" s="4" t="str">
        <f t="shared" si="8"/>
        <v>V11R08</v>
      </c>
      <c r="N197" s="4" t="str">
        <f t="shared" si="9"/>
        <v>V11R08</v>
      </c>
    </row>
    <row r="198" spans="12:14" x14ac:dyDescent="0.25">
      <c r="L198" s="4" t="str">
        <f>TRIM(RIGHT(SUBSTITUTE(TRIM(RIGHT(SUBSTITUTE(Candidate!B198,"/",REPT(" ",100)),100)),"\",REPT(" ",100)),100))</f>
        <v>V11R09.RIBD19</v>
      </c>
      <c r="M198" s="4" t="str">
        <f t="shared" si="8"/>
        <v>V11R09</v>
      </c>
      <c r="N198" s="4" t="str">
        <f t="shared" si="9"/>
        <v>V11R09</v>
      </c>
    </row>
    <row r="199" spans="12:14" x14ac:dyDescent="0.25">
      <c r="L199" s="4" t="str">
        <f>TRIM(RIGHT(SUBSTITUTE(TRIM(RIGHT(SUBSTITUTE(Candidate!B199,"/",REPT(" ",100)),100)),"\",REPT(" ",100)),100))</f>
        <v>V11R10.RIBD19</v>
      </c>
      <c r="M199" s="4" t="str">
        <f t="shared" si="8"/>
        <v>V11R10</v>
      </c>
      <c r="N199" s="4" t="str">
        <f t="shared" si="9"/>
        <v>V11R10</v>
      </c>
    </row>
    <row r="200" spans="12:14" x14ac:dyDescent="0.25">
      <c r="L200" s="4" t="str">
        <f>TRIM(RIGHT(SUBSTITUTE(TRIM(RIGHT(SUBSTITUTE(Candidate!B200,"/",REPT(" ",100)),100)),"\",REPT(" ",100)),100))</f>
        <v>V12R01.RIBD19</v>
      </c>
      <c r="M200" s="4" t="str">
        <f t="shared" si="8"/>
        <v>V12R01</v>
      </c>
      <c r="N200" s="4" t="str">
        <f t="shared" si="9"/>
        <v>V12R01</v>
      </c>
    </row>
    <row r="201" spans="12:14" x14ac:dyDescent="0.25">
      <c r="L201" s="4" t="str">
        <f>TRIM(RIGHT(SUBSTITUTE(TRIM(RIGHT(SUBSTITUTE(Candidate!B201,"/",REPT(" ",100)),100)),"\",REPT(" ",100)),100))</f>
        <v>V12R02.RIBD19</v>
      </c>
      <c r="M201" s="4" t="str">
        <f t="shared" si="8"/>
        <v>V12R02</v>
      </c>
      <c r="N201" s="4" t="str">
        <f t="shared" si="9"/>
        <v>V12R02</v>
      </c>
    </row>
    <row r="202" spans="12:14" x14ac:dyDescent="0.25">
      <c r="L202" s="4" t="str">
        <f>TRIM(RIGHT(SUBSTITUTE(TRIM(RIGHT(SUBSTITUTE(Candidate!B202,"/",REPT(" ",100)),100)),"\",REPT(" ",100)),100))</f>
        <v>V12R03.RIBD19</v>
      </c>
      <c r="M202" s="4" t="str">
        <f t="shared" si="8"/>
        <v>V12R03</v>
      </c>
      <c r="N202" s="4" t="str">
        <f t="shared" si="9"/>
        <v>V12R03</v>
      </c>
    </row>
    <row r="203" spans="12:14" x14ac:dyDescent="0.25">
      <c r="L203" s="4" t="str">
        <f>TRIM(RIGHT(SUBSTITUTE(TRIM(RIGHT(SUBSTITUTE(Candidate!B203,"/",REPT(" ",100)),100)),"\",REPT(" ",100)),100))</f>
        <v>V12R04.RIBD19</v>
      </c>
      <c r="M203" s="4" t="str">
        <f t="shared" si="8"/>
        <v>V12R04</v>
      </c>
      <c r="N203" s="4" t="str">
        <f t="shared" si="9"/>
        <v>V12R04</v>
      </c>
    </row>
    <row r="204" spans="12:14" x14ac:dyDescent="0.25">
      <c r="L204" s="4" t="str">
        <f>TRIM(RIGHT(SUBSTITUTE(TRIM(RIGHT(SUBSTITUTE(Candidate!B204,"/",REPT(" ",100)),100)),"\",REPT(" ",100)),100))</f>
        <v>V12R05.RIBD19</v>
      </c>
      <c r="M204" s="4" t="str">
        <f t="shared" si="8"/>
        <v>V12R05</v>
      </c>
      <c r="N204" s="4" t="str">
        <f t="shared" si="9"/>
        <v>V12R05</v>
      </c>
    </row>
    <row r="205" spans="12:14" x14ac:dyDescent="0.25">
      <c r="L205" s="4" t="str">
        <f>TRIM(RIGHT(SUBSTITUTE(TRIM(RIGHT(SUBSTITUTE(Candidate!B205,"/",REPT(" ",100)),100)),"\",REPT(" ",100)),100))</f>
        <v>V12R06.RIBD19</v>
      </c>
      <c r="M205" s="4" t="str">
        <f t="shared" si="8"/>
        <v>V12R06</v>
      </c>
      <c r="N205" s="4" t="str">
        <f t="shared" si="9"/>
        <v>V12R06</v>
      </c>
    </row>
    <row r="206" spans="12:14" x14ac:dyDescent="0.25">
      <c r="L206" s="4" t="str">
        <f>TRIM(RIGHT(SUBSTITUTE(TRIM(RIGHT(SUBSTITUTE(Candidate!B206,"/",REPT(" ",100)),100)),"\",REPT(" ",100)),100))</f>
        <v>V12R07.RIBD19</v>
      </c>
      <c r="M206" s="4" t="str">
        <f t="shared" si="8"/>
        <v>V12R07</v>
      </c>
      <c r="N206" s="4" t="str">
        <f t="shared" si="9"/>
        <v>V12R07</v>
      </c>
    </row>
    <row r="207" spans="12:14" x14ac:dyDescent="0.25">
      <c r="L207" s="4" t="str">
        <f>TRIM(RIGHT(SUBSTITUTE(TRIM(RIGHT(SUBSTITUTE(Candidate!B207,"/",REPT(" ",100)),100)),"\",REPT(" ",100)),100))</f>
        <v>V12R08.RIBD19</v>
      </c>
      <c r="M207" s="4" t="str">
        <f t="shared" si="8"/>
        <v>V12R08</v>
      </c>
      <c r="N207" s="4" t="str">
        <f t="shared" si="9"/>
        <v>V12R08</v>
      </c>
    </row>
    <row r="208" spans="12:14" x14ac:dyDescent="0.25">
      <c r="L208" s="4" t="str">
        <f>TRIM(RIGHT(SUBSTITUTE(TRIM(RIGHT(SUBSTITUTE(Candidate!B208,"/",REPT(" ",100)),100)),"\",REPT(" ",100)),100))</f>
        <v>V12R09.RIBD19</v>
      </c>
      <c r="M208" s="4" t="str">
        <f t="shared" si="8"/>
        <v>V12R09</v>
      </c>
      <c r="N208" s="4" t="str">
        <f t="shared" si="9"/>
        <v>V12R09</v>
      </c>
    </row>
    <row r="209" spans="12:14" x14ac:dyDescent="0.25">
      <c r="L209" s="4" t="str">
        <f>TRIM(RIGHT(SUBSTITUTE(TRIM(RIGHT(SUBSTITUTE(Candidate!B209,"/",REPT(" ",100)),100)),"\",REPT(" ",100)),100))</f>
        <v>V12R10.RIBD19</v>
      </c>
      <c r="M209" s="4" t="str">
        <f t="shared" si="8"/>
        <v>V12R10</v>
      </c>
      <c r="N209" s="4" t="str">
        <f t="shared" si="9"/>
        <v>V12R10</v>
      </c>
    </row>
    <row r="210" spans="12:14" x14ac:dyDescent="0.25">
      <c r="L210" s="4" t="str">
        <f>TRIM(RIGHT(SUBSTITUTE(TRIM(RIGHT(SUBSTITUTE(Candidate!B210,"/",REPT(" ",100)),100)),"\",REPT(" ",100)),100))</f>
        <v>V13R01.RIBD19</v>
      </c>
      <c r="M210" s="4" t="str">
        <f t="shared" si="8"/>
        <v>V13R01</v>
      </c>
      <c r="N210" s="4" t="str">
        <f t="shared" si="9"/>
        <v>V13R01</v>
      </c>
    </row>
    <row r="211" spans="12:14" x14ac:dyDescent="0.25">
      <c r="L211" s="4" t="str">
        <f>TRIM(RIGHT(SUBSTITUTE(TRIM(RIGHT(SUBSTITUTE(Candidate!B211,"/",REPT(" ",100)),100)),"\",REPT(" ",100)),100))</f>
        <v>V13R02.RIBD19</v>
      </c>
      <c r="M211" s="4" t="str">
        <f t="shared" si="8"/>
        <v>V13R02</v>
      </c>
      <c r="N211" s="4" t="str">
        <f t="shared" si="9"/>
        <v>V13R02</v>
      </c>
    </row>
    <row r="212" spans="12:14" x14ac:dyDescent="0.25">
      <c r="L212" s="4" t="str">
        <f>TRIM(RIGHT(SUBSTITUTE(TRIM(RIGHT(SUBSTITUTE(Candidate!B212,"/",REPT(" ",100)),100)),"\",REPT(" ",100)),100))</f>
        <v>V13R03.RIBD19</v>
      </c>
      <c r="M212" s="4" t="str">
        <f t="shared" si="8"/>
        <v>V13R03</v>
      </c>
      <c r="N212" s="4" t="str">
        <f t="shared" si="9"/>
        <v>V13R03</v>
      </c>
    </row>
    <row r="213" spans="12:14" x14ac:dyDescent="0.25">
      <c r="L213" s="4" t="str">
        <f>TRIM(RIGHT(SUBSTITUTE(TRIM(RIGHT(SUBSTITUTE(Candidate!B213,"/",REPT(" ",100)),100)),"\",REPT(" ",100)),100))</f>
        <v>V13R04.RIBD19</v>
      </c>
      <c r="M213" s="4" t="str">
        <f t="shared" si="8"/>
        <v>V13R04</v>
      </c>
      <c r="N213" s="4" t="str">
        <f t="shared" si="9"/>
        <v>V13R04</v>
      </c>
    </row>
    <row r="214" spans="12:14" x14ac:dyDescent="0.25">
      <c r="L214" s="4" t="str">
        <f>TRIM(RIGHT(SUBSTITUTE(TRIM(RIGHT(SUBSTITUTE(Candidate!B214,"/",REPT(" ",100)),100)),"\",REPT(" ",100)),100))</f>
        <v>V13R05.RIBD19</v>
      </c>
      <c r="M214" s="4" t="str">
        <f t="shared" si="8"/>
        <v>V13R05</v>
      </c>
      <c r="N214" s="4" t="str">
        <f t="shared" si="9"/>
        <v>V13R05</v>
      </c>
    </row>
    <row r="215" spans="12:14" x14ac:dyDescent="0.25">
      <c r="L215" s="4" t="str">
        <f>TRIM(RIGHT(SUBSTITUTE(TRIM(RIGHT(SUBSTITUTE(Candidate!B215,"/",REPT(" ",100)),100)),"\",REPT(" ",100)),100))</f>
        <v>V13R06.RIBD19</v>
      </c>
      <c r="M215" s="4" t="str">
        <f t="shared" si="8"/>
        <v>V13R06</v>
      </c>
      <c r="N215" s="4" t="str">
        <f t="shared" si="9"/>
        <v>V13R06</v>
      </c>
    </row>
    <row r="216" spans="12:14" x14ac:dyDescent="0.25">
      <c r="L216" s="4" t="str">
        <f>TRIM(RIGHT(SUBSTITUTE(TRIM(RIGHT(SUBSTITUTE(Candidate!B216,"/",REPT(" ",100)),100)),"\",REPT(" ",100)),100))</f>
        <v>V13R07.RIBD19</v>
      </c>
      <c r="M216" s="4" t="str">
        <f t="shared" si="8"/>
        <v>V13R07</v>
      </c>
      <c r="N216" s="4" t="str">
        <f t="shared" si="9"/>
        <v>V13R07</v>
      </c>
    </row>
    <row r="217" spans="12:14" x14ac:dyDescent="0.25">
      <c r="L217" s="4" t="str">
        <f>TRIM(RIGHT(SUBSTITUTE(TRIM(RIGHT(SUBSTITUTE(Candidate!B217,"/",REPT(" ",100)),100)),"\",REPT(" ",100)),100))</f>
        <v>V13R08.RIBD19</v>
      </c>
      <c r="M217" s="4" t="str">
        <f t="shared" si="8"/>
        <v>V13R08</v>
      </c>
      <c r="N217" s="4" t="str">
        <f t="shared" si="9"/>
        <v>V13R08</v>
      </c>
    </row>
    <row r="218" spans="12:14" x14ac:dyDescent="0.25">
      <c r="L218" s="4" t="str">
        <f>TRIM(RIGHT(SUBSTITUTE(TRIM(RIGHT(SUBSTITUTE(Candidate!B218,"/",REPT(" ",100)),100)),"\",REPT(" ",100)),100))</f>
        <v>V13R09.RIBD19</v>
      </c>
      <c r="M218" s="4" t="str">
        <f t="shared" si="8"/>
        <v>V13R09</v>
      </c>
      <c r="N218" s="4" t="str">
        <f t="shared" si="9"/>
        <v>V13R09</v>
      </c>
    </row>
    <row r="219" spans="12:14" x14ac:dyDescent="0.25">
      <c r="L219" s="4" t="str">
        <f>TRIM(RIGHT(SUBSTITUTE(TRIM(RIGHT(SUBSTITUTE(Candidate!B219,"/",REPT(" ",100)),100)),"\",REPT(" ",100)),100))</f>
        <v>V13R10.RIBD19</v>
      </c>
      <c r="M219" s="4" t="str">
        <f t="shared" si="8"/>
        <v>V13R10</v>
      </c>
      <c r="N219" s="4" t="str">
        <f t="shared" si="9"/>
        <v>V13R10</v>
      </c>
    </row>
    <row r="220" spans="12:14" x14ac:dyDescent="0.25">
      <c r="L220" s="4" t="str">
        <f>TRIM(RIGHT(SUBSTITUTE(TRIM(RIGHT(SUBSTITUTE(Candidate!B220,"/",REPT(" ",100)),100)),"\",REPT(" ",100)),100))</f>
        <v>V14R01.RIBD19</v>
      </c>
      <c r="M220" s="4" t="str">
        <f t="shared" si="8"/>
        <v>V14R01</v>
      </c>
      <c r="N220" s="4" t="str">
        <f t="shared" si="9"/>
        <v>V14R01</v>
      </c>
    </row>
    <row r="221" spans="12:14" x14ac:dyDescent="0.25">
      <c r="L221" s="4" t="str">
        <f>TRIM(RIGHT(SUBSTITUTE(TRIM(RIGHT(SUBSTITUTE(Candidate!B221,"/",REPT(" ",100)),100)),"\",REPT(" ",100)),100))</f>
        <v>V14R02.RIBD19</v>
      </c>
      <c r="M221" s="4" t="str">
        <f t="shared" si="8"/>
        <v>V14R02</v>
      </c>
      <c r="N221" s="4" t="str">
        <f t="shared" si="9"/>
        <v>V14R02</v>
      </c>
    </row>
    <row r="222" spans="12:14" x14ac:dyDescent="0.25">
      <c r="L222" s="4" t="str">
        <f>TRIM(RIGHT(SUBSTITUTE(TRIM(RIGHT(SUBSTITUTE(Candidate!B222,"/",REPT(" ",100)),100)),"\",REPT(" ",100)),100))</f>
        <v>V14R03.RIBD19</v>
      </c>
      <c r="M222" s="4" t="str">
        <f t="shared" si="8"/>
        <v>V14R03</v>
      </c>
      <c r="N222" s="4" t="str">
        <f t="shared" si="9"/>
        <v>V14R03</v>
      </c>
    </row>
    <row r="223" spans="12:14" x14ac:dyDescent="0.25">
      <c r="L223" s="4" t="str">
        <f>TRIM(RIGHT(SUBSTITUTE(TRIM(RIGHT(SUBSTITUTE(Candidate!B223,"/",REPT(" ",100)),100)),"\",REPT(" ",100)),100))</f>
        <v>V14R04.RIBD19</v>
      </c>
      <c r="M223" s="4" t="str">
        <f t="shared" si="8"/>
        <v>V14R04</v>
      </c>
      <c r="N223" s="4" t="str">
        <f t="shared" si="9"/>
        <v>V14R04</v>
      </c>
    </row>
    <row r="224" spans="12:14" x14ac:dyDescent="0.25">
      <c r="L224" s="4" t="str">
        <f>TRIM(RIGHT(SUBSTITUTE(TRIM(RIGHT(SUBSTITUTE(Candidate!B224,"/",REPT(" ",100)),100)),"\",REPT(" ",100)),100))</f>
        <v>V14R05.RIBD19</v>
      </c>
      <c r="M224" s="4" t="str">
        <f t="shared" si="8"/>
        <v>V14R05</v>
      </c>
      <c r="N224" s="4" t="str">
        <f t="shared" si="9"/>
        <v>V14R05</v>
      </c>
    </row>
    <row r="225" spans="12:14" x14ac:dyDescent="0.25">
      <c r="L225" s="4" t="str">
        <f>TRIM(RIGHT(SUBSTITUTE(TRIM(RIGHT(SUBSTITUTE(Candidate!B225,"/",REPT(" ",100)),100)),"\",REPT(" ",100)),100))</f>
        <v>V14R06.RIBD19</v>
      </c>
      <c r="M225" s="4" t="str">
        <f t="shared" si="8"/>
        <v>V14R06</v>
      </c>
      <c r="N225" s="4" t="str">
        <f t="shared" si="9"/>
        <v>V14R06</v>
      </c>
    </row>
    <row r="226" spans="12:14" x14ac:dyDescent="0.25">
      <c r="L226" s="4" t="str">
        <f>TRIM(RIGHT(SUBSTITUTE(TRIM(RIGHT(SUBSTITUTE(Candidate!B226,"/",REPT(" ",100)),100)),"\",REPT(" ",100)),100))</f>
        <v>V14R07.RIBD19</v>
      </c>
      <c r="M226" s="4" t="str">
        <f t="shared" si="8"/>
        <v>V14R07</v>
      </c>
      <c r="N226" s="4" t="str">
        <f t="shared" si="9"/>
        <v>V14R07</v>
      </c>
    </row>
    <row r="227" spans="12:14" x14ac:dyDescent="0.25">
      <c r="L227" s="4" t="str">
        <f>TRIM(RIGHT(SUBSTITUTE(TRIM(RIGHT(SUBSTITUTE(Candidate!B227,"/",REPT(" ",100)),100)),"\",REPT(" ",100)),100))</f>
        <v>V14R08.RIBD19</v>
      </c>
      <c r="M227" s="4" t="str">
        <f t="shared" si="8"/>
        <v>V14R08</v>
      </c>
      <c r="N227" s="4" t="str">
        <f t="shared" si="9"/>
        <v>V14R08</v>
      </c>
    </row>
    <row r="228" spans="12:14" x14ac:dyDescent="0.25">
      <c r="L228" s="4" t="str">
        <f>TRIM(RIGHT(SUBSTITUTE(TRIM(RIGHT(SUBSTITUTE(Candidate!B228,"/",REPT(" ",100)),100)),"\",REPT(" ",100)),100))</f>
        <v>V14R09.RIBD19</v>
      </c>
      <c r="M228" s="4" t="str">
        <f t="shared" si="8"/>
        <v>V14R09</v>
      </c>
      <c r="N228" s="4" t="str">
        <f t="shared" si="9"/>
        <v>V14R09</v>
      </c>
    </row>
    <row r="229" spans="12:14" x14ac:dyDescent="0.25">
      <c r="L229" s="4" t="str">
        <f>TRIM(RIGHT(SUBSTITUTE(TRIM(RIGHT(SUBSTITUTE(Candidate!B229,"/",REPT(" ",100)),100)),"\",REPT(" ",100)),100))</f>
        <v>V14R10.RIBD19</v>
      </c>
      <c r="M229" s="4" t="str">
        <f t="shared" si="8"/>
        <v>V14R10</v>
      </c>
      <c r="N229" s="4" t="str">
        <f t="shared" si="9"/>
        <v>V14R10</v>
      </c>
    </row>
    <row r="230" spans="12:14" x14ac:dyDescent="0.25">
      <c r="L230" s="4" t="str">
        <f>TRIM(RIGHT(SUBSTITUTE(TRIM(RIGHT(SUBSTITUTE(Candidate!B230,"/",REPT(" ",100)),100)),"\",REPT(" ",100)),100))</f>
        <v>V14R11.RIBD19</v>
      </c>
      <c r="M230" s="4" t="str">
        <f t="shared" si="8"/>
        <v>V14R11</v>
      </c>
      <c r="N230" s="4" t="str">
        <f t="shared" si="9"/>
        <v>V14R11</v>
      </c>
    </row>
    <row r="231" spans="12:14" x14ac:dyDescent="0.25">
      <c r="L231" s="4" t="str">
        <f>TRIM(RIGHT(SUBSTITUTE(TRIM(RIGHT(SUBSTITUTE(Candidate!B231,"/",REPT(" ",100)),100)),"\",REPT(" ",100)),100))</f>
        <v>V14R12.RIBD19</v>
      </c>
      <c r="M231" s="4" t="str">
        <f t="shared" si="8"/>
        <v>V14R12</v>
      </c>
      <c r="N231" s="4" t="str">
        <f t="shared" si="9"/>
        <v>V14R12</v>
      </c>
    </row>
    <row r="232" spans="12:14" x14ac:dyDescent="0.25">
      <c r="L232" s="4" t="str">
        <f>TRIM(RIGHT(SUBSTITUTE(TRIM(RIGHT(SUBSTITUTE(Candidate!B232,"/",REPT(" ",100)),100)),"\",REPT(" ",100)),100))</f>
        <v>V14R13.RIBD19</v>
      </c>
      <c r="M232" s="4" t="str">
        <f t="shared" si="8"/>
        <v>V14R13</v>
      </c>
      <c r="N232" s="4" t="str">
        <f t="shared" si="9"/>
        <v>V14R13</v>
      </c>
    </row>
    <row r="233" spans="12:14" x14ac:dyDescent="0.25">
      <c r="L233" s="4" t="str">
        <f>TRIM(RIGHT(SUBSTITUTE(TRIM(RIGHT(SUBSTITUTE(Candidate!B233,"/",REPT(" ",100)),100)),"\",REPT(" ",100)),100))</f>
        <v>V14R14.RIBD19</v>
      </c>
      <c r="M233" s="4" t="str">
        <f t="shared" si="8"/>
        <v>V14R14</v>
      </c>
      <c r="N233" s="4" t="str">
        <f t="shared" si="9"/>
        <v>V14R14</v>
      </c>
    </row>
    <row r="234" spans="12:14" x14ac:dyDescent="0.25">
      <c r="L234" s="4" t="str">
        <f>TRIM(RIGHT(SUBSTITUTE(TRIM(RIGHT(SUBSTITUTE(Candidate!B234,"/",REPT(" ",100)),100)),"\",REPT(" ",100)),100))</f>
        <v>V14R15.RIBD19</v>
      </c>
      <c r="M234" s="4" t="str">
        <f t="shared" si="8"/>
        <v>V14R15</v>
      </c>
      <c r="N234" s="4" t="str">
        <f t="shared" si="9"/>
        <v>V14R15</v>
      </c>
    </row>
    <row r="235" spans="12:14" x14ac:dyDescent="0.25">
      <c r="L235" s="4" t="str">
        <f>TRIM(RIGHT(SUBSTITUTE(TRIM(RIGHT(SUBSTITUTE(Candidate!B235,"/",REPT(" ",100)),100)),"\",REPT(" ",100)),100))</f>
        <v>V14R16.RIBD19</v>
      </c>
      <c r="M235" s="4" t="str">
        <f t="shared" si="8"/>
        <v>V14R16</v>
      </c>
      <c r="N235" s="4" t="str">
        <f t="shared" si="9"/>
        <v>V14R16</v>
      </c>
    </row>
    <row r="236" spans="12:14" x14ac:dyDescent="0.25">
      <c r="L236" s="4" t="str">
        <f>TRIM(RIGHT(SUBSTITUTE(TRIM(RIGHT(SUBSTITUTE(Candidate!B236,"/",REPT(" ",100)),100)),"\",REPT(" ",100)),100))</f>
        <v>V15R01.RIBD19</v>
      </c>
      <c r="M236" s="4" t="str">
        <f t="shared" si="8"/>
        <v>V15R01</v>
      </c>
      <c r="N236" s="4" t="str">
        <f t="shared" si="9"/>
        <v>V15R01</v>
      </c>
    </row>
    <row r="237" spans="12:14" x14ac:dyDescent="0.25">
      <c r="L237" s="4" t="str">
        <f>TRIM(RIGHT(SUBSTITUTE(TRIM(RIGHT(SUBSTITUTE(Candidate!B237,"/",REPT(" ",100)),100)),"\",REPT(" ",100)),100))</f>
        <v>V15R02.RIBD19</v>
      </c>
      <c r="M237" s="4" t="str">
        <f t="shared" si="8"/>
        <v>V15R02</v>
      </c>
      <c r="N237" s="4" t="str">
        <f t="shared" si="9"/>
        <v>V15R02</v>
      </c>
    </row>
    <row r="238" spans="12:14" x14ac:dyDescent="0.25">
      <c r="L238" s="4" t="str">
        <f>TRIM(RIGHT(SUBSTITUTE(TRIM(RIGHT(SUBSTITUTE(Candidate!B238,"/",REPT(" ",100)),100)),"\",REPT(" ",100)),100))</f>
        <v>V15R03.RIBD19</v>
      </c>
      <c r="M238" s="4" t="str">
        <f t="shared" si="8"/>
        <v>V15R03</v>
      </c>
      <c r="N238" s="4" t="str">
        <f t="shared" si="9"/>
        <v>V15R03</v>
      </c>
    </row>
    <row r="239" spans="12:14" x14ac:dyDescent="0.25">
      <c r="L239" s="4" t="str">
        <f>TRIM(RIGHT(SUBSTITUTE(TRIM(RIGHT(SUBSTITUTE(Candidate!B239,"/",REPT(" ",100)),100)),"\",REPT(" ",100)),100))</f>
        <v>V15R04.RIBD19</v>
      </c>
      <c r="M239" s="4" t="str">
        <f t="shared" si="8"/>
        <v>V15R04</v>
      </c>
      <c r="N239" s="4" t="str">
        <f t="shared" si="9"/>
        <v>V15R04</v>
      </c>
    </row>
    <row r="240" spans="12:14" x14ac:dyDescent="0.25">
      <c r="L240" s="4" t="str">
        <f>TRIM(RIGHT(SUBSTITUTE(TRIM(RIGHT(SUBSTITUTE(Candidate!B240,"/",REPT(" ",100)),100)),"\",REPT(" ",100)),100))</f>
        <v>V15R05.RIBD19</v>
      </c>
      <c r="M240" s="4" t="str">
        <f t="shared" si="8"/>
        <v>V15R05</v>
      </c>
      <c r="N240" s="4" t="str">
        <f t="shared" si="9"/>
        <v>V15R05</v>
      </c>
    </row>
    <row r="241" spans="12:14" x14ac:dyDescent="0.25">
      <c r="L241" s="4" t="str">
        <f>TRIM(RIGHT(SUBSTITUTE(TRIM(RIGHT(SUBSTITUTE(Candidate!B241,"/",REPT(" ",100)),100)),"\",REPT(" ",100)),100))</f>
        <v>V15R06.RIBD19</v>
      </c>
      <c r="M241" s="4" t="str">
        <f t="shared" si="8"/>
        <v>V15R06</v>
      </c>
      <c r="N241" s="4" t="str">
        <f t="shared" si="9"/>
        <v>V15R06</v>
      </c>
    </row>
    <row r="242" spans="12:14" x14ac:dyDescent="0.25">
      <c r="L242" s="4" t="str">
        <f>TRIM(RIGHT(SUBSTITUTE(TRIM(RIGHT(SUBSTITUTE(Candidate!B242,"/",REPT(" ",100)),100)),"\",REPT(" ",100)),100))</f>
        <v>V15R07.RIBD19</v>
      </c>
      <c r="M242" s="4" t="str">
        <f t="shared" si="8"/>
        <v>V15R07</v>
      </c>
      <c r="N242" s="4" t="str">
        <f t="shared" si="9"/>
        <v>V15R07</v>
      </c>
    </row>
    <row r="243" spans="12:14" x14ac:dyDescent="0.25">
      <c r="L243" s="4" t="str">
        <f>TRIM(RIGHT(SUBSTITUTE(TRIM(RIGHT(SUBSTITUTE(Candidate!B243,"/",REPT(" ",100)),100)),"\",REPT(" ",100)),100))</f>
        <v>V15R08.RIBD19</v>
      </c>
      <c r="M243" s="4" t="str">
        <f t="shared" si="8"/>
        <v>V15R08</v>
      </c>
      <c r="N243" s="4" t="str">
        <f t="shared" si="9"/>
        <v>V15R08</v>
      </c>
    </row>
    <row r="244" spans="12:14" x14ac:dyDescent="0.25">
      <c r="L244" s="4" t="str">
        <f>TRIM(RIGHT(SUBSTITUTE(TRIM(RIGHT(SUBSTITUTE(Candidate!B244,"/",REPT(" ",100)),100)),"\",REPT(" ",100)),100))</f>
        <v>V15R09.RIBD19</v>
      </c>
      <c r="M244" s="4" t="str">
        <f t="shared" ref="M244:M307" si="10">TRIM(LEFT(SUBSTITUTE(L244,".",REPT(" ",100)),100))</f>
        <v>V15R09</v>
      </c>
      <c r="N244" s="4" t="str">
        <f t="shared" ref="N244:N307" si="11">M244</f>
        <v>V15R09</v>
      </c>
    </row>
    <row r="245" spans="12:14" x14ac:dyDescent="0.25">
      <c r="L245" s="4" t="str">
        <f>TRIM(RIGHT(SUBSTITUTE(TRIM(RIGHT(SUBSTITUTE(Candidate!B245,"/",REPT(" ",100)),100)),"\",REPT(" ",100)),100))</f>
        <v>V15R10.RIBD19</v>
      </c>
      <c r="M245" s="4" t="str">
        <f t="shared" si="10"/>
        <v>V15R10</v>
      </c>
      <c r="N245" s="4" t="str">
        <f t="shared" si="11"/>
        <v>V15R10</v>
      </c>
    </row>
    <row r="246" spans="12:14" x14ac:dyDescent="0.25">
      <c r="L246" s="4" t="str">
        <f>TRIM(RIGHT(SUBSTITUTE(TRIM(RIGHT(SUBSTITUTE(Candidate!B246,"/",REPT(" ",100)),100)),"\",REPT(" ",100)),100))</f>
        <v>V15R11.RIBD19</v>
      </c>
      <c r="M246" s="4" t="str">
        <f t="shared" si="10"/>
        <v>V15R11</v>
      </c>
      <c r="N246" s="4" t="str">
        <f t="shared" si="11"/>
        <v>V15R11</v>
      </c>
    </row>
    <row r="247" spans="12:14" x14ac:dyDescent="0.25">
      <c r="L247" s="4" t="str">
        <f>TRIM(RIGHT(SUBSTITUTE(TRIM(RIGHT(SUBSTITUTE(Candidate!B247,"/",REPT(" ",100)),100)),"\",REPT(" ",100)),100))</f>
        <v>V15R12.RIBD19</v>
      </c>
      <c r="M247" s="4" t="str">
        <f t="shared" si="10"/>
        <v>V15R12</v>
      </c>
      <c r="N247" s="4" t="str">
        <f t="shared" si="11"/>
        <v>V15R12</v>
      </c>
    </row>
    <row r="248" spans="12:14" x14ac:dyDescent="0.25">
      <c r="L248" s="4" t="str">
        <f>TRIM(RIGHT(SUBSTITUTE(TRIM(RIGHT(SUBSTITUTE(Candidate!B248,"/",REPT(" ",100)),100)),"\",REPT(" ",100)),100))</f>
        <v>V15R13.RIBD19</v>
      </c>
      <c r="M248" s="4" t="str">
        <f t="shared" si="10"/>
        <v>V15R13</v>
      </c>
      <c r="N248" s="4" t="str">
        <f t="shared" si="11"/>
        <v>V15R13</v>
      </c>
    </row>
    <row r="249" spans="12:14" x14ac:dyDescent="0.25">
      <c r="L249" s="4" t="str">
        <f>TRIM(RIGHT(SUBSTITUTE(TRIM(RIGHT(SUBSTITUTE(Candidate!B249,"/",REPT(" ",100)),100)),"\",REPT(" ",100)),100))</f>
        <v>V15R14.RIBD19</v>
      </c>
      <c r="M249" s="4" t="str">
        <f t="shared" si="10"/>
        <v>V15R14</v>
      </c>
      <c r="N249" s="4" t="str">
        <f t="shared" si="11"/>
        <v>V15R14</v>
      </c>
    </row>
    <row r="250" spans="12:14" x14ac:dyDescent="0.25">
      <c r="L250" s="4" t="str">
        <f>TRIM(RIGHT(SUBSTITUTE(TRIM(RIGHT(SUBSTITUTE(Candidate!B250,"/",REPT(" ",100)),100)),"\",REPT(" ",100)),100))</f>
        <v>V15R15.RIBD19</v>
      </c>
      <c r="M250" s="4" t="str">
        <f t="shared" si="10"/>
        <v>V15R15</v>
      </c>
      <c r="N250" s="4" t="str">
        <f t="shared" si="11"/>
        <v>V15R15</v>
      </c>
    </row>
    <row r="251" spans="12:14" x14ac:dyDescent="0.25">
      <c r="L251" s="4" t="str">
        <f>TRIM(RIGHT(SUBSTITUTE(TRIM(RIGHT(SUBSTITUTE(Candidate!B251,"/",REPT(" ",100)),100)),"\",REPT(" ",100)),100))</f>
        <v>V15R16.RIBD19</v>
      </c>
      <c r="M251" s="4" t="str">
        <f t="shared" si="10"/>
        <v>V15R16</v>
      </c>
      <c r="N251" s="4" t="str">
        <f t="shared" si="11"/>
        <v>V15R16</v>
      </c>
    </row>
    <row r="252" spans="12:14" x14ac:dyDescent="0.25">
      <c r="L252" s="4" t="str">
        <f>TRIM(RIGHT(SUBSTITUTE(TRIM(RIGHT(SUBSTITUTE(Candidate!B252,"/",REPT(" ",100)),100)),"\",REPT(" ",100)),100))</f>
        <v>V16R01.RIBD19</v>
      </c>
      <c r="M252" s="4" t="str">
        <f t="shared" si="10"/>
        <v>V16R01</v>
      </c>
      <c r="N252" s="4" t="str">
        <f t="shared" si="11"/>
        <v>V16R01</v>
      </c>
    </row>
    <row r="253" spans="12:14" x14ac:dyDescent="0.25">
      <c r="L253" s="4" t="str">
        <f>TRIM(RIGHT(SUBSTITUTE(TRIM(RIGHT(SUBSTITUTE(Candidate!B253,"/",REPT(" ",100)),100)),"\",REPT(" ",100)),100))</f>
        <v>V16R02.RIBD19</v>
      </c>
      <c r="M253" s="4" t="str">
        <f t="shared" si="10"/>
        <v>V16R02</v>
      </c>
      <c r="N253" s="4" t="str">
        <f t="shared" si="11"/>
        <v>V16R02</v>
      </c>
    </row>
    <row r="254" spans="12:14" x14ac:dyDescent="0.25">
      <c r="L254" s="4" t="str">
        <f>TRIM(RIGHT(SUBSTITUTE(TRIM(RIGHT(SUBSTITUTE(Candidate!B254,"/",REPT(" ",100)),100)),"\",REPT(" ",100)),100))</f>
        <v>V16R03.RIBD19</v>
      </c>
      <c r="M254" s="4" t="str">
        <f t="shared" si="10"/>
        <v>V16R03</v>
      </c>
      <c r="N254" s="4" t="str">
        <f t="shared" si="11"/>
        <v>V16R03</v>
      </c>
    </row>
    <row r="255" spans="12:14" x14ac:dyDescent="0.25">
      <c r="L255" s="4" t="str">
        <f>TRIM(RIGHT(SUBSTITUTE(TRIM(RIGHT(SUBSTITUTE(Candidate!B255,"/",REPT(" ",100)),100)),"\",REPT(" ",100)),100))</f>
        <v>V16R04.RIBD19</v>
      </c>
      <c r="M255" s="4" t="str">
        <f t="shared" si="10"/>
        <v>V16R04</v>
      </c>
      <c r="N255" s="4" t="str">
        <f t="shared" si="11"/>
        <v>V16R04</v>
      </c>
    </row>
    <row r="256" spans="12:14" x14ac:dyDescent="0.25">
      <c r="L256" s="4" t="str">
        <f>TRIM(RIGHT(SUBSTITUTE(TRIM(RIGHT(SUBSTITUTE(Candidate!B256,"/",REPT(" ",100)),100)),"\",REPT(" ",100)),100))</f>
        <v>V16R05.RIBD19</v>
      </c>
      <c r="M256" s="4" t="str">
        <f t="shared" si="10"/>
        <v>V16R05</v>
      </c>
      <c r="N256" s="4" t="str">
        <f t="shared" si="11"/>
        <v>V16R05</v>
      </c>
    </row>
    <row r="257" spans="12:14" x14ac:dyDescent="0.25">
      <c r="L257" s="4" t="str">
        <f>TRIM(RIGHT(SUBSTITUTE(TRIM(RIGHT(SUBSTITUTE(Candidate!B257,"/",REPT(" ",100)),100)),"\",REPT(" ",100)),100))</f>
        <v>V16R06.RIBD19</v>
      </c>
      <c r="M257" s="4" t="str">
        <f t="shared" si="10"/>
        <v>V16R06</v>
      </c>
      <c r="N257" s="4" t="str">
        <f t="shared" si="11"/>
        <v>V16R06</v>
      </c>
    </row>
    <row r="258" spans="12:14" x14ac:dyDescent="0.25">
      <c r="L258" s="4" t="str">
        <f>TRIM(RIGHT(SUBSTITUTE(TRIM(RIGHT(SUBSTITUTE(Candidate!B258,"/",REPT(" ",100)),100)),"\",REPT(" ",100)),100))</f>
        <v>V16R07.RIBD19</v>
      </c>
      <c r="M258" s="4" t="str">
        <f t="shared" si="10"/>
        <v>V16R07</v>
      </c>
      <c r="N258" s="4" t="str">
        <f t="shared" si="11"/>
        <v>V16R07</v>
      </c>
    </row>
    <row r="259" spans="12:14" x14ac:dyDescent="0.25">
      <c r="L259" s="4" t="str">
        <f>TRIM(RIGHT(SUBSTITUTE(TRIM(RIGHT(SUBSTITUTE(Candidate!B259,"/",REPT(" ",100)),100)),"\",REPT(" ",100)),100))</f>
        <v>V16R08.RIBD19</v>
      </c>
      <c r="M259" s="4" t="str">
        <f t="shared" si="10"/>
        <v>V16R08</v>
      </c>
      <c r="N259" s="4" t="str">
        <f t="shared" si="11"/>
        <v>V16R08</v>
      </c>
    </row>
    <row r="260" spans="12:14" x14ac:dyDescent="0.25">
      <c r="L260" s="4" t="str">
        <f>TRIM(RIGHT(SUBSTITUTE(TRIM(RIGHT(SUBSTITUTE(Candidate!B260,"/",REPT(" ",100)),100)),"\",REPT(" ",100)),100))</f>
        <v>V16R09.RIBD19</v>
      </c>
      <c r="M260" s="4" t="str">
        <f t="shared" si="10"/>
        <v>V16R09</v>
      </c>
      <c r="N260" s="4" t="str">
        <f t="shared" si="11"/>
        <v>V16R09</v>
      </c>
    </row>
    <row r="261" spans="12:14" x14ac:dyDescent="0.25">
      <c r="L261" s="4" t="str">
        <f>TRIM(RIGHT(SUBSTITUTE(TRIM(RIGHT(SUBSTITUTE(Candidate!B261,"/",REPT(" ",100)),100)),"\",REPT(" ",100)),100))</f>
        <v>V16R10.RIBD19</v>
      </c>
      <c r="M261" s="4" t="str">
        <f t="shared" si="10"/>
        <v>V16R10</v>
      </c>
      <c r="N261" s="4" t="str">
        <f t="shared" si="11"/>
        <v>V16R10</v>
      </c>
    </row>
    <row r="262" spans="12:14" x14ac:dyDescent="0.25">
      <c r="L262" s="4" t="str">
        <f>TRIM(RIGHT(SUBSTITUTE(TRIM(RIGHT(SUBSTITUTE(Candidate!B262,"/",REPT(" ",100)),100)),"\",REPT(" ",100)),100))</f>
        <v>V16R11.RIBD19</v>
      </c>
      <c r="M262" s="4" t="str">
        <f t="shared" si="10"/>
        <v>V16R11</v>
      </c>
      <c r="N262" s="4" t="str">
        <f t="shared" si="11"/>
        <v>V16R11</v>
      </c>
    </row>
    <row r="263" spans="12:14" x14ac:dyDescent="0.25">
      <c r="L263" s="4" t="str">
        <f>TRIM(RIGHT(SUBSTITUTE(TRIM(RIGHT(SUBSTITUTE(Candidate!B263,"/",REPT(" ",100)),100)),"\",REPT(" ",100)),100))</f>
        <v>V16R12.RIBD19</v>
      </c>
      <c r="M263" s="4" t="str">
        <f t="shared" si="10"/>
        <v>V16R12</v>
      </c>
      <c r="N263" s="4" t="str">
        <f t="shared" si="11"/>
        <v>V16R12</v>
      </c>
    </row>
    <row r="264" spans="12:14" x14ac:dyDescent="0.25">
      <c r="L264" s="4" t="str">
        <f>TRIM(RIGHT(SUBSTITUTE(TRIM(RIGHT(SUBSTITUTE(Candidate!B264,"/",REPT(" ",100)),100)),"\",REPT(" ",100)),100))</f>
        <v>V16R13.RIBD19</v>
      </c>
      <c r="M264" s="4" t="str">
        <f t="shared" si="10"/>
        <v>V16R13</v>
      </c>
      <c r="N264" s="4" t="str">
        <f t="shared" si="11"/>
        <v>V16R13</v>
      </c>
    </row>
    <row r="265" spans="12:14" x14ac:dyDescent="0.25">
      <c r="L265" s="4" t="str">
        <f>TRIM(RIGHT(SUBSTITUTE(TRIM(RIGHT(SUBSTITUTE(Candidate!B265,"/",REPT(" ",100)),100)),"\",REPT(" ",100)),100))</f>
        <v>V16R14.RIBD19</v>
      </c>
      <c r="M265" s="4" t="str">
        <f t="shared" si="10"/>
        <v>V16R14</v>
      </c>
      <c r="N265" s="4" t="str">
        <f t="shared" si="11"/>
        <v>V16R14</v>
      </c>
    </row>
    <row r="266" spans="12:14" x14ac:dyDescent="0.25">
      <c r="L266" s="4" t="str">
        <f>TRIM(RIGHT(SUBSTITUTE(TRIM(RIGHT(SUBSTITUTE(Candidate!B266,"/",REPT(" ",100)),100)),"\",REPT(" ",100)),100))</f>
        <v>V16R15.RIBD19</v>
      </c>
      <c r="M266" s="4" t="str">
        <f t="shared" si="10"/>
        <v>V16R15</v>
      </c>
      <c r="N266" s="4" t="str">
        <f t="shared" si="11"/>
        <v>V16R15</v>
      </c>
    </row>
    <row r="267" spans="12:14" x14ac:dyDescent="0.25">
      <c r="L267" s="4" t="str">
        <f>TRIM(RIGHT(SUBSTITUTE(TRIM(RIGHT(SUBSTITUTE(Candidate!B267,"/",REPT(" ",100)),100)),"\",REPT(" ",100)),100))</f>
        <v>V16R16.RIBD19</v>
      </c>
      <c r="M267" s="4" t="str">
        <f t="shared" si="10"/>
        <v>V16R16</v>
      </c>
      <c r="N267" s="4" t="str">
        <f t="shared" si="11"/>
        <v>V16R16</v>
      </c>
    </row>
    <row r="268" spans="12:14" x14ac:dyDescent="0.25">
      <c r="L268" s="4" t="str">
        <f>TRIM(RIGHT(SUBSTITUTE(TRIM(RIGHT(SUBSTITUTE(Candidate!B268,"/",REPT(" ",100)),100)),"\",REPT(" ",100)),100))</f>
        <v>V17R01.RIBD19</v>
      </c>
      <c r="M268" s="4" t="str">
        <f t="shared" si="10"/>
        <v>V17R01</v>
      </c>
      <c r="N268" s="4" t="str">
        <f t="shared" si="11"/>
        <v>V17R01</v>
      </c>
    </row>
    <row r="269" spans="12:14" x14ac:dyDescent="0.25">
      <c r="L269" s="4" t="str">
        <f>TRIM(RIGHT(SUBSTITUTE(TRIM(RIGHT(SUBSTITUTE(Candidate!B269,"/",REPT(" ",100)),100)),"\",REPT(" ",100)),100))</f>
        <v>V17R02.RIBD19</v>
      </c>
      <c r="M269" s="4" t="str">
        <f t="shared" si="10"/>
        <v>V17R02</v>
      </c>
      <c r="N269" s="4" t="str">
        <f t="shared" si="11"/>
        <v>V17R02</v>
      </c>
    </row>
    <row r="270" spans="12:14" x14ac:dyDescent="0.25">
      <c r="L270" s="4" t="str">
        <f>TRIM(RIGHT(SUBSTITUTE(TRIM(RIGHT(SUBSTITUTE(Candidate!B270,"/",REPT(" ",100)),100)),"\",REPT(" ",100)),100))</f>
        <v>V17R03.RIBD19</v>
      </c>
      <c r="M270" s="4" t="str">
        <f t="shared" si="10"/>
        <v>V17R03</v>
      </c>
      <c r="N270" s="4" t="str">
        <f t="shared" si="11"/>
        <v>V17R03</v>
      </c>
    </row>
    <row r="271" spans="12:14" x14ac:dyDescent="0.25">
      <c r="L271" s="4" t="str">
        <f>TRIM(RIGHT(SUBSTITUTE(TRIM(RIGHT(SUBSTITUTE(Candidate!B271,"/",REPT(" ",100)),100)),"\",REPT(" ",100)),100))</f>
        <v>V17R04.RIBD19</v>
      </c>
      <c r="M271" s="4" t="str">
        <f t="shared" si="10"/>
        <v>V17R04</v>
      </c>
      <c r="N271" s="4" t="str">
        <f t="shared" si="11"/>
        <v>V17R04</v>
      </c>
    </row>
    <row r="272" spans="12:14" x14ac:dyDescent="0.25">
      <c r="L272" s="4" t="str">
        <f>TRIM(RIGHT(SUBSTITUTE(TRIM(RIGHT(SUBSTITUTE(Candidate!B272,"/",REPT(" ",100)),100)),"\",REPT(" ",100)),100))</f>
        <v>V17R05.RIBD19</v>
      </c>
      <c r="M272" s="4" t="str">
        <f t="shared" si="10"/>
        <v>V17R05</v>
      </c>
      <c r="N272" s="4" t="str">
        <f t="shared" si="11"/>
        <v>V17R05</v>
      </c>
    </row>
    <row r="273" spans="12:14" x14ac:dyDescent="0.25">
      <c r="L273" s="4" t="str">
        <f>TRIM(RIGHT(SUBSTITUTE(TRIM(RIGHT(SUBSTITUTE(Candidate!B273,"/",REPT(" ",100)),100)),"\",REPT(" ",100)),100))</f>
        <v>V17R06.RIBD19</v>
      </c>
      <c r="M273" s="4" t="str">
        <f t="shared" si="10"/>
        <v>V17R06</v>
      </c>
      <c r="N273" s="4" t="str">
        <f t="shared" si="11"/>
        <v>V17R06</v>
      </c>
    </row>
    <row r="274" spans="12:14" x14ac:dyDescent="0.25">
      <c r="L274" s="4" t="str">
        <f>TRIM(RIGHT(SUBSTITUTE(TRIM(RIGHT(SUBSTITUTE(Candidate!B274,"/",REPT(" ",100)),100)),"\",REPT(" ",100)),100))</f>
        <v>V17R07.RIBD19</v>
      </c>
      <c r="M274" s="4" t="str">
        <f t="shared" si="10"/>
        <v>V17R07</v>
      </c>
      <c r="N274" s="4" t="str">
        <f t="shared" si="11"/>
        <v>V17R07</v>
      </c>
    </row>
    <row r="275" spans="12:14" x14ac:dyDescent="0.25">
      <c r="L275" s="4" t="str">
        <f>TRIM(RIGHT(SUBSTITUTE(TRIM(RIGHT(SUBSTITUTE(Candidate!B275,"/",REPT(" ",100)),100)),"\",REPT(" ",100)),100))</f>
        <v>V17R08.RIBD19</v>
      </c>
      <c r="M275" s="4" t="str">
        <f t="shared" si="10"/>
        <v>V17R08</v>
      </c>
      <c r="N275" s="4" t="str">
        <f t="shared" si="11"/>
        <v>V17R08</v>
      </c>
    </row>
    <row r="276" spans="12:14" x14ac:dyDescent="0.25">
      <c r="L276" s="4" t="str">
        <f>TRIM(RIGHT(SUBSTITUTE(TRIM(RIGHT(SUBSTITUTE(Candidate!B276,"/",REPT(" ",100)),100)),"\",REPT(" ",100)),100))</f>
        <v>V17R09.RIBD19</v>
      </c>
      <c r="M276" s="4" t="str">
        <f t="shared" si="10"/>
        <v>V17R09</v>
      </c>
      <c r="N276" s="4" t="str">
        <f t="shared" si="11"/>
        <v>V17R09</v>
      </c>
    </row>
    <row r="277" spans="12:14" x14ac:dyDescent="0.25">
      <c r="L277" s="4" t="str">
        <f>TRIM(RIGHT(SUBSTITUTE(TRIM(RIGHT(SUBSTITUTE(Candidate!B277,"/",REPT(" ",100)),100)),"\",REPT(" ",100)),100))</f>
        <v>V17R10.RIBD19</v>
      </c>
      <c r="M277" s="4" t="str">
        <f t="shared" si="10"/>
        <v>V17R10</v>
      </c>
      <c r="N277" s="4" t="str">
        <f t="shared" si="11"/>
        <v>V17R10</v>
      </c>
    </row>
    <row r="278" spans="12:14" x14ac:dyDescent="0.25">
      <c r="L278" s="4" t="str">
        <f>TRIM(RIGHT(SUBSTITUTE(TRIM(RIGHT(SUBSTITUTE(Candidate!B278,"/",REPT(" ",100)),100)),"\",REPT(" ",100)),100))</f>
        <v>V17R11.RIBD19</v>
      </c>
      <c r="M278" s="4" t="str">
        <f t="shared" si="10"/>
        <v>V17R11</v>
      </c>
      <c r="N278" s="4" t="str">
        <f t="shared" si="11"/>
        <v>V17R11</v>
      </c>
    </row>
    <row r="279" spans="12:14" x14ac:dyDescent="0.25">
      <c r="L279" s="4" t="str">
        <f>TRIM(RIGHT(SUBSTITUTE(TRIM(RIGHT(SUBSTITUTE(Candidate!B279,"/",REPT(" ",100)),100)),"\",REPT(" ",100)),100))</f>
        <v>V17R12.RIBD19</v>
      </c>
      <c r="M279" s="4" t="str">
        <f t="shared" si="10"/>
        <v>V17R12</v>
      </c>
      <c r="N279" s="4" t="str">
        <f t="shared" si="11"/>
        <v>V17R12</v>
      </c>
    </row>
    <row r="280" spans="12:14" x14ac:dyDescent="0.25">
      <c r="L280" s="4" t="str">
        <f>TRIM(RIGHT(SUBSTITUTE(TRIM(RIGHT(SUBSTITUTE(Candidate!B280,"/",REPT(" ",100)),100)),"\",REPT(" ",100)),100))</f>
        <v>V17R13.RIBD19</v>
      </c>
      <c r="M280" s="4" t="str">
        <f t="shared" si="10"/>
        <v>V17R13</v>
      </c>
      <c r="N280" s="4" t="str">
        <f t="shared" si="11"/>
        <v>V17R13</v>
      </c>
    </row>
    <row r="281" spans="12:14" x14ac:dyDescent="0.25">
      <c r="L281" s="4" t="str">
        <f>TRIM(RIGHT(SUBSTITUTE(TRIM(RIGHT(SUBSTITUTE(Candidate!B281,"/",REPT(" ",100)),100)),"\",REPT(" ",100)),100))</f>
        <v>V17R14.RIBD19</v>
      </c>
      <c r="M281" s="4" t="str">
        <f t="shared" si="10"/>
        <v>V17R14</v>
      </c>
      <c r="N281" s="4" t="str">
        <f t="shared" si="11"/>
        <v>V17R14</v>
      </c>
    </row>
    <row r="282" spans="12:14" x14ac:dyDescent="0.25">
      <c r="L282" s="4" t="str">
        <f>TRIM(RIGHT(SUBSTITUTE(TRIM(RIGHT(SUBSTITUTE(Candidate!B282,"/",REPT(" ",100)),100)),"\",REPT(" ",100)),100))</f>
        <v>V17R15.RIBD19</v>
      </c>
      <c r="M282" s="4" t="str">
        <f t="shared" si="10"/>
        <v>V17R15</v>
      </c>
      <c r="N282" s="4" t="str">
        <f t="shared" si="11"/>
        <v>V17R15</v>
      </c>
    </row>
    <row r="283" spans="12:14" x14ac:dyDescent="0.25">
      <c r="L283" s="4" t="str">
        <f>TRIM(RIGHT(SUBSTITUTE(TRIM(RIGHT(SUBSTITUTE(Candidate!B283,"/",REPT(" ",100)),100)),"\",REPT(" ",100)),100))</f>
        <v>V17R16.RIBD19</v>
      </c>
      <c r="M283" s="4" t="str">
        <f t="shared" si="10"/>
        <v>V17R16</v>
      </c>
      <c r="N283" s="4" t="str">
        <f t="shared" si="11"/>
        <v>V17R16</v>
      </c>
    </row>
    <row r="284" spans="12:14" x14ac:dyDescent="0.25">
      <c r="L284" s="4" t="str">
        <f>TRIM(RIGHT(SUBSTITUTE(TRIM(RIGHT(SUBSTITUTE(Candidate!B284,"/",REPT(" ",100)),100)),"\",REPT(" ",100)),100))</f>
        <v>V18R01.RIBD19</v>
      </c>
      <c r="M284" s="4" t="str">
        <f t="shared" si="10"/>
        <v>V18R01</v>
      </c>
      <c r="N284" s="4" t="str">
        <f t="shared" si="11"/>
        <v>V18R01</v>
      </c>
    </row>
    <row r="285" spans="12:14" x14ac:dyDescent="0.25">
      <c r="L285" s="4" t="str">
        <f>TRIM(RIGHT(SUBSTITUTE(TRIM(RIGHT(SUBSTITUTE(Candidate!B285,"/",REPT(" ",100)),100)),"\",REPT(" ",100)),100))</f>
        <v>V18R02.RIBD19</v>
      </c>
      <c r="M285" s="4" t="str">
        <f t="shared" si="10"/>
        <v>V18R02</v>
      </c>
      <c r="N285" s="4" t="str">
        <f t="shared" si="11"/>
        <v>V18R02</v>
      </c>
    </row>
    <row r="286" spans="12:14" x14ac:dyDescent="0.25">
      <c r="L286" s="4" t="str">
        <f>TRIM(RIGHT(SUBSTITUTE(TRIM(RIGHT(SUBSTITUTE(Candidate!B286,"/",REPT(" ",100)),100)),"\",REPT(" ",100)),100))</f>
        <v>V18R03.RIBD19</v>
      </c>
      <c r="M286" s="4" t="str">
        <f t="shared" si="10"/>
        <v>V18R03</v>
      </c>
      <c r="N286" s="4" t="str">
        <f t="shared" si="11"/>
        <v>V18R03</v>
      </c>
    </row>
    <row r="287" spans="12:14" x14ac:dyDescent="0.25">
      <c r="L287" s="4" t="str">
        <f>TRIM(RIGHT(SUBSTITUTE(TRIM(RIGHT(SUBSTITUTE(Candidate!B287,"/",REPT(" ",100)),100)),"\",REPT(" ",100)),100))</f>
        <v>V18R04.RIBD19</v>
      </c>
      <c r="M287" s="4" t="str">
        <f t="shared" si="10"/>
        <v>V18R04</v>
      </c>
      <c r="N287" s="4" t="str">
        <f t="shared" si="11"/>
        <v>V18R04</v>
      </c>
    </row>
    <row r="288" spans="12:14" x14ac:dyDescent="0.25">
      <c r="L288" s="4" t="str">
        <f>TRIM(RIGHT(SUBSTITUTE(TRIM(RIGHT(SUBSTITUTE(Candidate!B288,"/",REPT(" ",100)),100)),"\",REPT(" ",100)),100))</f>
        <v>V18R05.RIBD19</v>
      </c>
      <c r="M288" s="4" t="str">
        <f t="shared" si="10"/>
        <v>V18R05</v>
      </c>
      <c r="N288" s="4" t="str">
        <f t="shared" si="11"/>
        <v>V18R05</v>
      </c>
    </row>
    <row r="289" spans="12:14" x14ac:dyDescent="0.25">
      <c r="L289" s="4" t="str">
        <f>TRIM(RIGHT(SUBSTITUTE(TRIM(RIGHT(SUBSTITUTE(Candidate!B289,"/",REPT(" ",100)),100)),"\",REPT(" ",100)),100))</f>
        <v>V18R06.RIBD19</v>
      </c>
      <c r="M289" s="4" t="str">
        <f t="shared" si="10"/>
        <v>V18R06</v>
      </c>
      <c r="N289" s="4" t="str">
        <f t="shared" si="11"/>
        <v>V18R06</v>
      </c>
    </row>
    <row r="290" spans="12:14" x14ac:dyDescent="0.25">
      <c r="L290" s="4" t="str">
        <f>TRIM(RIGHT(SUBSTITUTE(TRIM(RIGHT(SUBSTITUTE(Candidate!B290,"/",REPT(" ",100)),100)),"\",REPT(" ",100)),100))</f>
        <v>V18R07.RIBD19</v>
      </c>
      <c r="M290" s="4" t="str">
        <f t="shared" si="10"/>
        <v>V18R07</v>
      </c>
      <c r="N290" s="4" t="str">
        <f t="shared" si="11"/>
        <v>V18R07</v>
      </c>
    </row>
    <row r="291" spans="12:14" x14ac:dyDescent="0.25">
      <c r="L291" s="4" t="str">
        <f>TRIM(RIGHT(SUBSTITUTE(TRIM(RIGHT(SUBSTITUTE(Candidate!B291,"/",REPT(" ",100)),100)),"\",REPT(" ",100)),100))</f>
        <v>V18R08.RIBD19</v>
      </c>
      <c r="M291" s="4" t="str">
        <f t="shared" si="10"/>
        <v>V18R08</v>
      </c>
      <c r="N291" s="4" t="str">
        <f t="shared" si="11"/>
        <v>V18R08</v>
      </c>
    </row>
    <row r="292" spans="12:14" x14ac:dyDescent="0.25">
      <c r="L292" s="4" t="str">
        <f>TRIM(RIGHT(SUBSTITUTE(TRIM(RIGHT(SUBSTITUTE(Candidate!B292,"/",REPT(" ",100)),100)),"\",REPT(" ",100)),100))</f>
        <v>V18R09.RIBD19</v>
      </c>
      <c r="M292" s="4" t="str">
        <f t="shared" si="10"/>
        <v>V18R09</v>
      </c>
      <c r="N292" s="4" t="str">
        <f t="shared" si="11"/>
        <v>V18R09</v>
      </c>
    </row>
    <row r="293" spans="12:14" x14ac:dyDescent="0.25">
      <c r="L293" s="4" t="str">
        <f>TRIM(RIGHT(SUBSTITUTE(TRIM(RIGHT(SUBSTITUTE(Candidate!B293,"/",REPT(" ",100)),100)),"\",REPT(" ",100)),100))</f>
        <v>V18R10.RIBD19</v>
      </c>
      <c r="M293" s="4" t="str">
        <f t="shared" si="10"/>
        <v>V18R10</v>
      </c>
      <c r="N293" s="4" t="str">
        <f t="shared" si="11"/>
        <v>V18R10</v>
      </c>
    </row>
    <row r="294" spans="12:14" x14ac:dyDescent="0.25">
      <c r="L294" s="4" t="str">
        <f>TRIM(RIGHT(SUBSTITUTE(TRIM(RIGHT(SUBSTITUTE(Candidate!B294,"/",REPT(" ",100)),100)),"\",REPT(" ",100)),100))</f>
        <v>V18R11.RIBD19</v>
      </c>
      <c r="M294" s="4" t="str">
        <f t="shared" si="10"/>
        <v>V18R11</v>
      </c>
      <c r="N294" s="4" t="str">
        <f t="shared" si="11"/>
        <v>V18R11</v>
      </c>
    </row>
    <row r="295" spans="12:14" x14ac:dyDescent="0.25">
      <c r="L295" s="4" t="str">
        <f>TRIM(RIGHT(SUBSTITUTE(TRIM(RIGHT(SUBSTITUTE(Candidate!B295,"/",REPT(" ",100)),100)),"\",REPT(" ",100)),100))</f>
        <v>V18R12.RIBD19</v>
      </c>
      <c r="M295" s="4" t="str">
        <f t="shared" si="10"/>
        <v>V18R12</v>
      </c>
      <c r="N295" s="4" t="str">
        <f t="shared" si="11"/>
        <v>V18R12</v>
      </c>
    </row>
    <row r="296" spans="12:14" x14ac:dyDescent="0.25">
      <c r="L296" s="4" t="str">
        <f>TRIM(RIGHT(SUBSTITUTE(TRIM(RIGHT(SUBSTITUTE(Candidate!B296,"/",REPT(" ",100)),100)),"\",REPT(" ",100)),100))</f>
        <v>V18R13.RIBD19</v>
      </c>
      <c r="M296" s="4" t="str">
        <f t="shared" si="10"/>
        <v>V18R13</v>
      </c>
      <c r="N296" s="4" t="str">
        <f t="shared" si="11"/>
        <v>V18R13</v>
      </c>
    </row>
    <row r="297" spans="12:14" x14ac:dyDescent="0.25">
      <c r="L297" s="4" t="str">
        <f>TRIM(RIGHT(SUBSTITUTE(TRIM(RIGHT(SUBSTITUTE(Candidate!B297,"/",REPT(" ",100)),100)),"\",REPT(" ",100)),100))</f>
        <v>V18R14.RIBD19</v>
      </c>
      <c r="M297" s="4" t="str">
        <f t="shared" si="10"/>
        <v>V18R14</v>
      </c>
      <c r="N297" s="4" t="str">
        <f t="shared" si="11"/>
        <v>V18R14</v>
      </c>
    </row>
    <row r="298" spans="12:14" x14ac:dyDescent="0.25">
      <c r="L298" s="4" t="str">
        <f>TRIM(RIGHT(SUBSTITUTE(TRIM(RIGHT(SUBSTITUTE(Candidate!B298,"/",REPT(" ",100)),100)),"\",REPT(" ",100)),100))</f>
        <v>V18R15.RIBD19</v>
      </c>
      <c r="M298" s="4" t="str">
        <f t="shared" si="10"/>
        <v>V18R15</v>
      </c>
      <c r="N298" s="4" t="str">
        <f t="shared" si="11"/>
        <v>V18R15</v>
      </c>
    </row>
    <row r="299" spans="12:14" x14ac:dyDescent="0.25">
      <c r="L299" s="4" t="str">
        <f>TRIM(RIGHT(SUBSTITUTE(TRIM(RIGHT(SUBSTITUTE(Candidate!B299,"/",REPT(" ",100)),100)),"\",REPT(" ",100)),100))</f>
        <v>V18R16.RIBD19</v>
      </c>
      <c r="M299" s="4" t="str">
        <f t="shared" si="10"/>
        <v>V18R16</v>
      </c>
      <c r="N299" s="4" t="str">
        <f t="shared" si="11"/>
        <v>V18R16</v>
      </c>
    </row>
    <row r="300" spans="12:14" x14ac:dyDescent="0.25">
      <c r="L300" s="4" t="str">
        <f>TRIM(RIGHT(SUBSTITUTE(TRIM(RIGHT(SUBSTITUTE(Candidate!B300,"/",REPT(" ",100)),100)),"\",REPT(" ",100)),100))</f>
        <v>V19R01.RIBD19</v>
      </c>
      <c r="M300" s="4" t="str">
        <f t="shared" si="10"/>
        <v>V19R01</v>
      </c>
      <c r="N300" s="4" t="str">
        <f t="shared" si="11"/>
        <v>V19R01</v>
      </c>
    </row>
    <row r="301" spans="12:14" x14ac:dyDescent="0.25">
      <c r="L301" s="4" t="str">
        <f>TRIM(RIGHT(SUBSTITUTE(TRIM(RIGHT(SUBSTITUTE(Candidate!B301,"/",REPT(" ",100)),100)),"\",REPT(" ",100)),100))</f>
        <v>V19R02.RIBD19</v>
      </c>
      <c r="M301" s="4" t="str">
        <f t="shared" si="10"/>
        <v>V19R02</v>
      </c>
      <c r="N301" s="4" t="str">
        <f t="shared" si="11"/>
        <v>V19R02</v>
      </c>
    </row>
    <row r="302" spans="12:14" x14ac:dyDescent="0.25">
      <c r="L302" s="4" t="str">
        <f>TRIM(RIGHT(SUBSTITUTE(TRIM(RIGHT(SUBSTITUTE(Candidate!B302,"/",REPT(" ",100)),100)),"\",REPT(" ",100)),100))</f>
        <v>V19R03.RIBD19</v>
      </c>
      <c r="M302" s="4" t="str">
        <f t="shared" si="10"/>
        <v>V19R03</v>
      </c>
      <c r="N302" s="4" t="str">
        <f t="shared" si="11"/>
        <v>V19R03</v>
      </c>
    </row>
    <row r="303" spans="12:14" x14ac:dyDescent="0.25">
      <c r="L303" s="4" t="str">
        <f>TRIM(RIGHT(SUBSTITUTE(TRIM(RIGHT(SUBSTITUTE(Candidate!B303,"/",REPT(" ",100)),100)),"\",REPT(" ",100)),100))</f>
        <v>V19R04.RIBD19</v>
      </c>
      <c r="M303" s="4" t="str">
        <f t="shared" si="10"/>
        <v>V19R04</v>
      </c>
      <c r="N303" s="4" t="str">
        <f t="shared" si="11"/>
        <v>V19R04</v>
      </c>
    </row>
    <row r="304" spans="12:14" x14ac:dyDescent="0.25">
      <c r="L304" s="4" t="str">
        <f>TRIM(RIGHT(SUBSTITUTE(TRIM(RIGHT(SUBSTITUTE(Candidate!B304,"/",REPT(" ",100)),100)),"\",REPT(" ",100)),100))</f>
        <v>V19R05.RIBD19</v>
      </c>
      <c r="M304" s="4" t="str">
        <f t="shared" si="10"/>
        <v>V19R05</v>
      </c>
      <c r="N304" s="4" t="str">
        <f t="shared" si="11"/>
        <v>V19R05</v>
      </c>
    </row>
    <row r="305" spans="12:14" x14ac:dyDescent="0.25">
      <c r="L305" s="4" t="str">
        <f>TRIM(RIGHT(SUBSTITUTE(TRIM(RIGHT(SUBSTITUTE(Candidate!B305,"/",REPT(" ",100)),100)),"\",REPT(" ",100)),100))</f>
        <v>V19R06.RIBD19</v>
      </c>
      <c r="M305" s="4" t="str">
        <f t="shared" si="10"/>
        <v>V19R06</v>
      </c>
      <c r="N305" s="4" t="str">
        <f t="shared" si="11"/>
        <v>V19R06</v>
      </c>
    </row>
    <row r="306" spans="12:14" x14ac:dyDescent="0.25">
      <c r="L306" s="4" t="str">
        <f>TRIM(RIGHT(SUBSTITUTE(TRIM(RIGHT(SUBSTITUTE(Candidate!B306,"/",REPT(" ",100)),100)),"\",REPT(" ",100)),100))</f>
        <v>V19R07.RIBD19</v>
      </c>
      <c r="M306" s="4" t="str">
        <f t="shared" si="10"/>
        <v>V19R07</v>
      </c>
      <c r="N306" s="4" t="str">
        <f t="shared" si="11"/>
        <v>V19R07</v>
      </c>
    </row>
    <row r="307" spans="12:14" x14ac:dyDescent="0.25">
      <c r="L307" s="4" t="str">
        <f>TRIM(RIGHT(SUBSTITUTE(TRIM(RIGHT(SUBSTITUTE(Candidate!B307,"/",REPT(" ",100)),100)),"\",REPT(" ",100)),100))</f>
        <v>V19R08.RIBD19</v>
      </c>
      <c r="M307" s="4" t="str">
        <f t="shared" si="10"/>
        <v>V19R08</v>
      </c>
      <c r="N307" s="4" t="str">
        <f t="shared" si="11"/>
        <v>V19R08</v>
      </c>
    </row>
    <row r="308" spans="12:14" x14ac:dyDescent="0.25">
      <c r="L308" s="4" t="str">
        <f>TRIM(RIGHT(SUBSTITUTE(TRIM(RIGHT(SUBSTITUTE(Candidate!B308,"/",REPT(" ",100)),100)),"\",REPT(" ",100)),100))</f>
        <v>V19R09.RIBD19</v>
      </c>
      <c r="M308" s="4" t="str">
        <f t="shared" ref="M308:M357" si="12">TRIM(LEFT(SUBSTITUTE(L308,".",REPT(" ",100)),100))</f>
        <v>V19R09</v>
      </c>
      <c r="N308" s="4" t="str">
        <f t="shared" ref="N308:N357" si="13">M308</f>
        <v>V19R09</v>
      </c>
    </row>
    <row r="309" spans="12:14" x14ac:dyDescent="0.25">
      <c r="L309" s="4" t="str">
        <f>TRIM(RIGHT(SUBSTITUTE(TRIM(RIGHT(SUBSTITUTE(Candidate!B309,"/",REPT(" ",100)),100)),"\",REPT(" ",100)),100))</f>
        <v>V19R10.RIBD19</v>
      </c>
      <c r="M309" s="4" t="str">
        <f t="shared" si="12"/>
        <v>V19R10</v>
      </c>
      <c r="N309" s="4" t="str">
        <f t="shared" si="13"/>
        <v>V19R10</v>
      </c>
    </row>
    <row r="310" spans="12:14" x14ac:dyDescent="0.25">
      <c r="L310" s="4" t="str">
        <f>TRIM(RIGHT(SUBSTITUTE(TRIM(RIGHT(SUBSTITUTE(Candidate!B310,"/",REPT(" ",100)),100)),"\",REPT(" ",100)),100))</f>
        <v>V19R11.RIBD19</v>
      </c>
      <c r="M310" s="4" t="str">
        <f t="shared" si="12"/>
        <v>V19R11</v>
      </c>
      <c r="N310" s="4" t="str">
        <f t="shared" si="13"/>
        <v>V19R11</v>
      </c>
    </row>
    <row r="311" spans="12:14" x14ac:dyDescent="0.25">
      <c r="L311" s="4" t="str">
        <f>TRIM(RIGHT(SUBSTITUTE(TRIM(RIGHT(SUBSTITUTE(Candidate!B311,"/",REPT(" ",100)),100)),"\",REPT(" ",100)),100))</f>
        <v>V19R12.RIBD19</v>
      </c>
      <c r="M311" s="4" t="str">
        <f t="shared" si="12"/>
        <v>V19R12</v>
      </c>
      <c r="N311" s="4" t="str">
        <f t="shared" si="13"/>
        <v>V19R12</v>
      </c>
    </row>
    <row r="312" spans="12:14" x14ac:dyDescent="0.25">
      <c r="L312" s="4" t="str">
        <f>TRIM(RIGHT(SUBSTITUTE(TRIM(RIGHT(SUBSTITUTE(Candidate!B312,"/",REPT(" ",100)),100)),"\",REPT(" ",100)),100))</f>
        <v>V19R13.RIBD19</v>
      </c>
      <c r="M312" s="4" t="str">
        <f t="shared" si="12"/>
        <v>V19R13</v>
      </c>
      <c r="N312" s="4" t="str">
        <f t="shared" si="13"/>
        <v>V19R13</v>
      </c>
    </row>
    <row r="313" spans="12:14" x14ac:dyDescent="0.25">
      <c r="L313" s="4" t="str">
        <f>TRIM(RIGHT(SUBSTITUTE(TRIM(RIGHT(SUBSTITUTE(Candidate!B313,"/",REPT(" ",100)),100)),"\",REPT(" ",100)),100))</f>
        <v>V19R14.RIBD19</v>
      </c>
      <c r="M313" s="4" t="str">
        <f t="shared" si="12"/>
        <v>V19R14</v>
      </c>
      <c r="N313" s="4" t="str">
        <f t="shared" si="13"/>
        <v>V19R14</v>
      </c>
    </row>
    <row r="314" spans="12:14" x14ac:dyDescent="0.25">
      <c r="L314" s="4" t="str">
        <f>TRIM(RIGHT(SUBSTITUTE(TRIM(RIGHT(SUBSTITUTE(Candidate!B314,"/",REPT(" ",100)),100)),"\",REPT(" ",100)),100))</f>
        <v>V19R15.RIBD19</v>
      </c>
      <c r="M314" s="4" t="str">
        <f t="shared" si="12"/>
        <v>V19R15</v>
      </c>
      <c r="N314" s="4" t="str">
        <f t="shared" si="13"/>
        <v>V19R15</v>
      </c>
    </row>
    <row r="315" spans="12:14" x14ac:dyDescent="0.25">
      <c r="L315" s="4" t="str">
        <f>TRIM(RIGHT(SUBSTITUTE(TRIM(RIGHT(SUBSTITUTE(Candidate!B315,"/",REPT(" ",100)),100)),"\",REPT(" ",100)),100))</f>
        <v>V19R16.RIBD19</v>
      </c>
      <c r="M315" s="4" t="str">
        <f t="shared" si="12"/>
        <v>V19R16</v>
      </c>
      <c r="N315" s="4" t="str">
        <f t="shared" si="13"/>
        <v>V19R16</v>
      </c>
    </row>
    <row r="316" spans="12:14" x14ac:dyDescent="0.25">
      <c r="L316" s="4" t="str">
        <f>TRIM(RIGHT(SUBSTITUTE(TRIM(RIGHT(SUBSTITUTE(Candidate!B316,"/",REPT(" ",100)),100)),"\",REPT(" ",100)),100))</f>
        <v>V20R01.RIBD19</v>
      </c>
      <c r="M316" s="4" t="str">
        <f t="shared" si="12"/>
        <v>V20R01</v>
      </c>
      <c r="N316" s="4" t="str">
        <f t="shared" si="13"/>
        <v>V20R01</v>
      </c>
    </row>
    <row r="317" spans="12:14" x14ac:dyDescent="0.25">
      <c r="L317" s="4" t="str">
        <f>TRIM(RIGHT(SUBSTITUTE(TRIM(RIGHT(SUBSTITUTE(Candidate!B317,"/",REPT(" ",100)),100)),"\",REPT(" ",100)),100))</f>
        <v>V20R02.RIBD19</v>
      </c>
      <c r="M317" s="4" t="str">
        <f t="shared" si="12"/>
        <v>V20R02</v>
      </c>
      <c r="N317" s="4" t="str">
        <f t="shared" si="13"/>
        <v>V20R02</v>
      </c>
    </row>
    <row r="318" spans="12:14" x14ac:dyDescent="0.25">
      <c r="L318" s="4" t="str">
        <f>TRIM(RIGHT(SUBSTITUTE(TRIM(RIGHT(SUBSTITUTE(Candidate!B318,"/",REPT(" ",100)),100)),"\",REPT(" ",100)),100))</f>
        <v>V20R03.RIBD19</v>
      </c>
      <c r="M318" s="4" t="str">
        <f t="shared" si="12"/>
        <v>V20R03</v>
      </c>
      <c r="N318" s="4" t="str">
        <f t="shared" si="13"/>
        <v>V20R03</v>
      </c>
    </row>
    <row r="319" spans="12:14" x14ac:dyDescent="0.25">
      <c r="L319" s="4" t="str">
        <f>TRIM(RIGHT(SUBSTITUTE(TRIM(RIGHT(SUBSTITUTE(Candidate!B319,"/",REPT(" ",100)),100)),"\",REPT(" ",100)),100))</f>
        <v>V20R04.RIBD19</v>
      </c>
      <c r="M319" s="4" t="str">
        <f t="shared" si="12"/>
        <v>V20R04</v>
      </c>
      <c r="N319" s="4" t="str">
        <f t="shared" si="13"/>
        <v>V20R04</v>
      </c>
    </row>
    <row r="320" spans="12:14" x14ac:dyDescent="0.25">
      <c r="L320" s="4" t="str">
        <f>TRIM(RIGHT(SUBSTITUTE(TRIM(RIGHT(SUBSTITUTE(Candidate!B320,"/",REPT(" ",100)),100)),"\",REPT(" ",100)),100))</f>
        <v>V20R05.RIBD19</v>
      </c>
      <c r="M320" s="4" t="str">
        <f t="shared" si="12"/>
        <v>V20R05</v>
      </c>
      <c r="N320" s="4" t="str">
        <f t="shared" si="13"/>
        <v>V20R05</v>
      </c>
    </row>
    <row r="321" spans="12:14" x14ac:dyDescent="0.25">
      <c r="L321" s="4" t="str">
        <f>TRIM(RIGHT(SUBSTITUTE(TRIM(RIGHT(SUBSTITUTE(Candidate!B321,"/",REPT(" ",100)),100)),"\",REPT(" ",100)),100))</f>
        <v>V20R06.RIBD19</v>
      </c>
      <c r="M321" s="4" t="str">
        <f t="shared" si="12"/>
        <v>V20R06</v>
      </c>
      <c r="N321" s="4" t="str">
        <f t="shared" si="13"/>
        <v>V20R06</v>
      </c>
    </row>
    <row r="322" spans="12:14" x14ac:dyDescent="0.25">
      <c r="L322" s="4" t="str">
        <f>TRIM(RIGHT(SUBSTITUTE(TRIM(RIGHT(SUBSTITUTE(Candidate!B322,"/",REPT(" ",100)),100)),"\",REPT(" ",100)),100))</f>
        <v>V20R07.RIBD19</v>
      </c>
      <c r="M322" s="4" t="str">
        <f t="shared" si="12"/>
        <v>V20R07</v>
      </c>
      <c r="N322" s="4" t="str">
        <f t="shared" si="13"/>
        <v>V20R07</v>
      </c>
    </row>
    <row r="323" spans="12:14" x14ac:dyDescent="0.25">
      <c r="L323" s="4" t="str">
        <f>TRIM(RIGHT(SUBSTITUTE(TRIM(RIGHT(SUBSTITUTE(Candidate!B323,"/",REPT(" ",100)),100)),"\",REPT(" ",100)),100))</f>
        <v>V20R08.RIBD19</v>
      </c>
      <c r="M323" s="4" t="str">
        <f t="shared" si="12"/>
        <v>V20R08</v>
      </c>
      <c r="N323" s="4" t="str">
        <f t="shared" si="13"/>
        <v>V20R08</v>
      </c>
    </row>
    <row r="324" spans="12:14" x14ac:dyDescent="0.25">
      <c r="L324" s="4" t="str">
        <f>TRIM(RIGHT(SUBSTITUTE(TRIM(RIGHT(SUBSTITUTE(Candidate!B324,"/",REPT(" ",100)),100)),"\",REPT(" ",100)),100))</f>
        <v>V20R09.RIBD19</v>
      </c>
      <c r="M324" s="4" t="str">
        <f t="shared" si="12"/>
        <v>V20R09</v>
      </c>
      <c r="N324" s="4" t="str">
        <f t="shared" si="13"/>
        <v>V20R09</v>
      </c>
    </row>
    <row r="325" spans="12:14" x14ac:dyDescent="0.25">
      <c r="L325" s="4" t="str">
        <f>TRIM(RIGHT(SUBSTITUTE(TRIM(RIGHT(SUBSTITUTE(Candidate!B325,"/",REPT(" ",100)),100)),"\",REPT(" ",100)),100))</f>
        <v>V20R10.RIBD19</v>
      </c>
      <c r="M325" s="4" t="str">
        <f t="shared" si="12"/>
        <v>V20R10</v>
      </c>
      <c r="N325" s="4" t="str">
        <f t="shared" si="13"/>
        <v>V20R10</v>
      </c>
    </row>
    <row r="326" spans="12:14" x14ac:dyDescent="0.25">
      <c r="L326" s="4" t="str">
        <f>TRIM(RIGHT(SUBSTITUTE(TRIM(RIGHT(SUBSTITUTE(Candidate!B326,"/",REPT(" ",100)),100)),"\",REPT(" ",100)),100))</f>
        <v>V21R01.RIBD19</v>
      </c>
      <c r="M326" s="4" t="str">
        <f t="shared" si="12"/>
        <v>V21R01</v>
      </c>
      <c r="N326" s="4" t="str">
        <f t="shared" si="13"/>
        <v>V21R01</v>
      </c>
    </row>
    <row r="327" spans="12:14" x14ac:dyDescent="0.25">
      <c r="L327" s="4" t="str">
        <f>TRIM(RIGHT(SUBSTITUTE(TRIM(RIGHT(SUBSTITUTE(Candidate!B327,"/",REPT(" ",100)),100)),"\",REPT(" ",100)),100))</f>
        <v>V21R02.RIBD19</v>
      </c>
      <c r="M327" s="4" t="str">
        <f t="shared" si="12"/>
        <v>V21R02</v>
      </c>
      <c r="N327" s="4" t="str">
        <f t="shared" si="13"/>
        <v>V21R02</v>
      </c>
    </row>
    <row r="328" spans="12:14" x14ac:dyDescent="0.25">
      <c r="L328" s="4" t="str">
        <f>TRIM(RIGHT(SUBSTITUTE(TRIM(RIGHT(SUBSTITUTE(Candidate!B328,"/",REPT(" ",100)),100)),"\",REPT(" ",100)),100))</f>
        <v>V21R03.RIBD19</v>
      </c>
      <c r="M328" s="4" t="str">
        <f t="shared" si="12"/>
        <v>V21R03</v>
      </c>
      <c r="N328" s="4" t="str">
        <f t="shared" si="13"/>
        <v>V21R03</v>
      </c>
    </row>
    <row r="329" spans="12:14" x14ac:dyDescent="0.25">
      <c r="L329" s="4" t="str">
        <f>TRIM(RIGHT(SUBSTITUTE(TRIM(RIGHT(SUBSTITUTE(Candidate!B329,"/",REPT(" ",100)),100)),"\",REPT(" ",100)),100))</f>
        <v>V21R04.RIBD19</v>
      </c>
      <c r="M329" s="4" t="str">
        <f t="shared" si="12"/>
        <v>V21R04</v>
      </c>
      <c r="N329" s="4" t="str">
        <f t="shared" si="13"/>
        <v>V21R04</v>
      </c>
    </row>
    <row r="330" spans="12:14" x14ac:dyDescent="0.25">
      <c r="L330" s="4" t="str">
        <f>TRIM(RIGHT(SUBSTITUTE(TRIM(RIGHT(SUBSTITUTE(Candidate!B330,"/",REPT(" ",100)),100)),"\",REPT(" ",100)),100))</f>
        <v>V21R05.RIBD19</v>
      </c>
      <c r="M330" s="4" t="str">
        <f t="shared" si="12"/>
        <v>V21R05</v>
      </c>
      <c r="N330" s="4" t="str">
        <f t="shared" si="13"/>
        <v>V21R05</v>
      </c>
    </row>
    <row r="331" spans="12:14" x14ac:dyDescent="0.25">
      <c r="L331" s="4" t="str">
        <f>TRIM(RIGHT(SUBSTITUTE(TRIM(RIGHT(SUBSTITUTE(Candidate!B331,"/",REPT(" ",100)),100)),"\",REPT(" ",100)),100))</f>
        <v>V21R06.RIBD19</v>
      </c>
      <c r="M331" s="4" t="str">
        <f t="shared" si="12"/>
        <v>V21R06</v>
      </c>
      <c r="N331" s="4" t="str">
        <f t="shared" si="13"/>
        <v>V21R06</v>
      </c>
    </row>
    <row r="332" spans="12:14" x14ac:dyDescent="0.25">
      <c r="L332" s="4" t="str">
        <f>TRIM(RIGHT(SUBSTITUTE(TRIM(RIGHT(SUBSTITUTE(Candidate!B332,"/",REPT(" ",100)),100)),"\",REPT(" ",100)),100))</f>
        <v>V21R07.RIBD19</v>
      </c>
      <c r="M332" s="4" t="str">
        <f t="shared" si="12"/>
        <v>V21R07</v>
      </c>
      <c r="N332" s="4" t="str">
        <f t="shared" si="13"/>
        <v>V21R07</v>
      </c>
    </row>
    <row r="333" spans="12:14" x14ac:dyDescent="0.25">
      <c r="L333" s="4" t="str">
        <f>TRIM(RIGHT(SUBSTITUTE(TRIM(RIGHT(SUBSTITUTE(Candidate!B333,"/",REPT(" ",100)),100)),"\",REPT(" ",100)),100))</f>
        <v>V21R08.RIBD19</v>
      </c>
      <c r="M333" s="4" t="str">
        <f t="shared" si="12"/>
        <v>V21R08</v>
      </c>
      <c r="N333" s="4" t="str">
        <f t="shared" si="13"/>
        <v>V21R08</v>
      </c>
    </row>
    <row r="334" spans="12:14" x14ac:dyDescent="0.25">
      <c r="L334" s="4" t="str">
        <f>TRIM(RIGHT(SUBSTITUTE(TRIM(RIGHT(SUBSTITUTE(Candidate!B334,"/",REPT(" ",100)),100)),"\",REPT(" ",100)),100))</f>
        <v>V21R09.RIBD19</v>
      </c>
      <c r="M334" s="4" t="str">
        <f t="shared" si="12"/>
        <v>V21R09</v>
      </c>
      <c r="N334" s="4" t="str">
        <f t="shared" si="13"/>
        <v>V21R09</v>
      </c>
    </row>
    <row r="335" spans="12:14" x14ac:dyDescent="0.25">
      <c r="L335" s="4" t="str">
        <f>TRIM(RIGHT(SUBSTITUTE(TRIM(RIGHT(SUBSTITUTE(Candidate!B335,"/",REPT(" ",100)),100)),"\",REPT(" ",100)),100))</f>
        <v>V21R10.RIBD19</v>
      </c>
      <c r="M335" s="4" t="str">
        <f t="shared" si="12"/>
        <v>V21R10</v>
      </c>
      <c r="N335" s="4" t="str">
        <f t="shared" si="13"/>
        <v>V21R10</v>
      </c>
    </row>
    <row r="336" spans="12:14" x14ac:dyDescent="0.25">
      <c r="L336" s="4" t="str">
        <f>TRIM(RIGHT(SUBSTITUTE(TRIM(RIGHT(SUBSTITUTE(Candidate!B336,"/",REPT(" ",100)),100)),"\",REPT(" ",100)),100))</f>
        <v>V22R01.RIBD19</v>
      </c>
      <c r="M336" s="4" t="str">
        <f t="shared" si="12"/>
        <v>V22R01</v>
      </c>
      <c r="N336" s="4" t="str">
        <f t="shared" si="13"/>
        <v>V22R01</v>
      </c>
    </row>
    <row r="337" spans="12:14" x14ac:dyDescent="0.25">
      <c r="L337" s="4" t="str">
        <f>TRIM(RIGHT(SUBSTITUTE(TRIM(RIGHT(SUBSTITUTE(Candidate!B337,"/",REPT(" ",100)),100)),"\",REPT(" ",100)),100))</f>
        <v>V22R02.RIBD19</v>
      </c>
      <c r="M337" s="4" t="str">
        <f t="shared" si="12"/>
        <v>V22R02</v>
      </c>
      <c r="N337" s="4" t="str">
        <f t="shared" si="13"/>
        <v>V22R02</v>
      </c>
    </row>
    <row r="338" spans="12:14" x14ac:dyDescent="0.25">
      <c r="L338" s="4" t="str">
        <f>TRIM(RIGHT(SUBSTITUTE(TRIM(RIGHT(SUBSTITUTE(Candidate!B338,"/",REPT(" ",100)),100)),"\",REPT(" ",100)),100))</f>
        <v>V22R03.RIBD19</v>
      </c>
      <c r="M338" s="4" t="str">
        <f t="shared" si="12"/>
        <v>V22R03</v>
      </c>
      <c r="N338" s="4" t="str">
        <f t="shared" si="13"/>
        <v>V22R03</v>
      </c>
    </row>
    <row r="339" spans="12:14" x14ac:dyDescent="0.25">
      <c r="L339" s="4" t="str">
        <f>TRIM(RIGHT(SUBSTITUTE(TRIM(RIGHT(SUBSTITUTE(Candidate!B339,"/",REPT(" ",100)),100)),"\",REPT(" ",100)),100))</f>
        <v>V22R04.RIBD19</v>
      </c>
      <c r="M339" s="4" t="str">
        <f t="shared" si="12"/>
        <v>V22R04</v>
      </c>
      <c r="N339" s="4" t="str">
        <f t="shared" si="13"/>
        <v>V22R04</v>
      </c>
    </row>
    <row r="340" spans="12:14" x14ac:dyDescent="0.25">
      <c r="L340" s="4" t="str">
        <f>TRIM(RIGHT(SUBSTITUTE(TRIM(RIGHT(SUBSTITUTE(Candidate!B340,"/",REPT(" ",100)),100)),"\",REPT(" ",100)),100))</f>
        <v>V22R05.RIBD19</v>
      </c>
      <c r="M340" s="4" t="str">
        <f t="shared" si="12"/>
        <v>V22R05</v>
      </c>
      <c r="N340" s="4" t="str">
        <f t="shared" si="13"/>
        <v>V22R05</v>
      </c>
    </row>
    <row r="341" spans="12:14" x14ac:dyDescent="0.25">
      <c r="L341" s="4" t="str">
        <f>TRIM(RIGHT(SUBSTITUTE(TRIM(RIGHT(SUBSTITUTE(Candidate!B341,"/",REPT(" ",100)),100)),"\",REPT(" ",100)),100))</f>
        <v>V22R06.RIBD19</v>
      </c>
      <c r="M341" s="4" t="str">
        <f t="shared" si="12"/>
        <v>V22R06</v>
      </c>
      <c r="N341" s="4" t="str">
        <f t="shared" si="13"/>
        <v>V22R06</v>
      </c>
    </row>
    <row r="342" spans="12:14" x14ac:dyDescent="0.25">
      <c r="L342" s="4" t="str">
        <f>TRIM(RIGHT(SUBSTITUTE(TRIM(RIGHT(SUBSTITUTE(Candidate!B342,"/",REPT(" ",100)),100)),"\",REPT(" ",100)),100))</f>
        <v>V22R07.RIBD19</v>
      </c>
      <c r="M342" s="4" t="str">
        <f t="shared" si="12"/>
        <v>V22R07</v>
      </c>
      <c r="N342" s="4" t="str">
        <f t="shared" si="13"/>
        <v>V22R07</v>
      </c>
    </row>
    <row r="343" spans="12:14" x14ac:dyDescent="0.25">
      <c r="L343" s="4" t="str">
        <f>TRIM(RIGHT(SUBSTITUTE(TRIM(RIGHT(SUBSTITUTE(Candidate!B343,"/",REPT(" ",100)),100)),"\",REPT(" ",100)),100))</f>
        <v>V22R08.RIBD19</v>
      </c>
      <c r="M343" s="4" t="str">
        <f t="shared" si="12"/>
        <v>V22R08</v>
      </c>
      <c r="N343" s="4" t="str">
        <f t="shared" si="13"/>
        <v>V22R08</v>
      </c>
    </row>
    <row r="344" spans="12:14" x14ac:dyDescent="0.25">
      <c r="L344" s="4" t="str">
        <f>TRIM(RIGHT(SUBSTITUTE(TRIM(RIGHT(SUBSTITUTE(Candidate!B344,"/",REPT(" ",100)),100)),"\",REPT(" ",100)),100))</f>
        <v>V22R09.RIBD19</v>
      </c>
      <c r="M344" s="4" t="str">
        <f t="shared" si="12"/>
        <v>V22R09</v>
      </c>
      <c r="N344" s="4" t="str">
        <f t="shared" si="13"/>
        <v>V22R09</v>
      </c>
    </row>
    <row r="345" spans="12:14" x14ac:dyDescent="0.25">
      <c r="L345" s="4" t="str">
        <f>TRIM(RIGHT(SUBSTITUTE(TRIM(RIGHT(SUBSTITUTE(Candidate!B345,"/",REPT(" ",100)),100)),"\",REPT(" ",100)),100))</f>
        <v>V22R10.RIBD19</v>
      </c>
      <c r="M345" s="4" t="str">
        <f t="shared" si="12"/>
        <v>V22R10</v>
      </c>
      <c r="N345" s="4" t="str">
        <f t="shared" si="13"/>
        <v>V22R10</v>
      </c>
    </row>
    <row r="346" spans="12:14" x14ac:dyDescent="0.25">
      <c r="L346" s="4" t="str">
        <f>TRIM(RIGHT(SUBSTITUTE(TRIM(RIGHT(SUBSTITUTE(Candidate!B346,"/",REPT(" ",100)),100)),"\",REPT(" ",100)),100))</f>
        <v/>
      </c>
      <c r="M346" s="4" t="str">
        <f t="shared" si="12"/>
        <v/>
      </c>
      <c r="N346" s="4" t="str">
        <f t="shared" si="13"/>
        <v/>
      </c>
    </row>
    <row r="347" spans="12:14" x14ac:dyDescent="0.25">
      <c r="L347" s="4" t="str">
        <f>TRIM(RIGHT(SUBSTITUTE(TRIM(RIGHT(SUBSTITUTE(Candidate!B347,"/",REPT(" ",100)),100)),"\",REPT(" ",100)),100))</f>
        <v/>
      </c>
      <c r="M347" s="4" t="str">
        <f t="shared" si="12"/>
        <v/>
      </c>
      <c r="N347" s="4" t="str">
        <f t="shared" si="13"/>
        <v/>
      </c>
    </row>
    <row r="348" spans="12:14" x14ac:dyDescent="0.25">
      <c r="L348" s="4" t="str">
        <f>TRIM(RIGHT(SUBSTITUTE(TRIM(RIGHT(SUBSTITUTE(Candidate!B348,"/",REPT(" ",100)),100)),"\",REPT(" ",100)),100))</f>
        <v/>
      </c>
      <c r="M348" s="4" t="str">
        <f t="shared" si="12"/>
        <v/>
      </c>
      <c r="N348" s="4" t="str">
        <f t="shared" si="13"/>
        <v/>
      </c>
    </row>
    <row r="349" spans="12:14" x14ac:dyDescent="0.25">
      <c r="L349" s="4" t="str">
        <f>TRIM(RIGHT(SUBSTITUTE(TRIM(RIGHT(SUBSTITUTE(Candidate!B349,"/",REPT(" ",100)),100)),"\",REPT(" ",100)),100))</f>
        <v/>
      </c>
      <c r="M349" s="4" t="str">
        <f t="shared" si="12"/>
        <v/>
      </c>
      <c r="N349" s="4" t="str">
        <f t="shared" si="13"/>
        <v/>
      </c>
    </row>
    <row r="350" spans="12:14" x14ac:dyDescent="0.25">
      <c r="L350" s="4" t="str">
        <f>TRIM(RIGHT(SUBSTITUTE(TRIM(RIGHT(SUBSTITUTE(Candidate!B350,"/",REPT(" ",100)),100)),"\",REPT(" ",100)),100))</f>
        <v/>
      </c>
      <c r="M350" s="4" t="str">
        <f t="shared" si="12"/>
        <v/>
      </c>
      <c r="N350" s="4" t="str">
        <f t="shared" si="13"/>
        <v/>
      </c>
    </row>
    <row r="351" spans="12:14" x14ac:dyDescent="0.25">
      <c r="L351" s="4" t="str">
        <f>TRIM(RIGHT(SUBSTITUTE(TRIM(RIGHT(SUBSTITUTE(Candidate!B351,"/",REPT(" ",100)),100)),"\",REPT(" ",100)),100))</f>
        <v/>
      </c>
      <c r="M351" s="4" t="str">
        <f t="shared" si="12"/>
        <v/>
      </c>
      <c r="N351" s="4" t="str">
        <f t="shared" si="13"/>
        <v/>
      </c>
    </row>
    <row r="352" spans="12:14" x14ac:dyDescent="0.25">
      <c r="L352" s="4" t="str">
        <f>TRIM(RIGHT(SUBSTITUTE(TRIM(RIGHT(SUBSTITUTE(Candidate!B352,"/",REPT(" ",100)),100)),"\",REPT(" ",100)),100))</f>
        <v/>
      </c>
      <c r="M352" s="4" t="str">
        <f t="shared" si="12"/>
        <v/>
      </c>
      <c r="N352" s="4" t="str">
        <f t="shared" si="13"/>
        <v/>
      </c>
    </row>
    <row r="353" spans="12:14" x14ac:dyDescent="0.25">
      <c r="L353" s="4" t="str">
        <f>TRIM(RIGHT(SUBSTITUTE(TRIM(RIGHT(SUBSTITUTE(Candidate!B353,"/",REPT(" ",100)),100)),"\",REPT(" ",100)),100))</f>
        <v/>
      </c>
      <c r="M353" s="4" t="str">
        <f t="shared" si="12"/>
        <v/>
      </c>
      <c r="N353" s="4" t="str">
        <f t="shared" si="13"/>
        <v/>
      </c>
    </row>
    <row r="354" spans="12:14" x14ac:dyDescent="0.25">
      <c r="L354" s="4" t="str">
        <f>TRIM(RIGHT(SUBSTITUTE(TRIM(RIGHT(SUBSTITUTE(Candidate!B354,"/",REPT(" ",100)),100)),"\",REPT(" ",100)),100))</f>
        <v/>
      </c>
      <c r="M354" s="4" t="str">
        <f t="shared" si="12"/>
        <v/>
      </c>
      <c r="N354" s="4" t="str">
        <f t="shared" si="13"/>
        <v/>
      </c>
    </row>
    <row r="355" spans="12:14" x14ac:dyDescent="0.25">
      <c r="L355" s="4" t="str">
        <f>TRIM(RIGHT(SUBSTITUTE(TRIM(RIGHT(SUBSTITUTE(Candidate!B355,"/",REPT(" ",100)),100)),"\",REPT(" ",100)),100))</f>
        <v/>
      </c>
      <c r="M355" s="4" t="str">
        <f t="shared" si="12"/>
        <v/>
      </c>
      <c r="N355" s="4" t="str">
        <f t="shared" si="13"/>
        <v/>
      </c>
    </row>
    <row r="356" spans="12:14" x14ac:dyDescent="0.25">
      <c r="L356" s="4" t="str">
        <f>TRIM(RIGHT(SUBSTITUTE(TRIM(RIGHT(SUBSTITUTE(Candidate!B356,"/",REPT(" ",100)),100)),"\",REPT(" ",100)),100))</f>
        <v/>
      </c>
      <c r="M356" s="4" t="str">
        <f t="shared" si="12"/>
        <v/>
      </c>
      <c r="N356" s="4" t="str">
        <f t="shared" si="13"/>
        <v/>
      </c>
    </row>
    <row r="357" spans="12:14" x14ac:dyDescent="0.25">
      <c r="L357" s="4" t="str">
        <f>TRIM(RIGHT(SUBSTITUTE(TRIM(RIGHT(SUBSTITUTE(Candidate!B357,"/",REPT(" ",100)),100)),"\",REPT(" ",100)),100))</f>
        <v/>
      </c>
      <c r="M357" s="4" t="str">
        <f t="shared" si="12"/>
        <v/>
      </c>
      <c r="N357" s="4" t="str">
        <f t="shared" si="13"/>
        <v/>
      </c>
    </row>
    <row r="358" spans="12:14" x14ac:dyDescent="0.25">
      <c r="L358" s="4" t="str">
        <f>TRIM(RIGHT(SUBSTITUTE(TRIM(RIGHT(SUBSTITUTE(Candidate!B352,"/",REPT(" ",100)),100)),"\",REPT(" ",100)),100))</f>
        <v/>
      </c>
      <c r="M358" s="4" t="str">
        <f t="shared" ref="M358:M403" si="14">TRIM(LEFT(SUBSTITUTE(L358,".",REPT(" ",100)),100))</f>
        <v/>
      </c>
      <c r="N358" s="4" t="str">
        <f t="shared" ref="N358:N403" si="15">M358</f>
        <v/>
      </c>
    </row>
    <row r="359" spans="12:14" x14ac:dyDescent="0.25">
      <c r="L359" s="4" t="str">
        <f>TRIM(RIGHT(SUBSTITUTE(TRIM(RIGHT(SUBSTITUTE(Candidate!B353,"/",REPT(" ",100)),100)),"\",REPT(" ",100)),100))</f>
        <v/>
      </c>
      <c r="M359" s="4" t="str">
        <f t="shared" si="14"/>
        <v/>
      </c>
      <c r="N359" s="4" t="str">
        <f t="shared" si="15"/>
        <v/>
      </c>
    </row>
    <row r="360" spans="12:14" x14ac:dyDescent="0.25">
      <c r="L360" s="4" t="str">
        <f>TRIM(RIGHT(SUBSTITUTE(TRIM(RIGHT(SUBSTITUTE(Candidate!B354,"/",REPT(" ",100)),100)),"\",REPT(" ",100)),100))</f>
        <v/>
      </c>
      <c r="M360" s="4" t="str">
        <f t="shared" si="14"/>
        <v/>
      </c>
      <c r="N360" s="4" t="str">
        <f t="shared" si="15"/>
        <v/>
      </c>
    </row>
    <row r="361" spans="12:14" x14ac:dyDescent="0.25">
      <c r="L361" s="4" t="str">
        <f>TRIM(RIGHT(SUBSTITUTE(TRIM(RIGHT(SUBSTITUTE(Candidate!B355,"/",REPT(" ",100)),100)),"\",REPT(" ",100)),100))</f>
        <v/>
      </c>
      <c r="M361" s="4" t="str">
        <f t="shared" si="14"/>
        <v/>
      </c>
      <c r="N361" s="4" t="str">
        <f t="shared" si="15"/>
        <v/>
      </c>
    </row>
    <row r="362" spans="12:14" x14ac:dyDescent="0.25">
      <c r="L362" s="4" t="str">
        <f>TRIM(RIGHT(SUBSTITUTE(TRIM(RIGHT(SUBSTITUTE(Candidate!B356,"/",REPT(" ",100)),100)),"\",REPT(" ",100)),100))</f>
        <v/>
      </c>
      <c r="M362" s="4" t="str">
        <f t="shared" si="14"/>
        <v/>
      </c>
      <c r="N362" s="4" t="str">
        <f t="shared" si="15"/>
        <v/>
      </c>
    </row>
    <row r="363" spans="12:14" x14ac:dyDescent="0.25">
      <c r="L363" s="4" t="str">
        <f>TRIM(RIGHT(SUBSTITUTE(TRIM(RIGHT(SUBSTITUTE(Candidate!B357,"/",REPT(" ",100)),100)),"\",REPT(" ",100)),100))</f>
        <v/>
      </c>
      <c r="M363" s="4" t="str">
        <f t="shared" si="14"/>
        <v/>
      </c>
      <c r="N363" s="4" t="str">
        <f t="shared" si="15"/>
        <v/>
      </c>
    </row>
    <row r="364" spans="12:14" x14ac:dyDescent="0.25">
      <c r="L364" s="4" t="str">
        <f>TRIM(RIGHT(SUBSTITUTE(TRIM(RIGHT(SUBSTITUTE(Candidate!B358,"/",REPT(" ",100)),100)),"\",REPT(" ",100)),100))</f>
        <v/>
      </c>
      <c r="M364" s="4" t="str">
        <f t="shared" si="14"/>
        <v/>
      </c>
      <c r="N364" s="4" t="str">
        <f t="shared" si="15"/>
        <v/>
      </c>
    </row>
    <row r="365" spans="12:14" x14ac:dyDescent="0.25">
      <c r="L365" s="4" t="str">
        <f>TRIM(RIGHT(SUBSTITUTE(TRIM(RIGHT(SUBSTITUTE(Candidate!B359,"/",REPT(" ",100)),100)),"\",REPT(" ",100)),100))</f>
        <v/>
      </c>
      <c r="M365" s="4" t="str">
        <f t="shared" si="14"/>
        <v/>
      </c>
      <c r="N365" s="4" t="str">
        <f t="shared" si="15"/>
        <v/>
      </c>
    </row>
    <row r="366" spans="12:14" x14ac:dyDescent="0.25">
      <c r="L366" s="4" t="str">
        <f>TRIM(RIGHT(SUBSTITUTE(TRIM(RIGHT(SUBSTITUTE(Candidate!B360,"/",REPT(" ",100)),100)),"\",REPT(" ",100)),100))</f>
        <v/>
      </c>
      <c r="M366" s="4" t="str">
        <f t="shared" si="14"/>
        <v/>
      </c>
      <c r="N366" s="4" t="str">
        <f t="shared" si="15"/>
        <v/>
      </c>
    </row>
    <row r="367" spans="12:14" x14ac:dyDescent="0.25">
      <c r="L367" s="4" t="str">
        <f>TRIM(RIGHT(SUBSTITUTE(TRIM(RIGHT(SUBSTITUTE(Candidate!B361,"/",REPT(" ",100)),100)),"\",REPT(" ",100)),100))</f>
        <v/>
      </c>
      <c r="M367" s="4" t="str">
        <f t="shared" si="14"/>
        <v/>
      </c>
      <c r="N367" s="4" t="str">
        <f t="shared" si="15"/>
        <v/>
      </c>
    </row>
    <row r="368" spans="12:14" x14ac:dyDescent="0.25">
      <c r="L368" s="4" t="str">
        <f>TRIM(RIGHT(SUBSTITUTE(TRIM(RIGHT(SUBSTITUTE(Candidate!B362,"/",REPT(" ",100)),100)),"\",REPT(" ",100)),100))</f>
        <v/>
      </c>
      <c r="M368" s="4" t="str">
        <f t="shared" si="14"/>
        <v/>
      </c>
      <c r="N368" s="4" t="str">
        <f t="shared" si="15"/>
        <v/>
      </c>
    </row>
    <row r="369" spans="12:14" x14ac:dyDescent="0.25">
      <c r="L369" s="4" t="str">
        <f>TRIM(RIGHT(SUBSTITUTE(TRIM(RIGHT(SUBSTITUTE(Candidate!B363,"/",REPT(" ",100)),100)),"\",REPT(" ",100)),100))</f>
        <v/>
      </c>
      <c r="M369" s="4" t="str">
        <f t="shared" si="14"/>
        <v/>
      </c>
      <c r="N369" s="4" t="str">
        <f t="shared" si="15"/>
        <v/>
      </c>
    </row>
    <row r="370" spans="12:14" x14ac:dyDescent="0.25">
      <c r="L370" s="4" t="str">
        <f>TRIM(RIGHT(SUBSTITUTE(TRIM(RIGHT(SUBSTITUTE(Candidate!B364,"/",REPT(" ",100)),100)),"\",REPT(" ",100)),100))</f>
        <v/>
      </c>
      <c r="M370" s="4" t="str">
        <f t="shared" si="14"/>
        <v/>
      </c>
      <c r="N370" s="4" t="str">
        <f t="shared" si="15"/>
        <v/>
      </c>
    </row>
    <row r="371" spans="12:14" x14ac:dyDescent="0.25">
      <c r="L371" s="4" t="str">
        <f>TRIM(RIGHT(SUBSTITUTE(TRIM(RIGHT(SUBSTITUTE(Candidate!B365,"/",REPT(" ",100)),100)),"\",REPT(" ",100)),100))</f>
        <v/>
      </c>
      <c r="M371" s="4" t="str">
        <f t="shared" si="14"/>
        <v/>
      </c>
      <c r="N371" s="4" t="str">
        <f t="shared" si="15"/>
        <v/>
      </c>
    </row>
    <row r="372" spans="12:14" x14ac:dyDescent="0.25">
      <c r="L372" s="4" t="str">
        <f>TRIM(RIGHT(SUBSTITUTE(TRIM(RIGHT(SUBSTITUTE(Candidate!B366,"/",REPT(" ",100)),100)),"\",REPT(" ",100)),100))</f>
        <v/>
      </c>
      <c r="M372" s="4" t="str">
        <f t="shared" si="14"/>
        <v/>
      </c>
      <c r="N372" s="4" t="str">
        <f t="shared" si="15"/>
        <v/>
      </c>
    </row>
    <row r="373" spans="12:14" x14ac:dyDescent="0.25">
      <c r="L373" s="4" t="str">
        <f>TRIM(RIGHT(SUBSTITUTE(TRIM(RIGHT(SUBSTITUTE(Candidate!B367,"/",REPT(" ",100)),100)),"\",REPT(" ",100)),100))</f>
        <v/>
      </c>
      <c r="M373" s="4" t="str">
        <f t="shared" si="14"/>
        <v/>
      </c>
      <c r="N373" s="4" t="str">
        <f t="shared" si="15"/>
        <v/>
      </c>
    </row>
    <row r="374" spans="12:14" x14ac:dyDescent="0.25">
      <c r="L374" s="4" t="str">
        <f>TRIM(RIGHT(SUBSTITUTE(TRIM(RIGHT(SUBSTITUTE(Candidate!B368,"/",REPT(" ",100)),100)),"\",REPT(" ",100)),100))</f>
        <v/>
      </c>
      <c r="M374" s="4" t="str">
        <f t="shared" si="14"/>
        <v/>
      </c>
      <c r="N374" s="4" t="str">
        <f t="shared" si="15"/>
        <v/>
      </c>
    </row>
    <row r="375" spans="12:14" x14ac:dyDescent="0.25">
      <c r="L375" s="4" t="str">
        <f>TRIM(RIGHT(SUBSTITUTE(TRIM(RIGHT(SUBSTITUTE(Candidate!B369,"/",REPT(" ",100)),100)),"\",REPT(" ",100)),100))</f>
        <v/>
      </c>
      <c r="M375" s="4" t="str">
        <f t="shared" si="14"/>
        <v/>
      </c>
      <c r="N375" s="4" t="str">
        <f t="shared" si="15"/>
        <v/>
      </c>
    </row>
    <row r="376" spans="12:14" x14ac:dyDescent="0.25">
      <c r="L376" s="4" t="str">
        <f>TRIM(RIGHT(SUBSTITUTE(TRIM(RIGHT(SUBSTITUTE(Candidate!B370,"/",REPT(" ",100)),100)),"\",REPT(" ",100)),100))</f>
        <v/>
      </c>
      <c r="M376" s="4" t="str">
        <f t="shared" si="14"/>
        <v/>
      </c>
      <c r="N376" s="4" t="str">
        <f t="shared" si="15"/>
        <v/>
      </c>
    </row>
    <row r="377" spans="12:14" x14ac:dyDescent="0.25">
      <c r="L377" s="4" t="str">
        <f>TRIM(RIGHT(SUBSTITUTE(TRIM(RIGHT(SUBSTITUTE(Candidate!B371,"/",REPT(" ",100)),100)),"\",REPT(" ",100)),100))</f>
        <v/>
      </c>
      <c r="M377" s="4" t="str">
        <f t="shared" si="14"/>
        <v/>
      </c>
      <c r="N377" s="4" t="str">
        <f t="shared" si="15"/>
        <v/>
      </c>
    </row>
    <row r="378" spans="12:14" x14ac:dyDescent="0.25">
      <c r="L378" s="4" t="str">
        <f>TRIM(RIGHT(SUBSTITUTE(TRIM(RIGHT(SUBSTITUTE(Candidate!B372,"/",REPT(" ",100)),100)),"\",REPT(" ",100)),100))</f>
        <v/>
      </c>
      <c r="M378" s="4" t="str">
        <f t="shared" si="14"/>
        <v/>
      </c>
      <c r="N378" s="4" t="str">
        <f t="shared" si="15"/>
        <v/>
      </c>
    </row>
    <row r="379" spans="12:14" x14ac:dyDescent="0.25">
      <c r="L379" s="4" t="str">
        <f>TRIM(RIGHT(SUBSTITUTE(TRIM(RIGHT(SUBSTITUTE(Candidate!B373,"/",REPT(" ",100)),100)),"\",REPT(" ",100)),100))</f>
        <v/>
      </c>
      <c r="M379" s="4" t="str">
        <f t="shared" si="14"/>
        <v/>
      </c>
      <c r="N379" s="4" t="str">
        <f t="shared" si="15"/>
        <v/>
      </c>
    </row>
    <row r="380" spans="12:14" x14ac:dyDescent="0.25">
      <c r="L380" s="4" t="str">
        <f>TRIM(RIGHT(SUBSTITUTE(TRIM(RIGHT(SUBSTITUTE(Candidate!B374,"/",REPT(" ",100)),100)),"\",REPT(" ",100)),100))</f>
        <v/>
      </c>
      <c r="M380" s="4" t="str">
        <f t="shared" si="14"/>
        <v/>
      </c>
      <c r="N380" s="4" t="str">
        <f t="shared" si="15"/>
        <v/>
      </c>
    </row>
    <row r="381" spans="12:14" x14ac:dyDescent="0.25">
      <c r="L381" s="4" t="str">
        <f>TRIM(RIGHT(SUBSTITUTE(TRIM(RIGHT(SUBSTITUTE(Candidate!B375,"/",REPT(" ",100)),100)),"\",REPT(" ",100)),100))</f>
        <v/>
      </c>
      <c r="M381" s="4" t="str">
        <f t="shared" si="14"/>
        <v/>
      </c>
      <c r="N381" s="4" t="str">
        <f t="shared" si="15"/>
        <v/>
      </c>
    </row>
    <row r="382" spans="12:14" x14ac:dyDescent="0.25">
      <c r="L382" s="4" t="str">
        <f>TRIM(RIGHT(SUBSTITUTE(TRIM(RIGHT(SUBSTITUTE(Candidate!B376,"/",REPT(" ",100)),100)),"\",REPT(" ",100)),100))</f>
        <v/>
      </c>
      <c r="M382" s="4" t="str">
        <f t="shared" si="14"/>
        <v/>
      </c>
      <c r="N382" s="4" t="str">
        <f t="shared" si="15"/>
        <v/>
      </c>
    </row>
    <row r="383" spans="12:14" x14ac:dyDescent="0.25">
      <c r="L383" s="4" t="str">
        <f>TRIM(RIGHT(SUBSTITUTE(TRIM(RIGHT(SUBSTITUTE(Candidate!B377,"/",REPT(" ",100)),100)),"\",REPT(" ",100)),100))</f>
        <v/>
      </c>
      <c r="M383" s="4" t="str">
        <f t="shared" si="14"/>
        <v/>
      </c>
      <c r="N383" s="4" t="str">
        <f t="shared" si="15"/>
        <v/>
      </c>
    </row>
    <row r="384" spans="12:14" x14ac:dyDescent="0.25">
      <c r="L384" s="4" t="str">
        <f>TRIM(RIGHT(SUBSTITUTE(TRIM(RIGHT(SUBSTITUTE(Candidate!B378,"/",REPT(" ",100)),100)),"\",REPT(" ",100)),100))</f>
        <v/>
      </c>
      <c r="M384" s="4" t="str">
        <f t="shared" si="14"/>
        <v/>
      </c>
      <c r="N384" s="4" t="str">
        <f t="shared" si="15"/>
        <v/>
      </c>
    </row>
    <row r="385" spans="12:14" x14ac:dyDescent="0.25">
      <c r="L385" s="4" t="str">
        <f>TRIM(RIGHT(SUBSTITUTE(TRIM(RIGHT(SUBSTITUTE(Candidate!B379,"/",REPT(" ",100)),100)),"\",REPT(" ",100)),100))</f>
        <v/>
      </c>
      <c r="M385" s="4" t="str">
        <f t="shared" si="14"/>
        <v/>
      </c>
      <c r="N385" s="4" t="str">
        <f t="shared" si="15"/>
        <v/>
      </c>
    </row>
    <row r="386" spans="12:14" x14ac:dyDescent="0.25">
      <c r="L386" s="4" t="str">
        <f>TRIM(RIGHT(SUBSTITUTE(TRIM(RIGHT(SUBSTITUTE(Candidate!B380,"/",REPT(" ",100)),100)),"\",REPT(" ",100)),100))</f>
        <v/>
      </c>
      <c r="M386" s="4" t="str">
        <f t="shared" si="14"/>
        <v/>
      </c>
      <c r="N386" s="4" t="str">
        <f t="shared" si="15"/>
        <v/>
      </c>
    </row>
    <row r="387" spans="12:14" x14ac:dyDescent="0.25">
      <c r="L387" s="4" t="str">
        <f>TRIM(RIGHT(SUBSTITUTE(TRIM(RIGHT(SUBSTITUTE(Candidate!B381,"/",REPT(" ",100)),100)),"\",REPT(" ",100)),100))</f>
        <v/>
      </c>
      <c r="M387" s="4" t="str">
        <f t="shared" si="14"/>
        <v/>
      </c>
      <c r="N387" s="4" t="str">
        <f t="shared" si="15"/>
        <v/>
      </c>
    </row>
    <row r="388" spans="12:14" x14ac:dyDescent="0.25">
      <c r="L388" s="4" t="str">
        <f>TRIM(RIGHT(SUBSTITUTE(TRIM(RIGHT(SUBSTITUTE(Candidate!B382,"/",REPT(" ",100)),100)),"\",REPT(" ",100)),100))</f>
        <v/>
      </c>
      <c r="M388" s="4" t="str">
        <f t="shared" si="14"/>
        <v/>
      </c>
      <c r="N388" s="4" t="str">
        <f t="shared" si="15"/>
        <v/>
      </c>
    </row>
    <row r="389" spans="12:14" x14ac:dyDescent="0.25">
      <c r="L389" s="4" t="str">
        <f>TRIM(RIGHT(SUBSTITUTE(TRIM(RIGHT(SUBSTITUTE(Candidate!B383,"/",REPT(" ",100)),100)),"\",REPT(" ",100)),100))</f>
        <v/>
      </c>
      <c r="M389" s="4" t="str">
        <f t="shared" si="14"/>
        <v/>
      </c>
      <c r="N389" s="4" t="str">
        <f t="shared" si="15"/>
        <v/>
      </c>
    </row>
    <row r="390" spans="12:14" x14ac:dyDescent="0.25">
      <c r="L390" s="4" t="str">
        <f>TRIM(RIGHT(SUBSTITUTE(TRIM(RIGHT(SUBSTITUTE(Candidate!B384,"/",REPT(" ",100)),100)),"\",REPT(" ",100)),100))</f>
        <v/>
      </c>
      <c r="M390" s="4" t="str">
        <f t="shared" si="14"/>
        <v/>
      </c>
      <c r="N390" s="4" t="str">
        <f t="shared" si="15"/>
        <v/>
      </c>
    </row>
    <row r="391" spans="12:14" x14ac:dyDescent="0.25">
      <c r="L391" s="4" t="str">
        <f>TRIM(RIGHT(SUBSTITUTE(TRIM(RIGHT(SUBSTITUTE(Candidate!B385,"/",REPT(" ",100)),100)),"\",REPT(" ",100)),100))</f>
        <v/>
      </c>
      <c r="M391" s="4" t="str">
        <f t="shared" si="14"/>
        <v/>
      </c>
      <c r="N391" s="4" t="str">
        <f t="shared" si="15"/>
        <v/>
      </c>
    </row>
    <row r="392" spans="12:14" x14ac:dyDescent="0.25">
      <c r="L392" s="4" t="str">
        <f>TRIM(RIGHT(SUBSTITUTE(TRIM(RIGHT(SUBSTITUTE(Candidate!B386,"/",REPT(" ",100)),100)),"\",REPT(" ",100)),100))</f>
        <v/>
      </c>
      <c r="M392" s="4" t="str">
        <f t="shared" si="14"/>
        <v/>
      </c>
      <c r="N392" s="4" t="str">
        <f t="shared" si="15"/>
        <v/>
      </c>
    </row>
    <row r="393" spans="12:14" x14ac:dyDescent="0.25">
      <c r="L393" s="4" t="str">
        <f>TRIM(RIGHT(SUBSTITUTE(TRIM(RIGHT(SUBSTITUTE(Candidate!B387,"/",REPT(" ",100)),100)),"\",REPT(" ",100)),100))</f>
        <v/>
      </c>
      <c r="M393" s="4" t="str">
        <f t="shared" si="14"/>
        <v/>
      </c>
      <c r="N393" s="4" t="str">
        <f t="shared" si="15"/>
        <v/>
      </c>
    </row>
    <row r="394" spans="12:14" x14ac:dyDescent="0.25">
      <c r="L394" s="4" t="str">
        <f>TRIM(RIGHT(SUBSTITUTE(TRIM(RIGHT(SUBSTITUTE(Candidate!B388,"/",REPT(" ",100)),100)),"\",REPT(" ",100)),100))</f>
        <v/>
      </c>
      <c r="M394" s="4" t="str">
        <f t="shared" si="14"/>
        <v/>
      </c>
      <c r="N394" s="4" t="str">
        <f t="shared" si="15"/>
        <v/>
      </c>
    </row>
    <row r="395" spans="12:14" x14ac:dyDescent="0.25">
      <c r="L395" s="4" t="str">
        <f>TRIM(RIGHT(SUBSTITUTE(TRIM(RIGHT(SUBSTITUTE(Candidate!B389,"/",REPT(" ",100)),100)),"\",REPT(" ",100)),100))</f>
        <v/>
      </c>
      <c r="M395" s="4" t="str">
        <f t="shared" si="14"/>
        <v/>
      </c>
      <c r="N395" s="4" t="str">
        <f t="shared" si="15"/>
        <v/>
      </c>
    </row>
    <row r="396" spans="12:14" x14ac:dyDescent="0.25">
      <c r="L396" s="4" t="str">
        <f>TRIM(RIGHT(SUBSTITUTE(TRIM(RIGHT(SUBSTITUTE(Candidate!B390,"/",REPT(" ",100)),100)),"\",REPT(" ",100)),100))</f>
        <v/>
      </c>
      <c r="M396" s="4" t="str">
        <f t="shared" si="14"/>
        <v/>
      </c>
      <c r="N396" s="4" t="str">
        <f t="shared" si="15"/>
        <v/>
      </c>
    </row>
    <row r="397" spans="12:14" x14ac:dyDescent="0.25">
      <c r="L397" s="4" t="str">
        <f>TRIM(RIGHT(SUBSTITUTE(TRIM(RIGHT(SUBSTITUTE(Candidate!B391,"/",REPT(" ",100)),100)),"\",REPT(" ",100)),100))</f>
        <v/>
      </c>
      <c r="M397" s="4" t="str">
        <f t="shared" si="14"/>
        <v/>
      </c>
      <c r="N397" s="4" t="str">
        <f t="shared" si="15"/>
        <v/>
      </c>
    </row>
    <row r="398" spans="12:14" x14ac:dyDescent="0.25">
      <c r="L398" s="4" t="str">
        <f>TRIM(RIGHT(SUBSTITUTE(TRIM(RIGHT(SUBSTITUTE(Candidate!B392,"/",REPT(" ",100)),100)),"\",REPT(" ",100)),100))</f>
        <v/>
      </c>
      <c r="M398" s="4" t="str">
        <f t="shared" si="14"/>
        <v/>
      </c>
      <c r="N398" s="4" t="str">
        <f t="shared" si="15"/>
        <v/>
      </c>
    </row>
    <row r="399" spans="12:14" x14ac:dyDescent="0.25">
      <c r="L399" s="4" t="str">
        <f>TRIM(RIGHT(SUBSTITUTE(TRIM(RIGHT(SUBSTITUTE(Candidate!B393,"/",REPT(" ",100)),100)),"\",REPT(" ",100)),100))</f>
        <v/>
      </c>
      <c r="M399" s="4" t="str">
        <f t="shared" si="14"/>
        <v/>
      </c>
      <c r="N399" s="4" t="str">
        <f t="shared" si="15"/>
        <v/>
      </c>
    </row>
    <row r="400" spans="12:14" x14ac:dyDescent="0.25">
      <c r="L400" s="4" t="str">
        <f>TRIM(RIGHT(SUBSTITUTE(TRIM(RIGHT(SUBSTITUTE(Candidate!B394,"/",REPT(" ",100)),100)),"\",REPT(" ",100)),100))</f>
        <v/>
      </c>
      <c r="M400" s="4" t="str">
        <f t="shared" si="14"/>
        <v/>
      </c>
      <c r="N400" s="4" t="str">
        <f t="shared" si="15"/>
        <v/>
      </c>
    </row>
    <row r="401" spans="12:14" x14ac:dyDescent="0.25">
      <c r="L401" s="4" t="str">
        <f>TRIM(RIGHT(SUBSTITUTE(TRIM(RIGHT(SUBSTITUTE(Candidate!B395,"/",REPT(" ",100)),100)),"\",REPT(" ",100)),100))</f>
        <v/>
      </c>
      <c r="M401" s="4" t="str">
        <f t="shared" si="14"/>
        <v/>
      </c>
      <c r="N401" s="4" t="str">
        <f t="shared" si="15"/>
        <v/>
      </c>
    </row>
    <row r="402" spans="12:14" x14ac:dyDescent="0.25">
      <c r="L402" s="4" t="str">
        <f>TRIM(RIGHT(SUBSTITUTE(TRIM(RIGHT(SUBSTITUTE(Candidate!B396,"/",REPT(" ",100)),100)),"\",REPT(" ",100)),100))</f>
        <v/>
      </c>
      <c r="M402" s="4" t="str">
        <f t="shared" si="14"/>
        <v/>
      </c>
      <c r="N402" s="4" t="str">
        <f t="shared" si="15"/>
        <v/>
      </c>
    </row>
    <row r="403" spans="12:14" x14ac:dyDescent="0.25">
      <c r="L403" s="4" t="str">
        <f>TRIM(RIGHT(SUBSTITUTE(TRIM(RIGHT(SUBSTITUTE(Candidate!B397,"/",REPT(" ",100)),100)),"\",REPT(" ",100)),100))</f>
        <v/>
      </c>
      <c r="M403" s="4" t="str">
        <f t="shared" si="14"/>
        <v/>
      </c>
      <c r="N403" s="4" t="str">
        <f t="shared" si="15"/>
        <v/>
      </c>
    </row>
    <row r="404" spans="12:14" x14ac:dyDescent="0.25">
      <c r="L404" s="4" t="str">
        <f>TRIM(RIGHT(SUBSTITUTE(TRIM(RIGHT(SUBSTITUTE(Candidate!B398,"/",REPT(" ",100)),100)),"\",REPT(" ",100)),100))</f>
        <v/>
      </c>
      <c r="M404" s="4" t="str">
        <f t="shared" ref="M404:M467" si="16">TRIM(LEFT(SUBSTITUTE(L404,".",REPT(" ",100)),100))</f>
        <v/>
      </c>
      <c r="N404" s="4" t="str">
        <f t="shared" ref="N404:N467" si="17">M404</f>
        <v/>
      </c>
    </row>
    <row r="405" spans="12:14" x14ac:dyDescent="0.25">
      <c r="L405" s="4" t="str">
        <f>TRIM(RIGHT(SUBSTITUTE(TRIM(RIGHT(SUBSTITUTE(Candidate!B399,"/",REPT(" ",100)),100)),"\",REPT(" ",100)),100))</f>
        <v/>
      </c>
      <c r="M405" s="4" t="str">
        <f t="shared" si="16"/>
        <v/>
      </c>
      <c r="N405" s="4" t="str">
        <f t="shared" si="17"/>
        <v/>
      </c>
    </row>
    <row r="406" spans="12:14" x14ac:dyDescent="0.25">
      <c r="L406" s="4" t="str">
        <f>TRIM(RIGHT(SUBSTITUTE(TRIM(RIGHT(SUBSTITUTE(Candidate!B400,"/",REPT(" ",100)),100)),"\",REPT(" ",100)),100))</f>
        <v/>
      </c>
      <c r="M406" s="4" t="str">
        <f t="shared" si="16"/>
        <v/>
      </c>
      <c r="N406" s="4" t="str">
        <f t="shared" si="17"/>
        <v/>
      </c>
    </row>
    <row r="407" spans="12:14" x14ac:dyDescent="0.25">
      <c r="L407" s="4" t="str">
        <f>TRIM(RIGHT(SUBSTITUTE(TRIM(RIGHT(SUBSTITUTE(Candidate!B401,"/",REPT(" ",100)),100)),"\",REPT(" ",100)),100))</f>
        <v/>
      </c>
      <c r="M407" s="4" t="str">
        <f t="shared" si="16"/>
        <v/>
      </c>
      <c r="N407" s="4" t="str">
        <f t="shared" si="17"/>
        <v/>
      </c>
    </row>
    <row r="408" spans="12:14" x14ac:dyDescent="0.25">
      <c r="L408" s="4" t="str">
        <f>TRIM(RIGHT(SUBSTITUTE(TRIM(RIGHT(SUBSTITUTE(Candidate!B402,"/",REPT(" ",100)),100)),"\",REPT(" ",100)),100))</f>
        <v/>
      </c>
      <c r="M408" s="4" t="str">
        <f t="shared" si="16"/>
        <v/>
      </c>
      <c r="N408" s="4" t="str">
        <f t="shared" si="17"/>
        <v/>
      </c>
    </row>
    <row r="409" spans="12:14" x14ac:dyDescent="0.25">
      <c r="L409" s="4" t="str">
        <f>TRIM(RIGHT(SUBSTITUTE(TRIM(RIGHT(SUBSTITUTE(Candidate!B403,"/",REPT(" ",100)),100)),"\",REPT(" ",100)),100))</f>
        <v/>
      </c>
      <c r="M409" s="4" t="str">
        <f t="shared" si="16"/>
        <v/>
      </c>
      <c r="N409" s="4" t="str">
        <f t="shared" si="17"/>
        <v/>
      </c>
    </row>
    <row r="410" spans="12:14" x14ac:dyDescent="0.25">
      <c r="L410" s="4" t="str">
        <f>TRIM(RIGHT(SUBSTITUTE(TRIM(RIGHT(SUBSTITUTE(Candidate!B404,"/",REPT(" ",100)),100)),"\",REPT(" ",100)),100))</f>
        <v/>
      </c>
      <c r="M410" s="4" t="str">
        <f t="shared" si="16"/>
        <v/>
      </c>
      <c r="N410" s="4" t="str">
        <f t="shared" si="17"/>
        <v/>
      </c>
    </row>
    <row r="411" spans="12:14" x14ac:dyDescent="0.25">
      <c r="L411" s="4" t="str">
        <f>TRIM(RIGHT(SUBSTITUTE(TRIM(RIGHT(SUBSTITUTE(Candidate!B405,"/",REPT(" ",100)),100)),"\",REPT(" ",100)),100))</f>
        <v/>
      </c>
      <c r="M411" s="4" t="str">
        <f t="shared" si="16"/>
        <v/>
      </c>
      <c r="N411" s="4" t="str">
        <f t="shared" si="17"/>
        <v/>
      </c>
    </row>
    <row r="412" spans="12:14" x14ac:dyDescent="0.25">
      <c r="L412" s="4" t="str">
        <f>TRIM(RIGHT(SUBSTITUTE(TRIM(RIGHT(SUBSTITUTE(Candidate!B406,"/",REPT(" ",100)),100)),"\",REPT(" ",100)),100))</f>
        <v/>
      </c>
      <c r="M412" s="4" t="str">
        <f t="shared" si="16"/>
        <v/>
      </c>
      <c r="N412" s="4" t="str">
        <f t="shared" si="17"/>
        <v/>
      </c>
    </row>
    <row r="413" spans="12:14" x14ac:dyDescent="0.25">
      <c r="L413" s="4" t="str">
        <f>TRIM(RIGHT(SUBSTITUTE(TRIM(RIGHT(SUBSTITUTE(Candidate!B407,"/",REPT(" ",100)),100)),"\",REPT(" ",100)),100))</f>
        <v/>
      </c>
      <c r="M413" s="4" t="str">
        <f t="shared" si="16"/>
        <v/>
      </c>
      <c r="N413" s="4" t="str">
        <f t="shared" si="17"/>
        <v/>
      </c>
    </row>
    <row r="414" spans="12:14" x14ac:dyDescent="0.25">
      <c r="L414" s="4" t="str">
        <f>TRIM(RIGHT(SUBSTITUTE(TRIM(RIGHT(SUBSTITUTE(Candidate!B408,"/",REPT(" ",100)),100)),"\",REPT(" ",100)),100))</f>
        <v/>
      </c>
      <c r="M414" s="4" t="str">
        <f t="shared" si="16"/>
        <v/>
      </c>
      <c r="N414" s="4" t="str">
        <f t="shared" si="17"/>
        <v/>
      </c>
    </row>
    <row r="415" spans="12:14" x14ac:dyDescent="0.25">
      <c r="L415" s="4" t="str">
        <f>TRIM(RIGHT(SUBSTITUTE(TRIM(RIGHT(SUBSTITUTE(Candidate!B409,"/",REPT(" ",100)),100)),"\",REPT(" ",100)),100))</f>
        <v/>
      </c>
      <c r="M415" s="4" t="str">
        <f t="shared" si="16"/>
        <v/>
      </c>
      <c r="N415" s="4" t="str">
        <f t="shared" si="17"/>
        <v/>
      </c>
    </row>
    <row r="416" spans="12:14" x14ac:dyDescent="0.25">
      <c r="L416" s="4" t="str">
        <f>TRIM(RIGHT(SUBSTITUTE(TRIM(RIGHT(SUBSTITUTE(Candidate!B410,"/",REPT(" ",100)),100)),"\",REPT(" ",100)),100))</f>
        <v/>
      </c>
      <c r="M416" s="4" t="str">
        <f t="shared" si="16"/>
        <v/>
      </c>
      <c r="N416" s="4" t="str">
        <f t="shared" si="17"/>
        <v/>
      </c>
    </row>
    <row r="417" spans="12:14" x14ac:dyDescent="0.25">
      <c r="L417" s="4" t="str">
        <f>TRIM(RIGHT(SUBSTITUTE(TRIM(RIGHT(SUBSTITUTE(Candidate!B411,"/",REPT(" ",100)),100)),"\",REPT(" ",100)),100))</f>
        <v/>
      </c>
      <c r="M417" s="4" t="str">
        <f t="shared" si="16"/>
        <v/>
      </c>
      <c r="N417" s="4" t="str">
        <f t="shared" si="17"/>
        <v/>
      </c>
    </row>
    <row r="418" spans="12:14" x14ac:dyDescent="0.25">
      <c r="L418" s="4" t="str">
        <f>TRIM(RIGHT(SUBSTITUTE(TRIM(RIGHT(SUBSTITUTE(Candidate!B412,"/",REPT(" ",100)),100)),"\",REPT(" ",100)),100))</f>
        <v/>
      </c>
      <c r="M418" s="4" t="str">
        <f t="shared" si="16"/>
        <v/>
      </c>
      <c r="N418" s="4" t="str">
        <f t="shared" si="17"/>
        <v/>
      </c>
    </row>
    <row r="419" spans="12:14" x14ac:dyDescent="0.25">
      <c r="L419" s="4" t="str">
        <f>TRIM(RIGHT(SUBSTITUTE(TRIM(RIGHT(SUBSTITUTE(Candidate!B413,"/",REPT(" ",100)),100)),"\",REPT(" ",100)),100))</f>
        <v/>
      </c>
      <c r="M419" s="4" t="str">
        <f t="shared" si="16"/>
        <v/>
      </c>
      <c r="N419" s="4" t="str">
        <f t="shared" si="17"/>
        <v/>
      </c>
    </row>
    <row r="420" spans="12:14" x14ac:dyDescent="0.25">
      <c r="L420" s="4" t="str">
        <f>TRIM(RIGHT(SUBSTITUTE(TRIM(RIGHT(SUBSTITUTE(Candidate!B414,"/",REPT(" ",100)),100)),"\",REPT(" ",100)),100))</f>
        <v/>
      </c>
      <c r="M420" s="4" t="str">
        <f t="shared" si="16"/>
        <v/>
      </c>
      <c r="N420" s="4" t="str">
        <f t="shared" si="17"/>
        <v/>
      </c>
    </row>
    <row r="421" spans="12:14" x14ac:dyDescent="0.25">
      <c r="L421" s="4" t="str">
        <f>TRIM(RIGHT(SUBSTITUTE(TRIM(RIGHT(SUBSTITUTE(Candidate!B415,"/",REPT(" ",100)),100)),"\",REPT(" ",100)),100))</f>
        <v/>
      </c>
      <c r="M421" s="4" t="str">
        <f t="shared" si="16"/>
        <v/>
      </c>
      <c r="N421" s="4" t="str">
        <f t="shared" si="17"/>
        <v/>
      </c>
    </row>
    <row r="422" spans="12:14" x14ac:dyDescent="0.25">
      <c r="L422" s="4" t="str">
        <f>TRIM(RIGHT(SUBSTITUTE(TRIM(RIGHT(SUBSTITUTE(Candidate!B416,"/",REPT(" ",100)),100)),"\",REPT(" ",100)),100))</f>
        <v/>
      </c>
      <c r="M422" s="4" t="str">
        <f t="shared" si="16"/>
        <v/>
      </c>
      <c r="N422" s="4" t="str">
        <f t="shared" si="17"/>
        <v/>
      </c>
    </row>
    <row r="423" spans="12:14" x14ac:dyDescent="0.25">
      <c r="L423" s="4" t="str">
        <f>TRIM(RIGHT(SUBSTITUTE(TRIM(RIGHT(SUBSTITUTE(Candidate!B417,"/",REPT(" ",100)),100)),"\",REPT(" ",100)),100))</f>
        <v/>
      </c>
      <c r="M423" s="4" t="str">
        <f t="shared" si="16"/>
        <v/>
      </c>
      <c r="N423" s="4" t="str">
        <f t="shared" si="17"/>
        <v/>
      </c>
    </row>
    <row r="424" spans="12:14" x14ac:dyDescent="0.25">
      <c r="L424" s="4" t="str">
        <f>TRIM(RIGHT(SUBSTITUTE(TRIM(RIGHT(SUBSTITUTE(Candidate!B418,"/",REPT(" ",100)),100)),"\",REPT(" ",100)),100))</f>
        <v/>
      </c>
      <c r="M424" s="4" t="str">
        <f t="shared" si="16"/>
        <v/>
      </c>
      <c r="N424" s="4" t="str">
        <f t="shared" si="17"/>
        <v/>
      </c>
    </row>
    <row r="425" spans="12:14" x14ac:dyDescent="0.25">
      <c r="L425" s="4" t="str">
        <f>TRIM(RIGHT(SUBSTITUTE(TRIM(RIGHT(SUBSTITUTE(Candidate!B419,"/",REPT(" ",100)),100)),"\",REPT(" ",100)),100))</f>
        <v/>
      </c>
      <c r="M425" s="4" t="str">
        <f t="shared" si="16"/>
        <v/>
      </c>
      <c r="N425" s="4" t="str">
        <f t="shared" si="17"/>
        <v/>
      </c>
    </row>
    <row r="426" spans="12:14" x14ac:dyDescent="0.25">
      <c r="L426" s="4" t="str">
        <f>TRIM(RIGHT(SUBSTITUTE(TRIM(RIGHT(SUBSTITUTE(Candidate!B420,"/",REPT(" ",100)),100)),"\",REPT(" ",100)),100))</f>
        <v/>
      </c>
      <c r="M426" s="4" t="str">
        <f t="shared" si="16"/>
        <v/>
      </c>
      <c r="N426" s="4" t="str">
        <f t="shared" si="17"/>
        <v/>
      </c>
    </row>
    <row r="427" spans="12:14" x14ac:dyDescent="0.25">
      <c r="L427" s="4" t="str">
        <f>TRIM(RIGHT(SUBSTITUTE(TRIM(RIGHT(SUBSTITUTE(Candidate!B421,"/",REPT(" ",100)),100)),"\",REPT(" ",100)),100))</f>
        <v/>
      </c>
      <c r="M427" s="4" t="str">
        <f t="shared" si="16"/>
        <v/>
      </c>
      <c r="N427" s="4" t="str">
        <f t="shared" si="17"/>
        <v/>
      </c>
    </row>
    <row r="428" spans="12:14" x14ac:dyDescent="0.25">
      <c r="L428" s="4" t="str">
        <f>TRIM(RIGHT(SUBSTITUTE(TRIM(RIGHT(SUBSTITUTE(Candidate!B422,"/",REPT(" ",100)),100)),"\",REPT(" ",100)),100))</f>
        <v/>
      </c>
      <c r="M428" s="4" t="str">
        <f t="shared" si="16"/>
        <v/>
      </c>
      <c r="N428" s="4" t="str">
        <f t="shared" si="17"/>
        <v/>
      </c>
    </row>
    <row r="429" spans="12:14" x14ac:dyDescent="0.25">
      <c r="L429" s="4" t="str">
        <f>TRIM(RIGHT(SUBSTITUTE(TRIM(RIGHT(SUBSTITUTE(Candidate!B423,"/",REPT(" ",100)),100)),"\",REPT(" ",100)),100))</f>
        <v/>
      </c>
      <c r="M429" s="4" t="str">
        <f t="shared" si="16"/>
        <v/>
      </c>
      <c r="N429" s="4" t="str">
        <f t="shared" si="17"/>
        <v/>
      </c>
    </row>
    <row r="430" spans="12:14" x14ac:dyDescent="0.25">
      <c r="L430" s="4" t="str">
        <f>TRIM(RIGHT(SUBSTITUTE(TRIM(RIGHT(SUBSTITUTE(Candidate!B424,"/",REPT(" ",100)),100)),"\",REPT(" ",100)),100))</f>
        <v/>
      </c>
      <c r="M430" s="4" t="str">
        <f t="shared" si="16"/>
        <v/>
      </c>
      <c r="N430" s="4" t="str">
        <f t="shared" si="17"/>
        <v/>
      </c>
    </row>
    <row r="431" spans="12:14" x14ac:dyDescent="0.25">
      <c r="L431" s="4" t="str">
        <f>TRIM(RIGHT(SUBSTITUTE(TRIM(RIGHT(SUBSTITUTE(Candidate!B425,"/",REPT(" ",100)),100)),"\",REPT(" ",100)),100))</f>
        <v/>
      </c>
      <c r="M431" s="4" t="str">
        <f t="shared" si="16"/>
        <v/>
      </c>
      <c r="N431" s="4" t="str">
        <f t="shared" si="17"/>
        <v/>
      </c>
    </row>
    <row r="432" spans="12:14" x14ac:dyDescent="0.25">
      <c r="L432" s="4" t="str">
        <f>TRIM(RIGHT(SUBSTITUTE(TRIM(RIGHT(SUBSTITUTE(Candidate!B426,"/",REPT(" ",100)),100)),"\",REPT(" ",100)),100))</f>
        <v/>
      </c>
      <c r="M432" s="4" t="str">
        <f t="shared" si="16"/>
        <v/>
      </c>
      <c r="N432" s="4" t="str">
        <f t="shared" si="17"/>
        <v/>
      </c>
    </row>
    <row r="433" spans="12:14" x14ac:dyDescent="0.25">
      <c r="L433" s="4" t="str">
        <f>TRIM(RIGHT(SUBSTITUTE(TRIM(RIGHT(SUBSTITUTE(Candidate!B427,"/",REPT(" ",100)),100)),"\",REPT(" ",100)),100))</f>
        <v/>
      </c>
      <c r="M433" s="4" t="str">
        <f t="shared" si="16"/>
        <v/>
      </c>
      <c r="N433" s="4" t="str">
        <f t="shared" si="17"/>
        <v/>
      </c>
    </row>
    <row r="434" spans="12:14" x14ac:dyDescent="0.25">
      <c r="L434" s="4" t="str">
        <f>TRIM(RIGHT(SUBSTITUTE(TRIM(RIGHT(SUBSTITUTE(Candidate!B428,"/",REPT(" ",100)),100)),"\",REPT(" ",100)),100))</f>
        <v/>
      </c>
      <c r="M434" s="4" t="str">
        <f t="shared" si="16"/>
        <v/>
      </c>
      <c r="N434" s="4" t="str">
        <f t="shared" si="17"/>
        <v/>
      </c>
    </row>
    <row r="435" spans="12:14" x14ac:dyDescent="0.25">
      <c r="L435" s="4" t="str">
        <f>TRIM(RIGHT(SUBSTITUTE(TRIM(RIGHT(SUBSTITUTE(Candidate!B429,"/",REPT(" ",100)),100)),"\",REPT(" ",100)),100))</f>
        <v/>
      </c>
      <c r="M435" s="4" t="str">
        <f t="shared" si="16"/>
        <v/>
      </c>
      <c r="N435" s="4" t="str">
        <f t="shared" si="17"/>
        <v/>
      </c>
    </row>
    <row r="436" spans="12:14" x14ac:dyDescent="0.25">
      <c r="L436" s="4" t="str">
        <f>TRIM(RIGHT(SUBSTITUTE(TRIM(RIGHT(SUBSTITUTE(Candidate!B430,"/",REPT(" ",100)),100)),"\",REPT(" ",100)),100))</f>
        <v/>
      </c>
      <c r="M436" s="4" t="str">
        <f t="shared" si="16"/>
        <v/>
      </c>
      <c r="N436" s="4" t="str">
        <f t="shared" si="17"/>
        <v/>
      </c>
    </row>
    <row r="437" spans="12:14" x14ac:dyDescent="0.25">
      <c r="L437" s="4" t="str">
        <f>TRIM(RIGHT(SUBSTITUTE(TRIM(RIGHT(SUBSTITUTE(Candidate!B431,"/",REPT(" ",100)),100)),"\",REPT(" ",100)),100))</f>
        <v/>
      </c>
      <c r="M437" s="4" t="str">
        <f t="shared" si="16"/>
        <v/>
      </c>
      <c r="N437" s="4" t="str">
        <f t="shared" si="17"/>
        <v/>
      </c>
    </row>
    <row r="438" spans="12:14" x14ac:dyDescent="0.25">
      <c r="L438" s="4" t="str">
        <f>TRIM(RIGHT(SUBSTITUTE(TRIM(RIGHT(SUBSTITUTE(Candidate!B432,"/",REPT(" ",100)),100)),"\",REPT(" ",100)),100))</f>
        <v/>
      </c>
      <c r="M438" s="4" t="str">
        <f t="shared" si="16"/>
        <v/>
      </c>
      <c r="N438" s="4" t="str">
        <f t="shared" si="17"/>
        <v/>
      </c>
    </row>
    <row r="439" spans="12:14" x14ac:dyDescent="0.25">
      <c r="L439" s="4" t="str">
        <f>TRIM(RIGHT(SUBSTITUTE(TRIM(RIGHT(SUBSTITUTE(Candidate!B433,"/",REPT(" ",100)),100)),"\",REPT(" ",100)),100))</f>
        <v/>
      </c>
      <c r="M439" s="4" t="str">
        <f t="shared" si="16"/>
        <v/>
      </c>
      <c r="N439" s="4" t="str">
        <f t="shared" si="17"/>
        <v/>
      </c>
    </row>
    <row r="440" spans="12:14" x14ac:dyDescent="0.25">
      <c r="L440" s="4" t="str">
        <f>TRIM(RIGHT(SUBSTITUTE(TRIM(RIGHT(SUBSTITUTE(Candidate!B434,"/",REPT(" ",100)),100)),"\",REPT(" ",100)),100))</f>
        <v/>
      </c>
      <c r="M440" s="4" t="str">
        <f t="shared" si="16"/>
        <v/>
      </c>
      <c r="N440" s="4" t="str">
        <f t="shared" si="17"/>
        <v/>
      </c>
    </row>
    <row r="441" spans="12:14" x14ac:dyDescent="0.25">
      <c r="L441" s="4" t="str">
        <f>TRIM(RIGHT(SUBSTITUTE(TRIM(RIGHT(SUBSTITUTE(Candidate!B435,"/",REPT(" ",100)),100)),"\",REPT(" ",100)),100))</f>
        <v/>
      </c>
      <c r="M441" s="4" t="str">
        <f t="shared" si="16"/>
        <v/>
      </c>
      <c r="N441" s="4" t="str">
        <f t="shared" si="17"/>
        <v/>
      </c>
    </row>
    <row r="442" spans="12:14" x14ac:dyDescent="0.25">
      <c r="L442" s="4" t="str">
        <f>TRIM(RIGHT(SUBSTITUTE(TRIM(RIGHT(SUBSTITUTE(Candidate!B436,"/",REPT(" ",100)),100)),"\",REPT(" ",100)),100))</f>
        <v/>
      </c>
      <c r="M442" s="4" t="str">
        <f t="shared" si="16"/>
        <v/>
      </c>
      <c r="N442" s="4" t="str">
        <f t="shared" si="17"/>
        <v/>
      </c>
    </row>
    <row r="443" spans="12:14" x14ac:dyDescent="0.25">
      <c r="L443" s="4" t="str">
        <f>TRIM(RIGHT(SUBSTITUTE(TRIM(RIGHT(SUBSTITUTE(Candidate!B437,"/",REPT(" ",100)),100)),"\",REPT(" ",100)),100))</f>
        <v/>
      </c>
      <c r="M443" s="4" t="str">
        <f t="shared" si="16"/>
        <v/>
      </c>
      <c r="N443" s="4" t="str">
        <f t="shared" si="17"/>
        <v/>
      </c>
    </row>
    <row r="444" spans="12:14" x14ac:dyDescent="0.25">
      <c r="L444" s="4" t="str">
        <f>TRIM(RIGHT(SUBSTITUTE(TRIM(RIGHT(SUBSTITUTE(Candidate!B438,"/",REPT(" ",100)),100)),"\",REPT(" ",100)),100))</f>
        <v/>
      </c>
      <c r="M444" s="4" t="str">
        <f t="shared" si="16"/>
        <v/>
      </c>
      <c r="N444" s="4" t="str">
        <f t="shared" si="17"/>
        <v/>
      </c>
    </row>
    <row r="445" spans="12:14" x14ac:dyDescent="0.25">
      <c r="L445" s="4" t="str">
        <f>TRIM(RIGHT(SUBSTITUTE(TRIM(RIGHT(SUBSTITUTE(Candidate!B439,"/",REPT(" ",100)),100)),"\",REPT(" ",100)),100))</f>
        <v/>
      </c>
      <c r="M445" s="4" t="str">
        <f t="shared" si="16"/>
        <v/>
      </c>
      <c r="N445" s="4" t="str">
        <f t="shared" si="17"/>
        <v/>
      </c>
    </row>
    <row r="446" spans="12:14" x14ac:dyDescent="0.25">
      <c r="L446" s="4" t="str">
        <f>TRIM(RIGHT(SUBSTITUTE(TRIM(RIGHT(SUBSTITUTE(Candidate!B440,"/",REPT(" ",100)),100)),"\",REPT(" ",100)),100))</f>
        <v/>
      </c>
      <c r="M446" s="4" t="str">
        <f t="shared" si="16"/>
        <v/>
      </c>
      <c r="N446" s="4" t="str">
        <f t="shared" si="17"/>
        <v/>
      </c>
    </row>
    <row r="447" spans="12:14" x14ac:dyDescent="0.25">
      <c r="L447" s="4" t="str">
        <f>TRIM(RIGHT(SUBSTITUTE(TRIM(RIGHT(SUBSTITUTE(Candidate!B441,"/",REPT(" ",100)),100)),"\",REPT(" ",100)),100))</f>
        <v/>
      </c>
      <c r="M447" s="4" t="str">
        <f t="shared" si="16"/>
        <v/>
      </c>
      <c r="N447" s="4" t="str">
        <f t="shared" si="17"/>
        <v/>
      </c>
    </row>
    <row r="448" spans="12:14" x14ac:dyDescent="0.25">
      <c r="L448" s="4" t="str">
        <f>TRIM(RIGHT(SUBSTITUTE(TRIM(RIGHT(SUBSTITUTE(Candidate!B442,"/",REPT(" ",100)),100)),"\",REPT(" ",100)),100))</f>
        <v/>
      </c>
      <c r="M448" s="4" t="str">
        <f t="shared" si="16"/>
        <v/>
      </c>
      <c r="N448" s="4" t="str">
        <f t="shared" si="17"/>
        <v/>
      </c>
    </row>
    <row r="449" spans="12:14" x14ac:dyDescent="0.25">
      <c r="L449" s="4" t="str">
        <f>TRIM(RIGHT(SUBSTITUTE(TRIM(RIGHT(SUBSTITUTE(Candidate!B443,"/",REPT(" ",100)),100)),"\",REPT(" ",100)),100))</f>
        <v/>
      </c>
      <c r="M449" s="4" t="str">
        <f t="shared" si="16"/>
        <v/>
      </c>
      <c r="N449" s="4" t="str">
        <f t="shared" si="17"/>
        <v/>
      </c>
    </row>
    <row r="450" spans="12:14" x14ac:dyDescent="0.25">
      <c r="L450" s="4" t="str">
        <f>TRIM(RIGHT(SUBSTITUTE(TRIM(RIGHT(SUBSTITUTE(Candidate!B444,"/",REPT(" ",100)),100)),"\",REPT(" ",100)),100))</f>
        <v/>
      </c>
      <c r="M450" s="4" t="str">
        <f t="shared" si="16"/>
        <v/>
      </c>
      <c r="N450" s="4" t="str">
        <f t="shared" si="17"/>
        <v/>
      </c>
    </row>
    <row r="451" spans="12:14" x14ac:dyDescent="0.25">
      <c r="L451" s="4" t="str">
        <f>TRIM(RIGHT(SUBSTITUTE(TRIM(RIGHT(SUBSTITUTE(Candidate!B445,"/",REPT(" ",100)),100)),"\",REPT(" ",100)),100))</f>
        <v/>
      </c>
      <c r="M451" s="4" t="str">
        <f t="shared" si="16"/>
        <v/>
      </c>
      <c r="N451" s="4" t="str">
        <f t="shared" si="17"/>
        <v/>
      </c>
    </row>
    <row r="452" spans="12:14" x14ac:dyDescent="0.25">
      <c r="L452" s="4" t="str">
        <f>TRIM(RIGHT(SUBSTITUTE(TRIM(RIGHT(SUBSTITUTE(Candidate!B446,"/",REPT(" ",100)),100)),"\",REPT(" ",100)),100))</f>
        <v/>
      </c>
      <c r="M452" s="4" t="str">
        <f t="shared" si="16"/>
        <v/>
      </c>
      <c r="N452" s="4" t="str">
        <f t="shared" si="17"/>
        <v/>
      </c>
    </row>
    <row r="453" spans="12:14" x14ac:dyDescent="0.25">
      <c r="L453" s="4" t="str">
        <f>TRIM(RIGHT(SUBSTITUTE(TRIM(RIGHT(SUBSTITUTE(Candidate!B447,"/",REPT(" ",100)),100)),"\",REPT(" ",100)),100))</f>
        <v/>
      </c>
      <c r="M453" s="4" t="str">
        <f t="shared" si="16"/>
        <v/>
      </c>
      <c r="N453" s="4" t="str">
        <f t="shared" si="17"/>
        <v/>
      </c>
    </row>
    <row r="454" spans="12:14" x14ac:dyDescent="0.25">
      <c r="L454" s="4" t="str">
        <f>TRIM(RIGHT(SUBSTITUTE(TRIM(RIGHT(SUBSTITUTE(Candidate!B448,"/",REPT(" ",100)),100)),"\",REPT(" ",100)),100))</f>
        <v/>
      </c>
      <c r="M454" s="4" t="str">
        <f t="shared" si="16"/>
        <v/>
      </c>
      <c r="N454" s="4" t="str">
        <f t="shared" si="17"/>
        <v/>
      </c>
    </row>
    <row r="455" spans="12:14" x14ac:dyDescent="0.25">
      <c r="L455" s="4" t="str">
        <f>TRIM(RIGHT(SUBSTITUTE(TRIM(RIGHT(SUBSTITUTE(Candidate!B449,"/",REPT(" ",100)),100)),"\",REPT(" ",100)),100))</f>
        <v/>
      </c>
      <c r="M455" s="4" t="str">
        <f t="shared" si="16"/>
        <v/>
      </c>
      <c r="N455" s="4" t="str">
        <f t="shared" si="17"/>
        <v/>
      </c>
    </row>
    <row r="456" spans="12:14" x14ac:dyDescent="0.25">
      <c r="L456" s="4" t="str">
        <f>TRIM(RIGHT(SUBSTITUTE(TRIM(RIGHT(SUBSTITUTE(Candidate!B450,"/",REPT(" ",100)),100)),"\",REPT(" ",100)),100))</f>
        <v/>
      </c>
      <c r="M456" s="4" t="str">
        <f t="shared" si="16"/>
        <v/>
      </c>
      <c r="N456" s="4" t="str">
        <f t="shared" si="17"/>
        <v/>
      </c>
    </row>
    <row r="457" spans="12:14" x14ac:dyDescent="0.25">
      <c r="L457" s="4" t="str">
        <f>TRIM(RIGHT(SUBSTITUTE(TRIM(RIGHT(SUBSTITUTE(Candidate!B451,"/",REPT(" ",100)),100)),"\",REPT(" ",100)),100))</f>
        <v/>
      </c>
      <c r="M457" s="4" t="str">
        <f t="shared" si="16"/>
        <v/>
      </c>
      <c r="N457" s="4" t="str">
        <f t="shared" si="17"/>
        <v/>
      </c>
    </row>
    <row r="458" spans="12:14" x14ac:dyDescent="0.25">
      <c r="L458" s="4" t="str">
        <f>TRIM(RIGHT(SUBSTITUTE(TRIM(RIGHT(SUBSTITUTE(Candidate!B452,"/",REPT(" ",100)),100)),"\",REPT(" ",100)),100))</f>
        <v/>
      </c>
      <c r="M458" s="4" t="str">
        <f t="shared" si="16"/>
        <v/>
      </c>
      <c r="N458" s="4" t="str">
        <f t="shared" si="17"/>
        <v/>
      </c>
    </row>
    <row r="459" spans="12:14" x14ac:dyDescent="0.25">
      <c r="L459" s="4" t="str">
        <f>TRIM(RIGHT(SUBSTITUTE(TRIM(RIGHT(SUBSTITUTE(Candidate!B453,"/",REPT(" ",100)),100)),"\",REPT(" ",100)),100))</f>
        <v/>
      </c>
      <c r="M459" s="4" t="str">
        <f t="shared" si="16"/>
        <v/>
      </c>
      <c r="N459" s="4" t="str">
        <f t="shared" si="17"/>
        <v/>
      </c>
    </row>
    <row r="460" spans="12:14" x14ac:dyDescent="0.25">
      <c r="L460" s="4" t="str">
        <f>TRIM(RIGHT(SUBSTITUTE(TRIM(RIGHT(SUBSTITUTE(Candidate!B454,"/",REPT(" ",100)),100)),"\",REPT(" ",100)),100))</f>
        <v/>
      </c>
      <c r="M460" s="4" t="str">
        <f t="shared" si="16"/>
        <v/>
      </c>
      <c r="N460" s="4" t="str">
        <f t="shared" si="17"/>
        <v/>
      </c>
    </row>
    <row r="461" spans="12:14" x14ac:dyDescent="0.25">
      <c r="L461" s="4" t="str">
        <f>TRIM(RIGHT(SUBSTITUTE(TRIM(RIGHT(SUBSTITUTE(Candidate!B455,"/",REPT(" ",100)),100)),"\",REPT(" ",100)),100))</f>
        <v/>
      </c>
      <c r="M461" s="4" t="str">
        <f t="shared" si="16"/>
        <v/>
      </c>
      <c r="N461" s="4" t="str">
        <f t="shared" si="17"/>
        <v/>
      </c>
    </row>
    <row r="462" spans="12:14" x14ac:dyDescent="0.25">
      <c r="L462" s="4" t="str">
        <f>TRIM(RIGHT(SUBSTITUTE(TRIM(RIGHT(SUBSTITUTE(Candidate!B456,"/",REPT(" ",100)),100)),"\",REPT(" ",100)),100))</f>
        <v/>
      </c>
      <c r="M462" s="4" t="str">
        <f t="shared" si="16"/>
        <v/>
      </c>
      <c r="N462" s="4" t="str">
        <f t="shared" si="17"/>
        <v/>
      </c>
    </row>
    <row r="463" spans="12:14" x14ac:dyDescent="0.25">
      <c r="L463" s="4" t="str">
        <f>TRIM(RIGHT(SUBSTITUTE(TRIM(RIGHT(SUBSTITUTE(Candidate!B457,"/",REPT(" ",100)),100)),"\",REPT(" ",100)),100))</f>
        <v/>
      </c>
      <c r="M463" s="4" t="str">
        <f t="shared" si="16"/>
        <v/>
      </c>
      <c r="N463" s="4" t="str">
        <f t="shared" si="17"/>
        <v/>
      </c>
    </row>
    <row r="464" spans="12:14" x14ac:dyDescent="0.25">
      <c r="L464" s="4" t="str">
        <f>TRIM(RIGHT(SUBSTITUTE(TRIM(RIGHT(SUBSTITUTE(Candidate!B458,"/",REPT(" ",100)),100)),"\",REPT(" ",100)),100))</f>
        <v/>
      </c>
      <c r="M464" s="4" t="str">
        <f t="shared" si="16"/>
        <v/>
      </c>
      <c r="N464" s="4" t="str">
        <f t="shared" si="17"/>
        <v/>
      </c>
    </row>
    <row r="465" spans="12:14" x14ac:dyDescent="0.25">
      <c r="L465" s="4" t="str">
        <f>TRIM(RIGHT(SUBSTITUTE(TRIM(RIGHT(SUBSTITUTE(Candidate!B459,"/",REPT(" ",100)),100)),"\",REPT(" ",100)),100))</f>
        <v/>
      </c>
      <c r="M465" s="4" t="str">
        <f t="shared" si="16"/>
        <v/>
      </c>
      <c r="N465" s="4" t="str">
        <f t="shared" si="17"/>
        <v/>
      </c>
    </row>
    <row r="466" spans="12:14" x14ac:dyDescent="0.25">
      <c r="L466" s="4" t="str">
        <f>TRIM(RIGHT(SUBSTITUTE(TRIM(RIGHT(SUBSTITUTE(Candidate!B460,"/",REPT(" ",100)),100)),"\",REPT(" ",100)),100))</f>
        <v/>
      </c>
      <c r="M466" s="4" t="str">
        <f t="shared" si="16"/>
        <v/>
      </c>
      <c r="N466" s="4" t="str">
        <f t="shared" si="17"/>
        <v/>
      </c>
    </row>
    <row r="467" spans="12:14" x14ac:dyDescent="0.25">
      <c r="L467" s="4" t="str">
        <f>TRIM(RIGHT(SUBSTITUTE(TRIM(RIGHT(SUBSTITUTE(Candidate!B461,"/",REPT(" ",100)),100)),"\",REPT(" ",100)),100))</f>
        <v/>
      </c>
      <c r="M467" s="4" t="str">
        <f t="shared" si="16"/>
        <v/>
      </c>
      <c r="N467" s="4" t="str">
        <f t="shared" si="17"/>
        <v/>
      </c>
    </row>
    <row r="468" spans="12:14" x14ac:dyDescent="0.25">
      <c r="L468" s="4" t="str">
        <f>TRIM(RIGHT(SUBSTITUTE(TRIM(RIGHT(SUBSTITUTE(Candidate!B462,"/",REPT(" ",100)),100)),"\",REPT(" ",100)),100))</f>
        <v/>
      </c>
      <c r="M468" s="4" t="str">
        <f t="shared" ref="M468:M531" si="18">TRIM(LEFT(SUBSTITUTE(L468,".",REPT(" ",100)),100))</f>
        <v/>
      </c>
      <c r="N468" s="4" t="str">
        <f t="shared" ref="N468:N531" si="19">M468</f>
        <v/>
      </c>
    </row>
    <row r="469" spans="12:14" x14ac:dyDescent="0.25">
      <c r="L469" s="4" t="str">
        <f>TRIM(RIGHT(SUBSTITUTE(TRIM(RIGHT(SUBSTITUTE(Candidate!B463,"/",REPT(" ",100)),100)),"\",REPT(" ",100)),100))</f>
        <v/>
      </c>
      <c r="M469" s="4" t="str">
        <f t="shared" si="18"/>
        <v/>
      </c>
      <c r="N469" s="4" t="str">
        <f t="shared" si="19"/>
        <v/>
      </c>
    </row>
    <row r="470" spans="12:14" x14ac:dyDescent="0.25">
      <c r="L470" s="4" t="str">
        <f>TRIM(RIGHT(SUBSTITUTE(TRIM(RIGHT(SUBSTITUTE(Candidate!B464,"/",REPT(" ",100)),100)),"\",REPT(" ",100)),100))</f>
        <v/>
      </c>
      <c r="M470" s="4" t="str">
        <f t="shared" si="18"/>
        <v/>
      </c>
      <c r="N470" s="4" t="str">
        <f t="shared" si="19"/>
        <v/>
      </c>
    </row>
    <row r="471" spans="12:14" x14ac:dyDescent="0.25">
      <c r="L471" s="4" t="str">
        <f>TRIM(RIGHT(SUBSTITUTE(TRIM(RIGHT(SUBSTITUTE(Candidate!B465,"/",REPT(" ",100)),100)),"\",REPT(" ",100)),100))</f>
        <v/>
      </c>
      <c r="M471" s="4" t="str">
        <f t="shared" si="18"/>
        <v/>
      </c>
      <c r="N471" s="4" t="str">
        <f t="shared" si="19"/>
        <v/>
      </c>
    </row>
    <row r="472" spans="12:14" x14ac:dyDescent="0.25">
      <c r="L472" s="4" t="str">
        <f>TRIM(RIGHT(SUBSTITUTE(TRIM(RIGHT(SUBSTITUTE(Candidate!B466,"/",REPT(" ",100)),100)),"\",REPT(" ",100)),100))</f>
        <v/>
      </c>
      <c r="M472" s="4" t="str">
        <f t="shared" si="18"/>
        <v/>
      </c>
      <c r="N472" s="4" t="str">
        <f t="shared" si="19"/>
        <v/>
      </c>
    </row>
    <row r="473" spans="12:14" x14ac:dyDescent="0.25">
      <c r="L473" s="4" t="str">
        <f>TRIM(RIGHT(SUBSTITUTE(TRIM(RIGHT(SUBSTITUTE(Candidate!B467,"/",REPT(" ",100)),100)),"\",REPT(" ",100)),100))</f>
        <v/>
      </c>
      <c r="M473" s="4" t="str">
        <f t="shared" si="18"/>
        <v/>
      </c>
      <c r="N473" s="4" t="str">
        <f t="shared" si="19"/>
        <v/>
      </c>
    </row>
    <row r="474" spans="12:14" x14ac:dyDescent="0.25">
      <c r="L474" s="4" t="str">
        <f>TRIM(RIGHT(SUBSTITUTE(TRIM(RIGHT(SUBSTITUTE(Candidate!B468,"/",REPT(" ",100)),100)),"\",REPT(" ",100)),100))</f>
        <v/>
      </c>
      <c r="M474" s="4" t="str">
        <f t="shared" si="18"/>
        <v/>
      </c>
      <c r="N474" s="4" t="str">
        <f t="shared" si="19"/>
        <v/>
      </c>
    </row>
    <row r="475" spans="12:14" x14ac:dyDescent="0.25">
      <c r="L475" s="4" t="str">
        <f>TRIM(RIGHT(SUBSTITUTE(TRIM(RIGHT(SUBSTITUTE(Candidate!B469,"/",REPT(" ",100)),100)),"\",REPT(" ",100)),100))</f>
        <v/>
      </c>
      <c r="M475" s="4" t="str">
        <f t="shared" si="18"/>
        <v/>
      </c>
      <c r="N475" s="4" t="str">
        <f t="shared" si="19"/>
        <v/>
      </c>
    </row>
    <row r="476" spans="12:14" x14ac:dyDescent="0.25">
      <c r="L476" s="4" t="str">
        <f>TRIM(RIGHT(SUBSTITUTE(TRIM(RIGHT(SUBSTITUTE(Candidate!B470,"/",REPT(" ",100)),100)),"\",REPT(" ",100)),100))</f>
        <v/>
      </c>
      <c r="M476" s="4" t="str">
        <f t="shared" si="18"/>
        <v/>
      </c>
      <c r="N476" s="4" t="str">
        <f t="shared" si="19"/>
        <v/>
      </c>
    </row>
    <row r="477" spans="12:14" x14ac:dyDescent="0.25">
      <c r="L477" s="4" t="str">
        <f>TRIM(RIGHT(SUBSTITUTE(TRIM(RIGHT(SUBSTITUTE(Candidate!B471,"/",REPT(" ",100)),100)),"\",REPT(" ",100)),100))</f>
        <v/>
      </c>
      <c r="M477" s="4" t="str">
        <f t="shared" si="18"/>
        <v/>
      </c>
      <c r="N477" s="4" t="str">
        <f t="shared" si="19"/>
        <v/>
      </c>
    </row>
    <row r="478" spans="12:14" x14ac:dyDescent="0.25">
      <c r="L478" s="4" t="str">
        <f>TRIM(RIGHT(SUBSTITUTE(TRIM(RIGHT(SUBSTITUTE(Candidate!B472,"/",REPT(" ",100)),100)),"\",REPT(" ",100)),100))</f>
        <v/>
      </c>
      <c r="M478" s="4" t="str">
        <f t="shared" si="18"/>
        <v/>
      </c>
      <c r="N478" s="4" t="str">
        <f t="shared" si="19"/>
        <v/>
      </c>
    </row>
    <row r="479" spans="12:14" x14ac:dyDescent="0.25">
      <c r="L479" s="4" t="str">
        <f>TRIM(RIGHT(SUBSTITUTE(TRIM(RIGHT(SUBSTITUTE(Candidate!B473,"/",REPT(" ",100)),100)),"\",REPT(" ",100)),100))</f>
        <v/>
      </c>
      <c r="M479" s="4" t="str">
        <f t="shared" si="18"/>
        <v/>
      </c>
      <c r="N479" s="4" t="str">
        <f t="shared" si="19"/>
        <v/>
      </c>
    </row>
    <row r="480" spans="12:14" x14ac:dyDescent="0.25">
      <c r="L480" s="4" t="str">
        <f>TRIM(RIGHT(SUBSTITUTE(TRIM(RIGHT(SUBSTITUTE(Candidate!B474,"/",REPT(" ",100)),100)),"\",REPT(" ",100)),100))</f>
        <v/>
      </c>
      <c r="M480" s="4" t="str">
        <f t="shared" si="18"/>
        <v/>
      </c>
      <c r="N480" s="4" t="str">
        <f t="shared" si="19"/>
        <v/>
      </c>
    </row>
    <row r="481" spans="12:14" x14ac:dyDescent="0.25">
      <c r="L481" s="4" t="str">
        <f>TRIM(RIGHT(SUBSTITUTE(TRIM(RIGHT(SUBSTITUTE(Candidate!B475,"/",REPT(" ",100)),100)),"\",REPT(" ",100)),100))</f>
        <v/>
      </c>
      <c r="M481" s="4" t="str">
        <f t="shared" si="18"/>
        <v/>
      </c>
      <c r="N481" s="4" t="str">
        <f t="shared" si="19"/>
        <v/>
      </c>
    </row>
    <row r="482" spans="12:14" x14ac:dyDescent="0.25">
      <c r="L482" s="4" t="str">
        <f>TRIM(RIGHT(SUBSTITUTE(TRIM(RIGHT(SUBSTITUTE(Candidate!B476,"/",REPT(" ",100)),100)),"\",REPT(" ",100)),100))</f>
        <v/>
      </c>
      <c r="M482" s="4" t="str">
        <f t="shared" si="18"/>
        <v/>
      </c>
      <c r="N482" s="4" t="str">
        <f t="shared" si="19"/>
        <v/>
      </c>
    </row>
    <row r="483" spans="12:14" x14ac:dyDescent="0.25">
      <c r="L483" s="4" t="str">
        <f>TRIM(RIGHT(SUBSTITUTE(TRIM(RIGHT(SUBSTITUTE(Candidate!B477,"/",REPT(" ",100)),100)),"\",REPT(" ",100)),100))</f>
        <v/>
      </c>
      <c r="M483" s="4" t="str">
        <f t="shared" si="18"/>
        <v/>
      </c>
      <c r="N483" s="4" t="str">
        <f t="shared" si="19"/>
        <v/>
      </c>
    </row>
    <row r="484" spans="12:14" x14ac:dyDescent="0.25">
      <c r="L484" s="4" t="str">
        <f>TRIM(RIGHT(SUBSTITUTE(TRIM(RIGHT(SUBSTITUTE(Candidate!B478,"/",REPT(" ",100)),100)),"\",REPT(" ",100)),100))</f>
        <v/>
      </c>
      <c r="M484" s="4" t="str">
        <f t="shared" si="18"/>
        <v/>
      </c>
      <c r="N484" s="4" t="str">
        <f t="shared" si="19"/>
        <v/>
      </c>
    </row>
    <row r="485" spans="12:14" x14ac:dyDescent="0.25">
      <c r="L485" s="4" t="str">
        <f>TRIM(RIGHT(SUBSTITUTE(TRIM(RIGHT(SUBSTITUTE(Candidate!B479,"/",REPT(" ",100)),100)),"\",REPT(" ",100)),100))</f>
        <v/>
      </c>
      <c r="M485" s="4" t="str">
        <f t="shared" si="18"/>
        <v/>
      </c>
      <c r="N485" s="4" t="str">
        <f t="shared" si="19"/>
        <v/>
      </c>
    </row>
    <row r="486" spans="12:14" x14ac:dyDescent="0.25">
      <c r="L486" s="4" t="str">
        <f>TRIM(RIGHT(SUBSTITUTE(TRIM(RIGHT(SUBSTITUTE(Candidate!B480,"/",REPT(" ",100)),100)),"\",REPT(" ",100)),100))</f>
        <v/>
      </c>
      <c r="M486" s="4" t="str">
        <f t="shared" si="18"/>
        <v/>
      </c>
      <c r="N486" s="4" t="str">
        <f t="shared" si="19"/>
        <v/>
      </c>
    </row>
    <row r="487" spans="12:14" x14ac:dyDescent="0.25">
      <c r="L487" s="4" t="str">
        <f>TRIM(RIGHT(SUBSTITUTE(TRIM(RIGHT(SUBSTITUTE(Candidate!B481,"/",REPT(" ",100)),100)),"\",REPT(" ",100)),100))</f>
        <v/>
      </c>
      <c r="M487" s="4" t="str">
        <f t="shared" si="18"/>
        <v/>
      </c>
      <c r="N487" s="4" t="str">
        <f t="shared" si="19"/>
        <v/>
      </c>
    </row>
    <row r="488" spans="12:14" x14ac:dyDescent="0.25">
      <c r="L488" s="4" t="str">
        <f>TRIM(RIGHT(SUBSTITUTE(TRIM(RIGHT(SUBSTITUTE(Candidate!B482,"/",REPT(" ",100)),100)),"\",REPT(" ",100)),100))</f>
        <v/>
      </c>
      <c r="M488" s="4" t="str">
        <f t="shared" si="18"/>
        <v/>
      </c>
      <c r="N488" s="4" t="str">
        <f t="shared" si="19"/>
        <v/>
      </c>
    </row>
    <row r="489" spans="12:14" x14ac:dyDescent="0.25">
      <c r="L489" s="4" t="str">
        <f>TRIM(RIGHT(SUBSTITUTE(TRIM(RIGHT(SUBSTITUTE(Candidate!B483,"/",REPT(" ",100)),100)),"\",REPT(" ",100)),100))</f>
        <v/>
      </c>
      <c r="M489" s="4" t="str">
        <f t="shared" si="18"/>
        <v/>
      </c>
      <c r="N489" s="4" t="str">
        <f t="shared" si="19"/>
        <v/>
      </c>
    </row>
    <row r="490" spans="12:14" x14ac:dyDescent="0.25">
      <c r="L490" s="4" t="str">
        <f>TRIM(RIGHT(SUBSTITUTE(TRIM(RIGHT(SUBSTITUTE(Candidate!B484,"/",REPT(" ",100)),100)),"\",REPT(" ",100)),100))</f>
        <v/>
      </c>
      <c r="M490" s="4" t="str">
        <f t="shared" si="18"/>
        <v/>
      </c>
      <c r="N490" s="4" t="str">
        <f t="shared" si="19"/>
        <v/>
      </c>
    </row>
    <row r="491" spans="12:14" x14ac:dyDescent="0.25">
      <c r="L491" s="4" t="str">
        <f>TRIM(RIGHT(SUBSTITUTE(TRIM(RIGHT(SUBSTITUTE(Candidate!B485,"/",REPT(" ",100)),100)),"\",REPT(" ",100)),100))</f>
        <v/>
      </c>
      <c r="M491" s="4" t="str">
        <f t="shared" si="18"/>
        <v/>
      </c>
      <c r="N491" s="4" t="str">
        <f t="shared" si="19"/>
        <v/>
      </c>
    </row>
    <row r="492" spans="12:14" x14ac:dyDescent="0.25">
      <c r="L492" s="4" t="str">
        <f>TRIM(RIGHT(SUBSTITUTE(TRIM(RIGHT(SUBSTITUTE(Candidate!B486,"/",REPT(" ",100)),100)),"\",REPT(" ",100)),100))</f>
        <v/>
      </c>
      <c r="M492" s="4" t="str">
        <f t="shared" si="18"/>
        <v/>
      </c>
      <c r="N492" s="4" t="str">
        <f t="shared" si="19"/>
        <v/>
      </c>
    </row>
    <row r="493" spans="12:14" x14ac:dyDescent="0.25">
      <c r="L493" s="4" t="str">
        <f>TRIM(RIGHT(SUBSTITUTE(TRIM(RIGHT(SUBSTITUTE(Candidate!B487,"/",REPT(" ",100)),100)),"\",REPT(" ",100)),100))</f>
        <v/>
      </c>
      <c r="M493" s="4" t="str">
        <f t="shared" si="18"/>
        <v/>
      </c>
      <c r="N493" s="4" t="str">
        <f t="shared" si="19"/>
        <v/>
      </c>
    </row>
    <row r="494" spans="12:14" x14ac:dyDescent="0.25">
      <c r="L494" s="4" t="str">
        <f>TRIM(RIGHT(SUBSTITUTE(TRIM(RIGHT(SUBSTITUTE(Candidate!B488,"/",REPT(" ",100)),100)),"\",REPT(" ",100)),100))</f>
        <v/>
      </c>
      <c r="M494" s="4" t="str">
        <f t="shared" si="18"/>
        <v/>
      </c>
      <c r="N494" s="4" t="str">
        <f t="shared" si="19"/>
        <v/>
      </c>
    </row>
    <row r="495" spans="12:14" x14ac:dyDescent="0.25">
      <c r="L495" s="4" t="str">
        <f>TRIM(RIGHT(SUBSTITUTE(TRIM(RIGHT(SUBSTITUTE(Candidate!B489,"/",REPT(" ",100)),100)),"\",REPT(" ",100)),100))</f>
        <v/>
      </c>
      <c r="M495" s="4" t="str">
        <f t="shared" si="18"/>
        <v/>
      </c>
      <c r="N495" s="4" t="str">
        <f t="shared" si="19"/>
        <v/>
      </c>
    </row>
    <row r="496" spans="12:14" x14ac:dyDescent="0.25">
      <c r="L496" s="4" t="str">
        <f>TRIM(RIGHT(SUBSTITUTE(TRIM(RIGHT(SUBSTITUTE(Candidate!B490,"/",REPT(" ",100)),100)),"\",REPT(" ",100)),100))</f>
        <v/>
      </c>
      <c r="M496" s="4" t="str">
        <f t="shared" si="18"/>
        <v/>
      </c>
      <c r="N496" s="4" t="str">
        <f t="shared" si="19"/>
        <v/>
      </c>
    </row>
    <row r="497" spans="12:14" x14ac:dyDescent="0.25">
      <c r="L497" s="4" t="str">
        <f>TRIM(RIGHT(SUBSTITUTE(TRIM(RIGHT(SUBSTITUTE(Candidate!B491,"/",REPT(" ",100)),100)),"\",REPT(" ",100)),100))</f>
        <v/>
      </c>
      <c r="M497" s="4" t="str">
        <f t="shared" si="18"/>
        <v/>
      </c>
      <c r="N497" s="4" t="str">
        <f t="shared" si="19"/>
        <v/>
      </c>
    </row>
    <row r="498" spans="12:14" x14ac:dyDescent="0.25">
      <c r="L498" s="4" t="str">
        <f>TRIM(RIGHT(SUBSTITUTE(TRIM(RIGHT(SUBSTITUTE(Candidate!B492,"/",REPT(" ",100)),100)),"\",REPT(" ",100)),100))</f>
        <v/>
      </c>
      <c r="M498" s="4" t="str">
        <f t="shared" si="18"/>
        <v/>
      </c>
      <c r="N498" s="4" t="str">
        <f t="shared" si="19"/>
        <v/>
      </c>
    </row>
    <row r="499" spans="12:14" x14ac:dyDescent="0.25">
      <c r="L499" s="4" t="str">
        <f>TRIM(RIGHT(SUBSTITUTE(TRIM(RIGHT(SUBSTITUTE(Candidate!B493,"/",REPT(" ",100)),100)),"\",REPT(" ",100)),100))</f>
        <v/>
      </c>
      <c r="M499" s="4" t="str">
        <f t="shared" si="18"/>
        <v/>
      </c>
      <c r="N499" s="4" t="str">
        <f t="shared" si="19"/>
        <v/>
      </c>
    </row>
    <row r="500" spans="12:14" x14ac:dyDescent="0.25">
      <c r="L500" s="4" t="str">
        <f>TRIM(RIGHT(SUBSTITUTE(TRIM(RIGHT(SUBSTITUTE(Candidate!B494,"/",REPT(" ",100)),100)),"\",REPT(" ",100)),100))</f>
        <v/>
      </c>
      <c r="M500" s="4" t="str">
        <f t="shared" si="18"/>
        <v/>
      </c>
      <c r="N500" s="4" t="str">
        <f t="shared" si="19"/>
        <v/>
      </c>
    </row>
    <row r="501" spans="12:14" x14ac:dyDescent="0.25">
      <c r="L501" s="4" t="str">
        <f>TRIM(RIGHT(SUBSTITUTE(TRIM(RIGHT(SUBSTITUTE(Candidate!B495,"/",REPT(" ",100)),100)),"\",REPT(" ",100)),100))</f>
        <v/>
      </c>
      <c r="M501" s="4" t="str">
        <f t="shared" si="18"/>
        <v/>
      </c>
      <c r="N501" s="4" t="str">
        <f t="shared" si="19"/>
        <v/>
      </c>
    </row>
    <row r="502" spans="12:14" x14ac:dyDescent="0.25">
      <c r="L502" s="4" t="str">
        <f>TRIM(RIGHT(SUBSTITUTE(TRIM(RIGHT(SUBSTITUTE(Candidate!B496,"/",REPT(" ",100)),100)),"\",REPT(" ",100)),100))</f>
        <v/>
      </c>
      <c r="M502" s="4" t="str">
        <f t="shared" si="18"/>
        <v/>
      </c>
      <c r="N502" s="4" t="str">
        <f t="shared" si="19"/>
        <v/>
      </c>
    </row>
    <row r="503" spans="12:14" x14ac:dyDescent="0.25">
      <c r="L503" s="4" t="str">
        <f>TRIM(RIGHT(SUBSTITUTE(TRIM(RIGHT(SUBSTITUTE(Candidate!B497,"/",REPT(" ",100)),100)),"\",REPT(" ",100)),100))</f>
        <v/>
      </c>
      <c r="M503" s="4" t="str">
        <f t="shared" si="18"/>
        <v/>
      </c>
      <c r="N503" s="4" t="str">
        <f t="shared" si="19"/>
        <v/>
      </c>
    </row>
    <row r="504" spans="12:14" x14ac:dyDescent="0.25">
      <c r="L504" s="4" t="str">
        <f>TRIM(RIGHT(SUBSTITUTE(TRIM(RIGHT(SUBSTITUTE(Candidate!B498,"/",REPT(" ",100)),100)),"\",REPT(" ",100)),100))</f>
        <v/>
      </c>
      <c r="M504" s="4" t="str">
        <f t="shared" si="18"/>
        <v/>
      </c>
      <c r="N504" s="4" t="str">
        <f t="shared" si="19"/>
        <v/>
      </c>
    </row>
    <row r="505" spans="12:14" x14ac:dyDescent="0.25">
      <c r="L505" s="4" t="str">
        <f>TRIM(RIGHT(SUBSTITUTE(TRIM(RIGHT(SUBSTITUTE(Candidate!B499,"/",REPT(" ",100)),100)),"\",REPT(" ",100)),100))</f>
        <v/>
      </c>
      <c r="M505" s="4" t="str">
        <f t="shared" si="18"/>
        <v/>
      </c>
      <c r="N505" s="4" t="str">
        <f t="shared" si="19"/>
        <v/>
      </c>
    </row>
    <row r="506" spans="12:14" x14ac:dyDescent="0.25">
      <c r="L506" s="4" t="str">
        <f>TRIM(RIGHT(SUBSTITUTE(TRIM(RIGHT(SUBSTITUTE(Candidate!B500,"/",REPT(" ",100)),100)),"\",REPT(" ",100)),100))</f>
        <v/>
      </c>
      <c r="M506" s="4" t="str">
        <f t="shared" si="18"/>
        <v/>
      </c>
      <c r="N506" s="4" t="str">
        <f t="shared" si="19"/>
        <v/>
      </c>
    </row>
    <row r="507" spans="12:14" x14ac:dyDescent="0.25">
      <c r="L507" s="4" t="str">
        <f>TRIM(RIGHT(SUBSTITUTE(TRIM(RIGHT(SUBSTITUTE(Candidate!B501,"/",REPT(" ",100)),100)),"\",REPT(" ",100)),100))</f>
        <v/>
      </c>
      <c r="M507" s="4" t="str">
        <f t="shared" si="18"/>
        <v/>
      </c>
      <c r="N507" s="4" t="str">
        <f t="shared" si="19"/>
        <v/>
      </c>
    </row>
    <row r="508" spans="12:14" x14ac:dyDescent="0.25">
      <c r="L508" s="4" t="str">
        <f>TRIM(RIGHT(SUBSTITUTE(TRIM(RIGHT(SUBSTITUTE(Candidate!B502,"/",REPT(" ",100)),100)),"\",REPT(" ",100)),100))</f>
        <v/>
      </c>
      <c r="M508" s="4" t="str">
        <f t="shared" si="18"/>
        <v/>
      </c>
      <c r="N508" s="4" t="str">
        <f t="shared" si="19"/>
        <v/>
      </c>
    </row>
    <row r="509" spans="12:14" x14ac:dyDescent="0.25">
      <c r="L509" s="4" t="str">
        <f>TRIM(RIGHT(SUBSTITUTE(TRIM(RIGHT(SUBSTITUTE(Candidate!B503,"/",REPT(" ",100)),100)),"\",REPT(" ",100)),100))</f>
        <v/>
      </c>
      <c r="M509" s="4" t="str">
        <f t="shared" si="18"/>
        <v/>
      </c>
      <c r="N509" s="4" t="str">
        <f t="shared" si="19"/>
        <v/>
      </c>
    </row>
    <row r="510" spans="12:14" x14ac:dyDescent="0.25">
      <c r="L510" s="4" t="str">
        <f>TRIM(RIGHT(SUBSTITUTE(TRIM(RIGHT(SUBSTITUTE(Candidate!B504,"/",REPT(" ",100)),100)),"\",REPT(" ",100)),100))</f>
        <v/>
      </c>
      <c r="M510" s="4" t="str">
        <f t="shared" si="18"/>
        <v/>
      </c>
      <c r="N510" s="4" t="str">
        <f t="shared" si="19"/>
        <v/>
      </c>
    </row>
    <row r="511" spans="12:14" x14ac:dyDescent="0.25">
      <c r="L511" s="4" t="str">
        <f>TRIM(RIGHT(SUBSTITUTE(TRIM(RIGHT(SUBSTITUTE(Candidate!B505,"/",REPT(" ",100)),100)),"\",REPT(" ",100)),100))</f>
        <v/>
      </c>
      <c r="M511" s="4" t="str">
        <f t="shared" si="18"/>
        <v/>
      </c>
      <c r="N511" s="4" t="str">
        <f t="shared" si="19"/>
        <v/>
      </c>
    </row>
    <row r="512" spans="12:14" x14ac:dyDescent="0.25">
      <c r="L512" s="4" t="str">
        <f>TRIM(RIGHT(SUBSTITUTE(TRIM(RIGHT(SUBSTITUTE(Candidate!B506,"/",REPT(" ",100)),100)),"\",REPT(" ",100)),100))</f>
        <v/>
      </c>
      <c r="M512" s="4" t="str">
        <f t="shared" si="18"/>
        <v/>
      </c>
      <c r="N512" s="4" t="str">
        <f t="shared" si="19"/>
        <v/>
      </c>
    </row>
    <row r="513" spans="12:14" x14ac:dyDescent="0.25">
      <c r="L513" s="4" t="str">
        <f>TRIM(RIGHT(SUBSTITUTE(TRIM(RIGHT(SUBSTITUTE(Candidate!B507,"/",REPT(" ",100)),100)),"\",REPT(" ",100)),100))</f>
        <v/>
      </c>
      <c r="M513" s="4" t="str">
        <f t="shared" si="18"/>
        <v/>
      </c>
      <c r="N513" s="4" t="str">
        <f t="shared" si="19"/>
        <v/>
      </c>
    </row>
    <row r="514" spans="12:14" x14ac:dyDescent="0.25">
      <c r="L514" s="4" t="str">
        <f>TRIM(RIGHT(SUBSTITUTE(TRIM(RIGHT(SUBSTITUTE(Candidate!B508,"/",REPT(" ",100)),100)),"\",REPT(" ",100)),100))</f>
        <v/>
      </c>
      <c r="M514" s="4" t="str">
        <f t="shared" si="18"/>
        <v/>
      </c>
      <c r="N514" s="4" t="str">
        <f t="shared" si="19"/>
        <v/>
      </c>
    </row>
    <row r="515" spans="12:14" x14ac:dyDescent="0.25">
      <c r="L515" s="4" t="str">
        <f>TRIM(RIGHT(SUBSTITUTE(TRIM(RIGHT(SUBSTITUTE(Candidate!B509,"/",REPT(" ",100)),100)),"\",REPT(" ",100)),100))</f>
        <v/>
      </c>
      <c r="M515" s="4" t="str">
        <f t="shared" si="18"/>
        <v/>
      </c>
      <c r="N515" s="4" t="str">
        <f t="shared" si="19"/>
        <v/>
      </c>
    </row>
    <row r="516" spans="12:14" x14ac:dyDescent="0.25">
      <c r="L516" s="4" t="str">
        <f>TRIM(RIGHT(SUBSTITUTE(TRIM(RIGHT(SUBSTITUTE(Candidate!B510,"/",REPT(" ",100)),100)),"\",REPT(" ",100)),100))</f>
        <v/>
      </c>
      <c r="M516" s="4" t="str">
        <f t="shared" si="18"/>
        <v/>
      </c>
      <c r="N516" s="4" t="str">
        <f t="shared" si="19"/>
        <v/>
      </c>
    </row>
    <row r="517" spans="12:14" x14ac:dyDescent="0.25">
      <c r="L517" s="4" t="str">
        <f>TRIM(RIGHT(SUBSTITUTE(TRIM(RIGHT(SUBSTITUTE(Candidate!B511,"/",REPT(" ",100)),100)),"\",REPT(" ",100)),100))</f>
        <v/>
      </c>
      <c r="M517" s="4" t="str">
        <f t="shared" si="18"/>
        <v/>
      </c>
      <c r="N517" s="4" t="str">
        <f t="shared" si="19"/>
        <v/>
      </c>
    </row>
    <row r="518" spans="12:14" x14ac:dyDescent="0.25">
      <c r="L518" s="4" t="str">
        <f>TRIM(RIGHT(SUBSTITUTE(TRIM(RIGHT(SUBSTITUTE(Candidate!B512,"/",REPT(" ",100)),100)),"\",REPT(" ",100)),100))</f>
        <v/>
      </c>
      <c r="M518" s="4" t="str">
        <f t="shared" si="18"/>
        <v/>
      </c>
      <c r="N518" s="4" t="str">
        <f t="shared" si="19"/>
        <v/>
      </c>
    </row>
    <row r="519" spans="12:14" x14ac:dyDescent="0.25">
      <c r="L519" s="4" t="str">
        <f>TRIM(RIGHT(SUBSTITUTE(TRIM(RIGHT(SUBSTITUTE(Candidate!B513,"/",REPT(" ",100)),100)),"\",REPT(" ",100)),100))</f>
        <v/>
      </c>
      <c r="M519" s="4" t="str">
        <f t="shared" si="18"/>
        <v/>
      </c>
      <c r="N519" s="4" t="str">
        <f t="shared" si="19"/>
        <v/>
      </c>
    </row>
    <row r="520" spans="12:14" x14ac:dyDescent="0.25">
      <c r="L520" s="4" t="str">
        <f>TRIM(RIGHT(SUBSTITUTE(TRIM(RIGHT(SUBSTITUTE(Candidate!B514,"/",REPT(" ",100)),100)),"\",REPT(" ",100)),100))</f>
        <v/>
      </c>
      <c r="M520" s="4" t="str">
        <f t="shared" si="18"/>
        <v/>
      </c>
      <c r="N520" s="4" t="str">
        <f t="shared" si="19"/>
        <v/>
      </c>
    </row>
    <row r="521" spans="12:14" x14ac:dyDescent="0.25">
      <c r="L521" s="4" t="str">
        <f>TRIM(RIGHT(SUBSTITUTE(TRIM(RIGHT(SUBSTITUTE(Candidate!B515,"/",REPT(" ",100)),100)),"\",REPT(" ",100)),100))</f>
        <v/>
      </c>
      <c r="M521" s="4" t="str">
        <f t="shared" si="18"/>
        <v/>
      </c>
      <c r="N521" s="4" t="str">
        <f t="shared" si="19"/>
        <v/>
      </c>
    </row>
    <row r="522" spans="12:14" x14ac:dyDescent="0.25">
      <c r="L522" s="4" t="str">
        <f>TRIM(RIGHT(SUBSTITUTE(TRIM(RIGHT(SUBSTITUTE(Candidate!B516,"/",REPT(" ",100)),100)),"\",REPT(" ",100)),100))</f>
        <v/>
      </c>
      <c r="M522" s="4" t="str">
        <f t="shared" si="18"/>
        <v/>
      </c>
      <c r="N522" s="4" t="str">
        <f t="shared" si="19"/>
        <v/>
      </c>
    </row>
    <row r="523" spans="12:14" x14ac:dyDescent="0.25">
      <c r="L523" s="4" t="str">
        <f>TRIM(RIGHT(SUBSTITUTE(TRIM(RIGHT(SUBSTITUTE(Candidate!B517,"/",REPT(" ",100)),100)),"\",REPT(" ",100)),100))</f>
        <v/>
      </c>
      <c r="M523" s="4" t="str">
        <f t="shared" si="18"/>
        <v/>
      </c>
      <c r="N523" s="4" t="str">
        <f t="shared" si="19"/>
        <v/>
      </c>
    </row>
    <row r="524" spans="12:14" x14ac:dyDescent="0.25">
      <c r="L524" s="4" t="str">
        <f>TRIM(RIGHT(SUBSTITUTE(TRIM(RIGHT(SUBSTITUTE(Candidate!B518,"/",REPT(" ",100)),100)),"\",REPT(" ",100)),100))</f>
        <v/>
      </c>
      <c r="M524" s="4" t="str">
        <f t="shared" si="18"/>
        <v/>
      </c>
      <c r="N524" s="4" t="str">
        <f t="shared" si="19"/>
        <v/>
      </c>
    </row>
    <row r="525" spans="12:14" x14ac:dyDescent="0.25">
      <c r="L525" s="4" t="str">
        <f>TRIM(RIGHT(SUBSTITUTE(TRIM(RIGHT(SUBSTITUTE(Candidate!B519,"/",REPT(" ",100)),100)),"\",REPT(" ",100)),100))</f>
        <v/>
      </c>
      <c r="M525" s="4" t="str">
        <f t="shared" si="18"/>
        <v/>
      </c>
      <c r="N525" s="4" t="str">
        <f t="shared" si="19"/>
        <v/>
      </c>
    </row>
    <row r="526" spans="12:14" x14ac:dyDescent="0.25">
      <c r="L526" s="4" t="str">
        <f>TRIM(RIGHT(SUBSTITUTE(TRIM(RIGHT(SUBSTITUTE(Candidate!B520,"/",REPT(" ",100)),100)),"\",REPT(" ",100)),100))</f>
        <v/>
      </c>
      <c r="M526" s="4" t="str">
        <f t="shared" si="18"/>
        <v/>
      </c>
      <c r="N526" s="4" t="str">
        <f t="shared" si="19"/>
        <v/>
      </c>
    </row>
    <row r="527" spans="12:14" x14ac:dyDescent="0.25">
      <c r="L527" s="4" t="str">
        <f>TRIM(RIGHT(SUBSTITUTE(TRIM(RIGHT(SUBSTITUTE(Candidate!B521,"/",REPT(" ",100)),100)),"\",REPT(" ",100)),100))</f>
        <v/>
      </c>
      <c r="M527" s="4" t="str">
        <f t="shared" si="18"/>
        <v/>
      </c>
      <c r="N527" s="4" t="str">
        <f t="shared" si="19"/>
        <v/>
      </c>
    </row>
    <row r="528" spans="12:14" x14ac:dyDescent="0.25">
      <c r="L528" s="4" t="str">
        <f>TRIM(RIGHT(SUBSTITUTE(TRIM(RIGHT(SUBSTITUTE(Candidate!B522,"/",REPT(" ",100)),100)),"\",REPT(" ",100)),100))</f>
        <v/>
      </c>
      <c r="M528" s="4" t="str">
        <f t="shared" si="18"/>
        <v/>
      </c>
      <c r="N528" s="4" t="str">
        <f t="shared" si="19"/>
        <v/>
      </c>
    </row>
    <row r="529" spans="12:14" x14ac:dyDescent="0.25">
      <c r="L529" s="4" t="str">
        <f>TRIM(RIGHT(SUBSTITUTE(TRIM(RIGHT(SUBSTITUTE(Candidate!B523,"/",REPT(" ",100)),100)),"\",REPT(" ",100)),100))</f>
        <v/>
      </c>
      <c r="M529" s="4" t="str">
        <f t="shared" si="18"/>
        <v/>
      </c>
      <c r="N529" s="4" t="str">
        <f t="shared" si="19"/>
        <v/>
      </c>
    </row>
    <row r="530" spans="12:14" x14ac:dyDescent="0.25">
      <c r="L530" s="4" t="str">
        <f>TRIM(RIGHT(SUBSTITUTE(TRIM(RIGHT(SUBSTITUTE(Candidate!B524,"/",REPT(" ",100)),100)),"\",REPT(" ",100)),100))</f>
        <v/>
      </c>
      <c r="M530" s="4" t="str">
        <f t="shared" si="18"/>
        <v/>
      </c>
      <c r="N530" s="4" t="str">
        <f t="shared" si="19"/>
        <v/>
      </c>
    </row>
    <row r="531" spans="12:14" x14ac:dyDescent="0.25">
      <c r="L531" s="4" t="str">
        <f>TRIM(RIGHT(SUBSTITUTE(TRIM(RIGHT(SUBSTITUTE(Candidate!B525,"/",REPT(" ",100)),100)),"\",REPT(" ",100)),100))</f>
        <v/>
      </c>
      <c r="M531" s="4" t="str">
        <f t="shared" si="18"/>
        <v/>
      </c>
      <c r="N531" s="4" t="str">
        <f t="shared" si="19"/>
        <v/>
      </c>
    </row>
    <row r="532" spans="12:14" x14ac:dyDescent="0.25">
      <c r="L532" s="4" t="str">
        <f>TRIM(RIGHT(SUBSTITUTE(TRIM(RIGHT(SUBSTITUTE(Candidate!B526,"/",REPT(" ",100)),100)),"\",REPT(" ",100)),100))</f>
        <v/>
      </c>
      <c r="M532" s="4" t="str">
        <f t="shared" ref="M532:M595" si="20">TRIM(LEFT(SUBSTITUTE(L532,".",REPT(" ",100)),100))</f>
        <v/>
      </c>
      <c r="N532" s="4" t="str">
        <f t="shared" ref="N532:N595" si="21">M532</f>
        <v/>
      </c>
    </row>
    <row r="533" spans="12:14" x14ac:dyDescent="0.25">
      <c r="L533" s="4" t="str">
        <f>TRIM(RIGHT(SUBSTITUTE(TRIM(RIGHT(SUBSTITUTE(Candidate!B527,"/",REPT(" ",100)),100)),"\",REPT(" ",100)),100))</f>
        <v/>
      </c>
      <c r="M533" s="4" t="str">
        <f t="shared" si="20"/>
        <v/>
      </c>
      <c r="N533" s="4" t="str">
        <f t="shared" si="21"/>
        <v/>
      </c>
    </row>
    <row r="534" spans="12:14" x14ac:dyDescent="0.25">
      <c r="L534" s="4" t="str">
        <f>TRIM(RIGHT(SUBSTITUTE(TRIM(RIGHT(SUBSTITUTE(Candidate!B528,"/",REPT(" ",100)),100)),"\",REPT(" ",100)),100))</f>
        <v/>
      </c>
      <c r="M534" s="4" t="str">
        <f t="shared" si="20"/>
        <v/>
      </c>
      <c r="N534" s="4" t="str">
        <f t="shared" si="21"/>
        <v/>
      </c>
    </row>
    <row r="535" spans="12:14" x14ac:dyDescent="0.25">
      <c r="L535" s="4" t="str">
        <f>TRIM(RIGHT(SUBSTITUTE(TRIM(RIGHT(SUBSTITUTE(Candidate!B529,"/",REPT(" ",100)),100)),"\",REPT(" ",100)),100))</f>
        <v/>
      </c>
      <c r="M535" s="4" t="str">
        <f t="shared" si="20"/>
        <v/>
      </c>
      <c r="N535" s="4" t="str">
        <f t="shared" si="21"/>
        <v/>
      </c>
    </row>
    <row r="536" spans="12:14" x14ac:dyDescent="0.25">
      <c r="L536" s="4" t="str">
        <f>TRIM(RIGHT(SUBSTITUTE(TRIM(RIGHT(SUBSTITUTE(Candidate!B530,"/",REPT(" ",100)),100)),"\",REPT(" ",100)),100))</f>
        <v/>
      </c>
      <c r="M536" s="4" t="str">
        <f t="shared" si="20"/>
        <v/>
      </c>
      <c r="N536" s="4" t="str">
        <f t="shared" si="21"/>
        <v/>
      </c>
    </row>
    <row r="537" spans="12:14" x14ac:dyDescent="0.25">
      <c r="L537" s="4" t="str">
        <f>TRIM(RIGHT(SUBSTITUTE(TRIM(RIGHT(SUBSTITUTE(Candidate!B531,"/",REPT(" ",100)),100)),"\",REPT(" ",100)),100))</f>
        <v/>
      </c>
      <c r="M537" s="4" t="str">
        <f t="shared" si="20"/>
        <v/>
      </c>
      <c r="N537" s="4" t="str">
        <f t="shared" si="21"/>
        <v/>
      </c>
    </row>
    <row r="538" spans="12:14" x14ac:dyDescent="0.25">
      <c r="L538" s="4" t="str">
        <f>TRIM(RIGHT(SUBSTITUTE(TRIM(RIGHT(SUBSTITUTE(Candidate!B532,"/",REPT(" ",100)),100)),"\",REPT(" ",100)),100))</f>
        <v/>
      </c>
      <c r="M538" s="4" t="str">
        <f t="shared" si="20"/>
        <v/>
      </c>
      <c r="N538" s="4" t="str">
        <f t="shared" si="21"/>
        <v/>
      </c>
    </row>
    <row r="539" spans="12:14" x14ac:dyDescent="0.25">
      <c r="L539" s="4" t="str">
        <f>TRIM(RIGHT(SUBSTITUTE(TRIM(RIGHT(SUBSTITUTE(Candidate!B533,"/",REPT(" ",100)),100)),"\",REPT(" ",100)),100))</f>
        <v/>
      </c>
      <c r="M539" s="4" t="str">
        <f t="shared" si="20"/>
        <v/>
      </c>
      <c r="N539" s="4" t="str">
        <f t="shared" si="21"/>
        <v/>
      </c>
    </row>
    <row r="540" spans="12:14" x14ac:dyDescent="0.25">
      <c r="L540" s="4" t="str">
        <f>TRIM(RIGHT(SUBSTITUTE(TRIM(RIGHT(SUBSTITUTE(Candidate!B534,"/",REPT(" ",100)),100)),"\",REPT(" ",100)),100))</f>
        <v/>
      </c>
      <c r="M540" s="4" t="str">
        <f t="shared" si="20"/>
        <v/>
      </c>
      <c r="N540" s="4" t="str">
        <f t="shared" si="21"/>
        <v/>
      </c>
    </row>
    <row r="541" spans="12:14" x14ac:dyDescent="0.25">
      <c r="L541" s="4" t="str">
        <f>TRIM(RIGHT(SUBSTITUTE(TRIM(RIGHT(SUBSTITUTE(Candidate!B535,"/",REPT(" ",100)),100)),"\",REPT(" ",100)),100))</f>
        <v/>
      </c>
      <c r="M541" s="4" t="str">
        <f t="shared" si="20"/>
        <v/>
      </c>
      <c r="N541" s="4" t="str">
        <f t="shared" si="21"/>
        <v/>
      </c>
    </row>
    <row r="542" spans="12:14" x14ac:dyDescent="0.25">
      <c r="L542" s="4" t="str">
        <f>TRIM(RIGHT(SUBSTITUTE(TRIM(RIGHT(SUBSTITUTE(Candidate!B536,"/",REPT(" ",100)),100)),"\",REPT(" ",100)),100))</f>
        <v/>
      </c>
      <c r="M542" s="4" t="str">
        <f t="shared" si="20"/>
        <v/>
      </c>
      <c r="N542" s="4" t="str">
        <f t="shared" si="21"/>
        <v/>
      </c>
    </row>
    <row r="543" spans="12:14" x14ac:dyDescent="0.25">
      <c r="L543" s="4" t="str">
        <f>TRIM(RIGHT(SUBSTITUTE(TRIM(RIGHT(SUBSTITUTE(Candidate!B537,"/",REPT(" ",100)),100)),"\",REPT(" ",100)),100))</f>
        <v/>
      </c>
      <c r="M543" s="4" t="str">
        <f t="shared" si="20"/>
        <v/>
      </c>
      <c r="N543" s="4" t="str">
        <f t="shared" si="21"/>
        <v/>
      </c>
    </row>
    <row r="544" spans="12:14" x14ac:dyDescent="0.25">
      <c r="L544" s="4" t="str">
        <f>TRIM(RIGHT(SUBSTITUTE(TRIM(RIGHT(SUBSTITUTE(Candidate!B538,"/",REPT(" ",100)),100)),"\",REPT(" ",100)),100))</f>
        <v/>
      </c>
      <c r="M544" s="4" t="str">
        <f t="shared" si="20"/>
        <v/>
      </c>
      <c r="N544" s="4" t="str">
        <f t="shared" si="21"/>
        <v/>
      </c>
    </row>
    <row r="545" spans="12:14" x14ac:dyDescent="0.25">
      <c r="L545" s="4" t="str">
        <f>TRIM(RIGHT(SUBSTITUTE(TRIM(RIGHT(SUBSTITUTE(Candidate!B539,"/",REPT(" ",100)),100)),"\",REPT(" ",100)),100))</f>
        <v/>
      </c>
      <c r="M545" s="4" t="str">
        <f t="shared" si="20"/>
        <v/>
      </c>
      <c r="N545" s="4" t="str">
        <f t="shared" si="21"/>
        <v/>
      </c>
    </row>
    <row r="546" spans="12:14" x14ac:dyDescent="0.25">
      <c r="L546" s="4" t="str">
        <f>TRIM(RIGHT(SUBSTITUTE(TRIM(RIGHT(SUBSTITUTE(Candidate!B540,"/",REPT(" ",100)),100)),"\",REPT(" ",100)),100))</f>
        <v/>
      </c>
      <c r="M546" s="4" t="str">
        <f t="shared" si="20"/>
        <v/>
      </c>
      <c r="N546" s="4" t="str">
        <f t="shared" si="21"/>
        <v/>
      </c>
    </row>
    <row r="547" spans="12:14" x14ac:dyDescent="0.25">
      <c r="L547" s="4" t="str">
        <f>TRIM(RIGHT(SUBSTITUTE(TRIM(RIGHT(SUBSTITUTE(Candidate!B541,"/",REPT(" ",100)),100)),"\",REPT(" ",100)),100))</f>
        <v/>
      </c>
      <c r="M547" s="4" t="str">
        <f t="shared" si="20"/>
        <v/>
      </c>
      <c r="N547" s="4" t="str">
        <f t="shared" si="21"/>
        <v/>
      </c>
    </row>
    <row r="548" spans="12:14" x14ac:dyDescent="0.25">
      <c r="L548" s="4" t="str">
        <f>TRIM(RIGHT(SUBSTITUTE(TRIM(RIGHT(SUBSTITUTE(Candidate!B542,"/",REPT(" ",100)),100)),"\",REPT(" ",100)),100))</f>
        <v/>
      </c>
      <c r="M548" s="4" t="str">
        <f t="shared" si="20"/>
        <v/>
      </c>
      <c r="N548" s="4" t="str">
        <f t="shared" si="21"/>
        <v/>
      </c>
    </row>
    <row r="549" spans="12:14" x14ac:dyDescent="0.25">
      <c r="L549" s="4" t="str">
        <f>TRIM(RIGHT(SUBSTITUTE(TRIM(RIGHT(SUBSTITUTE(Candidate!B543,"/",REPT(" ",100)),100)),"\",REPT(" ",100)),100))</f>
        <v/>
      </c>
      <c r="M549" s="4" t="str">
        <f t="shared" si="20"/>
        <v/>
      </c>
      <c r="N549" s="4" t="str">
        <f t="shared" si="21"/>
        <v/>
      </c>
    </row>
    <row r="550" spans="12:14" x14ac:dyDescent="0.25">
      <c r="L550" s="4" t="str">
        <f>TRIM(RIGHT(SUBSTITUTE(TRIM(RIGHT(SUBSTITUTE(Candidate!B544,"/",REPT(" ",100)),100)),"\",REPT(" ",100)),100))</f>
        <v/>
      </c>
      <c r="M550" s="4" t="str">
        <f t="shared" si="20"/>
        <v/>
      </c>
      <c r="N550" s="4" t="str">
        <f t="shared" si="21"/>
        <v/>
      </c>
    </row>
    <row r="551" spans="12:14" x14ac:dyDescent="0.25">
      <c r="L551" s="4" t="str">
        <f>TRIM(RIGHT(SUBSTITUTE(TRIM(RIGHT(SUBSTITUTE(Candidate!B545,"/",REPT(" ",100)),100)),"\",REPT(" ",100)),100))</f>
        <v/>
      </c>
      <c r="M551" s="4" t="str">
        <f t="shared" si="20"/>
        <v/>
      </c>
      <c r="N551" s="4" t="str">
        <f t="shared" si="21"/>
        <v/>
      </c>
    </row>
    <row r="552" spans="12:14" x14ac:dyDescent="0.25">
      <c r="L552" s="4" t="str">
        <f>TRIM(RIGHT(SUBSTITUTE(TRIM(RIGHT(SUBSTITUTE(Candidate!B546,"/",REPT(" ",100)),100)),"\",REPT(" ",100)),100))</f>
        <v/>
      </c>
      <c r="M552" s="4" t="str">
        <f t="shared" si="20"/>
        <v/>
      </c>
      <c r="N552" s="4" t="str">
        <f t="shared" si="21"/>
        <v/>
      </c>
    </row>
    <row r="553" spans="12:14" x14ac:dyDescent="0.25">
      <c r="L553" s="4" t="str">
        <f>TRIM(RIGHT(SUBSTITUTE(TRIM(RIGHT(SUBSTITUTE(Candidate!B547,"/",REPT(" ",100)),100)),"\",REPT(" ",100)),100))</f>
        <v/>
      </c>
      <c r="M553" s="4" t="str">
        <f t="shared" si="20"/>
        <v/>
      </c>
      <c r="N553" s="4" t="str">
        <f t="shared" si="21"/>
        <v/>
      </c>
    </row>
    <row r="554" spans="12:14" x14ac:dyDescent="0.25">
      <c r="L554" s="4" t="str">
        <f>TRIM(RIGHT(SUBSTITUTE(TRIM(RIGHT(SUBSTITUTE(Candidate!B548,"/",REPT(" ",100)),100)),"\",REPT(" ",100)),100))</f>
        <v/>
      </c>
      <c r="M554" s="4" t="str">
        <f t="shared" si="20"/>
        <v/>
      </c>
      <c r="N554" s="4" t="str">
        <f t="shared" si="21"/>
        <v/>
      </c>
    </row>
    <row r="555" spans="12:14" x14ac:dyDescent="0.25">
      <c r="L555" s="4" t="str">
        <f>TRIM(RIGHT(SUBSTITUTE(TRIM(RIGHT(SUBSTITUTE(Candidate!B549,"/",REPT(" ",100)),100)),"\",REPT(" ",100)),100))</f>
        <v/>
      </c>
      <c r="M555" s="4" t="str">
        <f t="shared" si="20"/>
        <v/>
      </c>
      <c r="N555" s="4" t="str">
        <f t="shared" si="21"/>
        <v/>
      </c>
    </row>
    <row r="556" spans="12:14" x14ac:dyDescent="0.25">
      <c r="L556" s="4" t="str">
        <f>TRIM(RIGHT(SUBSTITUTE(TRIM(RIGHT(SUBSTITUTE(Candidate!B550,"/",REPT(" ",100)),100)),"\",REPT(" ",100)),100))</f>
        <v/>
      </c>
      <c r="M556" s="4" t="str">
        <f t="shared" si="20"/>
        <v/>
      </c>
      <c r="N556" s="4" t="str">
        <f t="shared" si="21"/>
        <v/>
      </c>
    </row>
    <row r="557" spans="12:14" x14ac:dyDescent="0.25">
      <c r="L557" s="4" t="str">
        <f>TRIM(RIGHT(SUBSTITUTE(TRIM(RIGHT(SUBSTITUTE(Candidate!B551,"/",REPT(" ",100)),100)),"\",REPT(" ",100)),100))</f>
        <v/>
      </c>
      <c r="M557" s="4" t="str">
        <f t="shared" si="20"/>
        <v/>
      </c>
      <c r="N557" s="4" t="str">
        <f t="shared" si="21"/>
        <v/>
      </c>
    </row>
    <row r="558" spans="12:14" x14ac:dyDescent="0.25">
      <c r="L558" s="4" t="str">
        <f>TRIM(RIGHT(SUBSTITUTE(TRIM(RIGHT(SUBSTITUTE(Candidate!B552,"/",REPT(" ",100)),100)),"\",REPT(" ",100)),100))</f>
        <v/>
      </c>
      <c r="M558" s="4" t="str">
        <f t="shared" si="20"/>
        <v/>
      </c>
      <c r="N558" s="4" t="str">
        <f t="shared" si="21"/>
        <v/>
      </c>
    </row>
    <row r="559" spans="12:14" x14ac:dyDescent="0.25">
      <c r="L559" s="4" t="str">
        <f>TRIM(RIGHT(SUBSTITUTE(TRIM(RIGHT(SUBSTITUTE(Candidate!B553,"/",REPT(" ",100)),100)),"\",REPT(" ",100)),100))</f>
        <v/>
      </c>
      <c r="M559" s="4" t="str">
        <f t="shared" si="20"/>
        <v/>
      </c>
      <c r="N559" s="4" t="str">
        <f t="shared" si="21"/>
        <v/>
      </c>
    </row>
    <row r="560" spans="12:14" x14ac:dyDescent="0.25">
      <c r="L560" s="4" t="str">
        <f>TRIM(RIGHT(SUBSTITUTE(TRIM(RIGHT(SUBSTITUTE(Candidate!B554,"/",REPT(" ",100)),100)),"\",REPT(" ",100)),100))</f>
        <v/>
      </c>
      <c r="M560" s="4" t="str">
        <f t="shared" si="20"/>
        <v/>
      </c>
      <c r="N560" s="4" t="str">
        <f t="shared" si="21"/>
        <v/>
      </c>
    </row>
    <row r="561" spans="12:14" x14ac:dyDescent="0.25">
      <c r="L561" s="4" t="str">
        <f>TRIM(RIGHT(SUBSTITUTE(TRIM(RIGHT(SUBSTITUTE(Candidate!B555,"/",REPT(" ",100)),100)),"\",REPT(" ",100)),100))</f>
        <v/>
      </c>
      <c r="M561" s="4" t="str">
        <f t="shared" si="20"/>
        <v/>
      </c>
      <c r="N561" s="4" t="str">
        <f t="shared" si="21"/>
        <v/>
      </c>
    </row>
    <row r="562" spans="12:14" x14ac:dyDescent="0.25">
      <c r="L562" s="4" t="str">
        <f>TRIM(RIGHT(SUBSTITUTE(TRIM(RIGHT(SUBSTITUTE(Candidate!B556,"/",REPT(" ",100)),100)),"\",REPT(" ",100)),100))</f>
        <v/>
      </c>
      <c r="M562" s="4" t="str">
        <f t="shared" si="20"/>
        <v/>
      </c>
      <c r="N562" s="4" t="str">
        <f t="shared" si="21"/>
        <v/>
      </c>
    </row>
    <row r="563" spans="12:14" x14ac:dyDescent="0.25">
      <c r="L563" s="4" t="str">
        <f>TRIM(RIGHT(SUBSTITUTE(TRIM(RIGHT(SUBSTITUTE(Candidate!B557,"/",REPT(" ",100)),100)),"\",REPT(" ",100)),100))</f>
        <v/>
      </c>
      <c r="M563" s="4" t="str">
        <f t="shared" si="20"/>
        <v/>
      </c>
      <c r="N563" s="4" t="str">
        <f t="shared" si="21"/>
        <v/>
      </c>
    </row>
    <row r="564" spans="12:14" x14ac:dyDescent="0.25">
      <c r="L564" s="4" t="str">
        <f>TRIM(RIGHT(SUBSTITUTE(TRIM(RIGHT(SUBSTITUTE(Candidate!B558,"/",REPT(" ",100)),100)),"\",REPT(" ",100)),100))</f>
        <v/>
      </c>
      <c r="M564" s="4" t="str">
        <f t="shared" si="20"/>
        <v/>
      </c>
      <c r="N564" s="4" t="str">
        <f t="shared" si="21"/>
        <v/>
      </c>
    </row>
    <row r="565" spans="12:14" x14ac:dyDescent="0.25">
      <c r="L565" s="4" t="str">
        <f>TRIM(RIGHT(SUBSTITUTE(TRIM(RIGHT(SUBSTITUTE(Candidate!B559,"/",REPT(" ",100)),100)),"\",REPT(" ",100)),100))</f>
        <v/>
      </c>
      <c r="M565" s="4" t="str">
        <f t="shared" si="20"/>
        <v/>
      </c>
      <c r="N565" s="4" t="str">
        <f t="shared" si="21"/>
        <v/>
      </c>
    </row>
    <row r="566" spans="12:14" x14ac:dyDescent="0.25">
      <c r="L566" s="4" t="str">
        <f>TRIM(RIGHT(SUBSTITUTE(TRIM(RIGHT(SUBSTITUTE(Candidate!B560,"/",REPT(" ",100)),100)),"\",REPT(" ",100)),100))</f>
        <v/>
      </c>
      <c r="M566" s="4" t="str">
        <f t="shared" si="20"/>
        <v/>
      </c>
      <c r="N566" s="4" t="str">
        <f t="shared" si="21"/>
        <v/>
      </c>
    </row>
    <row r="567" spans="12:14" x14ac:dyDescent="0.25">
      <c r="L567" s="4" t="str">
        <f>TRIM(RIGHT(SUBSTITUTE(TRIM(RIGHT(SUBSTITUTE(Candidate!B561,"/",REPT(" ",100)),100)),"\",REPT(" ",100)),100))</f>
        <v/>
      </c>
      <c r="M567" s="4" t="str">
        <f t="shared" si="20"/>
        <v/>
      </c>
      <c r="N567" s="4" t="str">
        <f t="shared" si="21"/>
        <v/>
      </c>
    </row>
    <row r="568" spans="12:14" x14ac:dyDescent="0.25">
      <c r="L568" s="4" t="str">
        <f>TRIM(RIGHT(SUBSTITUTE(TRIM(RIGHT(SUBSTITUTE(Candidate!B562,"/",REPT(" ",100)),100)),"\",REPT(" ",100)),100))</f>
        <v/>
      </c>
      <c r="M568" s="4" t="str">
        <f t="shared" si="20"/>
        <v/>
      </c>
      <c r="N568" s="4" t="str">
        <f t="shared" si="21"/>
        <v/>
      </c>
    </row>
    <row r="569" spans="12:14" x14ac:dyDescent="0.25">
      <c r="L569" s="4" t="str">
        <f>TRIM(RIGHT(SUBSTITUTE(TRIM(RIGHT(SUBSTITUTE(Candidate!B563,"/",REPT(" ",100)),100)),"\",REPT(" ",100)),100))</f>
        <v/>
      </c>
      <c r="M569" s="4" t="str">
        <f t="shared" si="20"/>
        <v/>
      </c>
      <c r="N569" s="4" t="str">
        <f t="shared" si="21"/>
        <v/>
      </c>
    </row>
    <row r="570" spans="12:14" x14ac:dyDescent="0.25">
      <c r="L570" s="4" t="str">
        <f>TRIM(RIGHT(SUBSTITUTE(TRIM(RIGHT(SUBSTITUTE(Candidate!B564,"/",REPT(" ",100)),100)),"\",REPT(" ",100)),100))</f>
        <v/>
      </c>
      <c r="M570" s="4" t="str">
        <f t="shared" si="20"/>
        <v/>
      </c>
      <c r="N570" s="4" t="str">
        <f t="shared" si="21"/>
        <v/>
      </c>
    </row>
    <row r="571" spans="12:14" x14ac:dyDescent="0.25">
      <c r="L571" s="4" t="str">
        <f>TRIM(RIGHT(SUBSTITUTE(TRIM(RIGHT(SUBSTITUTE(Candidate!B565,"/",REPT(" ",100)),100)),"\",REPT(" ",100)),100))</f>
        <v/>
      </c>
      <c r="M571" s="4" t="str">
        <f t="shared" si="20"/>
        <v/>
      </c>
      <c r="N571" s="4" t="str">
        <f t="shared" si="21"/>
        <v/>
      </c>
    </row>
    <row r="572" spans="12:14" x14ac:dyDescent="0.25">
      <c r="L572" s="4" t="str">
        <f>TRIM(RIGHT(SUBSTITUTE(TRIM(RIGHT(SUBSTITUTE(Candidate!B566,"/",REPT(" ",100)),100)),"\",REPT(" ",100)),100))</f>
        <v/>
      </c>
      <c r="M572" s="4" t="str">
        <f t="shared" si="20"/>
        <v/>
      </c>
      <c r="N572" s="4" t="str">
        <f t="shared" si="21"/>
        <v/>
      </c>
    </row>
    <row r="573" spans="12:14" x14ac:dyDescent="0.25">
      <c r="L573" s="4" t="str">
        <f>TRIM(RIGHT(SUBSTITUTE(TRIM(RIGHT(SUBSTITUTE(Candidate!B567,"/",REPT(" ",100)),100)),"\",REPT(" ",100)),100))</f>
        <v/>
      </c>
      <c r="M573" s="4" t="str">
        <f t="shared" si="20"/>
        <v/>
      </c>
      <c r="N573" s="4" t="str">
        <f t="shared" si="21"/>
        <v/>
      </c>
    </row>
    <row r="574" spans="12:14" x14ac:dyDescent="0.25">
      <c r="L574" s="4" t="str">
        <f>TRIM(RIGHT(SUBSTITUTE(TRIM(RIGHT(SUBSTITUTE(Candidate!B568,"/",REPT(" ",100)),100)),"\",REPT(" ",100)),100))</f>
        <v/>
      </c>
      <c r="M574" s="4" t="str">
        <f t="shared" si="20"/>
        <v/>
      </c>
      <c r="N574" s="4" t="str">
        <f t="shared" si="21"/>
        <v/>
      </c>
    </row>
    <row r="575" spans="12:14" x14ac:dyDescent="0.25">
      <c r="L575" s="4" t="str">
        <f>TRIM(RIGHT(SUBSTITUTE(TRIM(RIGHT(SUBSTITUTE(Candidate!B569,"/",REPT(" ",100)),100)),"\",REPT(" ",100)),100))</f>
        <v/>
      </c>
      <c r="M575" s="4" t="str">
        <f t="shared" si="20"/>
        <v/>
      </c>
      <c r="N575" s="4" t="str">
        <f t="shared" si="21"/>
        <v/>
      </c>
    </row>
    <row r="576" spans="12:14" x14ac:dyDescent="0.25">
      <c r="L576" s="4" t="str">
        <f>TRIM(RIGHT(SUBSTITUTE(TRIM(RIGHT(SUBSTITUTE(Candidate!B570,"/",REPT(" ",100)),100)),"\",REPT(" ",100)),100))</f>
        <v/>
      </c>
      <c r="M576" s="4" t="str">
        <f t="shared" si="20"/>
        <v/>
      </c>
      <c r="N576" s="4" t="str">
        <f t="shared" si="21"/>
        <v/>
      </c>
    </row>
    <row r="577" spans="12:14" x14ac:dyDescent="0.25">
      <c r="L577" s="4" t="str">
        <f>TRIM(RIGHT(SUBSTITUTE(TRIM(RIGHT(SUBSTITUTE(Candidate!B571,"/",REPT(" ",100)),100)),"\",REPT(" ",100)),100))</f>
        <v/>
      </c>
      <c r="M577" s="4" t="str">
        <f t="shared" si="20"/>
        <v/>
      </c>
      <c r="N577" s="4" t="str">
        <f t="shared" si="21"/>
        <v/>
      </c>
    </row>
    <row r="578" spans="12:14" x14ac:dyDescent="0.25">
      <c r="L578" s="4" t="str">
        <f>TRIM(RIGHT(SUBSTITUTE(TRIM(RIGHT(SUBSTITUTE(Candidate!B572,"/",REPT(" ",100)),100)),"\",REPT(" ",100)),100))</f>
        <v/>
      </c>
      <c r="M578" s="4" t="str">
        <f t="shared" si="20"/>
        <v/>
      </c>
      <c r="N578" s="4" t="str">
        <f t="shared" si="21"/>
        <v/>
      </c>
    </row>
    <row r="579" spans="12:14" x14ac:dyDescent="0.25">
      <c r="L579" s="4" t="str">
        <f>TRIM(RIGHT(SUBSTITUTE(TRIM(RIGHT(SUBSTITUTE(Candidate!B573,"/",REPT(" ",100)),100)),"\",REPT(" ",100)),100))</f>
        <v/>
      </c>
      <c r="M579" s="4" t="str">
        <f t="shared" si="20"/>
        <v/>
      </c>
      <c r="N579" s="4" t="str">
        <f t="shared" si="21"/>
        <v/>
      </c>
    </row>
    <row r="580" spans="12:14" x14ac:dyDescent="0.25">
      <c r="L580" s="4" t="str">
        <f>TRIM(RIGHT(SUBSTITUTE(TRIM(RIGHT(SUBSTITUTE(Candidate!B574,"/",REPT(" ",100)),100)),"\",REPT(" ",100)),100))</f>
        <v/>
      </c>
      <c r="M580" s="4" t="str">
        <f t="shared" si="20"/>
        <v/>
      </c>
      <c r="N580" s="4" t="str">
        <f t="shared" si="21"/>
        <v/>
      </c>
    </row>
    <row r="581" spans="12:14" x14ac:dyDescent="0.25">
      <c r="L581" s="4" t="str">
        <f>TRIM(RIGHT(SUBSTITUTE(TRIM(RIGHT(SUBSTITUTE(Candidate!B575,"/",REPT(" ",100)),100)),"\",REPT(" ",100)),100))</f>
        <v/>
      </c>
      <c r="M581" s="4" t="str">
        <f t="shared" si="20"/>
        <v/>
      </c>
      <c r="N581" s="4" t="str">
        <f t="shared" si="21"/>
        <v/>
      </c>
    </row>
    <row r="582" spans="12:14" x14ac:dyDescent="0.25">
      <c r="L582" s="4" t="str">
        <f>TRIM(RIGHT(SUBSTITUTE(TRIM(RIGHT(SUBSTITUTE(Candidate!B576,"/",REPT(" ",100)),100)),"\",REPT(" ",100)),100))</f>
        <v/>
      </c>
      <c r="M582" s="4" t="str">
        <f t="shared" si="20"/>
        <v/>
      </c>
      <c r="N582" s="4" t="str">
        <f t="shared" si="21"/>
        <v/>
      </c>
    </row>
    <row r="583" spans="12:14" x14ac:dyDescent="0.25">
      <c r="L583" s="4" t="str">
        <f>TRIM(RIGHT(SUBSTITUTE(TRIM(RIGHT(SUBSTITUTE(Candidate!B577,"/",REPT(" ",100)),100)),"\",REPT(" ",100)),100))</f>
        <v/>
      </c>
      <c r="M583" s="4" t="str">
        <f t="shared" si="20"/>
        <v/>
      </c>
      <c r="N583" s="4" t="str">
        <f t="shared" si="21"/>
        <v/>
      </c>
    </row>
    <row r="584" spans="12:14" x14ac:dyDescent="0.25">
      <c r="L584" s="4" t="str">
        <f>TRIM(RIGHT(SUBSTITUTE(TRIM(RIGHT(SUBSTITUTE(Candidate!B578,"/",REPT(" ",100)),100)),"\",REPT(" ",100)),100))</f>
        <v/>
      </c>
      <c r="M584" s="4" t="str">
        <f t="shared" si="20"/>
        <v/>
      </c>
      <c r="N584" s="4" t="str">
        <f t="shared" si="21"/>
        <v/>
      </c>
    </row>
    <row r="585" spans="12:14" x14ac:dyDescent="0.25">
      <c r="L585" s="4" t="str">
        <f>TRIM(RIGHT(SUBSTITUTE(TRIM(RIGHT(SUBSTITUTE(Candidate!B579,"/",REPT(" ",100)),100)),"\",REPT(" ",100)),100))</f>
        <v/>
      </c>
      <c r="M585" s="4" t="str">
        <f t="shared" si="20"/>
        <v/>
      </c>
      <c r="N585" s="4" t="str">
        <f t="shared" si="21"/>
        <v/>
      </c>
    </row>
    <row r="586" spans="12:14" x14ac:dyDescent="0.25">
      <c r="L586" s="4" t="str">
        <f>TRIM(RIGHT(SUBSTITUTE(TRIM(RIGHT(SUBSTITUTE(Candidate!B580,"/",REPT(" ",100)),100)),"\",REPT(" ",100)),100))</f>
        <v/>
      </c>
      <c r="M586" s="4" t="str">
        <f t="shared" si="20"/>
        <v/>
      </c>
      <c r="N586" s="4" t="str">
        <f t="shared" si="21"/>
        <v/>
      </c>
    </row>
    <row r="587" spans="12:14" x14ac:dyDescent="0.25">
      <c r="L587" s="4" t="str">
        <f>TRIM(RIGHT(SUBSTITUTE(TRIM(RIGHT(SUBSTITUTE(Candidate!B581,"/",REPT(" ",100)),100)),"\",REPT(" ",100)),100))</f>
        <v/>
      </c>
      <c r="M587" s="4" t="str">
        <f t="shared" si="20"/>
        <v/>
      </c>
      <c r="N587" s="4" t="str">
        <f t="shared" si="21"/>
        <v/>
      </c>
    </row>
    <row r="588" spans="12:14" x14ac:dyDescent="0.25">
      <c r="L588" s="4" t="str">
        <f>TRIM(RIGHT(SUBSTITUTE(TRIM(RIGHT(SUBSTITUTE(Candidate!B582,"/",REPT(" ",100)),100)),"\",REPT(" ",100)),100))</f>
        <v/>
      </c>
      <c r="M588" s="4" t="str">
        <f t="shared" si="20"/>
        <v/>
      </c>
      <c r="N588" s="4" t="str">
        <f t="shared" si="21"/>
        <v/>
      </c>
    </row>
    <row r="589" spans="12:14" x14ac:dyDescent="0.25">
      <c r="L589" s="4" t="str">
        <f>TRIM(RIGHT(SUBSTITUTE(TRIM(RIGHT(SUBSTITUTE(Candidate!B583,"/",REPT(" ",100)),100)),"\",REPT(" ",100)),100))</f>
        <v/>
      </c>
      <c r="M589" s="4" t="str">
        <f t="shared" si="20"/>
        <v/>
      </c>
      <c r="N589" s="4" t="str">
        <f t="shared" si="21"/>
        <v/>
      </c>
    </row>
    <row r="590" spans="12:14" x14ac:dyDescent="0.25">
      <c r="L590" s="4" t="str">
        <f>TRIM(RIGHT(SUBSTITUTE(TRIM(RIGHT(SUBSTITUTE(Candidate!B584,"/",REPT(" ",100)),100)),"\",REPT(" ",100)),100))</f>
        <v/>
      </c>
      <c r="M590" s="4" t="str">
        <f t="shared" si="20"/>
        <v/>
      </c>
      <c r="N590" s="4" t="str">
        <f t="shared" si="21"/>
        <v/>
      </c>
    </row>
    <row r="591" spans="12:14" x14ac:dyDescent="0.25">
      <c r="L591" s="4" t="str">
        <f>TRIM(RIGHT(SUBSTITUTE(TRIM(RIGHT(SUBSTITUTE(Candidate!B585,"/",REPT(" ",100)),100)),"\",REPT(" ",100)),100))</f>
        <v/>
      </c>
      <c r="M591" s="4" t="str">
        <f t="shared" si="20"/>
        <v/>
      </c>
      <c r="N591" s="4" t="str">
        <f t="shared" si="21"/>
        <v/>
      </c>
    </row>
    <row r="592" spans="12:14" x14ac:dyDescent="0.25">
      <c r="L592" s="4" t="str">
        <f>TRIM(RIGHT(SUBSTITUTE(TRIM(RIGHT(SUBSTITUTE(Candidate!B586,"/",REPT(" ",100)),100)),"\",REPT(" ",100)),100))</f>
        <v/>
      </c>
      <c r="M592" s="4" t="str">
        <f t="shared" si="20"/>
        <v/>
      </c>
      <c r="N592" s="4" t="str">
        <f t="shared" si="21"/>
        <v/>
      </c>
    </row>
    <row r="593" spans="12:14" x14ac:dyDescent="0.25">
      <c r="L593" s="4" t="str">
        <f>TRIM(RIGHT(SUBSTITUTE(TRIM(RIGHT(SUBSTITUTE(Candidate!B587,"/",REPT(" ",100)),100)),"\",REPT(" ",100)),100))</f>
        <v/>
      </c>
      <c r="M593" s="4" t="str">
        <f t="shared" si="20"/>
        <v/>
      </c>
      <c r="N593" s="4" t="str">
        <f t="shared" si="21"/>
        <v/>
      </c>
    </row>
    <row r="594" spans="12:14" x14ac:dyDescent="0.25">
      <c r="L594" s="4" t="str">
        <f>TRIM(RIGHT(SUBSTITUTE(TRIM(RIGHT(SUBSTITUTE(Candidate!B588,"/",REPT(" ",100)),100)),"\",REPT(" ",100)),100))</f>
        <v/>
      </c>
      <c r="M594" s="4" t="str">
        <f t="shared" si="20"/>
        <v/>
      </c>
      <c r="N594" s="4" t="str">
        <f t="shared" si="21"/>
        <v/>
      </c>
    </row>
    <row r="595" spans="12:14" x14ac:dyDescent="0.25">
      <c r="L595" s="4" t="str">
        <f>TRIM(RIGHT(SUBSTITUTE(TRIM(RIGHT(SUBSTITUTE(Candidate!B589,"/",REPT(" ",100)),100)),"\",REPT(" ",100)),100))</f>
        <v/>
      </c>
      <c r="M595" s="4" t="str">
        <f t="shared" si="20"/>
        <v/>
      </c>
      <c r="N595" s="4" t="str">
        <f t="shared" si="21"/>
        <v/>
      </c>
    </row>
    <row r="596" spans="12:14" x14ac:dyDescent="0.25">
      <c r="L596" s="4" t="str">
        <f>TRIM(RIGHT(SUBSTITUTE(TRIM(RIGHT(SUBSTITUTE(Candidate!B590,"/",REPT(" ",100)),100)),"\",REPT(" ",100)),100))</f>
        <v/>
      </c>
      <c r="M596" s="4" t="str">
        <f t="shared" ref="M596:M659" si="22">TRIM(LEFT(SUBSTITUTE(L596,".",REPT(" ",100)),100))</f>
        <v/>
      </c>
      <c r="N596" s="4" t="str">
        <f t="shared" ref="N596:N659" si="23">M596</f>
        <v/>
      </c>
    </row>
    <row r="597" spans="12:14" x14ac:dyDescent="0.25">
      <c r="L597" s="4" t="str">
        <f>TRIM(RIGHT(SUBSTITUTE(TRIM(RIGHT(SUBSTITUTE(Candidate!B591,"/",REPT(" ",100)),100)),"\",REPT(" ",100)),100))</f>
        <v/>
      </c>
      <c r="M597" s="4" t="str">
        <f t="shared" si="22"/>
        <v/>
      </c>
      <c r="N597" s="4" t="str">
        <f t="shared" si="23"/>
        <v/>
      </c>
    </row>
    <row r="598" spans="12:14" x14ac:dyDescent="0.25">
      <c r="L598" s="4" t="str">
        <f>TRIM(RIGHT(SUBSTITUTE(TRIM(RIGHT(SUBSTITUTE(Candidate!B592,"/",REPT(" ",100)),100)),"\",REPT(" ",100)),100))</f>
        <v/>
      </c>
      <c r="M598" s="4" t="str">
        <f t="shared" si="22"/>
        <v/>
      </c>
      <c r="N598" s="4" t="str">
        <f t="shared" si="23"/>
        <v/>
      </c>
    </row>
    <row r="599" spans="12:14" x14ac:dyDescent="0.25">
      <c r="L599" s="4" t="str">
        <f>TRIM(RIGHT(SUBSTITUTE(TRIM(RIGHT(SUBSTITUTE(Candidate!B593,"/",REPT(" ",100)),100)),"\",REPT(" ",100)),100))</f>
        <v/>
      </c>
      <c r="M599" s="4" t="str">
        <f t="shared" si="22"/>
        <v/>
      </c>
      <c r="N599" s="4" t="str">
        <f t="shared" si="23"/>
        <v/>
      </c>
    </row>
    <row r="600" spans="12:14" x14ac:dyDescent="0.25">
      <c r="L600" s="4" t="str">
        <f>TRIM(RIGHT(SUBSTITUTE(TRIM(RIGHT(SUBSTITUTE(Candidate!B594,"/",REPT(" ",100)),100)),"\",REPT(" ",100)),100))</f>
        <v/>
      </c>
      <c r="M600" s="4" t="str">
        <f t="shared" si="22"/>
        <v/>
      </c>
      <c r="N600" s="4" t="str">
        <f t="shared" si="23"/>
        <v/>
      </c>
    </row>
    <row r="601" spans="12:14" x14ac:dyDescent="0.25">
      <c r="L601" s="4" t="str">
        <f>TRIM(RIGHT(SUBSTITUTE(TRIM(RIGHT(SUBSTITUTE(Candidate!B595,"/",REPT(" ",100)),100)),"\",REPT(" ",100)),100))</f>
        <v/>
      </c>
      <c r="M601" s="4" t="str">
        <f t="shared" si="22"/>
        <v/>
      </c>
      <c r="N601" s="4" t="str">
        <f t="shared" si="23"/>
        <v/>
      </c>
    </row>
    <row r="602" spans="12:14" x14ac:dyDescent="0.25">
      <c r="L602" s="4" t="str">
        <f>TRIM(RIGHT(SUBSTITUTE(TRIM(RIGHT(SUBSTITUTE(Candidate!B596,"/",REPT(" ",100)),100)),"\",REPT(" ",100)),100))</f>
        <v/>
      </c>
      <c r="M602" s="4" t="str">
        <f t="shared" si="22"/>
        <v/>
      </c>
      <c r="N602" s="4" t="str">
        <f t="shared" si="23"/>
        <v/>
      </c>
    </row>
    <row r="603" spans="12:14" x14ac:dyDescent="0.25">
      <c r="L603" s="4" t="str">
        <f>TRIM(RIGHT(SUBSTITUTE(TRIM(RIGHT(SUBSTITUTE(Candidate!B597,"/",REPT(" ",100)),100)),"\",REPT(" ",100)),100))</f>
        <v/>
      </c>
      <c r="M603" s="4" t="str">
        <f t="shared" si="22"/>
        <v/>
      </c>
      <c r="N603" s="4" t="str">
        <f t="shared" si="23"/>
        <v/>
      </c>
    </row>
    <row r="604" spans="12:14" x14ac:dyDescent="0.25">
      <c r="L604" s="4" t="str">
        <f>TRIM(RIGHT(SUBSTITUTE(TRIM(RIGHT(SUBSTITUTE(Candidate!B598,"/",REPT(" ",100)),100)),"\",REPT(" ",100)),100))</f>
        <v/>
      </c>
      <c r="M604" s="4" t="str">
        <f t="shared" si="22"/>
        <v/>
      </c>
      <c r="N604" s="4" t="str">
        <f t="shared" si="23"/>
        <v/>
      </c>
    </row>
    <row r="605" spans="12:14" x14ac:dyDescent="0.25">
      <c r="L605" s="4" t="str">
        <f>TRIM(RIGHT(SUBSTITUTE(TRIM(RIGHT(SUBSTITUTE(Candidate!B599,"/",REPT(" ",100)),100)),"\",REPT(" ",100)),100))</f>
        <v/>
      </c>
      <c r="M605" s="4" t="str">
        <f t="shared" si="22"/>
        <v/>
      </c>
      <c r="N605" s="4" t="str">
        <f t="shared" si="23"/>
        <v/>
      </c>
    </row>
    <row r="606" spans="12:14" x14ac:dyDescent="0.25">
      <c r="L606" s="4" t="str">
        <f>TRIM(RIGHT(SUBSTITUTE(TRIM(RIGHT(SUBSTITUTE(Candidate!B600,"/",REPT(" ",100)),100)),"\",REPT(" ",100)),100))</f>
        <v/>
      </c>
      <c r="M606" s="4" t="str">
        <f t="shared" si="22"/>
        <v/>
      </c>
      <c r="N606" s="4" t="str">
        <f t="shared" si="23"/>
        <v/>
      </c>
    </row>
    <row r="607" spans="12:14" x14ac:dyDescent="0.25">
      <c r="L607" s="4" t="str">
        <f>TRIM(RIGHT(SUBSTITUTE(TRIM(RIGHT(SUBSTITUTE(Candidate!B601,"/",REPT(" ",100)),100)),"\",REPT(" ",100)),100))</f>
        <v/>
      </c>
      <c r="M607" s="4" t="str">
        <f t="shared" si="22"/>
        <v/>
      </c>
      <c r="N607" s="4" t="str">
        <f t="shared" si="23"/>
        <v/>
      </c>
    </row>
    <row r="608" spans="12:14" x14ac:dyDescent="0.25">
      <c r="L608" s="4" t="str">
        <f>TRIM(RIGHT(SUBSTITUTE(TRIM(RIGHT(SUBSTITUTE(Candidate!B602,"/",REPT(" ",100)),100)),"\",REPT(" ",100)),100))</f>
        <v/>
      </c>
      <c r="M608" s="4" t="str">
        <f t="shared" si="22"/>
        <v/>
      </c>
      <c r="N608" s="4" t="str">
        <f t="shared" si="23"/>
        <v/>
      </c>
    </row>
    <row r="609" spans="12:14" x14ac:dyDescent="0.25">
      <c r="L609" s="4" t="str">
        <f>TRIM(RIGHT(SUBSTITUTE(TRIM(RIGHT(SUBSTITUTE(Candidate!B603,"/",REPT(" ",100)),100)),"\",REPT(" ",100)),100))</f>
        <v/>
      </c>
      <c r="M609" s="4" t="str">
        <f t="shared" si="22"/>
        <v/>
      </c>
      <c r="N609" s="4" t="str">
        <f t="shared" si="23"/>
        <v/>
      </c>
    </row>
    <row r="610" spans="12:14" x14ac:dyDescent="0.25">
      <c r="L610" s="4" t="str">
        <f>TRIM(RIGHT(SUBSTITUTE(TRIM(RIGHT(SUBSTITUTE(Candidate!B604,"/",REPT(" ",100)),100)),"\",REPT(" ",100)),100))</f>
        <v/>
      </c>
      <c r="M610" s="4" t="str">
        <f t="shared" si="22"/>
        <v/>
      </c>
      <c r="N610" s="4" t="str">
        <f t="shared" si="23"/>
        <v/>
      </c>
    </row>
    <row r="611" spans="12:14" x14ac:dyDescent="0.25">
      <c r="L611" s="4" t="str">
        <f>TRIM(RIGHT(SUBSTITUTE(TRIM(RIGHT(SUBSTITUTE(Candidate!B605,"/",REPT(" ",100)),100)),"\",REPT(" ",100)),100))</f>
        <v/>
      </c>
      <c r="M611" s="4" t="str">
        <f t="shared" si="22"/>
        <v/>
      </c>
      <c r="N611" s="4" t="str">
        <f t="shared" si="23"/>
        <v/>
      </c>
    </row>
    <row r="612" spans="12:14" x14ac:dyDescent="0.25">
      <c r="L612" s="4" t="str">
        <f>TRIM(RIGHT(SUBSTITUTE(TRIM(RIGHT(SUBSTITUTE(Candidate!B606,"/",REPT(" ",100)),100)),"\",REPT(" ",100)),100))</f>
        <v/>
      </c>
      <c r="M612" s="4" t="str">
        <f t="shared" si="22"/>
        <v/>
      </c>
      <c r="N612" s="4" t="str">
        <f t="shared" si="23"/>
        <v/>
      </c>
    </row>
    <row r="613" spans="12:14" x14ac:dyDescent="0.25">
      <c r="L613" s="4" t="str">
        <f>TRIM(RIGHT(SUBSTITUTE(TRIM(RIGHT(SUBSTITUTE(Candidate!B607,"/",REPT(" ",100)),100)),"\",REPT(" ",100)),100))</f>
        <v/>
      </c>
      <c r="M613" s="4" t="str">
        <f t="shared" si="22"/>
        <v/>
      </c>
      <c r="N613" s="4" t="str">
        <f t="shared" si="23"/>
        <v/>
      </c>
    </row>
    <row r="614" spans="12:14" x14ac:dyDescent="0.25">
      <c r="L614" s="4" t="str">
        <f>TRIM(RIGHT(SUBSTITUTE(TRIM(RIGHT(SUBSTITUTE(Candidate!B608,"/",REPT(" ",100)),100)),"\",REPT(" ",100)),100))</f>
        <v/>
      </c>
      <c r="M614" s="4" t="str">
        <f t="shared" si="22"/>
        <v/>
      </c>
      <c r="N614" s="4" t="str">
        <f t="shared" si="23"/>
        <v/>
      </c>
    </row>
    <row r="615" spans="12:14" x14ac:dyDescent="0.25">
      <c r="L615" s="4" t="str">
        <f>TRIM(RIGHT(SUBSTITUTE(TRIM(RIGHT(SUBSTITUTE(Candidate!B609,"/",REPT(" ",100)),100)),"\",REPT(" ",100)),100))</f>
        <v/>
      </c>
      <c r="M615" s="4" t="str">
        <f t="shared" si="22"/>
        <v/>
      </c>
      <c r="N615" s="4" t="str">
        <f t="shared" si="23"/>
        <v/>
      </c>
    </row>
    <row r="616" spans="12:14" x14ac:dyDescent="0.25">
      <c r="L616" s="4" t="str">
        <f>TRIM(RIGHT(SUBSTITUTE(TRIM(RIGHT(SUBSTITUTE(Candidate!B610,"/",REPT(" ",100)),100)),"\",REPT(" ",100)),100))</f>
        <v/>
      </c>
      <c r="M616" s="4" t="str">
        <f t="shared" si="22"/>
        <v/>
      </c>
      <c r="N616" s="4" t="str">
        <f t="shared" si="23"/>
        <v/>
      </c>
    </row>
    <row r="617" spans="12:14" x14ac:dyDescent="0.25">
      <c r="L617" s="4" t="str">
        <f>TRIM(RIGHT(SUBSTITUTE(TRIM(RIGHT(SUBSTITUTE(Candidate!B611,"/",REPT(" ",100)),100)),"\",REPT(" ",100)),100))</f>
        <v/>
      </c>
      <c r="M617" s="4" t="str">
        <f t="shared" si="22"/>
        <v/>
      </c>
      <c r="N617" s="4" t="str">
        <f t="shared" si="23"/>
        <v/>
      </c>
    </row>
    <row r="618" spans="12:14" x14ac:dyDescent="0.25">
      <c r="L618" s="4" t="str">
        <f>TRIM(RIGHT(SUBSTITUTE(TRIM(RIGHT(SUBSTITUTE(Candidate!B612,"/",REPT(" ",100)),100)),"\",REPT(" ",100)),100))</f>
        <v/>
      </c>
      <c r="M618" s="4" t="str">
        <f t="shared" si="22"/>
        <v/>
      </c>
      <c r="N618" s="4" t="str">
        <f t="shared" si="23"/>
        <v/>
      </c>
    </row>
    <row r="619" spans="12:14" x14ac:dyDescent="0.25">
      <c r="L619" s="4" t="str">
        <f>TRIM(RIGHT(SUBSTITUTE(TRIM(RIGHT(SUBSTITUTE(Candidate!B613,"/",REPT(" ",100)),100)),"\",REPT(" ",100)),100))</f>
        <v/>
      </c>
      <c r="M619" s="4" t="str">
        <f t="shared" si="22"/>
        <v/>
      </c>
      <c r="N619" s="4" t="str">
        <f t="shared" si="23"/>
        <v/>
      </c>
    </row>
    <row r="620" spans="12:14" x14ac:dyDescent="0.25">
      <c r="L620" s="4" t="str">
        <f>TRIM(RIGHT(SUBSTITUTE(TRIM(RIGHT(SUBSTITUTE(Candidate!B614,"/",REPT(" ",100)),100)),"\",REPT(" ",100)),100))</f>
        <v/>
      </c>
      <c r="M620" s="4" t="str">
        <f t="shared" si="22"/>
        <v/>
      </c>
      <c r="N620" s="4" t="str">
        <f t="shared" si="23"/>
        <v/>
      </c>
    </row>
    <row r="621" spans="12:14" x14ac:dyDescent="0.25">
      <c r="L621" s="4" t="str">
        <f>TRIM(RIGHT(SUBSTITUTE(TRIM(RIGHT(SUBSTITUTE(Candidate!B615,"/",REPT(" ",100)),100)),"\",REPT(" ",100)),100))</f>
        <v/>
      </c>
      <c r="M621" s="4" t="str">
        <f t="shared" si="22"/>
        <v/>
      </c>
      <c r="N621" s="4" t="str">
        <f t="shared" si="23"/>
        <v/>
      </c>
    </row>
    <row r="622" spans="12:14" x14ac:dyDescent="0.25">
      <c r="L622" s="4" t="str">
        <f>TRIM(RIGHT(SUBSTITUTE(TRIM(RIGHT(SUBSTITUTE(Candidate!B616,"/",REPT(" ",100)),100)),"\",REPT(" ",100)),100))</f>
        <v/>
      </c>
      <c r="M622" s="4" t="str">
        <f t="shared" si="22"/>
        <v/>
      </c>
      <c r="N622" s="4" t="str">
        <f t="shared" si="23"/>
        <v/>
      </c>
    </row>
    <row r="623" spans="12:14" x14ac:dyDescent="0.25">
      <c r="L623" s="4" t="str">
        <f>TRIM(RIGHT(SUBSTITUTE(TRIM(RIGHT(SUBSTITUTE(Candidate!B617,"/",REPT(" ",100)),100)),"\",REPT(" ",100)),100))</f>
        <v/>
      </c>
      <c r="M623" s="4" t="str">
        <f t="shared" si="22"/>
        <v/>
      </c>
      <c r="N623" s="4" t="str">
        <f t="shared" si="23"/>
        <v/>
      </c>
    </row>
    <row r="624" spans="12:14" x14ac:dyDescent="0.25">
      <c r="L624" s="4" t="str">
        <f>TRIM(RIGHT(SUBSTITUTE(TRIM(RIGHT(SUBSTITUTE(Candidate!B618,"/",REPT(" ",100)),100)),"\",REPT(" ",100)),100))</f>
        <v/>
      </c>
      <c r="M624" s="4" t="str">
        <f t="shared" si="22"/>
        <v/>
      </c>
      <c r="N624" s="4" t="str">
        <f t="shared" si="23"/>
        <v/>
      </c>
    </row>
    <row r="625" spans="12:14" x14ac:dyDescent="0.25">
      <c r="L625" s="4" t="str">
        <f>TRIM(RIGHT(SUBSTITUTE(TRIM(RIGHT(SUBSTITUTE(Candidate!B619,"/",REPT(" ",100)),100)),"\",REPT(" ",100)),100))</f>
        <v/>
      </c>
      <c r="M625" s="4" t="str">
        <f t="shared" si="22"/>
        <v/>
      </c>
      <c r="N625" s="4" t="str">
        <f t="shared" si="23"/>
        <v/>
      </c>
    </row>
    <row r="626" spans="12:14" x14ac:dyDescent="0.25">
      <c r="L626" s="4" t="str">
        <f>TRIM(RIGHT(SUBSTITUTE(TRIM(RIGHT(SUBSTITUTE(Candidate!B620,"/",REPT(" ",100)),100)),"\",REPT(" ",100)),100))</f>
        <v/>
      </c>
      <c r="M626" s="4" t="str">
        <f t="shared" si="22"/>
        <v/>
      </c>
      <c r="N626" s="4" t="str">
        <f t="shared" si="23"/>
        <v/>
      </c>
    </row>
    <row r="627" spans="12:14" x14ac:dyDescent="0.25">
      <c r="L627" s="4" t="str">
        <f>TRIM(RIGHT(SUBSTITUTE(TRIM(RIGHT(SUBSTITUTE(Candidate!B621,"/",REPT(" ",100)),100)),"\",REPT(" ",100)),100))</f>
        <v/>
      </c>
      <c r="M627" s="4" t="str">
        <f t="shared" si="22"/>
        <v/>
      </c>
      <c r="N627" s="4" t="str">
        <f t="shared" si="23"/>
        <v/>
      </c>
    </row>
    <row r="628" spans="12:14" x14ac:dyDescent="0.25">
      <c r="L628" s="4" t="str">
        <f>TRIM(RIGHT(SUBSTITUTE(TRIM(RIGHT(SUBSTITUTE(Candidate!B622,"/",REPT(" ",100)),100)),"\",REPT(" ",100)),100))</f>
        <v/>
      </c>
      <c r="M628" s="4" t="str">
        <f t="shared" si="22"/>
        <v/>
      </c>
      <c r="N628" s="4" t="str">
        <f t="shared" si="23"/>
        <v/>
      </c>
    </row>
    <row r="629" spans="12:14" x14ac:dyDescent="0.25">
      <c r="L629" s="4" t="str">
        <f>TRIM(RIGHT(SUBSTITUTE(TRIM(RIGHT(SUBSTITUTE(Candidate!B623,"/",REPT(" ",100)),100)),"\",REPT(" ",100)),100))</f>
        <v/>
      </c>
      <c r="M629" s="4" t="str">
        <f t="shared" si="22"/>
        <v/>
      </c>
      <c r="N629" s="4" t="str">
        <f t="shared" si="23"/>
        <v/>
      </c>
    </row>
    <row r="630" spans="12:14" x14ac:dyDescent="0.25">
      <c r="L630" s="4" t="str">
        <f>TRIM(RIGHT(SUBSTITUTE(TRIM(RIGHT(SUBSTITUTE(Candidate!B624,"/",REPT(" ",100)),100)),"\",REPT(" ",100)),100))</f>
        <v/>
      </c>
      <c r="M630" s="4" t="str">
        <f t="shared" si="22"/>
        <v/>
      </c>
      <c r="N630" s="4" t="str">
        <f t="shared" si="23"/>
        <v/>
      </c>
    </row>
    <row r="631" spans="12:14" x14ac:dyDescent="0.25">
      <c r="L631" s="4" t="str">
        <f>TRIM(RIGHT(SUBSTITUTE(TRIM(RIGHT(SUBSTITUTE(Candidate!B625,"/",REPT(" ",100)),100)),"\",REPT(" ",100)),100))</f>
        <v/>
      </c>
      <c r="M631" s="4" t="str">
        <f t="shared" si="22"/>
        <v/>
      </c>
      <c r="N631" s="4" t="str">
        <f t="shared" si="23"/>
        <v/>
      </c>
    </row>
    <row r="632" spans="12:14" x14ac:dyDescent="0.25">
      <c r="L632" s="4" t="str">
        <f>TRIM(RIGHT(SUBSTITUTE(TRIM(RIGHT(SUBSTITUTE(Candidate!B626,"/",REPT(" ",100)),100)),"\",REPT(" ",100)),100))</f>
        <v/>
      </c>
      <c r="M632" s="4" t="str">
        <f t="shared" si="22"/>
        <v/>
      </c>
      <c r="N632" s="4" t="str">
        <f t="shared" si="23"/>
        <v/>
      </c>
    </row>
    <row r="633" spans="12:14" x14ac:dyDescent="0.25">
      <c r="L633" s="4" t="str">
        <f>TRIM(RIGHT(SUBSTITUTE(TRIM(RIGHT(SUBSTITUTE(Candidate!B627,"/",REPT(" ",100)),100)),"\",REPT(" ",100)),100))</f>
        <v/>
      </c>
      <c r="M633" s="4" t="str">
        <f t="shared" si="22"/>
        <v/>
      </c>
      <c r="N633" s="4" t="str">
        <f t="shared" si="23"/>
        <v/>
      </c>
    </row>
    <row r="634" spans="12:14" x14ac:dyDescent="0.25">
      <c r="L634" s="4" t="str">
        <f>TRIM(RIGHT(SUBSTITUTE(TRIM(RIGHT(SUBSTITUTE(Candidate!B628,"/",REPT(" ",100)),100)),"\",REPT(" ",100)),100))</f>
        <v/>
      </c>
      <c r="M634" s="4" t="str">
        <f t="shared" si="22"/>
        <v/>
      </c>
      <c r="N634" s="4" t="str">
        <f t="shared" si="23"/>
        <v/>
      </c>
    </row>
    <row r="635" spans="12:14" x14ac:dyDescent="0.25">
      <c r="L635" s="4" t="str">
        <f>TRIM(RIGHT(SUBSTITUTE(TRIM(RIGHT(SUBSTITUTE(Candidate!B629,"/",REPT(" ",100)),100)),"\",REPT(" ",100)),100))</f>
        <v/>
      </c>
      <c r="M635" s="4" t="str">
        <f t="shared" si="22"/>
        <v/>
      </c>
      <c r="N635" s="4" t="str">
        <f t="shared" si="23"/>
        <v/>
      </c>
    </row>
    <row r="636" spans="12:14" x14ac:dyDescent="0.25">
      <c r="L636" s="4" t="str">
        <f>TRIM(RIGHT(SUBSTITUTE(TRIM(RIGHT(SUBSTITUTE(Candidate!B630,"/",REPT(" ",100)),100)),"\",REPT(" ",100)),100))</f>
        <v/>
      </c>
      <c r="M636" s="4" t="str">
        <f t="shared" si="22"/>
        <v/>
      </c>
      <c r="N636" s="4" t="str">
        <f t="shared" si="23"/>
        <v/>
      </c>
    </row>
    <row r="637" spans="12:14" x14ac:dyDescent="0.25">
      <c r="L637" s="4" t="str">
        <f>TRIM(RIGHT(SUBSTITUTE(TRIM(RIGHT(SUBSTITUTE(Candidate!B631,"/",REPT(" ",100)),100)),"\",REPT(" ",100)),100))</f>
        <v/>
      </c>
      <c r="M637" s="4" t="str">
        <f t="shared" si="22"/>
        <v/>
      </c>
      <c r="N637" s="4" t="str">
        <f t="shared" si="23"/>
        <v/>
      </c>
    </row>
    <row r="638" spans="12:14" x14ac:dyDescent="0.25">
      <c r="L638" s="4" t="str">
        <f>TRIM(RIGHT(SUBSTITUTE(TRIM(RIGHT(SUBSTITUTE(Candidate!B632,"/",REPT(" ",100)),100)),"\",REPT(" ",100)),100))</f>
        <v/>
      </c>
      <c r="M638" s="4" t="str">
        <f t="shared" si="22"/>
        <v/>
      </c>
      <c r="N638" s="4" t="str">
        <f t="shared" si="23"/>
        <v/>
      </c>
    </row>
    <row r="639" spans="12:14" x14ac:dyDescent="0.25">
      <c r="L639" s="4" t="str">
        <f>TRIM(RIGHT(SUBSTITUTE(TRIM(RIGHT(SUBSTITUTE(Candidate!B633,"/",REPT(" ",100)),100)),"\",REPT(" ",100)),100))</f>
        <v/>
      </c>
      <c r="M639" s="4" t="str">
        <f t="shared" si="22"/>
        <v/>
      </c>
      <c r="N639" s="4" t="str">
        <f t="shared" si="23"/>
        <v/>
      </c>
    </row>
    <row r="640" spans="12:14" x14ac:dyDescent="0.25">
      <c r="L640" s="4" t="str">
        <f>TRIM(RIGHT(SUBSTITUTE(TRIM(RIGHT(SUBSTITUTE(Candidate!B634,"/",REPT(" ",100)),100)),"\",REPT(" ",100)),100))</f>
        <v/>
      </c>
      <c r="M640" s="4" t="str">
        <f t="shared" si="22"/>
        <v/>
      </c>
      <c r="N640" s="4" t="str">
        <f t="shared" si="23"/>
        <v/>
      </c>
    </row>
    <row r="641" spans="12:14" x14ac:dyDescent="0.25">
      <c r="L641" s="4" t="str">
        <f>TRIM(RIGHT(SUBSTITUTE(TRIM(RIGHT(SUBSTITUTE(Candidate!B635,"/",REPT(" ",100)),100)),"\",REPT(" ",100)),100))</f>
        <v/>
      </c>
      <c r="M641" s="4" t="str">
        <f t="shared" si="22"/>
        <v/>
      </c>
      <c r="N641" s="4" t="str">
        <f t="shared" si="23"/>
        <v/>
      </c>
    </row>
    <row r="642" spans="12:14" x14ac:dyDescent="0.25">
      <c r="L642" s="4" t="str">
        <f>TRIM(RIGHT(SUBSTITUTE(TRIM(RIGHT(SUBSTITUTE(Candidate!B636,"/",REPT(" ",100)),100)),"\",REPT(" ",100)),100))</f>
        <v/>
      </c>
      <c r="M642" s="4" t="str">
        <f t="shared" si="22"/>
        <v/>
      </c>
      <c r="N642" s="4" t="str">
        <f t="shared" si="23"/>
        <v/>
      </c>
    </row>
    <row r="643" spans="12:14" x14ac:dyDescent="0.25">
      <c r="L643" s="4" t="str">
        <f>TRIM(RIGHT(SUBSTITUTE(TRIM(RIGHT(SUBSTITUTE(Candidate!B637,"/",REPT(" ",100)),100)),"\",REPT(" ",100)),100))</f>
        <v/>
      </c>
      <c r="M643" s="4" t="str">
        <f t="shared" si="22"/>
        <v/>
      </c>
      <c r="N643" s="4" t="str">
        <f t="shared" si="23"/>
        <v/>
      </c>
    </row>
    <row r="644" spans="12:14" x14ac:dyDescent="0.25">
      <c r="L644" s="4" t="str">
        <f>TRIM(RIGHT(SUBSTITUTE(TRIM(RIGHT(SUBSTITUTE(Candidate!B638,"/",REPT(" ",100)),100)),"\",REPT(" ",100)),100))</f>
        <v/>
      </c>
      <c r="M644" s="4" t="str">
        <f t="shared" si="22"/>
        <v/>
      </c>
      <c r="N644" s="4" t="str">
        <f t="shared" si="23"/>
        <v/>
      </c>
    </row>
    <row r="645" spans="12:14" x14ac:dyDescent="0.25">
      <c r="L645" s="4" t="str">
        <f>TRIM(RIGHT(SUBSTITUTE(TRIM(RIGHT(SUBSTITUTE(Candidate!B639,"/",REPT(" ",100)),100)),"\",REPT(" ",100)),100))</f>
        <v/>
      </c>
      <c r="M645" s="4" t="str">
        <f t="shared" si="22"/>
        <v/>
      </c>
      <c r="N645" s="4" t="str">
        <f t="shared" si="23"/>
        <v/>
      </c>
    </row>
    <row r="646" spans="12:14" x14ac:dyDescent="0.25">
      <c r="L646" s="4" t="str">
        <f>TRIM(RIGHT(SUBSTITUTE(TRIM(RIGHT(SUBSTITUTE(Candidate!B640,"/",REPT(" ",100)),100)),"\",REPT(" ",100)),100))</f>
        <v/>
      </c>
      <c r="M646" s="4" t="str">
        <f t="shared" si="22"/>
        <v/>
      </c>
      <c r="N646" s="4" t="str">
        <f t="shared" si="23"/>
        <v/>
      </c>
    </row>
    <row r="647" spans="12:14" x14ac:dyDescent="0.25">
      <c r="L647" s="4" t="str">
        <f>TRIM(RIGHT(SUBSTITUTE(TRIM(RIGHT(SUBSTITUTE(Candidate!B641,"/",REPT(" ",100)),100)),"\",REPT(" ",100)),100))</f>
        <v/>
      </c>
      <c r="M647" s="4" t="str">
        <f t="shared" si="22"/>
        <v/>
      </c>
      <c r="N647" s="4" t="str">
        <f t="shared" si="23"/>
        <v/>
      </c>
    </row>
    <row r="648" spans="12:14" x14ac:dyDescent="0.25">
      <c r="L648" s="4" t="str">
        <f>TRIM(RIGHT(SUBSTITUTE(TRIM(RIGHT(SUBSTITUTE(Candidate!B642,"/",REPT(" ",100)),100)),"\",REPT(" ",100)),100))</f>
        <v/>
      </c>
      <c r="M648" s="4" t="str">
        <f t="shared" si="22"/>
        <v/>
      </c>
      <c r="N648" s="4" t="str">
        <f t="shared" si="23"/>
        <v/>
      </c>
    </row>
    <row r="649" spans="12:14" x14ac:dyDescent="0.25">
      <c r="L649" s="4" t="str">
        <f>TRIM(RIGHT(SUBSTITUTE(TRIM(RIGHT(SUBSTITUTE(Candidate!B643,"/",REPT(" ",100)),100)),"\",REPT(" ",100)),100))</f>
        <v/>
      </c>
      <c r="M649" s="4" t="str">
        <f t="shared" si="22"/>
        <v/>
      </c>
      <c r="N649" s="4" t="str">
        <f t="shared" si="23"/>
        <v/>
      </c>
    </row>
    <row r="650" spans="12:14" x14ac:dyDescent="0.25">
      <c r="L650" s="4" t="str">
        <f>TRIM(RIGHT(SUBSTITUTE(TRIM(RIGHT(SUBSTITUTE(Candidate!B644,"/",REPT(" ",100)),100)),"\",REPT(" ",100)),100))</f>
        <v/>
      </c>
      <c r="M650" s="4" t="str">
        <f t="shared" si="22"/>
        <v/>
      </c>
      <c r="N650" s="4" t="str">
        <f t="shared" si="23"/>
        <v/>
      </c>
    </row>
    <row r="651" spans="12:14" x14ac:dyDescent="0.25">
      <c r="L651" s="4" t="str">
        <f>TRIM(RIGHT(SUBSTITUTE(TRIM(RIGHT(SUBSTITUTE(Candidate!B645,"/",REPT(" ",100)),100)),"\",REPT(" ",100)),100))</f>
        <v/>
      </c>
      <c r="M651" s="4" t="str">
        <f t="shared" si="22"/>
        <v/>
      </c>
      <c r="N651" s="4" t="str">
        <f t="shared" si="23"/>
        <v/>
      </c>
    </row>
    <row r="652" spans="12:14" x14ac:dyDescent="0.25">
      <c r="L652" s="4" t="str">
        <f>TRIM(RIGHT(SUBSTITUTE(TRIM(RIGHT(SUBSTITUTE(Candidate!B646,"/",REPT(" ",100)),100)),"\",REPT(" ",100)),100))</f>
        <v/>
      </c>
      <c r="M652" s="4" t="str">
        <f t="shared" si="22"/>
        <v/>
      </c>
      <c r="N652" s="4" t="str">
        <f t="shared" si="23"/>
        <v/>
      </c>
    </row>
    <row r="653" spans="12:14" x14ac:dyDescent="0.25">
      <c r="L653" s="4" t="str">
        <f>TRIM(RIGHT(SUBSTITUTE(TRIM(RIGHT(SUBSTITUTE(Candidate!B647,"/",REPT(" ",100)),100)),"\",REPT(" ",100)),100))</f>
        <v/>
      </c>
      <c r="M653" s="4" t="str">
        <f t="shared" si="22"/>
        <v/>
      </c>
      <c r="N653" s="4" t="str">
        <f t="shared" si="23"/>
        <v/>
      </c>
    </row>
    <row r="654" spans="12:14" x14ac:dyDescent="0.25">
      <c r="L654" s="4" t="str">
        <f>TRIM(RIGHT(SUBSTITUTE(TRIM(RIGHT(SUBSTITUTE(Candidate!B648,"/",REPT(" ",100)),100)),"\",REPT(" ",100)),100))</f>
        <v/>
      </c>
      <c r="M654" s="4" t="str">
        <f t="shared" si="22"/>
        <v/>
      </c>
      <c r="N654" s="4" t="str">
        <f t="shared" si="23"/>
        <v/>
      </c>
    </row>
    <row r="655" spans="12:14" x14ac:dyDescent="0.25">
      <c r="L655" s="4" t="str">
        <f>TRIM(RIGHT(SUBSTITUTE(TRIM(RIGHT(SUBSTITUTE(Candidate!B649,"/",REPT(" ",100)),100)),"\",REPT(" ",100)),100))</f>
        <v/>
      </c>
      <c r="M655" s="4" t="str">
        <f t="shared" si="22"/>
        <v/>
      </c>
      <c r="N655" s="4" t="str">
        <f t="shared" si="23"/>
        <v/>
      </c>
    </row>
    <row r="656" spans="12:14" x14ac:dyDescent="0.25">
      <c r="L656" s="4" t="str">
        <f>TRIM(RIGHT(SUBSTITUTE(TRIM(RIGHT(SUBSTITUTE(Candidate!B650,"/",REPT(" ",100)),100)),"\",REPT(" ",100)),100))</f>
        <v/>
      </c>
      <c r="M656" s="4" t="str">
        <f t="shared" si="22"/>
        <v/>
      </c>
      <c r="N656" s="4" t="str">
        <f t="shared" si="23"/>
        <v/>
      </c>
    </row>
    <row r="657" spans="12:14" x14ac:dyDescent="0.25">
      <c r="L657" s="4" t="str">
        <f>TRIM(RIGHT(SUBSTITUTE(TRIM(RIGHT(SUBSTITUTE(Candidate!B651,"/",REPT(" ",100)),100)),"\",REPT(" ",100)),100))</f>
        <v/>
      </c>
      <c r="M657" s="4" t="str">
        <f t="shared" si="22"/>
        <v/>
      </c>
      <c r="N657" s="4" t="str">
        <f t="shared" si="23"/>
        <v/>
      </c>
    </row>
    <row r="658" spans="12:14" x14ac:dyDescent="0.25">
      <c r="L658" s="4" t="str">
        <f>TRIM(RIGHT(SUBSTITUTE(TRIM(RIGHT(SUBSTITUTE(Candidate!B652,"/",REPT(" ",100)),100)),"\",REPT(" ",100)),100))</f>
        <v/>
      </c>
      <c r="M658" s="4" t="str">
        <f t="shared" si="22"/>
        <v/>
      </c>
      <c r="N658" s="4" t="str">
        <f t="shared" si="23"/>
        <v/>
      </c>
    </row>
    <row r="659" spans="12:14" x14ac:dyDescent="0.25">
      <c r="L659" s="4" t="str">
        <f>TRIM(RIGHT(SUBSTITUTE(TRIM(RIGHT(SUBSTITUTE(Candidate!B653,"/",REPT(" ",100)),100)),"\",REPT(" ",100)),100))</f>
        <v/>
      </c>
      <c r="M659" s="4" t="str">
        <f t="shared" si="22"/>
        <v/>
      </c>
      <c r="N659" s="4" t="str">
        <f t="shared" si="23"/>
        <v/>
      </c>
    </row>
    <row r="660" spans="12:14" x14ac:dyDescent="0.25">
      <c r="L660" s="4" t="str">
        <f>TRIM(RIGHT(SUBSTITUTE(TRIM(RIGHT(SUBSTITUTE(Candidate!B654,"/",REPT(" ",100)),100)),"\",REPT(" ",100)),100))</f>
        <v/>
      </c>
      <c r="M660" s="4" t="str">
        <f t="shared" ref="M660:M700" si="24">TRIM(LEFT(SUBSTITUTE(L660,".",REPT(" ",100)),100))</f>
        <v/>
      </c>
      <c r="N660" s="4" t="str">
        <f t="shared" ref="N660:N700" si="25">M660</f>
        <v/>
      </c>
    </row>
    <row r="661" spans="12:14" x14ac:dyDescent="0.25">
      <c r="L661" s="4" t="str">
        <f>TRIM(RIGHT(SUBSTITUTE(TRIM(RIGHT(SUBSTITUTE(Candidate!B655,"/",REPT(" ",100)),100)),"\",REPT(" ",100)),100))</f>
        <v/>
      </c>
      <c r="M661" s="4" t="str">
        <f t="shared" si="24"/>
        <v/>
      </c>
      <c r="N661" s="4" t="str">
        <f t="shared" si="25"/>
        <v/>
      </c>
    </row>
    <row r="662" spans="12:14" x14ac:dyDescent="0.25">
      <c r="L662" s="4" t="str">
        <f>TRIM(RIGHT(SUBSTITUTE(TRIM(RIGHT(SUBSTITUTE(Candidate!B656,"/",REPT(" ",100)),100)),"\",REPT(" ",100)),100))</f>
        <v/>
      </c>
      <c r="M662" s="4" t="str">
        <f t="shared" si="24"/>
        <v/>
      </c>
      <c r="N662" s="4" t="str">
        <f t="shared" si="25"/>
        <v/>
      </c>
    </row>
    <row r="663" spans="12:14" x14ac:dyDescent="0.25">
      <c r="L663" s="4" t="str">
        <f>TRIM(RIGHT(SUBSTITUTE(TRIM(RIGHT(SUBSTITUTE(Candidate!B657,"/",REPT(" ",100)),100)),"\",REPT(" ",100)),100))</f>
        <v/>
      </c>
      <c r="M663" s="4" t="str">
        <f t="shared" si="24"/>
        <v/>
      </c>
      <c r="N663" s="4" t="str">
        <f t="shared" si="25"/>
        <v/>
      </c>
    </row>
    <row r="664" spans="12:14" x14ac:dyDescent="0.25">
      <c r="L664" s="4" t="str">
        <f>TRIM(RIGHT(SUBSTITUTE(TRIM(RIGHT(SUBSTITUTE(Candidate!B658,"/",REPT(" ",100)),100)),"\",REPT(" ",100)),100))</f>
        <v/>
      </c>
      <c r="M664" s="4" t="str">
        <f t="shared" si="24"/>
        <v/>
      </c>
      <c r="N664" s="4" t="str">
        <f t="shared" si="25"/>
        <v/>
      </c>
    </row>
    <row r="665" spans="12:14" x14ac:dyDescent="0.25">
      <c r="L665" s="4" t="str">
        <f>TRIM(RIGHT(SUBSTITUTE(TRIM(RIGHT(SUBSTITUTE(Candidate!B659,"/",REPT(" ",100)),100)),"\",REPT(" ",100)),100))</f>
        <v/>
      </c>
      <c r="M665" s="4" t="str">
        <f t="shared" si="24"/>
        <v/>
      </c>
      <c r="N665" s="4" t="str">
        <f t="shared" si="25"/>
        <v/>
      </c>
    </row>
    <row r="666" spans="12:14" x14ac:dyDescent="0.25">
      <c r="L666" s="4" t="str">
        <f>TRIM(RIGHT(SUBSTITUTE(TRIM(RIGHT(SUBSTITUTE(Candidate!B660,"/",REPT(" ",100)),100)),"\",REPT(" ",100)),100))</f>
        <v/>
      </c>
      <c r="M666" s="4" t="str">
        <f t="shared" si="24"/>
        <v/>
      </c>
      <c r="N666" s="4" t="str">
        <f t="shared" si="25"/>
        <v/>
      </c>
    </row>
    <row r="667" spans="12:14" x14ac:dyDescent="0.25">
      <c r="L667" s="4" t="str">
        <f>TRIM(RIGHT(SUBSTITUTE(TRIM(RIGHT(SUBSTITUTE(Candidate!B661,"/",REPT(" ",100)),100)),"\",REPT(" ",100)),100))</f>
        <v/>
      </c>
      <c r="M667" s="4" t="str">
        <f t="shared" si="24"/>
        <v/>
      </c>
      <c r="N667" s="4" t="str">
        <f t="shared" si="25"/>
        <v/>
      </c>
    </row>
    <row r="668" spans="12:14" x14ac:dyDescent="0.25">
      <c r="L668" s="4" t="str">
        <f>TRIM(RIGHT(SUBSTITUTE(TRIM(RIGHT(SUBSTITUTE(Candidate!B662,"/",REPT(" ",100)),100)),"\",REPT(" ",100)),100))</f>
        <v/>
      </c>
      <c r="M668" s="4" t="str">
        <f t="shared" si="24"/>
        <v/>
      </c>
      <c r="N668" s="4" t="str">
        <f t="shared" si="25"/>
        <v/>
      </c>
    </row>
    <row r="669" spans="12:14" x14ac:dyDescent="0.25">
      <c r="L669" s="4" t="str">
        <f>TRIM(RIGHT(SUBSTITUTE(TRIM(RIGHT(SUBSTITUTE(Candidate!B663,"/",REPT(" ",100)),100)),"\",REPT(" ",100)),100))</f>
        <v/>
      </c>
      <c r="M669" s="4" t="str">
        <f t="shared" si="24"/>
        <v/>
      </c>
      <c r="N669" s="4" t="str">
        <f t="shared" si="25"/>
        <v/>
      </c>
    </row>
    <row r="670" spans="12:14" x14ac:dyDescent="0.25">
      <c r="L670" s="4" t="str">
        <f>TRIM(RIGHT(SUBSTITUTE(TRIM(RIGHT(SUBSTITUTE(Candidate!B664,"/",REPT(" ",100)),100)),"\",REPT(" ",100)),100))</f>
        <v/>
      </c>
      <c r="M670" s="4" t="str">
        <f t="shared" si="24"/>
        <v/>
      </c>
      <c r="N670" s="4" t="str">
        <f t="shared" si="25"/>
        <v/>
      </c>
    </row>
    <row r="671" spans="12:14" x14ac:dyDescent="0.25">
      <c r="L671" s="4" t="str">
        <f>TRIM(RIGHT(SUBSTITUTE(TRIM(RIGHT(SUBSTITUTE(Candidate!B665,"/",REPT(" ",100)),100)),"\",REPT(" ",100)),100))</f>
        <v/>
      </c>
      <c r="M671" s="4" t="str">
        <f t="shared" si="24"/>
        <v/>
      </c>
      <c r="N671" s="4" t="str">
        <f t="shared" si="25"/>
        <v/>
      </c>
    </row>
    <row r="672" spans="12:14" x14ac:dyDescent="0.25">
      <c r="L672" s="4" t="str">
        <f>TRIM(RIGHT(SUBSTITUTE(TRIM(RIGHT(SUBSTITUTE(Candidate!B666,"/",REPT(" ",100)),100)),"\",REPT(" ",100)),100))</f>
        <v/>
      </c>
      <c r="M672" s="4" t="str">
        <f t="shared" si="24"/>
        <v/>
      </c>
      <c r="N672" s="4" t="str">
        <f t="shared" si="25"/>
        <v/>
      </c>
    </row>
    <row r="673" spans="12:14" x14ac:dyDescent="0.25">
      <c r="L673" s="4" t="str">
        <f>TRIM(RIGHT(SUBSTITUTE(TRIM(RIGHT(SUBSTITUTE(Candidate!B667,"/",REPT(" ",100)),100)),"\",REPT(" ",100)),100))</f>
        <v/>
      </c>
      <c r="M673" s="4" t="str">
        <f t="shared" si="24"/>
        <v/>
      </c>
      <c r="N673" s="4" t="str">
        <f t="shared" si="25"/>
        <v/>
      </c>
    </row>
    <row r="674" spans="12:14" x14ac:dyDescent="0.25">
      <c r="L674" s="4" t="str">
        <f>TRIM(RIGHT(SUBSTITUTE(TRIM(RIGHT(SUBSTITUTE(Candidate!B668,"/",REPT(" ",100)),100)),"\",REPT(" ",100)),100))</f>
        <v/>
      </c>
      <c r="M674" s="4" t="str">
        <f t="shared" si="24"/>
        <v/>
      </c>
      <c r="N674" s="4" t="str">
        <f t="shared" si="25"/>
        <v/>
      </c>
    </row>
    <row r="675" spans="12:14" x14ac:dyDescent="0.25">
      <c r="L675" s="4" t="str">
        <f>TRIM(RIGHT(SUBSTITUTE(TRIM(RIGHT(SUBSTITUTE(Candidate!B669,"/",REPT(" ",100)),100)),"\",REPT(" ",100)),100))</f>
        <v/>
      </c>
      <c r="M675" s="4" t="str">
        <f t="shared" si="24"/>
        <v/>
      </c>
      <c r="N675" s="4" t="str">
        <f t="shared" si="25"/>
        <v/>
      </c>
    </row>
    <row r="676" spans="12:14" x14ac:dyDescent="0.25">
      <c r="L676" s="4" t="str">
        <f>TRIM(RIGHT(SUBSTITUTE(TRIM(RIGHT(SUBSTITUTE(Candidate!B670,"/",REPT(" ",100)),100)),"\",REPT(" ",100)),100))</f>
        <v/>
      </c>
      <c r="M676" s="4" t="str">
        <f t="shared" si="24"/>
        <v/>
      </c>
      <c r="N676" s="4" t="str">
        <f t="shared" si="25"/>
        <v/>
      </c>
    </row>
    <row r="677" spans="12:14" x14ac:dyDescent="0.25">
      <c r="L677" s="4" t="str">
        <f>TRIM(RIGHT(SUBSTITUTE(TRIM(RIGHT(SUBSTITUTE(Candidate!B671,"/",REPT(" ",100)),100)),"\",REPT(" ",100)),100))</f>
        <v/>
      </c>
      <c r="M677" s="4" t="str">
        <f t="shared" si="24"/>
        <v/>
      </c>
      <c r="N677" s="4" t="str">
        <f t="shared" si="25"/>
        <v/>
      </c>
    </row>
    <row r="678" spans="12:14" x14ac:dyDescent="0.25">
      <c r="L678" s="4" t="str">
        <f>TRIM(RIGHT(SUBSTITUTE(TRIM(RIGHT(SUBSTITUTE(Candidate!B672,"/",REPT(" ",100)),100)),"\",REPT(" ",100)),100))</f>
        <v/>
      </c>
      <c r="M678" s="4" t="str">
        <f t="shared" si="24"/>
        <v/>
      </c>
      <c r="N678" s="4" t="str">
        <f t="shared" si="25"/>
        <v/>
      </c>
    </row>
    <row r="679" spans="12:14" x14ac:dyDescent="0.25">
      <c r="L679" s="4" t="str">
        <f>TRIM(RIGHT(SUBSTITUTE(TRIM(RIGHT(SUBSTITUTE(Candidate!B673,"/",REPT(" ",100)),100)),"\",REPT(" ",100)),100))</f>
        <v/>
      </c>
      <c r="M679" s="4" t="str">
        <f t="shared" si="24"/>
        <v/>
      </c>
      <c r="N679" s="4" t="str">
        <f t="shared" si="25"/>
        <v/>
      </c>
    </row>
    <row r="680" spans="12:14" x14ac:dyDescent="0.25">
      <c r="L680" s="4" t="str">
        <f>TRIM(RIGHT(SUBSTITUTE(TRIM(RIGHT(SUBSTITUTE(Candidate!B674,"/",REPT(" ",100)),100)),"\",REPT(" ",100)),100))</f>
        <v/>
      </c>
      <c r="M680" s="4" t="str">
        <f t="shared" si="24"/>
        <v/>
      </c>
      <c r="N680" s="4" t="str">
        <f t="shared" si="25"/>
        <v/>
      </c>
    </row>
    <row r="681" spans="12:14" x14ac:dyDescent="0.25">
      <c r="L681" s="4" t="str">
        <f>TRIM(RIGHT(SUBSTITUTE(TRIM(RIGHT(SUBSTITUTE(Candidate!B675,"/",REPT(" ",100)),100)),"\",REPT(" ",100)),100))</f>
        <v/>
      </c>
      <c r="M681" s="4" t="str">
        <f t="shared" si="24"/>
        <v/>
      </c>
      <c r="N681" s="4" t="str">
        <f t="shared" si="25"/>
        <v/>
      </c>
    </row>
    <row r="682" spans="12:14" x14ac:dyDescent="0.25">
      <c r="L682" s="4" t="str">
        <f>TRIM(RIGHT(SUBSTITUTE(TRIM(RIGHT(SUBSTITUTE(Candidate!B676,"/",REPT(" ",100)),100)),"\",REPT(" ",100)),100))</f>
        <v/>
      </c>
      <c r="M682" s="4" t="str">
        <f t="shared" si="24"/>
        <v/>
      </c>
      <c r="N682" s="4" t="str">
        <f t="shared" si="25"/>
        <v/>
      </c>
    </row>
    <row r="683" spans="12:14" x14ac:dyDescent="0.25">
      <c r="L683" s="4" t="str">
        <f>TRIM(RIGHT(SUBSTITUTE(TRIM(RIGHT(SUBSTITUTE(Candidate!B677,"/",REPT(" ",100)),100)),"\",REPT(" ",100)),100))</f>
        <v/>
      </c>
      <c r="M683" s="4" t="str">
        <f t="shared" si="24"/>
        <v/>
      </c>
      <c r="N683" s="4" t="str">
        <f t="shared" si="25"/>
        <v/>
      </c>
    </row>
    <row r="684" spans="12:14" x14ac:dyDescent="0.25">
      <c r="L684" s="4" t="str">
        <f>TRIM(RIGHT(SUBSTITUTE(TRIM(RIGHT(SUBSTITUTE(Candidate!B678,"/",REPT(" ",100)),100)),"\",REPT(" ",100)),100))</f>
        <v/>
      </c>
      <c r="M684" s="4" t="str">
        <f t="shared" si="24"/>
        <v/>
      </c>
      <c r="N684" s="4" t="str">
        <f t="shared" si="25"/>
        <v/>
      </c>
    </row>
    <row r="685" spans="12:14" x14ac:dyDescent="0.25">
      <c r="L685" s="4" t="str">
        <f>TRIM(RIGHT(SUBSTITUTE(TRIM(RIGHT(SUBSTITUTE(Candidate!B679,"/",REPT(" ",100)),100)),"\",REPT(" ",100)),100))</f>
        <v/>
      </c>
      <c r="M685" s="4" t="str">
        <f t="shared" si="24"/>
        <v/>
      </c>
      <c r="N685" s="4" t="str">
        <f t="shared" si="25"/>
        <v/>
      </c>
    </row>
    <row r="686" spans="12:14" x14ac:dyDescent="0.25">
      <c r="L686" s="4" t="str">
        <f>TRIM(RIGHT(SUBSTITUTE(TRIM(RIGHT(SUBSTITUTE(Candidate!B680,"/",REPT(" ",100)),100)),"\",REPT(" ",100)),100))</f>
        <v/>
      </c>
      <c r="M686" s="4" t="str">
        <f t="shared" si="24"/>
        <v/>
      </c>
      <c r="N686" s="4" t="str">
        <f t="shared" si="25"/>
        <v/>
      </c>
    </row>
    <row r="687" spans="12:14" x14ac:dyDescent="0.25">
      <c r="L687" s="4" t="str">
        <f>TRIM(RIGHT(SUBSTITUTE(TRIM(RIGHT(SUBSTITUTE(Candidate!B681,"/",REPT(" ",100)),100)),"\",REPT(" ",100)),100))</f>
        <v/>
      </c>
      <c r="M687" s="4" t="str">
        <f t="shared" si="24"/>
        <v/>
      </c>
      <c r="N687" s="4" t="str">
        <f t="shared" si="25"/>
        <v/>
      </c>
    </row>
    <row r="688" spans="12:14" x14ac:dyDescent="0.25">
      <c r="L688" s="4" t="str">
        <f>TRIM(RIGHT(SUBSTITUTE(TRIM(RIGHT(SUBSTITUTE(Candidate!B682,"/",REPT(" ",100)),100)),"\",REPT(" ",100)),100))</f>
        <v/>
      </c>
      <c r="M688" s="4" t="str">
        <f t="shared" si="24"/>
        <v/>
      </c>
      <c r="N688" s="4" t="str">
        <f t="shared" si="25"/>
        <v/>
      </c>
    </row>
    <row r="689" spans="12:14" x14ac:dyDescent="0.25">
      <c r="L689" s="4" t="str">
        <f>TRIM(RIGHT(SUBSTITUTE(TRIM(RIGHT(SUBSTITUTE(Candidate!B683,"/",REPT(" ",100)),100)),"\",REPT(" ",100)),100))</f>
        <v/>
      </c>
      <c r="M689" s="4" t="str">
        <f t="shared" si="24"/>
        <v/>
      </c>
      <c r="N689" s="4" t="str">
        <f t="shared" si="25"/>
        <v/>
      </c>
    </row>
    <row r="690" spans="12:14" x14ac:dyDescent="0.25">
      <c r="L690" s="4" t="str">
        <f>TRIM(RIGHT(SUBSTITUTE(TRIM(RIGHT(SUBSTITUTE(Candidate!B684,"/",REPT(" ",100)),100)),"\",REPT(" ",100)),100))</f>
        <v/>
      </c>
      <c r="M690" s="4" t="str">
        <f t="shared" si="24"/>
        <v/>
      </c>
      <c r="N690" s="4" t="str">
        <f t="shared" si="25"/>
        <v/>
      </c>
    </row>
    <row r="691" spans="12:14" x14ac:dyDescent="0.25">
      <c r="L691" s="4" t="str">
        <f>TRIM(RIGHT(SUBSTITUTE(TRIM(RIGHT(SUBSTITUTE(Candidate!B685,"/",REPT(" ",100)),100)),"\",REPT(" ",100)),100))</f>
        <v/>
      </c>
      <c r="M691" s="4" t="str">
        <f t="shared" si="24"/>
        <v/>
      </c>
      <c r="N691" s="4" t="str">
        <f t="shared" si="25"/>
        <v/>
      </c>
    </row>
    <row r="692" spans="12:14" x14ac:dyDescent="0.25">
      <c r="L692" s="4" t="str">
        <f>TRIM(RIGHT(SUBSTITUTE(TRIM(RIGHT(SUBSTITUTE(Candidate!B686,"/",REPT(" ",100)),100)),"\",REPT(" ",100)),100))</f>
        <v/>
      </c>
      <c r="M692" s="4" t="str">
        <f t="shared" si="24"/>
        <v/>
      </c>
      <c r="N692" s="4" t="str">
        <f t="shared" si="25"/>
        <v/>
      </c>
    </row>
    <row r="693" spans="12:14" x14ac:dyDescent="0.25">
      <c r="L693" s="4" t="str">
        <f>TRIM(RIGHT(SUBSTITUTE(TRIM(RIGHT(SUBSTITUTE(Candidate!B687,"/",REPT(" ",100)),100)),"\",REPT(" ",100)),100))</f>
        <v/>
      </c>
      <c r="M693" s="4" t="str">
        <f t="shared" si="24"/>
        <v/>
      </c>
      <c r="N693" s="4" t="str">
        <f t="shared" si="25"/>
        <v/>
      </c>
    </row>
    <row r="694" spans="12:14" x14ac:dyDescent="0.25">
      <c r="L694" s="4" t="str">
        <f>TRIM(RIGHT(SUBSTITUTE(TRIM(RIGHT(SUBSTITUTE(Candidate!B688,"/",REPT(" ",100)),100)),"\",REPT(" ",100)),100))</f>
        <v/>
      </c>
      <c r="M694" s="4" t="str">
        <f t="shared" si="24"/>
        <v/>
      </c>
      <c r="N694" s="4" t="str">
        <f t="shared" si="25"/>
        <v/>
      </c>
    </row>
    <row r="695" spans="12:14" x14ac:dyDescent="0.25">
      <c r="L695" s="4" t="str">
        <f>TRIM(RIGHT(SUBSTITUTE(TRIM(RIGHT(SUBSTITUTE(Candidate!B689,"/",REPT(" ",100)),100)),"\",REPT(" ",100)),100))</f>
        <v/>
      </c>
      <c r="M695" s="4" t="str">
        <f t="shared" si="24"/>
        <v/>
      </c>
      <c r="N695" s="4" t="str">
        <f t="shared" si="25"/>
        <v/>
      </c>
    </row>
    <row r="696" spans="12:14" x14ac:dyDescent="0.25">
      <c r="L696" s="4" t="str">
        <f>TRIM(RIGHT(SUBSTITUTE(TRIM(RIGHT(SUBSTITUTE(Candidate!B690,"/",REPT(" ",100)),100)),"\",REPT(" ",100)),100))</f>
        <v/>
      </c>
      <c r="M696" s="4" t="str">
        <f t="shared" si="24"/>
        <v/>
      </c>
      <c r="N696" s="4" t="str">
        <f t="shared" si="25"/>
        <v/>
      </c>
    </row>
    <row r="697" spans="12:14" x14ac:dyDescent="0.25">
      <c r="L697" s="4" t="str">
        <f>TRIM(RIGHT(SUBSTITUTE(TRIM(RIGHT(SUBSTITUTE(Candidate!B691,"/",REPT(" ",100)),100)),"\",REPT(" ",100)),100))</f>
        <v/>
      </c>
      <c r="M697" s="4" t="str">
        <f t="shared" si="24"/>
        <v/>
      </c>
      <c r="N697" s="4" t="str">
        <f t="shared" si="25"/>
        <v/>
      </c>
    </row>
    <row r="698" spans="12:14" x14ac:dyDescent="0.25">
      <c r="L698" s="4" t="str">
        <f>TRIM(RIGHT(SUBSTITUTE(TRIM(RIGHT(SUBSTITUTE(Candidate!B692,"/",REPT(" ",100)),100)),"\",REPT(" ",100)),100))</f>
        <v/>
      </c>
      <c r="M698" s="4" t="str">
        <f t="shared" si="24"/>
        <v/>
      </c>
      <c r="N698" s="4" t="str">
        <f t="shared" si="25"/>
        <v/>
      </c>
    </row>
    <row r="699" spans="12:14" x14ac:dyDescent="0.25">
      <c r="L699" s="4" t="str">
        <f>TRIM(RIGHT(SUBSTITUTE(TRIM(RIGHT(SUBSTITUTE(Candidate!B693,"/",REPT(" ",100)),100)),"\",REPT(" ",100)),100))</f>
        <v/>
      </c>
      <c r="M699" s="4" t="str">
        <f t="shared" si="24"/>
        <v/>
      </c>
      <c r="N699" s="4" t="str">
        <f t="shared" si="25"/>
        <v/>
      </c>
    </row>
    <row r="700" spans="12:14" x14ac:dyDescent="0.25">
      <c r="L700" s="4" t="str">
        <f>TRIM(RIGHT(SUBSTITUTE(TRIM(RIGHT(SUBSTITUTE(Candidate!B694,"/",REPT(" ",100)),100)),"\",REPT(" ",100)),100))</f>
        <v/>
      </c>
      <c r="M700" s="4" t="str">
        <f t="shared" si="24"/>
        <v/>
      </c>
      <c r="N700" s="4" t="str">
        <f t="shared" si="25"/>
        <v/>
      </c>
    </row>
    <row r="701" spans="12:14" x14ac:dyDescent="0.25">
      <c r="N701" t="str">
        <f>IF(LEFT(RIGHT(Candidate!CN411,2),1)&lt;&gt;"/",RIGHT(Candidate!CN411,6),INDEX(CandidateFileArray,MATCH(RIGHT(Candidate!CN411,8),CandidateFileList,0),2))</f>
        <v/>
      </c>
    </row>
    <row r="702" spans="12:14" x14ac:dyDescent="0.25">
      <c r="N702" t="str">
        <f>IF(LEFT(RIGHT(Candidate!CN412,2),1)&lt;&gt;"/",RIGHT(Candidate!CN412,6),INDEX(CandidateFileArray,MATCH(RIGHT(Candidate!CN412,8),CandidateFileList,0),2))</f>
        <v/>
      </c>
    </row>
    <row r="703" spans="12:14" x14ac:dyDescent="0.25">
      <c r="N703" t="str">
        <f>IF(LEFT(RIGHT(Candidate!CN413,2),1)&lt;&gt;"/",RIGHT(Candidate!CN413,6),INDEX(CandidateFileArray,MATCH(RIGHT(Candidate!CN413,8),CandidateFileList,0),2))</f>
        <v/>
      </c>
    </row>
    <row r="704" spans="12:14" x14ac:dyDescent="0.25">
      <c r="N704" t="str">
        <f>IF(LEFT(RIGHT(Candidate!CN414,2),1)&lt;&gt;"/",RIGHT(Candidate!CN414,6),INDEX(CandidateFileArray,MATCH(RIGHT(Candidate!CN414,8),CandidateFileList,0),2))</f>
        <v/>
      </c>
    </row>
    <row r="705" spans="14:14" x14ac:dyDescent="0.25">
      <c r="N705" t="str">
        <f>IF(LEFT(RIGHT(Candidate!CN415,2),1)&lt;&gt;"/",RIGHT(Candidate!CN415,6),INDEX(CandidateFileArray,MATCH(RIGHT(Candidate!CN415,8),CandidateFileList,0),2))</f>
        <v/>
      </c>
    </row>
    <row r="706" spans="14:14" x14ac:dyDescent="0.25">
      <c r="N706" t="str">
        <f>IF(LEFT(RIGHT(Candidate!CN416,2),1)&lt;&gt;"/",RIGHT(Candidate!CN416,6),INDEX(CandidateFileArray,MATCH(RIGHT(Candidate!CN416,8),CandidateFileList,0),2))</f>
        <v/>
      </c>
    </row>
    <row r="707" spans="14:14" x14ac:dyDescent="0.25">
      <c r="N707" t="str">
        <f>IF(LEFT(RIGHT(Candidate!CN417,2),1)&lt;&gt;"/",RIGHT(Candidate!CN417,6),INDEX(CandidateFileArray,MATCH(RIGHT(Candidate!CN417,8),CandidateFileList,0),2))</f>
        <v/>
      </c>
    </row>
    <row r="708" spans="14:14" x14ac:dyDescent="0.25">
      <c r="N708" t="str">
        <f>IF(LEFT(RIGHT(Candidate!CN418,2),1)&lt;&gt;"/",RIGHT(Candidate!CN418,6),INDEX(CandidateFileArray,MATCH(RIGHT(Candidate!CN418,8),CandidateFileList,0),2))</f>
        <v/>
      </c>
    </row>
    <row r="709" spans="14:14" x14ac:dyDescent="0.25">
      <c r="N709" t="str">
        <f>IF(LEFT(RIGHT(Candidate!CN419,2),1)&lt;&gt;"/",RIGHT(Candidate!CN419,6),INDEX(CandidateFileArray,MATCH(RIGHT(Candidate!CN419,8),CandidateFileList,0),2))</f>
        <v/>
      </c>
    </row>
    <row r="710" spans="14:14" x14ac:dyDescent="0.25">
      <c r="N710" t="str">
        <f>IF(LEFT(RIGHT(Candidate!CN420,2),1)&lt;&gt;"/",RIGHT(Candidate!CN420,6),INDEX(CandidateFileArray,MATCH(RIGHT(Candidate!CN420,8),CandidateFileList,0),2))</f>
        <v/>
      </c>
    </row>
    <row r="711" spans="14:14" x14ac:dyDescent="0.25">
      <c r="N711" t="str">
        <f>IF(LEFT(RIGHT(Candidate!CN421,2),1)&lt;&gt;"/",RIGHT(Candidate!CN421,6),INDEX(CandidateFileArray,MATCH(RIGHT(Candidate!CN421,8),CandidateFileList,0),2))</f>
        <v/>
      </c>
    </row>
    <row r="712" spans="14:14" x14ac:dyDescent="0.25">
      <c r="N712" t="str">
        <f>IF(LEFT(RIGHT(Candidate!CN422,2),1)&lt;&gt;"/",RIGHT(Candidate!CN422,6),INDEX(CandidateFileArray,MATCH(RIGHT(Candidate!CN422,8),CandidateFileList,0),2))</f>
        <v/>
      </c>
    </row>
    <row r="713" spans="14:14" x14ac:dyDescent="0.25">
      <c r="N713" t="str">
        <f>IF(LEFT(RIGHT(Candidate!CN423,2),1)&lt;&gt;"/",RIGHT(Candidate!CN423,6),INDEX(CandidateFileArray,MATCH(RIGHT(Candidate!CN423,8),CandidateFileList,0),2))</f>
        <v/>
      </c>
    </row>
    <row r="714" spans="14:14" x14ac:dyDescent="0.25">
      <c r="N714" t="str">
        <f>IF(LEFT(RIGHT(Candidate!CN424,2),1)&lt;&gt;"/",RIGHT(Candidate!CN424,6),INDEX(CandidateFileArray,MATCH(RIGHT(Candidate!CN424,8),CandidateFileList,0),2))</f>
        <v/>
      </c>
    </row>
    <row r="715" spans="14:14" x14ac:dyDescent="0.25">
      <c r="N715" t="str">
        <f>IF(LEFT(RIGHT(Candidate!CN425,2),1)&lt;&gt;"/",RIGHT(Candidate!CN425,6),INDEX(CandidateFileArray,MATCH(RIGHT(Candidate!CN425,8),CandidateFileList,0),2))</f>
        <v/>
      </c>
    </row>
    <row r="716" spans="14:14" x14ac:dyDescent="0.25">
      <c r="N716" t="str">
        <f>IF(LEFT(RIGHT(Candidate!CN426,2),1)&lt;&gt;"/",RIGHT(Candidate!CN426,6),INDEX(CandidateFileArray,MATCH(RIGHT(Candidate!CN426,8),CandidateFileList,0),2))</f>
        <v/>
      </c>
    </row>
    <row r="717" spans="14:14" x14ac:dyDescent="0.25">
      <c r="N717" t="str">
        <f>IF(LEFT(RIGHT(Candidate!CN427,2),1)&lt;&gt;"/",RIGHT(Candidate!CN427,6),INDEX(CandidateFileArray,MATCH(RIGHT(Candidate!CN427,8),CandidateFileList,0),2))</f>
        <v/>
      </c>
    </row>
    <row r="718" spans="14:14" x14ac:dyDescent="0.25">
      <c r="N718" t="str">
        <f>IF(LEFT(RIGHT(Candidate!CN428,2),1)&lt;&gt;"/",RIGHT(Candidate!CN428,6),INDEX(CandidateFileArray,MATCH(RIGHT(Candidate!CN428,8),CandidateFileList,0),2))</f>
        <v/>
      </c>
    </row>
    <row r="719" spans="14:14" x14ac:dyDescent="0.25">
      <c r="N719" t="str">
        <f>IF(LEFT(RIGHT(Candidate!CN429,2),1)&lt;&gt;"/",RIGHT(Candidate!CN429,6),INDEX(CandidateFileArray,MATCH(RIGHT(Candidate!CN429,8),CandidateFileList,0),2))</f>
        <v/>
      </c>
    </row>
    <row r="720" spans="14:14" x14ac:dyDescent="0.25">
      <c r="N720" t="str">
        <f>IF(LEFT(RIGHT(Candidate!CN430,2),1)&lt;&gt;"/",RIGHT(Candidate!CN430,6),INDEX(CandidateFileArray,MATCH(RIGHT(Candidate!CN430,8),CandidateFileList,0),2))</f>
        <v/>
      </c>
    </row>
    <row r="721" spans="14:14" x14ac:dyDescent="0.25">
      <c r="N721" t="str">
        <f>IF(LEFT(RIGHT(Candidate!CN431,2),1)&lt;&gt;"/",RIGHT(Candidate!CN431,6),INDEX(CandidateFileArray,MATCH(RIGHT(Candidate!CN431,8),CandidateFileList,0),2))</f>
        <v/>
      </c>
    </row>
    <row r="722" spans="14:14" x14ac:dyDescent="0.25">
      <c r="N722" t="str">
        <f>IF(LEFT(RIGHT(Candidate!CN432,2),1)&lt;&gt;"/",RIGHT(Candidate!CN432,6),INDEX(CandidateFileArray,MATCH(RIGHT(Candidate!CN432,8),CandidateFileList,0),2))</f>
        <v/>
      </c>
    </row>
    <row r="723" spans="14:14" x14ac:dyDescent="0.25">
      <c r="N723" t="str">
        <f>IF(LEFT(RIGHT(Candidate!CN433,2),1)&lt;&gt;"/",RIGHT(Candidate!CN433,6),INDEX(CandidateFileArray,MATCH(RIGHT(Candidate!CN433,8),CandidateFileList,0),2))</f>
        <v/>
      </c>
    </row>
    <row r="724" spans="14:14" x14ac:dyDescent="0.25">
      <c r="N724" t="str">
        <f>IF(LEFT(RIGHT(Candidate!CN434,2),1)&lt;&gt;"/",RIGHT(Candidate!CN434,6),INDEX(CandidateFileArray,MATCH(RIGHT(Candidate!CN434,8),CandidateFileList,0),2))</f>
        <v/>
      </c>
    </row>
    <row r="725" spans="14:14" x14ac:dyDescent="0.25">
      <c r="N725" t="str">
        <f>IF(LEFT(RIGHT(Candidate!CN435,2),1)&lt;&gt;"/",RIGHT(Candidate!CN435,6),INDEX(CandidateFileArray,MATCH(RIGHT(Candidate!CN435,8),CandidateFileList,0),2))</f>
        <v/>
      </c>
    </row>
    <row r="726" spans="14:14" x14ac:dyDescent="0.25">
      <c r="N726" t="str">
        <f>IF(LEFT(RIGHT(Candidate!CN436,2),1)&lt;&gt;"/",RIGHT(Candidate!CN436,6),INDEX(CandidateFileArray,MATCH(RIGHT(Candidate!CN436,8),CandidateFileList,0),2))</f>
        <v/>
      </c>
    </row>
    <row r="727" spans="14:14" x14ac:dyDescent="0.25">
      <c r="N727" t="str">
        <f>IF(LEFT(RIGHT(Candidate!CN437,2),1)&lt;&gt;"/",RIGHT(Candidate!CN437,6),INDEX(CandidateFileArray,MATCH(RIGHT(Candidate!CN437,8),CandidateFileList,0),2))</f>
        <v/>
      </c>
    </row>
    <row r="728" spans="14:14" x14ac:dyDescent="0.25">
      <c r="N728" t="str">
        <f>IF(LEFT(RIGHT(Candidate!CN438,2),1)&lt;&gt;"/",RIGHT(Candidate!CN438,6),INDEX(CandidateFileArray,MATCH(RIGHT(Candidate!CN438,8),CandidateFileList,0),2))</f>
        <v/>
      </c>
    </row>
    <row r="729" spans="14:14" x14ac:dyDescent="0.25">
      <c r="N729" t="str">
        <f>IF(LEFT(RIGHT(Candidate!CN439,2),1)&lt;&gt;"/",RIGHT(Candidate!CN439,6),INDEX(CandidateFileArray,MATCH(RIGHT(Candidate!CN439,8),CandidateFileList,0),2))</f>
        <v/>
      </c>
    </row>
    <row r="730" spans="14:14" x14ac:dyDescent="0.25">
      <c r="N730" t="str">
        <f>IF(LEFT(RIGHT(Candidate!CN440,2),1)&lt;&gt;"/",RIGHT(Candidate!CN440,6),INDEX(CandidateFileArray,MATCH(RIGHT(Candidate!CN440,8),CandidateFileList,0),2))</f>
        <v/>
      </c>
    </row>
    <row r="731" spans="14:14" x14ac:dyDescent="0.25">
      <c r="N731" t="str">
        <f>IF(LEFT(RIGHT(Candidate!CN441,2),1)&lt;&gt;"/",RIGHT(Candidate!CN441,6),INDEX(CandidateFileArray,MATCH(RIGHT(Candidate!CN441,8),CandidateFileList,0),2))</f>
        <v/>
      </c>
    </row>
    <row r="732" spans="14:14" x14ac:dyDescent="0.25">
      <c r="N732" t="str">
        <f>IF(LEFT(RIGHT(Candidate!CN442,2),1)&lt;&gt;"/",RIGHT(Candidate!CN442,6),INDEX(CandidateFileArray,MATCH(RIGHT(Candidate!CN442,8),CandidateFileList,0),2))</f>
        <v/>
      </c>
    </row>
    <row r="733" spans="14:14" x14ac:dyDescent="0.25">
      <c r="N733" t="str">
        <f>IF(LEFT(RIGHT(Candidate!CN443,2),1)&lt;&gt;"/",RIGHT(Candidate!CN443,6),INDEX(CandidateFileArray,MATCH(RIGHT(Candidate!CN443,8),CandidateFileList,0),2))</f>
        <v/>
      </c>
    </row>
    <row r="734" spans="14:14" x14ac:dyDescent="0.25">
      <c r="N734" t="str">
        <f>IF(LEFT(RIGHT(Candidate!CN444,2),1)&lt;&gt;"/",RIGHT(Candidate!CN444,6),INDEX(CandidateFileArray,MATCH(RIGHT(Candidate!CN444,8),CandidateFileList,0),2))</f>
        <v/>
      </c>
    </row>
    <row r="735" spans="14:14" x14ac:dyDescent="0.25">
      <c r="N735" t="str">
        <f>IF(LEFT(RIGHT(Candidate!CN445,2),1)&lt;&gt;"/",RIGHT(Candidate!CN445,6),INDEX(CandidateFileArray,MATCH(RIGHT(Candidate!CN445,8),CandidateFileList,0),2))</f>
        <v/>
      </c>
    </row>
    <row r="736" spans="14:14" x14ac:dyDescent="0.25">
      <c r="N736" t="str">
        <f>IF(LEFT(RIGHT(Candidate!CN446,2),1)&lt;&gt;"/",RIGHT(Candidate!CN446,6),INDEX(CandidateFileArray,MATCH(RIGHT(Candidate!CN446,8),CandidateFileList,0),2))</f>
        <v/>
      </c>
    </row>
    <row r="737" spans="14:14" x14ac:dyDescent="0.25">
      <c r="N737" t="str">
        <f>IF(LEFT(RIGHT(Candidate!CN447,2),1)&lt;&gt;"/",RIGHT(Candidate!CN447,6),INDEX(CandidateFileArray,MATCH(RIGHT(Candidate!CN447,8),CandidateFileList,0),2))</f>
        <v/>
      </c>
    </row>
    <row r="738" spans="14:14" x14ac:dyDescent="0.25">
      <c r="N738" t="str">
        <f>IF(LEFT(RIGHT(Candidate!CN448,2),1)&lt;&gt;"/",RIGHT(Candidate!CN448,6),INDEX(CandidateFileArray,MATCH(RIGHT(Candidate!CN448,8),CandidateFileList,0),2))</f>
        <v/>
      </c>
    </row>
    <row r="739" spans="14:14" x14ac:dyDescent="0.25">
      <c r="N739" t="str">
        <f>IF(LEFT(RIGHT(Candidate!CN449,2),1)&lt;&gt;"/",RIGHT(Candidate!CN449,6),INDEX(CandidateFileArray,MATCH(RIGHT(Candidate!CN449,8),CandidateFileList,0),2))</f>
        <v/>
      </c>
    </row>
    <row r="740" spans="14:14" x14ac:dyDescent="0.25">
      <c r="N740" t="str">
        <f>IF(LEFT(RIGHT(Candidate!CN450,2),1)&lt;&gt;"/",RIGHT(Candidate!CN450,6),INDEX(CandidateFileArray,MATCH(RIGHT(Candidate!CN450,8),CandidateFileList,0),2))</f>
        <v/>
      </c>
    </row>
    <row r="741" spans="14:14" x14ac:dyDescent="0.25">
      <c r="N741" t="str">
        <f>IF(LEFT(RIGHT(Candidate!CN451,2),1)&lt;&gt;"/",RIGHT(Candidate!CN451,6),INDEX(CandidateFileArray,MATCH(RIGHT(Candidate!CN451,8),CandidateFileList,0),2))</f>
        <v/>
      </c>
    </row>
    <row r="742" spans="14:14" x14ac:dyDescent="0.25">
      <c r="N742" t="str">
        <f>IF(LEFT(RIGHT(Candidate!CN452,2),1)&lt;&gt;"/",RIGHT(Candidate!CN452,6),INDEX(CandidateFileArray,MATCH(RIGHT(Candidate!CN452,8),CandidateFileList,0),2))</f>
        <v/>
      </c>
    </row>
    <row r="743" spans="14:14" x14ac:dyDescent="0.25">
      <c r="N743" t="str">
        <f>IF(LEFT(RIGHT(Candidate!CN453,2),1)&lt;&gt;"/",RIGHT(Candidate!CN453,6),INDEX(CandidateFileArray,MATCH(RIGHT(Candidate!CN453,8),CandidateFileList,0),2))</f>
        <v/>
      </c>
    </row>
    <row r="744" spans="14:14" x14ac:dyDescent="0.25">
      <c r="N744" t="str">
        <f>IF(LEFT(RIGHT(Candidate!CN454,2),1)&lt;&gt;"/",RIGHT(Candidate!CN454,6),INDEX(CandidateFileArray,MATCH(RIGHT(Candidate!CN454,8),CandidateFileList,0),2))</f>
        <v/>
      </c>
    </row>
    <row r="745" spans="14:14" x14ac:dyDescent="0.25">
      <c r="N745" t="str">
        <f>IF(LEFT(RIGHT(Candidate!CN455,2),1)&lt;&gt;"/",RIGHT(Candidate!CN455,6),INDEX(CandidateFileArray,MATCH(RIGHT(Candidate!CN455,8),CandidateFileList,0),2))</f>
        <v/>
      </c>
    </row>
    <row r="746" spans="14:14" x14ac:dyDescent="0.25">
      <c r="N746" t="str">
        <f>IF(LEFT(RIGHT(Candidate!CN456,2),1)&lt;&gt;"/",RIGHT(Candidate!CN456,6),INDEX(CandidateFileArray,MATCH(RIGHT(Candidate!CN456,8),CandidateFileList,0),2))</f>
        <v/>
      </c>
    </row>
    <row r="747" spans="14:14" x14ac:dyDescent="0.25">
      <c r="N747" t="str">
        <f>IF(LEFT(RIGHT(Candidate!CN457,2),1)&lt;&gt;"/",RIGHT(Candidate!CN457,6),INDEX(CandidateFileArray,MATCH(RIGHT(Candidate!CN457,8),CandidateFileList,0),2))</f>
        <v/>
      </c>
    </row>
    <row r="748" spans="14:14" x14ac:dyDescent="0.25">
      <c r="N748" t="str">
        <f>IF(LEFT(RIGHT(Candidate!CN458,2),1)&lt;&gt;"/",RIGHT(Candidate!CN458,6),INDEX(CandidateFileArray,MATCH(RIGHT(Candidate!CN458,8),CandidateFileList,0),2))</f>
        <v/>
      </c>
    </row>
    <row r="749" spans="14:14" x14ac:dyDescent="0.25">
      <c r="N749" t="str">
        <f>IF(LEFT(RIGHT(Candidate!CN459,2),1)&lt;&gt;"/",RIGHT(Candidate!CN459,6),INDEX(CandidateFileArray,MATCH(RIGHT(Candidate!CN459,8),CandidateFileList,0),2))</f>
        <v/>
      </c>
    </row>
    <row r="750" spans="14:14" x14ac:dyDescent="0.25">
      <c r="N750" t="str">
        <f>IF(LEFT(RIGHT(Candidate!CN460,2),1)&lt;&gt;"/",RIGHT(Candidate!CN460,6),INDEX(CandidateFileArray,MATCH(RIGHT(Candidate!CN460,8),CandidateFileList,0),2))</f>
        <v/>
      </c>
    </row>
    <row r="751" spans="14:14" x14ac:dyDescent="0.25">
      <c r="N751" t="str">
        <f>IF(LEFT(RIGHT(Candidate!CN461,2),1)&lt;&gt;"/",RIGHT(Candidate!CN461,6),INDEX(CandidateFileArray,MATCH(RIGHT(Candidate!CN461,8),CandidateFileList,0),2))</f>
        <v/>
      </c>
    </row>
    <row r="752" spans="14:14" x14ac:dyDescent="0.25">
      <c r="N752" t="str">
        <f>IF(LEFT(RIGHT(Candidate!CN462,2),1)&lt;&gt;"/",RIGHT(Candidate!CN462,6),INDEX(CandidateFileArray,MATCH(RIGHT(Candidate!CN462,8),CandidateFileList,0),2))</f>
        <v/>
      </c>
    </row>
    <row r="753" spans="14:14" x14ac:dyDescent="0.25">
      <c r="N753" t="str">
        <f>IF(LEFT(RIGHT(Candidate!CN463,2),1)&lt;&gt;"/",RIGHT(Candidate!CN463,6),INDEX(CandidateFileArray,MATCH(RIGHT(Candidate!CN463,8),CandidateFileList,0),2))</f>
        <v/>
      </c>
    </row>
    <row r="754" spans="14:14" x14ac:dyDescent="0.25">
      <c r="N754" t="str">
        <f>IF(LEFT(RIGHT(Candidate!CN464,2),1)&lt;&gt;"/",RIGHT(Candidate!CN464,6),INDEX(CandidateFileArray,MATCH(RIGHT(Candidate!CN464,8),CandidateFileList,0),2))</f>
        <v/>
      </c>
    </row>
    <row r="755" spans="14:14" x14ac:dyDescent="0.25">
      <c r="N755" t="str">
        <f>IF(LEFT(RIGHT(Candidate!CN465,2),1)&lt;&gt;"/",RIGHT(Candidate!CN465,6),INDEX(CandidateFileArray,MATCH(RIGHT(Candidate!CN465,8),CandidateFileList,0),2))</f>
        <v/>
      </c>
    </row>
    <row r="756" spans="14:14" x14ac:dyDescent="0.25">
      <c r="N756" t="str">
        <f>IF(LEFT(RIGHT(Candidate!CN466,2),1)&lt;&gt;"/",RIGHT(Candidate!CN466,6),INDEX(CandidateFileArray,MATCH(RIGHT(Candidate!CN466,8),CandidateFileList,0),2))</f>
        <v/>
      </c>
    </row>
    <row r="757" spans="14:14" x14ac:dyDescent="0.25">
      <c r="N757" t="str">
        <f>IF(LEFT(RIGHT(Candidate!CN467,2),1)&lt;&gt;"/",RIGHT(Candidate!CN467,6),INDEX(CandidateFileArray,MATCH(RIGHT(Candidate!CN467,8),CandidateFileList,0),2))</f>
        <v/>
      </c>
    </row>
    <row r="758" spans="14:14" x14ac:dyDescent="0.25">
      <c r="N758" t="str">
        <f>IF(LEFT(RIGHT(Candidate!CN468,2),1)&lt;&gt;"/",RIGHT(Candidate!CN468,6),INDEX(CandidateFileArray,MATCH(RIGHT(Candidate!CN468,8),CandidateFileList,0),2))</f>
        <v/>
      </c>
    </row>
    <row r="759" spans="14:14" x14ac:dyDescent="0.25">
      <c r="N759" t="str">
        <f>IF(LEFT(RIGHT(Candidate!CN469,2),1)&lt;&gt;"/",RIGHT(Candidate!CN469,6),INDEX(CandidateFileArray,MATCH(RIGHT(Candidate!CN469,8),CandidateFileList,0),2))</f>
        <v/>
      </c>
    </row>
    <row r="760" spans="14:14" x14ac:dyDescent="0.25">
      <c r="N760" t="str">
        <f>IF(LEFT(RIGHT(Candidate!CN470,2),1)&lt;&gt;"/",RIGHT(Candidate!CN470,6),INDEX(CandidateFileArray,MATCH(RIGHT(Candidate!CN470,8),CandidateFileList,0),2))</f>
        <v/>
      </c>
    </row>
    <row r="761" spans="14:14" x14ac:dyDescent="0.25">
      <c r="N761" t="str">
        <f>IF(LEFT(RIGHT(Candidate!CN471,2),1)&lt;&gt;"/",RIGHT(Candidate!CN471,6),INDEX(CandidateFileArray,MATCH(RIGHT(Candidate!CN471,8),CandidateFileList,0),2))</f>
        <v/>
      </c>
    </row>
    <row r="762" spans="14:14" x14ac:dyDescent="0.25">
      <c r="N762" t="str">
        <f>IF(LEFT(RIGHT(Candidate!CN472,2),1)&lt;&gt;"/",RIGHT(Candidate!CN472,6),INDEX(CandidateFileArray,MATCH(RIGHT(Candidate!CN472,8),CandidateFileList,0),2))</f>
        <v/>
      </c>
    </row>
    <row r="763" spans="14:14" x14ac:dyDescent="0.25">
      <c r="N763" t="str">
        <f>IF(LEFT(RIGHT(Candidate!CN473,2),1)&lt;&gt;"/",RIGHT(Candidate!CN473,6),INDEX(CandidateFileArray,MATCH(RIGHT(Candidate!CN473,8),CandidateFileList,0),2))</f>
        <v/>
      </c>
    </row>
    <row r="764" spans="14:14" x14ac:dyDescent="0.25">
      <c r="N764" t="str">
        <f>IF(LEFT(RIGHT(Candidate!CN474,2),1)&lt;&gt;"/",RIGHT(Candidate!CN474,6),INDEX(CandidateFileArray,MATCH(RIGHT(Candidate!CN474,8),CandidateFileList,0),2))</f>
        <v/>
      </c>
    </row>
    <row r="765" spans="14:14" x14ac:dyDescent="0.25">
      <c r="N765" t="str">
        <f>IF(LEFT(RIGHT(Candidate!CN475,2),1)&lt;&gt;"/",RIGHT(Candidate!CN475,6),INDEX(CandidateFileArray,MATCH(RIGHT(Candidate!CN475,8),CandidateFileList,0),2))</f>
        <v/>
      </c>
    </row>
    <row r="766" spans="14:14" x14ac:dyDescent="0.25">
      <c r="N766" t="str">
        <f>IF(LEFT(RIGHT(Candidate!CN476,2),1)&lt;&gt;"/",RIGHT(Candidate!CN476,6),INDEX(CandidateFileArray,MATCH(RIGHT(Candidate!CN476,8),CandidateFileList,0),2))</f>
        <v/>
      </c>
    </row>
    <row r="767" spans="14:14" x14ac:dyDescent="0.25">
      <c r="N767" t="str">
        <f>IF(LEFT(RIGHT(Candidate!CN477,2),1)&lt;&gt;"/",RIGHT(Candidate!CN477,6),INDEX(CandidateFileArray,MATCH(RIGHT(Candidate!CN477,8),CandidateFileList,0),2))</f>
        <v/>
      </c>
    </row>
    <row r="768" spans="14:14" x14ac:dyDescent="0.25">
      <c r="N768" t="str">
        <f>IF(LEFT(RIGHT(Candidate!CN478,2),1)&lt;&gt;"/",RIGHT(Candidate!CN478,6),INDEX(CandidateFileArray,MATCH(RIGHT(Candidate!CN478,8),CandidateFileList,0),2))</f>
        <v/>
      </c>
    </row>
    <row r="769" spans="14:14" x14ac:dyDescent="0.25">
      <c r="N769" t="str">
        <f>IF(LEFT(RIGHT(Candidate!CN479,2),1)&lt;&gt;"/",RIGHT(Candidate!CN479,6),INDEX(CandidateFileArray,MATCH(RIGHT(Candidate!CN479,8),CandidateFileList,0),2))</f>
        <v/>
      </c>
    </row>
    <row r="770" spans="14:14" x14ac:dyDescent="0.25">
      <c r="N770" t="str">
        <f>IF(LEFT(RIGHT(Candidate!CN480,2),1)&lt;&gt;"/",RIGHT(Candidate!CN480,6),INDEX(CandidateFileArray,MATCH(RIGHT(Candidate!CN480,8),CandidateFileList,0),2))</f>
        <v/>
      </c>
    </row>
    <row r="771" spans="14:14" x14ac:dyDescent="0.25">
      <c r="N771" t="str">
        <f>IF(LEFT(RIGHT(Candidate!CN481,2),1)&lt;&gt;"/",RIGHT(Candidate!CN481,6),INDEX(CandidateFileArray,MATCH(RIGHT(Candidate!CN481,8),CandidateFileList,0),2))</f>
        <v/>
      </c>
    </row>
    <row r="772" spans="14:14" x14ac:dyDescent="0.25">
      <c r="N772" t="str">
        <f>IF(LEFT(RIGHT(Candidate!CN482,2),1)&lt;&gt;"/",RIGHT(Candidate!CN482,6),INDEX(CandidateFileArray,MATCH(RIGHT(Candidate!CN482,8),CandidateFileList,0),2))</f>
        <v/>
      </c>
    </row>
    <row r="773" spans="14:14" x14ac:dyDescent="0.25">
      <c r="N773" t="str">
        <f>IF(LEFT(RIGHT(Candidate!CN483,2),1)&lt;&gt;"/",RIGHT(Candidate!CN483,6),INDEX(CandidateFileArray,MATCH(RIGHT(Candidate!CN483,8),CandidateFileList,0),2))</f>
        <v/>
      </c>
    </row>
    <row r="774" spans="14:14" x14ac:dyDescent="0.25">
      <c r="N774" t="str">
        <f>IF(LEFT(RIGHT(Candidate!CN484,2),1)&lt;&gt;"/",RIGHT(Candidate!CN484,6),INDEX(CandidateFileArray,MATCH(RIGHT(Candidate!CN484,8),CandidateFileList,0),2))</f>
        <v/>
      </c>
    </row>
    <row r="775" spans="14:14" x14ac:dyDescent="0.25">
      <c r="N775" t="str">
        <f>IF(LEFT(RIGHT(Candidate!CN485,2),1)&lt;&gt;"/",RIGHT(Candidate!CN485,6),INDEX(CandidateFileArray,MATCH(RIGHT(Candidate!CN485,8),CandidateFileList,0),2))</f>
        <v/>
      </c>
    </row>
    <row r="776" spans="14:14" x14ac:dyDescent="0.25">
      <c r="N776" t="str">
        <f>IF(LEFT(RIGHT(Candidate!CN486,2),1)&lt;&gt;"/",RIGHT(Candidate!CN486,6),INDEX(CandidateFileArray,MATCH(RIGHT(Candidate!CN486,8),CandidateFileList,0),2))</f>
        <v/>
      </c>
    </row>
    <row r="777" spans="14:14" x14ac:dyDescent="0.25">
      <c r="N777" t="str">
        <f>IF(LEFT(RIGHT(Candidate!CN487,2),1)&lt;&gt;"/",RIGHT(Candidate!CN487,6),INDEX(CandidateFileArray,MATCH(RIGHT(Candidate!CN487,8),CandidateFileList,0),2))</f>
        <v/>
      </c>
    </row>
    <row r="778" spans="14:14" x14ac:dyDescent="0.25">
      <c r="N778" t="str">
        <f>IF(LEFT(RIGHT(Candidate!CN488,2),1)&lt;&gt;"/",RIGHT(Candidate!CN488,6),INDEX(CandidateFileArray,MATCH(RIGHT(Candidate!CN488,8),CandidateFileList,0),2))</f>
        <v/>
      </c>
    </row>
    <row r="779" spans="14:14" x14ac:dyDescent="0.25">
      <c r="N779" t="str">
        <f>IF(LEFT(RIGHT(Candidate!CN489,2),1)&lt;&gt;"/",RIGHT(Candidate!CN489,6),INDEX(CandidateFileArray,MATCH(RIGHT(Candidate!CN489,8),CandidateFileList,0),2))</f>
        <v/>
      </c>
    </row>
    <row r="780" spans="14:14" x14ac:dyDescent="0.25">
      <c r="N780" t="str">
        <f>IF(LEFT(RIGHT(Candidate!CN490,2),1)&lt;&gt;"/",RIGHT(Candidate!CN490,6),INDEX(CandidateFileArray,MATCH(RIGHT(Candidate!CN490,8),CandidateFileList,0),2))</f>
        <v/>
      </c>
    </row>
    <row r="781" spans="14:14" x14ac:dyDescent="0.25">
      <c r="N781" t="str">
        <f>IF(LEFT(RIGHT(Candidate!CN491,2),1)&lt;&gt;"/",RIGHT(Candidate!CN491,6),INDEX(CandidateFileArray,MATCH(RIGHT(Candidate!CN491,8),CandidateFileList,0),2))</f>
        <v/>
      </c>
    </row>
    <row r="782" spans="14:14" x14ac:dyDescent="0.25">
      <c r="N782" t="str">
        <f>IF(LEFT(RIGHT(Candidate!CN492,2),1)&lt;&gt;"/",RIGHT(Candidate!CN492,6),INDEX(CandidateFileArray,MATCH(RIGHT(Candidate!CN492,8),CandidateFileList,0),2))</f>
        <v/>
      </c>
    </row>
    <row r="783" spans="14:14" x14ac:dyDescent="0.25">
      <c r="N783" t="str">
        <f>IF(LEFT(RIGHT(Candidate!CN493,2),1)&lt;&gt;"/",RIGHT(Candidate!CN493,6),INDEX(CandidateFileArray,MATCH(RIGHT(Candidate!CN493,8),CandidateFileList,0),2))</f>
        <v/>
      </c>
    </row>
    <row r="784" spans="14:14" x14ac:dyDescent="0.25">
      <c r="N784" t="str">
        <f>IF(LEFT(RIGHT(Candidate!CN494,2),1)&lt;&gt;"/",RIGHT(Candidate!CN494,6),INDEX(CandidateFileArray,MATCH(RIGHT(Candidate!CN494,8),CandidateFileList,0),2))</f>
        <v/>
      </c>
    </row>
    <row r="785" spans="14:14" x14ac:dyDescent="0.25">
      <c r="N785" t="str">
        <f>IF(LEFT(RIGHT(Candidate!CN495,2),1)&lt;&gt;"/",RIGHT(Candidate!CN495,6),INDEX(CandidateFileArray,MATCH(RIGHT(Candidate!CN495,8),CandidateFileList,0),2))</f>
        <v/>
      </c>
    </row>
    <row r="786" spans="14:14" x14ac:dyDescent="0.25">
      <c r="N786" t="str">
        <f>IF(LEFT(RIGHT(Candidate!CN496,2),1)&lt;&gt;"/",RIGHT(Candidate!CN496,6),INDEX(CandidateFileArray,MATCH(RIGHT(Candidate!CN496,8),CandidateFileList,0),2))</f>
        <v/>
      </c>
    </row>
    <row r="787" spans="14:14" x14ac:dyDescent="0.25">
      <c r="N787" t="str">
        <f>IF(LEFT(RIGHT(Candidate!CN497,2),1)&lt;&gt;"/",RIGHT(Candidate!CN497,6),INDEX(CandidateFileArray,MATCH(RIGHT(Candidate!CN497,8),CandidateFileList,0),2))</f>
        <v/>
      </c>
    </row>
    <row r="788" spans="14:14" x14ac:dyDescent="0.25">
      <c r="N788" t="str">
        <f>IF(LEFT(RIGHT(Candidate!CN498,2),1)&lt;&gt;"/",RIGHT(Candidate!CN498,6),INDEX(CandidateFileArray,MATCH(RIGHT(Candidate!CN498,8),CandidateFileList,0),2))</f>
        <v/>
      </c>
    </row>
    <row r="789" spans="14:14" x14ac:dyDescent="0.25">
      <c r="N789" t="str">
        <f>IF(LEFT(RIGHT(Candidate!CN499,2),1)&lt;&gt;"/",RIGHT(Candidate!CN499,6),INDEX(CandidateFileArray,MATCH(RIGHT(Candidate!CN499,8),CandidateFileList,0),2))</f>
        <v/>
      </c>
    </row>
    <row r="790" spans="14:14" x14ac:dyDescent="0.25">
      <c r="N790" t="str">
        <f>IF(LEFT(RIGHT(Candidate!CN500,2),1)&lt;&gt;"/",RIGHT(Candidate!CN500,6),INDEX(CandidateFileArray,MATCH(RIGHT(Candidate!CN500,8),CandidateFileList,0),2))</f>
        <v/>
      </c>
    </row>
    <row r="791" spans="14:14" x14ac:dyDescent="0.25">
      <c r="N791" t="str">
        <f>IF(LEFT(RIGHT(Candidate!CN501,2),1)&lt;&gt;"/",RIGHT(Candidate!CN501,6),INDEX(CandidateFileArray,MATCH(RIGHT(Candidate!CN501,8),CandidateFileList,0),2))</f>
        <v/>
      </c>
    </row>
    <row r="792" spans="14:14" x14ac:dyDescent="0.25">
      <c r="N792" t="str">
        <f>IF(LEFT(RIGHT(Candidate!CN502,2),1)&lt;&gt;"/",RIGHT(Candidate!CN502,6),INDEX(CandidateFileArray,MATCH(RIGHT(Candidate!CN502,8),CandidateFileList,0),2))</f>
        <v/>
      </c>
    </row>
    <row r="793" spans="14:14" x14ac:dyDescent="0.25">
      <c r="N793" t="str">
        <f>IF(LEFT(RIGHT(Candidate!CN503,2),1)&lt;&gt;"/",RIGHT(Candidate!CN503,6),INDEX(CandidateFileArray,MATCH(RIGHT(Candidate!CN503,8),CandidateFileList,0),2))</f>
        <v/>
      </c>
    </row>
    <row r="794" spans="14:14" x14ac:dyDescent="0.25">
      <c r="N794" t="str">
        <f>IF(LEFT(RIGHT(Candidate!CN504,2),1)&lt;&gt;"/",RIGHT(Candidate!CN504,6),INDEX(CandidateFileArray,MATCH(RIGHT(Candidate!CN504,8),CandidateFileList,0),2))</f>
        <v/>
      </c>
    </row>
    <row r="795" spans="14:14" x14ac:dyDescent="0.25">
      <c r="N795" t="str">
        <f>IF(LEFT(RIGHT(Candidate!CN505,2),1)&lt;&gt;"/",RIGHT(Candidate!CN505,6),INDEX(CandidateFileArray,MATCH(RIGHT(Candidate!CN505,8),CandidateFileList,0),2))</f>
        <v/>
      </c>
    </row>
    <row r="796" spans="14:14" x14ac:dyDescent="0.25">
      <c r="N796" t="str">
        <f>IF(LEFT(RIGHT(Candidate!CN506,2),1)&lt;&gt;"/",RIGHT(Candidate!CN506,6),INDEX(CandidateFileArray,MATCH(RIGHT(Candidate!CN506,8),CandidateFileList,0),2))</f>
        <v/>
      </c>
    </row>
    <row r="797" spans="14:14" x14ac:dyDescent="0.25">
      <c r="N797" t="str">
        <f>IF(LEFT(RIGHT(Candidate!CN507,2),1)&lt;&gt;"/",RIGHT(Candidate!CN507,6),INDEX(CandidateFileArray,MATCH(RIGHT(Candidate!CN507,8),CandidateFileList,0),2))</f>
        <v/>
      </c>
    </row>
    <row r="798" spans="14:14" x14ac:dyDescent="0.25">
      <c r="N798" t="str">
        <f>IF(LEFT(RIGHT(Candidate!CN508,2),1)&lt;&gt;"/",RIGHT(Candidate!CN508,6),INDEX(CandidateFileArray,MATCH(RIGHT(Candidate!CN508,8),CandidateFileList,0),2))</f>
        <v/>
      </c>
    </row>
    <row r="799" spans="14:14" x14ac:dyDescent="0.25">
      <c r="N799" t="str">
        <f>IF(LEFT(RIGHT(Candidate!CN509,2),1)&lt;&gt;"/",RIGHT(Candidate!CN509,6),INDEX(CandidateFileArray,MATCH(RIGHT(Candidate!CN509,8),CandidateFileList,0),2))</f>
        <v/>
      </c>
    </row>
    <row r="800" spans="14:14" x14ac:dyDescent="0.25">
      <c r="N800" t="str">
        <f>IF(LEFT(RIGHT(Candidate!CN510,2),1)&lt;&gt;"/",RIGHT(Candidate!CN510,6),INDEX(CandidateFileArray,MATCH(RIGHT(Candidate!CN510,8),CandidateFileList,0),2))</f>
        <v/>
      </c>
    </row>
    <row r="801" spans="14:14" x14ac:dyDescent="0.25">
      <c r="N801" t="str">
        <f>IF(LEFT(RIGHT(Candidate!CN511,2),1)&lt;&gt;"/",RIGHT(Candidate!CN511,6),INDEX(CandidateFileArray,MATCH(RIGHT(Candidate!CN511,8),CandidateFileList,0),2))</f>
        <v/>
      </c>
    </row>
    <row r="802" spans="14:14" x14ac:dyDescent="0.25">
      <c r="N802" t="str">
        <f>IF(LEFT(RIGHT(Candidate!CN512,2),1)&lt;&gt;"/",RIGHT(Candidate!CN512,6),INDEX(CandidateFileArray,MATCH(RIGHT(Candidate!CN512,8),CandidateFileList,0),2))</f>
        <v/>
      </c>
    </row>
    <row r="803" spans="14:14" x14ac:dyDescent="0.25">
      <c r="N803" t="str">
        <f>IF(LEFT(RIGHT(Candidate!CN513,2),1)&lt;&gt;"/",RIGHT(Candidate!CN513,6),INDEX(CandidateFileArray,MATCH(RIGHT(Candidate!CN513,8),CandidateFileList,0),2))</f>
        <v/>
      </c>
    </row>
    <row r="804" spans="14:14" x14ac:dyDescent="0.25">
      <c r="N804" t="str">
        <f>IF(LEFT(RIGHT(Candidate!CN514,2),1)&lt;&gt;"/",RIGHT(Candidate!CN514,6),INDEX(CandidateFileArray,MATCH(RIGHT(Candidate!CN514,8),CandidateFileList,0),2))</f>
        <v/>
      </c>
    </row>
    <row r="805" spans="14:14" x14ac:dyDescent="0.25">
      <c r="N805" t="str">
        <f>IF(LEFT(RIGHT(Candidate!CN515,2),1)&lt;&gt;"/",RIGHT(Candidate!CN515,6),INDEX(CandidateFileArray,MATCH(RIGHT(Candidate!CN515,8),CandidateFileList,0),2))</f>
        <v/>
      </c>
    </row>
    <row r="806" spans="14:14" x14ac:dyDescent="0.25">
      <c r="N806" t="str">
        <f>IF(LEFT(RIGHT(Candidate!CN516,2),1)&lt;&gt;"/",RIGHT(Candidate!CN516,6),INDEX(CandidateFileArray,MATCH(RIGHT(Candidate!CN516,8),CandidateFileList,0),2))</f>
        <v/>
      </c>
    </row>
    <row r="807" spans="14:14" x14ac:dyDescent="0.25">
      <c r="N807" t="str">
        <f>IF(LEFT(RIGHT(Candidate!CN517,2),1)&lt;&gt;"/",RIGHT(Candidate!CN517,6),INDEX(CandidateFileArray,MATCH(RIGHT(Candidate!CN517,8),CandidateFileList,0),2))</f>
        <v/>
      </c>
    </row>
    <row r="808" spans="14:14" x14ac:dyDescent="0.25">
      <c r="N808" t="str">
        <f>IF(LEFT(RIGHT(Candidate!CN518,2),1)&lt;&gt;"/",RIGHT(Candidate!CN518,6),INDEX(CandidateFileArray,MATCH(RIGHT(Candidate!CN518,8),CandidateFileList,0),2))</f>
        <v/>
      </c>
    </row>
    <row r="809" spans="14:14" x14ac:dyDescent="0.25">
      <c r="N809" t="str">
        <f>IF(LEFT(RIGHT(Candidate!CN519,2),1)&lt;&gt;"/",RIGHT(Candidate!CN519,6),INDEX(CandidateFileArray,MATCH(RIGHT(Candidate!CN519,8),CandidateFileList,0),2))</f>
        <v/>
      </c>
    </row>
    <row r="810" spans="14:14" x14ac:dyDescent="0.25">
      <c r="N810" t="str">
        <f>IF(LEFT(RIGHT(Candidate!CN520,2),1)&lt;&gt;"/",RIGHT(Candidate!CN520,6),INDEX(CandidateFileArray,MATCH(RIGHT(Candidate!CN520,8),CandidateFileList,0),2))</f>
        <v/>
      </c>
    </row>
    <row r="811" spans="14:14" x14ac:dyDescent="0.25">
      <c r="N811" t="str">
        <f>IF(LEFT(RIGHT(Candidate!CN521,2),1)&lt;&gt;"/",RIGHT(Candidate!CN521,6),INDEX(CandidateFileArray,MATCH(RIGHT(Candidate!CN521,8),CandidateFileList,0),2))</f>
        <v/>
      </c>
    </row>
    <row r="812" spans="14:14" x14ac:dyDescent="0.25">
      <c r="N812" t="str">
        <f>IF(LEFT(RIGHT(Candidate!CN522,2),1)&lt;&gt;"/",RIGHT(Candidate!CN522,6),INDEX(CandidateFileArray,MATCH(RIGHT(Candidate!CN522,8),CandidateFileList,0),2))</f>
        <v/>
      </c>
    </row>
    <row r="813" spans="14:14" x14ac:dyDescent="0.25">
      <c r="N813" t="str">
        <f>IF(LEFT(RIGHT(Candidate!CN523,2),1)&lt;&gt;"/",RIGHT(Candidate!CN523,6),INDEX(CandidateFileArray,MATCH(RIGHT(Candidate!CN523,8),CandidateFileList,0),2))</f>
        <v/>
      </c>
    </row>
    <row r="814" spans="14:14" x14ac:dyDescent="0.25">
      <c r="N814" t="str">
        <f>IF(LEFT(RIGHT(Candidate!CN524,2),1)&lt;&gt;"/",RIGHT(Candidate!CN524,6),INDEX(CandidateFileArray,MATCH(RIGHT(Candidate!CN524,8),CandidateFileList,0),2))</f>
        <v/>
      </c>
    </row>
    <row r="815" spans="14:14" x14ac:dyDescent="0.25">
      <c r="N815" t="str">
        <f>IF(LEFT(RIGHT(Candidate!CN525,2),1)&lt;&gt;"/",RIGHT(Candidate!CN525,6),INDEX(CandidateFileArray,MATCH(RIGHT(Candidate!CN525,8),CandidateFileList,0),2))</f>
        <v/>
      </c>
    </row>
    <row r="816" spans="14:14" x14ac:dyDescent="0.25">
      <c r="N816" t="str">
        <f>IF(LEFT(RIGHT(Candidate!CN526,2),1)&lt;&gt;"/",RIGHT(Candidate!CN526,6),INDEX(CandidateFileArray,MATCH(RIGHT(Candidate!CN526,8),CandidateFileList,0),2))</f>
        <v/>
      </c>
    </row>
    <row r="817" spans="14:14" x14ac:dyDescent="0.25">
      <c r="N817" t="str">
        <f>IF(LEFT(RIGHT(Candidate!CN527,2),1)&lt;&gt;"/",RIGHT(Candidate!CN527,6),INDEX(CandidateFileArray,MATCH(RIGHT(Candidate!CN527,8),CandidateFileList,0),2))</f>
        <v/>
      </c>
    </row>
    <row r="818" spans="14:14" x14ac:dyDescent="0.25">
      <c r="N818" t="str">
        <f>IF(LEFT(RIGHT(Candidate!CN528,2),1)&lt;&gt;"/",RIGHT(Candidate!CN528,6),INDEX(CandidateFileArray,MATCH(RIGHT(Candidate!CN528,8),CandidateFileList,0),2))</f>
        <v/>
      </c>
    </row>
    <row r="819" spans="14:14" x14ac:dyDescent="0.25">
      <c r="N819" t="str">
        <f>IF(LEFT(RIGHT(Candidate!CN529,2),1)&lt;&gt;"/",RIGHT(Candidate!CN529,6),INDEX(CandidateFileArray,MATCH(RIGHT(Candidate!CN529,8),CandidateFileList,0),2))</f>
        <v/>
      </c>
    </row>
    <row r="820" spans="14:14" x14ac:dyDescent="0.25">
      <c r="N820" t="str">
        <f>IF(LEFT(RIGHT(Candidate!CN530,2),1)&lt;&gt;"/",RIGHT(Candidate!CN530,6),INDEX(CandidateFileArray,MATCH(RIGHT(Candidate!CN530,8),CandidateFileList,0),2))</f>
        <v/>
      </c>
    </row>
    <row r="821" spans="14:14" x14ac:dyDescent="0.25">
      <c r="N821" t="str">
        <f>IF(LEFT(RIGHT(Candidate!CN531,2),1)&lt;&gt;"/",RIGHT(Candidate!CN531,6),INDEX(CandidateFileArray,MATCH(RIGHT(Candidate!CN531,8),CandidateFileList,0),2))</f>
        <v/>
      </c>
    </row>
    <row r="822" spans="14:14" x14ac:dyDescent="0.25">
      <c r="N822" t="str">
        <f>IF(LEFT(RIGHT(Candidate!CN532,2),1)&lt;&gt;"/",RIGHT(Candidate!CN532,6),INDEX(CandidateFileArray,MATCH(RIGHT(Candidate!CN532,8),CandidateFileList,0),2))</f>
        <v/>
      </c>
    </row>
    <row r="823" spans="14:14" x14ac:dyDescent="0.25">
      <c r="N823" t="str">
        <f>IF(LEFT(RIGHT(Candidate!CN533,2),1)&lt;&gt;"/",RIGHT(Candidate!CN533,6),INDEX(CandidateFileArray,MATCH(RIGHT(Candidate!CN533,8),CandidateFileList,0),2))</f>
        <v/>
      </c>
    </row>
    <row r="824" spans="14:14" x14ac:dyDescent="0.25">
      <c r="N824" t="str">
        <f>IF(LEFT(RIGHT(Candidate!CN534,2),1)&lt;&gt;"/",RIGHT(Candidate!CN534,6),INDEX(CandidateFileArray,MATCH(RIGHT(Candidate!CN534,8),CandidateFileList,0),2))</f>
        <v/>
      </c>
    </row>
    <row r="825" spans="14:14" x14ac:dyDescent="0.25">
      <c r="N825" t="str">
        <f>IF(LEFT(RIGHT(Candidate!CN535,2),1)&lt;&gt;"/",RIGHT(Candidate!CN535,6),INDEX(CandidateFileArray,MATCH(RIGHT(Candidate!CN535,8),CandidateFileList,0),2))</f>
        <v/>
      </c>
    </row>
    <row r="826" spans="14:14" x14ac:dyDescent="0.25">
      <c r="N826" t="str">
        <f>IF(LEFT(RIGHT(Candidate!CN536,2),1)&lt;&gt;"/",RIGHT(Candidate!CN536,6),INDEX(CandidateFileArray,MATCH(RIGHT(Candidate!CN536,8),CandidateFileList,0),2))</f>
        <v/>
      </c>
    </row>
    <row r="827" spans="14:14" x14ac:dyDescent="0.25">
      <c r="N827" t="str">
        <f>IF(LEFT(RIGHT(Candidate!CN537,2),1)&lt;&gt;"/",RIGHT(Candidate!CN537,6),INDEX(CandidateFileArray,MATCH(RIGHT(Candidate!CN537,8),CandidateFileList,0),2))</f>
        <v/>
      </c>
    </row>
    <row r="828" spans="14:14" x14ac:dyDescent="0.25">
      <c r="N828" t="str">
        <f>IF(LEFT(RIGHT(Candidate!CN538,2),1)&lt;&gt;"/",RIGHT(Candidate!CN538,6),INDEX(CandidateFileArray,MATCH(RIGHT(Candidate!CN538,8),CandidateFileList,0),2))</f>
        <v/>
      </c>
    </row>
    <row r="829" spans="14:14" x14ac:dyDescent="0.25">
      <c r="N829" t="str">
        <f>IF(LEFT(RIGHT(Candidate!CN539,2),1)&lt;&gt;"/",RIGHT(Candidate!CN539,6),INDEX(CandidateFileArray,MATCH(RIGHT(Candidate!CN539,8),CandidateFileList,0),2))</f>
        <v/>
      </c>
    </row>
    <row r="830" spans="14:14" x14ac:dyDescent="0.25">
      <c r="N830" t="str">
        <f>IF(LEFT(RIGHT(Candidate!CN540,2),1)&lt;&gt;"/",RIGHT(Candidate!CN540,6),INDEX(CandidateFileArray,MATCH(RIGHT(Candidate!CN540,8),CandidateFileList,0),2))</f>
        <v/>
      </c>
    </row>
    <row r="831" spans="14:14" x14ac:dyDescent="0.25">
      <c r="N831" t="str">
        <f>IF(LEFT(RIGHT(Candidate!CN541,2),1)&lt;&gt;"/",RIGHT(Candidate!CN541,6),INDEX(CandidateFileArray,MATCH(RIGHT(Candidate!CN541,8),CandidateFileList,0),2))</f>
        <v/>
      </c>
    </row>
    <row r="832" spans="14:14" x14ac:dyDescent="0.25">
      <c r="N832" t="str">
        <f>IF(LEFT(RIGHT(Candidate!CN542,2),1)&lt;&gt;"/",RIGHT(Candidate!CN542,6),INDEX(CandidateFileArray,MATCH(RIGHT(Candidate!CN542,8),CandidateFileList,0),2))</f>
        <v/>
      </c>
    </row>
    <row r="833" spans="14:14" x14ac:dyDescent="0.25">
      <c r="N833" t="str">
        <f>IF(LEFT(RIGHT(Candidate!CN543,2),1)&lt;&gt;"/",RIGHT(Candidate!CN543,6),INDEX(CandidateFileArray,MATCH(RIGHT(Candidate!CN543,8),CandidateFileList,0),2))</f>
        <v/>
      </c>
    </row>
    <row r="834" spans="14:14" x14ac:dyDescent="0.25">
      <c r="N834" t="str">
        <f>IF(LEFT(RIGHT(Candidate!CN544,2),1)&lt;&gt;"/",RIGHT(Candidate!CN544,6),INDEX(CandidateFileArray,MATCH(RIGHT(Candidate!CN544,8),CandidateFileList,0),2))</f>
        <v/>
      </c>
    </row>
    <row r="835" spans="14:14" x14ac:dyDescent="0.25">
      <c r="N835" t="str">
        <f>IF(LEFT(RIGHT(Candidate!CN545,2),1)&lt;&gt;"/",RIGHT(Candidate!CN545,6),INDEX(CandidateFileArray,MATCH(RIGHT(Candidate!CN545,8),CandidateFileList,0),2))</f>
        <v/>
      </c>
    </row>
    <row r="836" spans="14:14" x14ac:dyDescent="0.25">
      <c r="N836" t="str">
        <f>IF(LEFT(RIGHT(Candidate!CN546,2),1)&lt;&gt;"/",RIGHT(Candidate!CN546,6),INDEX(CandidateFileArray,MATCH(RIGHT(Candidate!CN546,8),CandidateFileList,0),2))</f>
        <v/>
      </c>
    </row>
    <row r="837" spans="14:14" x14ac:dyDescent="0.25">
      <c r="N837" t="str">
        <f>IF(LEFT(RIGHT(Candidate!CN547,2),1)&lt;&gt;"/",RIGHT(Candidate!CN547,6),INDEX(CandidateFileArray,MATCH(RIGHT(Candidate!CN547,8),CandidateFileList,0),2))</f>
        <v/>
      </c>
    </row>
    <row r="838" spans="14:14" x14ac:dyDescent="0.25">
      <c r="N838" t="str">
        <f>IF(LEFT(RIGHT(Candidate!CN548,2),1)&lt;&gt;"/",RIGHT(Candidate!CN548,6),INDEX(CandidateFileArray,MATCH(RIGHT(Candidate!CN548,8),CandidateFileList,0),2))</f>
        <v/>
      </c>
    </row>
    <row r="839" spans="14:14" x14ac:dyDescent="0.25">
      <c r="N839" t="str">
        <f>IF(LEFT(RIGHT(Candidate!CN549,2),1)&lt;&gt;"/",RIGHT(Candidate!CN549,6),INDEX(CandidateFileArray,MATCH(RIGHT(Candidate!CN549,8),CandidateFileList,0),2))</f>
        <v/>
      </c>
    </row>
    <row r="840" spans="14:14" x14ac:dyDescent="0.25">
      <c r="N840" t="str">
        <f>IF(LEFT(RIGHT(Candidate!CN550,2),1)&lt;&gt;"/",RIGHT(Candidate!CN550,6),INDEX(CandidateFileArray,MATCH(RIGHT(Candidate!CN550,8),CandidateFileList,0),2))</f>
        <v/>
      </c>
    </row>
    <row r="841" spans="14:14" x14ac:dyDescent="0.25">
      <c r="N841" t="str">
        <f>IF(LEFT(RIGHT(Candidate!CN551,2),1)&lt;&gt;"/",RIGHT(Candidate!CN551,6),INDEX(CandidateFileArray,MATCH(RIGHT(Candidate!CN551,8),CandidateFileList,0),2))</f>
        <v/>
      </c>
    </row>
    <row r="842" spans="14:14" x14ac:dyDescent="0.25">
      <c r="N842" t="str">
        <f>IF(LEFT(RIGHT(Candidate!CN552,2),1)&lt;&gt;"/",RIGHT(Candidate!CN552,6),INDEX(CandidateFileArray,MATCH(RIGHT(Candidate!CN552,8),CandidateFileList,0),2))</f>
        <v/>
      </c>
    </row>
    <row r="843" spans="14:14" x14ac:dyDescent="0.25">
      <c r="N843" t="str">
        <f>IF(LEFT(RIGHT(Candidate!CN553,2),1)&lt;&gt;"/",RIGHT(Candidate!CN553,6),INDEX(CandidateFileArray,MATCH(RIGHT(Candidate!CN553,8),CandidateFileList,0),2))</f>
        <v/>
      </c>
    </row>
    <row r="844" spans="14:14" x14ac:dyDescent="0.25">
      <c r="N844" t="str">
        <f>IF(LEFT(RIGHT(Candidate!CN554,2),1)&lt;&gt;"/",RIGHT(Candidate!CN554,6),INDEX(CandidateFileArray,MATCH(RIGHT(Candidate!CN554,8),CandidateFileList,0),2))</f>
        <v/>
      </c>
    </row>
    <row r="845" spans="14:14" x14ac:dyDescent="0.25">
      <c r="N845" t="str">
        <f>IF(LEFT(RIGHT(Candidate!CN555,2),1)&lt;&gt;"/",RIGHT(Candidate!CN555,6),INDEX(CandidateFileArray,MATCH(RIGHT(Candidate!CN555,8),CandidateFileList,0),2))</f>
        <v/>
      </c>
    </row>
    <row r="846" spans="14:14" x14ac:dyDescent="0.25">
      <c r="N846" t="str">
        <f>IF(LEFT(RIGHT(Candidate!CN556,2),1)&lt;&gt;"/",RIGHT(Candidate!CN556,6),INDEX(CandidateFileArray,MATCH(RIGHT(Candidate!CN556,8),CandidateFileList,0),2))</f>
        <v/>
      </c>
    </row>
    <row r="847" spans="14:14" x14ac:dyDescent="0.25">
      <c r="N847" t="str">
        <f>IF(LEFT(RIGHT(Candidate!CN557,2),1)&lt;&gt;"/",RIGHT(Candidate!CN557,6),INDEX(CandidateFileArray,MATCH(RIGHT(Candidate!CN557,8),CandidateFileList,0),2))</f>
        <v/>
      </c>
    </row>
    <row r="848" spans="14:14" x14ac:dyDescent="0.25">
      <c r="N848" t="str">
        <f>IF(LEFT(RIGHT(Candidate!CN558,2),1)&lt;&gt;"/",RIGHT(Candidate!CN558,6),INDEX(CandidateFileArray,MATCH(RIGHT(Candidate!CN558,8),CandidateFileList,0),2))</f>
        <v/>
      </c>
    </row>
    <row r="849" spans="14:14" x14ac:dyDescent="0.25">
      <c r="N849" t="str">
        <f>IF(LEFT(RIGHT(Candidate!CN559,2),1)&lt;&gt;"/",RIGHT(Candidate!CN559,6),INDEX(CandidateFileArray,MATCH(RIGHT(Candidate!CN559,8),CandidateFileList,0),2))</f>
        <v/>
      </c>
    </row>
    <row r="850" spans="14:14" x14ac:dyDescent="0.25">
      <c r="N850" t="str">
        <f>IF(LEFT(RIGHT(Candidate!CN560,2),1)&lt;&gt;"/",RIGHT(Candidate!CN560,6),INDEX(CandidateFileArray,MATCH(RIGHT(Candidate!CN560,8),CandidateFileList,0),2))</f>
        <v/>
      </c>
    </row>
    <row r="851" spans="14:14" x14ac:dyDescent="0.25">
      <c r="N851" t="str">
        <f>IF(LEFT(RIGHT(Candidate!CN561,2),1)&lt;&gt;"/",RIGHT(Candidate!CN561,6),INDEX(CandidateFileArray,MATCH(RIGHT(Candidate!CN561,8),CandidateFileList,0),2))</f>
        <v/>
      </c>
    </row>
    <row r="852" spans="14:14" x14ac:dyDescent="0.25">
      <c r="N852" t="str">
        <f>IF(LEFT(RIGHT(Candidate!CN562,2),1)&lt;&gt;"/",RIGHT(Candidate!CN562,6),INDEX(CandidateFileArray,MATCH(RIGHT(Candidate!CN562,8),CandidateFileList,0),2))</f>
        <v/>
      </c>
    </row>
    <row r="853" spans="14:14" x14ac:dyDescent="0.25">
      <c r="N853" t="str">
        <f>IF(LEFT(RIGHT(Candidate!CN563,2),1)&lt;&gt;"/",RIGHT(Candidate!CN563,6),INDEX(CandidateFileArray,MATCH(RIGHT(Candidate!CN563,8),CandidateFileList,0),2))</f>
        <v/>
      </c>
    </row>
    <row r="854" spans="14:14" x14ac:dyDescent="0.25">
      <c r="N854" t="str">
        <f>IF(LEFT(RIGHT(Candidate!CN564,2),1)&lt;&gt;"/",RIGHT(Candidate!CN564,6),INDEX(CandidateFileArray,MATCH(RIGHT(Candidate!CN564,8),CandidateFileList,0),2))</f>
        <v/>
      </c>
    </row>
    <row r="855" spans="14:14" x14ac:dyDescent="0.25">
      <c r="N855" t="str">
        <f>IF(LEFT(RIGHT(Candidate!CN565,2),1)&lt;&gt;"/",RIGHT(Candidate!CN565,6),INDEX(CandidateFileArray,MATCH(RIGHT(Candidate!CN565,8),CandidateFileList,0),2))</f>
        <v/>
      </c>
    </row>
    <row r="856" spans="14:14" x14ac:dyDescent="0.25">
      <c r="N856" t="str">
        <f>IF(LEFT(RIGHT(Candidate!CN566,2),1)&lt;&gt;"/",RIGHT(Candidate!CN566,6),INDEX(CandidateFileArray,MATCH(RIGHT(Candidate!CN566,8),CandidateFileList,0),2))</f>
        <v/>
      </c>
    </row>
    <row r="857" spans="14:14" x14ac:dyDescent="0.25">
      <c r="N857" t="str">
        <f>IF(LEFT(RIGHT(Candidate!CN567,2),1)&lt;&gt;"/",RIGHT(Candidate!CN567,6),INDEX(CandidateFileArray,MATCH(RIGHT(Candidate!CN567,8),CandidateFileList,0),2))</f>
        <v/>
      </c>
    </row>
    <row r="858" spans="14:14" x14ac:dyDescent="0.25">
      <c r="N858" t="str">
        <f>IF(LEFT(RIGHT(Candidate!CN568,2),1)&lt;&gt;"/",RIGHT(Candidate!CN568,6),INDEX(CandidateFileArray,MATCH(RIGHT(Candidate!CN568,8),CandidateFileList,0),2))</f>
        <v/>
      </c>
    </row>
    <row r="859" spans="14:14" x14ac:dyDescent="0.25">
      <c r="N859" t="str">
        <f>IF(LEFT(RIGHT(Candidate!CN569,2),1)&lt;&gt;"/",RIGHT(Candidate!CN569,6),INDEX(CandidateFileArray,MATCH(RIGHT(Candidate!CN569,8),CandidateFileList,0),2))</f>
        <v/>
      </c>
    </row>
    <row r="860" spans="14:14" x14ac:dyDescent="0.25">
      <c r="N860" t="str">
        <f>IF(LEFT(RIGHT(Candidate!CN570,2),1)&lt;&gt;"/",RIGHT(Candidate!CN570,6),INDEX(CandidateFileArray,MATCH(RIGHT(Candidate!CN570,8),CandidateFileList,0),2))</f>
        <v/>
      </c>
    </row>
    <row r="861" spans="14:14" x14ac:dyDescent="0.25">
      <c r="N861" t="str">
        <f>IF(LEFT(RIGHT(Candidate!CN571,2),1)&lt;&gt;"/",RIGHT(Candidate!CN571,6),INDEX(CandidateFileArray,MATCH(RIGHT(Candidate!CN571,8),CandidateFileList,0),2))</f>
        <v/>
      </c>
    </row>
    <row r="862" spans="14:14" x14ac:dyDescent="0.25">
      <c r="N862" t="str">
        <f>IF(LEFT(RIGHT(Candidate!CN572,2),1)&lt;&gt;"/",RIGHT(Candidate!CN572,6),INDEX(CandidateFileArray,MATCH(RIGHT(Candidate!CN572,8),CandidateFileList,0),2))</f>
        <v/>
      </c>
    </row>
    <row r="863" spans="14:14" x14ac:dyDescent="0.25">
      <c r="N863" t="str">
        <f>IF(LEFT(RIGHT(Candidate!CN573,2),1)&lt;&gt;"/",RIGHT(Candidate!CN573,6),INDEX(CandidateFileArray,MATCH(RIGHT(Candidate!CN573,8),CandidateFileList,0),2))</f>
        <v/>
      </c>
    </row>
    <row r="864" spans="14:14" x14ac:dyDescent="0.25">
      <c r="N864" t="str">
        <f>IF(LEFT(RIGHT(Candidate!CN574,2),1)&lt;&gt;"/",RIGHT(Candidate!CN574,6),INDEX(CandidateFileArray,MATCH(RIGHT(Candidate!CN574,8),CandidateFileList,0),2))</f>
        <v/>
      </c>
    </row>
    <row r="865" spans="14:14" x14ac:dyDescent="0.25">
      <c r="N865" t="str">
        <f>IF(LEFT(RIGHT(Candidate!CN575,2),1)&lt;&gt;"/",RIGHT(Candidate!CN575,6),INDEX(CandidateFileArray,MATCH(RIGHT(Candidate!CN575,8),CandidateFileList,0),2))</f>
        <v/>
      </c>
    </row>
    <row r="866" spans="14:14" x14ac:dyDescent="0.25">
      <c r="N866" t="str">
        <f>IF(LEFT(RIGHT(Candidate!CN576,2),1)&lt;&gt;"/",RIGHT(Candidate!CN576,6),INDEX(CandidateFileArray,MATCH(RIGHT(Candidate!CN576,8),CandidateFileList,0),2))</f>
        <v/>
      </c>
    </row>
    <row r="867" spans="14:14" x14ac:dyDescent="0.25">
      <c r="N867" t="str">
        <f>IF(LEFT(RIGHT(Candidate!CN577,2),1)&lt;&gt;"/",RIGHT(Candidate!CN577,6),INDEX(CandidateFileArray,MATCH(RIGHT(Candidate!CN577,8),CandidateFileList,0),2))</f>
        <v/>
      </c>
    </row>
    <row r="868" spans="14:14" x14ac:dyDescent="0.25">
      <c r="N868" t="str">
        <f>IF(LEFT(RIGHT(Candidate!CN578,2),1)&lt;&gt;"/",RIGHT(Candidate!CN578,6),INDEX(CandidateFileArray,MATCH(RIGHT(Candidate!CN578,8),CandidateFileList,0),2))</f>
        <v/>
      </c>
    </row>
    <row r="869" spans="14:14" x14ac:dyDescent="0.25">
      <c r="N869" t="str">
        <f>IF(LEFT(RIGHT(Candidate!CN579,2),1)&lt;&gt;"/",RIGHT(Candidate!CN579,6),INDEX(CandidateFileArray,MATCH(RIGHT(Candidate!CN579,8),CandidateFileList,0),2))</f>
        <v/>
      </c>
    </row>
    <row r="870" spans="14:14" x14ac:dyDescent="0.25">
      <c r="N870" t="str">
        <f>IF(LEFT(RIGHT(Candidate!CN580,2),1)&lt;&gt;"/",RIGHT(Candidate!CN580,6),INDEX(CandidateFileArray,MATCH(RIGHT(Candidate!CN580,8),CandidateFileList,0),2))</f>
        <v/>
      </c>
    </row>
    <row r="871" spans="14:14" x14ac:dyDescent="0.25">
      <c r="N871" t="str">
        <f>IF(LEFT(RIGHT(Candidate!CN581,2),1)&lt;&gt;"/",RIGHT(Candidate!CN581,6),INDEX(CandidateFileArray,MATCH(RIGHT(Candidate!CN581,8),CandidateFileList,0),2))</f>
        <v/>
      </c>
    </row>
    <row r="872" spans="14:14" x14ac:dyDescent="0.25">
      <c r="N872" t="str">
        <f>IF(LEFT(RIGHT(Candidate!CN582,2),1)&lt;&gt;"/",RIGHT(Candidate!CN582,6),INDEX(CandidateFileArray,MATCH(RIGHT(Candidate!CN582,8),CandidateFileList,0),2))</f>
        <v/>
      </c>
    </row>
    <row r="873" spans="14:14" x14ac:dyDescent="0.25">
      <c r="N873" t="str">
        <f>IF(LEFT(RIGHT(Candidate!CN583,2),1)&lt;&gt;"/",RIGHT(Candidate!CN583,6),INDEX(CandidateFileArray,MATCH(RIGHT(Candidate!CN583,8),CandidateFileList,0),2))</f>
        <v/>
      </c>
    </row>
    <row r="874" spans="14:14" x14ac:dyDescent="0.25">
      <c r="N874" t="str">
        <f>IF(LEFT(RIGHT(Candidate!CN584,2),1)&lt;&gt;"/",RIGHT(Candidate!CN584,6),INDEX(CandidateFileArray,MATCH(RIGHT(Candidate!CN584,8),CandidateFileList,0),2))</f>
        <v/>
      </c>
    </row>
    <row r="875" spans="14:14" x14ac:dyDescent="0.25">
      <c r="N875" t="str">
        <f>IF(LEFT(RIGHT(Candidate!CN585,2),1)&lt;&gt;"/",RIGHT(Candidate!CN585,6),INDEX(CandidateFileArray,MATCH(RIGHT(Candidate!CN585,8),CandidateFileList,0),2))</f>
        <v/>
      </c>
    </row>
    <row r="876" spans="14:14" x14ac:dyDescent="0.25">
      <c r="N876" t="str">
        <f>IF(LEFT(RIGHT(Candidate!CN586,2),1)&lt;&gt;"/",RIGHT(Candidate!CN586,6),INDEX(CandidateFileArray,MATCH(RIGHT(Candidate!CN586,8),CandidateFileList,0),2))</f>
        <v/>
      </c>
    </row>
    <row r="877" spans="14:14" x14ac:dyDescent="0.25">
      <c r="N877" t="str">
        <f>IF(LEFT(RIGHT(Candidate!CN587,2),1)&lt;&gt;"/",RIGHT(Candidate!CN587,6),INDEX(CandidateFileArray,MATCH(RIGHT(Candidate!CN587,8),CandidateFileList,0),2))</f>
        <v/>
      </c>
    </row>
    <row r="878" spans="14:14" x14ac:dyDescent="0.25">
      <c r="N878" t="str">
        <f>IF(LEFT(RIGHT(Candidate!CN588,2),1)&lt;&gt;"/",RIGHT(Candidate!CN588,6),INDEX(CandidateFileArray,MATCH(RIGHT(Candidate!CN588,8),CandidateFileList,0),2))</f>
        <v/>
      </c>
    </row>
    <row r="879" spans="14:14" x14ac:dyDescent="0.25">
      <c r="N879" t="str">
        <f>IF(LEFT(RIGHT(Candidate!CN589,2),1)&lt;&gt;"/",RIGHT(Candidate!CN589,6),INDEX(CandidateFileArray,MATCH(RIGHT(Candidate!CN589,8),CandidateFileList,0),2))</f>
        <v/>
      </c>
    </row>
    <row r="880" spans="14:14" x14ac:dyDescent="0.25">
      <c r="N880" t="str">
        <f>IF(LEFT(RIGHT(Candidate!CN590,2),1)&lt;&gt;"/",RIGHT(Candidate!CN590,6),INDEX(CandidateFileArray,MATCH(RIGHT(Candidate!CN590,8),CandidateFileList,0),2))</f>
        <v/>
      </c>
    </row>
    <row r="881" spans="14:14" x14ac:dyDescent="0.25">
      <c r="N881" t="str">
        <f>IF(LEFT(RIGHT(Candidate!CN591,2),1)&lt;&gt;"/",RIGHT(Candidate!CN591,6),INDEX(CandidateFileArray,MATCH(RIGHT(Candidate!CN591,8),CandidateFileList,0),2))</f>
        <v/>
      </c>
    </row>
    <row r="882" spans="14:14" x14ac:dyDescent="0.25">
      <c r="N882" t="str">
        <f>IF(LEFT(RIGHT(Candidate!CN592,2),1)&lt;&gt;"/",RIGHT(Candidate!CN592,6),INDEX(CandidateFileArray,MATCH(RIGHT(Candidate!CN592,8),CandidateFileList,0),2))</f>
        <v/>
      </c>
    </row>
    <row r="883" spans="14:14" x14ac:dyDescent="0.25">
      <c r="N883" t="str">
        <f>IF(LEFT(RIGHT(Candidate!CN593,2),1)&lt;&gt;"/",RIGHT(Candidate!CN593,6),INDEX(CandidateFileArray,MATCH(RIGHT(Candidate!CN593,8),CandidateFileList,0),2))</f>
        <v/>
      </c>
    </row>
    <row r="884" spans="14:14" x14ac:dyDescent="0.25">
      <c r="N884" t="str">
        <f>IF(LEFT(RIGHT(Candidate!CN594,2),1)&lt;&gt;"/",RIGHT(Candidate!CN594,6),INDEX(CandidateFileArray,MATCH(RIGHT(Candidate!CN594,8),CandidateFileList,0),2))</f>
        <v/>
      </c>
    </row>
    <row r="885" spans="14:14" x14ac:dyDescent="0.25">
      <c r="N885" t="str">
        <f>IF(LEFT(RIGHT(Candidate!CN595,2),1)&lt;&gt;"/",RIGHT(Candidate!CN595,6),INDEX(CandidateFileArray,MATCH(RIGHT(Candidate!CN595,8),CandidateFileList,0),2))</f>
        <v/>
      </c>
    </row>
    <row r="886" spans="14:14" x14ac:dyDescent="0.25">
      <c r="N886" t="str">
        <f>IF(LEFT(RIGHT(Candidate!CN596,2),1)&lt;&gt;"/",RIGHT(Candidate!CN596,6),INDEX(CandidateFileArray,MATCH(RIGHT(Candidate!CN596,8),CandidateFileList,0),2))</f>
        <v/>
      </c>
    </row>
    <row r="887" spans="14:14" x14ac:dyDescent="0.25">
      <c r="N887" t="str">
        <f>IF(LEFT(RIGHT(Candidate!CN597,2),1)&lt;&gt;"/",RIGHT(Candidate!CN597,6),INDEX(CandidateFileArray,MATCH(RIGHT(Candidate!CN597,8),CandidateFileList,0),2))</f>
        <v/>
      </c>
    </row>
    <row r="888" spans="14:14" x14ac:dyDescent="0.25">
      <c r="N888" t="str">
        <f>IF(LEFT(RIGHT(Candidate!CN598,2),1)&lt;&gt;"/",RIGHT(Candidate!CN598,6),INDEX(CandidateFileArray,MATCH(RIGHT(Candidate!CN598,8),CandidateFileList,0),2))</f>
        <v/>
      </c>
    </row>
    <row r="889" spans="14:14" x14ac:dyDescent="0.25">
      <c r="N889" t="str">
        <f>IF(LEFT(RIGHT(Candidate!CN599,2),1)&lt;&gt;"/",RIGHT(Candidate!CN599,6),INDEX(CandidateFileArray,MATCH(RIGHT(Candidate!CN599,8),CandidateFileList,0),2))</f>
        <v/>
      </c>
    </row>
    <row r="890" spans="14:14" x14ac:dyDescent="0.25">
      <c r="N890" t="str">
        <f>IF(LEFT(RIGHT(Candidate!CN600,2),1)&lt;&gt;"/",RIGHT(Candidate!CN600,6),INDEX(CandidateFileArray,MATCH(RIGHT(Candidate!CN600,8),CandidateFileList,0),2))</f>
        <v/>
      </c>
    </row>
    <row r="891" spans="14:14" x14ac:dyDescent="0.25">
      <c r="N891" t="str">
        <f>IF(LEFT(RIGHT(Candidate!CN601,2),1)&lt;&gt;"/",RIGHT(Candidate!CN601,6),INDEX(CandidateFileArray,MATCH(RIGHT(Candidate!CN601,8),CandidateFileList,0),2))</f>
        <v/>
      </c>
    </row>
    <row r="892" spans="14:14" x14ac:dyDescent="0.25">
      <c r="N892" t="str">
        <f>IF(LEFT(RIGHT(Candidate!CN602,2),1)&lt;&gt;"/",RIGHT(Candidate!CN602,6),INDEX(CandidateFileArray,MATCH(RIGHT(Candidate!CN602,8),CandidateFileList,0),2))</f>
        <v/>
      </c>
    </row>
    <row r="893" spans="14:14" x14ac:dyDescent="0.25">
      <c r="N893" t="str">
        <f>IF(LEFT(RIGHT(Candidate!CN603,2),1)&lt;&gt;"/",RIGHT(Candidate!CN603,6),INDEX(CandidateFileArray,MATCH(RIGHT(Candidate!CN603,8),CandidateFileList,0),2))</f>
        <v/>
      </c>
    </row>
    <row r="894" spans="14:14" x14ac:dyDescent="0.25">
      <c r="N894" t="str">
        <f>IF(LEFT(RIGHT(Candidate!CN604,2),1)&lt;&gt;"/",RIGHT(Candidate!CN604,6),INDEX(CandidateFileArray,MATCH(RIGHT(Candidate!CN604,8),CandidateFileList,0),2))</f>
        <v/>
      </c>
    </row>
    <row r="895" spans="14:14" x14ac:dyDescent="0.25">
      <c r="N895" t="str">
        <f>IF(LEFT(RIGHT(Candidate!CN605,2),1)&lt;&gt;"/",RIGHT(Candidate!CN605,6),INDEX(CandidateFileArray,MATCH(RIGHT(Candidate!CN605,8),CandidateFileList,0),2))</f>
        <v/>
      </c>
    </row>
    <row r="896" spans="14:14" x14ac:dyDescent="0.25">
      <c r="N896" t="str">
        <f>IF(LEFT(RIGHT(Candidate!CN606,2),1)&lt;&gt;"/",RIGHT(Candidate!CN606,6),INDEX(CandidateFileArray,MATCH(RIGHT(Candidate!CN606,8),CandidateFileList,0),2))</f>
        <v/>
      </c>
    </row>
    <row r="897" spans="14:14" x14ac:dyDescent="0.25">
      <c r="N897" t="str">
        <f>IF(LEFT(RIGHT(Candidate!CN607,2),1)&lt;&gt;"/",RIGHT(Candidate!CN607,6),INDEX(CandidateFileArray,MATCH(RIGHT(Candidate!CN607,8),CandidateFileList,0),2))</f>
        <v/>
      </c>
    </row>
    <row r="898" spans="14:14" x14ac:dyDescent="0.25">
      <c r="N898" t="str">
        <f>IF(LEFT(RIGHT(Candidate!CN608,2),1)&lt;&gt;"/",RIGHT(Candidate!CN608,6),INDEX(CandidateFileArray,MATCH(RIGHT(Candidate!CN608,8),CandidateFileList,0),2))</f>
        <v/>
      </c>
    </row>
    <row r="899" spans="14:14" x14ac:dyDescent="0.25">
      <c r="N899" t="str">
        <f>IF(LEFT(RIGHT(Candidate!CN609,2),1)&lt;&gt;"/",RIGHT(Candidate!CN609,6),INDEX(CandidateFileArray,MATCH(RIGHT(Candidate!CN609,8),CandidateFileList,0),2))</f>
        <v/>
      </c>
    </row>
    <row r="900" spans="14:14" x14ac:dyDescent="0.25">
      <c r="N900" t="str">
        <f>IF(LEFT(RIGHT(Candidate!CN610,2),1)&lt;&gt;"/",RIGHT(Candidate!CN610,6),INDEX(CandidateFileArray,MATCH(RIGHT(Candidate!CN610,8),CandidateFileList,0),2))</f>
        <v/>
      </c>
    </row>
    <row r="901" spans="14:14" x14ac:dyDescent="0.25">
      <c r="N901" t="str">
        <f>IF(LEFT(RIGHT(Candidate!CN611,2),1)&lt;&gt;"/",RIGHT(Candidate!CN611,6),INDEX(CandidateFileArray,MATCH(RIGHT(Candidate!CN611,8),CandidateFileList,0),2))</f>
        <v/>
      </c>
    </row>
    <row r="902" spans="14:14" x14ac:dyDescent="0.25">
      <c r="N902" t="str">
        <f>IF(LEFT(RIGHT(Candidate!CN612,2),1)&lt;&gt;"/",RIGHT(Candidate!CN612,6),INDEX(CandidateFileArray,MATCH(RIGHT(Candidate!CN612,8),CandidateFileList,0),2))</f>
        <v/>
      </c>
    </row>
    <row r="903" spans="14:14" x14ac:dyDescent="0.25">
      <c r="N903" t="str">
        <f>IF(LEFT(RIGHT(Candidate!CN613,2),1)&lt;&gt;"/",RIGHT(Candidate!CN613,6),INDEX(CandidateFileArray,MATCH(RIGHT(Candidate!CN613,8),CandidateFileList,0),2))</f>
        <v/>
      </c>
    </row>
    <row r="904" spans="14:14" x14ac:dyDescent="0.25">
      <c r="N904" t="str">
        <f>IF(LEFT(RIGHT(Candidate!CN614,2),1)&lt;&gt;"/",RIGHT(Candidate!CN614,6),INDEX(CandidateFileArray,MATCH(RIGHT(Candidate!CN614,8),CandidateFileList,0),2))</f>
        <v/>
      </c>
    </row>
    <row r="905" spans="14:14" x14ac:dyDescent="0.25">
      <c r="N905" t="str">
        <f>IF(LEFT(RIGHT(Candidate!CN615,2),1)&lt;&gt;"/",RIGHT(Candidate!CN615,6),INDEX(CandidateFileArray,MATCH(RIGHT(Candidate!CN615,8),CandidateFileList,0),2))</f>
        <v/>
      </c>
    </row>
    <row r="906" spans="14:14" x14ac:dyDescent="0.25">
      <c r="N906" t="str">
        <f>IF(LEFT(RIGHT(Candidate!CN616,2),1)&lt;&gt;"/",RIGHT(Candidate!CN616,6),INDEX(CandidateFileArray,MATCH(RIGHT(Candidate!CN616,8),CandidateFileList,0),2))</f>
        <v/>
      </c>
    </row>
    <row r="907" spans="14:14" x14ac:dyDescent="0.25">
      <c r="N907" t="str">
        <f>IF(LEFT(RIGHT(Candidate!CN617,2),1)&lt;&gt;"/",RIGHT(Candidate!CN617,6),INDEX(CandidateFileArray,MATCH(RIGHT(Candidate!CN617,8),CandidateFileList,0),2))</f>
        <v/>
      </c>
    </row>
    <row r="908" spans="14:14" x14ac:dyDescent="0.25">
      <c r="N908" t="str">
        <f>IF(LEFT(RIGHT(Candidate!CN618,2),1)&lt;&gt;"/",RIGHT(Candidate!CN618,6),INDEX(CandidateFileArray,MATCH(RIGHT(Candidate!CN618,8),CandidateFileList,0),2))</f>
        <v/>
      </c>
    </row>
    <row r="909" spans="14:14" x14ac:dyDescent="0.25">
      <c r="N909" t="str">
        <f>IF(LEFT(RIGHT(Candidate!CN619,2),1)&lt;&gt;"/",RIGHT(Candidate!CN619,6),INDEX(CandidateFileArray,MATCH(RIGHT(Candidate!CN619,8),CandidateFileList,0),2))</f>
        <v/>
      </c>
    </row>
    <row r="910" spans="14:14" x14ac:dyDescent="0.25">
      <c r="N910" t="str">
        <f>IF(LEFT(RIGHT(Candidate!CN620,2),1)&lt;&gt;"/",RIGHT(Candidate!CN620,6),INDEX(CandidateFileArray,MATCH(RIGHT(Candidate!CN620,8),CandidateFileList,0),2))</f>
        <v/>
      </c>
    </row>
    <row r="911" spans="14:14" x14ac:dyDescent="0.25">
      <c r="N911" t="str">
        <f>IF(LEFT(RIGHT(Candidate!CN621,2),1)&lt;&gt;"/",RIGHT(Candidate!CN621,6),INDEX(CandidateFileArray,MATCH(RIGHT(Candidate!CN621,8),CandidateFileList,0),2))</f>
        <v/>
      </c>
    </row>
    <row r="912" spans="14:14" x14ac:dyDescent="0.25">
      <c r="N912" t="str">
        <f>IF(LEFT(RIGHT(Candidate!CN622,2),1)&lt;&gt;"/",RIGHT(Candidate!CN622,6),INDEX(CandidateFileArray,MATCH(RIGHT(Candidate!CN622,8),CandidateFileList,0),2))</f>
        <v/>
      </c>
    </row>
    <row r="913" spans="14:14" x14ac:dyDescent="0.25">
      <c r="N913" t="str">
        <f>IF(LEFT(RIGHT(Candidate!CN623,2),1)&lt;&gt;"/",RIGHT(Candidate!CN623,6),INDEX(CandidateFileArray,MATCH(RIGHT(Candidate!CN623,8),CandidateFileList,0),2))</f>
        <v/>
      </c>
    </row>
    <row r="914" spans="14:14" x14ac:dyDescent="0.25">
      <c r="N914" t="str">
        <f>IF(LEFT(RIGHT(Candidate!CN624,2),1)&lt;&gt;"/",RIGHT(Candidate!CN624,6),INDEX(CandidateFileArray,MATCH(RIGHT(Candidate!CN624,8),CandidateFileList,0),2))</f>
        <v/>
      </c>
    </row>
    <row r="915" spans="14:14" x14ac:dyDescent="0.25">
      <c r="N915" t="str">
        <f>IF(LEFT(RIGHT(Candidate!CN625,2),1)&lt;&gt;"/",RIGHT(Candidate!CN625,6),INDEX(CandidateFileArray,MATCH(RIGHT(Candidate!CN625,8),CandidateFileList,0),2))</f>
        <v/>
      </c>
    </row>
    <row r="916" spans="14:14" x14ac:dyDescent="0.25">
      <c r="N916" t="str">
        <f>IF(LEFT(RIGHT(Candidate!CN626,2),1)&lt;&gt;"/",RIGHT(Candidate!CN626,6),INDEX(CandidateFileArray,MATCH(RIGHT(Candidate!CN626,8),CandidateFileList,0),2))</f>
        <v/>
      </c>
    </row>
    <row r="917" spans="14:14" x14ac:dyDescent="0.25">
      <c r="N917" t="str">
        <f>IF(LEFT(RIGHT(Candidate!CN627,2),1)&lt;&gt;"/",RIGHT(Candidate!CN627,6),INDEX(CandidateFileArray,MATCH(RIGHT(Candidate!CN627,8),CandidateFileList,0),2))</f>
        <v/>
      </c>
    </row>
    <row r="918" spans="14:14" x14ac:dyDescent="0.25">
      <c r="N918" t="str">
        <f>IF(LEFT(RIGHT(Candidate!CN628,2),1)&lt;&gt;"/",RIGHT(Candidate!CN628,6),INDEX(CandidateFileArray,MATCH(RIGHT(Candidate!CN628,8),CandidateFileList,0),2))</f>
        <v/>
      </c>
    </row>
    <row r="919" spans="14:14" x14ac:dyDescent="0.25">
      <c r="N919" t="str">
        <f>IF(LEFT(RIGHT(Candidate!CN629,2),1)&lt;&gt;"/",RIGHT(Candidate!CN629,6),INDEX(CandidateFileArray,MATCH(RIGHT(Candidate!CN629,8),CandidateFileList,0),2))</f>
        <v/>
      </c>
    </row>
    <row r="920" spans="14:14" x14ac:dyDescent="0.25">
      <c r="N920" t="str">
        <f>IF(LEFT(RIGHT(Candidate!CN630,2),1)&lt;&gt;"/",RIGHT(Candidate!CN630,6),INDEX(CandidateFileArray,MATCH(RIGHT(Candidate!CN630,8),CandidateFileList,0),2))</f>
        <v/>
      </c>
    </row>
    <row r="921" spans="14:14" x14ac:dyDescent="0.25">
      <c r="N921" t="str">
        <f>IF(LEFT(RIGHT(Candidate!CN631,2),1)&lt;&gt;"/",RIGHT(Candidate!CN631,6),INDEX(CandidateFileArray,MATCH(RIGHT(Candidate!CN631,8),CandidateFileList,0),2))</f>
        <v/>
      </c>
    </row>
    <row r="922" spans="14:14" x14ac:dyDescent="0.25">
      <c r="N922" t="str">
        <f>IF(LEFT(RIGHT(Candidate!CN632,2),1)&lt;&gt;"/",RIGHT(Candidate!CN632,6),INDEX(CandidateFileArray,MATCH(RIGHT(Candidate!CN632,8),CandidateFileList,0),2))</f>
        <v/>
      </c>
    </row>
    <row r="923" spans="14:14" x14ac:dyDescent="0.25">
      <c r="N923" t="str">
        <f>IF(LEFT(RIGHT(Candidate!CN633,2),1)&lt;&gt;"/",RIGHT(Candidate!CN633,6),INDEX(CandidateFileArray,MATCH(RIGHT(Candidate!CN633,8),CandidateFileList,0),2))</f>
        <v/>
      </c>
    </row>
    <row r="924" spans="14:14" x14ac:dyDescent="0.25">
      <c r="N924" t="str">
        <f>IF(LEFT(RIGHT(Candidate!CN634,2),1)&lt;&gt;"/",RIGHT(Candidate!CN634,6),INDEX(CandidateFileArray,MATCH(RIGHT(Candidate!CN634,8),CandidateFileList,0),2))</f>
        <v/>
      </c>
    </row>
    <row r="925" spans="14:14" x14ac:dyDescent="0.25">
      <c r="N925" t="str">
        <f>IF(LEFT(RIGHT(Candidate!CN635,2),1)&lt;&gt;"/",RIGHT(Candidate!CN635,6),INDEX(CandidateFileArray,MATCH(RIGHT(Candidate!CN635,8),CandidateFileList,0),2))</f>
        <v/>
      </c>
    </row>
    <row r="926" spans="14:14" x14ac:dyDescent="0.25">
      <c r="N926" t="str">
        <f>IF(LEFT(RIGHT(Candidate!CN636,2),1)&lt;&gt;"/",RIGHT(Candidate!CN636,6),INDEX(CandidateFileArray,MATCH(RIGHT(Candidate!CN636,8),CandidateFileList,0),2))</f>
        <v/>
      </c>
    </row>
    <row r="927" spans="14:14" x14ac:dyDescent="0.25">
      <c r="N927" t="str">
        <f>IF(LEFT(RIGHT(Candidate!CN637,2),1)&lt;&gt;"/",RIGHT(Candidate!CN637,6),INDEX(CandidateFileArray,MATCH(RIGHT(Candidate!CN637,8),CandidateFileList,0),2))</f>
        <v/>
      </c>
    </row>
    <row r="928" spans="14:14" x14ac:dyDescent="0.25">
      <c r="N928" t="str">
        <f>IF(LEFT(RIGHT(Candidate!CN638,2),1)&lt;&gt;"/",RIGHT(Candidate!CN638,6),INDEX(CandidateFileArray,MATCH(RIGHT(Candidate!CN638,8),CandidateFileList,0),2))</f>
        <v/>
      </c>
    </row>
    <row r="929" spans="14:14" x14ac:dyDescent="0.25">
      <c r="N929" t="str">
        <f>IF(LEFT(RIGHT(Candidate!CN639,2),1)&lt;&gt;"/",RIGHT(Candidate!CN639,6),INDEX(CandidateFileArray,MATCH(RIGHT(Candidate!CN639,8),CandidateFileList,0),2))</f>
        <v/>
      </c>
    </row>
    <row r="930" spans="14:14" x14ac:dyDescent="0.25">
      <c r="N930" t="str">
        <f>IF(LEFT(RIGHT(Candidate!CN640,2),1)&lt;&gt;"/",RIGHT(Candidate!CN640,6),INDEX(CandidateFileArray,MATCH(RIGHT(Candidate!CN640,8),CandidateFileList,0),2))</f>
        <v/>
      </c>
    </row>
    <row r="931" spans="14:14" x14ac:dyDescent="0.25">
      <c r="N931" t="str">
        <f>IF(LEFT(RIGHT(Candidate!CN641,2),1)&lt;&gt;"/",RIGHT(Candidate!CN641,6),INDEX(CandidateFileArray,MATCH(RIGHT(Candidate!CN641,8),CandidateFileList,0),2))</f>
        <v/>
      </c>
    </row>
    <row r="932" spans="14:14" x14ac:dyDescent="0.25">
      <c r="N932" t="str">
        <f>IF(LEFT(RIGHT(Candidate!CN642,2),1)&lt;&gt;"/",RIGHT(Candidate!CN642,6),INDEX(CandidateFileArray,MATCH(RIGHT(Candidate!CN642,8),CandidateFileList,0),2))</f>
        <v/>
      </c>
    </row>
    <row r="933" spans="14:14" x14ac:dyDescent="0.25">
      <c r="N933" t="str">
        <f>IF(LEFT(RIGHT(Candidate!CN643,2),1)&lt;&gt;"/",RIGHT(Candidate!CN643,6),INDEX(CandidateFileArray,MATCH(RIGHT(Candidate!CN643,8),CandidateFileList,0),2))</f>
        <v/>
      </c>
    </row>
    <row r="934" spans="14:14" x14ac:dyDescent="0.25">
      <c r="N934" t="str">
        <f>IF(LEFT(RIGHT(Candidate!CN644,2),1)&lt;&gt;"/",RIGHT(Candidate!CN644,6),INDEX(CandidateFileArray,MATCH(RIGHT(Candidate!CN644,8),CandidateFileList,0),2))</f>
        <v/>
      </c>
    </row>
    <row r="935" spans="14:14" x14ac:dyDescent="0.25">
      <c r="N935" t="str">
        <f>IF(LEFT(RIGHT(Candidate!CN645,2),1)&lt;&gt;"/",RIGHT(Candidate!CN645,6),INDEX(CandidateFileArray,MATCH(RIGHT(Candidate!CN645,8),CandidateFileList,0),2))</f>
        <v/>
      </c>
    </row>
    <row r="936" spans="14:14" x14ac:dyDescent="0.25">
      <c r="N936" t="str">
        <f>IF(LEFT(RIGHT(Candidate!CN646,2),1)&lt;&gt;"/",RIGHT(Candidate!CN646,6),INDEX(CandidateFileArray,MATCH(RIGHT(Candidate!CN646,8),CandidateFileList,0),2))</f>
        <v/>
      </c>
    </row>
    <row r="937" spans="14:14" x14ac:dyDescent="0.25">
      <c r="N937" t="str">
        <f>IF(LEFT(RIGHT(Candidate!CN647,2),1)&lt;&gt;"/",RIGHT(Candidate!CN647,6),INDEX(CandidateFileArray,MATCH(RIGHT(Candidate!CN647,8),CandidateFileList,0),2))</f>
        <v/>
      </c>
    </row>
    <row r="938" spans="14:14" x14ac:dyDescent="0.25">
      <c r="N938" t="str">
        <f>IF(LEFT(RIGHT(Candidate!CN648,2),1)&lt;&gt;"/",RIGHT(Candidate!CN648,6),INDEX(CandidateFileArray,MATCH(RIGHT(Candidate!CN648,8),CandidateFileList,0),2))</f>
        <v/>
      </c>
    </row>
    <row r="939" spans="14:14" x14ac:dyDescent="0.25">
      <c r="N939" t="str">
        <f>IF(LEFT(RIGHT(Candidate!CN649,2),1)&lt;&gt;"/",RIGHT(Candidate!CN649,6),INDEX(CandidateFileArray,MATCH(RIGHT(Candidate!CN649,8),CandidateFileList,0),2))</f>
        <v/>
      </c>
    </row>
    <row r="940" spans="14:14" x14ac:dyDescent="0.25">
      <c r="N940" t="str">
        <f>IF(LEFT(RIGHT(Candidate!CN650,2),1)&lt;&gt;"/",RIGHT(Candidate!CN650,6),INDEX(CandidateFileArray,MATCH(RIGHT(Candidate!CN650,8),CandidateFileList,0),2))</f>
        <v/>
      </c>
    </row>
    <row r="941" spans="14:14" x14ac:dyDescent="0.25">
      <c r="N941" t="str">
        <f>IF(LEFT(RIGHT(Candidate!CN651,2),1)&lt;&gt;"/",RIGHT(Candidate!CN651,6),INDEX(CandidateFileArray,MATCH(RIGHT(Candidate!CN651,8),CandidateFileList,0),2))</f>
        <v/>
      </c>
    </row>
    <row r="942" spans="14:14" x14ac:dyDescent="0.25">
      <c r="N942" t="str">
        <f>IF(LEFT(RIGHT(Candidate!CN652,2),1)&lt;&gt;"/",RIGHT(Candidate!CN652,6),INDEX(CandidateFileArray,MATCH(RIGHT(Candidate!CN652,8),CandidateFileList,0),2))</f>
        <v/>
      </c>
    </row>
    <row r="943" spans="14:14" x14ac:dyDescent="0.25">
      <c r="N943" t="str">
        <f>IF(LEFT(RIGHT(Candidate!CN653,2),1)&lt;&gt;"/",RIGHT(Candidate!CN653,6),INDEX(CandidateFileArray,MATCH(RIGHT(Candidate!CN653,8),CandidateFileList,0),2))</f>
        <v/>
      </c>
    </row>
    <row r="944" spans="14:14" x14ac:dyDescent="0.25">
      <c r="N944" t="str">
        <f>IF(LEFT(RIGHT(Candidate!CN654,2),1)&lt;&gt;"/",RIGHT(Candidate!CN654,6),INDEX(CandidateFileArray,MATCH(RIGHT(Candidate!CN654,8),CandidateFileList,0),2))</f>
        <v/>
      </c>
    </row>
    <row r="945" spans="14:14" x14ac:dyDescent="0.25">
      <c r="N945" t="str">
        <f>IF(LEFT(RIGHT(Candidate!CN655,2),1)&lt;&gt;"/",RIGHT(Candidate!CN655,6),INDEX(CandidateFileArray,MATCH(RIGHT(Candidate!CN655,8),CandidateFileList,0),2))</f>
        <v/>
      </c>
    </row>
    <row r="946" spans="14:14" x14ac:dyDescent="0.25">
      <c r="N946" t="str">
        <f>IF(LEFT(RIGHT(Candidate!CN656,2),1)&lt;&gt;"/",RIGHT(Candidate!CN656,6),INDEX(CandidateFileArray,MATCH(RIGHT(Candidate!CN656,8),CandidateFileList,0),2))</f>
        <v/>
      </c>
    </row>
    <row r="947" spans="14:14" x14ac:dyDescent="0.25">
      <c r="N947" t="str">
        <f>IF(LEFT(RIGHT(Candidate!CN657,2),1)&lt;&gt;"/",RIGHT(Candidate!CN657,6),INDEX(CandidateFileArray,MATCH(RIGHT(Candidate!CN657,8),CandidateFileList,0),2))</f>
        <v/>
      </c>
    </row>
    <row r="948" spans="14:14" x14ac:dyDescent="0.25">
      <c r="N948" t="str">
        <f>IF(LEFT(RIGHT(Candidate!CN658,2),1)&lt;&gt;"/",RIGHT(Candidate!CN658,6),INDEX(CandidateFileArray,MATCH(RIGHT(Candidate!CN658,8),CandidateFileList,0),2))</f>
        <v/>
      </c>
    </row>
    <row r="949" spans="14:14" x14ac:dyDescent="0.25">
      <c r="N949" t="str">
        <f>IF(LEFT(RIGHT(Candidate!CN659,2),1)&lt;&gt;"/",RIGHT(Candidate!CN659,6),INDEX(CandidateFileArray,MATCH(RIGHT(Candidate!CN659,8),CandidateFileList,0),2))</f>
        <v/>
      </c>
    </row>
    <row r="950" spans="14:14" x14ac:dyDescent="0.25">
      <c r="N950" t="str">
        <f>IF(LEFT(RIGHT(Candidate!CN660,2),1)&lt;&gt;"/",RIGHT(Candidate!CN660,6),INDEX(CandidateFileArray,MATCH(RIGHT(Candidate!CN660,8),CandidateFileList,0),2))</f>
        <v/>
      </c>
    </row>
    <row r="951" spans="14:14" x14ac:dyDescent="0.25">
      <c r="N951" t="str">
        <f>IF(LEFT(RIGHT(Candidate!CN661,2),1)&lt;&gt;"/",RIGHT(Candidate!CN661,6),INDEX(CandidateFileArray,MATCH(RIGHT(Candidate!CN661,8),CandidateFileList,0),2))</f>
        <v/>
      </c>
    </row>
    <row r="952" spans="14:14" x14ac:dyDescent="0.25">
      <c r="N952" t="str">
        <f>IF(LEFT(RIGHT(Candidate!CN662,2),1)&lt;&gt;"/",RIGHT(Candidate!CN662,6),INDEX(CandidateFileArray,MATCH(RIGHT(Candidate!CN662,8),CandidateFileList,0),2))</f>
        <v/>
      </c>
    </row>
    <row r="953" spans="14:14" x14ac:dyDescent="0.25">
      <c r="N953" t="str">
        <f>IF(LEFT(RIGHT(Candidate!CN663,2),1)&lt;&gt;"/",RIGHT(Candidate!CN663,6),INDEX(CandidateFileArray,MATCH(RIGHT(Candidate!CN663,8),CandidateFileList,0),2))</f>
        <v/>
      </c>
    </row>
    <row r="954" spans="14:14" x14ac:dyDescent="0.25">
      <c r="N954" t="str">
        <f>IF(LEFT(RIGHT(Candidate!CN664,2),1)&lt;&gt;"/",RIGHT(Candidate!CN664,6),INDEX(CandidateFileArray,MATCH(RIGHT(Candidate!CN664,8),CandidateFileList,0),2))</f>
        <v/>
      </c>
    </row>
    <row r="955" spans="14:14" x14ac:dyDescent="0.25">
      <c r="N955" t="str">
        <f>IF(LEFT(RIGHT(Candidate!CN665,2),1)&lt;&gt;"/",RIGHT(Candidate!CN665,6),INDEX(CandidateFileArray,MATCH(RIGHT(Candidate!CN665,8),CandidateFileList,0),2))</f>
        <v/>
      </c>
    </row>
    <row r="956" spans="14:14" x14ac:dyDescent="0.25">
      <c r="N956" t="str">
        <f>IF(LEFT(RIGHT(Candidate!CN666,2),1)&lt;&gt;"/",RIGHT(Candidate!CN666,6),INDEX(CandidateFileArray,MATCH(RIGHT(Candidate!CN666,8),CandidateFileList,0),2))</f>
        <v/>
      </c>
    </row>
    <row r="957" spans="14:14" x14ac:dyDescent="0.25">
      <c r="N957" t="str">
        <f>IF(LEFT(RIGHT(Candidate!CN667,2),1)&lt;&gt;"/",RIGHT(Candidate!CN667,6),INDEX(CandidateFileArray,MATCH(RIGHT(Candidate!CN667,8),CandidateFileList,0),2))</f>
        <v/>
      </c>
    </row>
    <row r="958" spans="14:14" x14ac:dyDescent="0.25">
      <c r="N958" t="str">
        <f>IF(LEFT(RIGHT(Candidate!CN668,2),1)&lt;&gt;"/",RIGHT(Candidate!CN668,6),INDEX(CandidateFileArray,MATCH(RIGHT(Candidate!CN668,8),CandidateFileList,0),2))</f>
        <v/>
      </c>
    </row>
    <row r="959" spans="14:14" x14ac:dyDescent="0.25">
      <c r="N959" t="str">
        <f>IF(LEFT(RIGHT(Candidate!CN669,2),1)&lt;&gt;"/",RIGHT(Candidate!CN669,6),INDEX(CandidateFileArray,MATCH(RIGHT(Candidate!CN669,8),CandidateFileList,0),2))</f>
        <v/>
      </c>
    </row>
    <row r="960" spans="14:14" x14ac:dyDescent="0.25">
      <c r="N960" t="str">
        <f>IF(LEFT(RIGHT(Candidate!CN670,2),1)&lt;&gt;"/",RIGHT(Candidate!CN670,6),INDEX(CandidateFileArray,MATCH(RIGHT(Candidate!CN670,8),CandidateFileList,0),2))</f>
        <v/>
      </c>
    </row>
    <row r="961" spans="14:14" x14ac:dyDescent="0.25">
      <c r="N961" t="str">
        <f>IF(LEFT(RIGHT(Candidate!CN671,2),1)&lt;&gt;"/",RIGHT(Candidate!CN671,6),INDEX(CandidateFileArray,MATCH(RIGHT(Candidate!CN671,8),CandidateFileList,0),2))</f>
        <v/>
      </c>
    </row>
    <row r="962" spans="14:14" x14ac:dyDescent="0.25">
      <c r="N962" t="str">
        <f>IF(LEFT(RIGHT(Candidate!CN672,2),1)&lt;&gt;"/",RIGHT(Candidate!CN672,6),INDEX(CandidateFileArray,MATCH(RIGHT(Candidate!CN672,8),CandidateFileList,0),2))</f>
        <v/>
      </c>
    </row>
    <row r="963" spans="14:14" x14ac:dyDescent="0.25">
      <c r="N963" t="str">
        <f>IF(LEFT(RIGHT(Candidate!CN673,2),1)&lt;&gt;"/",RIGHT(Candidate!CN673,6),INDEX(CandidateFileArray,MATCH(RIGHT(Candidate!CN673,8),CandidateFileList,0),2))</f>
        <v/>
      </c>
    </row>
    <row r="964" spans="14:14" x14ac:dyDescent="0.25">
      <c r="N964" t="str">
        <f>IF(LEFT(RIGHT(Candidate!CN674,2),1)&lt;&gt;"/",RIGHT(Candidate!CN674,6),INDEX(CandidateFileArray,MATCH(RIGHT(Candidate!CN674,8),CandidateFileList,0),2))</f>
        <v/>
      </c>
    </row>
    <row r="965" spans="14:14" x14ac:dyDescent="0.25">
      <c r="N965" t="str">
        <f>IF(LEFT(RIGHT(Candidate!CN675,2),1)&lt;&gt;"/",RIGHT(Candidate!CN675,6),INDEX(CandidateFileArray,MATCH(RIGHT(Candidate!CN675,8),CandidateFileList,0),2))</f>
        <v/>
      </c>
    </row>
    <row r="966" spans="14:14" x14ac:dyDescent="0.25">
      <c r="N966" t="str">
        <f>IF(LEFT(RIGHT(Candidate!CN676,2),1)&lt;&gt;"/",RIGHT(Candidate!CN676,6),INDEX(CandidateFileArray,MATCH(RIGHT(Candidate!CN676,8),CandidateFileList,0),2))</f>
        <v/>
      </c>
    </row>
    <row r="967" spans="14:14" x14ac:dyDescent="0.25">
      <c r="N967" t="str">
        <f>IF(LEFT(RIGHT(Candidate!CN677,2),1)&lt;&gt;"/",RIGHT(Candidate!CN677,6),INDEX(CandidateFileArray,MATCH(RIGHT(Candidate!CN677,8),CandidateFileList,0),2))</f>
        <v/>
      </c>
    </row>
    <row r="968" spans="14:14" x14ac:dyDescent="0.25">
      <c r="N968" t="str">
        <f>IF(LEFT(RIGHT(Candidate!CN678,2),1)&lt;&gt;"/",RIGHT(Candidate!CN678,6),INDEX(CandidateFileArray,MATCH(RIGHT(Candidate!CN678,8),CandidateFileList,0),2))</f>
        <v/>
      </c>
    </row>
    <row r="969" spans="14:14" x14ac:dyDescent="0.25">
      <c r="N969" t="str">
        <f>IF(LEFT(RIGHT(Candidate!CN679,2),1)&lt;&gt;"/",RIGHT(Candidate!CN679,6),INDEX(CandidateFileArray,MATCH(RIGHT(Candidate!CN679,8),CandidateFileList,0),2))</f>
        <v/>
      </c>
    </row>
    <row r="970" spans="14:14" x14ac:dyDescent="0.25">
      <c r="N970" t="str">
        <f>IF(LEFT(RIGHT(Candidate!CN680,2),1)&lt;&gt;"/",RIGHT(Candidate!CN680,6),INDEX(CandidateFileArray,MATCH(RIGHT(Candidate!CN680,8),CandidateFileList,0),2))</f>
        <v/>
      </c>
    </row>
    <row r="971" spans="14:14" x14ac:dyDescent="0.25">
      <c r="N971" t="str">
        <f>IF(LEFT(RIGHT(Candidate!CN681,2),1)&lt;&gt;"/",RIGHT(Candidate!CN681,6),INDEX(CandidateFileArray,MATCH(RIGHT(Candidate!CN681,8),CandidateFileList,0),2))</f>
        <v/>
      </c>
    </row>
    <row r="972" spans="14:14" x14ac:dyDescent="0.25">
      <c r="N972" t="str">
        <f>IF(LEFT(RIGHT(Candidate!CN682,2),1)&lt;&gt;"/",RIGHT(Candidate!CN682,6),INDEX(CandidateFileArray,MATCH(RIGHT(Candidate!CN682,8),CandidateFileList,0),2))</f>
        <v/>
      </c>
    </row>
    <row r="973" spans="14:14" x14ac:dyDescent="0.25">
      <c r="N973" t="str">
        <f>IF(LEFT(RIGHT(Candidate!CN683,2),1)&lt;&gt;"/",RIGHT(Candidate!CN683,6),INDEX(CandidateFileArray,MATCH(RIGHT(Candidate!CN683,8),CandidateFileList,0),2))</f>
        <v/>
      </c>
    </row>
    <row r="974" spans="14:14" x14ac:dyDescent="0.25">
      <c r="N974" t="str">
        <f>IF(LEFT(RIGHT(Candidate!CN684,2),1)&lt;&gt;"/",RIGHT(Candidate!CN684,6),INDEX(CandidateFileArray,MATCH(RIGHT(Candidate!CN684,8),CandidateFileList,0),2))</f>
        <v/>
      </c>
    </row>
    <row r="975" spans="14:14" x14ac:dyDescent="0.25">
      <c r="N975" t="str">
        <f>IF(LEFT(RIGHT(Candidate!CN685,2),1)&lt;&gt;"/",RIGHT(Candidate!CN685,6),INDEX(CandidateFileArray,MATCH(RIGHT(Candidate!CN685,8),CandidateFileList,0),2))</f>
        <v/>
      </c>
    </row>
    <row r="976" spans="14:14" x14ac:dyDescent="0.25">
      <c r="N976" t="str">
        <f>IF(LEFT(RIGHT(Candidate!CN686,2),1)&lt;&gt;"/",RIGHT(Candidate!CN686,6),INDEX(CandidateFileArray,MATCH(RIGHT(Candidate!CN686,8),CandidateFileList,0),2))</f>
        <v/>
      </c>
    </row>
    <row r="977" spans="14:14" x14ac:dyDescent="0.25">
      <c r="N977" t="str">
        <f>IF(LEFT(RIGHT(Candidate!CN687,2),1)&lt;&gt;"/",RIGHT(Candidate!CN687,6),INDEX(CandidateFileArray,MATCH(RIGHT(Candidate!CN687,8),CandidateFileList,0),2))</f>
        <v/>
      </c>
    </row>
    <row r="978" spans="14:14" x14ac:dyDescent="0.25">
      <c r="N978" t="str">
        <f>IF(LEFT(RIGHT(Candidate!CN688,2),1)&lt;&gt;"/",RIGHT(Candidate!CN688,6),INDEX(CandidateFileArray,MATCH(RIGHT(Candidate!CN688,8),CandidateFileList,0),2))</f>
        <v/>
      </c>
    </row>
    <row r="979" spans="14:14" x14ac:dyDescent="0.25">
      <c r="N979" t="str">
        <f>IF(LEFT(RIGHT(Candidate!CN689,2),1)&lt;&gt;"/",RIGHT(Candidate!CN689,6),INDEX(CandidateFileArray,MATCH(RIGHT(Candidate!CN689,8),CandidateFileList,0),2))</f>
        <v/>
      </c>
    </row>
    <row r="980" spans="14:14" x14ac:dyDescent="0.25">
      <c r="N980" t="str">
        <f>IF(LEFT(RIGHT(Candidate!CN690,2),1)&lt;&gt;"/",RIGHT(Candidate!CN690,6),INDEX(CandidateFileArray,MATCH(RIGHT(Candidate!CN690,8),CandidateFileList,0),2))</f>
        <v/>
      </c>
    </row>
    <row r="981" spans="14:14" x14ac:dyDescent="0.25">
      <c r="N981" t="str">
        <f>IF(LEFT(RIGHT(Candidate!CN691,2),1)&lt;&gt;"/",RIGHT(Candidate!CN691,6),INDEX(CandidateFileArray,MATCH(RIGHT(Candidate!CN691,8),CandidateFileList,0),2))</f>
        <v/>
      </c>
    </row>
    <row r="982" spans="14:14" x14ac:dyDescent="0.25">
      <c r="N982" t="str">
        <f>IF(LEFT(RIGHT(Candidate!CN692,2),1)&lt;&gt;"/",RIGHT(Candidate!CN692,6),INDEX(CandidateFileArray,MATCH(RIGHT(Candidate!CN692,8),CandidateFileList,0),2))</f>
        <v/>
      </c>
    </row>
    <row r="983" spans="14:14" x14ac:dyDescent="0.25">
      <c r="N983" t="str">
        <f>IF(LEFT(RIGHT(Candidate!CN693,2),1)&lt;&gt;"/",RIGHT(Candidate!CN693,6),INDEX(CandidateFileArray,MATCH(RIGHT(Candidate!CN693,8),CandidateFileList,0),2))</f>
        <v/>
      </c>
    </row>
    <row r="984" spans="14:14" x14ac:dyDescent="0.25">
      <c r="N984" t="str">
        <f>IF(LEFT(RIGHT(Candidate!CN694,2),1)&lt;&gt;"/",RIGHT(Candidate!CN694,6),INDEX(CandidateFileArray,MATCH(RIGHT(Candidate!CN694,8),CandidateFileList,0),2))</f>
        <v/>
      </c>
    </row>
    <row r="985" spans="14:14" x14ac:dyDescent="0.25">
      <c r="N985" t="str">
        <f>IF(LEFT(RIGHT(Candidate!CN695,2),1)&lt;&gt;"/",RIGHT(Candidate!CN695,6),INDEX(CandidateFileArray,MATCH(RIGHT(Candidate!CN695,8),CandidateFileList,0),2))</f>
        <v/>
      </c>
    </row>
    <row r="986" spans="14:14" x14ac:dyDescent="0.25">
      <c r="N986" t="str">
        <f>IF(LEFT(RIGHT(Candidate!CN696,2),1)&lt;&gt;"/",RIGHT(Candidate!CN696,6),INDEX(CandidateFileArray,MATCH(RIGHT(Candidate!CN696,8),CandidateFileList,0),2))</f>
        <v/>
      </c>
    </row>
    <row r="987" spans="14:14" x14ac:dyDescent="0.25">
      <c r="N987" t="str">
        <f>IF(LEFT(RIGHT(Candidate!CN697,2),1)&lt;&gt;"/",RIGHT(Candidate!CN697,6),INDEX(CandidateFileArray,MATCH(RIGHT(Candidate!CN697,8),CandidateFileList,0),2))</f>
        <v/>
      </c>
    </row>
    <row r="988" spans="14:14" x14ac:dyDescent="0.25">
      <c r="N988" t="str">
        <f>IF(LEFT(RIGHT(Candidate!CN698,2),1)&lt;&gt;"/",RIGHT(Candidate!CN698,6),INDEX(CandidateFileArray,MATCH(RIGHT(Candidate!CN698,8),CandidateFileList,0),2))</f>
        <v/>
      </c>
    </row>
    <row r="989" spans="14:14" x14ac:dyDescent="0.25">
      <c r="N989" t="str">
        <f>IF(LEFT(RIGHT(Candidate!CN699,2),1)&lt;&gt;"/",RIGHT(Candidate!CN699,6),INDEX(CandidateFileArray,MATCH(RIGHT(Candidate!CN699,8),CandidateFileList,0),2))</f>
        <v/>
      </c>
    </row>
    <row r="990" spans="14:14" x14ac:dyDescent="0.25">
      <c r="N990" t="str">
        <f>IF(LEFT(RIGHT(Candidate!CN700,2),1)&lt;&gt;"/",RIGHT(Candidate!CN700,6),INDEX(CandidateFileArray,MATCH(RIGHT(Candidate!CN700,8),CandidateFileList,0),2))</f>
        <v/>
      </c>
    </row>
    <row r="991" spans="14:14" x14ac:dyDescent="0.25">
      <c r="N991" t="str">
        <f>IF(LEFT(RIGHT(Candidate!CN701,2),1)&lt;&gt;"/",RIGHT(Candidate!CN701,6),INDEX(CandidateFileArray,MATCH(RIGHT(Candidate!CN701,8),CandidateFileList,0),2))</f>
        <v/>
      </c>
    </row>
    <row r="992" spans="14:14" x14ac:dyDescent="0.25">
      <c r="N992" t="str">
        <f>IF(LEFT(RIGHT(Candidate!CN702,2),1)&lt;&gt;"/",RIGHT(Candidate!CN702,6),INDEX(CandidateFileArray,MATCH(RIGHT(Candidate!CN702,8),CandidateFileList,0),2))</f>
        <v/>
      </c>
    </row>
    <row r="993" spans="14:14" x14ac:dyDescent="0.25">
      <c r="N993" t="str">
        <f>IF(LEFT(RIGHT(Candidate!CN703,2),1)&lt;&gt;"/",RIGHT(Candidate!CN703,6),INDEX(CandidateFileArray,MATCH(RIGHT(Candidate!CN703,8),CandidateFileList,0),2))</f>
        <v/>
      </c>
    </row>
    <row r="994" spans="14:14" x14ac:dyDescent="0.25">
      <c r="N994" t="str">
        <f>IF(LEFT(RIGHT(Candidate!CN704,2),1)&lt;&gt;"/",RIGHT(Candidate!CN704,6),INDEX(CandidateFileArray,MATCH(RIGHT(Candidate!CN704,8),CandidateFileList,0),2))</f>
        <v/>
      </c>
    </row>
    <row r="995" spans="14:14" x14ac:dyDescent="0.25">
      <c r="N995" t="str">
        <f>IF(LEFT(RIGHT(Candidate!CN705,2),1)&lt;&gt;"/",RIGHT(Candidate!CN705,6),INDEX(CandidateFileArray,MATCH(RIGHT(Candidate!CN705,8),CandidateFileList,0),2))</f>
        <v/>
      </c>
    </row>
    <row r="996" spans="14:14" x14ac:dyDescent="0.25">
      <c r="N996" t="str">
        <f>IF(LEFT(RIGHT(Candidate!CN706,2),1)&lt;&gt;"/",RIGHT(Candidate!CN706,6),INDEX(CandidateFileArray,MATCH(RIGHT(Candidate!CN706,8),CandidateFileList,0),2))</f>
        <v/>
      </c>
    </row>
    <row r="997" spans="14:14" x14ac:dyDescent="0.25">
      <c r="N997" t="str">
        <f>IF(LEFT(RIGHT(Candidate!CN707,2),1)&lt;&gt;"/",RIGHT(Candidate!CN707,6),INDEX(CandidateFileArray,MATCH(RIGHT(Candidate!CN707,8),CandidateFileList,0),2))</f>
        <v/>
      </c>
    </row>
    <row r="998" spans="14:14" x14ac:dyDescent="0.25">
      <c r="N998" t="str">
        <f>IF(LEFT(RIGHT(Candidate!CN708,2),1)&lt;&gt;"/",RIGHT(Candidate!CN708,6),INDEX(CandidateFileArray,MATCH(RIGHT(Candidate!CN708,8),CandidateFileList,0),2))</f>
        <v/>
      </c>
    </row>
    <row r="999" spans="14:14" x14ac:dyDescent="0.25">
      <c r="N999" t="str">
        <f>IF(LEFT(RIGHT(Candidate!CN709,2),1)&lt;&gt;"/",RIGHT(Candidate!CN709,6),INDEX(CandidateFileArray,MATCH(RIGHT(Candidate!CN709,8),CandidateFileList,0),2))</f>
        <v/>
      </c>
    </row>
    <row r="1000" spans="14:14" x14ac:dyDescent="0.25">
      <c r="N1000" t="str">
        <f>IF(LEFT(RIGHT(Candidate!CN710,2),1)&lt;&gt;"/",RIGHT(Candidate!CN710,6),INDEX(CandidateFileArray,MATCH(RIGHT(Candidate!CN710,8),CandidateFileList,0),2))</f>
        <v/>
      </c>
    </row>
    <row r="1001" spans="14:14" x14ac:dyDescent="0.25">
      <c r="N1001" t="str">
        <f>IF(LEFT(RIGHT(Candidate!CN711,2),1)&lt;&gt;"/",RIGHT(Candidate!CN711,6),INDEX(CandidateFileArray,MATCH(RIGHT(Candidate!CN711,8),CandidateFileList,0),2))</f>
        <v/>
      </c>
    </row>
    <row r="1002" spans="14:14" x14ac:dyDescent="0.25">
      <c r="N1002" t="str">
        <f>IF(LEFT(RIGHT(Candidate!CN712,2),1)&lt;&gt;"/",RIGHT(Candidate!CN712,6),INDEX(CandidateFileArray,MATCH(RIGHT(Candidate!CN712,8),CandidateFileList,0),2))</f>
        <v/>
      </c>
    </row>
    <row r="1003" spans="14:14" x14ac:dyDescent="0.25">
      <c r="N1003" t="str">
        <f>IF(LEFT(RIGHT(Candidate!CN713,2),1)&lt;&gt;"/",RIGHT(Candidate!CN713,6),INDEX(CandidateFileArray,MATCH(RIGHT(Candidate!CN713,8),CandidateFileList,0),2))</f>
        <v/>
      </c>
    </row>
    <row r="1004" spans="14:14" x14ac:dyDescent="0.25">
      <c r="N1004" t="str">
        <f>IF(LEFT(RIGHT(Candidate!CN714,2),1)&lt;&gt;"/",RIGHT(Candidate!CN714,6),INDEX(CandidateFileArray,MATCH(RIGHT(Candidate!CN714,8),CandidateFileList,0),2))</f>
        <v/>
      </c>
    </row>
    <row r="1005" spans="14:14" x14ac:dyDescent="0.25">
      <c r="N1005" t="str">
        <f>IF(LEFT(RIGHT(Candidate!CN715,2),1)&lt;&gt;"/",RIGHT(Candidate!CN715,6),INDEX(CandidateFileArray,MATCH(RIGHT(Candidate!CN715,8),CandidateFileList,0),2))</f>
        <v/>
      </c>
    </row>
    <row r="1006" spans="14:14" x14ac:dyDescent="0.25">
      <c r="N1006" t="str">
        <f>IF(LEFT(RIGHT(Candidate!CN716,2),1)&lt;&gt;"/",RIGHT(Candidate!CN716,6),INDEX(CandidateFileArray,MATCH(RIGHT(Candidate!CN716,8),CandidateFileList,0),2))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66"/>
  <sheetViews>
    <sheetView workbookViewId="0"/>
  </sheetViews>
  <sheetFormatPr defaultColWidth="8.85546875" defaultRowHeight="15" x14ac:dyDescent="0.25"/>
  <sheetData>
    <row r="1" spans="1:21" x14ac:dyDescent="0.25">
      <c r="A1" s="8" t="s">
        <v>61</v>
      </c>
      <c r="B1" s="8"/>
      <c r="C1" s="8"/>
      <c r="D1" s="8"/>
      <c r="E1" s="8"/>
      <c r="F1" s="8"/>
      <c r="G1" s="8"/>
      <c r="H1" s="8"/>
      <c r="I1" s="8"/>
      <c r="J1" s="8"/>
    </row>
    <row r="3" spans="1:21" x14ac:dyDescent="0.25">
      <c r="A3">
        <v>0.04</v>
      </c>
      <c r="B3" t="s">
        <v>12</v>
      </c>
    </row>
    <row r="4" spans="1:21" x14ac:dyDescent="0.25">
      <c r="A4" t="s">
        <v>103</v>
      </c>
      <c r="B4" t="s">
        <v>111</v>
      </c>
      <c r="D4" t="s">
        <v>319</v>
      </c>
    </row>
    <row r="6" spans="1:21" x14ac:dyDescent="0.25">
      <c r="A6" t="s">
        <v>6</v>
      </c>
      <c r="B6" t="s">
        <v>6</v>
      </c>
    </row>
    <row r="7" spans="1:21" x14ac:dyDescent="0.25">
      <c r="A7" t="s">
        <v>13</v>
      </c>
      <c r="B7" t="s">
        <v>13</v>
      </c>
    </row>
    <row r="8" spans="1:21" x14ac:dyDescent="0.25">
      <c r="A8" t="s">
        <v>103</v>
      </c>
      <c r="B8" t="s">
        <v>103</v>
      </c>
    </row>
    <row r="9" spans="1:21" x14ac:dyDescent="0.25">
      <c r="A9" t="s">
        <v>104</v>
      </c>
      <c r="B9" t="s">
        <v>104</v>
      </c>
    </row>
    <row r="11" spans="1:21" x14ac:dyDescent="0.25">
      <c r="A11" t="s">
        <v>60</v>
      </c>
    </row>
    <row r="12" spans="1:21" x14ac:dyDescent="0.25">
      <c r="A12" t="s">
        <v>0</v>
      </c>
      <c r="B12" t="s">
        <v>5</v>
      </c>
      <c r="C12" t="s">
        <v>58</v>
      </c>
      <c r="D12" t="s">
        <v>32</v>
      </c>
      <c r="E12" t="s">
        <v>2</v>
      </c>
      <c r="F12" t="s">
        <v>17</v>
      </c>
      <c r="G12" t="s">
        <v>18</v>
      </c>
      <c r="H12" t="s">
        <v>19</v>
      </c>
      <c r="I12" t="s">
        <v>20</v>
      </c>
      <c r="J12" t="s">
        <v>21</v>
      </c>
      <c r="K12" t="s">
        <v>22</v>
      </c>
      <c r="L12" t="s">
        <v>23</v>
      </c>
      <c r="M12" t="s">
        <v>24</v>
      </c>
      <c r="N12" t="s">
        <v>25</v>
      </c>
      <c r="O12" t="s">
        <v>26</v>
      </c>
      <c r="P12" t="s">
        <v>27</v>
      </c>
      <c r="Q12" t="s">
        <v>28</v>
      </c>
      <c r="R12" t="s">
        <v>29</v>
      </c>
      <c r="S12" t="s">
        <v>30</v>
      </c>
      <c r="T12" t="s">
        <v>31</v>
      </c>
    </row>
    <row r="13" spans="1:21" x14ac:dyDescent="0.25">
      <c r="A13" t="s">
        <v>288</v>
      </c>
      <c r="B13" t="s">
        <v>34</v>
      </c>
      <c r="C13" t="s">
        <v>59</v>
      </c>
      <c r="D13" t="s">
        <v>36</v>
      </c>
      <c r="E13" t="s">
        <v>42</v>
      </c>
      <c r="F13" t="s">
        <v>43</v>
      </c>
      <c r="G13" t="s">
        <v>44</v>
      </c>
      <c r="H13" t="s">
        <v>45</v>
      </c>
      <c r="I13" t="s">
        <v>46</v>
      </c>
      <c r="J13" t="s">
        <v>47</v>
      </c>
      <c r="K13" t="s">
        <v>48</v>
      </c>
      <c r="L13" t="s">
        <v>49</v>
      </c>
      <c r="M13" t="s">
        <v>50</v>
      </c>
      <c r="N13" t="s">
        <v>51</v>
      </c>
      <c r="O13" t="s">
        <v>52</v>
      </c>
      <c r="P13" t="s">
        <v>53</v>
      </c>
      <c r="Q13" t="s">
        <v>54</v>
      </c>
      <c r="R13" t="s">
        <v>55</v>
      </c>
      <c r="S13" t="s">
        <v>56</v>
      </c>
      <c r="T13" t="s">
        <v>57</v>
      </c>
      <c r="U13" t="s">
        <v>105</v>
      </c>
    </row>
    <row r="14" spans="1:21" x14ac:dyDescent="0.25">
      <c r="A14" t="s">
        <v>289</v>
      </c>
      <c r="B14" t="s">
        <v>34</v>
      </c>
      <c r="C14" t="s">
        <v>59</v>
      </c>
      <c r="D14" t="s">
        <v>38</v>
      </c>
      <c r="E14" t="str">
        <f>E13</f>
        <v>Zone 01</v>
      </c>
      <c r="F14" t="str">
        <f t="shared" ref="F14:U14" si="0">F13</f>
        <v>Zone 02</v>
      </c>
      <c r="G14" t="str">
        <f t="shared" si="0"/>
        <v>Zone 03</v>
      </c>
      <c r="H14" t="str">
        <f t="shared" si="0"/>
        <v>Zone 04</v>
      </c>
      <c r="I14" t="str">
        <f t="shared" si="0"/>
        <v>Zone 05</v>
      </c>
      <c r="J14" t="str">
        <f t="shared" si="0"/>
        <v>Zone 06</v>
      </c>
      <c r="K14" t="str">
        <f t="shared" si="0"/>
        <v>Zone 07</v>
      </c>
      <c r="L14" t="str">
        <f t="shared" si="0"/>
        <v>Zone 08</v>
      </c>
      <c r="M14" t="str">
        <f t="shared" si="0"/>
        <v>Zone 09</v>
      </c>
      <c r="N14" t="str">
        <f t="shared" si="0"/>
        <v>Zone 10</v>
      </c>
      <c r="O14" t="str">
        <f t="shared" si="0"/>
        <v>Zone 11</v>
      </c>
      <c r="P14" t="str">
        <f t="shared" si="0"/>
        <v>Zone 12</v>
      </c>
      <c r="Q14" t="str">
        <f t="shared" si="0"/>
        <v>Zone 13</v>
      </c>
      <c r="R14" t="str">
        <f t="shared" si="0"/>
        <v>Zone 14</v>
      </c>
      <c r="S14" t="str">
        <f t="shared" si="0"/>
        <v>Zone 15</v>
      </c>
      <c r="T14" t="str">
        <f t="shared" si="0"/>
        <v>Zone 16</v>
      </c>
      <c r="U14" t="str">
        <f t="shared" si="0"/>
        <v>Standard = Proposed for this test</v>
      </c>
    </row>
    <row r="15" spans="1:21" x14ac:dyDescent="0.25">
      <c r="A15" t="s">
        <v>290</v>
      </c>
      <c r="B15" t="s">
        <v>34</v>
      </c>
      <c r="C15" t="s">
        <v>59</v>
      </c>
      <c r="D15" t="s">
        <v>39</v>
      </c>
      <c r="E15" t="str">
        <f>E14</f>
        <v>Zone 01</v>
      </c>
      <c r="F15" t="str">
        <f t="shared" ref="F15:U15" si="1">F14</f>
        <v>Zone 02</v>
      </c>
      <c r="G15" t="str">
        <f t="shared" si="1"/>
        <v>Zone 03</v>
      </c>
      <c r="H15" t="str">
        <f t="shared" si="1"/>
        <v>Zone 04</v>
      </c>
      <c r="I15" t="str">
        <f t="shared" si="1"/>
        <v>Zone 05</v>
      </c>
      <c r="J15" t="str">
        <f t="shared" si="1"/>
        <v>Zone 06</v>
      </c>
      <c r="K15" t="str">
        <f t="shared" si="1"/>
        <v>Zone 07</v>
      </c>
      <c r="L15" t="str">
        <f t="shared" si="1"/>
        <v>Zone 08</v>
      </c>
      <c r="M15" t="str">
        <f t="shared" si="1"/>
        <v>Zone 09</v>
      </c>
      <c r="N15" t="str">
        <f t="shared" si="1"/>
        <v>Zone 10</v>
      </c>
      <c r="O15" t="str">
        <f t="shared" si="1"/>
        <v>Zone 11</v>
      </c>
      <c r="P15" t="str">
        <f t="shared" si="1"/>
        <v>Zone 12</v>
      </c>
      <c r="Q15" t="str">
        <f t="shared" si="1"/>
        <v>Zone 13</v>
      </c>
      <c r="R15" t="str">
        <f t="shared" si="1"/>
        <v>Zone 14</v>
      </c>
      <c r="S15" t="str">
        <f t="shared" si="1"/>
        <v>Zone 15</v>
      </c>
      <c r="T15" t="str">
        <f t="shared" si="1"/>
        <v>Zone 16</v>
      </c>
      <c r="U15" t="str">
        <f t="shared" si="1"/>
        <v>Standard = Proposed for this test</v>
      </c>
    </row>
    <row r="16" spans="1:21" x14ac:dyDescent="0.25">
      <c r="A16" t="s">
        <v>291</v>
      </c>
      <c r="B16" t="s">
        <v>35</v>
      </c>
      <c r="C16" t="s">
        <v>59</v>
      </c>
      <c r="D16" t="s">
        <v>37</v>
      </c>
      <c r="E16" t="str">
        <f>E15</f>
        <v>Zone 01</v>
      </c>
      <c r="F16" t="str">
        <f t="shared" ref="F16:T18" si="2">F15</f>
        <v>Zone 02</v>
      </c>
      <c r="G16" t="str">
        <f t="shared" si="2"/>
        <v>Zone 03</v>
      </c>
      <c r="H16" t="str">
        <f t="shared" si="2"/>
        <v>Zone 04</v>
      </c>
      <c r="I16" t="str">
        <f t="shared" si="2"/>
        <v>Zone 05</v>
      </c>
      <c r="J16" t="str">
        <f t="shared" si="2"/>
        <v>Zone 06</v>
      </c>
      <c r="K16" t="str">
        <f t="shared" si="2"/>
        <v>Zone 07</v>
      </c>
      <c r="L16" t="str">
        <f t="shared" si="2"/>
        <v>Zone 08</v>
      </c>
      <c r="M16" t="str">
        <f t="shared" si="2"/>
        <v>Zone 09</v>
      </c>
      <c r="N16" t="str">
        <f t="shared" si="2"/>
        <v>Zone 10</v>
      </c>
      <c r="O16" t="str">
        <f t="shared" si="2"/>
        <v>Zone 11</v>
      </c>
      <c r="P16" t="str">
        <f t="shared" si="2"/>
        <v>Zone 12</v>
      </c>
      <c r="Q16" t="str">
        <f t="shared" si="2"/>
        <v>Zone 13</v>
      </c>
      <c r="R16" t="str">
        <f t="shared" si="2"/>
        <v>Zone 14</v>
      </c>
      <c r="S16" t="str">
        <f t="shared" si="2"/>
        <v>Zone 15</v>
      </c>
      <c r="T16" t="str">
        <f t="shared" si="2"/>
        <v>Zone 16</v>
      </c>
      <c r="U16" t="s">
        <v>409</v>
      </c>
    </row>
    <row r="17" spans="1:21" x14ac:dyDescent="0.25">
      <c r="A17" t="s">
        <v>292</v>
      </c>
      <c r="B17" t="s">
        <v>35</v>
      </c>
      <c r="C17" t="s">
        <v>59</v>
      </c>
      <c r="D17" t="s">
        <v>40</v>
      </c>
      <c r="E17" t="str">
        <f>E16</f>
        <v>Zone 01</v>
      </c>
      <c r="F17" t="str">
        <f t="shared" si="2"/>
        <v>Zone 02</v>
      </c>
      <c r="G17" t="str">
        <f t="shared" si="2"/>
        <v>Zone 03</v>
      </c>
      <c r="H17" t="str">
        <f t="shared" si="2"/>
        <v>Zone 04</v>
      </c>
      <c r="I17" t="str">
        <f t="shared" si="2"/>
        <v>Zone 05</v>
      </c>
      <c r="J17" t="str">
        <f t="shared" si="2"/>
        <v>Zone 06</v>
      </c>
      <c r="K17" t="str">
        <f t="shared" si="2"/>
        <v>Zone 07</v>
      </c>
      <c r="L17" t="str">
        <f t="shared" si="2"/>
        <v>Zone 08</v>
      </c>
      <c r="M17" t="str">
        <f t="shared" si="2"/>
        <v>Zone 09</v>
      </c>
      <c r="N17" t="str">
        <f t="shared" si="2"/>
        <v>Zone 10</v>
      </c>
      <c r="O17" t="str">
        <f t="shared" si="2"/>
        <v>Zone 11</v>
      </c>
      <c r="P17" t="str">
        <f t="shared" si="2"/>
        <v>Zone 12</v>
      </c>
      <c r="Q17" t="str">
        <f t="shared" si="2"/>
        <v>Zone 13</v>
      </c>
      <c r="R17" t="str">
        <f t="shared" si="2"/>
        <v>Zone 14</v>
      </c>
      <c r="S17" t="str">
        <f t="shared" si="2"/>
        <v>Zone 15</v>
      </c>
      <c r="T17" t="str">
        <f t="shared" si="2"/>
        <v>Zone 16</v>
      </c>
      <c r="U17" t="s">
        <v>410</v>
      </c>
    </row>
    <row r="18" spans="1:21" x14ac:dyDescent="0.25">
      <c r="A18" t="s">
        <v>293</v>
      </c>
      <c r="B18" t="s">
        <v>35</v>
      </c>
      <c r="C18" t="s">
        <v>59</v>
      </c>
      <c r="D18" t="s">
        <v>41</v>
      </c>
      <c r="E18" t="str">
        <f>E17</f>
        <v>Zone 01</v>
      </c>
      <c r="F18" t="str">
        <f t="shared" si="2"/>
        <v>Zone 02</v>
      </c>
      <c r="G18" t="str">
        <f t="shared" si="2"/>
        <v>Zone 03</v>
      </c>
      <c r="H18" t="str">
        <f t="shared" si="2"/>
        <v>Zone 04</v>
      </c>
      <c r="I18" t="str">
        <f t="shared" si="2"/>
        <v>Zone 05</v>
      </c>
      <c r="J18" t="str">
        <f t="shared" si="2"/>
        <v>Zone 06</v>
      </c>
      <c r="K18" t="str">
        <f t="shared" si="2"/>
        <v>Zone 07</v>
      </c>
      <c r="L18" t="str">
        <f t="shared" si="2"/>
        <v>Zone 08</v>
      </c>
      <c r="M18" t="str">
        <f t="shared" si="2"/>
        <v>Zone 09</v>
      </c>
      <c r="N18" t="str">
        <f t="shared" si="2"/>
        <v>Zone 10</v>
      </c>
      <c r="O18" t="str">
        <f t="shared" si="2"/>
        <v>Zone 11</v>
      </c>
      <c r="P18" t="str">
        <f t="shared" si="2"/>
        <v>Zone 12</v>
      </c>
      <c r="Q18" t="str">
        <f t="shared" si="2"/>
        <v>Zone 13</v>
      </c>
      <c r="R18" t="str">
        <f t="shared" si="2"/>
        <v>Zone 14</v>
      </c>
      <c r="S18" t="str">
        <f t="shared" si="2"/>
        <v>Zone 15</v>
      </c>
      <c r="T18" t="str">
        <f t="shared" si="2"/>
        <v>Zone 16</v>
      </c>
      <c r="U18" t="s">
        <v>411</v>
      </c>
    </row>
    <row r="19" spans="1:21" x14ac:dyDescent="0.25">
      <c r="A19" t="s">
        <v>294</v>
      </c>
      <c r="B19" t="s">
        <v>100</v>
      </c>
      <c r="C19" t="s">
        <v>53</v>
      </c>
      <c r="D19" t="s">
        <v>37</v>
      </c>
      <c r="E19" t="s">
        <v>122</v>
      </c>
      <c r="F19" t="s">
        <v>97</v>
      </c>
      <c r="G19" t="s">
        <v>262</v>
      </c>
      <c r="H19" t="s">
        <v>263</v>
      </c>
      <c r="I19" t="s">
        <v>98</v>
      </c>
      <c r="J19" t="s">
        <v>99</v>
      </c>
      <c r="K19" t="s">
        <v>168</v>
      </c>
      <c r="L19" t="s">
        <v>123</v>
      </c>
      <c r="M19" t="s">
        <v>422</v>
      </c>
      <c r="N19" t="s">
        <v>124</v>
      </c>
      <c r="U19" t="s">
        <v>409</v>
      </c>
    </row>
    <row r="20" spans="1:21" x14ac:dyDescent="0.25">
      <c r="A20" t="s">
        <v>295</v>
      </c>
      <c r="B20" t="s">
        <v>33</v>
      </c>
      <c r="C20" t="s">
        <v>53</v>
      </c>
      <c r="D20" t="s">
        <v>37</v>
      </c>
      <c r="E20" t="s">
        <v>122</v>
      </c>
      <c r="F20" t="s">
        <v>128</v>
      </c>
      <c r="G20" t="s">
        <v>426</v>
      </c>
      <c r="H20" t="s">
        <v>427</v>
      </c>
      <c r="I20" t="s">
        <v>428</v>
      </c>
      <c r="J20" t="s">
        <v>429</v>
      </c>
      <c r="K20" t="s">
        <v>430</v>
      </c>
      <c r="L20" t="s">
        <v>431</v>
      </c>
      <c r="M20" t="s">
        <v>126</v>
      </c>
      <c r="N20" t="s">
        <v>127</v>
      </c>
      <c r="U20" t="s">
        <v>409</v>
      </c>
    </row>
    <row r="21" spans="1:21" x14ac:dyDescent="0.25">
      <c r="A21" t="s">
        <v>296</v>
      </c>
      <c r="B21" t="s">
        <v>156</v>
      </c>
      <c r="C21" t="s">
        <v>53</v>
      </c>
      <c r="D21" t="s">
        <v>155</v>
      </c>
      <c r="E21" t="s">
        <v>166</v>
      </c>
      <c r="F21" t="s">
        <v>157</v>
      </c>
      <c r="G21" t="s">
        <v>158</v>
      </c>
      <c r="H21" t="s">
        <v>159</v>
      </c>
      <c r="I21" t="s">
        <v>160</v>
      </c>
      <c r="J21" t="s">
        <v>417</v>
      </c>
      <c r="K21" t="s">
        <v>161</v>
      </c>
      <c r="L21" t="s">
        <v>162</v>
      </c>
      <c r="M21" t="s">
        <v>163</v>
      </c>
      <c r="N21" t="s">
        <v>164</v>
      </c>
      <c r="U21" t="s">
        <v>409</v>
      </c>
    </row>
    <row r="22" spans="1:21" x14ac:dyDescent="0.25">
      <c r="A22" t="s">
        <v>297</v>
      </c>
      <c r="B22" t="s">
        <v>171</v>
      </c>
      <c r="C22" t="s">
        <v>53</v>
      </c>
      <c r="D22" t="s">
        <v>41</v>
      </c>
      <c r="E22" t="s">
        <v>439</v>
      </c>
      <c r="F22" t="s">
        <v>432</v>
      </c>
      <c r="G22" t="s">
        <v>433</v>
      </c>
      <c r="H22" t="s">
        <v>434</v>
      </c>
      <c r="I22" t="s">
        <v>435</v>
      </c>
      <c r="J22" t="s">
        <v>436</v>
      </c>
      <c r="K22" t="s">
        <v>437</v>
      </c>
      <c r="L22" t="s">
        <v>438</v>
      </c>
      <c r="M22" t="s">
        <v>440</v>
      </c>
      <c r="N22" t="s">
        <v>441</v>
      </c>
      <c r="U22" t="s">
        <v>121</v>
      </c>
    </row>
    <row r="23" spans="1:21" x14ac:dyDescent="0.25">
      <c r="A23" t="s">
        <v>298</v>
      </c>
      <c r="B23" t="s">
        <v>172</v>
      </c>
      <c r="C23" t="s">
        <v>53</v>
      </c>
      <c r="D23" t="s">
        <v>37</v>
      </c>
      <c r="E23" t="s">
        <v>122</v>
      </c>
      <c r="F23" t="s">
        <v>175</v>
      </c>
      <c r="G23" t="s">
        <v>178</v>
      </c>
      <c r="H23" t="s">
        <v>179</v>
      </c>
      <c r="I23" t="s">
        <v>176</v>
      </c>
      <c r="J23" t="s">
        <v>177</v>
      </c>
      <c r="K23" t="s">
        <v>180</v>
      </c>
      <c r="L23" t="s">
        <v>181</v>
      </c>
      <c r="M23" t="s">
        <v>182</v>
      </c>
      <c r="N23" t="s">
        <v>183</v>
      </c>
      <c r="U23" t="s">
        <v>121</v>
      </c>
    </row>
    <row r="24" spans="1:21" x14ac:dyDescent="0.25">
      <c r="A24" t="s">
        <v>299</v>
      </c>
      <c r="B24" t="s">
        <v>195</v>
      </c>
      <c r="C24" t="s">
        <v>53</v>
      </c>
      <c r="D24" t="s">
        <v>174</v>
      </c>
      <c r="E24" t="s">
        <v>184</v>
      </c>
      <c r="F24" t="s">
        <v>185</v>
      </c>
      <c r="G24" t="s">
        <v>186</v>
      </c>
      <c r="H24" t="s">
        <v>205</v>
      </c>
      <c r="I24" t="s">
        <v>192</v>
      </c>
      <c r="J24" t="s">
        <v>191</v>
      </c>
      <c r="K24" t="s">
        <v>190</v>
      </c>
      <c r="L24" t="s">
        <v>189</v>
      </c>
      <c r="M24" t="s">
        <v>188</v>
      </c>
      <c r="N24" t="s">
        <v>187</v>
      </c>
      <c r="U24" t="s">
        <v>121</v>
      </c>
    </row>
    <row r="25" spans="1:21" x14ac:dyDescent="0.25">
      <c r="A25" t="s">
        <v>300</v>
      </c>
      <c r="B25" t="s">
        <v>194</v>
      </c>
      <c r="C25" t="s">
        <v>53</v>
      </c>
      <c r="D25" t="s">
        <v>174</v>
      </c>
      <c r="E25" t="s">
        <v>206</v>
      </c>
      <c r="F25" t="s">
        <v>207</v>
      </c>
      <c r="G25" t="s">
        <v>203</v>
      </c>
      <c r="H25" t="s">
        <v>204</v>
      </c>
      <c r="I25" t="s">
        <v>197</v>
      </c>
      <c r="J25" t="s">
        <v>198</v>
      </c>
      <c r="K25" t="s">
        <v>199</v>
      </c>
      <c r="L25" t="s">
        <v>200</v>
      </c>
      <c r="M25" t="s">
        <v>201</v>
      </c>
      <c r="N25" t="s">
        <v>202</v>
      </c>
      <c r="U25" t="s">
        <v>121</v>
      </c>
    </row>
    <row r="26" spans="1:21" x14ac:dyDescent="0.25">
      <c r="A26" t="s">
        <v>401</v>
      </c>
      <c r="B26" t="s">
        <v>406</v>
      </c>
      <c r="C26" t="s">
        <v>59</v>
      </c>
      <c r="D26" t="s">
        <v>36</v>
      </c>
      <c r="E26" t="s">
        <v>42</v>
      </c>
      <c r="F26" t="s">
        <v>43</v>
      </c>
      <c r="G26" t="s">
        <v>44</v>
      </c>
      <c r="H26" t="s">
        <v>45</v>
      </c>
      <c r="I26" t="s">
        <v>46</v>
      </c>
      <c r="J26" t="s">
        <v>47</v>
      </c>
      <c r="K26" t="s">
        <v>48</v>
      </c>
      <c r="L26" t="s">
        <v>49</v>
      </c>
      <c r="M26" t="s">
        <v>50</v>
      </c>
      <c r="N26" t="s">
        <v>51</v>
      </c>
      <c r="O26" t="s">
        <v>52</v>
      </c>
      <c r="P26" t="s">
        <v>53</v>
      </c>
      <c r="Q26" t="s">
        <v>54</v>
      </c>
      <c r="R26" t="s">
        <v>55</v>
      </c>
      <c r="S26" t="s">
        <v>56</v>
      </c>
      <c r="T26" t="s">
        <v>57</v>
      </c>
      <c r="U26" t="s">
        <v>105</v>
      </c>
    </row>
    <row r="27" spans="1:21" x14ac:dyDescent="0.25">
      <c r="A27" t="s">
        <v>402</v>
      </c>
      <c r="B27" t="s">
        <v>406</v>
      </c>
      <c r="C27" t="s">
        <v>59</v>
      </c>
      <c r="D27" t="s">
        <v>38</v>
      </c>
      <c r="E27" t="str">
        <f>E26</f>
        <v>Zone 01</v>
      </c>
      <c r="F27" t="str">
        <f t="shared" ref="F27:U27" si="3">F26</f>
        <v>Zone 02</v>
      </c>
      <c r="G27" t="str">
        <f t="shared" si="3"/>
        <v>Zone 03</v>
      </c>
      <c r="H27" t="str">
        <f t="shared" si="3"/>
        <v>Zone 04</v>
      </c>
      <c r="I27" t="str">
        <f t="shared" si="3"/>
        <v>Zone 05</v>
      </c>
      <c r="J27" t="str">
        <f t="shared" si="3"/>
        <v>Zone 06</v>
      </c>
      <c r="K27" t="str">
        <f t="shared" si="3"/>
        <v>Zone 07</v>
      </c>
      <c r="L27" t="str">
        <f t="shared" si="3"/>
        <v>Zone 08</v>
      </c>
      <c r="M27" t="str">
        <f t="shared" si="3"/>
        <v>Zone 09</v>
      </c>
      <c r="N27" t="str">
        <f t="shared" si="3"/>
        <v>Zone 10</v>
      </c>
      <c r="O27" t="str">
        <f t="shared" si="3"/>
        <v>Zone 11</v>
      </c>
      <c r="P27" t="str">
        <f t="shared" si="3"/>
        <v>Zone 12</v>
      </c>
      <c r="Q27" t="str">
        <f t="shared" si="3"/>
        <v>Zone 13</v>
      </c>
      <c r="R27" t="str">
        <f t="shared" si="3"/>
        <v>Zone 14</v>
      </c>
      <c r="S27" t="str">
        <f t="shared" si="3"/>
        <v>Zone 15</v>
      </c>
      <c r="T27" t="str">
        <f t="shared" si="3"/>
        <v>Zone 16</v>
      </c>
      <c r="U27" t="str">
        <f t="shared" si="3"/>
        <v>Standard = Proposed for this test</v>
      </c>
    </row>
    <row r="28" spans="1:21" x14ac:dyDescent="0.25">
      <c r="A28" t="s">
        <v>403</v>
      </c>
      <c r="B28" t="s">
        <v>406</v>
      </c>
      <c r="C28" t="s">
        <v>59</v>
      </c>
      <c r="D28" t="s">
        <v>39</v>
      </c>
      <c r="E28" t="str">
        <f>E26</f>
        <v>Zone 01</v>
      </c>
      <c r="F28" t="str">
        <f t="shared" ref="F28:U28" si="4">F26</f>
        <v>Zone 02</v>
      </c>
      <c r="G28" t="str">
        <f t="shared" si="4"/>
        <v>Zone 03</v>
      </c>
      <c r="H28" t="str">
        <f t="shared" si="4"/>
        <v>Zone 04</v>
      </c>
      <c r="I28" t="str">
        <f t="shared" si="4"/>
        <v>Zone 05</v>
      </c>
      <c r="J28" t="str">
        <f t="shared" si="4"/>
        <v>Zone 06</v>
      </c>
      <c r="K28" t="str">
        <f t="shared" si="4"/>
        <v>Zone 07</v>
      </c>
      <c r="L28" t="str">
        <f t="shared" si="4"/>
        <v>Zone 08</v>
      </c>
      <c r="M28" t="str">
        <f t="shared" si="4"/>
        <v>Zone 09</v>
      </c>
      <c r="N28" t="str">
        <f t="shared" si="4"/>
        <v>Zone 10</v>
      </c>
      <c r="O28" t="str">
        <f t="shared" si="4"/>
        <v>Zone 11</v>
      </c>
      <c r="P28" t="str">
        <f t="shared" si="4"/>
        <v>Zone 12</v>
      </c>
      <c r="Q28" t="str">
        <f t="shared" si="4"/>
        <v>Zone 13</v>
      </c>
      <c r="R28" t="str">
        <f t="shared" si="4"/>
        <v>Zone 14</v>
      </c>
      <c r="S28" t="str">
        <f t="shared" si="4"/>
        <v>Zone 15</v>
      </c>
      <c r="T28" t="str">
        <f t="shared" si="4"/>
        <v>Zone 16</v>
      </c>
      <c r="U28" t="str">
        <f t="shared" si="4"/>
        <v>Standard = Proposed for this test</v>
      </c>
    </row>
    <row r="29" spans="1:21" x14ac:dyDescent="0.25">
      <c r="A29" t="s">
        <v>442</v>
      </c>
      <c r="B29" t="s">
        <v>454</v>
      </c>
      <c r="C29" t="s">
        <v>59</v>
      </c>
      <c r="D29" t="s">
        <v>37</v>
      </c>
      <c r="E29" t="str">
        <f>E28</f>
        <v>Zone 01</v>
      </c>
      <c r="F29" t="str">
        <f t="shared" ref="F29:T29" si="5">F28</f>
        <v>Zone 02</v>
      </c>
      <c r="G29" t="str">
        <f t="shared" si="5"/>
        <v>Zone 03</v>
      </c>
      <c r="H29" t="str">
        <f t="shared" si="5"/>
        <v>Zone 04</v>
      </c>
      <c r="I29" t="str">
        <f t="shared" si="5"/>
        <v>Zone 05</v>
      </c>
      <c r="J29" t="str">
        <f t="shared" si="5"/>
        <v>Zone 06</v>
      </c>
      <c r="K29" t="str">
        <f t="shared" si="5"/>
        <v>Zone 07</v>
      </c>
      <c r="L29" t="str">
        <f t="shared" si="5"/>
        <v>Zone 08</v>
      </c>
      <c r="M29" t="str">
        <f t="shared" si="5"/>
        <v>Zone 09</v>
      </c>
      <c r="N29" t="str">
        <f t="shared" si="5"/>
        <v>Zone 10</v>
      </c>
      <c r="O29" t="str">
        <f t="shared" si="5"/>
        <v>Zone 11</v>
      </c>
      <c r="P29" t="str">
        <f t="shared" si="5"/>
        <v>Zone 12</v>
      </c>
      <c r="Q29" t="str">
        <f t="shared" si="5"/>
        <v>Zone 13</v>
      </c>
      <c r="R29" t="str">
        <f t="shared" si="5"/>
        <v>Zone 14</v>
      </c>
      <c r="S29" t="str">
        <f t="shared" si="5"/>
        <v>Zone 15</v>
      </c>
      <c r="T29" t="str">
        <f t="shared" si="5"/>
        <v>Zone 16</v>
      </c>
      <c r="U29" t="s">
        <v>445</v>
      </c>
    </row>
    <row r="30" spans="1:21" x14ac:dyDescent="0.25">
      <c r="A30" t="s">
        <v>443</v>
      </c>
      <c r="B30" t="s">
        <v>454</v>
      </c>
      <c r="C30" t="s">
        <v>59</v>
      </c>
      <c r="D30" t="s">
        <v>40</v>
      </c>
      <c r="E30" t="str">
        <f>E29</f>
        <v>Zone 01</v>
      </c>
      <c r="F30" t="str">
        <f t="shared" ref="F30:T30" si="6">F29</f>
        <v>Zone 02</v>
      </c>
      <c r="G30" t="str">
        <f t="shared" si="6"/>
        <v>Zone 03</v>
      </c>
      <c r="H30" t="str">
        <f t="shared" si="6"/>
        <v>Zone 04</v>
      </c>
      <c r="I30" t="str">
        <f t="shared" si="6"/>
        <v>Zone 05</v>
      </c>
      <c r="J30" t="str">
        <f t="shared" si="6"/>
        <v>Zone 06</v>
      </c>
      <c r="K30" t="str">
        <f t="shared" si="6"/>
        <v>Zone 07</v>
      </c>
      <c r="L30" t="str">
        <f t="shared" si="6"/>
        <v>Zone 08</v>
      </c>
      <c r="M30" t="str">
        <f t="shared" si="6"/>
        <v>Zone 09</v>
      </c>
      <c r="N30" t="str">
        <f t="shared" si="6"/>
        <v>Zone 10</v>
      </c>
      <c r="O30" t="str">
        <f t="shared" si="6"/>
        <v>Zone 11</v>
      </c>
      <c r="P30" t="str">
        <f t="shared" si="6"/>
        <v>Zone 12</v>
      </c>
      <c r="Q30" t="str">
        <f t="shared" si="6"/>
        <v>Zone 13</v>
      </c>
      <c r="R30" t="str">
        <f t="shared" si="6"/>
        <v>Zone 14</v>
      </c>
      <c r="S30" t="str">
        <f t="shared" si="6"/>
        <v>Zone 15</v>
      </c>
      <c r="T30" t="str">
        <f t="shared" si="6"/>
        <v>Zone 16</v>
      </c>
      <c r="U30" t="s">
        <v>446</v>
      </c>
    </row>
    <row r="31" spans="1:21" x14ac:dyDescent="0.25">
      <c r="A31" t="s">
        <v>444</v>
      </c>
      <c r="B31" t="s">
        <v>454</v>
      </c>
      <c r="C31" t="s">
        <v>59</v>
      </c>
      <c r="D31" t="s">
        <v>41</v>
      </c>
      <c r="E31" t="str">
        <f>E30</f>
        <v>Zone 01</v>
      </c>
      <c r="F31" t="str">
        <f t="shared" ref="F31:T31" si="7">F30</f>
        <v>Zone 02</v>
      </c>
      <c r="G31" t="str">
        <f t="shared" si="7"/>
        <v>Zone 03</v>
      </c>
      <c r="H31" t="str">
        <f t="shared" si="7"/>
        <v>Zone 04</v>
      </c>
      <c r="I31" t="str">
        <f t="shared" si="7"/>
        <v>Zone 05</v>
      </c>
      <c r="J31" t="str">
        <f t="shared" si="7"/>
        <v>Zone 06</v>
      </c>
      <c r="K31" t="str">
        <f t="shared" si="7"/>
        <v>Zone 07</v>
      </c>
      <c r="L31" t="str">
        <f t="shared" si="7"/>
        <v>Zone 08</v>
      </c>
      <c r="M31" t="str">
        <f t="shared" si="7"/>
        <v>Zone 09</v>
      </c>
      <c r="N31" t="str">
        <f t="shared" si="7"/>
        <v>Zone 10</v>
      </c>
      <c r="O31" t="str">
        <f t="shared" si="7"/>
        <v>Zone 11</v>
      </c>
      <c r="P31" t="str">
        <f t="shared" si="7"/>
        <v>Zone 12</v>
      </c>
      <c r="Q31" t="str">
        <f t="shared" si="7"/>
        <v>Zone 13</v>
      </c>
      <c r="R31" t="str">
        <f t="shared" si="7"/>
        <v>Zone 14</v>
      </c>
      <c r="S31" t="str">
        <f t="shared" si="7"/>
        <v>Zone 15</v>
      </c>
      <c r="T31" t="str">
        <f t="shared" si="7"/>
        <v>Zone 16</v>
      </c>
      <c r="U31" t="s">
        <v>447</v>
      </c>
    </row>
    <row r="32" spans="1:21" x14ac:dyDescent="0.25">
      <c r="A32" t="s">
        <v>448</v>
      </c>
      <c r="B32" t="s">
        <v>271</v>
      </c>
      <c r="C32" t="s">
        <v>53</v>
      </c>
      <c r="D32" t="s">
        <v>37</v>
      </c>
      <c r="E32" t="s">
        <v>122</v>
      </c>
      <c r="F32" t="s">
        <v>457</v>
      </c>
      <c r="G32" t="s">
        <v>458</v>
      </c>
      <c r="H32" t="s">
        <v>459</v>
      </c>
      <c r="I32" t="s">
        <v>460</v>
      </c>
      <c r="J32" t="s">
        <v>461</v>
      </c>
      <c r="K32" t="s">
        <v>462</v>
      </c>
      <c r="L32" t="s">
        <v>463</v>
      </c>
      <c r="M32" t="s">
        <v>465</v>
      </c>
      <c r="N32" t="s">
        <v>466</v>
      </c>
      <c r="U32" t="s">
        <v>504</v>
      </c>
    </row>
    <row r="33" spans="1:21" x14ac:dyDescent="0.25">
      <c r="A33" t="s">
        <v>455</v>
      </c>
      <c r="B33" t="s">
        <v>475</v>
      </c>
      <c r="C33" t="s">
        <v>53</v>
      </c>
      <c r="D33" t="s">
        <v>37</v>
      </c>
      <c r="E33" t="s">
        <v>122</v>
      </c>
      <c r="F33" t="s">
        <v>464</v>
      </c>
      <c r="G33" t="s">
        <v>467</v>
      </c>
      <c r="H33" t="s">
        <v>468</v>
      </c>
      <c r="I33" t="s">
        <v>469</v>
      </c>
      <c r="J33" t="s">
        <v>470</v>
      </c>
      <c r="K33" t="s">
        <v>471</v>
      </c>
      <c r="L33" t="s">
        <v>472</v>
      </c>
      <c r="M33" t="s">
        <v>473</v>
      </c>
      <c r="N33" t="s">
        <v>474</v>
      </c>
      <c r="U33" t="s">
        <v>504</v>
      </c>
    </row>
    <row r="34" spans="1:21" x14ac:dyDescent="0.25">
      <c r="A34" t="s">
        <v>503</v>
      </c>
      <c r="B34" t="s">
        <v>505</v>
      </c>
      <c r="C34" t="s">
        <v>53</v>
      </c>
      <c r="D34" t="s">
        <v>37</v>
      </c>
      <c r="E34" t="s">
        <v>122</v>
      </c>
      <c r="F34" t="s">
        <v>508</v>
      </c>
      <c r="G34" t="s">
        <v>509</v>
      </c>
      <c r="H34" t="s">
        <v>510</v>
      </c>
      <c r="I34" t="s">
        <v>511</v>
      </c>
      <c r="J34" t="s">
        <v>512</v>
      </c>
      <c r="K34" t="s">
        <v>513</v>
      </c>
      <c r="L34" t="s">
        <v>514</v>
      </c>
      <c r="M34" t="s">
        <v>516</v>
      </c>
      <c r="N34" t="s">
        <v>515</v>
      </c>
      <c r="U34" t="s">
        <v>504</v>
      </c>
    </row>
    <row r="36" spans="1:21" x14ac:dyDescent="0.25">
      <c r="A36" t="s">
        <v>114</v>
      </c>
      <c r="I36" t="s">
        <v>152</v>
      </c>
    </row>
    <row r="37" spans="1:21" x14ac:dyDescent="0.25">
      <c r="A37" t="s">
        <v>115</v>
      </c>
      <c r="B37" t="s">
        <v>288</v>
      </c>
      <c r="I37" t="s">
        <v>151</v>
      </c>
    </row>
    <row r="38" spans="1:21" x14ac:dyDescent="0.25">
      <c r="A38" t="s">
        <v>116</v>
      </c>
      <c r="B38" t="s">
        <v>291</v>
      </c>
      <c r="I38" t="s">
        <v>173</v>
      </c>
    </row>
    <row r="39" spans="1:21" x14ac:dyDescent="0.25">
      <c r="A39" t="s">
        <v>117</v>
      </c>
      <c r="B39" t="s">
        <v>289</v>
      </c>
      <c r="I39" t="s">
        <v>153</v>
      </c>
    </row>
    <row r="40" spans="1:21" x14ac:dyDescent="0.25">
      <c r="A40" t="s">
        <v>118</v>
      </c>
      <c r="B40" t="s">
        <v>292</v>
      </c>
      <c r="I40" t="s">
        <v>154</v>
      </c>
    </row>
    <row r="41" spans="1:21" x14ac:dyDescent="0.25">
      <c r="A41" t="s">
        <v>119</v>
      </c>
      <c r="B41" t="s">
        <v>290</v>
      </c>
    </row>
    <row r="42" spans="1:21" x14ac:dyDescent="0.25">
      <c r="A42" t="s">
        <v>120</v>
      </c>
      <c r="B42" t="s">
        <v>293</v>
      </c>
    </row>
    <row r="44" spans="1:21" x14ac:dyDescent="0.25">
      <c r="A44" t="s">
        <v>214</v>
      </c>
    </row>
    <row r="45" spans="1:21" x14ac:dyDescent="0.25">
      <c r="A45" t="s">
        <v>8</v>
      </c>
      <c r="B45" t="s">
        <v>212</v>
      </c>
    </row>
    <row r="46" spans="1:21" x14ac:dyDescent="0.25">
      <c r="A46" t="s">
        <v>9</v>
      </c>
      <c r="B46" t="s">
        <v>213</v>
      </c>
    </row>
    <row r="48" spans="1:21" x14ac:dyDescent="0.25">
      <c r="A48" t="s">
        <v>221</v>
      </c>
    </row>
    <row r="49" spans="1:2" x14ac:dyDescent="0.25">
      <c r="A49" t="s">
        <v>222</v>
      </c>
      <c r="B49" t="s">
        <v>224</v>
      </c>
    </row>
    <row r="50" spans="1:2" x14ac:dyDescent="0.25">
      <c r="A50" t="s">
        <v>223</v>
      </c>
      <c r="B50" t="s">
        <v>225</v>
      </c>
    </row>
    <row r="52" spans="1:2" x14ac:dyDescent="0.25">
      <c r="A52" t="s">
        <v>348</v>
      </c>
    </row>
    <row r="53" spans="1:2" x14ac:dyDescent="0.25">
      <c r="A53" t="s">
        <v>103</v>
      </c>
      <c r="B53" t="s">
        <v>103</v>
      </c>
    </row>
    <row r="54" spans="1:2" x14ac:dyDescent="0.25">
      <c r="A54" t="s">
        <v>104</v>
      </c>
      <c r="B54" t="s">
        <v>104</v>
      </c>
    </row>
    <row r="56" spans="1:2" x14ac:dyDescent="0.25">
      <c r="A56" t="s">
        <v>349</v>
      </c>
    </row>
    <row r="57" spans="1:2" x14ac:dyDescent="0.25">
      <c r="A57" t="s">
        <v>103</v>
      </c>
      <c r="B57" t="s">
        <v>103</v>
      </c>
    </row>
    <row r="58" spans="1:2" x14ac:dyDescent="0.25">
      <c r="A58" t="s">
        <v>104</v>
      </c>
      <c r="B58" t="s">
        <v>104</v>
      </c>
    </row>
    <row r="60" spans="1:2" x14ac:dyDescent="0.25">
      <c r="A60" t="s">
        <v>350</v>
      </c>
    </row>
    <row r="61" spans="1:2" x14ac:dyDescent="0.25">
      <c r="A61" t="s">
        <v>103</v>
      </c>
      <c r="B61" t="s">
        <v>103</v>
      </c>
    </row>
    <row r="62" spans="1:2" x14ac:dyDescent="0.25">
      <c r="A62" t="s">
        <v>104</v>
      </c>
      <c r="B62" t="s">
        <v>104</v>
      </c>
    </row>
    <row r="64" spans="1:2" x14ac:dyDescent="0.25">
      <c r="A64" t="s">
        <v>351</v>
      </c>
    </row>
    <row r="65" spans="1:2" x14ac:dyDescent="0.25">
      <c r="A65" t="s">
        <v>103</v>
      </c>
      <c r="B65" t="s">
        <v>103</v>
      </c>
    </row>
    <row r="66" spans="1:2" x14ac:dyDescent="0.25">
      <c r="A66" t="s">
        <v>104</v>
      </c>
      <c r="B66" t="s">
        <v>104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JU4"/>
  <sheetViews>
    <sheetView workbookViewId="0"/>
  </sheetViews>
  <sheetFormatPr defaultRowHeight="15" x14ac:dyDescent="0.25"/>
  <sheetData>
    <row r="1" spans="1:281" x14ac:dyDescent="0.2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JU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row>
    <row r="2" spans="1:281" x14ac:dyDescent="0.25">
      <c r="A2" s="26">
        <v>43509.334722222222</v>
      </c>
      <c r="B2">
        <v>1248</v>
      </c>
      <c r="C2" t="s">
        <v>481</v>
      </c>
      <c r="D2">
        <v>32</v>
      </c>
      <c r="E2">
        <v>0</v>
      </c>
      <c r="F2" t="s">
        <v>320</v>
      </c>
      <c r="M2" t="s">
        <v>62</v>
      </c>
      <c r="AA2" t="s">
        <v>482</v>
      </c>
      <c r="AG2" t="s">
        <v>327</v>
      </c>
      <c r="AU2" t="s">
        <v>265</v>
      </c>
      <c r="BI2" t="s">
        <v>264</v>
      </c>
      <c r="BT2" t="s">
        <v>483</v>
      </c>
      <c r="BX2">
        <f>COLUMN(BX2)</f>
        <v>76</v>
      </c>
      <c r="BY2" t="s">
        <v>328</v>
      </c>
      <c r="CJ2" t="s">
        <v>329</v>
      </c>
      <c r="CU2" t="s">
        <v>63</v>
      </c>
      <c r="CY2" t="s">
        <v>230</v>
      </c>
      <c r="DC2" t="s">
        <v>259</v>
      </c>
      <c r="DP2" t="s">
        <v>484</v>
      </c>
      <c r="DU2" t="s">
        <v>330</v>
      </c>
      <c r="EH2" t="s">
        <v>266</v>
      </c>
      <c r="EU2" t="s">
        <v>267</v>
      </c>
      <c r="FD2" t="s">
        <v>485</v>
      </c>
      <c r="FH2" t="s">
        <v>389</v>
      </c>
      <c r="FQ2" t="s">
        <v>399</v>
      </c>
      <c r="FZ2" t="s">
        <v>268</v>
      </c>
      <c r="GH2">
        <f>COLUMN(GH2)</f>
        <v>190</v>
      </c>
      <c r="GI2" t="s">
        <v>269</v>
      </c>
      <c r="GN2">
        <f>COLUMN(GN2)</f>
        <v>196</v>
      </c>
      <c r="GO2" t="s">
        <v>281</v>
      </c>
      <c r="GW2" t="s">
        <v>369</v>
      </c>
      <c r="GZ2" t="s">
        <v>370</v>
      </c>
      <c r="HB2" t="s">
        <v>390</v>
      </c>
      <c r="HD2" t="s">
        <v>384</v>
      </c>
      <c r="HG2" t="s">
        <v>385</v>
      </c>
      <c r="HJ2" t="s">
        <v>472</v>
      </c>
      <c r="HL2" t="s">
        <v>486</v>
      </c>
      <c r="HY2" t="s">
        <v>487</v>
      </c>
      <c r="ID2" t="s">
        <v>488</v>
      </c>
      <c r="IN2" t="s">
        <v>489</v>
      </c>
      <c r="IR2" t="s">
        <v>490</v>
      </c>
      <c r="JA2" t="s">
        <v>491</v>
      </c>
      <c r="JE2" t="s">
        <v>331</v>
      </c>
    </row>
    <row r="3" spans="1:281" x14ac:dyDescent="0.25">
      <c r="B3" t="s">
        <v>260</v>
      </c>
      <c r="D3" t="s">
        <v>58</v>
      </c>
      <c r="E3" t="s">
        <v>321</v>
      </c>
      <c r="F3" t="s">
        <v>322</v>
      </c>
      <c r="H3" t="s">
        <v>64</v>
      </c>
      <c r="I3" t="s">
        <v>65</v>
      </c>
      <c r="J3" t="s">
        <v>492</v>
      </c>
      <c r="K3" t="s">
        <v>493</v>
      </c>
      <c r="L3" t="s">
        <v>279</v>
      </c>
      <c r="M3" t="s">
        <v>66</v>
      </c>
      <c r="N3" t="s">
        <v>67</v>
      </c>
      <c r="O3" t="s">
        <v>68</v>
      </c>
      <c r="P3" t="s">
        <v>69</v>
      </c>
      <c r="Q3" t="s">
        <v>494</v>
      </c>
      <c r="R3" t="s">
        <v>271</v>
      </c>
      <c r="S3" t="s">
        <v>323</v>
      </c>
      <c r="T3" t="s">
        <v>495</v>
      </c>
      <c r="U3" t="s">
        <v>70</v>
      </c>
      <c r="V3" t="s">
        <v>71</v>
      </c>
      <c r="W3" t="s">
        <v>72</v>
      </c>
      <c r="X3" t="s">
        <v>73</v>
      </c>
      <c r="Y3" t="s">
        <v>74</v>
      </c>
      <c r="Z3" t="s">
        <v>75</v>
      </c>
      <c r="AA3" t="s">
        <v>66</v>
      </c>
      <c r="AB3" t="s">
        <v>69</v>
      </c>
      <c r="AC3" t="s">
        <v>495</v>
      </c>
      <c r="AD3" t="s">
        <v>71</v>
      </c>
      <c r="AE3" t="s">
        <v>74</v>
      </c>
      <c r="AF3" t="s">
        <v>75</v>
      </c>
      <c r="AG3" t="s">
        <v>66</v>
      </c>
      <c r="AH3" t="s">
        <v>67</v>
      </c>
      <c r="AI3" t="s">
        <v>68</v>
      </c>
      <c r="AJ3" t="s">
        <v>69</v>
      </c>
      <c r="AK3" t="s">
        <v>494</v>
      </c>
      <c r="AL3" t="s">
        <v>271</v>
      </c>
      <c r="AM3" t="s">
        <v>323</v>
      </c>
      <c r="AN3" t="s">
        <v>495</v>
      </c>
      <c r="AO3" t="s">
        <v>70</v>
      </c>
      <c r="AP3" t="s">
        <v>71</v>
      </c>
      <c r="AQ3" t="s">
        <v>72</v>
      </c>
      <c r="AR3" t="s">
        <v>73</v>
      </c>
      <c r="AS3" t="s">
        <v>74</v>
      </c>
      <c r="AT3" t="s">
        <v>75</v>
      </c>
      <c r="AU3" t="s">
        <v>66</v>
      </c>
      <c r="AV3" t="s">
        <v>67</v>
      </c>
      <c r="AW3" t="s">
        <v>68</v>
      </c>
      <c r="AX3" t="s">
        <v>69</v>
      </c>
      <c r="AY3" t="s">
        <v>494</v>
      </c>
      <c r="AZ3" t="s">
        <v>271</v>
      </c>
      <c r="BA3" t="s">
        <v>323</v>
      </c>
      <c r="BB3" t="s">
        <v>495</v>
      </c>
      <c r="BC3" t="s">
        <v>70</v>
      </c>
      <c r="BD3" t="s">
        <v>71</v>
      </c>
      <c r="BE3" t="s">
        <v>72</v>
      </c>
      <c r="BF3" t="s">
        <v>73</v>
      </c>
      <c r="BG3" t="s">
        <v>74</v>
      </c>
      <c r="BH3" t="s">
        <v>75</v>
      </c>
      <c r="BI3" t="s">
        <v>66</v>
      </c>
      <c r="BJ3" t="s">
        <v>67</v>
      </c>
      <c r="BK3" t="s">
        <v>68</v>
      </c>
      <c r="BL3" t="s">
        <v>69</v>
      </c>
      <c r="BM3" t="s">
        <v>271</v>
      </c>
      <c r="BN3" t="s">
        <v>70</v>
      </c>
      <c r="BO3" t="s">
        <v>71</v>
      </c>
      <c r="BP3" t="s">
        <v>72</v>
      </c>
      <c r="BQ3" t="s">
        <v>73</v>
      </c>
      <c r="BR3" t="s">
        <v>74</v>
      </c>
      <c r="BS3" t="s">
        <v>75</v>
      </c>
      <c r="BT3" t="s">
        <v>66</v>
      </c>
      <c r="BU3" t="s">
        <v>69</v>
      </c>
      <c r="BV3" t="s">
        <v>71</v>
      </c>
      <c r="BW3" t="s">
        <v>74</v>
      </c>
      <c r="BX3" t="s">
        <v>75</v>
      </c>
      <c r="BY3" t="s">
        <v>66</v>
      </c>
      <c r="BZ3" t="s">
        <v>67</v>
      </c>
      <c r="CA3" t="s">
        <v>68</v>
      </c>
      <c r="CB3" t="s">
        <v>69</v>
      </c>
      <c r="CC3" t="s">
        <v>271</v>
      </c>
      <c r="CD3" t="s">
        <v>70</v>
      </c>
      <c r="CE3" t="s">
        <v>71</v>
      </c>
      <c r="CF3" t="s">
        <v>72</v>
      </c>
      <c r="CG3" t="s">
        <v>73</v>
      </c>
      <c r="CH3" t="s">
        <v>74</v>
      </c>
      <c r="CI3" t="s">
        <v>75</v>
      </c>
      <c r="CJ3" t="s">
        <v>66</v>
      </c>
      <c r="CK3" t="s">
        <v>67</v>
      </c>
      <c r="CL3" t="s">
        <v>68</v>
      </c>
      <c r="CM3" t="s">
        <v>69</v>
      </c>
      <c r="CN3" t="s">
        <v>271</v>
      </c>
      <c r="CO3" t="s">
        <v>70</v>
      </c>
      <c r="CP3" t="s">
        <v>71</v>
      </c>
      <c r="CQ3" t="s">
        <v>72</v>
      </c>
      <c r="CR3" t="s">
        <v>73</v>
      </c>
      <c r="CS3" t="s">
        <v>74</v>
      </c>
      <c r="CT3" t="s">
        <v>75</v>
      </c>
      <c r="CU3" t="s">
        <v>65</v>
      </c>
      <c r="CW3" t="s">
        <v>76</v>
      </c>
      <c r="CX3" t="s">
        <v>496</v>
      </c>
      <c r="CY3" t="s">
        <v>231</v>
      </c>
      <c r="CZ3" t="s">
        <v>232</v>
      </c>
      <c r="DA3" t="s">
        <v>233</v>
      </c>
      <c r="DB3" t="s">
        <v>270</v>
      </c>
      <c r="DC3" t="s">
        <v>66</v>
      </c>
      <c r="DD3" t="s">
        <v>67</v>
      </c>
      <c r="DE3" t="s">
        <v>68</v>
      </c>
      <c r="DF3" t="s">
        <v>69</v>
      </c>
      <c r="DG3" t="s">
        <v>494</v>
      </c>
      <c r="DH3" t="s">
        <v>271</v>
      </c>
      <c r="DI3" t="s">
        <v>323</v>
      </c>
      <c r="DJ3" t="s">
        <v>495</v>
      </c>
      <c r="DK3" t="s">
        <v>70</v>
      </c>
      <c r="DL3" t="s">
        <v>71</v>
      </c>
      <c r="DM3" t="s">
        <v>72</v>
      </c>
      <c r="DN3" t="s">
        <v>73</v>
      </c>
      <c r="DO3" t="s">
        <v>74</v>
      </c>
      <c r="DP3" t="s">
        <v>66</v>
      </c>
      <c r="DQ3" t="s">
        <v>69</v>
      </c>
      <c r="DR3" t="s">
        <v>495</v>
      </c>
      <c r="DS3" t="s">
        <v>71</v>
      </c>
      <c r="DT3" t="s">
        <v>74</v>
      </c>
      <c r="DU3" t="s">
        <v>66</v>
      </c>
      <c r="DV3" t="s">
        <v>67</v>
      </c>
      <c r="DW3" t="s">
        <v>68</v>
      </c>
      <c r="DX3" t="s">
        <v>69</v>
      </c>
      <c r="DY3" t="s">
        <v>494</v>
      </c>
      <c r="DZ3" t="s">
        <v>271</v>
      </c>
      <c r="EA3" t="s">
        <v>323</v>
      </c>
      <c r="EB3" t="s">
        <v>495</v>
      </c>
      <c r="EC3" t="s">
        <v>70</v>
      </c>
      <c r="ED3" t="s">
        <v>71</v>
      </c>
      <c r="EE3" t="s">
        <v>72</v>
      </c>
      <c r="EF3" t="s">
        <v>73</v>
      </c>
      <c r="EG3" t="s">
        <v>74</v>
      </c>
      <c r="EH3" t="s">
        <v>66</v>
      </c>
      <c r="EI3" t="s">
        <v>67</v>
      </c>
      <c r="EJ3" t="s">
        <v>68</v>
      </c>
      <c r="EK3" t="s">
        <v>69</v>
      </c>
      <c r="EL3" t="s">
        <v>494</v>
      </c>
      <c r="EM3" t="s">
        <v>271</v>
      </c>
      <c r="EN3" t="s">
        <v>323</v>
      </c>
      <c r="EO3" t="s">
        <v>495</v>
      </c>
      <c r="EP3" t="s">
        <v>70</v>
      </c>
      <c r="EQ3" t="s">
        <v>71</v>
      </c>
      <c r="ER3" t="s">
        <v>72</v>
      </c>
      <c r="ES3" t="s">
        <v>73</v>
      </c>
      <c r="ET3" t="s">
        <v>74</v>
      </c>
      <c r="EU3" t="s">
        <v>66</v>
      </c>
      <c r="EV3" t="s">
        <v>67</v>
      </c>
      <c r="EW3" t="s">
        <v>68</v>
      </c>
      <c r="EX3" t="s">
        <v>69</v>
      </c>
      <c r="EY3" t="s">
        <v>70</v>
      </c>
      <c r="EZ3" t="s">
        <v>71</v>
      </c>
      <c r="FA3" t="s">
        <v>72</v>
      </c>
      <c r="FB3" t="s">
        <v>73</v>
      </c>
      <c r="FC3" t="s">
        <v>74</v>
      </c>
      <c r="FD3" t="s">
        <v>66</v>
      </c>
      <c r="FE3" t="s">
        <v>69</v>
      </c>
      <c r="FF3" t="s">
        <v>71</v>
      </c>
      <c r="FG3" t="s">
        <v>74</v>
      </c>
      <c r="FH3" t="s">
        <v>66</v>
      </c>
      <c r="FI3" t="s">
        <v>67</v>
      </c>
      <c r="FJ3" t="s">
        <v>68</v>
      </c>
      <c r="FK3" t="s">
        <v>69</v>
      </c>
      <c r="FL3" t="s">
        <v>70</v>
      </c>
      <c r="FM3" t="s">
        <v>71</v>
      </c>
      <c r="FN3" t="s">
        <v>72</v>
      </c>
      <c r="FO3" t="s">
        <v>73</v>
      </c>
      <c r="FP3" t="s">
        <v>74</v>
      </c>
      <c r="FQ3" t="s">
        <v>66</v>
      </c>
      <c r="FR3" t="s">
        <v>67</v>
      </c>
      <c r="FS3" t="s">
        <v>68</v>
      </c>
      <c r="FT3" t="s">
        <v>69</v>
      </c>
      <c r="FU3" t="s">
        <v>70</v>
      </c>
      <c r="FV3" t="s">
        <v>71</v>
      </c>
      <c r="FW3" t="s">
        <v>72</v>
      </c>
      <c r="FX3" t="s">
        <v>73</v>
      </c>
      <c r="FY3" t="s">
        <v>74</v>
      </c>
      <c r="FZ3" t="s">
        <v>66</v>
      </c>
      <c r="GA3" t="s">
        <v>67</v>
      </c>
      <c r="GB3" t="s">
        <v>68</v>
      </c>
      <c r="GC3" t="s">
        <v>69</v>
      </c>
      <c r="GD3" t="s">
        <v>70</v>
      </c>
      <c r="GE3" t="s">
        <v>71</v>
      </c>
      <c r="GF3" t="s">
        <v>72</v>
      </c>
      <c r="GG3" t="s">
        <v>73</v>
      </c>
      <c r="GH3" t="s">
        <v>74</v>
      </c>
      <c r="GI3" t="s">
        <v>93</v>
      </c>
      <c r="GJ3" t="s">
        <v>93</v>
      </c>
      <c r="GK3" t="s">
        <v>93</v>
      </c>
      <c r="GL3" t="s">
        <v>94</v>
      </c>
      <c r="GM3" t="s">
        <v>94</v>
      </c>
      <c r="GN3" t="s">
        <v>94</v>
      </c>
      <c r="GO3" t="s">
        <v>282</v>
      </c>
      <c r="GQ3" t="s">
        <v>283</v>
      </c>
      <c r="GS3" t="s">
        <v>284</v>
      </c>
      <c r="GU3" t="s">
        <v>285</v>
      </c>
      <c r="GW3" t="s">
        <v>371</v>
      </c>
      <c r="GX3" t="s">
        <v>372</v>
      </c>
      <c r="GY3" t="s">
        <v>373</v>
      </c>
      <c r="HA3" t="s">
        <v>374</v>
      </c>
      <c r="HB3" t="s">
        <v>375</v>
      </c>
      <c r="HC3" t="s">
        <v>391</v>
      </c>
      <c r="HD3" t="s">
        <v>376</v>
      </c>
      <c r="HE3" t="s">
        <v>377</v>
      </c>
      <c r="HF3" t="s">
        <v>386</v>
      </c>
      <c r="HG3" t="s">
        <v>376</v>
      </c>
      <c r="HH3" t="s">
        <v>377</v>
      </c>
      <c r="HI3" t="s">
        <v>386</v>
      </c>
      <c r="HJ3" t="s">
        <v>392</v>
      </c>
      <c r="HK3" t="s">
        <v>323</v>
      </c>
      <c r="HL3" t="s">
        <v>66</v>
      </c>
      <c r="HM3" t="s">
        <v>67</v>
      </c>
      <c r="HN3" t="s">
        <v>68</v>
      </c>
      <c r="HO3" t="s">
        <v>69</v>
      </c>
      <c r="HP3" t="s">
        <v>494</v>
      </c>
      <c r="HQ3" t="s">
        <v>271</v>
      </c>
      <c r="HR3" t="s">
        <v>323</v>
      </c>
      <c r="HS3" t="s">
        <v>495</v>
      </c>
      <c r="HT3" t="s">
        <v>70</v>
      </c>
      <c r="HU3" t="s">
        <v>71</v>
      </c>
      <c r="HV3" t="s">
        <v>72</v>
      </c>
      <c r="HW3" t="s">
        <v>73</v>
      </c>
      <c r="HX3" t="s">
        <v>74</v>
      </c>
      <c r="HY3" t="s">
        <v>66</v>
      </c>
      <c r="HZ3" t="s">
        <v>69</v>
      </c>
      <c r="IA3" t="s">
        <v>495</v>
      </c>
      <c r="IB3" t="s">
        <v>71</v>
      </c>
      <c r="IC3" t="s">
        <v>74</v>
      </c>
      <c r="ID3" t="s">
        <v>66</v>
      </c>
      <c r="IE3" t="s">
        <v>67</v>
      </c>
      <c r="IF3" t="s">
        <v>68</v>
      </c>
      <c r="IG3" t="s">
        <v>69</v>
      </c>
      <c r="IH3" t="s">
        <v>271</v>
      </c>
      <c r="II3" t="s">
        <v>70</v>
      </c>
      <c r="IJ3" t="s">
        <v>71</v>
      </c>
      <c r="IK3" t="s">
        <v>72</v>
      </c>
      <c r="IL3" t="s">
        <v>73</v>
      </c>
      <c r="IM3" t="s">
        <v>74</v>
      </c>
      <c r="IN3" t="s">
        <v>66</v>
      </c>
      <c r="IO3" t="s">
        <v>69</v>
      </c>
      <c r="IP3" t="s">
        <v>71</v>
      </c>
      <c r="IQ3" t="s">
        <v>74</v>
      </c>
      <c r="IR3" t="s">
        <v>66</v>
      </c>
      <c r="IS3" t="s">
        <v>67</v>
      </c>
      <c r="IT3" t="s">
        <v>68</v>
      </c>
      <c r="IU3" t="s">
        <v>69</v>
      </c>
      <c r="IV3" t="s">
        <v>70</v>
      </c>
      <c r="IW3" t="s">
        <v>71</v>
      </c>
      <c r="IX3" t="s">
        <v>72</v>
      </c>
      <c r="IY3" t="s">
        <v>73</v>
      </c>
      <c r="IZ3" t="s">
        <v>74</v>
      </c>
      <c r="JA3" t="s">
        <v>66</v>
      </c>
      <c r="JB3" t="s">
        <v>69</v>
      </c>
      <c r="JC3" t="s">
        <v>71</v>
      </c>
      <c r="JD3" t="s">
        <v>74</v>
      </c>
      <c r="JE3" t="s">
        <v>332</v>
      </c>
      <c r="JF3" t="s">
        <v>333</v>
      </c>
      <c r="JG3" t="s">
        <v>334</v>
      </c>
      <c r="JH3" t="s">
        <v>335</v>
      </c>
      <c r="JI3" t="s">
        <v>336</v>
      </c>
      <c r="JJ3" t="s">
        <v>337</v>
      </c>
      <c r="JK3" t="s">
        <v>338</v>
      </c>
      <c r="JL3" t="s">
        <v>339</v>
      </c>
      <c r="JM3" t="s">
        <v>340</v>
      </c>
      <c r="JN3" t="s">
        <v>341</v>
      </c>
      <c r="JO3" t="s">
        <v>342</v>
      </c>
      <c r="JP3" t="s">
        <v>343</v>
      </c>
      <c r="JQ3" t="s">
        <v>344</v>
      </c>
      <c r="JR3" t="s">
        <v>345</v>
      </c>
      <c r="JS3" t="s">
        <v>346</v>
      </c>
      <c r="JT3" t="s">
        <v>347</v>
      </c>
    </row>
    <row r="4" spans="1:281" x14ac:dyDescent="0.25">
      <c r="A4" t="s">
        <v>77</v>
      </c>
      <c r="B4" t="s">
        <v>261</v>
      </c>
      <c r="C4" t="s">
        <v>78</v>
      </c>
      <c r="D4" t="s">
        <v>324</v>
      </c>
      <c r="E4" t="s">
        <v>325</v>
      </c>
      <c r="F4" t="s">
        <v>326</v>
      </c>
      <c r="G4" t="s">
        <v>79</v>
      </c>
      <c r="H4" t="s">
        <v>13</v>
      </c>
      <c r="I4" t="s">
        <v>80</v>
      </c>
      <c r="J4" t="s">
        <v>80</v>
      </c>
      <c r="K4" t="s">
        <v>80</v>
      </c>
      <c r="L4" t="s">
        <v>7</v>
      </c>
      <c r="M4" t="s">
        <v>81</v>
      </c>
      <c r="N4" t="s">
        <v>81</v>
      </c>
      <c r="O4" t="s">
        <v>81</v>
      </c>
      <c r="P4" t="s">
        <v>81</v>
      </c>
      <c r="Q4" t="s">
        <v>81</v>
      </c>
      <c r="R4" t="s">
        <v>81</v>
      </c>
      <c r="S4" t="s">
        <v>81</v>
      </c>
      <c r="T4" t="s">
        <v>81</v>
      </c>
      <c r="U4" t="s">
        <v>81</v>
      </c>
      <c r="V4" t="s">
        <v>81</v>
      </c>
      <c r="W4" t="s">
        <v>81</v>
      </c>
      <c r="X4" t="s">
        <v>81</v>
      </c>
      <c r="Y4" t="s">
        <v>81</v>
      </c>
      <c r="Z4" t="s">
        <v>81</v>
      </c>
      <c r="AA4" t="s">
        <v>82</v>
      </c>
      <c r="AB4" t="s">
        <v>82</v>
      </c>
      <c r="AC4" t="s">
        <v>82</v>
      </c>
      <c r="AD4" t="s">
        <v>82</v>
      </c>
      <c r="AE4" t="s">
        <v>82</v>
      </c>
      <c r="AF4" t="s">
        <v>82</v>
      </c>
      <c r="AG4" t="s">
        <v>83</v>
      </c>
      <c r="AH4" t="s">
        <v>83</v>
      </c>
      <c r="AI4" t="s">
        <v>83</v>
      </c>
      <c r="AJ4" t="s">
        <v>83</v>
      </c>
      <c r="AK4" t="s">
        <v>83</v>
      </c>
      <c r="AL4" t="s">
        <v>83</v>
      </c>
      <c r="AM4" t="s">
        <v>83</v>
      </c>
      <c r="AN4" t="s">
        <v>83</v>
      </c>
      <c r="AO4" t="s">
        <v>83</v>
      </c>
      <c r="AP4" t="s">
        <v>83</v>
      </c>
      <c r="AQ4" t="s">
        <v>83</v>
      </c>
      <c r="AR4" t="s">
        <v>83</v>
      </c>
      <c r="AS4" t="s">
        <v>83</v>
      </c>
      <c r="AT4" t="s">
        <v>83</v>
      </c>
      <c r="AU4" t="s">
        <v>226</v>
      </c>
      <c r="AV4" t="s">
        <v>226</v>
      </c>
      <c r="AW4" t="s">
        <v>226</v>
      </c>
      <c r="AX4" t="s">
        <v>226</v>
      </c>
      <c r="AY4" t="s">
        <v>226</v>
      </c>
      <c r="AZ4" t="s">
        <v>226</v>
      </c>
      <c r="BA4" t="s">
        <v>226</v>
      </c>
      <c r="BB4" t="s">
        <v>226</v>
      </c>
      <c r="BC4" t="s">
        <v>226</v>
      </c>
      <c r="BD4" t="s">
        <v>226</v>
      </c>
      <c r="BE4" t="s">
        <v>226</v>
      </c>
      <c r="BF4" t="s">
        <v>226</v>
      </c>
      <c r="BG4" t="s">
        <v>226</v>
      </c>
      <c r="BH4" t="s">
        <v>226</v>
      </c>
      <c r="BI4" t="s">
        <v>81</v>
      </c>
      <c r="BJ4" t="s">
        <v>81</v>
      </c>
      <c r="BK4" t="s">
        <v>81</v>
      </c>
      <c r="BL4" t="s">
        <v>81</v>
      </c>
      <c r="BM4" t="s">
        <v>81</v>
      </c>
      <c r="BN4" t="s">
        <v>81</v>
      </c>
      <c r="BO4" t="s">
        <v>81</v>
      </c>
      <c r="BP4" t="s">
        <v>81</v>
      </c>
      <c r="BQ4" t="s">
        <v>81</v>
      </c>
      <c r="BR4" t="s">
        <v>81</v>
      </c>
      <c r="BS4" t="s">
        <v>81</v>
      </c>
      <c r="BT4" t="s">
        <v>82</v>
      </c>
      <c r="BU4" t="s">
        <v>82</v>
      </c>
      <c r="BV4" t="s">
        <v>82</v>
      </c>
      <c r="BW4" t="s">
        <v>82</v>
      </c>
      <c r="BX4" t="s">
        <v>82</v>
      </c>
      <c r="BY4" t="s">
        <v>83</v>
      </c>
      <c r="BZ4" t="s">
        <v>83</v>
      </c>
      <c r="CA4" t="s">
        <v>83</v>
      </c>
      <c r="CB4" t="s">
        <v>83</v>
      </c>
      <c r="CC4" t="s">
        <v>83</v>
      </c>
      <c r="CD4" t="s">
        <v>83</v>
      </c>
      <c r="CE4" t="s">
        <v>83</v>
      </c>
      <c r="CF4" t="s">
        <v>83</v>
      </c>
      <c r="CG4" t="s">
        <v>83</v>
      </c>
      <c r="CH4" t="s">
        <v>83</v>
      </c>
      <c r="CI4" t="s">
        <v>83</v>
      </c>
      <c r="CJ4" t="s">
        <v>226</v>
      </c>
      <c r="CK4" t="s">
        <v>226</v>
      </c>
      <c r="CL4" t="s">
        <v>226</v>
      </c>
      <c r="CM4" t="s">
        <v>226</v>
      </c>
      <c r="CN4" t="s">
        <v>226</v>
      </c>
      <c r="CO4" t="s">
        <v>226</v>
      </c>
      <c r="CP4" t="s">
        <v>226</v>
      </c>
      <c r="CQ4" t="s">
        <v>226</v>
      </c>
      <c r="CR4" t="s">
        <v>226</v>
      </c>
      <c r="CS4" t="s">
        <v>226</v>
      </c>
      <c r="CT4" t="s">
        <v>226</v>
      </c>
      <c r="CU4" t="s">
        <v>84</v>
      </c>
      <c r="CV4" t="s">
        <v>85</v>
      </c>
      <c r="CW4" t="s">
        <v>86</v>
      </c>
      <c r="CX4" t="s">
        <v>497</v>
      </c>
      <c r="CY4" t="s">
        <v>226</v>
      </c>
      <c r="CZ4" t="s">
        <v>226</v>
      </c>
      <c r="DA4" t="s">
        <v>234</v>
      </c>
      <c r="DB4" t="s">
        <v>234</v>
      </c>
      <c r="DC4" t="s">
        <v>81</v>
      </c>
      <c r="DD4" t="s">
        <v>81</v>
      </c>
      <c r="DE4" t="s">
        <v>81</v>
      </c>
      <c r="DF4" t="s">
        <v>81</v>
      </c>
      <c r="DG4" t="s">
        <v>81</v>
      </c>
      <c r="DH4" t="s">
        <v>81</v>
      </c>
      <c r="DI4" t="s">
        <v>81</v>
      </c>
      <c r="DJ4" t="s">
        <v>81</v>
      </c>
      <c r="DK4" t="s">
        <v>81</v>
      </c>
      <c r="DL4" t="s">
        <v>81</v>
      </c>
      <c r="DM4" t="s">
        <v>81</v>
      </c>
      <c r="DN4" t="s">
        <v>81</v>
      </c>
      <c r="DO4" t="s">
        <v>81</v>
      </c>
      <c r="DP4" t="s">
        <v>82</v>
      </c>
      <c r="DQ4" t="s">
        <v>82</v>
      </c>
      <c r="DR4" t="s">
        <v>81</v>
      </c>
      <c r="DS4" t="s">
        <v>82</v>
      </c>
      <c r="DT4" t="s">
        <v>82</v>
      </c>
      <c r="DU4" t="s">
        <v>83</v>
      </c>
      <c r="DV4" t="s">
        <v>83</v>
      </c>
      <c r="DW4" t="s">
        <v>83</v>
      </c>
      <c r="DX4" t="s">
        <v>83</v>
      </c>
      <c r="DY4" t="s">
        <v>83</v>
      </c>
      <c r="DZ4" t="s">
        <v>83</v>
      </c>
      <c r="EA4" t="s">
        <v>83</v>
      </c>
      <c r="EB4" t="s">
        <v>83</v>
      </c>
      <c r="EC4" t="s">
        <v>83</v>
      </c>
      <c r="ED4" t="s">
        <v>83</v>
      </c>
      <c r="EE4" t="s">
        <v>83</v>
      </c>
      <c r="EF4" t="s">
        <v>83</v>
      </c>
      <c r="EG4" t="s">
        <v>83</v>
      </c>
      <c r="EH4" t="s">
        <v>226</v>
      </c>
      <c r="EI4" t="s">
        <v>226</v>
      </c>
      <c r="EJ4" t="s">
        <v>226</v>
      </c>
      <c r="EK4" t="s">
        <v>226</v>
      </c>
      <c r="EL4" t="s">
        <v>226</v>
      </c>
      <c r="EM4" t="s">
        <v>226</v>
      </c>
      <c r="EN4" t="s">
        <v>226</v>
      </c>
      <c r="EO4" t="s">
        <v>226</v>
      </c>
      <c r="EP4" t="s">
        <v>226</v>
      </c>
      <c r="EQ4" t="s">
        <v>226</v>
      </c>
      <c r="ER4" t="s">
        <v>226</v>
      </c>
      <c r="ES4" t="s">
        <v>226</v>
      </c>
      <c r="ET4" t="s">
        <v>226</v>
      </c>
      <c r="EU4" t="s">
        <v>81</v>
      </c>
      <c r="EV4" t="s">
        <v>81</v>
      </c>
      <c r="EW4" t="s">
        <v>81</v>
      </c>
      <c r="EX4" t="s">
        <v>81</v>
      </c>
      <c r="EY4" t="s">
        <v>81</v>
      </c>
      <c r="EZ4" t="s">
        <v>81</v>
      </c>
      <c r="FA4" t="s">
        <v>81</v>
      </c>
      <c r="FB4" t="s">
        <v>81</v>
      </c>
      <c r="FC4" t="s">
        <v>81</v>
      </c>
      <c r="FD4" t="s">
        <v>82</v>
      </c>
      <c r="FE4" t="s">
        <v>82</v>
      </c>
      <c r="FF4" t="s">
        <v>82</v>
      </c>
      <c r="FG4" t="s">
        <v>82</v>
      </c>
      <c r="FH4" t="s">
        <v>83</v>
      </c>
      <c r="FI4" t="s">
        <v>83</v>
      </c>
      <c r="FJ4" t="s">
        <v>83</v>
      </c>
      <c r="FK4" t="s">
        <v>83</v>
      </c>
      <c r="FL4" t="s">
        <v>83</v>
      </c>
      <c r="FM4" t="s">
        <v>83</v>
      </c>
      <c r="FN4" t="s">
        <v>83</v>
      </c>
      <c r="FO4" t="s">
        <v>83</v>
      </c>
      <c r="FP4" t="s">
        <v>83</v>
      </c>
      <c r="FQ4" t="s">
        <v>83</v>
      </c>
      <c r="FR4" t="s">
        <v>83</v>
      </c>
      <c r="FS4" t="s">
        <v>83</v>
      </c>
      <c r="FT4" t="s">
        <v>83</v>
      </c>
      <c r="FU4" t="s">
        <v>83</v>
      </c>
      <c r="FV4" t="s">
        <v>83</v>
      </c>
      <c r="FW4" t="s">
        <v>83</v>
      </c>
      <c r="FX4" t="s">
        <v>83</v>
      </c>
      <c r="FY4" t="s">
        <v>83</v>
      </c>
      <c r="FZ4" t="s">
        <v>226</v>
      </c>
      <c r="GA4" t="s">
        <v>226</v>
      </c>
      <c r="GB4" t="s">
        <v>226</v>
      </c>
      <c r="GC4" t="s">
        <v>226</v>
      </c>
      <c r="GD4" t="s">
        <v>226</v>
      </c>
      <c r="GE4" t="s">
        <v>226</v>
      </c>
      <c r="GF4" t="s">
        <v>226</v>
      </c>
      <c r="GG4" t="s">
        <v>226</v>
      </c>
      <c r="GH4" t="s">
        <v>226</v>
      </c>
      <c r="GI4" t="s">
        <v>387</v>
      </c>
      <c r="GJ4" t="s">
        <v>498</v>
      </c>
      <c r="GK4" t="s">
        <v>7</v>
      </c>
      <c r="GL4" t="s">
        <v>387</v>
      </c>
      <c r="GM4" t="s">
        <v>498</v>
      </c>
      <c r="GN4" t="s">
        <v>7</v>
      </c>
      <c r="GO4" t="s">
        <v>286</v>
      </c>
      <c r="GP4" t="s">
        <v>287</v>
      </c>
      <c r="GQ4" t="s">
        <v>286</v>
      </c>
      <c r="GR4" t="s">
        <v>287</v>
      </c>
      <c r="GS4" t="s">
        <v>286</v>
      </c>
      <c r="GT4" t="s">
        <v>287</v>
      </c>
      <c r="GU4" t="s">
        <v>286</v>
      </c>
      <c r="GV4" t="s">
        <v>287</v>
      </c>
      <c r="GW4" t="s">
        <v>378</v>
      </c>
      <c r="GX4" t="s">
        <v>379</v>
      </c>
      <c r="GY4" t="s">
        <v>380</v>
      </c>
      <c r="GZ4" t="s">
        <v>279</v>
      </c>
      <c r="HA4" t="s">
        <v>381</v>
      </c>
      <c r="HB4" t="s">
        <v>382</v>
      </c>
      <c r="HC4" t="s">
        <v>383</v>
      </c>
      <c r="HD4" t="s">
        <v>388</v>
      </c>
      <c r="HE4" t="s">
        <v>388</v>
      </c>
      <c r="HF4" t="s">
        <v>388</v>
      </c>
      <c r="HG4" t="s">
        <v>388</v>
      </c>
      <c r="HH4" t="s">
        <v>388</v>
      </c>
      <c r="HI4" t="s">
        <v>388</v>
      </c>
      <c r="HJ4" t="s">
        <v>83</v>
      </c>
      <c r="HK4" t="s">
        <v>378</v>
      </c>
      <c r="HL4" t="s">
        <v>499</v>
      </c>
      <c r="HM4" t="s">
        <v>499</v>
      </c>
      <c r="HN4" t="s">
        <v>499</v>
      </c>
      <c r="HO4" t="s">
        <v>499</v>
      </c>
      <c r="HP4" t="s">
        <v>499</v>
      </c>
      <c r="HQ4" t="s">
        <v>499</v>
      </c>
      <c r="HR4" t="s">
        <v>499</v>
      </c>
      <c r="HS4" t="s">
        <v>499</v>
      </c>
      <c r="HT4" t="s">
        <v>499</v>
      </c>
      <c r="HU4" t="s">
        <v>499</v>
      </c>
      <c r="HV4" t="s">
        <v>499</v>
      </c>
      <c r="HW4" t="s">
        <v>499</v>
      </c>
      <c r="HX4" t="s">
        <v>499</v>
      </c>
      <c r="HY4" t="s">
        <v>499</v>
      </c>
      <c r="HZ4" t="s">
        <v>499</v>
      </c>
      <c r="IA4" t="s">
        <v>499</v>
      </c>
      <c r="IB4" t="s">
        <v>499</v>
      </c>
      <c r="IC4" t="s">
        <v>499</v>
      </c>
      <c r="ID4" t="s">
        <v>499</v>
      </c>
      <c r="IE4" t="s">
        <v>499</v>
      </c>
      <c r="IF4" t="s">
        <v>499</v>
      </c>
      <c r="IG4" t="s">
        <v>499</v>
      </c>
      <c r="IH4" t="s">
        <v>499</v>
      </c>
      <c r="II4" t="s">
        <v>499</v>
      </c>
      <c r="IJ4" t="s">
        <v>499</v>
      </c>
      <c r="IK4" t="s">
        <v>499</v>
      </c>
      <c r="IL4" t="s">
        <v>499</v>
      </c>
      <c r="IM4" t="s">
        <v>499</v>
      </c>
      <c r="IN4" t="s">
        <v>499</v>
      </c>
      <c r="IO4" t="s">
        <v>499</v>
      </c>
      <c r="IP4" t="s">
        <v>499</v>
      </c>
      <c r="IQ4" t="s">
        <v>499</v>
      </c>
      <c r="IR4" t="s">
        <v>499</v>
      </c>
      <c r="IS4" t="s">
        <v>499</v>
      </c>
      <c r="IT4" t="s">
        <v>499</v>
      </c>
      <c r="IU4" t="s">
        <v>499</v>
      </c>
      <c r="IV4" t="s">
        <v>499</v>
      </c>
      <c r="IW4" t="s">
        <v>499</v>
      </c>
      <c r="IX4" t="s">
        <v>499</v>
      </c>
      <c r="IY4" t="s">
        <v>499</v>
      </c>
      <c r="IZ4" t="s">
        <v>499</v>
      </c>
      <c r="JA4" t="s">
        <v>499</v>
      </c>
      <c r="JB4" t="s">
        <v>499</v>
      </c>
      <c r="JC4" t="s">
        <v>499</v>
      </c>
      <c r="JD4" t="s">
        <v>499</v>
      </c>
      <c r="JE4" t="s">
        <v>235</v>
      </c>
      <c r="JF4" t="s">
        <v>235</v>
      </c>
      <c r="JG4" t="s">
        <v>236</v>
      </c>
      <c r="JH4" t="s">
        <v>236</v>
      </c>
      <c r="JI4" t="s">
        <v>236</v>
      </c>
      <c r="JJ4" t="s">
        <v>236</v>
      </c>
      <c r="JK4" t="s">
        <v>236</v>
      </c>
      <c r="JL4" t="s">
        <v>236</v>
      </c>
      <c r="JM4" t="s">
        <v>236</v>
      </c>
      <c r="JN4" t="s">
        <v>236</v>
      </c>
      <c r="JO4" t="s">
        <v>236</v>
      </c>
      <c r="JP4" t="s">
        <v>236</v>
      </c>
      <c r="JQ4" t="s">
        <v>236</v>
      </c>
      <c r="JR4" t="s">
        <v>236</v>
      </c>
      <c r="JS4" t="s">
        <v>236</v>
      </c>
      <c r="JT4" t="s">
        <v>236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zoomScale="120" zoomScaleNormal="120" workbookViewId="0"/>
  </sheetViews>
  <sheetFormatPr defaultRowHeight="15" x14ac:dyDescent="0.25"/>
  <sheetData>
    <row r="1" spans="1:8" x14ac:dyDescent="0.25">
      <c r="A1" s="6" t="s">
        <v>258</v>
      </c>
    </row>
    <row r="3" spans="1:8" x14ac:dyDescent="0.25">
      <c r="A3" t="s">
        <v>238</v>
      </c>
    </row>
    <row r="4" spans="1:8" x14ac:dyDescent="0.25">
      <c r="A4" t="s">
        <v>239</v>
      </c>
    </row>
    <row r="6" spans="1:8" x14ac:dyDescent="0.25">
      <c r="A6" t="s">
        <v>237</v>
      </c>
    </row>
    <row r="8" spans="1:8" x14ac:dyDescent="0.25">
      <c r="A8" t="s">
        <v>240</v>
      </c>
    </row>
    <row r="11" spans="1:8" x14ac:dyDescent="0.25">
      <c r="D11" t="s">
        <v>93</v>
      </c>
      <c r="F11" t="s">
        <v>94</v>
      </c>
    </row>
    <row r="12" spans="1:8" x14ac:dyDescent="0.25">
      <c r="D12" t="s">
        <v>250</v>
      </c>
      <c r="F12" t="s">
        <v>250</v>
      </c>
    </row>
    <row r="13" spans="1:8" x14ac:dyDescent="0.25">
      <c r="D13" t="s">
        <v>251</v>
      </c>
    </row>
    <row r="15" spans="1:8" x14ac:dyDescent="0.25">
      <c r="A15" t="s">
        <v>241</v>
      </c>
      <c r="D15" t="s">
        <v>247</v>
      </c>
      <c r="F15" t="s">
        <v>252</v>
      </c>
    </row>
    <row r="16" spans="1:8" x14ac:dyDescent="0.25">
      <c r="A16" t="s">
        <v>242</v>
      </c>
      <c r="D16" t="s">
        <v>247</v>
      </c>
      <c r="F16" t="s">
        <v>252</v>
      </c>
      <c r="H16" t="s">
        <v>254</v>
      </c>
    </row>
    <row r="17" spans="1:6" x14ac:dyDescent="0.25">
      <c r="A17" t="s">
        <v>243</v>
      </c>
      <c r="D17" t="s">
        <v>248</v>
      </c>
      <c r="F17" t="s">
        <v>252</v>
      </c>
    </row>
    <row r="18" spans="1:6" x14ac:dyDescent="0.25">
      <c r="A18" t="s">
        <v>244</v>
      </c>
      <c r="D18" t="s">
        <v>248</v>
      </c>
      <c r="F18" t="s">
        <v>253</v>
      </c>
    </row>
    <row r="19" spans="1:6" x14ac:dyDescent="0.25">
      <c r="A19" t="s">
        <v>245</v>
      </c>
      <c r="D19" t="s">
        <v>249</v>
      </c>
      <c r="F19" t="s">
        <v>252</v>
      </c>
    </row>
    <row r="20" spans="1:6" x14ac:dyDescent="0.25">
      <c r="A20" t="s">
        <v>246</v>
      </c>
      <c r="D20" t="s">
        <v>249</v>
      </c>
      <c r="F20" t="s">
        <v>253</v>
      </c>
    </row>
    <row r="23" spans="1:6" x14ac:dyDescent="0.25">
      <c r="A23" t="s">
        <v>255</v>
      </c>
    </row>
    <row r="24" spans="1:6" x14ac:dyDescent="0.25">
      <c r="A24" t="s">
        <v>256</v>
      </c>
      <c r="C24">
        <v>100</v>
      </c>
    </row>
    <row r="25" spans="1:6" x14ac:dyDescent="0.25">
      <c r="A25" t="s">
        <v>257</v>
      </c>
      <c r="C25">
        <v>150</v>
      </c>
    </row>
    <row r="27" spans="1:6" x14ac:dyDescent="0.25">
      <c r="A27" t="s">
        <v>241</v>
      </c>
      <c r="D27">
        <v>200</v>
      </c>
      <c r="F27">
        <f>C$24</f>
        <v>100</v>
      </c>
    </row>
    <row r="28" spans="1:6" x14ac:dyDescent="0.25">
      <c r="A28" t="s">
        <v>242</v>
      </c>
      <c r="D28">
        <v>200</v>
      </c>
      <c r="F28">
        <f>C$24</f>
        <v>100</v>
      </c>
    </row>
    <row r="29" spans="1:6" x14ac:dyDescent="0.25">
      <c r="A29" t="s">
        <v>243</v>
      </c>
      <c r="D29">
        <v>175</v>
      </c>
      <c r="F29">
        <f>C$24</f>
        <v>100</v>
      </c>
    </row>
    <row r="30" spans="1:6" x14ac:dyDescent="0.25">
      <c r="A30" t="s">
        <v>244</v>
      </c>
      <c r="D30">
        <v>175</v>
      </c>
      <c r="F30">
        <f>C25</f>
        <v>150</v>
      </c>
    </row>
    <row r="31" spans="1:6" x14ac:dyDescent="0.25">
      <c r="A31" t="s">
        <v>245</v>
      </c>
      <c r="D31">
        <v>150</v>
      </c>
      <c r="F31">
        <f>C$24</f>
        <v>100</v>
      </c>
    </row>
    <row r="32" spans="1:6" x14ac:dyDescent="0.25">
      <c r="A32" t="s">
        <v>246</v>
      </c>
      <c r="D32">
        <v>150</v>
      </c>
      <c r="F32">
        <f>C25</f>
        <v>150</v>
      </c>
    </row>
  </sheetData>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249CF-C779-4AFB-8C2E-4138F3C530D6}">
  <dimension ref="A1:AE123"/>
  <sheetViews>
    <sheetView workbookViewId="0"/>
  </sheetViews>
  <sheetFormatPr defaultRowHeight="15" x14ac:dyDescent="0.25"/>
  <cols>
    <col min="1" max="1" width="22.28515625" customWidth="1"/>
  </cols>
  <sheetData>
    <row r="1" spans="1:13" x14ac:dyDescent="0.25">
      <c r="A1" s="6" t="s">
        <v>601</v>
      </c>
    </row>
    <row r="2" spans="1:13" x14ac:dyDescent="0.25">
      <c r="A2" s="6"/>
    </row>
    <row r="3" spans="1:13" x14ac:dyDescent="0.25">
      <c r="A3" s="34" t="s">
        <v>564</v>
      </c>
      <c r="B3" t="s">
        <v>517</v>
      </c>
    </row>
    <row r="4" spans="1:13" x14ac:dyDescent="0.25">
      <c r="A4" s="34" t="s">
        <v>563</v>
      </c>
      <c r="B4" t="s">
        <v>518</v>
      </c>
    </row>
    <row r="5" spans="1:13" x14ac:dyDescent="0.25">
      <c r="A5" s="8">
        <v>0.45</v>
      </c>
      <c r="B5" t="s">
        <v>519</v>
      </c>
    </row>
    <row r="6" spans="1:13" x14ac:dyDescent="0.25">
      <c r="A6" s="35" t="str">
        <f>LEFT(C6,LEN(C6)-LEN(C7))</f>
        <v>C:/CBECCRuns/2019-2.0_SP1/Projects/VDS/</v>
      </c>
      <c r="B6" t="s">
        <v>520</v>
      </c>
      <c r="C6" t="str">
        <f>Candidate!B4</f>
        <v>C:/CBECCRuns/2019-2.0_SP1/Projects/VDS/V01R01.RIBD19</v>
      </c>
      <c r="F6" t="s">
        <v>600</v>
      </c>
    </row>
    <row r="7" spans="1:13" x14ac:dyDescent="0.25">
      <c r="A7" s="35" t="str">
        <f>RIGHT(C7,7)</f>
        <v>.RIBD19</v>
      </c>
      <c r="B7" t="s">
        <v>521</v>
      </c>
      <c r="C7" s="147" t="str">
        <f>TRIM(RIGHT(SUBSTITUTE(TRIM(RIGHT(SUBSTITUTE(Candidate!B4,"/",REPT(" ",100)),100)),"\",REPT(" ",100)),100))</f>
        <v>V01R01.RIBD19</v>
      </c>
      <c r="F7" t="s">
        <v>600</v>
      </c>
      <c r="J7" s="147"/>
    </row>
    <row r="9" spans="1:13" x14ac:dyDescent="0.25">
      <c r="A9" t="s">
        <v>565</v>
      </c>
      <c r="B9" s="36">
        <v>211</v>
      </c>
      <c r="C9" s="36">
        <f>B9</f>
        <v>211</v>
      </c>
      <c r="D9" s="37">
        <v>212</v>
      </c>
      <c r="E9" s="37">
        <f>D9</f>
        <v>212</v>
      </c>
      <c r="F9" s="38">
        <v>214</v>
      </c>
      <c r="G9" s="38">
        <f>F9</f>
        <v>214</v>
      </c>
      <c r="H9" s="39">
        <v>216</v>
      </c>
      <c r="I9" s="39">
        <f>H9</f>
        <v>216</v>
      </c>
    </row>
    <row r="11" spans="1:13" x14ac:dyDescent="0.25">
      <c r="A11" s="151" t="s">
        <v>522</v>
      </c>
      <c r="B11" s="151"/>
      <c r="C11" s="151"/>
      <c r="D11" s="151"/>
      <c r="E11" s="151"/>
      <c r="F11" s="151"/>
      <c r="G11" s="151"/>
      <c r="H11" s="151"/>
      <c r="I11" s="151"/>
      <c r="J11" s="151"/>
      <c r="K11" s="151"/>
      <c r="L11" s="151"/>
      <c r="M11" s="151"/>
    </row>
    <row r="12" spans="1:13" x14ac:dyDescent="0.25">
      <c r="A12" s="40"/>
      <c r="B12" s="152" t="s">
        <v>523</v>
      </c>
      <c r="C12" s="152"/>
      <c r="D12" s="153" t="s">
        <v>524</v>
      </c>
      <c r="E12" s="153"/>
      <c r="F12" s="154" t="s">
        <v>525</v>
      </c>
      <c r="G12" s="154"/>
      <c r="H12" s="155" t="s">
        <v>526</v>
      </c>
      <c r="I12" s="155"/>
      <c r="J12" s="156" t="s">
        <v>527</v>
      </c>
      <c r="K12" s="156"/>
      <c r="L12" s="156"/>
      <c r="M12" s="157"/>
    </row>
    <row r="13" spans="1:13" x14ac:dyDescent="0.25">
      <c r="A13" s="41" t="s">
        <v>528</v>
      </c>
      <c r="B13" s="36">
        <f>B9</f>
        <v>211</v>
      </c>
      <c r="C13" s="36">
        <f>B13</f>
        <v>211</v>
      </c>
      <c r="D13" s="37">
        <f>D9</f>
        <v>212</v>
      </c>
      <c r="E13" s="37">
        <f>D13</f>
        <v>212</v>
      </c>
      <c r="F13" s="38">
        <f>F9</f>
        <v>214</v>
      </c>
      <c r="G13" s="38">
        <f>F13</f>
        <v>214</v>
      </c>
      <c r="H13" s="39">
        <f>H9</f>
        <v>216</v>
      </c>
      <c r="I13" s="39">
        <f>H13</f>
        <v>216</v>
      </c>
      <c r="J13" s="42"/>
      <c r="K13" s="42"/>
      <c r="L13" s="42"/>
      <c r="M13" s="43"/>
    </row>
    <row r="14" spans="1:13" x14ac:dyDescent="0.25">
      <c r="A14" s="41" t="s">
        <v>566</v>
      </c>
      <c r="B14" s="36" t="s">
        <v>288</v>
      </c>
      <c r="C14" s="36" t="s">
        <v>401</v>
      </c>
      <c r="D14" s="37" t="str">
        <f>B14</f>
        <v>V01</v>
      </c>
      <c r="E14" s="37" t="str">
        <f>C14</f>
        <v>V14</v>
      </c>
      <c r="F14" s="38" t="str">
        <f t="shared" ref="F14:I14" si="0">D14</f>
        <v>V01</v>
      </c>
      <c r="G14" s="38" t="str">
        <f t="shared" si="0"/>
        <v>V14</v>
      </c>
      <c r="H14" s="39" t="str">
        <f t="shared" si="0"/>
        <v>V01</v>
      </c>
      <c r="I14" s="39" t="str">
        <f t="shared" si="0"/>
        <v>V14</v>
      </c>
      <c r="J14" s="42"/>
      <c r="K14" s="42"/>
      <c r="L14" s="42"/>
      <c r="M14" s="43"/>
    </row>
    <row r="15" spans="1:13" x14ac:dyDescent="0.25">
      <c r="A15" s="44" t="s">
        <v>529</v>
      </c>
      <c r="B15" s="45" t="s">
        <v>530</v>
      </c>
      <c r="C15" s="45" t="s">
        <v>531</v>
      </c>
      <c r="D15" s="46" t="str">
        <f t="shared" ref="D15:I15" si="1">B15</f>
        <v>NGas</v>
      </c>
      <c r="E15" s="46" t="str">
        <f t="shared" si="1"/>
        <v>Elec</v>
      </c>
      <c r="F15" s="47" t="str">
        <f t="shared" si="1"/>
        <v>NGas</v>
      </c>
      <c r="G15" s="47" t="str">
        <f t="shared" si="1"/>
        <v>Elec</v>
      </c>
      <c r="H15" s="48" t="str">
        <f t="shared" si="1"/>
        <v>NGas</v>
      </c>
      <c r="I15" s="48" t="str">
        <f t="shared" si="1"/>
        <v>Elec</v>
      </c>
      <c r="J15" s="49" t="str">
        <f>B12</f>
        <v>Heat</v>
      </c>
      <c r="K15" s="49" t="str">
        <f>D12</f>
        <v>Cool</v>
      </c>
      <c r="L15" s="49" t="str">
        <f>F12</f>
        <v>DHW</v>
      </c>
      <c r="M15" s="50" t="str">
        <f>H12</f>
        <v>App</v>
      </c>
    </row>
    <row r="16" spans="1:13" x14ac:dyDescent="0.25">
      <c r="A16" s="51" t="s">
        <v>532</v>
      </c>
      <c r="B16" s="52">
        <f t="shared" ref="B16:I25" ca="1" si="2">INDEX(INDIRECT(dataarray),MATCH(Prefix&amp;B$14&amp;"r"&amp;$A16&amp;postfix,INDIRECT(filename),0),B$13)</f>
        <v>47.85</v>
      </c>
      <c r="C16" s="52">
        <f t="shared" ca="1" si="2"/>
        <v>56.23</v>
      </c>
      <c r="D16" s="53">
        <f t="shared" ca="1" si="2"/>
        <v>0</v>
      </c>
      <c r="E16" s="53">
        <f t="shared" ca="1" si="2"/>
        <v>0</v>
      </c>
      <c r="F16" s="54">
        <f t="shared" ca="1" si="2"/>
        <v>17.87</v>
      </c>
      <c r="G16" s="54">
        <f t="shared" ca="1" si="2"/>
        <v>45.87</v>
      </c>
      <c r="H16" s="55">
        <f t="shared" ca="1" si="2"/>
        <v>18.7</v>
      </c>
      <c r="I16" s="55">
        <f t="shared" ca="1" si="2"/>
        <v>32.369999999999997</v>
      </c>
      <c r="J16" s="56">
        <f ca="1">IF(OR(B16=0,C16=0),1,B16/C16)</f>
        <v>0.85096923350524634</v>
      </c>
      <c r="K16" s="56">
        <f ca="1">IF(OR(D16=0,E16=0),1,D16/E16)</f>
        <v>1</v>
      </c>
      <c r="L16" s="56">
        <f ca="1">IF(OR(F16=0,G16=0),1,F16/G16)</f>
        <v>0.38957924569435365</v>
      </c>
      <c r="M16" s="57">
        <f ca="1">IF(OR(H16=0,I16=0),1,H16/I16)</f>
        <v>0.57769539697250538</v>
      </c>
    </row>
    <row r="17" spans="1:13" x14ac:dyDescent="0.25">
      <c r="A17" s="58" t="s">
        <v>533</v>
      </c>
      <c r="B17" s="59">
        <f t="shared" ca="1" si="2"/>
        <v>49.49</v>
      </c>
      <c r="C17" s="59">
        <f t="shared" ca="1" si="2"/>
        <v>54.04</v>
      </c>
      <c r="D17" s="60">
        <f t="shared" ca="1" si="2"/>
        <v>9.09</v>
      </c>
      <c r="E17" s="60">
        <f t="shared" ca="1" si="2"/>
        <v>8.66</v>
      </c>
      <c r="F17" s="61">
        <f t="shared" ca="1" si="2"/>
        <v>16.760000000000002</v>
      </c>
      <c r="G17" s="61">
        <f t="shared" ca="1" si="2"/>
        <v>39.549999999999997</v>
      </c>
      <c r="H17" s="62">
        <f t="shared" ca="1" si="2"/>
        <v>18.579999999999998</v>
      </c>
      <c r="I17" s="62">
        <f t="shared" ca="1" si="2"/>
        <v>32.06</v>
      </c>
      <c r="J17" s="63">
        <f t="shared" ref="J17:J31" ca="1" si="3">IF(OR(B17=0,C17=0),1,B17/C17)</f>
        <v>0.91580310880829019</v>
      </c>
      <c r="K17" s="63">
        <f t="shared" ref="K17:K31" ca="1" si="4">IF(OR(D17=0,E17=0),1,D17/E17)</f>
        <v>1.0496535796766744</v>
      </c>
      <c r="L17" s="63">
        <f t="shared" ref="L17:L31" ca="1" si="5">IF(OR(F17=0,G17=0),1,F17/G17)</f>
        <v>0.42376738305941852</v>
      </c>
      <c r="M17" s="64">
        <f t="shared" ref="M17:M31" ca="1" si="6">IF(OR(H17=0,I17=0),1,H17/I17)</f>
        <v>0.57953836556456639</v>
      </c>
    </row>
    <row r="18" spans="1:13" x14ac:dyDescent="0.25">
      <c r="A18" s="58" t="s">
        <v>534</v>
      </c>
      <c r="B18" s="59">
        <f t="shared" ca="1" si="2"/>
        <v>42.95</v>
      </c>
      <c r="C18" s="59">
        <f t="shared" ca="1" si="2"/>
        <v>42.68</v>
      </c>
      <c r="D18" s="60">
        <f t="shared" ca="1" si="2"/>
        <v>0</v>
      </c>
      <c r="E18" s="60">
        <f t="shared" ca="1" si="2"/>
        <v>0</v>
      </c>
      <c r="F18" s="61">
        <f t="shared" ca="1" si="2"/>
        <v>16.75</v>
      </c>
      <c r="G18" s="61">
        <f t="shared" ca="1" si="2"/>
        <v>40.26</v>
      </c>
      <c r="H18" s="62">
        <f t="shared" ca="1" si="2"/>
        <v>18.670000000000002</v>
      </c>
      <c r="I18" s="62">
        <f t="shared" ca="1" si="2"/>
        <v>32.29</v>
      </c>
      <c r="J18" s="63">
        <f t="shared" ca="1" si="3"/>
        <v>1.0063261480787256</v>
      </c>
      <c r="K18" s="63">
        <f t="shared" ca="1" si="4"/>
        <v>1</v>
      </c>
      <c r="L18" s="63">
        <f t="shared" ca="1" si="5"/>
        <v>0.41604570293094884</v>
      </c>
      <c r="M18" s="64">
        <f t="shared" ca="1" si="6"/>
        <v>0.57819758439145252</v>
      </c>
    </row>
    <row r="19" spans="1:13" x14ac:dyDescent="0.25">
      <c r="A19" s="65" t="s">
        <v>535</v>
      </c>
      <c r="B19" s="66">
        <f t="shared" ca="1" si="2"/>
        <v>38.82</v>
      </c>
      <c r="C19" s="66">
        <f t="shared" ca="1" si="2"/>
        <v>42.06</v>
      </c>
      <c r="D19" s="67">
        <f t="shared" ca="1" si="2"/>
        <v>17.170000000000002</v>
      </c>
      <c r="E19" s="67">
        <f t="shared" ca="1" si="2"/>
        <v>16.350000000000001</v>
      </c>
      <c r="F19" s="68">
        <f t="shared" ca="1" si="2"/>
        <v>16.309999999999999</v>
      </c>
      <c r="G19" s="68">
        <f t="shared" ca="1" si="2"/>
        <v>39.299999999999997</v>
      </c>
      <c r="H19" s="69">
        <f t="shared" ca="1" si="2"/>
        <v>18.59</v>
      </c>
      <c r="I19" s="69">
        <f t="shared" ca="1" si="2"/>
        <v>32.07</v>
      </c>
      <c r="J19" s="70">
        <f t="shared" ca="1" si="3"/>
        <v>0.92296718972895864</v>
      </c>
      <c r="K19" s="70">
        <f t="shared" ca="1" si="4"/>
        <v>1.0501529051987768</v>
      </c>
      <c r="L19" s="70">
        <f t="shared" ca="1" si="5"/>
        <v>0.41501272264631045</v>
      </c>
      <c r="M19" s="71">
        <f t="shared" ca="1" si="6"/>
        <v>0.57966947302775174</v>
      </c>
    </row>
    <row r="20" spans="1:13" x14ac:dyDescent="0.25">
      <c r="A20" s="51" t="s">
        <v>536</v>
      </c>
      <c r="B20" s="52">
        <f t="shared" ca="1" si="2"/>
        <v>43.96</v>
      </c>
      <c r="C20" s="52">
        <f t="shared" ca="1" si="2"/>
        <v>48.26</v>
      </c>
      <c r="D20" s="53">
        <f t="shared" ca="1" si="2"/>
        <v>0</v>
      </c>
      <c r="E20" s="53">
        <f t="shared" ca="1" si="2"/>
        <v>0</v>
      </c>
      <c r="F20" s="54">
        <f t="shared" ca="1" si="2"/>
        <v>16.98</v>
      </c>
      <c r="G20" s="54">
        <f t="shared" ca="1" si="2"/>
        <v>41.58</v>
      </c>
      <c r="H20" s="55">
        <f t="shared" ca="1" si="2"/>
        <v>18.66</v>
      </c>
      <c r="I20" s="55">
        <f t="shared" ca="1" si="2"/>
        <v>32.26</v>
      </c>
      <c r="J20" s="56">
        <f t="shared" ca="1" si="3"/>
        <v>0.91089929548280157</v>
      </c>
      <c r="K20" s="56">
        <f t="shared" ca="1" si="4"/>
        <v>1</v>
      </c>
      <c r="L20" s="56">
        <f t="shared" ca="1" si="5"/>
        <v>0.40836940836940838</v>
      </c>
      <c r="M20" s="57">
        <f t="shared" ca="1" si="6"/>
        <v>0.57842529448233115</v>
      </c>
    </row>
    <row r="21" spans="1:13" x14ac:dyDescent="0.25">
      <c r="A21" s="58" t="s">
        <v>537</v>
      </c>
      <c r="B21" s="59">
        <f t="shared" ca="1" si="2"/>
        <v>17.739999999999998</v>
      </c>
      <c r="C21" s="59">
        <f t="shared" ca="1" si="2"/>
        <v>17.440000000000001</v>
      </c>
      <c r="D21" s="60">
        <f t="shared" ca="1" si="2"/>
        <v>6.67</v>
      </c>
      <c r="E21" s="60">
        <f t="shared" ca="1" si="2"/>
        <v>6.29</v>
      </c>
      <c r="F21" s="61">
        <f t="shared" ca="1" si="2"/>
        <v>15.88</v>
      </c>
      <c r="G21" s="61">
        <f t="shared" ca="1" si="2"/>
        <v>34.31</v>
      </c>
      <c r="H21" s="62">
        <f t="shared" ca="1" si="2"/>
        <v>18.3</v>
      </c>
      <c r="I21" s="62">
        <f t="shared" ca="1" si="2"/>
        <v>31.23</v>
      </c>
      <c r="J21" s="63">
        <f t="shared" ca="1" si="3"/>
        <v>1.0172018348623852</v>
      </c>
      <c r="K21" s="63">
        <f t="shared" ca="1" si="4"/>
        <v>1.0604133545310015</v>
      </c>
      <c r="L21" s="63">
        <f t="shared" ca="1" si="5"/>
        <v>0.46283882250072866</v>
      </c>
      <c r="M21" s="64">
        <f t="shared" ca="1" si="6"/>
        <v>0.58597502401536983</v>
      </c>
    </row>
    <row r="22" spans="1:13" x14ac:dyDescent="0.25">
      <c r="A22" s="58" t="s">
        <v>538</v>
      </c>
      <c r="B22" s="59">
        <f t="shared" ca="1" si="2"/>
        <v>7.8</v>
      </c>
      <c r="C22" s="59">
        <f t="shared" ca="1" si="2"/>
        <v>7.16</v>
      </c>
      <c r="D22" s="60">
        <f t="shared" ca="1" si="2"/>
        <v>2.66</v>
      </c>
      <c r="E22" s="60">
        <f t="shared" ca="1" si="2"/>
        <v>2.38</v>
      </c>
      <c r="F22" s="61">
        <f t="shared" ca="1" si="2"/>
        <v>15.43</v>
      </c>
      <c r="G22" s="61">
        <f t="shared" ca="1" si="2"/>
        <v>34.270000000000003</v>
      </c>
      <c r="H22" s="62">
        <f t="shared" ca="1" si="2"/>
        <v>18.43</v>
      </c>
      <c r="I22" s="62">
        <f t="shared" ca="1" si="2"/>
        <v>31.81</v>
      </c>
      <c r="J22" s="63">
        <f t="shared" ca="1" si="3"/>
        <v>1.0893854748603351</v>
      </c>
      <c r="K22" s="63">
        <f t="shared" ca="1" si="4"/>
        <v>1.1176470588235294</v>
      </c>
      <c r="L22" s="63">
        <f t="shared" ca="1" si="5"/>
        <v>0.45024803034724242</v>
      </c>
      <c r="M22" s="64">
        <f t="shared" ca="1" si="6"/>
        <v>0.57937755422823012</v>
      </c>
    </row>
    <row r="23" spans="1:13" x14ac:dyDescent="0.25">
      <c r="A23" s="65" t="s">
        <v>539</v>
      </c>
      <c r="B23" s="66">
        <f t="shared" ca="1" si="2"/>
        <v>13.22</v>
      </c>
      <c r="C23" s="66">
        <f t="shared" ca="1" si="2"/>
        <v>12.43</v>
      </c>
      <c r="D23" s="67">
        <f t="shared" ca="1" si="2"/>
        <v>30.57</v>
      </c>
      <c r="E23" s="67">
        <f t="shared" ca="1" si="2"/>
        <v>29.78</v>
      </c>
      <c r="F23" s="68">
        <f t="shared" ca="1" si="2"/>
        <v>15.47</v>
      </c>
      <c r="G23" s="68">
        <f t="shared" ca="1" si="2"/>
        <v>31.4</v>
      </c>
      <c r="H23" s="69">
        <f t="shared" ca="1" si="2"/>
        <v>18.14</v>
      </c>
      <c r="I23" s="69">
        <f t="shared" ca="1" si="2"/>
        <v>30.76</v>
      </c>
      <c r="J23" s="70">
        <f t="shared" ca="1" si="3"/>
        <v>1.0635559131134353</v>
      </c>
      <c r="K23" s="70">
        <f t="shared" ca="1" si="4"/>
        <v>1.0265278710543988</v>
      </c>
      <c r="L23" s="70">
        <f t="shared" ca="1" si="5"/>
        <v>0.49267515923566885</v>
      </c>
      <c r="M23" s="71">
        <f t="shared" ca="1" si="6"/>
        <v>0.58972691807542266</v>
      </c>
    </row>
    <row r="24" spans="1:13" x14ac:dyDescent="0.25">
      <c r="A24" s="51" t="s">
        <v>540</v>
      </c>
      <c r="B24" s="52">
        <f t="shared" ca="1" si="2"/>
        <v>17.88</v>
      </c>
      <c r="C24" s="52">
        <f t="shared" ca="1" si="2"/>
        <v>17.420000000000002</v>
      </c>
      <c r="D24" s="53">
        <f t="shared" ca="1" si="2"/>
        <v>50.03</v>
      </c>
      <c r="E24" s="53">
        <f t="shared" ca="1" si="2"/>
        <v>49.14</v>
      </c>
      <c r="F24" s="54">
        <f t="shared" ca="1" si="2"/>
        <v>15.49</v>
      </c>
      <c r="G24" s="54">
        <f t="shared" ca="1" si="2"/>
        <v>30.53</v>
      </c>
      <c r="H24" s="55">
        <f t="shared" ca="1" si="2"/>
        <v>18.100000000000001</v>
      </c>
      <c r="I24" s="55">
        <f t="shared" ca="1" si="2"/>
        <v>30.67</v>
      </c>
      <c r="J24" s="56">
        <f t="shared" ca="1" si="3"/>
        <v>1.0264064293915038</v>
      </c>
      <c r="K24" s="56">
        <f t="shared" ca="1" si="4"/>
        <v>1.0181115181115181</v>
      </c>
      <c r="L24" s="56">
        <f t="shared" ca="1" si="5"/>
        <v>0.507369800196528</v>
      </c>
      <c r="M24" s="57">
        <f t="shared" ca="1" si="6"/>
        <v>0.59015324421258564</v>
      </c>
    </row>
    <row r="25" spans="1:13" x14ac:dyDescent="0.25">
      <c r="A25" s="58" t="s">
        <v>541</v>
      </c>
      <c r="B25" s="59">
        <f t="shared" ca="1" si="2"/>
        <v>19.829999999999998</v>
      </c>
      <c r="C25" s="59">
        <f t="shared" ca="1" si="2"/>
        <v>20.25</v>
      </c>
      <c r="D25" s="60">
        <f t="shared" ca="1" si="2"/>
        <v>55.52</v>
      </c>
      <c r="E25" s="60">
        <f t="shared" ca="1" si="2"/>
        <v>54.5</v>
      </c>
      <c r="F25" s="61">
        <f t="shared" ca="1" si="2"/>
        <v>15.45</v>
      </c>
      <c r="G25" s="61">
        <f t="shared" ca="1" si="2"/>
        <v>30.34</v>
      </c>
      <c r="H25" s="62">
        <f t="shared" ca="1" si="2"/>
        <v>18.12</v>
      </c>
      <c r="I25" s="62">
        <f t="shared" ca="1" si="2"/>
        <v>30.78</v>
      </c>
      <c r="J25" s="63">
        <f t="shared" ca="1" si="3"/>
        <v>0.97925925925925916</v>
      </c>
      <c r="K25" s="63">
        <f t="shared" ca="1" si="4"/>
        <v>1.0187155963302752</v>
      </c>
      <c r="L25" s="63">
        <f t="shared" ca="1" si="5"/>
        <v>0.50922874093605797</v>
      </c>
      <c r="M25" s="64">
        <f t="shared" ca="1" si="6"/>
        <v>0.58869395711500971</v>
      </c>
    </row>
    <row r="26" spans="1:13" x14ac:dyDescent="0.25">
      <c r="A26" s="58" t="s">
        <v>542</v>
      </c>
      <c r="B26" s="59">
        <f t="shared" ref="B26:I31" ca="1" si="7">INDEX(INDIRECT(dataarray),MATCH(Prefix&amp;B$14&amp;"r"&amp;$A26&amp;postfix,INDIRECT(filename),0),B$13)</f>
        <v>45.61</v>
      </c>
      <c r="C26" s="59">
        <f t="shared" ca="1" si="7"/>
        <v>51.07</v>
      </c>
      <c r="D26" s="60">
        <f t="shared" ca="1" si="7"/>
        <v>90.81</v>
      </c>
      <c r="E26" s="60">
        <f t="shared" ca="1" si="7"/>
        <v>89.77</v>
      </c>
      <c r="F26" s="61">
        <f t="shared" ca="1" si="7"/>
        <v>15.7</v>
      </c>
      <c r="G26" s="61">
        <f t="shared" ca="1" si="7"/>
        <v>33.56</v>
      </c>
      <c r="H26" s="62">
        <f t="shared" ca="1" si="7"/>
        <v>18.559999999999999</v>
      </c>
      <c r="I26" s="62">
        <f t="shared" ca="1" si="7"/>
        <v>31.96</v>
      </c>
      <c r="J26" s="63">
        <f t="shared" ca="1" si="3"/>
        <v>0.89308791854317604</v>
      </c>
      <c r="K26" s="63">
        <f t="shared" ca="1" si="4"/>
        <v>1.0115851620808733</v>
      </c>
      <c r="L26" s="63">
        <f t="shared" ca="1" si="5"/>
        <v>0.467818831942789</v>
      </c>
      <c r="M26" s="64">
        <f t="shared" ca="1" si="6"/>
        <v>0.58072590738423024</v>
      </c>
    </row>
    <row r="27" spans="1:13" x14ac:dyDescent="0.25">
      <c r="A27" s="65" t="s">
        <v>543</v>
      </c>
      <c r="B27" s="66">
        <f t="shared" ca="1" si="7"/>
        <v>46.4</v>
      </c>
      <c r="C27" s="66">
        <f t="shared" ca="1" si="7"/>
        <v>49.3</v>
      </c>
      <c r="D27" s="67">
        <f t="shared" ca="1" si="7"/>
        <v>54.21</v>
      </c>
      <c r="E27" s="67">
        <f t="shared" ca="1" si="7"/>
        <v>53.27</v>
      </c>
      <c r="F27" s="68">
        <f t="shared" ca="1" si="7"/>
        <v>16.100000000000001</v>
      </c>
      <c r="G27" s="68">
        <f t="shared" ca="1" si="7"/>
        <v>35.96</v>
      </c>
      <c r="H27" s="69">
        <f t="shared" ca="1" si="7"/>
        <v>18.57</v>
      </c>
      <c r="I27" s="69">
        <f t="shared" ca="1" si="7"/>
        <v>32</v>
      </c>
      <c r="J27" s="70">
        <f t="shared" ca="1" si="3"/>
        <v>0.94117647058823528</v>
      </c>
      <c r="K27" s="70">
        <f t="shared" ca="1" si="4"/>
        <v>1.017645954571053</v>
      </c>
      <c r="L27" s="70">
        <f t="shared" ca="1" si="5"/>
        <v>0.4477196885428254</v>
      </c>
      <c r="M27" s="71">
        <f t="shared" ca="1" si="6"/>
        <v>0.58031250000000001</v>
      </c>
    </row>
    <row r="28" spans="1:13" x14ac:dyDescent="0.25">
      <c r="A28" s="58" t="s">
        <v>544</v>
      </c>
      <c r="B28" s="59">
        <f t="shared" ca="1" si="7"/>
        <v>40.69</v>
      </c>
      <c r="C28" s="59">
        <f t="shared" ca="1" si="7"/>
        <v>44.5</v>
      </c>
      <c r="D28" s="60">
        <f t="shared" ca="1" si="7"/>
        <v>91.93</v>
      </c>
      <c r="E28" s="60">
        <f t="shared" ca="1" si="7"/>
        <v>90.75</v>
      </c>
      <c r="F28" s="61">
        <f t="shared" ca="1" si="7"/>
        <v>15.52</v>
      </c>
      <c r="G28" s="61">
        <f t="shared" ca="1" si="7"/>
        <v>33.94</v>
      </c>
      <c r="H28" s="62">
        <f t="shared" ca="1" si="7"/>
        <v>18.64</v>
      </c>
      <c r="I28" s="62">
        <f t="shared" ca="1" si="7"/>
        <v>32.200000000000003</v>
      </c>
      <c r="J28" s="63">
        <f t="shared" ca="1" si="3"/>
        <v>0.91438202247191003</v>
      </c>
      <c r="K28" s="63">
        <f t="shared" ca="1" si="4"/>
        <v>1.0130027548209368</v>
      </c>
      <c r="L28" s="63">
        <f t="shared" ca="1" si="5"/>
        <v>0.45727754861520331</v>
      </c>
      <c r="M28" s="64">
        <f t="shared" ca="1" si="6"/>
        <v>0.57888198757763976</v>
      </c>
    </row>
    <row r="29" spans="1:13" x14ac:dyDescent="0.25">
      <c r="A29" s="58" t="s">
        <v>545</v>
      </c>
      <c r="B29" s="59">
        <f t="shared" ca="1" si="7"/>
        <v>45.13</v>
      </c>
      <c r="C29" s="59">
        <f t="shared" ca="1" si="7"/>
        <v>51.69</v>
      </c>
      <c r="D29" s="60">
        <f t="shared" ca="1" si="7"/>
        <v>77.03</v>
      </c>
      <c r="E29" s="60">
        <f t="shared" ca="1" si="7"/>
        <v>76.010000000000005</v>
      </c>
      <c r="F29" s="61">
        <f t="shared" ca="1" si="7"/>
        <v>15.92</v>
      </c>
      <c r="G29" s="61">
        <f t="shared" ca="1" si="7"/>
        <v>32.81</v>
      </c>
      <c r="H29" s="62">
        <f t="shared" ca="1" si="7"/>
        <v>18.170000000000002</v>
      </c>
      <c r="I29" s="62">
        <f t="shared" ca="1" si="7"/>
        <v>30.85</v>
      </c>
      <c r="J29" s="63">
        <f t="shared" ca="1" si="3"/>
        <v>0.87308957245115115</v>
      </c>
      <c r="K29" s="63">
        <f t="shared" ca="1" si="4"/>
        <v>1.0134192869359295</v>
      </c>
      <c r="L29" s="63">
        <f t="shared" ca="1" si="5"/>
        <v>0.48521792136543734</v>
      </c>
      <c r="M29" s="64">
        <f t="shared" ca="1" si="6"/>
        <v>0.58897893030794168</v>
      </c>
    </row>
    <row r="30" spans="1:13" x14ac:dyDescent="0.25">
      <c r="A30" s="58" t="s">
        <v>546</v>
      </c>
      <c r="B30" s="59">
        <f t="shared" ca="1" si="7"/>
        <v>4.57</v>
      </c>
      <c r="C30" s="59">
        <f t="shared" ca="1" si="7"/>
        <v>4.74</v>
      </c>
      <c r="D30" s="60">
        <f t="shared" ca="1" si="7"/>
        <v>182.6</v>
      </c>
      <c r="E30" s="60">
        <f t="shared" ca="1" si="7"/>
        <v>180.94</v>
      </c>
      <c r="F30" s="61">
        <f t="shared" ca="1" si="7"/>
        <v>13.2</v>
      </c>
      <c r="G30" s="61">
        <f t="shared" ca="1" si="7"/>
        <v>24.4</v>
      </c>
      <c r="H30" s="62">
        <f t="shared" ca="1" si="7"/>
        <v>18.22</v>
      </c>
      <c r="I30" s="62">
        <f t="shared" ca="1" si="7"/>
        <v>31.03</v>
      </c>
      <c r="J30" s="63">
        <f t="shared" ca="1" si="3"/>
        <v>0.96413502109704641</v>
      </c>
      <c r="K30" s="63">
        <f t="shared" ca="1" si="4"/>
        <v>1.0091743119266054</v>
      </c>
      <c r="L30" s="63">
        <f t="shared" ca="1" si="5"/>
        <v>0.54098360655737709</v>
      </c>
      <c r="M30" s="64">
        <f t="shared" ca="1" si="6"/>
        <v>0.58717370286819204</v>
      </c>
    </row>
    <row r="31" spans="1:13" x14ac:dyDescent="0.25">
      <c r="A31" s="65" t="s">
        <v>547</v>
      </c>
      <c r="B31" s="66">
        <f t="shared" ca="1" si="7"/>
        <v>59.18</v>
      </c>
      <c r="C31" s="66">
        <f t="shared" ca="1" si="7"/>
        <v>84.58</v>
      </c>
      <c r="D31" s="67">
        <f t="shared" ca="1" si="7"/>
        <v>5.81</v>
      </c>
      <c r="E31" s="67">
        <f t="shared" ca="1" si="7"/>
        <v>5.46</v>
      </c>
      <c r="F31" s="68">
        <f t="shared" ca="1" si="7"/>
        <v>18.100000000000001</v>
      </c>
      <c r="G31" s="68">
        <f t="shared" ca="1" si="7"/>
        <v>43.36</v>
      </c>
      <c r="H31" s="69">
        <f t="shared" ca="1" si="7"/>
        <v>18.68</v>
      </c>
      <c r="I31" s="69">
        <f t="shared" ca="1" si="7"/>
        <v>32.28</v>
      </c>
      <c r="J31" s="70">
        <f t="shared" ca="1" si="3"/>
        <v>0.69969259872310241</v>
      </c>
      <c r="K31" s="70">
        <f t="shared" ca="1" si="4"/>
        <v>1.0641025641025641</v>
      </c>
      <c r="L31" s="70">
        <f t="shared" ca="1" si="5"/>
        <v>0.41743542435424358</v>
      </c>
      <c r="M31" s="71">
        <f t="shared" ca="1" si="6"/>
        <v>0.57868649318463439</v>
      </c>
    </row>
    <row r="34" spans="1:28" x14ac:dyDescent="0.25">
      <c r="A34" s="151" t="s">
        <v>548</v>
      </c>
      <c r="B34" s="151"/>
      <c r="C34" s="151"/>
      <c r="D34" s="151"/>
      <c r="E34" s="151"/>
      <c r="F34" s="151"/>
      <c r="G34" s="151"/>
      <c r="H34" s="151"/>
      <c r="I34" s="151"/>
      <c r="J34" s="151"/>
      <c r="K34" s="151"/>
      <c r="L34" s="151"/>
      <c r="M34" s="151"/>
      <c r="O34" s="151" t="s">
        <v>549</v>
      </c>
      <c r="P34" s="151"/>
      <c r="Q34" s="151"/>
      <c r="R34" s="151"/>
    </row>
    <row r="35" spans="1:28" x14ac:dyDescent="0.25">
      <c r="A35" s="40"/>
      <c r="B35" s="152" t="s">
        <v>523</v>
      </c>
      <c r="C35" s="152"/>
      <c r="D35" s="153" t="s">
        <v>524</v>
      </c>
      <c r="E35" s="153"/>
      <c r="F35" s="154" t="s">
        <v>525</v>
      </c>
      <c r="G35" s="154"/>
      <c r="H35" s="155" t="s">
        <v>526</v>
      </c>
      <c r="I35" s="155"/>
      <c r="J35" s="156" t="s">
        <v>527</v>
      </c>
      <c r="K35" s="156"/>
      <c r="L35" s="156"/>
      <c r="M35" s="157"/>
      <c r="O35" s="158" t="s">
        <v>527</v>
      </c>
      <c r="P35" s="156"/>
      <c r="Q35" s="156"/>
      <c r="R35" s="157"/>
    </row>
    <row r="36" spans="1:28" x14ac:dyDescent="0.25">
      <c r="A36" s="41" t="s">
        <v>528</v>
      </c>
      <c r="B36" s="36">
        <f>B13</f>
        <v>211</v>
      </c>
      <c r="C36" s="36">
        <f t="shared" ref="C36:I36" si="8">C13</f>
        <v>211</v>
      </c>
      <c r="D36" s="37">
        <f t="shared" si="8"/>
        <v>212</v>
      </c>
      <c r="E36" s="37">
        <f t="shared" si="8"/>
        <v>212</v>
      </c>
      <c r="F36" s="38">
        <f t="shared" si="8"/>
        <v>214</v>
      </c>
      <c r="G36" s="38">
        <f t="shared" si="8"/>
        <v>214</v>
      </c>
      <c r="H36" s="39">
        <f t="shared" si="8"/>
        <v>216</v>
      </c>
      <c r="I36" s="39">
        <f t="shared" si="8"/>
        <v>216</v>
      </c>
      <c r="J36" s="42"/>
      <c r="K36" s="42"/>
      <c r="L36" s="42"/>
      <c r="M36" s="43"/>
      <c r="O36" s="72"/>
      <c r="P36" s="42"/>
      <c r="Q36" s="42"/>
      <c r="R36" s="43"/>
    </row>
    <row r="37" spans="1:28" x14ac:dyDescent="0.25">
      <c r="A37" s="41" t="s">
        <v>566</v>
      </c>
      <c r="B37" s="36" t="s">
        <v>289</v>
      </c>
      <c r="C37" s="36" t="s">
        <v>402</v>
      </c>
      <c r="D37" s="37" t="str">
        <f>B37</f>
        <v>V02</v>
      </c>
      <c r="E37" s="37" t="str">
        <f>C37</f>
        <v>V15</v>
      </c>
      <c r="F37" s="38" t="str">
        <f t="shared" ref="F37" si="9">D37</f>
        <v>V02</v>
      </c>
      <c r="G37" s="38" t="str">
        <f t="shared" ref="G37" si="10">E37</f>
        <v>V15</v>
      </c>
      <c r="H37" s="39" t="str">
        <f t="shared" ref="H37" si="11">F37</f>
        <v>V02</v>
      </c>
      <c r="I37" s="39" t="str">
        <f t="shared" ref="I37" si="12">G37</f>
        <v>V15</v>
      </c>
      <c r="J37" s="42"/>
      <c r="K37" s="42"/>
      <c r="L37" s="42"/>
      <c r="M37" s="43"/>
      <c r="O37" s="72"/>
      <c r="P37" s="42"/>
      <c r="Q37" s="42"/>
      <c r="R37" s="43"/>
    </row>
    <row r="38" spans="1:28" x14ac:dyDescent="0.25">
      <c r="A38" s="44" t="s">
        <v>529</v>
      </c>
      <c r="B38" s="45" t="s">
        <v>530</v>
      </c>
      <c r="C38" s="45" t="s">
        <v>531</v>
      </c>
      <c r="D38" s="46" t="str">
        <f t="shared" ref="D38:I38" si="13">B38</f>
        <v>NGas</v>
      </c>
      <c r="E38" s="46" t="str">
        <f t="shared" si="13"/>
        <v>Elec</v>
      </c>
      <c r="F38" s="47" t="str">
        <f t="shared" si="13"/>
        <v>NGas</v>
      </c>
      <c r="G38" s="47" t="str">
        <f t="shared" si="13"/>
        <v>Elec</v>
      </c>
      <c r="H38" s="48" t="str">
        <f t="shared" si="13"/>
        <v>NGas</v>
      </c>
      <c r="I38" s="48" t="str">
        <f t="shared" si="13"/>
        <v>Elec</v>
      </c>
      <c r="J38" s="49" t="str">
        <f>B35</f>
        <v>Heat</v>
      </c>
      <c r="K38" s="49" t="str">
        <f>D35</f>
        <v>Cool</v>
      </c>
      <c r="L38" s="49" t="str">
        <f>F35</f>
        <v>DHW</v>
      </c>
      <c r="M38" s="50" t="str">
        <f>H35</f>
        <v>App</v>
      </c>
      <c r="O38" s="44" t="str">
        <f>J38</f>
        <v>Heat</v>
      </c>
      <c r="P38" s="49" t="str">
        <f>K38</f>
        <v>Cool</v>
      </c>
      <c r="Q38" s="49" t="str">
        <f>L38</f>
        <v>DHW</v>
      </c>
      <c r="R38" s="50" t="str">
        <f>M38</f>
        <v>App</v>
      </c>
    </row>
    <row r="39" spans="1:28" x14ac:dyDescent="0.25">
      <c r="A39" s="51" t="s">
        <v>532</v>
      </c>
      <c r="B39" s="52">
        <f t="shared" ref="B39:I48" ca="1" si="14">INDEX(INDIRECT(dataarray),MATCH(Prefix&amp;B$37&amp;"r"&amp;$A39&amp;postfix,INDIRECT(filename),0),B$13)</f>
        <v>41.92</v>
      </c>
      <c r="C39" s="52">
        <f t="shared" ca="1" si="14"/>
        <v>49.75</v>
      </c>
      <c r="D39" s="53">
        <f t="shared" ca="1" si="14"/>
        <v>0</v>
      </c>
      <c r="E39" s="53">
        <f t="shared" ca="1" si="14"/>
        <v>0</v>
      </c>
      <c r="F39" s="54">
        <f t="shared" ca="1" si="14"/>
        <v>15.11</v>
      </c>
      <c r="G39" s="54">
        <f t="shared" ca="1" si="14"/>
        <v>40.14</v>
      </c>
      <c r="H39" s="55">
        <f t="shared" ca="1" si="14"/>
        <v>15.76</v>
      </c>
      <c r="I39" s="55">
        <f t="shared" ca="1" si="14"/>
        <v>27.85</v>
      </c>
      <c r="J39" s="56">
        <f ca="1">IF(OR(B39=0,C39=0),1,B39/C39)</f>
        <v>0.84261306532663316</v>
      </c>
      <c r="K39" s="56">
        <f ca="1">IF(OR(D39=0,E39=0),1,D39/E39)</f>
        <v>1</v>
      </c>
      <c r="L39" s="56">
        <f ca="1">IF(OR(F39=0,G39=0),1,F39/G39)</f>
        <v>0.37643248629795711</v>
      </c>
      <c r="M39" s="57">
        <f ca="1">IF(OR(H39=0,I39=0),1,H39/I39)</f>
        <v>0.56588868940754034</v>
      </c>
      <c r="O39" s="73">
        <f t="shared" ref="O39:O54" ca="1" si="15">J16*FractionSmall+J39*(1-FractionSmall)</f>
        <v>0.84637334100700912</v>
      </c>
      <c r="P39" s="56">
        <f t="shared" ref="P39:P54" ca="1" si="16">K16*FractionSmall+K39*(1-FractionSmall)</f>
        <v>1</v>
      </c>
      <c r="Q39" s="56">
        <f t="shared" ref="Q39:Q54" ca="1" si="17">L16*FractionSmall+L39*(1-FractionSmall)</f>
        <v>0.38234852802633557</v>
      </c>
      <c r="R39" s="57">
        <f t="shared" ref="R39:R54" ca="1" si="18">M16*FractionSmall+M39*(1-FractionSmall)</f>
        <v>0.57120170781177459</v>
      </c>
      <c r="T39" s="2"/>
      <c r="U39" s="2"/>
      <c r="V39" s="2"/>
      <c r="W39" s="2"/>
      <c r="Z39" s="2"/>
      <c r="AA39" s="2"/>
      <c r="AB39" s="2"/>
    </row>
    <row r="40" spans="1:28" x14ac:dyDescent="0.25">
      <c r="A40" s="58" t="s">
        <v>533</v>
      </c>
      <c r="B40" s="59">
        <f t="shared" ca="1" si="14"/>
        <v>48.13</v>
      </c>
      <c r="C40" s="59">
        <f t="shared" ca="1" si="14"/>
        <v>52.89</v>
      </c>
      <c r="D40" s="60">
        <f t="shared" ca="1" si="14"/>
        <v>15</v>
      </c>
      <c r="E40" s="60">
        <f t="shared" ca="1" si="14"/>
        <v>14.55</v>
      </c>
      <c r="F40" s="61">
        <f t="shared" ca="1" si="14"/>
        <v>14.12</v>
      </c>
      <c r="G40" s="61">
        <f t="shared" ca="1" si="14"/>
        <v>33.29</v>
      </c>
      <c r="H40" s="62">
        <f t="shared" ca="1" si="14"/>
        <v>15.67</v>
      </c>
      <c r="I40" s="62">
        <f t="shared" ca="1" si="14"/>
        <v>27.59</v>
      </c>
      <c r="J40" s="63">
        <f t="shared" ref="J40:J54" ca="1" si="19">IF(OR(B40=0,C40=0),1,B40/C40)</f>
        <v>0.91000189071658166</v>
      </c>
      <c r="K40" s="63">
        <f t="shared" ref="K40:K54" ca="1" si="20">IF(OR(D40=0,E40=0),1,D40/E40)</f>
        <v>1.0309278350515463</v>
      </c>
      <c r="L40" s="63">
        <f t="shared" ref="L40:L54" ca="1" si="21">IF(OR(F40=0,G40=0),1,F40/G40)</f>
        <v>0.42415139681586062</v>
      </c>
      <c r="M40" s="64">
        <f t="shared" ref="M40:M54" ca="1" si="22">IF(OR(H40=0,I40=0),1,H40/I40)</f>
        <v>0.56795940558173252</v>
      </c>
      <c r="O40" s="74">
        <f t="shared" ca="1" si="15"/>
        <v>0.91261243885785059</v>
      </c>
      <c r="P40" s="63">
        <f t="shared" ca="1" si="16"/>
        <v>1.039354420132854</v>
      </c>
      <c r="Q40" s="63">
        <f t="shared" ca="1" si="17"/>
        <v>0.42397859062546173</v>
      </c>
      <c r="R40" s="64">
        <f t="shared" ca="1" si="18"/>
        <v>0.5731699375740078</v>
      </c>
      <c r="T40" s="2"/>
      <c r="U40" s="2"/>
      <c r="V40" s="2"/>
      <c r="W40" s="2"/>
      <c r="Z40" s="2"/>
      <c r="AA40" s="2"/>
      <c r="AB40" s="2"/>
    </row>
    <row r="41" spans="1:28" x14ac:dyDescent="0.25">
      <c r="A41" s="58" t="s">
        <v>534</v>
      </c>
      <c r="B41" s="59">
        <f t="shared" ca="1" si="14"/>
        <v>40.46</v>
      </c>
      <c r="C41" s="59">
        <f t="shared" ca="1" si="14"/>
        <v>40.630000000000003</v>
      </c>
      <c r="D41" s="60">
        <f t="shared" ca="1" si="14"/>
        <v>0</v>
      </c>
      <c r="E41" s="60">
        <f t="shared" ca="1" si="14"/>
        <v>0</v>
      </c>
      <c r="F41" s="61">
        <f t="shared" ca="1" si="14"/>
        <v>14.12</v>
      </c>
      <c r="G41" s="61">
        <f t="shared" ca="1" si="14"/>
        <v>35.1</v>
      </c>
      <c r="H41" s="62">
        <f t="shared" ca="1" si="14"/>
        <v>15.73</v>
      </c>
      <c r="I41" s="62">
        <f t="shared" ca="1" si="14"/>
        <v>27.78</v>
      </c>
      <c r="J41" s="63">
        <f t="shared" ca="1" si="19"/>
        <v>0.99581589958158989</v>
      </c>
      <c r="K41" s="63">
        <f t="shared" ca="1" si="20"/>
        <v>1</v>
      </c>
      <c r="L41" s="63">
        <f t="shared" ca="1" si="21"/>
        <v>0.40227920227920222</v>
      </c>
      <c r="M41" s="64">
        <f t="shared" ca="1" si="22"/>
        <v>0.56623470122390207</v>
      </c>
      <c r="O41" s="74">
        <f t="shared" ca="1" si="15"/>
        <v>1.000545511405301</v>
      </c>
      <c r="P41" s="63">
        <f t="shared" ca="1" si="16"/>
        <v>1</v>
      </c>
      <c r="Q41" s="63">
        <f t="shared" ca="1" si="17"/>
        <v>0.40847412757248824</v>
      </c>
      <c r="R41" s="64">
        <f t="shared" ca="1" si="18"/>
        <v>0.57161799864929974</v>
      </c>
      <c r="T41" s="2"/>
      <c r="U41" s="2"/>
      <c r="V41" s="2"/>
      <c r="W41" s="2"/>
      <c r="Z41" s="2"/>
      <c r="AA41" s="2"/>
      <c r="AB41" s="2"/>
    </row>
    <row r="42" spans="1:28" x14ac:dyDescent="0.25">
      <c r="A42" s="65" t="s">
        <v>535</v>
      </c>
      <c r="B42" s="66">
        <f t="shared" ca="1" si="14"/>
        <v>38.22</v>
      </c>
      <c r="C42" s="66">
        <f t="shared" ca="1" si="14"/>
        <v>41.7</v>
      </c>
      <c r="D42" s="67">
        <f t="shared" ca="1" si="14"/>
        <v>22.34</v>
      </c>
      <c r="E42" s="67">
        <f t="shared" ca="1" si="14"/>
        <v>21.74</v>
      </c>
      <c r="F42" s="68">
        <f t="shared" ca="1" si="14"/>
        <v>13.72</v>
      </c>
      <c r="G42" s="68">
        <f t="shared" ca="1" si="14"/>
        <v>31.5</v>
      </c>
      <c r="H42" s="69">
        <f t="shared" ca="1" si="14"/>
        <v>15.67</v>
      </c>
      <c r="I42" s="69">
        <f t="shared" ca="1" si="14"/>
        <v>27.59</v>
      </c>
      <c r="J42" s="70">
        <f t="shared" ca="1" si="19"/>
        <v>0.91654676258992795</v>
      </c>
      <c r="K42" s="70">
        <f t="shared" ca="1" si="20"/>
        <v>1.0275988960441582</v>
      </c>
      <c r="L42" s="70">
        <f t="shared" ca="1" si="21"/>
        <v>0.43555555555555558</v>
      </c>
      <c r="M42" s="71">
        <f t="shared" ca="1" si="22"/>
        <v>0.56795940558173252</v>
      </c>
      <c r="O42" s="75">
        <f t="shared" ca="1" si="15"/>
        <v>0.91943595480249185</v>
      </c>
      <c r="P42" s="70">
        <f t="shared" ca="1" si="16"/>
        <v>1.0377482001637366</v>
      </c>
      <c r="Q42" s="70">
        <f t="shared" ca="1" si="17"/>
        <v>0.42631128074639529</v>
      </c>
      <c r="R42" s="71">
        <f t="shared" ca="1" si="18"/>
        <v>0.57322893593244117</v>
      </c>
      <c r="T42" s="2"/>
      <c r="U42" s="2"/>
      <c r="V42" s="2"/>
      <c r="W42" s="2"/>
      <c r="Z42" s="2"/>
      <c r="AA42" s="2"/>
      <c r="AB42" s="2"/>
    </row>
    <row r="43" spans="1:28" x14ac:dyDescent="0.25">
      <c r="A43" s="51" t="s">
        <v>536</v>
      </c>
      <c r="B43" s="52">
        <f t="shared" ca="1" si="14"/>
        <v>41.13</v>
      </c>
      <c r="C43" s="52">
        <f t="shared" ca="1" si="14"/>
        <v>45.58</v>
      </c>
      <c r="D43" s="53">
        <f t="shared" ca="1" si="14"/>
        <v>0</v>
      </c>
      <c r="E43" s="53">
        <f t="shared" ca="1" si="14"/>
        <v>0</v>
      </c>
      <c r="F43" s="54">
        <f t="shared" ca="1" si="14"/>
        <v>14.33</v>
      </c>
      <c r="G43" s="54">
        <f t="shared" ca="1" si="14"/>
        <v>35.840000000000003</v>
      </c>
      <c r="H43" s="55">
        <f t="shared" ca="1" si="14"/>
        <v>15.73</v>
      </c>
      <c r="I43" s="55">
        <f t="shared" ca="1" si="14"/>
        <v>27.75</v>
      </c>
      <c r="J43" s="56">
        <f t="shared" ca="1" si="19"/>
        <v>0.90236946028960074</v>
      </c>
      <c r="K43" s="56">
        <f t="shared" ca="1" si="20"/>
        <v>1</v>
      </c>
      <c r="L43" s="56">
        <f t="shared" ca="1" si="21"/>
        <v>0.39983258928571425</v>
      </c>
      <c r="M43" s="57">
        <f t="shared" ca="1" si="22"/>
        <v>0.56684684684684683</v>
      </c>
      <c r="O43" s="73">
        <f t="shared" ca="1" si="15"/>
        <v>0.90620788612654124</v>
      </c>
      <c r="P43" s="56">
        <f t="shared" ca="1" si="16"/>
        <v>1</v>
      </c>
      <c r="Q43" s="56">
        <f t="shared" ca="1" si="17"/>
        <v>0.40367415787337663</v>
      </c>
      <c r="R43" s="57">
        <f t="shared" ca="1" si="18"/>
        <v>0.57205714828281473</v>
      </c>
      <c r="T43" s="2"/>
      <c r="U43" s="2"/>
      <c r="V43" s="2"/>
      <c r="W43" s="2"/>
      <c r="Z43" s="2"/>
      <c r="AA43" s="2"/>
      <c r="AB43" s="2"/>
    </row>
    <row r="44" spans="1:28" x14ac:dyDescent="0.25">
      <c r="A44" s="58" t="s">
        <v>537</v>
      </c>
      <c r="B44" s="59">
        <f t="shared" ca="1" si="14"/>
        <v>17.579999999999998</v>
      </c>
      <c r="C44" s="59">
        <f t="shared" ca="1" si="14"/>
        <v>17.29</v>
      </c>
      <c r="D44" s="60">
        <f t="shared" ca="1" si="14"/>
        <v>8.89</v>
      </c>
      <c r="E44" s="60">
        <f t="shared" ca="1" si="14"/>
        <v>8.58</v>
      </c>
      <c r="F44" s="61">
        <f t="shared" ca="1" si="14"/>
        <v>13.36</v>
      </c>
      <c r="G44" s="61">
        <f t="shared" ca="1" si="14"/>
        <v>29.93</v>
      </c>
      <c r="H44" s="62">
        <f t="shared" ca="1" si="14"/>
        <v>15.43</v>
      </c>
      <c r="I44" s="62">
        <f t="shared" ca="1" si="14"/>
        <v>26.87</v>
      </c>
      <c r="J44" s="63">
        <f t="shared" ca="1" si="19"/>
        <v>1.0167727009832273</v>
      </c>
      <c r="K44" s="63">
        <f t="shared" ca="1" si="20"/>
        <v>1.0361305361305362</v>
      </c>
      <c r="L44" s="63">
        <f t="shared" ca="1" si="21"/>
        <v>0.44637487470765119</v>
      </c>
      <c r="M44" s="64">
        <f t="shared" ca="1" si="22"/>
        <v>0.57424637141793822</v>
      </c>
      <c r="O44" s="74">
        <f t="shared" ca="1" si="15"/>
        <v>1.0169658112288484</v>
      </c>
      <c r="P44" s="63">
        <f t="shared" ca="1" si="16"/>
        <v>1.0470578044107457</v>
      </c>
      <c r="Q44" s="63">
        <f t="shared" ca="1" si="17"/>
        <v>0.45378365121453612</v>
      </c>
      <c r="R44" s="64">
        <f t="shared" ca="1" si="18"/>
        <v>0.57952426508678245</v>
      </c>
      <c r="T44" s="2"/>
      <c r="U44" s="2"/>
      <c r="V44" s="2"/>
      <c r="W44" s="2"/>
      <c r="Z44" s="2"/>
      <c r="AA44" s="2"/>
      <c r="AB44" s="2"/>
    </row>
    <row r="45" spans="1:28" x14ac:dyDescent="0.25">
      <c r="A45" s="58" t="s">
        <v>538</v>
      </c>
      <c r="B45" s="59">
        <f t="shared" ca="1" si="14"/>
        <v>7.55</v>
      </c>
      <c r="C45" s="59">
        <f t="shared" ca="1" si="14"/>
        <v>6.92</v>
      </c>
      <c r="D45" s="60">
        <f t="shared" ca="1" si="14"/>
        <v>4.5999999999999996</v>
      </c>
      <c r="E45" s="60">
        <f t="shared" ca="1" si="14"/>
        <v>4.2300000000000004</v>
      </c>
      <c r="F45" s="61">
        <f t="shared" ca="1" si="14"/>
        <v>12.99</v>
      </c>
      <c r="G45" s="61">
        <f t="shared" ca="1" si="14"/>
        <v>29.93</v>
      </c>
      <c r="H45" s="62">
        <f t="shared" ca="1" si="14"/>
        <v>15.54</v>
      </c>
      <c r="I45" s="62">
        <f t="shared" ca="1" si="14"/>
        <v>27.37</v>
      </c>
      <c r="J45" s="63">
        <f t="shared" ca="1" si="19"/>
        <v>1.0910404624277457</v>
      </c>
      <c r="K45" s="63">
        <f t="shared" ca="1" si="20"/>
        <v>1.0874704491725766</v>
      </c>
      <c r="L45" s="63">
        <f t="shared" ca="1" si="21"/>
        <v>0.43401269629134648</v>
      </c>
      <c r="M45" s="64">
        <f t="shared" ca="1" si="22"/>
        <v>0.56777493606138107</v>
      </c>
      <c r="O45" s="74">
        <f t="shared" ca="1" si="15"/>
        <v>1.0902957180224109</v>
      </c>
      <c r="P45" s="63">
        <f t="shared" ca="1" si="16"/>
        <v>1.1010499235155056</v>
      </c>
      <c r="Q45" s="63">
        <f t="shared" ca="1" si="17"/>
        <v>0.44131859661649969</v>
      </c>
      <c r="R45" s="64">
        <f t="shared" ca="1" si="18"/>
        <v>0.57299611423646324</v>
      </c>
      <c r="T45" s="2"/>
      <c r="U45" s="2"/>
      <c r="V45" s="2"/>
      <c r="W45" s="2"/>
      <c r="Z45" s="2"/>
      <c r="AA45" s="2"/>
      <c r="AB45" s="2"/>
    </row>
    <row r="46" spans="1:28" x14ac:dyDescent="0.25">
      <c r="A46" s="65" t="s">
        <v>539</v>
      </c>
      <c r="B46" s="66">
        <f t="shared" ca="1" si="14"/>
        <v>13.46</v>
      </c>
      <c r="C46" s="66">
        <f t="shared" ca="1" si="14"/>
        <v>12.62</v>
      </c>
      <c r="D46" s="67">
        <f t="shared" ca="1" si="14"/>
        <v>34.31</v>
      </c>
      <c r="E46" s="67">
        <f t="shared" ca="1" si="14"/>
        <v>33.68</v>
      </c>
      <c r="F46" s="68">
        <f t="shared" ca="1" si="14"/>
        <v>13</v>
      </c>
      <c r="G46" s="68">
        <f t="shared" ca="1" si="14"/>
        <v>27.25</v>
      </c>
      <c r="H46" s="69">
        <f t="shared" ca="1" si="14"/>
        <v>15.3</v>
      </c>
      <c r="I46" s="69">
        <f t="shared" ca="1" si="14"/>
        <v>26.46</v>
      </c>
      <c r="J46" s="70">
        <f t="shared" ca="1" si="19"/>
        <v>1.0665610142630746</v>
      </c>
      <c r="K46" s="70">
        <f t="shared" ca="1" si="20"/>
        <v>1.018705463182898</v>
      </c>
      <c r="L46" s="70">
        <f t="shared" ca="1" si="21"/>
        <v>0.47706422018348627</v>
      </c>
      <c r="M46" s="71">
        <f t="shared" ca="1" si="22"/>
        <v>0.57823129251700678</v>
      </c>
      <c r="O46" s="75">
        <f t="shared" ca="1" si="15"/>
        <v>1.0652087187457371</v>
      </c>
      <c r="P46" s="70">
        <f t="shared" ca="1" si="16"/>
        <v>1.0222255467250734</v>
      </c>
      <c r="Q46" s="70">
        <f t="shared" ca="1" si="17"/>
        <v>0.48408914275696846</v>
      </c>
      <c r="R46" s="71">
        <f t="shared" ca="1" si="18"/>
        <v>0.58340432401829401</v>
      </c>
      <c r="T46" s="2"/>
      <c r="U46" s="2"/>
      <c r="V46" s="2"/>
      <c r="W46" s="2"/>
      <c r="Z46" s="2"/>
      <c r="AA46" s="2"/>
      <c r="AB46" s="2"/>
    </row>
    <row r="47" spans="1:28" x14ac:dyDescent="0.25">
      <c r="A47" s="51" t="s">
        <v>540</v>
      </c>
      <c r="B47" s="52">
        <f t="shared" ca="1" si="14"/>
        <v>18.41</v>
      </c>
      <c r="C47" s="52">
        <f t="shared" ca="1" si="14"/>
        <v>17.850000000000001</v>
      </c>
      <c r="D47" s="53">
        <f t="shared" ca="1" si="14"/>
        <v>55.05</v>
      </c>
      <c r="E47" s="53">
        <f t="shared" ca="1" si="14"/>
        <v>54.31</v>
      </c>
      <c r="F47" s="54">
        <f t="shared" ca="1" si="14"/>
        <v>13.01</v>
      </c>
      <c r="G47" s="54">
        <f t="shared" ca="1" si="14"/>
        <v>27.49</v>
      </c>
      <c r="H47" s="55">
        <f t="shared" ca="1" si="14"/>
        <v>15.26</v>
      </c>
      <c r="I47" s="55">
        <f t="shared" ca="1" si="14"/>
        <v>26.39</v>
      </c>
      <c r="J47" s="56">
        <f t="shared" ca="1" si="19"/>
        <v>1.0313725490196077</v>
      </c>
      <c r="K47" s="56">
        <f t="shared" ca="1" si="20"/>
        <v>1.013625483336402</v>
      </c>
      <c r="L47" s="56">
        <f t="shared" ca="1" si="21"/>
        <v>0.47326300472899235</v>
      </c>
      <c r="M47" s="57">
        <f t="shared" ca="1" si="22"/>
        <v>0.57824933687002655</v>
      </c>
      <c r="O47" s="73">
        <f t="shared" ca="1" si="15"/>
        <v>1.0291377951869611</v>
      </c>
      <c r="P47" s="56">
        <f t="shared" ca="1" si="16"/>
        <v>1.0156441989852043</v>
      </c>
      <c r="Q47" s="56">
        <f t="shared" ca="1" si="17"/>
        <v>0.48861106268938342</v>
      </c>
      <c r="R47" s="57">
        <f t="shared" ca="1" si="18"/>
        <v>0.58360609517417816</v>
      </c>
      <c r="T47" s="2"/>
      <c r="U47" s="2"/>
      <c r="V47" s="2"/>
      <c r="W47" s="2"/>
      <c r="Z47" s="2"/>
      <c r="AA47" s="2"/>
      <c r="AB47" s="2"/>
    </row>
    <row r="48" spans="1:28" x14ac:dyDescent="0.25">
      <c r="A48" s="58" t="s">
        <v>541</v>
      </c>
      <c r="B48" s="59">
        <f t="shared" ca="1" si="14"/>
        <v>20.67</v>
      </c>
      <c r="C48" s="59">
        <f t="shared" ca="1" si="14"/>
        <v>21</v>
      </c>
      <c r="D48" s="60">
        <f t="shared" ca="1" si="14"/>
        <v>61.23</v>
      </c>
      <c r="E48" s="60">
        <f t="shared" ca="1" si="14"/>
        <v>60.37</v>
      </c>
      <c r="F48" s="61">
        <f t="shared" ca="1" si="14"/>
        <v>12.97</v>
      </c>
      <c r="G48" s="61">
        <f t="shared" ca="1" si="14"/>
        <v>26.77</v>
      </c>
      <c r="H48" s="62">
        <f t="shared" ca="1" si="14"/>
        <v>15.28</v>
      </c>
      <c r="I48" s="62">
        <f t="shared" ca="1" si="14"/>
        <v>26.48</v>
      </c>
      <c r="J48" s="63">
        <f t="shared" ca="1" si="19"/>
        <v>0.98428571428571432</v>
      </c>
      <c r="K48" s="63">
        <f t="shared" ca="1" si="20"/>
        <v>1.0142454861686268</v>
      </c>
      <c r="L48" s="63">
        <f t="shared" ca="1" si="21"/>
        <v>0.48449757190885323</v>
      </c>
      <c r="M48" s="64">
        <f t="shared" ca="1" si="22"/>
        <v>0.57703927492447127</v>
      </c>
      <c r="O48" s="74">
        <f t="shared" ca="1" si="15"/>
        <v>0.98202380952380952</v>
      </c>
      <c r="P48" s="63">
        <f t="shared" ca="1" si="16"/>
        <v>1.0162570357413685</v>
      </c>
      <c r="Q48" s="63">
        <f t="shared" ca="1" si="17"/>
        <v>0.49562659797109543</v>
      </c>
      <c r="R48" s="64">
        <f t="shared" ca="1" si="18"/>
        <v>0.58228388191021363</v>
      </c>
      <c r="T48" s="2"/>
      <c r="U48" s="2"/>
      <c r="V48" s="2"/>
      <c r="W48" s="2"/>
      <c r="Z48" s="2"/>
      <c r="AA48" s="2"/>
      <c r="AB48" s="2"/>
    </row>
    <row r="49" spans="1:31" x14ac:dyDescent="0.25">
      <c r="A49" s="58" t="s">
        <v>542</v>
      </c>
      <c r="B49" s="59">
        <f t="shared" ref="B49:I54" ca="1" si="23">INDEX(INDIRECT(dataarray),MATCH(Prefix&amp;B$37&amp;"r"&amp;$A49&amp;postfix,INDIRECT(filename),0),B$13)</f>
        <v>46.85</v>
      </c>
      <c r="C49" s="59">
        <f t="shared" ca="1" si="23"/>
        <v>52.4</v>
      </c>
      <c r="D49" s="60">
        <f t="shared" ca="1" si="23"/>
        <v>97.43</v>
      </c>
      <c r="E49" s="60">
        <f t="shared" ca="1" si="23"/>
        <v>96.7</v>
      </c>
      <c r="F49" s="61">
        <f t="shared" ca="1" si="23"/>
        <v>13.16</v>
      </c>
      <c r="G49" s="61">
        <f t="shared" ca="1" si="23"/>
        <v>29.24</v>
      </c>
      <c r="H49" s="62">
        <f t="shared" ca="1" si="23"/>
        <v>15.64</v>
      </c>
      <c r="I49" s="62">
        <f t="shared" ca="1" si="23"/>
        <v>27.5</v>
      </c>
      <c r="J49" s="63">
        <f t="shared" ca="1" si="19"/>
        <v>0.89408396946564894</v>
      </c>
      <c r="K49" s="63">
        <f t="shared" ca="1" si="20"/>
        <v>1.0075491209927612</v>
      </c>
      <c r="L49" s="63">
        <f t="shared" ca="1" si="21"/>
        <v>0.45006839945280441</v>
      </c>
      <c r="M49" s="64">
        <f t="shared" ca="1" si="22"/>
        <v>0.56872727272727275</v>
      </c>
      <c r="O49" s="74">
        <f t="shared" ca="1" si="15"/>
        <v>0.89363574655053624</v>
      </c>
      <c r="P49" s="63">
        <f t="shared" ca="1" si="16"/>
        <v>1.0093653394824116</v>
      </c>
      <c r="Q49" s="63">
        <f t="shared" ca="1" si="17"/>
        <v>0.4580560940732975</v>
      </c>
      <c r="R49" s="64">
        <f t="shared" ca="1" si="18"/>
        <v>0.57412665832290366</v>
      </c>
      <c r="T49" s="2"/>
      <c r="U49" s="2"/>
      <c r="V49" s="2"/>
      <c r="W49" s="2"/>
      <c r="Z49" s="2"/>
      <c r="AA49" s="2"/>
      <c r="AB49" s="2"/>
    </row>
    <row r="50" spans="1:31" x14ac:dyDescent="0.25">
      <c r="A50" s="65" t="s">
        <v>543</v>
      </c>
      <c r="B50" s="66">
        <f t="shared" ca="1" si="23"/>
        <v>46.46</v>
      </c>
      <c r="C50" s="66">
        <f t="shared" ca="1" si="23"/>
        <v>49.52</v>
      </c>
      <c r="D50" s="67">
        <f t="shared" ca="1" si="23"/>
        <v>61.08</v>
      </c>
      <c r="E50" s="67">
        <f t="shared" ca="1" si="23"/>
        <v>60.3</v>
      </c>
      <c r="F50" s="68">
        <f t="shared" ca="1" si="23"/>
        <v>13.52</v>
      </c>
      <c r="G50" s="68">
        <f t="shared" ca="1" si="23"/>
        <v>30.68</v>
      </c>
      <c r="H50" s="69">
        <f t="shared" ca="1" si="23"/>
        <v>15.65</v>
      </c>
      <c r="I50" s="69">
        <f t="shared" ca="1" si="23"/>
        <v>27.53</v>
      </c>
      <c r="J50" s="70">
        <f t="shared" ca="1" si="19"/>
        <v>0.93820678513731826</v>
      </c>
      <c r="K50" s="70">
        <f t="shared" ca="1" si="20"/>
        <v>1.0129353233830847</v>
      </c>
      <c r="L50" s="70">
        <f t="shared" ca="1" si="21"/>
        <v>0.44067796610169491</v>
      </c>
      <c r="M50" s="71">
        <f t="shared" ca="1" si="22"/>
        <v>0.56847075917181256</v>
      </c>
      <c r="O50" s="75">
        <f t="shared" ca="1" si="15"/>
        <v>0.93954314359023106</v>
      </c>
      <c r="P50" s="70">
        <f t="shared" ca="1" si="16"/>
        <v>1.0150551074176706</v>
      </c>
      <c r="Q50" s="70">
        <f t="shared" ca="1" si="17"/>
        <v>0.44384674120020362</v>
      </c>
      <c r="R50" s="71">
        <f t="shared" ca="1" si="18"/>
        <v>0.57379954254449694</v>
      </c>
      <c r="T50" s="2"/>
      <c r="U50" s="2"/>
      <c r="V50" s="2"/>
      <c r="W50" s="2"/>
      <c r="Z50" s="2"/>
      <c r="AA50" s="2"/>
      <c r="AB50" s="2"/>
    </row>
    <row r="51" spans="1:31" x14ac:dyDescent="0.25">
      <c r="A51" s="58" t="s">
        <v>544</v>
      </c>
      <c r="B51" s="59">
        <f t="shared" ca="1" si="23"/>
        <v>42.43</v>
      </c>
      <c r="C51" s="59">
        <f t="shared" ca="1" si="23"/>
        <v>46.2</v>
      </c>
      <c r="D51" s="60">
        <f t="shared" ca="1" si="23"/>
        <v>98.02</v>
      </c>
      <c r="E51" s="60">
        <f t="shared" ca="1" si="23"/>
        <v>97.01</v>
      </c>
      <c r="F51" s="61">
        <f t="shared" ca="1" si="23"/>
        <v>13</v>
      </c>
      <c r="G51" s="61">
        <f t="shared" ca="1" si="23"/>
        <v>27.71</v>
      </c>
      <c r="H51" s="62">
        <f t="shared" ca="1" si="23"/>
        <v>15.71</v>
      </c>
      <c r="I51" s="62">
        <f t="shared" ca="1" si="23"/>
        <v>27.7</v>
      </c>
      <c r="J51" s="63">
        <f t="shared" ca="1" si="19"/>
        <v>0.91839826839826832</v>
      </c>
      <c r="K51" s="63">
        <f t="shared" ca="1" si="20"/>
        <v>1.01041129780435</v>
      </c>
      <c r="L51" s="63">
        <f t="shared" ca="1" si="21"/>
        <v>0.46914471309996392</v>
      </c>
      <c r="M51" s="64">
        <f t="shared" ca="1" si="22"/>
        <v>0.56714801444043328</v>
      </c>
      <c r="O51" s="74">
        <f t="shared" ca="1" si="15"/>
        <v>0.91659095773140709</v>
      </c>
      <c r="P51" s="63">
        <f t="shared" ca="1" si="16"/>
        <v>1.011577453461814</v>
      </c>
      <c r="Q51" s="63">
        <f t="shared" ca="1" si="17"/>
        <v>0.4638044890818217</v>
      </c>
      <c r="R51" s="64">
        <f t="shared" ca="1" si="18"/>
        <v>0.57242830235217623</v>
      </c>
      <c r="T51" s="2"/>
      <c r="U51" s="2"/>
      <c r="V51" s="2"/>
      <c r="W51" s="2"/>
      <c r="Z51" s="2"/>
      <c r="AA51" s="2"/>
      <c r="AB51" s="2"/>
    </row>
    <row r="52" spans="1:31" x14ac:dyDescent="0.25">
      <c r="A52" s="58" t="s">
        <v>545</v>
      </c>
      <c r="B52" s="59">
        <f t="shared" ca="1" si="23"/>
        <v>46.75</v>
      </c>
      <c r="C52" s="59">
        <f t="shared" ca="1" si="23"/>
        <v>53.35</v>
      </c>
      <c r="D52" s="60">
        <f t="shared" ca="1" si="23"/>
        <v>82.63</v>
      </c>
      <c r="E52" s="60">
        <f t="shared" ca="1" si="23"/>
        <v>81.78</v>
      </c>
      <c r="F52" s="61">
        <f t="shared" ca="1" si="23"/>
        <v>13.35</v>
      </c>
      <c r="G52" s="61">
        <f t="shared" ca="1" si="23"/>
        <v>29.93</v>
      </c>
      <c r="H52" s="62">
        <f t="shared" ca="1" si="23"/>
        <v>15.32</v>
      </c>
      <c r="I52" s="62">
        <f t="shared" ca="1" si="23"/>
        <v>26.54</v>
      </c>
      <c r="J52" s="63">
        <f t="shared" ca="1" si="19"/>
        <v>0.87628865979381443</v>
      </c>
      <c r="K52" s="63">
        <f t="shared" ca="1" si="20"/>
        <v>1.0103937393005624</v>
      </c>
      <c r="L52" s="63">
        <f t="shared" ca="1" si="21"/>
        <v>0.44604076177748075</v>
      </c>
      <c r="M52" s="64">
        <f t="shared" ca="1" si="22"/>
        <v>0.57724189902034673</v>
      </c>
      <c r="O52" s="74">
        <f t="shared" ca="1" si="15"/>
        <v>0.87484907048961602</v>
      </c>
      <c r="P52" s="63">
        <f t="shared" ca="1" si="16"/>
        <v>1.0117552357364776</v>
      </c>
      <c r="Q52" s="63">
        <f t="shared" ca="1" si="17"/>
        <v>0.46367048359206126</v>
      </c>
      <c r="R52" s="64">
        <f t="shared" ca="1" si="18"/>
        <v>0.5825235630997645</v>
      </c>
      <c r="T52" s="2"/>
      <c r="U52" s="2"/>
      <c r="V52" s="2"/>
      <c r="W52" s="2"/>
      <c r="Z52" s="2"/>
      <c r="AA52" s="2"/>
      <c r="AB52" s="2"/>
    </row>
    <row r="53" spans="1:31" x14ac:dyDescent="0.25">
      <c r="A53" s="58" t="s">
        <v>546</v>
      </c>
      <c r="B53" s="59">
        <f t="shared" ca="1" si="23"/>
        <v>6.67</v>
      </c>
      <c r="C53" s="59">
        <f t="shared" ca="1" si="23"/>
        <v>6.62</v>
      </c>
      <c r="D53" s="60">
        <f t="shared" ca="1" si="23"/>
        <v>185.42</v>
      </c>
      <c r="E53" s="60">
        <f t="shared" ca="1" si="23"/>
        <v>184.04</v>
      </c>
      <c r="F53" s="61">
        <f t="shared" ca="1" si="23"/>
        <v>10.97</v>
      </c>
      <c r="G53" s="61">
        <f t="shared" ca="1" si="23"/>
        <v>21.05</v>
      </c>
      <c r="H53" s="62">
        <f t="shared" ca="1" si="23"/>
        <v>15.36</v>
      </c>
      <c r="I53" s="62">
        <f t="shared" ca="1" si="23"/>
        <v>26.7</v>
      </c>
      <c r="J53" s="63">
        <f t="shared" ca="1" si="19"/>
        <v>1.0075528700906344</v>
      </c>
      <c r="K53" s="63">
        <f t="shared" ca="1" si="20"/>
        <v>1.0074983699195827</v>
      </c>
      <c r="L53" s="63">
        <f t="shared" ca="1" si="21"/>
        <v>0.52114014251781471</v>
      </c>
      <c r="M53" s="64">
        <f t="shared" ca="1" si="22"/>
        <v>0.57528089887640443</v>
      </c>
      <c r="O53" s="74">
        <f t="shared" ca="1" si="15"/>
        <v>0.98801483804351986</v>
      </c>
      <c r="P53" s="63">
        <f t="shared" ca="1" si="16"/>
        <v>1.008252543822743</v>
      </c>
      <c r="Q53" s="63">
        <f t="shared" ca="1" si="17"/>
        <v>0.53006970133561782</v>
      </c>
      <c r="R53" s="64">
        <f t="shared" ca="1" si="18"/>
        <v>0.5806326606727088</v>
      </c>
      <c r="T53" s="2"/>
      <c r="U53" s="2"/>
      <c r="V53" s="2"/>
      <c r="W53" s="2"/>
      <c r="Z53" s="2"/>
      <c r="AA53" s="2"/>
      <c r="AB53" s="2"/>
    </row>
    <row r="54" spans="1:31" x14ac:dyDescent="0.25">
      <c r="A54" s="65" t="s">
        <v>547</v>
      </c>
      <c r="B54" s="66">
        <f t="shared" ca="1" si="23"/>
        <v>58.74</v>
      </c>
      <c r="C54" s="66">
        <f t="shared" ca="1" si="23"/>
        <v>84.22</v>
      </c>
      <c r="D54" s="67">
        <f t="shared" ca="1" si="23"/>
        <v>9.3699999999999992</v>
      </c>
      <c r="E54" s="67">
        <f t="shared" ca="1" si="23"/>
        <v>9.0399999999999991</v>
      </c>
      <c r="F54" s="68">
        <f t="shared" ca="1" si="23"/>
        <v>15.25</v>
      </c>
      <c r="G54" s="68">
        <f t="shared" ca="1" si="23"/>
        <v>38.76</v>
      </c>
      <c r="H54" s="69">
        <f t="shared" ca="1" si="23"/>
        <v>15.74</v>
      </c>
      <c r="I54" s="69">
        <f t="shared" ca="1" si="23"/>
        <v>27.78</v>
      </c>
      <c r="J54" s="70">
        <f t="shared" ca="1" si="19"/>
        <v>0.69745903585846591</v>
      </c>
      <c r="K54" s="70">
        <f t="shared" ca="1" si="20"/>
        <v>1.0365044247787611</v>
      </c>
      <c r="L54" s="70">
        <f t="shared" ca="1" si="21"/>
        <v>0.39344685242518063</v>
      </c>
      <c r="M54" s="71">
        <f t="shared" ca="1" si="22"/>
        <v>0.56659467242620587</v>
      </c>
      <c r="O54" s="75">
        <f t="shared" ca="1" si="15"/>
        <v>0.69846413914755234</v>
      </c>
      <c r="P54" s="70">
        <f t="shared" ca="1" si="16"/>
        <v>1.0489235874744725</v>
      </c>
      <c r="Q54" s="70">
        <f t="shared" ca="1" si="17"/>
        <v>0.40424170979325902</v>
      </c>
      <c r="R54" s="71">
        <f t="shared" ca="1" si="18"/>
        <v>0.57203599176749864</v>
      </c>
      <c r="T54" s="2"/>
      <c r="U54" s="2"/>
      <c r="V54" s="2"/>
      <c r="W54" s="2"/>
      <c r="Z54" s="2"/>
      <c r="AA54" s="2"/>
      <c r="AB54" s="2"/>
    </row>
    <row r="57" spans="1:31" x14ac:dyDescent="0.25">
      <c r="A57" s="151" t="s">
        <v>550</v>
      </c>
      <c r="B57" s="151"/>
      <c r="C57" s="151"/>
      <c r="D57" s="151"/>
      <c r="E57" s="151"/>
      <c r="F57" s="151"/>
      <c r="G57" s="151"/>
      <c r="H57" s="151"/>
      <c r="I57" s="151"/>
      <c r="J57" s="151"/>
      <c r="K57" s="151"/>
      <c r="L57" s="151"/>
      <c r="M57" s="151"/>
      <c r="O57" s="6" t="s">
        <v>551</v>
      </c>
      <c r="X57" s="6" t="s">
        <v>619</v>
      </c>
    </row>
    <row r="58" spans="1:31" x14ac:dyDescent="0.25">
      <c r="A58" s="40"/>
      <c r="B58" s="152" t="s">
        <v>523</v>
      </c>
      <c r="C58" s="152"/>
      <c r="D58" s="153" t="s">
        <v>524</v>
      </c>
      <c r="E58" s="153"/>
      <c r="F58" s="154" t="s">
        <v>525</v>
      </c>
      <c r="G58" s="154"/>
      <c r="H58" s="155" t="s">
        <v>526</v>
      </c>
      <c r="I58" s="155"/>
      <c r="J58" s="156" t="s">
        <v>527</v>
      </c>
      <c r="K58" s="156"/>
      <c r="L58" s="156"/>
      <c r="M58" s="157"/>
      <c r="O58" s="8" t="s">
        <v>552</v>
      </c>
      <c r="P58" s="8"/>
      <c r="Q58" s="8"/>
      <c r="R58" s="8"/>
      <c r="S58" s="8"/>
      <c r="T58" s="8"/>
      <c r="U58" s="8"/>
      <c r="V58" s="8"/>
      <c r="X58" s="76"/>
      <c r="Y58" s="76"/>
      <c r="Z58" s="76"/>
      <c r="AA58" s="76"/>
      <c r="AB58" s="76"/>
      <c r="AC58" s="76"/>
      <c r="AD58" s="76"/>
      <c r="AE58" s="76"/>
    </row>
    <row r="59" spans="1:31" x14ac:dyDescent="0.25">
      <c r="A59" s="41" t="s">
        <v>528</v>
      </c>
      <c r="B59" s="36">
        <f>B36</f>
        <v>211</v>
      </c>
      <c r="C59" s="36">
        <f t="shared" ref="C59:I59" si="24">C36</f>
        <v>211</v>
      </c>
      <c r="D59" s="37">
        <f t="shared" si="24"/>
        <v>212</v>
      </c>
      <c r="E59" s="37">
        <f t="shared" si="24"/>
        <v>212</v>
      </c>
      <c r="F59" s="38">
        <f t="shared" si="24"/>
        <v>214</v>
      </c>
      <c r="G59" s="38">
        <f t="shared" si="24"/>
        <v>214</v>
      </c>
      <c r="H59" s="39">
        <f t="shared" si="24"/>
        <v>216</v>
      </c>
      <c r="I59" s="39">
        <f t="shared" si="24"/>
        <v>216</v>
      </c>
      <c r="J59" s="42"/>
      <c r="K59" s="42"/>
      <c r="L59" s="42"/>
      <c r="M59" s="43"/>
      <c r="O59" s="8" t="s">
        <v>553</v>
      </c>
      <c r="P59" s="8"/>
      <c r="Q59" s="8"/>
      <c r="R59" s="8"/>
      <c r="S59" s="8" t="s">
        <v>554</v>
      </c>
      <c r="T59" s="8"/>
      <c r="U59" s="8"/>
      <c r="V59" s="8"/>
      <c r="X59" s="76" t="s">
        <v>553</v>
      </c>
      <c r="Y59" s="76"/>
      <c r="Z59" s="76"/>
      <c r="AA59" s="76"/>
      <c r="AB59" s="76" t="s">
        <v>554</v>
      </c>
      <c r="AC59" s="76"/>
      <c r="AD59" s="76"/>
      <c r="AE59" s="76"/>
    </row>
    <row r="60" spans="1:31" x14ac:dyDescent="0.25">
      <c r="A60" s="41" t="s">
        <v>566</v>
      </c>
      <c r="B60" s="36" t="s">
        <v>290</v>
      </c>
      <c r="C60" s="36" t="s">
        <v>403</v>
      </c>
      <c r="D60" s="37" t="str">
        <f>B60</f>
        <v>V03</v>
      </c>
      <c r="E60" s="37" t="str">
        <f>C60</f>
        <v>V16</v>
      </c>
      <c r="F60" s="38" t="str">
        <f t="shared" ref="F60" si="25">D60</f>
        <v>V03</v>
      </c>
      <c r="G60" s="38" t="str">
        <f t="shared" ref="G60" si="26">E60</f>
        <v>V16</v>
      </c>
      <c r="H60" s="39" t="str">
        <f t="shared" ref="H60" si="27">F60</f>
        <v>V03</v>
      </c>
      <c r="I60" s="39" t="str">
        <f t="shared" ref="I60" si="28">G60</f>
        <v>V16</v>
      </c>
      <c r="J60" s="42"/>
      <c r="K60" s="42"/>
      <c r="L60" s="42"/>
      <c r="M60" s="43"/>
      <c r="O60" s="8"/>
      <c r="P60" s="8"/>
      <c r="Q60" s="8"/>
      <c r="R60" s="8"/>
      <c r="S60" s="8"/>
      <c r="T60" s="8"/>
      <c r="U60" s="8"/>
      <c r="V60" s="8"/>
      <c r="X60" s="76"/>
      <c r="Y60" s="76"/>
      <c r="Z60" s="76"/>
      <c r="AA60" s="76"/>
      <c r="AB60" s="76"/>
      <c r="AC60" s="76"/>
      <c r="AD60" s="76"/>
      <c r="AE60" s="76"/>
    </row>
    <row r="61" spans="1:31" x14ac:dyDescent="0.25">
      <c r="A61" s="44" t="s">
        <v>529</v>
      </c>
      <c r="B61" s="45" t="s">
        <v>530</v>
      </c>
      <c r="C61" s="45" t="s">
        <v>531</v>
      </c>
      <c r="D61" s="46" t="str">
        <f t="shared" ref="D61:I61" si="29">B61</f>
        <v>NGas</v>
      </c>
      <c r="E61" s="46" t="str">
        <f t="shared" si="29"/>
        <v>Elec</v>
      </c>
      <c r="F61" s="47" t="str">
        <f t="shared" si="29"/>
        <v>NGas</v>
      </c>
      <c r="G61" s="47" t="str">
        <f t="shared" si="29"/>
        <v>Elec</v>
      </c>
      <c r="H61" s="48" t="str">
        <f t="shared" si="29"/>
        <v>NGas</v>
      </c>
      <c r="I61" s="48" t="str">
        <f t="shared" si="29"/>
        <v>Elec</v>
      </c>
      <c r="J61" s="49" t="str">
        <f>B58</f>
        <v>Heat</v>
      </c>
      <c r="K61" s="49" t="str">
        <f>D58</f>
        <v>Cool</v>
      </c>
      <c r="L61" s="49" t="str">
        <f>F58</f>
        <v>DHW</v>
      </c>
      <c r="M61" s="50" t="str">
        <f>H58</f>
        <v>App</v>
      </c>
      <c r="O61" s="35" t="s">
        <v>555</v>
      </c>
      <c r="P61" s="35" t="s">
        <v>556</v>
      </c>
      <c r="Q61" s="35" t="s">
        <v>525</v>
      </c>
      <c r="R61" s="35" t="s">
        <v>557</v>
      </c>
      <c r="S61" s="35" t="s">
        <v>555</v>
      </c>
      <c r="T61" s="35" t="s">
        <v>556</v>
      </c>
      <c r="U61" s="35" t="s">
        <v>525</v>
      </c>
      <c r="V61" s="35" t="s">
        <v>557</v>
      </c>
      <c r="W61" s="1"/>
      <c r="X61" s="86" t="s">
        <v>555</v>
      </c>
      <c r="Y61" s="86" t="s">
        <v>556</v>
      </c>
      <c r="Z61" s="86" t="s">
        <v>525</v>
      </c>
      <c r="AA61" s="86" t="s">
        <v>557</v>
      </c>
      <c r="AB61" s="86" t="s">
        <v>555</v>
      </c>
      <c r="AC61" s="86" t="s">
        <v>556</v>
      </c>
      <c r="AD61" s="86" t="s">
        <v>525</v>
      </c>
      <c r="AE61" s="86" t="s">
        <v>557</v>
      </c>
    </row>
    <row r="62" spans="1:31" x14ac:dyDescent="0.25">
      <c r="A62" s="51" t="s">
        <v>532</v>
      </c>
      <c r="B62" s="52">
        <f t="shared" ref="B62:I71" ca="1" si="30">INDEX(INDIRECT(dataarray),MATCH(Prefix&amp;B$60&amp;"r"&amp;$A62&amp;postfix,INDIRECT(filename),0),B$13)</f>
        <v>24.29</v>
      </c>
      <c r="C62" s="52">
        <f t="shared" ca="1" si="30"/>
        <v>31.75</v>
      </c>
      <c r="D62" s="53">
        <f t="shared" ca="1" si="30"/>
        <v>0</v>
      </c>
      <c r="E62" s="53">
        <f t="shared" ca="1" si="30"/>
        <v>0</v>
      </c>
      <c r="F62" s="54">
        <f t="shared" ca="1" si="30"/>
        <v>35.619999999999997</v>
      </c>
      <c r="G62" s="54">
        <f t="shared" ca="1" si="30"/>
        <v>85.43</v>
      </c>
      <c r="H62" s="55">
        <f t="shared" ca="1" si="30"/>
        <v>34.82</v>
      </c>
      <c r="I62" s="55">
        <f t="shared" ca="1" si="30"/>
        <v>62.52</v>
      </c>
      <c r="J62" s="56">
        <f ca="1">IF(OR(B62=0,C62=0),1,B62/C62)</f>
        <v>0.76503937007874012</v>
      </c>
      <c r="K62" s="56">
        <f ca="1">IF(OR(D62=0,E62=0),1,D62/E62)</f>
        <v>1</v>
      </c>
      <c r="L62" s="56">
        <f ca="1">IF(OR(F62=0,G62=0),1,F62/G62)</f>
        <v>0.41694954933863976</v>
      </c>
      <c r="M62" s="57">
        <f ca="1">IF(OR(H62=0,I62=0),1,H62/I62)</f>
        <v>0.55694177863083816</v>
      </c>
      <c r="N62">
        <v>1</v>
      </c>
      <c r="O62" s="77">
        <f t="shared" ref="O62:O77" ca="1" si="31">ROUND(O39,2)</f>
        <v>0.85</v>
      </c>
      <c r="P62" s="77">
        <f t="shared" ref="P62:R62" ca="1" si="32">ROUND(P39,2)</f>
        <v>1</v>
      </c>
      <c r="Q62" s="77">
        <f t="shared" ca="1" si="32"/>
        <v>0.38</v>
      </c>
      <c r="R62" s="77">
        <f t="shared" ca="1" si="32"/>
        <v>0.56999999999999995</v>
      </c>
      <c r="S62" s="77">
        <f ca="1">ROUND(J62,2)</f>
        <v>0.77</v>
      </c>
      <c r="T62" s="77">
        <f t="shared" ref="T62:V77" ca="1" si="33">ROUND(K62,2)</f>
        <v>1</v>
      </c>
      <c r="U62" s="77">
        <f t="shared" ca="1" si="33"/>
        <v>0.42</v>
      </c>
      <c r="V62" s="77">
        <f t="shared" ca="1" si="33"/>
        <v>0.56000000000000005</v>
      </c>
      <c r="W62">
        <v>1</v>
      </c>
      <c r="X62" s="78">
        <v>0.85</v>
      </c>
      <c r="Y62" s="78">
        <v>1</v>
      </c>
      <c r="Z62" s="78">
        <v>0.37</v>
      </c>
      <c r="AA62" s="78">
        <v>0.56999999999999995</v>
      </c>
      <c r="AB62" s="78">
        <v>0.76</v>
      </c>
      <c r="AC62" s="78">
        <v>1</v>
      </c>
      <c r="AD62" s="78">
        <v>0.45</v>
      </c>
      <c r="AE62" s="78">
        <v>0.56000000000000005</v>
      </c>
    </row>
    <row r="63" spans="1:31" x14ac:dyDescent="0.25">
      <c r="A63" s="58" t="s">
        <v>533</v>
      </c>
      <c r="B63" s="59">
        <f t="shared" ca="1" si="30"/>
        <v>30.42</v>
      </c>
      <c r="C63" s="59">
        <f t="shared" ca="1" si="30"/>
        <v>34</v>
      </c>
      <c r="D63" s="60">
        <f t="shared" ca="1" si="30"/>
        <v>20.09</v>
      </c>
      <c r="E63" s="60">
        <f t="shared" ca="1" si="30"/>
        <v>21.1</v>
      </c>
      <c r="F63" s="61">
        <f t="shared" ca="1" si="30"/>
        <v>33.51</v>
      </c>
      <c r="G63" s="61">
        <f t="shared" ca="1" si="30"/>
        <v>72</v>
      </c>
      <c r="H63" s="62">
        <f t="shared" ca="1" si="30"/>
        <v>34.590000000000003</v>
      </c>
      <c r="I63" s="62">
        <f t="shared" ca="1" si="30"/>
        <v>61.93</v>
      </c>
      <c r="J63" s="63">
        <f t="shared" ref="J63:J77" ca="1" si="34">IF(OR(B63=0,C63=0),1,B63/C63)</f>
        <v>0.89470588235294124</v>
      </c>
      <c r="K63" s="63">
        <f t="shared" ref="K63:K77" ca="1" si="35">IF(OR(D63=0,E63=0),1,D63/E63)</f>
        <v>0.95213270142180084</v>
      </c>
      <c r="L63" s="63">
        <f t="shared" ref="L63:L77" ca="1" si="36">IF(OR(F63=0,G63=0),1,F63/G63)</f>
        <v>0.46541666666666665</v>
      </c>
      <c r="M63" s="64">
        <f t="shared" ref="M63:M77" ca="1" si="37">IF(OR(H63=0,I63=0),1,H63/I63)</f>
        <v>0.55853382851606659</v>
      </c>
      <c r="N63">
        <v>2</v>
      </c>
      <c r="O63" s="77">
        <f t="shared" ca="1" si="31"/>
        <v>0.91</v>
      </c>
      <c r="P63" s="77">
        <f t="shared" ref="P63:R77" ca="1" si="38">ROUND(P40,2)</f>
        <v>1.04</v>
      </c>
      <c r="Q63" s="77">
        <f t="shared" ca="1" si="38"/>
        <v>0.42</v>
      </c>
      <c r="R63" s="77">
        <f t="shared" ca="1" si="38"/>
        <v>0.56999999999999995</v>
      </c>
      <c r="S63" s="77">
        <f t="shared" ref="S63:S77" ca="1" si="39">ROUND(J63,2)</f>
        <v>0.89</v>
      </c>
      <c r="T63" s="77">
        <f t="shared" ca="1" si="33"/>
        <v>0.95</v>
      </c>
      <c r="U63" s="77">
        <f t="shared" ca="1" si="33"/>
        <v>0.47</v>
      </c>
      <c r="V63" s="77">
        <f t="shared" ca="1" si="33"/>
        <v>0.56000000000000005</v>
      </c>
      <c r="W63">
        <v>2</v>
      </c>
      <c r="X63" s="78">
        <v>0.91</v>
      </c>
      <c r="Y63" s="78">
        <v>1.04</v>
      </c>
      <c r="Z63" s="78">
        <v>0.4</v>
      </c>
      <c r="AA63" s="78">
        <v>0.56999999999999995</v>
      </c>
      <c r="AB63" s="78">
        <v>0.89</v>
      </c>
      <c r="AC63" s="78">
        <v>0.95</v>
      </c>
      <c r="AD63" s="78">
        <v>0.49</v>
      </c>
      <c r="AE63" s="78">
        <v>0.56000000000000005</v>
      </c>
    </row>
    <row r="64" spans="1:31" x14ac:dyDescent="0.25">
      <c r="A64" s="58" t="s">
        <v>534</v>
      </c>
      <c r="B64" s="59">
        <f t="shared" ca="1" si="30"/>
        <v>23.85</v>
      </c>
      <c r="C64" s="59">
        <f t="shared" ca="1" si="30"/>
        <v>25.3</v>
      </c>
      <c r="D64" s="60">
        <f t="shared" ca="1" si="30"/>
        <v>2.04</v>
      </c>
      <c r="E64" s="60">
        <f t="shared" ca="1" si="30"/>
        <v>2.04</v>
      </c>
      <c r="F64" s="61">
        <f t="shared" ca="1" si="30"/>
        <v>33.51</v>
      </c>
      <c r="G64" s="61">
        <f t="shared" ca="1" si="30"/>
        <v>75.14</v>
      </c>
      <c r="H64" s="62">
        <f t="shared" ca="1" si="30"/>
        <v>34.76</v>
      </c>
      <c r="I64" s="62">
        <f t="shared" ca="1" si="30"/>
        <v>62.36</v>
      </c>
      <c r="J64" s="63">
        <f t="shared" ca="1" si="34"/>
        <v>0.94268774703557312</v>
      </c>
      <c r="K64" s="63">
        <f t="shared" ca="1" si="35"/>
        <v>1</v>
      </c>
      <c r="L64" s="63">
        <f t="shared" ca="1" si="36"/>
        <v>0.44596752728240613</v>
      </c>
      <c r="M64" s="64">
        <f t="shared" ca="1" si="37"/>
        <v>0.5574085952533675</v>
      </c>
      <c r="N64">
        <v>3</v>
      </c>
      <c r="O64" s="77">
        <f t="shared" ca="1" si="31"/>
        <v>1</v>
      </c>
      <c r="P64" s="77">
        <f t="shared" ca="1" si="38"/>
        <v>1</v>
      </c>
      <c r="Q64" s="77">
        <f t="shared" ca="1" si="38"/>
        <v>0.41</v>
      </c>
      <c r="R64" s="77">
        <f t="shared" ca="1" si="38"/>
        <v>0.56999999999999995</v>
      </c>
      <c r="S64" s="77">
        <f t="shared" ca="1" si="39"/>
        <v>0.94</v>
      </c>
      <c r="T64" s="77">
        <f t="shared" ca="1" si="33"/>
        <v>1</v>
      </c>
      <c r="U64" s="77">
        <f t="shared" ca="1" si="33"/>
        <v>0.45</v>
      </c>
      <c r="V64" s="77">
        <f t="shared" ca="1" si="33"/>
        <v>0.56000000000000005</v>
      </c>
      <c r="W64">
        <v>3</v>
      </c>
      <c r="X64" s="78">
        <v>1</v>
      </c>
      <c r="Y64" s="78">
        <v>1</v>
      </c>
      <c r="Z64" s="78">
        <v>0.4</v>
      </c>
      <c r="AA64" s="78">
        <v>0.56999999999999995</v>
      </c>
      <c r="AB64" s="78">
        <v>0.94</v>
      </c>
      <c r="AC64" s="78">
        <v>1</v>
      </c>
      <c r="AD64" s="78">
        <v>0.46</v>
      </c>
      <c r="AE64" s="78">
        <v>0.56000000000000005</v>
      </c>
    </row>
    <row r="65" spans="1:31" x14ac:dyDescent="0.25">
      <c r="A65" s="65" t="s">
        <v>535</v>
      </c>
      <c r="B65" s="66">
        <f t="shared" ca="1" si="30"/>
        <v>22.9</v>
      </c>
      <c r="C65" s="66">
        <f t="shared" ca="1" si="30"/>
        <v>25.57</v>
      </c>
      <c r="D65" s="67">
        <f t="shared" ca="1" si="30"/>
        <v>28.91</v>
      </c>
      <c r="E65" s="67">
        <f t="shared" ca="1" si="30"/>
        <v>30.27</v>
      </c>
      <c r="F65" s="68">
        <f t="shared" ca="1" si="30"/>
        <v>32.659999999999997</v>
      </c>
      <c r="G65" s="68">
        <f t="shared" ca="1" si="30"/>
        <v>67.260000000000005</v>
      </c>
      <c r="H65" s="69">
        <f t="shared" ca="1" si="30"/>
        <v>34.6</v>
      </c>
      <c r="I65" s="69">
        <f t="shared" ca="1" si="30"/>
        <v>61.94</v>
      </c>
      <c r="J65" s="70">
        <f t="shared" ca="1" si="34"/>
        <v>0.89558075870160336</v>
      </c>
      <c r="K65" s="70">
        <f t="shared" ca="1" si="35"/>
        <v>0.9550710274198877</v>
      </c>
      <c r="L65" s="70">
        <f t="shared" ca="1" si="36"/>
        <v>0.48557835266131422</v>
      </c>
      <c r="M65" s="71">
        <f t="shared" ca="1" si="37"/>
        <v>0.5586051017113336</v>
      </c>
      <c r="N65">
        <v>4</v>
      </c>
      <c r="O65" s="77">
        <f t="shared" ca="1" si="31"/>
        <v>0.92</v>
      </c>
      <c r="P65" s="77">
        <f t="shared" ca="1" si="38"/>
        <v>1.04</v>
      </c>
      <c r="Q65" s="77">
        <f t="shared" ca="1" si="38"/>
        <v>0.43</v>
      </c>
      <c r="R65" s="77">
        <f t="shared" ca="1" si="38"/>
        <v>0.56999999999999995</v>
      </c>
      <c r="S65" s="77">
        <f t="shared" ca="1" si="39"/>
        <v>0.9</v>
      </c>
      <c r="T65" s="77">
        <f t="shared" ca="1" si="33"/>
        <v>0.96</v>
      </c>
      <c r="U65" s="77">
        <f t="shared" ca="1" si="33"/>
        <v>0.49</v>
      </c>
      <c r="V65" s="77">
        <f t="shared" ca="1" si="33"/>
        <v>0.56000000000000005</v>
      </c>
      <c r="W65">
        <v>4</v>
      </c>
      <c r="X65" s="78">
        <v>0.92</v>
      </c>
      <c r="Y65" s="78">
        <v>1.04</v>
      </c>
      <c r="Z65" s="78">
        <v>0.44</v>
      </c>
      <c r="AA65" s="78">
        <v>0.56999999999999995</v>
      </c>
      <c r="AB65" s="78">
        <v>0.9</v>
      </c>
      <c r="AC65" s="78">
        <v>0.96</v>
      </c>
      <c r="AD65" s="78">
        <v>0.51</v>
      </c>
      <c r="AE65" s="78">
        <v>0.56000000000000005</v>
      </c>
    </row>
    <row r="66" spans="1:31" x14ac:dyDescent="0.25">
      <c r="A66" s="51" t="s">
        <v>536</v>
      </c>
      <c r="B66" s="52">
        <f t="shared" ca="1" si="30"/>
        <v>23.44</v>
      </c>
      <c r="C66" s="52">
        <f t="shared" ca="1" si="30"/>
        <v>27.81</v>
      </c>
      <c r="D66" s="53">
        <f t="shared" ca="1" si="30"/>
        <v>0.24</v>
      </c>
      <c r="E66" s="53">
        <f t="shared" ca="1" si="30"/>
        <v>0.26</v>
      </c>
      <c r="F66" s="54">
        <f t="shared" ca="1" si="30"/>
        <v>33.950000000000003</v>
      </c>
      <c r="G66" s="54">
        <f t="shared" ca="1" si="30"/>
        <v>77.23</v>
      </c>
      <c r="H66" s="55">
        <f t="shared" ca="1" si="30"/>
        <v>34.74</v>
      </c>
      <c r="I66" s="55">
        <f t="shared" ca="1" si="30"/>
        <v>62.3</v>
      </c>
      <c r="J66" s="56">
        <f t="shared" ca="1" si="34"/>
        <v>0.84286227975548378</v>
      </c>
      <c r="K66" s="56">
        <f t="shared" ca="1" si="35"/>
        <v>0.92307692307692302</v>
      </c>
      <c r="L66" s="56">
        <f t="shared" ca="1" si="36"/>
        <v>0.43959601191246928</v>
      </c>
      <c r="M66" s="57">
        <f t="shared" ca="1" si="37"/>
        <v>0.55762439807383635</v>
      </c>
      <c r="N66">
        <v>5</v>
      </c>
      <c r="O66" s="77">
        <f t="shared" ca="1" si="31"/>
        <v>0.91</v>
      </c>
      <c r="P66" s="77">
        <f t="shared" ca="1" si="38"/>
        <v>1</v>
      </c>
      <c r="Q66" s="77">
        <f t="shared" ca="1" si="38"/>
        <v>0.4</v>
      </c>
      <c r="R66" s="77">
        <f t="shared" ca="1" si="38"/>
        <v>0.56999999999999995</v>
      </c>
      <c r="S66" s="77">
        <f t="shared" ca="1" si="39"/>
        <v>0.84</v>
      </c>
      <c r="T66" s="77">
        <f t="shared" ca="1" si="33"/>
        <v>0.92</v>
      </c>
      <c r="U66" s="77">
        <f t="shared" ca="1" si="33"/>
        <v>0.44</v>
      </c>
      <c r="V66" s="77">
        <f t="shared" ca="1" si="33"/>
        <v>0.56000000000000005</v>
      </c>
      <c r="W66">
        <v>5</v>
      </c>
      <c r="X66" s="78">
        <v>0.91</v>
      </c>
      <c r="Y66" s="78">
        <v>1</v>
      </c>
      <c r="Z66" s="78">
        <v>0.39</v>
      </c>
      <c r="AA66" s="78">
        <v>0.56999999999999995</v>
      </c>
      <c r="AB66" s="78">
        <v>0.84</v>
      </c>
      <c r="AC66" s="78">
        <v>0.93</v>
      </c>
      <c r="AD66" s="78">
        <v>0.47</v>
      </c>
      <c r="AE66" s="78">
        <v>0.56000000000000005</v>
      </c>
    </row>
    <row r="67" spans="1:31" x14ac:dyDescent="0.25">
      <c r="A67" s="58" t="s">
        <v>537</v>
      </c>
      <c r="B67" s="59">
        <f t="shared" ca="1" si="30"/>
        <v>7.73</v>
      </c>
      <c r="C67" s="59">
        <f t="shared" ca="1" si="30"/>
        <v>7.74</v>
      </c>
      <c r="D67" s="60">
        <f t="shared" ca="1" si="30"/>
        <v>15.5</v>
      </c>
      <c r="E67" s="60">
        <f t="shared" ca="1" si="30"/>
        <v>16.46</v>
      </c>
      <c r="F67" s="61">
        <f t="shared" ca="1" si="30"/>
        <v>31.88</v>
      </c>
      <c r="G67" s="61">
        <f t="shared" ca="1" si="30"/>
        <v>63.48</v>
      </c>
      <c r="H67" s="62">
        <f t="shared" ca="1" si="30"/>
        <v>33.97</v>
      </c>
      <c r="I67" s="62">
        <f t="shared" ca="1" si="30"/>
        <v>60.33</v>
      </c>
      <c r="J67" s="63">
        <f t="shared" ca="1" si="34"/>
        <v>0.99870801033591738</v>
      </c>
      <c r="K67" s="63">
        <f t="shared" ca="1" si="35"/>
        <v>0.94167679222357226</v>
      </c>
      <c r="L67" s="63">
        <f t="shared" ca="1" si="36"/>
        <v>0.50220541902961569</v>
      </c>
      <c r="M67" s="64">
        <f t="shared" ca="1" si="37"/>
        <v>0.56306978286093157</v>
      </c>
      <c r="N67">
        <v>6</v>
      </c>
      <c r="O67" s="77">
        <f t="shared" ca="1" si="31"/>
        <v>1.02</v>
      </c>
      <c r="P67" s="77">
        <f t="shared" ca="1" si="38"/>
        <v>1.05</v>
      </c>
      <c r="Q67" s="77">
        <f t="shared" ca="1" si="38"/>
        <v>0.45</v>
      </c>
      <c r="R67" s="77">
        <f t="shared" ca="1" si="38"/>
        <v>0.57999999999999996</v>
      </c>
      <c r="S67" s="77">
        <f t="shared" ca="1" si="39"/>
        <v>1</v>
      </c>
      <c r="T67" s="77">
        <f t="shared" ca="1" si="33"/>
        <v>0.94</v>
      </c>
      <c r="U67" s="77">
        <f t="shared" ca="1" si="33"/>
        <v>0.5</v>
      </c>
      <c r="V67" s="77">
        <f t="shared" ca="1" si="33"/>
        <v>0.56000000000000005</v>
      </c>
      <c r="W67">
        <v>6</v>
      </c>
      <c r="X67" s="78">
        <v>1.02</v>
      </c>
      <c r="Y67" s="78">
        <v>1.05</v>
      </c>
      <c r="Z67" s="78">
        <v>0.44</v>
      </c>
      <c r="AA67" s="78">
        <v>0.57999999999999996</v>
      </c>
      <c r="AB67" s="78">
        <v>1</v>
      </c>
      <c r="AC67" s="78">
        <v>0.94</v>
      </c>
      <c r="AD67" s="78">
        <v>0.54</v>
      </c>
      <c r="AE67" s="78">
        <v>0.56000000000000005</v>
      </c>
    </row>
    <row r="68" spans="1:31" x14ac:dyDescent="0.25">
      <c r="A68" s="58" t="s">
        <v>538</v>
      </c>
      <c r="B68" s="59">
        <f t="shared" ca="1" si="30"/>
        <v>1.91</v>
      </c>
      <c r="C68" s="59">
        <f t="shared" ca="1" si="30"/>
        <v>1.55</v>
      </c>
      <c r="D68" s="60">
        <f t="shared" ca="1" si="30"/>
        <v>11.62</v>
      </c>
      <c r="E68" s="60">
        <f t="shared" ca="1" si="30"/>
        <v>12.52</v>
      </c>
      <c r="F68" s="61">
        <f t="shared" ca="1" si="30"/>
        <v>31.05</v>
      </c>
      <c r="G68" s="61">
        <f t="shared" ca="1" si="30"/>
        <v>63.77</v>
      </c>
      <c r="H68" s="62">
        <f t="shared" ca="1" si="30"/>
        <v>34.31</v>
      </c>
      <c r="I68" s="62">
        <f t="shared" ca="1" si="30"/>
        <v>61.44</v>
      </c>
      <c r="J68" s="63">
        <f t="shared" ca="1" si="34"/>
        <v>1.232258064516129</v>
      </c>
      <c r="K68" s="63">
        <f t="shared" ca="1" si="35"/>
        <v>0.9281150159744409</v>
      </c>
      <c r="L68" s="63">
        <f t="shared" ca="1" si="36"/>
        <v>0.48690606868433434</v>
      </c>
      <c r="M68" s="64">
        <f t="shared" ca="1" si="37"/>
        <v>0.55843098958333337</v>
      </c>
      <c r="N68">
        <v>7</v>
      </c>
      <c r="O68" s="77">
        <f t="shared" ca="1" si="31"/>
        <v>1.0900000000000001</v>
      </c>
      <c r="P68" s="77">
        <f t="shared" ca="1" si="38"/>
        <v>1.1000000000000001</v>
      </c>
      <c r="Q68" s="77">
        <f t="shared" ca="1" si="38"/>
        <v>0.44</v>
      </c>
      <c r="R68" s="77">
        <f t="shared" ca="1" si="38"/>
        <v>0.56999999999999995</v>
      </c>
      <c r="S68" s="77">
        <f t="shared" ca="1" si="39"/>
        <v>1.23</v>
      </c>
      <c r="T68" s="77">
        <f t="shared" ca="1" si="33"/>
        <v>0.93</v>
      </c>
      <c r="U68" s="77">
        <f t="shared" ca="1" si="33"/>
        <v>0.49</v>
      </c>
      <c r="V68" s="77">
        <f t="shared" ca="1" si="33"/>
        <v>0.56000000000000005</v>
      </c>
      <c r="W68">
        <v>7</v>
      </c>
      <c r="X68" s="78">
        <v>1.0900000000000001</v>
      </c>
      <c r="Y68" s="78">
        <v>1.0900000000000001</v>
      </c>
      <c r="Z68" s="78">
        <v>0.43</v>
      </c>
      <c r="AA68" s="78">
        <v>0.56999999999999995</v>
      </c>
      <c r="AB68" s="78">
        <v>1.23</v>
      </c>
      <c r="AC68" s="78">
        <v>0.93</v>
      </c>
      <c r="AD68" s="78">
        <v>0.52</v>
      </c>
      <c r="AE68" s="78">
        <v>0.56000000000000005</v>
      </c>
    </row>
    <row r="69" spans="1:31" x14ac:dyDescent="0.25">
      <c r="A69" s="65" t="s">
        <v>539</v>
      </c>
      <c r="B69" s="66">
        <f t="shared" ca="1" si="30"/>
        <v>5.51</v>
      </c>
      <c r="C69" s="66">
        <f t="shared" ca="1" si="30"/>
        <v>5.16</v>
      </c>
      <c r="D69" s="67">
        <f t="shared" ca="1" si="30"/>
        <v>40.450000000000003</v>
      </c>
      <c r="E69" s="67">
        <f t="shared" ca="1" si="30"/>
        <v>41.65</v>
      </c>
      <c r="F69" s="68">
        <f t="shared" ca="1" si="30"/>
        <v>31.13</v>
      </c>
      <c r="G69" s="68">
        <f t="shared" ca="1" si="30"/>
        <v>61.3</v>
      </c>
      <c r="H69" s="69">
        <f t="shared" ca="1" si="30"/>
        <v>33.64</v>
      </c>
      <c r="I69" s="69">
        <f t="shared" ca="1" si="30"/>
        <v>59.43</v>
      </c>
      <c r="J69" s="70">
        <f t="shared" ca="1" si="34"/>
        <v>1.067829457364341</v>
      </c>
      <c r="K69" s="70">
        <f t="shared" ca="1" si="35"/>
        <v>0.97118847539015618</v>
      </c>
      <c r="L69" s="70">
        <f t="shared" ca="1" si="36"/>
        <v>0.50783034257748783</v>
      </c>
      <c r="M69" s="71">
        <f t="shared" ca="1" si="37"/>
        <v>0.56604408547871443</v>
      </c>
      <c r="N69">
        <v>8</v>
      </c>
      <c r="O69" s="77">
        <f t="shared" ca="1" si="31"/>
        <v>1.07</v>
      </c>
      <c r="P69" s="77">
        <f t="shared" ca="1" si="38"/>
        <v>1.02</v>
      </c>
      <c r="Q69" s="77">
        <f t="shared" ca="1" si="38"/>
        <v>0.48</v>
      </c>
      <c r="R69" s="77">
        <f t="shared" ca="1" si="38"/>
        <v>0.57999999999999996</v>
      </c>
      <c r="S69" s="77">
        <f t="shared" ca="1" si="39"/>
        <v>1.07</v>
      </c>
      <c r="T69" s="77">
        <f t="shared" ca="1" si="33"/>
        <v>0.97</v>
      </c>
      <c r="U69" s="77">
        <f t="shared" ca="1" si="33"/>
        <v>0.51</v>
      </c>
      <c r="V69" s="77">
        <f t="shared" ca="1" si="33"/>
        <v>0.56999999999999995</v>
      </c>
      <c r="W69">
        <v>8</v>
      </c>
      <c r="X69" s="78">
        <v>1.07</v>
      </c>
      <c r="Y69" s="78">
        <v>1.02</v>
      </c>
      <c r="Z69" s="78">
        <v>0.46</v>
      </c>
      <c r="AA69" s="78">
        <v>0.57999999999999996</v>
      </c>
      <c r="AB69" s="78">
        <v>1.06</v>
      </c>
      <c r="AC69" s="78">
        <v>0.97</v>
      </c>
      <c r="AD69" s="78">
        <v>0.56999999999999995</v>
      </c>
      <c r="AE69" s="78">
        <v>0.56999999999999995</v>
      </c>
    </row>
    <row r="70" spans="1:31" x14ac:dyDescent="0.25">
      <c r="A70" s="51" t="s">
        <v>540</v>
      </c>
      <c r="B70" s="52">
        <f t="shared" ca="1" si="30"/>
        <v>8.99</v>
      </c>
      <c r="C70" s="52">
        <f t="shared" ca="1" si="30"/>
        <v>8.83</v>
      </c>
      <c r="D70" s="53">
        <f t="shared" ca="1" si="30"/>
        <v>58.76</v>
      </c>
      <c r="E70" s="53">
        <f t="shared" ca="1" si="30"/>
        <v>59.98</v>
      </c>
      <c r="F70" s="54">
        <f t="shared" ca="1" si="30"/>
        <v>31.15</v>
      </c>
      <c r="G70" s="54">
        <f t="shared" ca="1" si="30"/>
        <v>60.53</v>
      </c>
      <c r="H70" s="55">
        <f t="shared" ca="1" si="30"/>
        <v>33.549999999999997</v>
      </c>
      <c r="I70" s="55">
        <f t="shared" ca="1" si="30"/>
        <v>59.26</v>
      </c>
      <c r="J70" s="56">
        <f t="shared" ca="1" si="34"/>
        <v>1.0181200453001134</v>
      </c>
      <c r="K70" s="56">
        <f t="shared" ca="1" si="35"/>
        <v>0.97965988662887626</v>
      </c>
      <c r="L70" s="56">
        <f t="shared" ca="1" si="36"/>
        <v>0.51462084916570294</v>
      </c>
      <c r="M70" s="57">
        <f t="shared" ca="1" si="37"/>
        <v>0.56614917313533575</v>
      </c>
      <c r="N70">
        <v>9</v>
      </c>
      <c r="O70" s="77">
        <f t="shared" ca="1" si="31"/>
        <v>1.03</v>
      </c>
      <c r="P70" s="77">
        <f t="shared" ca="1" si="38"/>
        <v>1.02</v>
      </c>
      <c r="Q70" s="77">
        <f t="shared" ca="1" si="38"/>
        <v>0.49</v>
      </c>
      <c r="R70" s="77">
        <f t="shared" ca="1" si="38"/>
        <v>0.57999999999999996</v>
      </c>
      <c r="S70" s="77">
        <f t="shared" ca="1" si="39"/>
        <v>1.02</v>
      </c>
      <c r="T70" s="77">
        <f t="shared" ca="1" si="33"/>
        <v>0.98</v>
      </c>
      <c r="U70" s="77">
        <f t="shared" ca="1" si="33"/>
        <v>0.51</v>
      </c>
      <c r="V70" s="77">
        <f t="shared" ca="1" si="33"/>
        <v>0.56999999999999995</v>
      </c>
      <c r="W70">
        <v>9</v>
      </c>
      <c r="X70" s="78">
        <v>1.03</v>
      </c>
      <c r="Y70" s="78">
        <v>1.02</v>
      </c>
      <c r="Z70" s="78">
        <v>0.47</v>
      </c>
      <c r="AA70" s="78">
        <v>0.57999999999999996</v>
      </c>
      <c r="AB70" s="78">
        <v>1.02</v>
      </c>
      <c r="AC70" s="78">
        <v>0.98</v>
      </c>
      <c r="AD70" s="78">
        <v>0.56999999999999995</v>
      </c>
      <c r="AE70" s="78">
        <v>0.56999999999999995</v>
      </c>
    </row>
    <row r="71" spans="1:31" x14ac:dyDescent="0.25">
      <c r="A71" s="58" t="s">
        <v>541</v>
      </c>
      <c r="B71" s="59">
        <f t="shared" ca="1" si="30"/>
        <v>10.29</v>
      </c>
      <c r="C71" s="59">
        <f t="shared" ca="1" si="30"/>
        <v>10.78</v>
      </c>
      <c r="D71" s="60">
        <f t="shared" ca="1" si="30"/>
        <v>64.430000000000007</v>
      </c>
      <c r="E71" s="60">
        <f t="shared" ca="1" si="30"/>
        <v>65.790000000000006</v>
      </c>
      <c r="F71" s="61">
        <f t="shared" ca="1" si="30"/>
        <v>31.06</v>
      </c>
      <c r="G71" s="61">
        <f t="shared" ca="1" si="30"/>
        <v>59.15</v>
      </c>
      <c r="H71" s="62">
        <f t="shared" ca="1" si="30"/>
        <v>33.58</v>
      </c>
      <c r="I71" s="62">
        <f t="shared" ca="1" si="30"/>
        <v>59.45</v>
      </c>
      <c r="J71" s="63">
        <f t="shared" ca="1" si="34"/>
        <v>0.95454545454545447</v>
      </c>
      <c r="K71" s="63">
        <f t="shared" ca="1" si="35"/>
        <v>0.97932816537467704</v>
      </c>
      <c r="L71" s="63">
        <f t="shared" ca="1" si="36"/>
        <v>0.52510566356720201</v>
      </c>
      <c r="M71" s="64">
        <f t="shared" ca="1" si="37"/>
        <v>0.56484440706476025</v>
      </c>
      <c r="N71">
        <v>10</v>
      </c>
      <c r="O71" s="77">
        <f t="shared" ca="1" si="31"/>
        <v>0.98</v>
      </c>
      <c r="P71" s="77">
        <f t="shared" ca="1" si="38"/>
        <v>1.02</v>
      </c>
      <c r="Q71" s="77">
        <f t="shared" ca="1" si="38"/>
        <v>0.5</v>
      </c>
      <c r="R71" s="77">
        <f t="shared" ca="1" si="38"/>
        <v>0.57999999999999996</v>
      </c>
      <c r="S71" s="77">
        <f t="shared" ca="1" si="39"/>
        <v>0.95</v>
      </c>
      <c r="T71" s="77">
        <f t="shared" ca="1" si="33"/>
        <v>0.98</v>
      </c>
      <c r="U71" s="77">
        <f t="shared" ca="1" si="33"/>
        <v>0.53</v>
      </c>
      <c r="V71" s="77">
        <f t="shared" ca="1" si="33"/>
        <v>0.56000000000000005</v>
      </c>
      <c r="W71">
        <v>10</v>
      </c>
      <c r="X71" s="78">
        <v>0.98</v>
      </c>
      <c r="Y71" s="78">
        <v>1.02</v>
      </c>
      <c r="Z71" s="78">
        <v>0.46</v>
      </c>
      <c r="AA71" s="78">
        <v>0.57999999999999996</v>
      </c>
      <c r="AB71" s="78">
        <v>0.95</v>
      </c>
      <c r="AC71" s="78">
        <v>0.98</v>
      </c>
      <c r="AD71" s="78">
        <v>0.56000000000000005</v>
      </c>
      <c r="AE71" s="78">
        <v>0.56000000000000005</v>
      </c>
    </row>
    <row r="72" spans="1:31" x14ac:dyDescent="0.25">
      <c r="A72" s="58" t="s">
        <v>542</v>
      </c>
      <c r="B72" s="59">
        <f t="shared" ref="B72:I77" ca="1" si="40">INDEX(INDIRECT(dataarray),MATCH(Prefix&amp;B$60&amp;"r"&amp;$A72&amp;postfix,INDIRECT(filename),0),B$13)</f>
        <v>29.65</v>
      </c>
      <c r="C72" s="59">
        <f t="shared" ca="1" si="40"/>
        <v>33.840000000000003</v>
      </c>
      <c r="D72" s="60">
        <f t="shared" ca="1" si="40"/>
        <v>95.86</v>
      </c>
      <c r="E72" s="60">
        <f t="shared" ca="1" si="40"/>
        <v>97.26</v>
      </c>
      <c r="F72" s="61">
        <f t="shared" ca="1" si="40"/>
        <v>31.45</v>
      </c>
      <c r="G72" s="61">
        <f t="shared" ca="1" si="40"/>
        <v>61.84</v>
      </c>
      <c r="H72" s="62">
        <f t="shared" ca="1" si="40"/>
        <v>34.53</v>
      </c>
      <c r="I72" s="62">
        <f t="shared" ca="1" si="40"/>
        <v>61.74</v>
      </c>
      <c r="J72" s="63">
        <f t="shared" ca="1" si="34"/>
        <v>0.87618203309692655</v>
      </c>
      <c r="K72" s="63">
        <f t="shared" ca="1" si="35"/>
        <v>0.98560559325519226</v>
      </c>
      <c r="L72" s="63">
        <f t="shared" ca="1" si="36"/>
        <v>0.50857050452781372</v>
      </c>
      <c r="M72" s="64">
        <f t="shared" ca="1" si="37"/>
        <v>0.55928085519922255</v>
      </c>
      <c r="N72">
        <v>11</v>
      </c>
      <c r="O72" s="77">
        <f t="shared" ca="1" si="31"/>
        <v>0.89</v>
      </c>
      <c r="P72" s="77">
        <f t="shared" ca="1" si="38"/>
        <v>1.01</v>
      </c>
      <c r="Q72" s="77">
        <f t="shared" ca="1" si="38"/>
        <v>0.46</v>
      </c>
      <c r="R72" s="77">
        <f t="shared" ca="1" si="38"/>
        <v>0.56999999999999995</v>
      </c>
      <c r="S72" s="77">
        <f t="shared" ca="1" si="39"/>
        <v>0.88</v>
      </c>
      <c r="T72" s="77">
        <f t="shared" ca="1" si="33"/>
        <v>0.99</v>
      </c>
      <c r="U72" s="77">
        <f t="shared" ca="1" si="33"/>
        <v>0.51</v>
      </c>
      <c r="V72" s="77">
        <f t="shared" ca="1" si="33"/>
        <v>0.56000000000000005</v>
      </c>
      <c r="W72">
        <v>11</v>
      </c>
      <c r="X72" s="78">
        <v>0.89</v>
      </c>
      <c r="Y72" s="78">
        <v>1.01</v>
      </c>
      <c r="Z72" s="78">
        <v>0.41</v>
      </c>
      <c r="AA72" s="78">
        <v>0.56999999999999995</v>
      </c>
      <c r="AB72" s="78">
        <v>0.88</v>
      </c>
      <c r="AC72" s="78">
        <v>0.99</v>
      </c>
      <c r="AD72" s="78">
        <v>0.55000000000000004</v>
      </c>
      <c r="AE72" s="78">
        <v>0.56000000000000005</v>
      </c>
    </row>
    <row r="73" spans="1:31" x14ac:dyDescent="0.25">
      <c r="A73" s="65" t="s">
        <v>543</v>
      </c>
      <c r="B73" s="66">
        <f t="shared" ca="1" si="40"/>
        <v>29.52</v>
      </c>
      <c r="C73" s="66">
        <f t="shared" ca="1" si="40"/>
        <v>32.06</v>
      </c>
      <c r="D73" s="67">
        <f t="shared" ca="1" si="40"/>
        <v>63.58</v>
      </c>
      <c r="E73" s="67">
        <f t="shared" ca="1" si="40"/>
        <v>64.92</v>
      </c>
      <c r="F73" s="68">
        <f t="shared" ca="1" si="40"/>
        <v>32.24</v>
      </c>
      <c r="G73" s="68">
        <f t="shared" ca="1" si="40"/>
        <v>66.05</v>
      </c>
      <c r="H73" s="69">
        <f t="shared" ca="1" si="40"/>
        <v>34.56</v>
      </c>
      <c r="I73" s="69">
        <f t="shared" ca="1" si="40"/>
        <v>61.81</v>
      </c>
      <c r="J73" s="70">
        <f t="shared" ca="1" si="34"/>
        <v>0.92077354959451019</v>
      </c>
      <c r="K73" s="70">
        <f t="shared" ca="1" si="35"/>
        <v>0.97935921133703019</v>
      </c>
      <c r="L73" s="70">
        <f t="shared" ca="1" si="36"/>
        <v>0.48811506434519308</v>
      </c>
      <c r="M73" s="71">
        <f t="shared" ca="1" si="37"/>
        <v>0.5591328264034946</v>
      </c>
      <c r="N73">
        <v>12</v>
      </c>
      <c r="O73" s="77">
        <f t="shared" ca="1" si="31"/>
        <v>0.94</v>
      </c>
      <c r="P73" s="77">
        <f t="shared" ca="1" si="38"/>
        <v>1.02</v>
      </c>
      <c r="Q73" s="77">
        <f t="shared" ca="1" si="38"/>
        <v>0.44</v>
      </c>
      <c r="R73" s="77">
        <f t="shared" ca="1" si="38"/>
        <v>0.56999999999999995</v>
      </c>
      <c r="S73" s="77">
        <f t="shared" ca="1" si="39"/>
        <v>0.92</v>
      </c>
      <c r="T73" s="77">
        <f t="shared" ca="1" si="33"/>
        <v>0.98</v>
      </c>
      <c r="U73" s="77">
        <f t="shared" ca="1" si="33"/>
        <v>0.49</v>
      </c>
      <c r="V73" s="77">
        <f t="shared" ca="1" si="33"/>
        <v>0.56000000000000005</v>
      </c>
      <c r="W73">
        <v>12</v>
      </c>
      <c r="X73" s="78">
        <v>0.94</v>
      </c>
      <c r="Y73" s="78">
        <v>1.02</v>
      </c>
      <c r="Z73" s="78">
        <v>0.41</v>
      </c>
      <c r="AA73" s="78">
        <v>0.56999999999999995</v>
      </c>
      <c r="AB73" s="78">
        <v>0.92</v>
      </c>
      <c r="AC73" s="78">
        <v>0.98</v>
      </c>
      <c r="AD73" s="78">
        <v>0.52</v>
      </c>
      <c r="AE73" s="78">
        <v>0.56000000000000005</v>
      </c>
    </row>
    <row r="74" spans="1:31" x14ac:dyDescent="0.25">
      <c r="A74" s="58" t="s">
        <v>544</v>
      </c>
      <c r="B74" s="59">
        <f t="shared" ca="1" si="40"/>
        <v>26.64</v>
      </c>
      <c r="C74" s="59">
        <f t="shared" ca="1" si="40"/>
        <v>29.8</v>
      </c>
      <c r="D74" s="60">
        <f t="shared" ca="1" si="40"/>
        <v>97.45</v>
      </c>
      <c r="E74" s="60">
        <f t="shared" ca="1" si="40"/>
        <v>98.92</v>
      </c>
      <c r="F74" s="61">
        <f t="shared" ca="1" si="40"/>
        <v>31.12</v>
      </c>
      <c r="G74" s="61">
        <f t="shared" ca="1" si="40"/>
        <v>63.04</v>
      </c>
      <c r="H74" s="62">
        <f t="shared" ca="1" si="40"/>
        <v>34.700000000000003</v>
      </c>
      <c r="I74" s="62">
        <f t="shared" ca="1" si="40"/>
        <v>62.19</v>
      </c>
      <c r="J74" s="63">
        <f t="shared" ca="1" si="34"/>
        <v>0.89395973154362418</v>
      </c>
      <c r="K74" s="63">
        <f t="shared" ca="1" si="35"/>
        <v>0.9851395066720583</v>
      </c>
      <c r="L74" s="63">
        <f t="shared" ca="1" si="36"/>
        <v>0.49365482233502539</v>
      </c>
      <c r="M74" s="64">
        <f t="shared" ca="1" si="37"/>
        <v>0.55796751889371288</v>
      </c>
      <c r="N74">
        <v>13</v>
      </c>
      <c r="O74" s="77">
        <f t="shared" ca="1" si="31"/>
        <v>0.92</v>
      </c>
      <c r="P74" s="77">
        <f t="shared" ca="1" si="38"/>
        <v>1.01</v>
      </c>
      <c r="Q74" s="77">
        <f t="shared" ca="1" si="38"/>
        <v>0.46</v>
      </c>
      <c r="R74" s="77">
        <f t="shared" ca="1" si="38"/>
        <v>0.56999999999999995</v>
      </c>
      <c r="S74" s="77">
        <f t="shared" ca="1" si="39"/>
        <v>0.89</v>
      </c>
      <c r="T74" s="77">
        <f t="shared" ca="1" si="33"/>
        <v>0.99</v>
      </c>
      <c r="U74" s="77">
        <f t="shared" ca="1" si="33"/>
        <v>0.49</v>
      </c>
      <c r="V74" s="77">
        <f t="shared" ca="1" si="33"/>
        <v>0.56000000000000005</v>
      </c>
      <c r="W74">
        <v>13</v>
      </c>
      <c r="X74" s="78">
        <v>0.92</v>
      </c>
      <c r="Y74" s="78">
        <v>1.01</v>
      </c>
      <c r="Z74" s="78">
        <v>0.44</v>
      </c>
      <c r="AA74" s="78">
        <v>0.56999999999999995</v>
      </c>
      <c r="AB74" s="78">
        <v>0.89</v>
      </c>
      <c r="AC74" s="78">
        <v>0.99</v>
      </c>
      <c r="AD74" s="78">
        <v>0.53</v>
      </c>
      <c r="AE74" s="78">
        <v>0.56000000000000005</v>
      </c>
    </row>
    <row r="75" spans="1:31" x14ac:dyDescent="0.25">
      <c r="A75" s="58" t="s">
        <v>545</v>
      </c>
      <c r="B75" s="59">
        <f t="shared" ca="1" si="40"/>
        <v>29.74</v>
      </c>
      <c r="C75" s="59">
        <f t="shared" ca="1" si="40"/>
        <v>34.82</v>
      </c>
      <c r="D75" s="60">
        <f t="shared" ca="1" si="40"/>
        <v>82</v>
      </c>
      <c r="E75" s="60">
        <f t="shared" ca="1" si="40"/>
        <v>83.32</v>
      </c>
      <c r="F75" s="61">
        <f t="shared" ca="1" si="40"/>
        <v>31.87</v>
      </c>
      <c r="G75" s="61">
        <f t="shared" ca="1" si="40"/>
        <v>60.71</v>
      </c>
      <c r="H75" s="62">
        <f t="shared" ca="1" si="40"/>
        <v>33.700000000000003</v>
      </c>
      <c r="I75" s="62">
        <f t="shared" ca="1" si="40"/>
        <v>59.6</v>
      </c>
      <c r="J75" s="63">
        <f t="shared" ca="1" si="34"/>
        <v>0.85410683515221131</v>
      </c>
      <c r="K75" s="63">
        <f t="shared" ca="1" si="35"/>
        <v>0.98415746519443115</v>
      </c>
      <c r="L75" s="63">
        <f t="shared" ca="1" si="36"/>
        <v>0.52495470268489541</v>
      </c>
      <c r="M75" s="64">
        <f t="shared" ca="1" si="37"/>
        <v>0.56543624161073824</v>
      </c>
      <c r="N75">
        <v>14</v>
      </c>
      <c r="O75" s="77">
        <f t="shared" ca="1" si="31"/>
        <v>0.87</v>
      </c>
      <c r="P75" s="77">
        <f t="shared" ca="1" si="38"/>
        <v>1.01</v>
      </c>
      <c r="Q75" s="77">
        <f t="shared" ca="1" si="38"/>
        <v>0.46</v>
      </c>
      <c r="R75" s="77">
        <f t="shared" ca="1" si="38"/>
        <v>0.57999999999999996</v>
      </c>
      <c r="S75" s="77">
        <f t="shared" ca="1" si="39"/>
        <v>0.85</v>
      </c>
      <c r="T75" s="77">
        <f t="shared" ca="1" si="33"/>
        <v>0.98</v>
      </c>
      <c r="U75" s="77">
        <f t="shared" ca="1" si="33"/>
        <v>0.52</v>
      </c>
      <c r="V75" s="77">
        <f t="shared" ca="1" si="33"/>
        <v>0.56999999999999995</v>
      </c>
      <c r="W75">
        <v>14</v>
      </c>
      <c r="X75" s="78">
        <v>0.87</v>
      </c>
      <c r="Y75" s="78">
        <v>1.01</v>
      </c>
      <c r="Z75" s="78">
        <v>0.47</v>
      </c>
      <c r="AA75" s="78">
        <v>0.57999999999999996</v>
      </c>
      <c r="AB75" s="78">
        <v>0.85</v>
      </c>
      <c r="AC75" s="78">
        <v>0.98</v>
      </c>
      <c r="AD75" s="78">
        <v>0.55000000000000004</v>
      </c>
      <c r="AE75" s="78">
        <v>0.56999999999999995</v>
      </c>
    </row>
    <row r="76" spans="1:31" x14ac:dyDescent="0.25">
      <c r="A76" s="58" t="s">
        <v>546</v>
      </c>
      <c r="B76" s="59">
        <f t="shared" ca="1" si="40"/>
        <v>2.52</v>
      </c>
      <c r="C76" s="59">
        <f t="shared" ca="1" si="40"/>
        <v>2.65</v>
      </c>
      <c r="D76" s="60">
        <f t="shared" ca="1" si="40"/>
        <v>176.3</v>
      </c>
      <c r="E76" s="60">
        <f t="shared" ca="1" si="40"/>
        <v>178.31</v>
      </c>
      <c r="F76" s="61">
        <f t="shared" ca="1" si="40"/>
        <v>26.85</v>
      </c>
      <c r="G76" s="61">
        <f t="shared" ca="1" si="40"/>
        <v>45.15</v>
      </c>
      <c r="H76" s="62">
        <f t="shared" ca="1" si="40"/>
        <v>33.799999999999997</v>
      </c>
      <c r="I76" s="62">
        <f t="shared" ca="1" si="40"/>
        <v>59.94</v>
      </c>
      <c r="J76" s="63">
        <f t="shared" ca="1" si="34"/>
        <v>0.95094339622641511</v>
      </c>
      <c r="K76" s="63">
        <f t="shared" ca="1" si="35"/>
        <v>0.98872749705568963</v>
      </c>
      <c r="L76" s="63">
        <f t="shared" ca="1" si="36"/>
        <v>0.59468438538205981</v>
      </c>
      <c r="M76" s="64">
        <f t="shared" ca="1" si="37"/>
        <v>0.56389723056389718</v>
      </c>
      <c r="N76">
        <v>15</v>
      </c>
      <c r="O76" s="77">
        <f t="shared" ca="1" si="31"/>
        <v>0.99</v>
      </c>
      <c r="P76" s="77">
        <f t="shared" ca="1" si="38"/>
        <v>1.01</v>
      </c>
      <c r="Q76" s="77">
        <f t="shared" ca="1" si="38"/>
        <v>0.53</v>
      </c>
      <c r="R76" s="77">
        <f t="shared" ca="1" si="38"/>
        <v>0.57999999999999996</v>
      </c>
      <c r="S76" s="77">
        <f t="shared" ca="1" si="39"/>
        <v>0.95</v>
      </c>
      <c r="T76" s="77">
        <f t="shared" ca="1" si="33"/>
        <v>0.99</v>
      </c>
      <c r="U76" s="77">
        <f t="shared" ca="1" si="33"/>
        <v>0.59</v>
      </c>
      <c r="V76" s="77">
        <f t="shared" ca="1" si="33"/>
        <v>0.56000000000000005</v>
      </c>
      <c r="W76">
        <v>15</v>
      </c>
      <c r="X76" s="78">
        <v>0.99</v>
      </c>
      <c r="Y76" s="78">
        <v>1.01</v>
      </c>
      <c r="Z76" s="78">
        <v>0.53</v>
      </c>
      <c r="AA76" s="78">
        <v>0.57999999999999996</v>
      </c>
      <c r="AB76" s="78">
        <v>0.95</v>
      </c>
      <c r="AC76" s="78">
        <v>0.99</v>
      </c>
      <c r="AD76" s="78">
        <v>0.62</v>
      </c>
      <c r="AE76" s="78">
        <v>0.56000000000000005</v>
      </c>
    </row>
    <row r="77" spans="1:31" x14ac:dyDescent="0.25">
      <c r="A77" s="65" t="s">
        <v>547</v>
      </c>
      <c r="B77" s="66">
        <f t="shared" ca="1" si="40"/>
        <v>38.880000000000003</v>
      </c>
      <c r="C77" s="66">
        <f t="shared" ca="1" si="40"/>
        <v>58.51</v>
      </c>
      <c r="D77" s="67">
        <f t="shared" ca="1" si="40"/>
        <v>14.93</v>
      </c>
      <c r="E77" s="67">
        <f t="shared" ca="1" si="40"/>
        <v>15.71</v>
      </c>
      <c r="F77" s="68">
        <f t="shared" ca="1" si="40"/>
        <v>35.94</v>
      </c>
      <c r="G77" s="68">
        <f t="shared" ca="1" si="40"/>
        <v>79.8</v>
      </c>
      <c r="H77" s="69">
        <f t="shared" ca="1" si="40"/>
        <v>34.76</v>
      </c>
      <c r="I77" s="69">
        <f t="shared" ca="1" si="40"/>
        <v>62.34</v>
      </c>
      <c r="J77" s="70">
        <f t="shared" ca="1" si="34"/>
        <v>0.66450179456503167</v>
      </c>
      <c r="K77" s="70">
        <f t="shared" ca="1" si="35"/>
        <v>0.95035009548058558</v>
      </c>
      <c r="L77" s="70">
        <f t="shared" ca="1" si="36"/>
        <v>0.45037593984962404</v>
      </c>
      <c r="M77" s="71">
        <f t="shared" ca="1" si="37"/>
        <v>0.55758742380494064</v>
      </c>
      <c r="N77">
        <v>16</v>
      </c>
      <c r="O77" s="77">
        <f t="shared" ca="1" si="31"/>
        <v>0.7</v>
      </c>
      <c r="P77" s="77">
        <f t="shared" ca="1" si="38"/>
        <v>1.05</v>
      </c>
      <c r="Q77" s="77">
        <f t="shared" ca="1" si="38"/>
        <v>0.4</v>
      </c>
      <c r="R77" s="77">
        <f t="shared" ca="1" si="38"/>
        <v>0.56999999999999995</v>
      </c>
      <c r="S77" s="77">
        <f t="shared" ca="1" si="39"/>
        <v>0.66</v>
      </c>
      <c r="T77" s="77">
        <f t="shared" ca="1" si="33"/>
        <v>0.95</v>
      </c>
      <c r="U77" s="77">
        <f t="shared" ca="1" si="33"/>
        <v>0.45</v>
      </c>
      <c r="V77" s="77">
        <f t="shared" ca="1" si="33"/>
        <v>0.56000000000000005</v>
      </c>
      <c r="W77">
        <v>16</v>
      </c>
      <c r="X77" s="78">
        <v>0.7</v>
      </c>
      <c r="Y77" s="78">
        <v>1.05</v>
      </c>
      <c r="Z77" s="78">
        <v>0.39</v>
      </c>
      <c r="AA77" s="78">
        <v>0.56999999999999995</v>
      </c>
      <c r="AB77" s="78">
        <v>0.67</v>
      </c>
      <c r="AC77" s="78">
        <v>0.95</v>
      </c>
      <c r="AD77" s="78">
        <v>0.47</v>
      </c>
      <c r="AE77" s="78">
        <v>0.56000000000000005</v>
      </c>
    </row>
    <row r="78" spans="1:31" x14ac:dyDescent="0.25">
      <c r="N78" s="79" t="s">
        <v>275</v>
      </c>
      <c r="O78" s="80">
        <f t="shared" ref="O78:V78" ca="1" si="41">AVERAGE(O62:O77)</f>
        <v>0.94312499999999988</v>
      </c>
      <c r="P78" s="80">
        <f t="shared" ca="1" si="41"/>
        <v>1.0249999999999999</v>
      </c>
      <c r="Q78" s="80">
        <f t="shared" ca="1" si="41"/>
        <v>0.44687500000000008</v>
      </c>
      <c r="R78" s="80">
        <f t="shared" ca="1" si="41"/>
        <v>0.57374999999999998</v>
      </c>
      <c r="S78" s="80">
        <f t="shared" ca="1" si="41"/>
        <v>0.92249999999999999</v>
      </c>
      <c r="T78" s="80">
        <f t="shared" ca="1" si="41"/>
        <v>0.96937499999999999</v>
      </c>
      <c r="U78" s="80">
        <f t="shared" ca="1" si="41"/>
        <v>0.49125000000000002</v>
      </c>
      <c r="V78" s="80">
        <f t="shared" ca="1" si="41"/>
        <v>0.56187500000000024</v>
      </c>
      <c r="W78" s="79" t="s">
        <v>275</v>
      </c>
      <c r="X78" s="80">
        <f t="shared" ref="X78:AE78" si="42">AVERAGE(X62:X77)</f>
        <v>0.94312499999999988</v>
      </c>
      <c r="Y78" s="80">
        <f t="shared" si="42"/>
        <v>1.0243749999999998</v>
      </c>
      <c r="Z78" s="80">
        <f t="shared" si="42"/>
        <v>0.43187500000000001</v>
      </c>
      <c r="AA78" s="80">
        <f t="shared" si="42"/>
        <v>0.57374999999999998</v>
      </c>
      <c r="AB78" s="80">
        <f t="shared" si="42"/>
        <v>0.921875</v>
      </c>
      <c r="AC78" s="80">
        <f t="shared" si="42"/>
        <v>0.97</v>
      </c>
      <c r="AD78" s="80">
        <f t="shared" si="42"/>
        <v>0.52375000000000005</v>
      </c>
      <c r="AE78" s="80">
        <f t="shared" si="42"/>
        <v>0.56187500000000024</v>
      </c>
    </row>
    <row r="80" spans="1:31" x14ac:dyDescent="0.25">
      <c r="O80" t="s">
        <v>10</v>
      </c>
      <c r="X80" t="s">
        <v>558</v>
      </c>
    </row>
    <row r="81" spans="14:31" x14ac:dyDescent="0.25">
      <c r="O81" t="s">
        <v>559</v>
      </c>
      <c r="X81" t="s">
        <v>560</v>
      </c>
    </row>
    <row r="82" spans="14:31" x14ac:dyDescent="0.25">
      <c r="O82" s="81" t="s">
        <v>553</v>
      </c>
      <c r="P82" s="81"/>
      <c r="Q82" s="81"/>
      <c r="R82" s="81"/>
      <c r="S82" s="81" t="s">
        <v>554</v>
      </c>
      <c r="T82" s="81"/>
      <c r="U82" s="81"/>
      <c r="V82" s="81"/>
      <c r="X82" s="82" t="s">
        <v>553</v>
      </c>
      <c r="Y82" s="82"/>
      <c r="Z82" s="82"/>
      <c r="AA82" s="82"/>
      <c r="AB82" s="82" t="s">
        <v>554</v>
      </c>
      <c r="AC82" s="82"/>
      <c r="AD82" s="82"/>
      <c r="AE82" s="82"/>
    </row>
    <row r="83" spans="14:31" x14ac:dyDescent="0.25">
      <c r="O83" s="87" t="s">
        <v>555</v>
      </c>
      <c r="P83" s="87" t="s">
        <v>556</v>
      </c>
      <c r="Q83" s="87" t="s">
        <v>525</v>
      </c>
      <c r="R83" s="87" t="s">
        <v>557</v>
      </c>
      <c r="S83" s="87" t="s">
        <v>555</v>
      </c>
      <c r="T83" s="87" t="s">
        <v>556</v>
      </c>
      <c r="U83" s="87" t="s">
        <v>525</v>
      </c>
      <c r="V83" s="87" t="s">
        <v>557</v>
      </c>
      <c r="W83" s="1"/>
      <c r="X83" s="88" t="s">
        <v>555</v>
      </c>
      <c r="Y83" s="88" t="s">
        <v>556</v>
      </c>
      <c r="Z83" s="88" t="s">
        <v>525</v>
      </c>
      <c r="AA83" s="88" t="s">
        <v>557</v>
      </c>
      <c r="AB83" s="88" t="s">
        <v>555</v>
      </c>
      <c r="AC83" s="88" t="s">
        <v>556</v>
      </c>
      <c r="AD83" s="88" t="s">
        <v>525</v>
      </c>
      <c r="AE83" s="88" t="s">
        <v>557</v>
      </c>
    </row>
    <row r="84" spans="14:31" x14ac:dyDescent="0.25">
      <c r="N84">
        <v>1</v>
      </c>
      <c r="O84" s="83">
        <f ca="1">X62-O62</f>
        <v>0</v>
      </c>
      <c r="P84" s="83">
        <f t="shared" ref="P84:V84" ca="1" si="43">Y62-P62</f>
        <v>0</v>
      </c>
      <c r="Q84" s="83">
        <f t="shared" ca="1" si="43"/>
        <v>-1.0000000000000009E-2</v>
      </c>
      <c r="R84" s="83">
        <f t="shared" ca="1" si="43"/>
        <v>0</v>
      </c>
      <c r="S84" s="83">
        <f t="shared" ca="1" si="43"/>
        <v>-1.0000000000000009E-2</v>
      </c>
      <c r="T84" s="83">
        <f t="shared" ca="1" si="43"/>
        <v>0</v>
      </c>
      <c r="U84" s="83">
        <f t="shared" ca="1" si="43"/>
        <v>3.0000000000000027E-2</v>
      </c>
      <c r="V84" s="83">
        <f t="shared" ca="1" si="43"/>
        <v>0</v>
      </c>
      <c r="W84">
        <v>1</v>
      </c>
      <c r="X84" s="84">
        <f ca="1">O84/O62</f>
        <v>0</v>
      </c>
      <c r="Y84" s="84">
        <f t="shared" ref="Y84:AE84" ca="1" si="44">P84/P62</f>
        <v>0</v>
      </c>
      <c r="Z84" s="84">
        <f t="shared" ca="1" si="44"/>
        <v>-2.6315789473684233E-2</v>
      </c>
      <c r="AA84" s="84">
        <f t="shared" ca="1" si="44"/>
        <v>0</v>
      </c>
      <c r="AB84" s="84">
        <f t="shared" ca="1" si="44"/>
        <v>-1.2987012987012998E-2</v>
      </c>
      <c r="AC84" s="84">
        <f t="shared" ca="1" si="44"/>
        <v>0</v>
      </c>
      <c r="AD84" s="84">
        <f t="shared" ca="1" si="44"/>
        <v>7.1428571428571494E-2</v>
      </c>
      <c r="AE84" s="84">
        <f t="shared" ca="1" si="44"/>
        <v>0</v>
      </c>
    </row>
    <row r="85" spans="14:31" x14ac:dyDescent="0.25">
      <c r="N85">
        <v>2</v>
      </c>
      <c r="O85" s="83">
        <f t="shared" ref="O85:V99" ca="1" si="45">X63-O63</f>
        <v>0</v>
      </c>
      <c r="P85" s="83">
        <f t="shared" ca="1" si="45"/>
        <v>0</v>
      </c>
      <c r="Q85" s="83">
        <f t="shared" ca="1" si="45"/>
        <v>-1.9999999999999962E-2</v>
      </c>
      <c r="R85" s="83">
        <f t="shared" ca="1" si="45"/>
        <v>0</v>
      </c>
      <c r="S85" s="83">
        <f t="shared" ca="1" si="45"/>
        <v>0</v>
      </c>
      <c r="T85" s="83">
        <f t="shared" ca="1" si="45"/>
        <v>0</v>
      </c>
      <c r="U85" s="83">
        <f t="shared" ca="1" si="45"/>
        <v>2.0000000000000018E-2</v>
      </c>
      <c r="V85" s="83">
        <f t="shared" ca="1" si="45"/>
        <v>0</v>
      </c>
      <c r="W85">
        <v>2</v>
      </c>
      <c r="X85" s="84">
        <f t="shared" ref="X85:AE99" ca="1" si="46">O85/O63</f>
        <v>0</v>
      </c>
      <c r="Y85" s="84">
        <f t="shared" ca="1" si="46"/>
        <v>0</v>
      </c>
      <c r="Z85" s="84">
        <f t="shared" ca="1" si="46"/>
        <v>-4.7619047619047533E-2</v>
      </c>
      <c r="AA85" s="84">
        <f t="shared" ca="1" si="46"/>
        <v>0</v>
      </c>
      <c r="AB85" s="84">
        <f t="shared" ca="1" si="46"/>
        <v>0</v>
      </c>
      <c r="AC85" s="84">
        <f t="shared" ca="1" si="46"/>
        <v>0</v>
      </c>
      <c r="AD85" s="84">
        <f t="shared" ca="1" si="46"/>
        <v>4.2553191489361743E-2</v>
      </c>
      <c r="AE85" s="84">
        <f t="shared" ca="1" si="46"/>
        <v>0</v>
      </c>
    </row>
    <row r="86" spans="14:31" x14ac:dyDescent="0.25">
      <c r="N86">
        <v>3</v>
      </c>
      <c r="O86" s="83">
        <f t="shared" ca="1" si="45"/>
        <v>0</v>
      </c>
      <c r="P86" s="83">
        <f t="shared" ca="1" si="45"/>
        <v>0</v>
      </c>
      <c r="Q86" s="83">
        <f t="shared" ca="1" si="45"/>
        <v>-9.9999999999999534E-3</v>
      </c>
      <c r="R86" s="83">
        <f t="shared" ca="1" si="45"/>
        <v>0</v>
      </c>
      <c r="S86" s="83">
        <f t="shared" ca="1" si="45"/>
        <v>0</v>
      </c>
      <c r="T86" s="83">
        <f t="shared" ca="1" si="45"/>
        <v>0</v>
      </c>
      <c r="U86" s="83">
        <f t="shared" ca="1" si="45"/>
        <v>1.0000000000000009E-2</v>
      </c>
      <c r="V86" s="83">
        <f t="shared" ca="1" si="45"/>
        <v>0</v>
      </c>
      <c r="W86">
        <v>3</v>
      </c>
      <c r="X86" s="84">
        <f t="shared" ca="1" si="46"/>
        <v>0</v>
      </c>
      <c r="Y86" s="84">
        <f t="shared" ca="1" si="46"/>
        <v>0</v>
      </c>
      <c r="Z86" s="84">
        <f t="shared" ca="1" si="46"/>
        <v>-2.4390243902438911E-2</v>
      </c>
      <c r="AA86" s="84">
        <f t="shared" ca="1" si="46"/>
        <v>0</v>
      </c>
      <c r="AB86" s="84">
        <f t="shared" ca="1" si="46"/>
        <v>0</v>
      </c>
      <c r="AC86" s="84">
        <f t="shared" ca="1" si="46"/>
        <v>0</v>
      </c>
      <c r="AD86" s="84">
        <f t="shared" ca="1" si="46"/>
        <v>2.222222222222224E-2</v>
      </c>
      <c r="AE86" s="84">
        <f t="shared" ca="1" si="46"/>
        <v>0</v>
      </c>
    </row>
    <row r="87" spans="14:31" x14ac:dyDescent="0.25">
      <c r="N87">
        <v>4</v>
      </c>
      <c r="O87" s="83">
        <f t="shared" ca="1" si="45"/>
        <v>0</v>
      </c>
      <c r="P87" s="83">
        <f t="shared" ca="1" si="45"/>
        <v>0</v>
      </c>
      <c r="Q87" s="83">
        <f t="shared" ca="1" si="45"/>
        <v>1.0000000000000009E-2</v>
      </c>
      <c r="R87" s="83">
        <f t="shared" ca="1" si="45"/>
        <v>0</v>
      </c>
      <c r="S87" s="83">
        <f t="shared" ca="1" si="45"/>
        <v>0</v>
      </c>
      <c r="T87" s="83">
        <f t="shared" ca="1" si="45"/>
        <v>0</v>
      </c>
      <c r="U87" s="83">
        <f t="shared" ca="1" si="45"/>
        <v>2.0000000000000018E-2</v>
      </c>
      <c r="V87" s="83">
        <f t="shared" ca="1" si="45"/>
        <v>0</v>
      </c>
      <c r="W87">
        <v>4</v>
      </c>
      <c r="X87" s="84">
        <f t="shared" ca="1" si="46"/>
        <v>0</v>
      </c>
      <c r="Y87" s="84">
        <f t="shared" ca="1" si="46"/>
        <v>0</v>
      </c>
      <c r="Z87" s="84">
        <f t="shared" ca="1" si="46"/>
        <v>2.3255813953488393E-2</v>
      </c>
      <c r="AA87" s="84">
        <f t="shared" ca="1" si="46"/>
        <v>0</v>
      </c>
      <c r="AB87" s="84">
        <f t="shared" ca="1" si="46"/>
        <v>0</v>
      </c>
      <c r="AC87" s="84">
        <f t="shared" ca="1" si="46"/>
        <v>0</v>
      </c>
      <c r="AD87" s="84">
        <f t="shared" ca="1" si="46"/>
        <v>4.0816326530612283E-2</v>
      </c>
      <c r="AE87" s="84">
        <f t="shared" ca="1" si="46"/>
        <v>0</v>
      </c>
    </row>
    <row r="88" spans="14:31" x14ac:dyDescent="0.25">
      <c r="N88">
        <v>5</v>
      </c>
      <c r="O88" s="83">
        <f t="shared" ca="1" si="45"/>
        <v>0</v>
      </c>
      <c r="P88" s="83">
        <f t="shared" ca="1" si="45"/>
        <v>0</v>
      </c>
      <c r="Q88" s="83">
        <f t="shared" ca="1" si="45"/>
        <v>-1.0000000000000009E-2</v>
      </c>
      <c r="R88" s="83">
        <f t="shared" ca="1" si="45"/>
        <v>0</v>
      </c>
      <c r="S88" s="83">
        <f t="shared" ca="1" si="45"/>
        <v>0</v>
      </c>
      <c r="T88" s="83">
        <f t="shared" ca="1" si="45"/>
        <v>1.0000000000000009E-2</v>
      </c>
      <c r="U88" s="83">
        <f t="shared" ca="1" si="45"/>
        <v>2.9999999999999971E-2</v>
      </c>
      <c r="V88" s="83">
        <f t="shared" ca="1" si="45"/>
        <v>0</v>
      </c>
      <c r="W88">
        <v>5</v>
      </c>
      <c r="X88" s="84">
        <f t="shared" ca="1" si="46"/>
        <v>0</v>
      </c>
      <c r="Y88" s="84">
        <f t="shared" ca="1" si="46"/>
        <v>0</v>
      </c>
      <c r="Z88" s="84">
        <f t="shared" ca="1" si="46"/>
        <v>-2.5000000000000022E-2</v>
      </c>
      <c r="AA88" s="84">
        <f t="shared" ca="1" si="46"/>
        <v>0</v>
      </c>
      <c r="AB88" s="84">
        <f t="shared" ca="1" si="46"/>
        <v>0</v>
      </c>
      <c r="AC88" s="84">
        <f t="shared" ca="1" si="46"/>
        <v>1.0869565217391313E-2</v>
      </c>
      <c r="AD88" s="84">
        <f t="shared" ca="1" si="46"/>
        <v>6.8181818181818121E-2</v>
      </c>
      <c r="AE88" s="84">
        <f t="shared" ca="1" si="46"/>
        <v>0</v>
      </c>
    </row>
    <row r="89" spans="14:31" x14ac:dyDescent="0.25">
      <c r="N89">
        <v>6</v>
      </c>
      <c r="O89" s="83">
        <f t="shared" ca="1" si="45"/>
        <v>0</v>
      </c>
      <c r="P89" s="83">
        <f t="shared" ca="1" si="45"/>
        <v>0</v>
      </c>
      <c r="Q89" s="83">
        <f t="shared" ca="1" si="45"/>
        <v>-1.0000000000000009E-2</v>
      </c>
      <c r="R89" s="83">
        <f t="shared" ca="1" si="45"/>
        <v>0</v>
      </c>
      <c r="S89" s="83">
        <f t="shared" ca="1" si="45"/>
        <v>0</v>
      </c>
      <c r="T89" s="83">
        <f t="shared" ca="1" si="45"/>
        <v>0</v>
      </c>
      <c r="U89" s="83">
        <f t="shared" ca="1" si="45"/>
        <v>4.0000000000000036E-2</v>
      </c>
      <c r="V89" s="83">
        <f t="shared" ca="1" si="45"/>
        <v>0</v>
      </c>
      <c r="W89">
        <v>6</v>
      </c>
      <c r="X89" s="84">
        <f t="shared" ca="1" si="46"/>
        <v>0</v>
      </c>
      <c r="Y89" s="84">
        <f t="shared" ca="1" si="46"/>
        <v>0</v>
      </c>
      <c r="Z89" s="84">
        <f t="shared" ca="1" si="46"/>
        <v>-2.222222222222224E-2</v>
      </c>
      <c r="AA89" s="84">
        <f t="shared" ca="1" si="46"/>
        <v>0</v>
      </c>
      <c r="AB89" s="84">
        <f t="shared" ca="1" si="46"/>
        <v>0</v>
      </c>
      <c r="AC89" s="84">
        <f t="shared" ca="1" si="46"/>
        <v>0</v>
      </c>
      <c r="AD89" s="84">
        <f t="shared" ca="1" si="46"/>
        <v>8.0000000000000071E-2</v>
      </c>
      <c r="AE89" s="84">
        <f t="shared" ca="1" si="46"/>
        <v>0</v>
      </c>
    </row>
    <row r="90" spans="14:31" x14ac:dyDescent="0.25">
      <c r="N90">
        <v>7</v>
      </c>
      <c r="O90" s="83">
        <f t="shared" ca="1" si="45"/>
        <v>0</v>
      </c>
      <c r="P90" s="83">
        <f t="shared" ca="1" si="45"/>
        <v>-1.0000000000000009E-2</v>
      </c>
      <c r="Q90" s="83">
        <f t="shared" ca="1" si="45"/>
        <v>-1.0000000000000009E-2</v>
      </c>
      <c r="R90" s="83">
        <f t="shared" ca="1" si="45"/>
        <v>0</v>
      </c>
      <c r="S90" s="83">
        <f t="shared" ca="1" si="45"/>
        <v>0</v>
      </c>
      <c r="T90" s="83">
        <f t="shared" ca="1" si="45"/>
        <v>0</v>
      </c>
      <c r="U90" s="83">
        <f t="shared" ca="1" si="45"/>
        <v>3.0000000000000027E-2</v>
      </c>
      <c r="V90" s="83">
        <f t="shared" ca="1" si="45"/>
        <v>0</v>
      </c>
      <c r="W90">
        <v>7</v>
      </c>
      <c r="X90" s="84">
        <f t="shared" ca="1" si="46"/>
        <v>0</v>
      </c>
      <c r="Y90" s="84">
        <f t="shared" ca="1" si="46"/>
        <v>-9.0909090909090974E-3</v>
      </c>
      <c r="Z90" s="84">
        <f t="shared" ca="1" si="46"/>
        <v>-2.2727272727272749E-2</v>
      </c>
      <c r="AA90" s="84">
        <f t="shared" ca="1" si="46"/>
        <v>0</v>
      </c>
      <c r="AB90" s="84">
        <f t="shared" ca="1" si="46"/>
        <v>0</v>
      </c>
      <c r="AC90" s="84">
        <f t="shared" ca="1" si="46"/>
        <v>0</v>
      </c>
      <c r="AD90" s="84">
        <f t="shared" ca="1" si="46"/>
        <v>6.1224489795918421E-2</v>
      </c>
      <c r="AE90" s="84">
        <f t="shared" ca="1" si="46"/>
        <v>0</v>
      </c>
    </row>
    <row r="91" spans="14:31" x14ac:dyDescent="0.25">
      <c r="N91">
        <v>8</v>
      </c>
      <c r="O91" s="83">
        <f t="shared" ca="1" si="45"/>
        <v>0</v>
      </c>
      <c r="P91" s="83">
        <f t="shared" ca="1" si="45"/>
        <v>0</v>
      </c>
      <c r="Q91" s="83">
        <f t="shared" ca="1" si="45"/>
        <v>-1.9999999999999962E-2</v>
      </c>
      <c r="R91" s="83">
        <f t="shared" ca="1" si="45"/>
        <v>0</v>
      </c>
      <c r="S91" s="83">
        <f t="shared" ca="1" si="45"/>
        <v>-1.0000000000000009E-2</v>
      </c>
      <c r="T91" s="83">
        <f t="shared" ca="1" si="45"/>
        <v>0</v>
      </c>
      <c r="U91" s="83">
        <f t="shared" ca="1" si="45"/>
        <v>5.9999999999999942E-2</v>
      </c>
      <c r="V91" s="83">
        <f t="shared" ca="1" si="45"/>
        <v>0</v>
      </c>
      <c r="W91">
        <v>8</v>
      </c>
      <c r="X91" s="84">
        <f t="shared" ca="1" si="46"/>
        <v>0</v>
      </c>
      <c r="Y91" s="84">
        <f t="shared" ca="1" si="46"/>
        <v>0</v>
      </c>
      <c r="Z91" s="84">
        <f t="shared" ca="1" si="46"/>
        <v>-4.1666666666666588E-2</v>
      </c>
      <c r="AA91" s="84">
        <f t="shared" ca="1" si="46"/>
        <v>0</v>
      </c>
      <c r="AB91" s="84">
        <f t="shared" ca="1" si="46"/>
        <v>-9.3457943925233725E-3</v>
      </c>
      <c r="AC91" s="84">
        <f t="shared" ca="1" si="46"/>
        <v>0</v>
      </c>
      <c r="AD91" s="84">
        <f t="shared" ca="1" si="46"/>
        <v>0.1176470588235293</v>
      </c>
      <c r="AE91" s="84">
        <f t="shared" ca="1" si="46"/>
        <v>0</v>
      </c>
    </row>
    <row r="92" spans="14:31" x14ac:dyDescent="0.25">
      <c r="N92">
        <v>9</v>
      </c>
      <c r="O92" s="83">
        <f t="shared" ca="1" si="45"/>
        <v>0</v>
      </c>
      <c r="P92" s="83">
        <f t="shared" ca="1" si="45"/>
        <v>0</v>
      </c>
      <c r="Q92" s="83">
        <f t="shared" ca="1" si="45"/>
        <v>-2.0000000000000018E-2</v>
      </c>
      <c r="R92" s="83">
        <f t="shared" ca="1" si="45"/>
        <v>0</v>
      </c>
      <c r="S92" s="83">
        <f t="shared" ca="1" si="45"/>
        <v>0</v>
      </c>
      <c r="T92" s="83">
        <f t="shared" ca="1" si="45"/>
        <v>0</v>
      </c>
      <c r="U92" s="83">
        <f t="shared" ca="1" si="45"/>
        <v>5.9999999999999942E-2</v>
      </c>
      <c r="V92" s="83">
        <f t="shared" ca="1" si="45"/>
        <v>0</v>
      </c>
      <c r="W92">
        <v>9</v>
      </c>
      <c r="X92" s="84">
        <f t="shared" ca="1" si="46"/>
        <v>0</v>
      </c>
      <c r="Y92" s="84">
        <f t="shared" ca="1" si="46"/>
        <v>0</v>
      </c>
      <c r="Z92" s="84">
        <f t="shared" ca="1" si="46"/>
        <v>-4.0816326530612283E-2</v>
      </c>
      <c r="AA92" s="84">
        <f t="shared" ca="1" si="46"/>
        <v>0</v>
      </c>
      <c r="AB92" s="84">
        <f t="shared" ca="1" si="46"/>
        <v>0</v>
      </c>
      <c r="AC92" s="84">
        <f t="shared" ca="1" si="46"/>
        <v>0</v>
      </c>
      <c r="AD92" s="84">
        <f t="shared" ca="1" si="46"/>
        <v>0.1176470588235293</v>
      </c>
      <c r="AE92" s="84">
        <f t="shared" ca="1" si="46"/>
        <v>0</v>
      </c>
    </row>
    <row r="93" spans="14:31" x14ac:dyDescent="0.25">
      <c r="N93">
        <v>10</v>
      </c>
      <c r="O93" s="83">
        <f t="shared" ca="1" si="45"/>
        <v>0</v>
      </c>
      <c r="P93" s="83">
        <f t="shared" ca="1" si="45"/>
        <v>0</v>
      </c>
      <c r="Q93" s="83">
        <f t="shared" ca="1" si="45"/>
        <v>-3.999999999999998E-2</v>
      </c>
      <c r="R93" s="83">
        <f t="shared" ca="1" si="45"/>
        <v>0</v>
      </c>
      <c r="S93" s="83">
        <f t="shared" ca="1" si="45"/>
        <v>0</v>
      </c>
      <c r="T93" s="83">
        <f t="shared" ca="1" si="45"/>
        <v>0</v>
      </c>
      <c r="U93" s="83">
        <f t="shared" ca="1" si="45"/>
        <v>3.0000000000000027E-2</v>
      </c>
      <c r="V93" s="83">
        <f t="shared" ca="1" si="45"/>
        <v>0</v>
      </c>
      <c r="W93">
        <v>10</v>
      </c>
      <c r="X93" s="84">
        <f t="shared" ca="1" si="46"/>
        <v>0</v>
      </c>
      <c r="Y93" s="84">
        <f t="shared" ca="1" si="46"/>
        <v>0</v>
      </c>
      <c r="Z93" s="84">
        <f t="shared" ca="1" si="46"/>
        <v>-7.999999999999996E-2</v>
      </c>
      <c r="AA93" s="84">
        <f t="shared" ca="1" si="46"/>
        <v>0</v>
      </c>
      <c r="AB93" s="84">
        <f t="shared" ca="1" si="46"/>
        <v>0</v>
      </c>
      <c r="AC93" s="84">
        <f t="shared" ca="1" si="46"/>
        <v>0</v>
      </c>
      <c r="AD93" s="84">
        <f t="shared" ca="1" si="46"/>
        <v>5.660377358490571E-2</v>
      </c>
      <c r="AE93" s="84">
        <f t="shared" ca="1" si="46"/>
        <v>0</v>
      </c>
    </row>
    <row r="94" spans="14:31" x14ac:dyDescent="0.25">
      <c r="N94">
        <v>11</v>
      </c>
      <c r="O94" s="83">
        <f t="shared" ca="1" si="45"/>
        <v>0</v>
      </c>
      <c r="P94" s="83">
        <f t="shared" ca="1" si="45"/>
        <v>0</v>
      </c>
      <c r="Q94" s="83">
        <f t="shared" ca="1" si="45"/>
        <v>-5.0000000000000044E-2</v>
      </c>
      <c r="R94" s="83">
        <f t="shared" ca="1" si="45"/>
        <v>0</v>
      </c>
      <c r="S94" s="83">
        <f t="shared" ca="1" si="45"/>
        <v>0</v>
      </c>
      <c r="T94" s="83">
        <f t="shared" ca="1" si="45"/>
        <v>0</v>
      </c>
      <c r="U94" s="83">
        <f t="shared" ca="1" si="45"/>
        <v>4.0000000000000036E-2</v>
      </c>
      <c r="V94" s="83">
        <f t="shared" ca="1" si="45"/>
        <v>0</v>
      </c>
      <c r="W94">
        <v>11</v>
      </c>
      <c r="X94" s="84">
        <f t="shared" ca="1" si="46"/>
        <v>0</v>
      </c>
      <c r="Y94" s="84">
        <f t="shared" ca="1" si="46"/>
        <v>0</v>
      </c>
      <c r="Z94" s="84">
        <f t="shared" ca="1" si="46"/>
        <v>-0.10869565217391314</v>
      </c>
      <c r="AA94" s="84">
        <f t="shared" ca="1" si="46"/>
        <v>0</v>
      </c>
      <c r="AB94" s="84">
        <f t="shared" ca="1" si="46"/>
        <v>0</v>
      </c>
      <c r="AC94" s="84">
        <f t="shared" ca="1" si="46"/>
        <v>0</v>
      </c>
      <c r="AD94" s="84">
        <f t="shared" ca="1" si="46"/>
        <v>7.8431372549019676E-2</v>
      </c>
      <c r="AE94" s="84">
        <f t="shared" ca="1" si="46"/>
        <v>0</v>
      </c>
    </row>
    <row r="95" spans="14:31" x14ac:dyDescent="0.25">
      <c r="N95">
        <v>12</v>
      </c>
      <c r="O95" s="83">
        <f t="shared" ca="1" si="45"/>
        <v>0</v>
      </c>
      <c r="P95" s="83">
        <f t="shared" ca="1" si="45"/>
        <v>0</v>
      </c>
      <c r="Q95" s="83">
        <f t="shared" ca="1" si="45"/>
        <v>-3.0000000000000027E-2</v>
      </c>
      <c r="R95" s="83">
        <f t="shared" ca="1" si="45"/>
        <v>0</v>
      </c>
      <c r="S95" s="83">
        <f t="shared" ca="1" si="45"/>
        <v>0</v>
      </c>
      <c r="T95" s="83">
        <f t="shared" ca="1" si="45"/>
        <v>0</v>
      </c>
      <c r="U95" s="83">
        <f t="shared" ca="1" si="45"/>
        <v>3.0000000000000027E-2</v>
      </c>
      <c r="V95" s="83">
        <f t="shared" ca="1" si="45"/>
        <v>0</v>
      </c>
      <c r="W95">
        <v>12</v>
      </c>
      <c r="X95" s="84">
        <f t="shared" ca="1" si="46"/>
        <v>0</v>
      </c>
      <c r="Y95" s="84">
        <f t="shared" ca="1" si="46"/>
        <v>0</v>
      </c>
      <c r="Z95" s="84">
        <f t="shared" ca="1" si="46"/>
        <v>-6.8181818181818246E-2</v>
      </c>
      <c r="AA95" s="84">
        <f t="shared" ca="1" si="46"/>
        <v>0</v>
      </c>
      <c r="AB95" s="84">
        <f t="shared" ca="1" si="46"/>
        <v>0</v>
      </c>
      <c r="AC95" s="84">
        <f t="shared" ca="1" si="46"/>
        <v>0</v>
      </c>
      <c r="AD95" s="84">
        <f t="shared" ca="1" si="46"/>
        <v>6.1224489795918421E-2</v>
      </c>
      <c r="AE95" s="84">
        <f t="shared" ca="1" si="46"/>
        <v>0</v>
      </c>
    </row>
    <row r="96" spans="14:31" x14ac:dyDescent="0.25">
      <c r="N96">
        <v>13</v>
      </c>
      <c r="O96" s="83">
        <f t="shared" ca="1" si="45"/>
        <v>0</v>
      </c>
      <c r="P96" s="83">
        <f t="shared" ca="1" si="45"/>
        <v>0</v>
      </c>
      <c r="Q96" s="83">
        <f t="shared" ca="1" si="45"/>
        <v>-2.0000000000000018E-2</v>
      </c>
      <c r="R96" s="83">
        <f t="shared" ca="1" si="45"/>
        <v>0</v>
      </c>
      <c r="S96" s="83">
        <f t="shared" ca="1" si="45"/>
        <v>0</v>
      </c>
      <c r="T96" s="83">
        <f t="shared" ca="1" si="45"/>
        <v>0</v>
      </c>
      <c r="U96" s="83">
        <f t="shared" ca="1" si="45"/>
        <v>4.0000000000000036E-2</v>
      </c>
      <c r="V96" s="83">
        <f t="shared" ca="1" si="45"/>
        <v>0</v>
      </c>
      <c r="W96">
        <v>13</v>
      </c>
      <c r="X96" s="84">
        <f t="shared" ca="1" si="46"/>
        <v>0</v>
      </c>
      <c r="Y96" s="84">
        <f t="shared" ca="1" si="46"/>
        <v>0</v>
      </c>
      <c r="Z96" s="84">
        <f t="shared" ca="1" si="46"/>
        <v>-4.3478260869565251E-2</v>
      </c>
      <c r="AA96" s="84">
        <f t="shared" ca="1" si="46"/>
        <v>0</v>
      </c>
      <c r="AB96" s="84">
        <f t="shared" ca="1" si="46"/>
        <v>0</v>
      </c>
      <c r="AC96" s="84">
        <f t="shared" ca="1" si="46"/>
        <v>0</v>
      </c>
      <c r="AD96" s="84">
        <f t="shared" ca="1" si="46"/>
        <v>8.1632653061224567E-2</v>
      </c>
      <c r="AE96" s="84">
        <f t="shared" ca="1" si="46"/>
        <v>0</v>
      </c>
    </row>
    <row r="97" spans="14:31" x14ac:dyDescent="0.25">
      <c r="N97">
        <v>14</v>
      </c>
      <c r="O97" s="83">
        <f t="shared" ca="1" si="45"/>
        <v>0</v>
      </c>
      <c r="P97" s="83">
        <f t="shared" ca="1" si="45"/>
        <v>0</v>
      </c>
      <c r="Q97" s="83">
        <f t="shared" ca="1" si="45"/>
        <v>9.9999999999999534E-3</v>
      </c>
      <c r="R97" s="83">
        <f t="shared" ca="1" si="45"/>
        <v>0</v>
      </c>
      <c r="S97" s="83">
        <f t="shared" ca="1" si="45"/>
        <v>0</v>
      </c>
      <c r="T97" s="83">
        <f t="shared" ca="1" si="45"/>
        <v>0</v>
      </c>
      <c r="U97" s="83">
        <f t="shared" ca="1" si="45"/>
        <v>3.0000000000000027E-2</v>
      </c>
      <c r="V97" s="83">
        <f t="shared" ca="1" si="45"/>
        <v>0</v>
      </c>
      <c r="W97">
        <v>14</v>
      </c>
      <c r="X97" s="84">
        <f t="shared" ca="1" si="46"/>
        <v>0</v>
      </c>
      <c r="Y97" s="84">
        <f t="shared" ca="1" si="46"/>
        <v>0</v>
      </c>
      <c r="Z97" s="84">
        <f t="shared" ca="1" si="46"/>
        <v>2.1739130434782507E-2</v>
      </c>
      <c r="AA97" s="84">
        <f t="shared" ca="1" si="46"/>
        <v>0</v>
      </c>
      <c r="AB97" s="84">
        <f t="shared" ca="1" si="46"/>
        <v>0</v>
      </c>
      <c r="AC97" s="84">
        <f t="shared" ca="1" si="46"/>
        <v>0</v>
      </c>
      <c r="AD97" s="84">
        <f t="shared" ca="1" si="46"/>
        <v>5.7692307692307744E-2</v>
      </c>
      <c r="AE97" s="84">
        <f t="shared" ca="1" si="46"/>
        <v>0</v>
      </c>
    </row>
    <row r="98" spans="14:31" x14ac:dyDescent="0.25">
      <c r="N98">
        <v>15</v>
      </c>
      <c r="O98" s="83">
        <f t="shared" ca="1" si="45"/>
        <v>0</v>
      </c>
      <c r="P98" s="83">
        <f t="shared" ca="1" si="45"/>
        <v>0</v>
      </c>
      <c r="Q98" s="83">
        <f t="shared" ca="1" si="45"/>
        <v>0</v>
      </c>
      <c r="R98" s="83">
        <f t="shared" ca="1" si="45"/>
        <v>0</v>
      </c>
      <c r="S98" s="83">
        <f t="shared" ca="1" si="45"/>
        <v>0</v>
      </c>
      <c r="T98" s="83">
        <f t="shared" ca="1" si="45"/>
        <v>0</v>
      </c>
      <c r="U98" s="83">
        <f t="shared" ca="1" si="45"/>
        <v>3.0000000000000027E-2</v>
      </c>
      <c r="V98" s="83">
        <f t="shared" ca="1" si="45"/>
        <v>0</v>
      </c>
      <c r="W98">
        <v>15</v>
      </c>
      <c r="X98" s="84">
        <f t="shared" ca="1" si="46"/>
        <v>0</v>
      </c>
      <c r="Y98" s="84">
        <f t="shared" ca="1" si="46"/>
        <v>0</v>
      </c>
      <c r="Z98" s="84">
        <f t="shared" ca="1" si="46"/>
        <v>0</v>
      </c>
      <c r="AA98" s="84">
        <f t="shared" ca="1" si="46"/>
        <v>0</v>
      </c>
      <c r="AB98" s="84">
        <f t="shared" ca="1" si="46"/>
        <v>0</v>
      </c>
      <c r="AC98" s="84">
        <f t="shared" ca="1" si="46"/>
        <v>0</v>
      </c>
      <c r="AD98" s="84">
        <f t="shared" ca="1" si="46"/>
        <v>5.0847457627118689E-2</v>
      </c>
      <c r="AE98" s="84">
        <f t="shared" ca="1" si="46"/>
        <v>0</v>
      </c>
    </row>
    <row r="99" spans="14:31" x14ac:dyDescent="0.25">
      <c r="N99">
        <v>16</v>
      </c>
      <c r="O99" s="83">
        <f t="shared" ca="1" si="45"/>
        <v>0</v>
      </c>
      <c r="P99" s="83">
        <f t="shared" ca="1" si="45"/>
        <v>0</v>
      </c>
      <c r="Q99" s="83">
        <f t="shared" ca="1" si="45"/>
        <v>-1.0000000000000009E-2</v>
      </c>
      <c r="R99" s="83">
        <f t="shared" ca="1" si="45"/>
        <v>0</v>
      </c>
      <c r="S99" s="83">
        <f t="shared" ca="1" si="45"/>
        <v>1.0000000000000009E-2</v>
      </c>
      <c r="T99" s="83">
        <f t="shared" ca="1" si="45"/>
        <v>0</v>
      </c>
      <c r="U99" s="83">
        <f t="shared" ca="1" si="45"/>
        <v>1.9999999999999962E-2</v>
      </c>
      <c r="V99" s="83">
        <f t="shared" ca="1" si="45"/>
        <v>0</v>
      </c>
      <c r="W99">
        <v>16</v>
      </c>
      <c r="X99" s="84">
        <f t="shared" ca="1" si="46"/>
        <v>0</v>
      </c>
      <c r="Y99" s="84">
        <f t="shared" ca="1" si="46"/>
        <v>0</v>
      </c>
      <c r="Z99" s="84">
        <f t="shared" ca="1" si="46"/>
        <v>-2.5000000000000022E-2</v>
      </c>
      <c r="AA99" s="84">
        <f t="shared" ca="1" si="46"/>
        <v>0</v>
      </c>
      <c r="AB99" s="84">
        <f t="shared" ca="1" si="46"/>
        <v>1.5151515151515164E-2</v>
      </c>
      <c r="AC99" s="84">
        <f t="shared" ca="1" si="46"/>
        <v>0</v>
      </c>
      <c r="AD99" s="84">
        <f t="shared" ca="1" si="46"/>
        <v>4.4444444444444363E-2</v>
      </c>
      <c r="AE99" s="84">
        <f t="shared" ca="1" si="46"/>
        <v>0</v>
      </c>
    </row>
    <row r="100" spans="14:31" x14ac:dyDescent="0.25">
      <c r="N100" s="1" t="s">
        <v>275</v>
      </c>
      <c r="O100" s="2">
        <f t="shared" ref="O100:V100" ca="1" si="47">AVERAGE(O84:O99)</f>
        <v>0</v>
      </c>
      <c r="P100" s="2">
        <f t="shared" ca="1" si="47"/>
        <v>-6.2500000000000056E-4</v>
      </c>
      <c r="Q100" s="2">
        <f t="shared" ca="1" si="47"/>
        <v>-1.5000000000000003E-2</v>
      </c>
      <c r="R100" s="2">
        <f t="shared" ca="1" si="47"/>
        <v>0</v>
      </c>
      <c r="S100" s="2">
        <f t="shared" ca="1" si="47"/>
        <v>-6.2500000000000056E-4</v>
      </c>
      <c r="T100" s="2">
        <f t="shared" ca="1" si="47"/>
        <v>6.2500000000000056E-4</v>
      </c>
      <c r="U100" s="2">
        <f t="shared" ca="1" si="47"/>
        <v>3.2500000000000015E-2</v>
      </c>
      <c r="V100" s="2">
        <f t="shared" ca="1" si="47"/>
        <v>0</v>
      </c>
      <c r="W100" s="1" t="s">
        <v>275</v>
      </c>
      <c r="X100" s="85">
        <f t="shared" ref="X100:AE100" ca="1" si="48">AVERAGE(X84:X99)</f>
        <v>0</v>
      </c>
      <c r="Y100" s="85">
        <f t="shared" ca="1" si="48"/>
        <v>-5.6818181818181859E-4</v>
      </c>
      <c r="Z100" s="85">
        <f t="shared" ca="1" si="48"/>
        <v>-3.3194897248685643E-2</v>
      </c>
      <c r="AA100" s="85">
        <f t="shared" ca="1" si="48"/>
        <v>0</v>
      </c>
      <c r="AB100" s="85">
        <f t="shared" ca="1" si="48"/>
        <v>-4.4883076425132542E-4</v>
      </c>
      <c r="AC100" s="85">
        <f t="shared" ca="1" si="48"/>
        <v>6.7934782608695704E-4</v>
      </c>
      <c r="AD100" s="85">
        <f t="shared" ca="1" si="48"/>
        <v>6.5787327253156377E-2</v>
      </c>
      <c r="AE100" s="85">
        <f t="shared" ca="1" si="48"/>
        <v>0</v>
      </c>
    </row>
    <row r="101" spans="14:31" x14ac:dyDescent="0.25">
      <c r="O101" s="2"/>
      <c r="P101" s="2"/>
      <c r="Q101" s="2"/>
      <c r="R101" s="2"/>
      <c r="S101" s="2"/>
      <c r="T101" s="2"/>
      <c r="U101" s="2"/>
      <c r="V101" s="2"/>
    </row>
    <row r="102" spans="14:31" x14ac:dyDescent="0.25">
      <c r="O102" s="2" t="s">
        <v>561</v>
      </c>
      <c r="P102" s="2"/>
      <c r="Q102" s="2"/>
      <c r="R102" s="2"/>
      <c r="S102" s="2"/>
      <c r="T102" s="2"/>
      <c r="U102" s="2"/>
      <c r="V102" s="2"/>
    </row>
    <row r="104" spans="14:31" x14ac:dyDescent="0.25">
      <c r="N104" s="142" t="s">
        <v>587</v>
      </c>
      <c r="O104" s="142"/>
      <c r="P104" s="142"/>
      <c r="Q104" s="142"/>
      <c r="R104" s="142"/>
      <c r="S104" s="142"/>
      <c r="T104" s="142"/>
    </row>
    <row r="105" spans="14:31" x14ac:dyDescent="0.25">
      <c r="N105" s="142" t="s">
        <v>562</v>
      </c>
      <c r="O105" s="142"/>
      <c r="P105" s="142"/>
      <c r="Q105" s="142"/>
      <c r="R105" s="142"/>
      <c r="S105" s="142"/>
      <c r="T105" s="142"/>
    </row>
    <row r="106" spans="14:31" x14ac:dyDescent="0.25">
      <c r="N106" s="142"/>
      <c r="O106" s="142" t="s">
        <v>553</v>
      </c>
      <c r="P106" s="142"/>
      <c r="Q106" s="142"/>
      <c r="R106" s="142" t="s">
        <v>554</v>
      </c>
      <c r="S106" s="142"/>
      <c r="T106" s="142"/>
    </row>
    <row r="107" spans="14:31" x14ac:dyDescent="0.25">
      <c r="N107" s="142" t="s">
        <v>529</v>
      </c>
      <c r="O107" s="143" t="str">
        <f>O61</f>
        <v>Heating</v>
      </c>
      <c r="P107" s="143" t="str">
        <f>Q61</f>
        <v>DHW</v>
      </c>
      <c r="Q107" s="143" t="str">
        <f>R61</f>
        <v>Appliance</v>
      </c>
      <c r="R107" s="143" t="str">
        <f>S61</f>
        <v>Heating</v>
      </c>
      <c r="S107" s="143" t="str">
        <f>U61</f>
        <v>DHW</v>
      </c>
      <c r="T107" s="143" t="str">
        <f>V61</f>
        <v>Appliance</v>
      </c>
    </row>
    <row r="108" spans="14:31" x14ac:dyDescent="0.25">
      <c r="N108" s="145" t="str">
        <f>A16</f>
        <v>01</v>
      </c>
      <c r="O108" s="146">
        <f t="shared" ref="O108:O123" ca="1" si="49">O62</f>
        <v>0.85</v>
      </c>
      <c r="P108" s="146">
        <f t="shared" ref="P108:R123" ca="1" si="50">Q62</f>
        <v>0.38</v>
      </c>
      <c r="Q108" s="146">
        <f t="shared" ca="1" si="50"/>
        <v>0.56999999999999995</v>
      </c>
      <c r="R108" s="146">
        <f t="shared" ca="1" si="50"/>
        <v>0.77</v>
      </c>
      <c r="S108" s="146">
        <f t="shared" ref="S108:T123" ca="1" si="51">U62</f>
        <v>0.42</v>
      </c>
      <c r="T108" s="146">
        <f t="shared" ca="1" si="51"/>
        <v>0.56000000000000005</v>
      </c>
    </row>
    <row r="109" spans="14:31" x14ac:dyDescent="0.25">
      <c r="N109" s="145" t="str">
        <f t="shared" ref="N109:N123" si="52">A17</f>
        <v>02</v>
      </c>
      <c r="O109" s="146">
        <f t="shared" ca="1" si="49"/>
        <v>0.91</v>
      </c>
      <c r="P109" s="146">
        <f t="shared" ca="1" si="50"/>
        <v>0.42</v>
      </c>
      <c r="Q109" s="146">
        <f t="shared" ca="1" si="50"/>
        <v>0.56999999999999995</v>
      </c>
      <c r="R109" s="146">
        <f t="shared" ca="1" si="50"/>
        <v>0.89</v>
      </c>
      <c r="S109" s="146">
        <f t="shared" ca="1" si="51"/>
        <v>0.47</v>
      </c>
      <c r="T109" s="146">
        <f t="shared" ca="1" si="51"/>
        <v>0.56000000000000005</v>
      </c>
    </row>
    <row r="110" spans="14:31" x14ac:dyDescent="0.25">
      <c r="N110" s="145" t="str">
        <f t="shared" si="52"/>
        <v>03</v>
      </c>
      <c r="O110" s="146">
        <f t="shared" ca="1" si="49"/>
        <v>1</v>
      </c>
      <c r="P110" s="146">
        <f t="shared" ca="1" si="50"/>
        <v>0.41</v>
      </c>
      <c r="Q110" s="146">
        <f t="shared" ca="1" si="50"/>
        <v>0.56999999999999995</v>
      </c>
      <c r="R110" s="146">
        <f t="shared" ca="1" si="50"/>
        <v>0.94</v>
      </c>
      <c r="S110" s="146">
        <f t="shared" ca="1" si="51"/>
        <v>0.45</v>
      </c>
      <c r="T110" s="146">
        <f t="shared" ca="1" si="51"/>
        <v>0.56000000000000005</v>
      </c>
    </row>
    <row r="111" spans="14:31" x14ac:dyDescent="0.25">
      <c r="N111" s="145" t="str">
        <f t="shared" si="52"/>
        <v>04</v>
      </c>
      <c r="O111" s="146">
        <f t="shared" ca="1" si="49"/>
        <v>0.92</v>
      </c>
      <c r="P111" s="146">
        <f t="shared" ca="1" si="50"/>
        <v>0.43</v>
      </c>
      <c r="Q111" s="146">
        <f t="shared" ca="1" si="50"/>
        <v>0.56999999999999995</v>
      </c>
      <c r="R111" s="146">
        <f t="shared" ca="1" si="50"/>
        <v>0.9</v>
      </c>
      <c r="S111" s="146">
        <f t="shared" ca="1" si="51"/>
        <v>0.49</v>
      </c>
      <c r="T111" s="146">
        <f t="shared" ca="1" si="51"/>
        <v>0.56000000000000005</v>
      </c>
    </row>
    <row r="112" spans="14:31" x14ac:dyDescent="0.25">
      <c r="N112" s="145" t="str">
        <f t="shared" si="52"/>
        <v>05</v>
      </c>
      <c r="O112" s="146">
        <f t="shared" ca="1" si="49"/>
        <v>0.91</v>
      </c>
      <c r="P112" s="146">
        <f t="shared" ca="1" si="50"/>
        <v>0.4</v>
      </c>
      <c r="Q112" s="146">
        <f t="shared" ca="1" si="50"/>
        <v>0.56999999999999995</v>
      </c>
      <c r="R112" s="146">
        <f t="shared" ca="1" si="50"/>
        <v>0.84</v>
      </c>
      <c r="S112" s="146">
        <f t="shared" ca="1" si="51"/>
        <v>0.44</v>
      </c>
      <c r="T112" s="146">
        <f t="shared" ca="1" si="51"/>
        <v>0.56000000000000005</v>
      </c>
    </row>
    <row r="113" spans="14:20" x14ac:dyDescent="0.25">
      <c r="N113" s="145" t="str">
        <f t="shared" si="52"/>
        <v>06</v>
      </c>
      <c r="O113" s="146">
        <f t="shared" ca="1" si="49"/>
        <v>1.02</v>
      </c>
      <c r="P113" s="146">
        <f t="shared" ca="1" si="50"/>
        <v>0.45</v>
      </c>
      <c r="Q113" s="146">
        <f t="shared" ca="1" si="50"/>
        <v>0.57999999999999996</v>
      </c>
      <c r="R113" s="146">
        <f t="shared" ca="1" si="50"/>
        <v>1</v>
      </c>
      <c r="S113" s="146">
        <f t="shared" ca="1" si="51"/>
        <v>0.5</v>
      </c>
      <c r="T113" s="146">
        <f t="shared" ca="1" si="51"/>
        <v>0.56000000000000005</v>
      </c>
    </row>
    <row r="114" spans="14:20" x14ac:dyDescent="0.25">
      <c r="N114" s="145" t="str">
        <f t="shared" si="52"/>
        <v>07</v>
      </c>
      <c r="O114" s="146">
        <f t="shared" ca="1" si="49"/>
        <v>1.0900000000000001</v>
      </c>
      <c r="P114" s="146">
        <f t="shared" ca="1" si="50"/>
        <v>0.44</v>
      </c>
      <c r="Q114" s="146">
        <f t="shared" ca="1" si="50"/>
        <v>0.56999999999999995</v>
      </c>
      <c r="R114" s="146">
        <f t="shared" ca="1" si="50"/>
        <v>1.23</v>
      </c>
      <c r="S114" s="146">
        <f t="shared" ca="1" si="51"/>
        <v>0.49</v>
      </c>
      <c r="T114" s="146">
        <f t="shared" ca="1" si="51"/>
        <v>0.56000000000000005</v>
      </c>
    </row>
    <row r="115" spans="14:20" x14ac:dyDescent="0.25">
      <c r="N115" s="145" t="str">
        <f t="shared" si="52"/>
        <v>08</v>
      </c>
      <c r="O115" s="146">
        <f t="shared" ca="1" si="49"/>
        <v>1.07</v>
      </c>
      <c r="P115" s="146">
        <f t="shared" ca="1" si="50"/>
        <v>0.48</v>
      </c>
      <c r="Q115" s="146">
        <f t="shared" ca="1" si="50"/>
        <v>0.57999999999999996</v>
      </c>
      <c r="R115" s="146">
        <f t="shared" ca="1" si="50"/>
        <v>1.07</v>
      </c>
      <c r="S115" s="146">
        <f t="shared" ca="1" si="51"/>
        <v>0.51</v>
      </c>
      <c r="T115" s="146">
        <f t="shared" ca="1" si="51"/>
        <v>0.56999999999999995</v>
      </c>
    </row>
    <row r="116" spans="14:20" x14ac:dyDescent="0.25">
      <c r="N116" s="145" t="str">
        <f t="shared" si="52"/>
        <v>09</v>
      </c>
      <c r="O116" s="146">
        <f t="shared" ca="1" si="49"/>
        <v>1.03</v>
      </c>
      <c r="P116" s="146">
        <f t="shared" ca="1" si="50"/>
        <v>0.49</v>
      </c>
      <c r="Q116" s="146">
        <f t="shared" ca="1" si="50"/>
        <v>0.57999999999999996</v>
      </c>
      <c r="R116" s="146">
        <f t="shared" ca="1" si="50"/>
        <v>1.02</v>
      </c>
      <c r="S116" s="146">
        <f t="shared" ca="1" si="51"/>
        <v>0.51</v>
      </c>
      <c r="T116" s="146">
        <f t="shared" ca="1" si="51"/>
        <v>0.56999999999999995</v>
      </c>
    </row>
    <row r="117" spans="14:20" x14ac:dyDescent="0.25">
      <c r="N117" s="145" t="str">
        <f t="shared" si="52"/>
        <v>10</v>
      </c>
      <c r="O117" s="146">
        <f t="shared" ca="1" si="49"/>
        <v>0.98</v>
      </c>
      <c r="P117" s="146">
        <f t="shared" ca="1" si="50"/>
        <v>0.5</v>
      </c>
      <c r="Q117" s="146">
        <f t="shared" ca="1" si="50"/>
        <v>0.57999999999999996</v>
      </c>
      <c r="R117" s="146">
        <f t="shared" ca="1" si="50"/>
        <v>0.95</v>
      </c>
      <c r="S117" s="146">
        <f t="shared" ca="1" si="51"/>
        <v>0.53</v>
      </c>
      <c r="T117" s="146">
        <f t="shared" ca="1" si="51"/>
        <v>0.56000000000000005</v>
      </c>
    </row>
    <row r="118" spans="14:20" x14ac:dyDescent="0.25">
      <c r="N118" s="145" t="str">
        <f t="shared" si="52"/>
        <v>11</v>
      </c>
      <c r="O118" s="146">
        <f t="shared" ca="1" si="49"/>
        <v>0.89</v>
      </c>
      <c r="P118" s="146">
        <f t="shared" ca="1" si="50"/>
        <v>0.46</v>
      </c>
      <c r="Q118" s="146">
        <f t="shared" ca="1" si="50"/>
        <v>0.56999999999999995</v>
      </c>
      <c r="R118" s="146">
        <f t="shared" ca="1" si="50"/>
        <v>0.88</v>
      </c>
      <c r="S118" s="146">
        <f t="shared" ca="1" si="51"/>
        <v>0.51</v>
      </c>
      <c r="T118" s="146">
        <f t="shared" ca="1" si="51"/>
        <v>0.56000000000000005</v>
      </c>
    </row>
    <row r="119" spans="14:20" x14ac:dyDescent="0.25">
      <c r="N119" s="145" t="str">
        <f t="shared" si="52"/>
        <v>12</v>
      </c>
      <c r="O119" s="146">
        <f t="shared" ca="1" si="49"/>
        <v>0.94</v>
      </c>
      <c r="P119" s="146">
        <f t="shared" ca="1" si="50"/>
        <v>0.44</v>
      </c>
      <c r="Q119" s="146">
        <f t="shared" ca="1" si="50"/>
        <v>0.56999999999999995</v>
      </c>
      <c r="R119" s="146">
        <f t="shared" ca="1" si="50"/>
        <v>0.92</v>
      </c>
      <c r="S119" s="146">
        <f t="shared" ca="1" si="51"/>
        <v>0.49</v>
      </c>
      <c r="T119" s="146">
        <f t="shared" ca="1" si="51"/>
        <v>0.56000000000000005</v>
      </c>
    </row>
    <row r="120" spans="14:20" x14ac:dyDescent="0.25">
      <c r="N120" s="145" t="str">
        <f t="shared" si="52"/>
        <v>13</v>
      </c>
      <c r="O120" s="146">
        <f t="shared" ca="1" si="49"/>
        <v>0.92</v>
      </c>
      <c r="P120" s="146">
        <f t="shared" ca="1" si="50"/>
        <v>0.46</v>
      </c>
      <c r="Q120" s="146">
        <f t="shared" ca="1" si="50"/>
        <v>0.56999999999999995</v>
      </c>
      <c r="R120" s="146">
        <f t="shared" ca="1" si="50"/>
        <v>0.89</v>
      </c>
      <c r="S120" s="146">
        <f t="shared" ca="1" si="51"/>
        <v>0.49</v>
      </c>
      <c r="T120" s="146">
        <f t="shared" ca="1" si="51"/>
        <v>0.56000000000000005</v>
      </c>
    </row>
    <row r="121" spans="14:20" x14ac:dyDescent="0.25">
      <c r="N121" s="145" t="str">
        <f t="shared" si="52"/>
        <v>14</v>
      </c>
      <c r="O121" s="146">
        <f t="shared" ca="1" si="49"/>
        <v>0.87</v>
      </c>
      <c r="P121" s="146">
        <f t="shared" ca="1" si="50"/>
        <v>0.46</v>
      </c>
      <c r="Q121" s="146">
        <f t="shared" ca="1" si="50"/>
        <v>0.57999999999999996</v>
      </c>
      <c r="R121" s="146">
        <f t="shared" ca="1" si="50"/>
        <v>0.85</v>
      </c>
      <c r="S121" s="146">
        <f t="shared" ca="1" si="51"/>
        <v>0.52</v>
      </c>
      <c r="T121" s="146">
        <f t="shared" ca="1" si="51"/>
        <v>0.56999999999999995</v>
      </c>
    </row>
    <row r="122" spans="14:20" x14ac:dyDescent="0.25">
      <c r="N122" s="145" t="str">
        <f t="shared" si="52"/>
        <v>15</v>
      </c>
      <c r="O122" s="146">
        <f t="shared" ca="1" si="49"/>
        <v>0.99</v>
      </c>
      <c r="P122" s="146">
        <f t="shared" ca="1" si="50"/>
        <v>0.53</v>
      </c>
      <c r="Q122" s="146">
        <f t="shared" ca="1" si="50"/>
        <v>0.57999999999999996</v>
      </c>
      <c r="R122" s="146">
        <f t="shared" ca="1" si="50"/>
        <v>0.95</v>
      </c>
      <c r="S122" s="146">
        <f t="shared" ca="1" si="51"/>
        <v>0.59</v>
      </c>
      <c r="T122" s="146">
        <f t="shared" ca="1" si="51"/>
        <v>0.56000000000000005</v>
      </c>
    </row>
    <row r="123" spans="14:20" x14ac:dyDescent="0.25">
      <c r="N123" s="145" t="str">
        <f t="shared" si="52"/>
        <v>16</v>
      </c>
      <c r="O123" s="146">
        <f t="shared" ca="1" si="49"/>
        <v>0.7</v>
      </c>
      <c r="P123" s="146">
        <f t="shared" ca="1" si="50"/>
        <v>0.4</v>
      </c>
      <c r="Q123" s="146">
        <f t="shared" ca="1" si="50"/>
        <v>0.56999999999999995</v>
      </c>
      <c r="R123" s="146">
        <f t="shared" ca="1" si="50"/>
        <v>0.66</v>
      </c>
      <c r="S123" s="146">
        <f t="shared" ca="1" si="51"/>
        <v>0.45</v>
      </c>
      <c r="T123" s="146">
        <f t="shared" ca="1" si="51"/>
        <v>0.56000000000000005</v>
      </c>
    </row>
  </sheetData>
  <mergeCells count="20">
    <mergeCell ref="A57:M57"/>
    <mergeCell ref="B58:C58"/>
    <mergeCell ref="D58:E58"/>
    <mergeCell ref="F58:G58"/>
    <mergeCell ref="H58:I58"/>
    <mergeCell ref="J58:M58"/>
    <mergeCell ref="A34:M34"/>
    <mergeCell ref="O34:R34"/>
    <mergeCell ref="B35:C35"/>
    <mergeCell ref="D35:E35"/>
    <mergeCell ref="F35:G35"/>
    <mergeCell ref="H35:I35"/>
    <mergeCell ref="J35:M35"/>
    <mergeCell ref="O35:R35"/>
    <mergeCell ref="A11:M11"/>
    <mergeCell ref="B12:C12"/>
    <mergeCell ref="D12:E12"/>
    <mergeCell ref="F12:G12"/>
    <mergeCell ref="H12:I12"/>
    <mergeCell ref="J12:M1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x14ac:dyDescent="0.25"/>
  <cols>
    <col min="1" max="1" width="18.42578125" customWidth="1"/>
    <col min="20" max="20" width="12.7109375" customWidth="1"/>
    <col min="21" max="21" width="12.42578125" customWidth="1"/>
    <col min="29" max="29" width="15.7109375" customWidth="1"/>
    <col min="30" max="30" width="15.85546875" customWidth="1"/>
  </cols>
  <sheetData>
    <row r="1" spans="1:15" x14ac:dyDescent="0.25">
      <c r="A1" s="6" t="s">
        <v>585</v>
      </c>
    </row>
    <row r="2" spans="1:15" x14ac:dyDescent="0.25">
      <c r="A2" t="s">
        <v>580</v>
      </c>
    </row>
    <row r="3" spans="1:15" x14ac:dyDescent="0.25">
      <c r="A3" t="s">
        <v>581</v>
      </c>
    </row>
    <row r="4" spans="1:15" x14ac:dyDescent="0.25">
      <c r="A4" t="s">
        <v>582</v>
      </c>
    </row>
    <row r="6" spans="1:15" x14ac:dyDescent="0.25">
      <c r="A6" s="6" t="s">
        <v>604</v>
      </c>
    </row>
    <row r="7" spans="1:15" x14ac:dyDescent="0.25">
      <c r="A7" s="34" t="s">
        <v>564</v>
      </c>
      <c r="B7" t="s">
        <v>602</v>
      </c>
    </row>
    <row r="8" spans="1:15" x14ac:dyDescent="0.25">
      <c r="A8" s="34" t="s">
        <v>563</v>
      </c>
      <c r="B8" t="s">
        <v>603</v>
      </c>
    </row>
    <row r="9" spans="1:15" x14ac:dyDescent="0.25">
      <c r="A9" s="8">
        <v>0.45</v>
      </c>
      <c r="B9" t="s">
        <v>519</v>
      </c>
    </row>
    <row r="10" spans="1:15" x14ac:dyDescent="0.25">
      <c r="A10" s="35" t="str">
        <f>LEFT(C10,LEN(C10)-LEN(C11))</f>
        <v>C:/CBECCRuns/2019-2.0_SP1/Projects/VDS/</v>
      </c>
      <c r="B10" t="s">
        <v>520</v>
      </c>
      <c r="C10" t="str">
        <f>Candidate!B8</f>
        <v>C:/CBECCRuns/2019-2.0_SP1/Projects/VDS/V01R03.RIBD19</v>
      </c>
      <c r="F10" t="s">
        <v>600</v>
      </c>
    </row>
    <row r="11" spans="1:15" x14ac:dyDescent="0.25">
      <c r="A11" s="35" t="str">
        <f>RIGHT(C11,7)</f>
        <v>.RIBD19</v>
      </c>
      <c r="B11" t="s">
        <v>521</v>
      </c>
      <c r="C11" s="147" t="str">
        <f>TRIM(RIGHT(SUBSTITUTE(TRIM(RIGHT(SUBSTITUTE(Candidate!B8,"/",REPT(" ",100)),100)),"\",REPT(" ",100)),100))</f>
        <v>V01R03.RIBD19</v>
      </c>
      <c r="F11" t="s">
        <v>600</v>
      </c>
    </row>
    <row r="12" spans="1:15" x14ac:dyDescent="0.25">
      <c r="A12" s="6"/>
    </row>
    <row r="13" spans="1:15" x14ac:dyDescent="0.25">
      <c r="A13" s="6"/>
    </row>
    <row r="14" spans="1:15" x14ac:dyDescent="0.25">
      <c r="A14" s="1" t="s">
        <v>566</v>
      </c>
      <c r="B14" s="35" t="s">
        <v>288</v>
      </c>
      <c r="C14" s="35" t="str">
        <f>B14</f>
        <v>V01</v>
      </c>
      <c r="D14" s="1"/>
      <c r="E14" s="1"/>
      <c r="F14" s="35" t="s">
        <v>289</v>
      </c>
      <c r="G14" s="35" t="str">
        <f>F14</f>
        <v>V02</v>
      </c>
      <c r="H14" s="1"/>
      <c r="I14" s="1"/>
      <c r="J14" s="1"/>
      <c r="K14" s="1"/>
      <c r="L14" s="1"/>
      <c r="M14" s="1"/>
      <c r="N14" s="35" t="s">
        <v>290</v>
      </c>
      <c r="O14" s="35" t="str">
        <f>N14</f>
        <v>V03</v>
      </c>
    </row>
    <row r="15" spans="1:15" x14ac:dyDescent="0.25">
      <c r="A15" s="1" t="s">
        <v>605</v>
      </c>
      <c r="B15" s="35" t="s">
        <v>583</v>
      </c>
      <c r="C15" s="35"/>
      <c r="D15" s="1"/>
      <c r="E15" s="1"/>
      <c r="F15" s="35" t="str">
        <f>B15</f>
        <v>S</v>
      </c>
      <c r="G15" s="35"/>
      <c r="H15" s="1"/>
      <c r="I15" s="1"/>
      <c r="J15" s="1"/>
      <c r="K15" s="1"/>
      <c r="L15" s="1"/>
      <c r="M15" s="1"/>
      <c r="N15" s="35" t="str">
        <f>B15</f>
        <v>S</v>
      </c>
      <c r="O15" s="35"/>
    </row>
    <row r="16" spans="1:15" x14ac:dyDescent="0.25">
      <c r="A16" s="1" t="s">
        <v>606</v>
      </c>
      <c r="B16" s="35">
        <v>2100</v>
      </c>
      <c r="C16" s="35">
        <f>B16</f>
        <v>2100</v>
      </c>
      <c r="D16" s="1"/>
      <c r="E16" s="1"/>
      <c r="F16" s="35">
        <v>2700</v>
      </c>
      <c r="G16" s="35">
        <f>F16</f>
        <v>2700</v>
      </c>
      <c r="H16" s="1"/>
      <c r="I16" s="1"/>
      <c r="L16" s="1"/>
      <c r="M16" s="1"/>
      <c r="N16" s="35">
        <v>6960</v>
      </c>
      <c r="O16" s="35">
        <f>N16</f>
        <v>6960</v>
      </c>
    </row>
    <row r="17" spans="1:36" x14ac:dyDescent="0.25">
      <c r="A17" s="1" t="s">
        <v>565</v>
      </c>
      <c r="B17" s="35">
        <v>48</v>
      </c>
      <c r="C17" s="35">
        <f>B17</f>
        <v>48</v>
      </c>
      <c r="D17" s="1"/>
      <c r="E17" s="1"/>
      <c r="F17" s="35">
        <f t="shared" ref="F17:G17" si="0">B17</f>
        <v>48</v>
      </c>
      <c r="G17" s="35">
        <f t="shared" si="0"/>
        <v>48</v>
      </c>
      <c r="H17" s="1"/>
      <c r="I17" s="1"/>
      <c r="J17" s="1"/>
      <c r="K17" s="1"/>
      <c r="L17" s="1"/>
      <c r="M17" s="1"/>
      <c r="N17" s="35">
        <f t="shared" ref="N17:O17" si="1">F17</f>
        <v>48</v>
      </c>
      <c r="O17" s="35">
        <f t="shared" si="1"/>
        <v>48</v>
      </c>
    </row>
    <row r="18" spans="1:36" x14ac:dyDescent="0.25">
      <c r="A18" s="6"/>
    </row>
    <row r="19" spans="1:36" x14ac:dyDescent="0.25">
      <c r="AB19" t="s">
        <v>590</v>
      </c>
    </row>
    <row r="20" spans="1:36" x14ac:dyDescent="0.25">
      <c r="A20" s="89" t="s">
        <v>567</v>
      </c>
      <c r="B20" s="90"/>
      <c r="C20" s="90"/>
      <c r="D20" s="90"/>
      <c r="E20" s="90"/>
      <c r="F20" s="90"/>
      <c r="G20" s="90"/>
      <c r="H20" s="90"/>
      <c r="I20" s="91"/>
      <c r="J20" s="90"/>
      <c r="K20" s="90"/>
      <c r="L20" s="90"/>
      <c r="M20" s="90"/>
      <c r="N20" s="90"/>
      <c r="O20" s="90"/>
      <c r="P20" s="90"/>
      <c r="Q20" s="90"/>
      <c r="S20" s="89" t="s">
        <v>568</v>
      </c>
      <c r="T20" s="90"/>
      <c r="U20" s="90"/>
      <c r="W20" s="92" t="s">
        <v>569</v>
      </c>
      <c r="X20" s="92"/>
      <c r="Y20" s="92"/>
      <c r="Z20" s="92"/>
      <c r="AB20" s="89" t="s">
        <v>570</v>
      </c>
      <c r="AC20" s="90"/>
      <c r="AD20" s="90"/>
    </row>
    <row r="22" spans="1:36" x14ac:dyDescent="0.25">
      <c r="A22" s="93" t="s">
        <v>584</v>
      </c>
      <c r="B22" s="94"/>
      <c r="C22" s="94"/>
      <c r="D22" s="94"/>
      <c r="E22" s="94"/>
      <c r="F22" s="94"/>
      <c r="G22" s="94"/>
      <c r="H22" s="94"/>
      <c r="I22" s="94"/>
      <c r="J22" s="94"/>
      <c r="K22" s="94"/>
      <c r="L22" s="94"/>
      <c r="M22" s="94"/>
      <c r="N22" s="94"/>
      <c r="O22" s="94"/>
      <c r="P22" s="94"/>
      <c r="Q22" s="94"/>
      <c r="S22" s="93"/>
      <c r="T22" s="95" t="s">
        <v>571</v>
      </c>
      <c r="U22" s="96"/>
      <c r="AB22" s="93"/>
      <c r="AC22" s="95" t="s">
        <v>571</v>
      </c>
      <c r="AD22" s="96"/>
      <c r="AF22" t="s">
        <v>10</v>
      </c>
      <c r="AI22" t="s">
        <v>558</v>
      </c>
    </row>
    <row r="23" spans="1:36" x14ac:dyDescent="0.25">
      <c r="A23" s="97" t="s">
        <v>58</v>
      </c>
      <c r="B23" s="98"/>
      <c r="C23" s="98" t="str">
        <f>C16&amp;"ft2"</f>
        <v>2100ft2</v>
      </c>
      <c r="D23" s="98"/>
      <c r="E23" s="98"/>
      <c r="F23" s="99"/>
      <c r="G23" s="99" t="str">
        <f>G16&amp;"ft2"</f>
        <v>2700ft2</v>
      </c>
      <c r="H23" s="99"/>
      <c r="I23" s="99"/>
      <c r="J23" s="100"/>
      <c r="K23" s="100" t="s">
        <v>572</v>
      </c>
      <c r="L23" s="100"/>
      <c r="M23" s="100"/>
      <c r="N23" s="101"/>
      <c r="O23" s="101" t="str">
        <f>O16&amp;"ft2"</f>
        <v>6960ft2</v>
      </c>
      <c r="P23" s="101"/>
      <c r="Q23" s="101"/>
      <c r="S23" s="97" t="s">
        <v>58</v>
      </c>
      <c r="T23" s="102"/>
      <c r="U23" s="103"/>
      <c r="AB23" s="97" t="s">
        <v>58</v>
      </c>
      <c r="AC23" s="102"/>
      <c r="AD23" s="103"/>
      <c r="AF23" t="s">
        <v>559</v>
      </c>
      <c r="AI23" t="s">
        <v>560</v>
      </c>
    </row>
    <row r="24" spans="1:36" x14ac:dyDescent="0.25">
      <c r="A24" s="104" t="s">
        <v>324</v>
      </c>
      <c r="B24" s="105" t="s">
        <v>573</v>
      </c>
      <c r="C24" s="105" t="s">
        <v>574</v>
      </c>
      <c r="D24" s="105" t="s">
        <v>575</v>
      </c>
      <c r="E24" s="105" t="s">
        <v>276</v>
      </c>
      <c r="F24" s="106" t="str">
        <f>B24</f>
        <v>2016Env</v>
      </c>
      <c r="G24" s="106" t="str">
        <f>C24</f>
        <v>2019Std</v>
      </c>
      <c r="H24" s="106" t="str">
        <f>D24</f>
        <v>Diff</v>
      </c>
      <c r="I24" s="106" t="str">
        <f>E24</f>
        <v>% Diff</v>
      </c>
      <c r="J24" s="107" t="str">
        <f>B24</f>
        <v>2016Env</v>
      </c>
      <c r="K24" s="107" t="str">
        <f>C24</f>
        <v>2019Std</v>
      </c>
      <c r="L24" s="107" t="str">
        <f>H24</f>
        <v>Diff</v>
      </c>
      <c r="M24" s="108" t="str">
        <f>E24</f>
        <v>% Diff</v>
      </c>
      <c r="N24" s="109" t="str">
        <f>F24</f>
        <v>2016Env</v>
      </c>
      <c r="O24" s="109" t="str">
        <f>G24</f>
        <v>2019Std</v>
      </c>
      <c r="P24" s="109" t="str">
        <f>L24</f>
        <v>Diff</v>
      </c>
      <c r="Q24" s="110" t="str">
        <f>I24</f>
        <v>% Diff</v>
      </c>
      <c r="S24" s="104" t="s">
        <v>324</v>
      </c>
      <c r="T24" s="111" t="s">
        <v>576</v>
      </c>
      <c r="U24" s="111" t="s">
        <v>577</v>
      </c>
      <c r="W24" t="s">
        <v>553</v>
      </c>
      <c r="X24" t="s">
        <v>554</v>
      </c>
      <c r="AB24" s="104" t="s">
        <v>324</v>
      </c>
      <c r="AC24" s="111" t="s">
        <v>576</v>
      </c>
      <c r="AD24" s="111" t="s">
        <v>577</v>
      </c>
      <c r="AF24" s="81" t="s">
        <v>553</v>
      </c>
      <c r="AG24" s="81" t="s">
        <v>554</v>
      </c>
      <c r="AI24" s="82" t="s">
        <v>553</v>
      </c>
      <c r="AJ24" s="82" t="s">
        <v>554</v>
      </c>
    </row>
    <row r="25" spans="1:36" x14ac:dyDescent="0.25">
      <c r="A25" s="112" t="s">
        <v>532</v>
      </c>
      <c r="B25" s="113">
        <f t="shared" ref="B25:C40" ca="1" si="2">INDEX(INDIRECT(dataarraySUC),MATCH(PrefixSUC&amp;B$14&amp;"R"&amp;$A25&amp;B$15&amp;PostfixSUC,INDIRECT(filenameSUC),0),B$17)</f>
        <v>69.400000000000006</v>
      </c>
      <c r="C25" s="113">
        <f t="shared" ca="1" si="2"/>
        <v>61.55</v>
      </c>
      <c r="D25" s="113">
        <f ca="1">B25-C25</f>
        <v>7.8500000000000085</v>
      </c>
      <c r="E25" s="114">
        <f ca="1">D25/C25</f>
        <v>0.12753858651502858</v>
      </c>
      <c r="F25" s="115">
        <f t="shared" ref="F25:G40" ca="1" si="3">INDEX(INDIRECT(dataarraySUC),MATCH(PrefixSUC&amp;F$14&amp;"R"&amp;$A25&amp;F$15&amp;PostfixSUC,INDIRECT(filenameSUC),0),F$17)</f>
        <v>54.91</v>
      </c>
      <c r="G25" s="115">
        <f t="shared" ca="1" si="3"/>
        <v>47.89</v>
      </c>
      <c r="H25" s="115">
        <f ca="1">F25-G25</f>
        <v>7.019999999999996</v>
      </c>
      <c r="I25" s="116">
        <f ca="1">H25/G25</f>
        <v>0.14658592608060128</v>
      </c>
      <c r="J25" s="117">
        <f t="shared" ref="J25:J40" ca="1" si="4">(fractionSUC*B25)+((1-fractionSUC)*F25)</f>
        <v>61.430500000000009</v>
      </c>
      <c r="K25" s="117">
        <f t="shared" ref="K25:K40" ca="1" si="5">(fractionSUC*C25)+((1-fractionSUC)*G25)</f>
        <v>54.036999999999999</v>
      </c>
      <c r="L25" s="117">
        <f ca="1">J25-K25</f>
        <v>7.3935000000000102</v>
      </c>
      <c r="M25" s="118">
        <f ca="1">L25/K25</f>
        <v>0.13682291763051263</v>
      </c>
      <c r="N25" s="119">
        <f t="shared" ref="N25:O40" ca="1" si="6">INDEX(INDIRECT(dataarraySUC),MATCH(PrefixSUC&amp;N$14&amp;"R"&amp;$A25&amp;N$15&amp;PostfixSUC,INDIRECT(filenameSUC),0),N$17)</f>
        <v>49.63</v>
      </c>
      <c r="O25" s="119">
        <f t="shared" ca="1" si="6"/>
        <v>45.03</v>
      </c>
      <c r="P25" s="119">
        <f ca="1">N25-O25</f>
        <v>4.6000000000000014</v>
      </c>
      <c r="Q25" s="120">
        <f ca="1">P25/O25</f>
        <v>0.10215411947590498</v>
      </c>
      <c r="S25" s="112" t="s">
        <v>532</v>
      </c>
      <c r="T25" s="121">
        <f ca="1">ROUND(0.9*M25,2)</f>
        <v>0.12</v>
      </c>
      <c r="U25" s="121">
        <f ca="1">ROUND(0.9*Q25,2)</f>
        <v>0.09</v>
      </c>
      <c r="V25" s="122"/>
      <c r="W25" s="77">
        <f ca="1">T25</f>
        <v>0.12</v>
      </c>
      <c r="X25" s="77">
        <f t="shared" ref="X25:X40" ca="1" si="7">U25</f>
        <v>0.09</v>
      </c>
      <c r="AB25" s="112" t="s">
        <v>532</v>
      </c>
      <c r="AC25" s="121">
        <v>0.13</v>
      </c>
      <c r="AD25" s="121">
        <v>0.1</v>
      </c>
      <c r="AF25" s="140">
        <f ca="1">T25-AC25</f>
        <v>-1.0000000000000009E-2</v>
      </c>
      <c r="AG25" s="140">
        <f t="shared" ref="AG25:AG40" ca="1" si="8">U25-AD25</f>
        <v>-1.0000000000000009E-2</v>
      </c>
      <c r="AI25" s="141">
        <f ca="1">AF25/AC25</f>
        <v>-7.6923076923076983E-2</v>
      </c>
      <c r="AJ25" s="141">
        <f t="shared" ref="AJ25:AJ40" ca="1" si="9">AG25/AD25</f>
        <v>-0.10000000000000009</v>
      </c>
    </row>
    <row r="26" spans="1:36" x14ac:dyDescent="0.25">
      <c r="A26" s="112" t="s">
        <v>533</v>
      </c>
      <c r="B26" s="113">
        <f t="shared" ca="1" si="2"/>
        <v>48.42</v>
      </c>
      <c r="C26" s="113">
        <f t="shared" ca="1" si="2"/>
        <v>43.76</v>
      </c>
      <c r="D26" s="113">
        <f t="shared" ref="D26:D40" ca="1" si="10">B26-C26</f>
        <v>4.6600000000000037</v>
      </c>
      <c r="E26" s="114">
        <f t="shared" ref="E26:E40" ca="1" si="11">D26/C26</f>
        <v>0.10648994515539315</v>
      </c>
      <c r="F26" s="115">
        <f t="shared" ca="1" si="3"/>
        <v>44.53</v>
      </c>
      <c r="G26" s="115">
        <f t="shared" ca="1" si="3"/>
        <v>39.64</v>
      </c>
      <c r="H26" s="115">
        <f t="shared" ref="H26:H40" ca="1" si="12">F26-G26</f>
        <v>4.8900000000000006</v>
      </c>
      <c r="I26" s="116">
        <f t="shared" ref="I26:I40" ca="1" si="13">H26/G26</f>
        <v>0.12336024217961657</v>
      </c>
      <c r="J26" s="117">
        <f t="shared" ca="1" si="4"/>
        <v>46.280500000000004</v>
      </c>
      <c r="K26" s="117">
        <f t="shared" ca="1" si="5"/>
        <v>41.494</v>
      </c>
      <c r="L26" s="117">
        <f t="shared" ref="L26:L40" ca="1" si="14">J26-K26</f>
        <v>4.7865000000000038</v>
      </c>
      <c r="M26" s="118">
        <f t="shared" ref="M26:M40" ca="1" si="15">L26/K26</f>
        <v>0.11535402708825382</v>
      </c>
      <c r="N26" s="119">
        <f t="shared" ca="1" si="6"/>
        <v>50.93</v>
      </c>
      <c r="O26" s="119">
        <f t="shared" ca="1" si="6"/>
        <v>47.78</v>
      </c>
      <c r="P26" s="119">
        <f t="shared" ref="P26:P40" ca="1" si="16">N26-O26</f>
        <v>3.1499999999999986</v>
      </c>
      <c r="Q26" s="120">
        <f t="shared" ref="Q26:Q40" ca="1" si="17">P26/O26</f>
        <v>6.5927166178317259E-2</v>
      </c>
      <c r="S26" s="112" t="s">
        <v>533</v>
      </c>
      <c r="T26" s="121">
        <f t="shared" ref="T26:T40" ca="1" si="18">ROUND(0.9*M26,2)</f>
        <v>0.1</v>
      </c>
      <c r="U26" s="121">
        <f t="shared" ref="U26:U40" ca="1" si="19">ROUND(0.9*Q26,2)</f>
        <v>0.06</v>
      </c>
      <c r="V26" s="122"/>
      <c r="W26" s="77">
        <f t="shared" ref="W26:W40" ca="1" si="20">T26</f>
        <v>0.1</v>
      </c>
      <c r="X26" s="77">
        <f t="shared" ca="1" si="7"/>
        <v>0.06</v>
      </c>
      <c r="AB26" s="112" t="s">
        <v>533</v>
      </c>
      <c r="AC26" s="121">
        <v>0.11</v>
      </c>
      <c r="AD26" s="121">
        <v>7.0000000000000007E-2</v>
      </c>
      <c r="AF26" s="140">
        <f t="shared" ref="AF26:AF40" ca="1" si="21">T26-AC26</f>
        <v>-9.999999999999995E-3</v>
      </c>
      <c r="AG26" s="140">
        <f t="shared" ca="1" si="8"/>
        <v>-1.0000000000000009E-2</v>
      </c>
      <c r="AI26" s="141">
        <f t="shared" ref="AI26:AI40" ca="1" si="22">AF26/AC26</f>
        <v>-9.090909090909087E-2</v>
      </c>
      <c r="AJ26" s="141">
        <f t="shared" ca="1" si="9"/>
        <v>-0.14285714285714296</v>
      </c>
    </row>
    <row r="27" spans="1:36" x14ac:dyDescent="0.25">
      <c r="A27" s="112" t="s">
        <v>534</v>
      </c>
      <c r="B27" s="113">
        <f t="shared" ca="1" si="2"/>
        <v>40.479999999999997</v>
      </c>
      <c r="C27" s="113">
        <f t="shared" ca="1" si="2"/>
        <v>36.24</v>
      </c>
      <c r="D27" s="113">
        <f t="shared" ca="1" si="10"/>
        <v>4.2399999999999949</v>
      </c>
      <c r="E27" s="114">
        <f t="shared" ca="1" si="11"/>
        <v>0.11699779249448108</v>
      </c>
      <c r="F27" s="115">
        <f t="shared" ca="1" si="3"/>
        <v>33.25</v>
      </c>
      <c r="G27" s="115">
        <f t="shared" ca="1" si="3"/>
        <v>29.45</v>
      </c>
      <c r="H27" s="115">
        <f t="shared" ca="1" si="12"/>
        <v>3.8000000000000007</v>
      </c>
      <c r="I27" s="116">
        <f t="shared" ca="1" si="13"/>
        <v>0.12903225806451615</v>
      </c>
      <c r="J27" s="117">
        <f t="shared" ca="1" si="4"/>
        <v>36.503500000000003</v>
      </c>
      <c r="K27" s="117">
        <f t="shared" ca="1" si="5"/>
        <v>32.505499999999998</v>
      </c>
      <c r="L27" s="117">
        <f t="shared" ca="1" si="14"/>
        <v>3.9980000000000047</v>
      </c>
      <c r="M27" s="118">
        <f t="shared" ca="1" si="15"/>
        <v>0.12299457014966714</v>
      </c>
      <c r="N27" s="119">
        <f t="shared" ca="1" si="6"/>
        <v>36.619999999999997</v>
      </c>
      <c r="O27" s="119">
        <f t="shared" ca="1" si="6"/>
        <v>34.57</v>
      </c>
      <c r="P27" s="119">
        <f t="shared" ca="1" si="16"/>
        <v>2.0499999999999972</v>
      </c>
      <c r="Q27" s="120">
        <f t="shared" ca="1" si="17"/>
        <v>5.9299971073184757E-2</v>
      </c>
      <c r="S27" s="112" t="s">
        <v>534</v>
      </c>
      <c r="T27" s="121">
        <f t="shared" ca="1" si="18"/>
        <v>0.11</v>
      </c>
      <c r="U27" s="121">
        <f t="shared" ca="1" si="19"/>
        <v>0.05</v>
      </c>
      <c r="V27" s="122"/>
      <c r="W27" s="77">
        <f t="shared" ca="1" si="20"/>
        <v>0.11</v>
      </c>
      <c r="X27" s="77">
        <f t="shared" ca="1" si="7"/>
        <v>0.05</v>
      </c>
      <c r="AB27" s="112" t="s">
        <v>534</v>
      </c>
      <c r="AC27" s="121">
        <v>0.11</v>
      </c>
      <c r="AD27" s="121">
        <v>0.06</v>
      </c>
      <c r="AF27" s="140">
        <f t="shared" ca="1" si="21"/>
        <v>0</v>
      </c>
      <c r="AG27" s="140">
        <f t="shared" ca="1" si="8"/>
        <v>-9.999999999999995E-3</v>
      </c>
      <c r="AI27" s="141">
        <f t="shared" ca="1" si="22"/>
        <v>0</v>
      </c>
      <c r="AJ27" s="141">
        <f t="shared" ca="1" si="9"/>
        <v>-0.1666666666666666</v>
      </c>
    </row>
    <row r="28" spans="1:36" x14ac:dyDescent="0.25">
      <c r="A28" s="123" t="s">
        <v>535</v>
      </c>
      <c r="B28" s="124">
        <f t="shared" ca="1" si="2"/>
        <v>42.39</v>
      </c>
      <c r="C28" s="124">
        <f t="shared" ca="1" si="2"/>
        <v>35.43</v>
      </c>
      <c r="D28" s="124">
        <f t="shared" ca="1" si="10"/>
        <v>6.9600000000000009</v>
      </c>
      <c r="E28" s="125">
        <f t="shared" ca="1" si="11"/>
        <v>0.19644369178662152</v>
      </c>
      <c r="F28" s="126">
        <f t="shared" ca="1" si="3"/>
        <v>40.51</v>
      </c>
      <c r="G28" s="126">
        <f t="shared" ca="1" si="3"/>
        <v>35.17</v>
      </c>
      <c r="H28" s="126">
        <f t="shared" ca="1" si="12"/>
        <v>5.3399999999999963</v>
      </c>
      <c r="I28" s="127">
        <f t="shared" ca="1" si="13"/>
        <v>0.15183394938868341</v>
      </c>
      <c r="J28" s="128">
        <f t="shared" ca="1" si="4"/>
        <v>41.356000000000002</v>
      </c>
      <c r="K28" s="128">
        <f t="shared" ca="1" si="5"/>
        <v>35.287000000000006</v>
      </c>
      <c r="L28" s="128">
        <f t="shared" ca="1" si="14"/>
        <v>6.0689999999999955</v>
      </c>
      <c r="M28" s="129">
        <f t="shared" ca="1" si="15"/>
        <v>0.17198968458639144</v>
      </c>
      <c r="N28" s="130">
        <f t="shared" ca="1" si="6"/>
        <v>51.14</v>
      </c>
      <c r="O28" s="130">
        <f t="shared" ca="1" si="6"/>
        <v>48.08</v>
      </c>
      <c r="P28" s="130">
        <f t="shared" ca="1" si="16"/>
        <v>3.0600000000000023</v>
      </c>
      <c r="Q28" s="131">
        <f t="shared" ca="1" si="17"/>
        <v>6.3643926788685579E-2</v>
      </c>
      <c r="S28" s="123" t="s">
        <v>535</v>
      </c>
      <c r="T28" s="132">
        <f t="shared" ca="1" si="18"/>
        <v>0.15</v>
      </c>
      <c r="U28" s="132">
        <f t="shared" ca="1" si="19"/>
        <v>0.06</v>
      </c>
      <c r="V28" s="122"/>
      <c r="W28" s="77">
        <f t="shared" ca="1" si="20"/>
        <v>0.15</v>
      </c>
      <c r="X28" s="77">
        <f t="shared" ca="1" si="7"/>
        <v>0.06</v>
      </c>
      <c r="AB28" s="123" t="s">
        <v>535</v>
      </c>
      <c r="AC28" s="132">
        <v>0.11</v>
      </c>
      <c r="AD28" s="132">
        <v>0.08</v>
      </c>
      <c r="AF28" s="140">
        <f t="shared" ca="1" si="21"/>
        <v>3.9999999999999994E-2</v>
      </c>
      <c r="AG28" s="140">
        <f t="shared" ca="1" si="8"/>
        <v>-2.0000000000000004E-2</v>
      </c>
      <c r="AI28" s="141">
        <f t="shared" ca="1" si="22"/>
        <v>0.36363636363636359</v>
      </c>
      <c r="AJ28" s="141">
        <f t="shared" ca="1" si="9"/>
        <v>-0.25000000000000006</v>
      </c>
    </row>
    <row r="29" spans="1:36" x14ac:dyDescent="0.25">
      <c r="A29" s="112" t="s">
        <v>536</v>
      </c>
      <c r="B29" s="113">
        <f t="shared" ca="1" si="2"/>
        <v>39</v>
      </c>
      <c r="C29" s="113">
        <f t="shared" ca="1" si="2"/>
        <v>34.57</v>
      </c>
      <c r="D29" s="113">
        <f t="shared" ca="1" si="10"/>
        <v>4.43</v>
      </c>
      <c r="E29" s="114">
        <f t="shared" ca="1" si="11"/>
        <v>0.12814579114839456</v>
      </c>
      <c r="F29" s="115">
        <f t="shared" ca="1" si="3"/>
        <v>31.25</v>
      </c>
      <c r="G29" s="115">
        <f t="shared" ca="1" si="3"/>
        <v>27.28</v>
      </c>
      <c r="H29" s="115">
        <f t="shared" ca="1" si="12"/>
        <v>3.9699999999999989</v>
      </c>
      <c r="I29" s="116">
        <f t="shared" ca="1" si="13"/>
        <v>0.14552785923753661</v>
      </c>
      <c r="J29" s="117">
        <f t="shared" ca="1" si="4"/>
        <v>34.737499999999997</v>
      </c>
      <c r="K29" s="117">
        <f t="shared" ca="1" si="5"/>
        <v>30.560500000000001</v>
      </c>
      <c r="L29" s="117">
        <f t="shared" ca="1" si="14"/>
        <v>4.176999999999996</v>
      </c>
      <c r="M29" s="118">
        <f t="shared" ca="1" si="15"/>
        <v>0.13667970092112353</v>
      </c>
      <c r="N29" s="119">
        <f t="shared" ca="1" si="6"/>
        <v>35.43</v>
      </c>
      <c r="O29" s="119">
        <f t="shared" ca="1" si="6"/>
        <v>33.880000000000003</v>
      </c>
      <c r="P29" s="119">
        <f t="shared" ca="1" si="16"/>
        <v>1.5499999999999972</v>
      </c>
      <c r="Q29" s="120">
        <f t="shared" ca="1" si="17"/>
        <v>4.5749704840613845E-2</v>
      </c>
      <c r="S29" s="112" t="s">
        <v>536</v>
      </c>
      <c r="T29" s="121">
        <f t="shared" ca="1" si="18"/>
        <v>0.12</v>
      </c>
      <c r="U29" s="121">
        <f t="shared" ca="1" si="19"/>
        <v>0.04</v>
      </c>
      <c r="V29" s="122"/>
      <c r="W29" s="77">
        <f t="shared" ca="1" si="20"/>
        <v>0.12</v>
      </c>
      <c r="X29" s="77">
        <f t="shared" ca="1" si="7"/>
        <v>0.04</v>
      </c>
      <c r="AB29" s="112" t="s">
        <v>536</v>
      </c>
      <c r="AC29" s="121">
        <v>0.13</v>
      </c>
      <c r="AD29" s="121">
        <v>0.05</v>
      </c>
      <c r="AF29" s="140">
        <f t="shared" ca="1" si="21"/>
        <v>-1.0000000000000009E-2</v>
      </c>
      <c r="AG29" s="140">
        <f t="shared" ca="1" si="8"/>
        <v>-1.0000000000000002E-2</v>
      </c>
      <c r="AI29" s="141">
        <f t="shared" ca="1" si="22"/>
        <v>-7.6923076923076983E-2</v>
      </c>
      <c r="AJ29" s="141">
        <f t="shared" ca="1" si="9"/>
        <v>-0.20000000000000004</v>
      </c>
    </row>
    <row r="30" spans="1:36" x14ac:dyDescent="0.25">
      <c r="A30" s="112" t="s">
        <v>537</v>
      </c>
      <c r="B30" s="113">
        <f t="shared" ca="1" si="2"/>
        <v>29.47</v>
      </c>
      <c r="C30" s="113">
        <f t="shared" ca="1" si="2"/>
        <v>26.9</v>
      </c>
      <c r="D30" s="113">
        <f t="shared" ca="1" si="10"/>
        <v>2.5700000000000003</v>
      </c>
      <c r="E30" s="114">
        <f t="shared" ca="1" si="11"/>
        <v>9.5539033457249081E-2</v>
      </c>
      <c r="F30" s="115">
        <f t="shared" ca="1" si="3"/>
        <v>27.47</v>
      </c>
      <c r="G30" s="115">
        <f t="shared" ca="1" si="3"/>
        <v>25.24</v>
      </c>
      <c r="H30" s="115">
        <f t="shared" ca="1" si="12"/>
        <v>2.2300000000000004</v>
      </c>
      <c r="I30" s="116">
        <f t="shared" ca="1" si="13"/>
        <v>8.8351822503961994E-2</v>
      </c>
      <c r="J30" s="117">
        <f t="shared" ca="1" si="4"/>
        <v>28.37</v>
      </c>
      <c r="K30" s="117">
        <f t="shared" ca="1" si="5"/>
        <v>25.987000000000002</v>
      </c>
      <c r="L30" s="117">
        <f t="shared" ca="1" si="14"/>
        <v>2.3829999999999991</v>
      </c>
      <c r="M30" s="118">
        <f t="shared" ca="1" si="15"/>
        <v>9.1699696001847034E-2</v>
      </c>
      <c r="N30" s="119">
        <f t="shared" ca="1" si="6"/>
        <v>38.82</v>
      </c>
      <c r="O30" s="119">
        <f t="shared" ca="1" si="6"/>
        <v>37.53</v>
      </c>
      <c r="P30" s="119">
        <f t="shared" ca="1" si="16"/>
        <v>1.2899999999999991</v>
      </c>
      <c r="Q30" s="120">
        <f t="shared" ca="1" si="17"/>
        <v>3.4372501998401257E-2</v>
      </c>
      <c r="S30" s="112" t="s">
        <v>537</v>
      </c>
      <c r="T30" s="121">
        <f t="shared" ca="1" si="18"/>
        <v>0.08</v>
      </c>
      <c r="U30" s="121">
        <f t="shared" ca="1" si="19"/>
        <v>0.03</v>
      </c>
      <c r="V30" s="122"/>
      <c r="W30" s="77">
        <f t="shared" ca="1" si="20"/>
        <v>0.08</v>
      </c>
      <c r="X30" s="77">
        <f t="shared" ca="1" si="7"/>
        <v>0.03</v>
      </c>
      <c r="AB30" s="112" t="s">
        <v>537</v>
      </c>
      <c r="AC30" s="121">
        <v>0.08</v>
      </c>
      <c r="AD30" s="121">
        <v>0.03</v>
      </c>
      <c r="AF30" s="140">
        <f t="shared" ca="1" si="21"/>
        <v>0</v>
      </c>
      <c r="AG30" s="140">
        <f t="shared" ca="1" si="8"/>
        <v>0</v>
      </c>
      <c r="AI30" s="141">
        <f t="shared" ca="1" si="22"/>
        <v>0</v>
      </c>
      <c r="AJ30" s="141">
        <f t="shared" ca="1" si="9"/>
        <v>0</v>
      </c>
    </row>
    <row r="31" spans="1:36" x14ac:dyDescent="0.25">
      <c r="A31" s="112" t="s">
        <v>538</v>
      </c>
      <c r="B31" s="113">
        <f t="shared" ca="1" si="2"/>
        <v>19.989999999999998</v>
      </c>
      <c r="C31" s="113">
        <f t="shared" ca="1" si="2"/>
        <v>18.73</v>
      </c>
      <c r="D31" s="113">
        <f t="shared" ca="1" si="10"/>
        <v>1.259999999999998</v>
      </c>
      <c r="E31" s="114">
        <f t="shared" ca="1" si="11"/>
        <v>6.7271756540309549E-2</v>
      </c>
      <c r="F31" s="115">
        <f t="shared" ca="1" si="3"/>
        <v>18</v>
      </c>
      <c r="G31" s="115">
        <f t="shared" ca="1" si="3"/>
        <v>16.87</v>
      </c>
      <c r="H31" s="115">
        <f t="shared" ca="1" si="12"/>
        <v>1.129999999999999</v>
      </c>
      <c r="I31" s="116">
        <f t="shared" ca="1" si="13"/>
        <v>6.6982809721398875E-2</v>
      </c>
      <c r="J31" s="117">
        <f t="shared" ca="1" si="4"/>
        <v>18.895499999999998</v>
      </c>
      <c r="K31" s="117">
        <f t="shared" ca="1" si="5"/>
        <v>17.707000000000001</v>
      </c>
      <c r="L31" s="117">
        <f t="shared" ca="1" si="14"/>
        <v>1.1884999999999977</v>
      </c>
      <c r="M31" s="118">
        <f t="shared" ca="1" si="15"/>
        <v>6.7120347885017084E-2</v>
      </c>
      <c r="N31" s="119">
        <f t="shared" ca="1" si="6"/>
        <v>34.44</v>
      </c>
      <c r="O31" s="119">
        <f t="shared" ca="1" si="6"/>
        <v>33.89</v>
      </c>
      <c r="P31" s="119">
        <f t="shared" ca="1" si="16"/>
        <v>0.54999999999999716</v>
      </c>
      <c r="Q31" s="120">
        <f t="shared" ca="1" si="17"/>
        <v>1.6228976099144206E-2</v>
      </c>
      <c r="S31" s="112" t="s">
        <v>538</v>
      </c>
      <c r="T31" s="121">
        <f t="shared" ca="1" si="18"/>
        <v>0.06</v>
      </c>
      <c r="U31" s="121">
        <f t="shared" ca="1" si="19"/>
        <v>0.01</v>
      </c>
      <c r="V31" s="122"/>
      <c r="W31" s="77">
        <f t="shared" ca="1" si="20"/>
        <v>0.06</v>
      </c>
      <c r="X31" s="77">
        <f t="shared" ca="1" si="7"/>
        <v>0.01</v>
      </c>
      <c r="AB31" s="112" t="s">
        <v>538</v>
      </c>
      <c r="AC31" s="121">
        <v>0.06</v>
      </c>
      <c r="AD31" s="121">
        <v>0.02</v>
      </c>
      <c r="AF31" s="140">
        <f t="shared" ca="1" si="21"/>
        <v>0</v>
      </c>
      <c r="AG31" s="140">
        <f t="shared" ca="1" si="8"/>
        <v>-0.01</v>
      </c>
      <c r="AI31" s="141">
        <f t="shared" ca="1" si="22"/>
        <v>0</v>
      </c>
      <c r="AJ31" s="141">
        <f t="shared" ca="1" si="9"/>
        <v>-0.5</v>
      </c>
    </row>
    <row r="32" spans="1:36" x14ac:dyDescent="0.25">
      <c r="A32" s="123" t="s">
        <v>539</v>
      </c>
      <c r="B32" s="124">
        <f t="shared" ca="1" si="2"/>
        <v>33.85</v>
      </c>
      <c r="C32" s="124">
        <f t="shared" ca="1" si="2"/>
        <v>28.55</v>
      </c>
      <c r="D32" s="124">
        <f t="shared" ca="1" si="10"/>
        <v>5.3000000000000007</v>
      </c>
      <c r="E32" s="125">
        <f t="shared" ca="1" si="11"/>
        <v>0.18563922942206657</v>
      </c>
      <c r="F32" s="126">
        <f t="shared" ca="1" si="3"/>
        <v>33.78</v>
      </c>
      <c r="G32" s="126">
        <f t="shared" ca="1" si="3"/>
        <v>28.99</v>
      </c>
      <c r="H32" s="126">
        <f t="shared" ca="1" si="12"/>
        <v>4.7900000000000027</v>
      </c>
      <c r="I32" s="127">
        <f t="shared" ca="1" si="13"/>
        <v>0.16522938944463619</v>
      </c>
      <c r="J32" s="128">
        <f t="shared" ca="1" si="4"/>
        <v>33.811500000000002</v>
      </c>
      <c r="K32" s="128">
        <f t="shared" ca="1" si="5"/>
        <v>28.792000000000002</v>
      </c>
      <c r="L32" s="128">
        <f t="shared" ca="1" si="14"/>
        <v>5.0195000000000007</v>
      </c>
      <c r="M32" s="129">
        <f t="shared" ca="1" si="15"/>
        <v>0.17433662128368993</v>
      </c>
      <c r="N32" s="130">
        <f t="shared" ca="1" si="6"/>
        <v>51.55</v>
      </c>
      <c r="O32" s="130">
        <f t="shared" ca="1" si="6"/>
        <v>49.61</v>
      </c>
      <c r="P32" s="130">
        <f t="shared" ca="1" si="16"/>
        <v>1.9399999999999977</v>
      </c>
      <c r="Q32" s="131">
        <f t="shared" ca="1" si="17"/>
        <v>3.9105019149365004E-2</v>
      </c>
      <c r="S32" s="123" t="s">
        <v>539</v>
      </c>
      <c r="T32" s="132">
        <f t="shared" ca="1" si="18"/>
        <v>0.16</v>
      </c>
      <c r="U32" s="132">
        <f t="shared" ca="1" si="19"/>
        <v>0.04</v>
      </c>
      <c r="V32" s="122"/>
      <c r="W32" s="77">
        <f t="shared" ca="1" si="20"/>
        <v>0.16</v>
      </c>
      <c r="X32" s="77">
        <f t="shared" ca="1" si="7"/>
        <v>0.04</v>
      </c>
      <c r="AB32" s="123" t="s">
        <v>539</v>
      </c>
      <c r="AC32" s="132">
        <v>0.16</v>
      </c>
      <c r="AD32" s="132">
        <v>0.06</v>
      </c>
      <c r="AF32" s="140">
        <f t="shared" ca="1" si="21"/>
        <v>0</v>
      </c>
      <c r="AG32" s="140">
        <f t="shared" ca="1" si="8"/>
        <v>-1.9999999999999997E-2</v>
      </c>
      <c r="AI32" s="141">
        <f t="shared" ca="1" si="22"/>
        <v>0</v>
      </c>
      <c r="AJ32" s="141">
        <f t="shared" ca="1" si="9"/>
        <v>-0.33333333333333331</v>
      </c>
    </row>
    <row r="33" spans="1:36" x14ac:dyDescent="0.25">
      <c r="A33" s="112" t="s">
        <v>540</v>
      </c>
      <c r="B33" s="113">
        <f t="shared" ca="1" si="2"/>
        <v>48.87</v>
      </c>
      <c r="C33" s="113">
        <f t="shared" ca="1" si="2"/>
        <v>42.39</v>
      </c>
      <c r="D33" s="113">
        <f t="shared" ca="1" si="10"/>
        <v>6.4799999999999969</v>
      </c>
      <c r="E33" s="114">
        <f t="shared" ca="1" si="11"/>
        <v>0.15286624203821647</v>
      </c>
      <c r="F33" s="115">
        <f t="shared" ca="1" si="3"/>
        <v>48.35</v>
      </c>
      <c r="G33" s="115">
        <f t="shared" ca="1" si="3"/>
        <v>42.7</v>
      </c>
      <c r="H33" s="115">
        <f t="shared" ca="1" si="12"/>
        <v>5.6499999999999986</v>
      </c>
      <c r="I33" s="116">
        <f t="shared" ca="1" si="13"/>
        <v>0.13231850117096014</v>
      </c>
      <c r="J33" s="117">
        <f t="shared" ca="1" si="4"/>
        <v>48.584000000000003</v>
      </c>
      <c r="K33" s="117">
        <f t="shared" ca="1" si="5"/>
        <v>42.560500000000005</v>
      </c>
      <c r="L33" s="117">
        <f t="shared" ca="1" si="14"/>
        <v>6.0234999999999985</v>
      </c>
      <c r="M33" s="118">
        <f t="shared" ca="1" si="15"/>
        <v>0.14152794257586254</v>
      </c>
      <c r="N33" s="119">
        <f t="shared" ca="1" si="6"/>
        <v>62.07</v>
      </c>
      <c r="O33" s="119">
        <f t="shared" ca="1" si="6"/>
        <v>59.48</v>
      </c>
      <c r="P33" s="119">
        <f t="shared" ca="1" si="16"/>
        <v>2.5900000000000034</v>
      </c>
      <c r="Q33" s="120">
        <f t="shared" ca="1" si="17"/>
        <v>4.354404841963691E-2</v>
      </c>
      <c r="S33" s="112" t="s">
        <v>540</v>
      </c>
      <c r="T33" s="121">
        <f t="shared" ca="1" si="18"/>
        <v>0.13</v>
      </c>
      <c r="U33" s="121">
        <f t="shared" ca="1" si="19"/>
        <v>0.04</v>
      </c>
      <c r="V33" s="122"/>
      <c r="W33" s="77">
        <f t="shared" ca="1" si="20"/>
        <v>0.13</v>
      </c>
      <c r="X33" s="77">
        <f t="shared" ca="1" si="7"/>
        <v>0.04</v>
      </c>
      <c r="AB33" s="112" t="s">
        <v>540</v>
      </c>
      <c r="AC33" s="121">
        <v>0.13</v>
      </c>
      <c r="AD33" s="121">
        <v>7.0000000000000007E-2</v>
      </c>
      <c r="AF33" s="140">
        <f t="shared" ca="1" si="21"/>
        <v>0</v>
      </c>
      <c r="AG33" s="140">
        <f t="shared" ca="1" si="8"/>
        <v>-3.0000000000000006E-2</v>
      </c>
      <c r="AI33" s="141">
        <f t="shared" ca="1" si="22"/>
        <v>0</v>
      </c>
      <c r="AJ33" s="141">
        <f t="shared" ca="1" si="9"/>
        <v>-0.4285714285714286</v>
      </c>
    </row>
    <row r="34" spans="1:36" x14ac:dyDescent="0.25">
      <c r="A34" s="112" t="s">
        <v>541</v>
      </c>
      <c r="B34" s="113">
        <f t="shared" ca="1" si="2"/>
        <v>51.86</v>
      </c>
      <c r="C34" s="113">
        <f t="shared" ca="1" si="2"/>
        <v>45.59</v>
      </c>
      <c r="D34" s="113">
        <f t="shared" ca="1" si="10"/>
        <v>6.269999999999996</v>
      </c>
      <c r="E34" s="114">
        <f t="shared" ca="1" si="11"/>
        <v>0.13753016012283387</v>
      </c>
      <c r="F34" s="115">
        <f t="shared" ca="1" si="3"/>
        <v>49.62</v>
      </c>
      <c r="G34" s="115">
        <f t="shared" ca="1" si="3"/>
        <v>43.82</v>
      </c>
      <c r="H34" s="115">
        <f t="shared" ca="1" si="12"/>
        <v>5.7999999999999972</v>
      </c>
      <c r="I34" s="116">
        <f t="shared" ca="1" si="13"/>
        <v>0.13235965312642622</v>
      </c>
      <c r="J34" s="117">
        <f t="shared" ca="1" si="4"/>
        <v>50.628</v>
      </c>
      <c r="K34" s="117">
        <f t="shared" ca="1" si="5"/>
        <v>44.616500000000002</v>
      </c>
      <c r="L34" s="117">
        <f t="shared" ca="1" si="14"/>
        <v>6.0114999999999981</v>
      </c>
      <c r="M34" s="118">
        <f t="shared" ca="1" si="15"/>
        <v>0.13473714881265894</v>
      </c>
      <c r="N34" s="119">
        <f t="shared" ca="1" si="6"/>
        <v>64.010000000000005</v>
      </c>
      <c r="O34" s="119">
        <f t="shared" ca="1" si="6"/>
        <v>60.87</v>
      </c>
      <c r="P34" s="119">
        <f t="shared" ca="1" si="16"/>
        <v>3.1400000000000077</v>
      </c>
      <c r="Q34" s="120">
        <f t="shared" ca="1" si="17"/>
        <v>5.1585345818958565E-2</v>
      </c>
      <c r="S34" s="112" t="s">
        <v>541</v>
      </c>
      <c r="T34" s="121">
        <f t="shared" ca="1" si="18"/>
        <v>0.12</v>
      </c>
      <c r="U34" s="121">
        <f t="shared" ca="1" si="19"/>
        <v>0.05</v>
      </c>
      <c r="V34" s="122"/>
      <c r="W34" s="77">
        <f t="shared" ca="1" si="20"/>
        <v>0.12</v>
      </c>
      <c r="X34" s="77">
        <f t="shared" ca="1" si="7"/>
        <v>0.05</v>
      </c>
      <c r="AB34" s="112" t="s">
        <v>541</v>
      </c>
      <c r="AC34" s="121">
        <v>0.13</v>
      </c>
      <c r="AD34" s="121">
        <v>0.06</v>
      </c>
      <c r="AF34" s="140">
        <f t="shared" ca="1" si="21"/>
        <v>-1.0000000000000009E-2</v>
      </c>
      <c r="AG34" s="140">
        <f t="shared" ca="1" si="8"/>
        <v>-9.999999999999995E-3</v>
      </c>
      <c r="AI34" s="141">
        <f t="shared" ca="1" si="22"/>
        <v>-7.6923076923076983E-2</v>
      </c>
      <c r="AJ34" s="141">
        <f t="shared" ca="1" si="9"/>
        <v>-0.1666666666666666</v>
      </c>
    </row>
    <row r="35" spans="1:36" x14ac:dyDescent="0.25">
      <c r="A35" s="112" t="s">
        <v>542</v>
      </c>
      <c r="B35" s="113">
        <f t="shared" ca="1" si="2"/>
        <v>83.77</v>
      </c>
      <c r="C35" s="113">
        <f t="shared" ca="1" si="2"/>
        <v>73.08</v>
      </c>
      <c r="D35" s="113">
        <f t="shared" ca="1" si="10"/>
        <v>10.689999999999998</v>
      </c>
      <c r="E35" s="114">
        <f t="shared" ca="1" si="11"/>
        <v>0.14627805145046521</v>
      </c>
      <c r="F35" s="115">
        <f t="shared" ca="1" si="3"/>
        <v>80.45</v>
      </c>
      <c r="G35" s="115">
        <f t="shared" ca="1" si="3"/>
        <v>70.8</v>
      </c>
      <c r="H35" s="115">
        <f t="shared" ca="1" si="12"/>
        <v>9.6500000000000057</v>
      </c>
      <c r="I35" s="116">
        <f t="shared" ca="1" si="13"/>
        <v>0.13629943502824868</v>
      </c>
      <c r="J35" s="117">
        <f t="shared" ca="1" si="4"/>
        <v>81.944000000000003</v>
      </c>
      <c r="K35" s="117">
        <f t="shared" ca="1" si="5"/>
        <v>71.826000000000008</v>
      </c>
      <c r="L35" s="117">
        <f t="shared" ca="1" si="14"/>
        <v>10.117999999999995</v>
      </c>
      <c r="M35" s="118">
        <f t="shared" ca="1" si="15"/>
        <v>0.14086820928354626</v>
      </c>
      <c r="N35" s="119">
        <f t="shared" ca="1" si="6"/>
        <v>88.08</v>
      </c>
      <c r="O35" s="119">
        <f t="shared" ca="1" si="6"/>
        <v>82.46</v>
      </c>
      <c r="P35" s="119">
        <f t="shared" ca="1" si="16"/>
        <v>5.6200000000000045</v>
      </c>
      <c r="Q35" s="120">
        <f t="shared" ca="1" si="17"/>
        <v>6.8154256609265162E-2</v>
      </c>
      <c r="S35" s="112" t="s">
        <v>542</v>
      </c>
      <c r="T35" s="121">
        <f t="shared" ca="1" si="18"/>
        <v>0.13</v>
      </c>
      <c r="U35" s="121">
        <f t="shared" ca="1" si="19"/>
        <v>0.06</v>
      </c>
      <c r="V35" s="122"/>
      <c r="W35" s="77">
        <f t="shared" ca="1" si="20"/>
        <v>0.13</v>
      </c>
      <c r="X35" s="77">
        <f t="shared" ca="1" si="7"/>
        <v>0.06</v>
      </c>
      <c r="AB35" s="112" t="s">
        <v>542</v>
      </c>
      <c r="AC35" s="121">
        <v>0.13</v>
      </c>
      <c r="AD35" s="121">
        <v>0.08</v>
      </c>
      <c r="AF35" s="140">
        <f t="shared" ca="1" si="21"/>
        <v>0</v>
      </c>
      <c r="AG35" s="140">
        <f t="shared" ca="1" si="8"/>
        <v>-2.0000000000000004E-2</v>
      </c>
      <c r="AI35" s="141">
        <f t="shared" ca="1" si="22"/>
        <v>0</v>
      </c>
      <c r="AJ35" s="141">
        <f t="shared" ca="1" si="9"/>
        <v>-0.25000000000000006</v>
      </c>
    </row>
    <row r="36" spans="1:36" x14ac:dyDescent="0.25">
      <c r="A36" s="123" t="s">
        <v>543</v>
      </c>
      <c r="B36" s="124">
        <f t="shared" ca="1" si="2"/>
        <v>66.650000000000006</v>
      </c>
      <c r="C36" s="124">
        <f t="shared" ca="1" si="2"/>
        <v>57.53</v>
      </c>
      <c r="D36" s="124">
        <f t="shared" ca="1" si="10"/>
        <v>9.1200000000000045</v>
      </c>
      <c r="E36" s="125">
        <f t="shared" ca="1" si="11"/>
        <v>0.1585259864418565</v>
      </c>
      <c r="F36" s="126">
        <f t="shared" ca="1" si="3"/>
        <v>63.26</v>
      </c>
      <c r="G36" s="126">
        <f t="shared" ca="1" si="3"/>
        <v>55.3</v>
      </c>
      <c r="H36" s="126">
        <f t="shared" ca="1" si="12"/>
        <v>7.9600000000000009</v>
      </c>
      <c r="I36" s="127">
        <f t="shared" ca="1" si="13"/>
        <v>0.14394213381555157</v>
      </c>
      <c r="J36" s="128">
        <f t="shared" ca="1" si="4"/>
        <v>64.785499999999999</v>
      </c>
      <c r="K36" s="128">
        <f t="shared" ca="1" si="5"/>
        <v>56.3035</v>
      </c>
      <c r="L36" s="128">
        <f t="shared" ca="1" si="14"/>
        <v>8.4819999999999993</v>
      </c>
      <c r="M36" s="129">
        <f t="shared" ca="1" si="15"/>
        <v>0.15064782828776185</v>
      </c>
      <c r="N36" s="130">
        <f t="shared" ca="1" si="6"/>
        <v>72.680000000000007</v>
      </c>
      <c r="O36" s="130">
        <f t="shared" ca="1" si="6"/>
        <v>67.86</v>
      </c>
      <c r="P36" s="130">
        <f t="shared" ca="1" si="16"/>
        <v>4.8200000000000074</v>
      </c>
      <c r="Q36" s="131">
        <f t="shared" ca="1" si="17"/>
        <v>7.1028588269967691E-2</v>
      </c>
      <c r="S36" s="123" t="s">
        <v>543</v>
      </c>
      <c r="T36" s="132">
        <f t="shared" ca="1" si="18"/>
        <v>0.14000000000000001</v>
      </c>
      <c r="U36" s="132">
        <f t="shared" ca="1" si="19"/>
        <v>0.06</v>
      </c>
      <c r="V36" s="122"/>
      <c r="W36" s="77">
        <f t="shared" ca="1" si="20"/>
        <v>0.14000000000000001</v>
      </c>
      <c r="X36" s="77">
        <f t="shared" ca="1" si="7"/>
        <v>0.06</v>
      </c>
      <c r="AB36" s="123" t="s">
        <v>543</v>
      </c>
      <c r="AC36" s="132">
        <v>0.14000000000000001</v>
      </c>
      <c r="AD36" s="132">
        <v>0.09</v>
      </c>
      <c r="AF36" s="140">
        <f t="shared" ca="1" si="21"/>
        <v>0</v>
      </c>
      <c r="AG36" s="140">
        <f t="shared" ca="1" si="8"/>
        <v>-0.03</v>
      </c>
      <c r="AI36" s="141">
        <f t="shared" ca="1" si="22"/>
        <v>0</v>
      </c>
      <c r="AJ36" s="141">
        <f t="shared" ca="1" si="9"/>
        <v>-0.33333333333333331</v>
      </c>
    </row>
    <row r="37" spans="1:36" x14ac:dyDescent="0.25">
      <c r="A37" s="112" t="s">
        <v>544</v>
      </c>
      <c r="B37" s="113">
        <f t="shared" ca="1" si="2"/>
        <v>85.08</v>
      </c>
      <c r="C37" s="113">
        <f t="shared" ca="1" si="2"/>
        <v>74.59</v>
      </c>
      <c r="D37" s="113">
        <f t="shared" ca="1" si="10"/>
        <v>10.489999999999995</v>
      </c>
      <c r="E37" s="114">
        <f t="shared" ca="1" si="11"/>
        <v>0.14063547392411843</v>
      </c>
      <c r="F37" s="115">
        <f t="shared" ca="1" si="3"/>
        <v>81.38</v>
      </c>
      <c r="G37" s="115">
        <f t="shared" ca="1" si="3"/>
        <v>71.95</v>
      </c>
      <c r="H37" s="115">
        <f t="shared" ca="1" si="12"/>
        <v>9.4299999999999926</v>
      </c>
      <c r="I37" s="116">
        <f t="shared" ca="1" si="13"/>
        <v>0.13106323835997211</v>
      </c>
      <c r="J37" s="117">
        <f t="shared" ca="1" si="4"/>
        <v>83.045000000000002</v>
      </c>
      <c r="K37" s="117">
        <f t="shared" ca="1" si="5"/>
        <v>73.138000000000005</v>
      </c>
      <c r="L37" s="117">
        <f t="shared" ca="1" si="14"/>
        <v>9.9069999999999965</v>
      </c>
      <c r="M37" s="118">
        <f t="shared" ca="1" si="15"/>
        <v>0.13545626076731651</v>
      </c>
      <c r="N37" s="119">
        <f t="shared" ca="1" si="6"/>
        <v>90.74</v>
      </c>
      <c r="O37" s="119">
        <f t="shared" ca="1" si="6"/>
        <v>85.2</v>
      </c>
      <c r="P37" s="119">
        <f t="shared" ca="1" si="16"/>
        <v>5.539999999999992</v>
      </c>
      <c r="Q37" s="120">
        <f t="shared" ca="1" si="17"/>
        <v>6.5023474178403665E-2</v>
      </c>
      <c r="S37" s="112" t="s">
        <v>544</v>
      </c>
      <c r="T37" s="121">
        <f t="shared" ca="1" si="18"/>
        <v>0.12</v>
      </c>
      <c r="U37" s="121">
        <f t="shared" ca="1" si="19"/>
        <v>0.06</v>
      </c>
      <c r="V37" s="122"/>
      <c r="W37" s="77">
        <f t="shared" ca="1" si="20"/>
        <v>0.12</v>
      </c>
      <c r="X37" s="77">
        <f t="shared" ca="1" si="7"/>
        <v>0.06</v>
      </c>
      <c r="AB37" s="112" t="s">
        <v>544</v>
      </c>
      <c r="AC37" s="121">
        <v>0.12</v>
      </c>
      <c r="AD37" s="121">
        <v>0.08</v>
      </c>
      <c r="AF37" s="140">
        <f t="shared" ca="1" si="21"/>
        <v>0</v>
      </c>
      <c r="AG37" s="140">
        <f t="shared" ca="1" si="8"/>
        <v>-2.0000000000000004E-2</v>
      </c>
      <c r="AI37" s="141">
        <f t="shared" ca="1" si="22"/>
        <v>0</v>
      </c>
      <c r="AJ37" s="141">
        <f t="shared" ca="1" si="9"/>
        <v>-0.25000000000000006</v>
      </c>
    </row>
    <row r="38" spans="1:36" x14ac:dyDescent="0.25">
      <c r="A38" s="112" t="s">
        <v>545</v>
      </c>
      <c r="B38" s="113">
        <f t="shared" ca="1" si="2"/>
        <v>79.819999999999993</v>
      </c>
      <c r="C38" s="113">
        <f t="shared" ca="1" si="2"/>
        <v>70.13</v>
      </c>
      <c r="D38" s="113">
        <f t="shared" ca="1" si="10"/>
        <v>9.6899999999999977</v>
      </c>
      <c r="E38" s="114">
        <f t="shared" ca="1" si="11"/>
        <v>0.13817196634821044</v>
      </c>
      <c r="F38" s="115">
        <f t="shared" ca="1" si="3"/>
        <v>76.56</v>
      </c>
      <c r="G38" s="115">
        <f t="shared" ca="1" si="3"/>
        <v>67.8</v>
      </c>
      <c r="H38" s="115">
        <f t="shared" ca="1" si="12"/>
        <v>8.7600000000000051</v>
      </c>
      <c r="I38" s="116">
        <f t="shared" ca="1" si="13"/>
        <v>0.12920353982300892</v>
      </c>
      <c r="J38" s="117">
        <f t="shared" ca="1" si="4"/>
        <v>78.027000000000001</v>
      </c>
      <c r="K38" s="117">
        <f t="shared" ca="1" si="5"/>
        <v>68.848500000000001</v>
      </c>
      <c r="L38" s="117">
        <f t="shared" ca="1" si="14"/>
        <v>9.1784999999999997</v>
      </c>
      <c r="M38" s="118">
        <f t="shared" ca="1" si="15"/>
        <v>0.13331445129523517</v>
      </c>
      <c r="N38" s="119">
        <f t="shared" ca="1" si="6"/>
        <v>83.65</v>
      </c>
      <c r="O38" s="119">
        <f t="shared" ca="1" si="6"/>
        <v>78.36</v>
      </c>
      <c r="P38" s="119">
        <f t="shared" ca="1" si="16"/>
        <v>5.2900000000000063</v>
      </c>
      <c r="Q38" s="120">
        <f t="shared" ca="1" si="17"/>
        <v>6.7508933129147602E-2</v>
      </c>
      <c r="S38" s="112" t="s">
        <v>545</v>
      </c>
      <c r="T38" s="121">
        <f t="shared" ca="1" si="18"/>
        <v>0.12</v>
      </c>
      <c r="U38" s="121">
        <f t="shared" ca="1" si="19"/>
        <v>0.06</v>
      </c>
      <c r="V38" s="122"/>
      <c r="W38" s="77">
        <f t="shared" ca="1" si="20"/>
        <v>0.12</v>
      </c>
      <c r="X38" s="77">
        <f t="shared" ca="1" si="7"/>
        <v>0.06</v>
      </c>
      <c r="AB38" s="112" t="s">
        <v>545</v>
      </c>
      <c r="AC38" s="121">
        <v>0.12</v>
      </c>
      <c r="AD38" s="121">
        <v>0.08</v>
      </c>
      <c r="AF38" s="140">
        <f t="shared" ca="1" si="21"/>
        <v>0</v>
      </c>
      <c r="AG38" s="140">
        <f t="shared" ca="1" si="8"/>
        <v>-2.0000000000000004E-2</v>
      </c>
      <c r="AI38" s="141">
        <f t="shared" ca="1" si="22"/>
        <v>0</v>
      </c>
      <c r="AJ38" s="141">
        <f t="shared" ca="1" si="9"/>
        <v>-0.25000000000000006</v>
      </c>
    </row>
    <row r="39" spans="1:36" x14ac:dyDescent="0.25">
      <c r="A39" s="112" t="s">
        <v>546</v>
      </c>
      <c r="B39" s="113">
        <f t="shared" ca="1" si="2"/>
        <v>117.06</v>
      </c>
      <c r="C39" s="113">
        <f t="shared" ca="1" si="2"/>
        <v>104.71</v>
      </c>
      <c r="D39" s="113">
        <f t="shared" ca="1" si="10"/>
        <v>12.350000000000009</v>
      </c>
      <c r="E39" s="114">
        <f t="shared" ca="1" si="11"/>
        <v>0.1179447999235986</v>
      </c>
      <c r="F39" s="115">
        <f t="shared" ca="1" si="3"/>
        <v>109.64</v>
      </c>
      <c r="G39" s="115">
        <f t="shared" ca="1" si="3"/>
        <v>98.44</v>
      </c>
      <c r="H39" s="115">
        <f t="shared" ca="1" si="12"/>
        <v>11.200000000000003</v>
      </c>
      <c r="I39" s="116">
        <f t="shared" ca="1" si="13"/>
        <v>0.11377488825680621</v>
      </c>
      <c r="J39" s="117">
        <f t="shared" ca="1" si="4"/>
        <v>112.97900000000001</v>
      </c>
      <c r="K39" s="117">
        <f t="shared" ca="1" si="5"/>
        <v>101.2615</v>
      </c>
      <c r="L39" s="117">
        <f t="shared" ca="1" si="14"/>
        <v>11.717500000000015</v>
      </c>
      <c r="M39" s="118">
        <f t="shared" ca="1" si="15"/>
        <v>0.11571525209482394</v>
      </c>
      <c r="N39" s="119">
        <f t="shared" ca="1" si="6"/>
        <v>124.59</v>
      </c>
      <c r="O39" s="119">
        <f t="shared" ca="1" si="6"/>
        <v>119.01</v>
      </c>
      <c r="P39" s="119">
        <f t="shared" ca="1" si="16"/>
        <v>5.5799999999999983</v>
      </c>
      <c r="Q39" s="120">
        <f t="shared" ca="1" si="17"/>
        <v>4.6886816233929908E-2</v>
      </c>
      <c r="S39" s="112" t="s">
        <v>546</v>
      </c>
      <c r="T39" s="121">
        <f t="shared" ca="1" si="18"/>
        <v>0.1</v>
      </c>
      <c r="U39" s="121">
        <f t="shared" ca="1" si="19"/>
        <v>0.04</v>
      </c>
      <c r="V39" s="122"/>
      <c r="W39" s="77">
        <f t="shared" ca="1" si="20"/>
        <v>0.1</v>
      </c>
      <c r="X39" s="77">
        <f t="shared" ca="1" si="7"/>
        <v>0.04</v>
      </c>
      <c r="AB39" s="112" t="s">
        <v>546</v>
      </c>
      <c r="AC39" s="121">
        <v>0.11</v>
      </c>
      <c r="AD39" s="121">
        <v>0.06</v>
      </c>
      <c r="AF39" s="140">
        <f t="shared" ca="1" si="21"/>
        <v>-9.999999999999995E-3</v>
      </c>
      <c r="AG39" s="140">
        <f t="shared" ca="1" si="8"/>
        <v>-1.9999999999999997E-2</v>
      </c>
      <c r="AI39" s="141">
        <f t="shared" ca="1" si="22"/>
        <v>-9.090909090909087E-2</v>
      </c>
      <c r="AJ39" s="141">
        <f t="shared" ca="1" si="9"/>
        <v>-0.33333333333333331</v>
      </c>
    </row>
    <row r="40" spans="1:36" x14ac:dyDescent="0.25">
      <c r="A40" s="123" t="s">
        <v>547</v>
      </c>
      <c r="B40" s="124">
        <f t="shared" ca="1" si="2"/>
        <v>72.63</v>
      </c>
      <c r="C40" s="124">
        <f t="shared" ca="1" si="2"/>
        <v>63.88</v>
      </c>
      <c r="D40" s="124">
        <f t="shared" ca="1" si="10"/>
        <v>8.7499999999999929</v>
      </c>
      <c r="E40" s="125">
        <f t="shared" ca="1" si="11"/>
        <v>0.13697557921102055</v>
      </c>
      <c r="F40" s="126">
        <f t="shared" ca="1" si="3"/>
        <v>66.3</v>
      </c>
      <c r="G40" s="126">
        <f t="shared" ca="1" si="3"/>
        <v>58.37</v>
      </c>
      <c r="H40" s="126">
        <f t="shared" ca="1" si="12"/>
        <v>7.93</v>
      </c>
      <c r="I40" s="127">
        <f t="shared" ca="1" si="13"/>
        <v>0.13585746102449889</v>
      </c>
      <c r="J40" s="128">
        <f t="shared" ca="1" si="4"/>
        <v>69.148500000000013</v>
      </c>
      <c r="K40" s="128">
        <f t="shared" ca="1" si="5"/>
        <v>60.849500000000006</v>
      </c>
      <c r="L40" s="128">
        <f t="shared" ca="1" si="14"/>
        <v>8.2990000000000066</v>
      </c>
      <c r="M40" s="129">
        <f t="shared" ca="1" si="15"/>
        <v>0.13638567284858555</v>
      </c>
      <c r="N40" s="130">
        <f t="shared" ca="1" si="6"/>
        <v>68.760000000000005</v>
      </c>
      <c r="O40" s="130">
        <f t="shared" ca="1" si="6"/>
        <v>62.94</v>
      </c>
      <c r="P40" s="130">
        <f t="shared" ca="1" si="16"/>
        <v>5.8200000000000074</v>
      </c>
      <c r="Q40" s="131">
        <f t="shared" ca="1" si="17"/>
        <v>9.2469018112488199E-2</v>
      </c>
      <c r="S40" s="123" t="s">
        <v>547</v>
      </c>
      <c r="T40" s="132">
        <f t="shared" ca="1" si="18"/>
        <v>0.12</v>
      </c>
      <c r="U40" s="132">
        <f t="shared" ca="1" si="19"/>
        <v>0.08</v>
      </c>
      <c r="V40" s="122"/>
      <c r="W40" s="77">
        <f t="shared" ca="1" si="20"/>
        <v>0.12</v>
      </c>
      <c r="X40" s="77">
        <f t="shared" ca="1" si="7"/>
        <v>0.08</v>
      </c>
      <c r="AB40" s="123" t="s">
        <v>547</v>
      </c>
      <c r="AC40" s="132">
        <v>0.12</v>
      </c>
      <c r="AD40" s="132">
        <v>0.08</v>
      </c>
      <c r="AF40" s="140">
        <f t="shared" ca="1" si="21"/>
        <v>0</v>
      </c>
      <c r="AG40" s="140">
        <f t="shared" ca="1" si="8"/>
        <v>0</v>
      </c>
      <c r="AI40" s="141">
        <f t="shared" ca="1" si="22"/>
        <v>0</v>
      </c>
      <c r="AJ40" s="141">
        <f t="shared" ca="1" si="9"/>
        <v>0</v>
      </c>
    </row>
    <row r="41" spans="1:36" x14ac:dyDescent="0.25">
      <c r="A41" s="97" t="s">
        <v>277</v>
      </c>
      <c r="B41" s="113">
        <f ca="1">AVERAGE(B25:B40)</f>
        <v>58.046249999999993</v>
      </c>
      <c r="C41" s="113">
        <f ca="1">AVERAGE(C25:C40)</f>
        <v>51.101875000000007</v>
      </c>
      <c r="D41" s="133">
        <f t="shared" ref="D41:D43" ca="1" si="23">B41-C41</f>
        <v>6.9443749999999866</v>
      </c>
      <c r="E41" s="134">
        <f t="shared" ref="E41:E43" ca="1" si="24">D41/B41</f>
        <v>0.11963520468591834</v>
      </c>
      <c r="F41" s="115">
        <f ca="1">AVERAGE(F25:F40)</f>
        <v>53.703749999999992</v>
      </c>
      <c r="G41" s="115">
        <f ca="1">AVERAGE(G25:G40)</f>
        <v>47.481874999999995</v>
      </c>
      <c r="H41" s="115">
        <f t="shared" ref="H41:H43" ca="1" si="25">F41-G41</f>
        <v>6.2218749999999972</v>
      </c>
      <c r="I41" s="135">
        <f t="shared" ref="I41:I43" ca="1" si="26">H41/F41</f>
        <v>0.11585550357284172</v>
      </c>
      <c r="J41" s="117">
        <f ca="1">AVERAGE(J25:J40)</f>
        <v>55.657875000000004</v>
      </c>
      <c r="K41" s="117">
        <f ca="1">AVERAGE(K25:K40)</f>
        <v>49.110875</v>
      </c>
      <c r="L41" s="117">
        <f t="shared" ref="L41:L43" ca="1" si="27">J41-K41</f>
        <v>6.5470000000000041</v>
      </c>
      <c r="M41" s="136">
        <f t="shared" ref="M41:M43" ca="1" si="28">L41/J41</f>
        <v>0.11762935613334148</v>
      </c>
      <c r="N41" s="119">
        <f ca="1">AVERAGE(N25:N40)</f>
        <v>62.696250000000006</v>
      </c>
      <c r="O41" s="119">
        <f ca="1">AVERAGE(O25:O40)</f>
        <v>59.159375000000011</v>
      </c>
      <c r="P41" s="119">
        <f t="shared" ref="P41:P43" ca="1" si="29">N41-O41</f>
        <v>3.5368749999999949</v>
      </c>
      <c r="Q41" s="137">
        <f t="shared" ref="Q41:Q43" ca="1" si="30">P41/N41</f>
        <v>5.6412863608269942E-2</v>
      </c>
      <c r="S41" s="97" t="s">
        <v>277</v>
      </c>
      <c r="T41" s="121">
        <f t="shared" ref="T41" ca="1" si="31">AVERAGE(T25:T40)</f>
        <v>0.11750000000000002</v>
      </c>
      <c r="U41" s="121">
        <f t="shared" ref="U41" ca="1" si="32">AVERAGE(U25:U40)</f>
        <v>5.1874999999999998E-2</v>
      </c>
      <c r="V41" s="122"/>
      <c r="AB41" s="97" t="s">
        <v>277</v>
      </c>
      <c r="AC41" s="121">
        <v>0.11812500000000001</v>
      </c>
      <c r="AD41" s="121">
        <v>6.6875000000000004E-2</v>
      </c>
      <c r="AF41" s="122"/>
      <c r="AG41" s="122"/>
      <c r="AI41" s="122"/>
      <c r="AJ41" s="122"/>
    </row>
    <row r="42" spans="1:36" x14ac:dyDescent="0.25">
      <c r="A42" s="97" t="s">
        <v>578</v>
      </c>
      <c r="B42" s="113">
        <f ca="1">MIN(B25:B40)</f>
        <v>19.989999999999998</v>
      </c>
      <c r="C42" s="113">
        <f ca="1">MIN(C25:C40)</f>
        <v>18.73</v>
      </c>
      <c r="D42" s="133">
        <f t="shared" ca="1" si="23"/>
        <v>1.259999999999998</v>
      </c>
      <c r="E42" s="134">
        <f t="shared" ca="1" si="24"/>
        <v>6.3031515757878839E-2</v>
      </c>
      <c r="F42" s="115">
        <f ca="1">MIN(F25:F40)</f>
        <v>18</v>
      </c>
      <c r="G42" s="115">
        <f ca="1">MIN(G25:G40)</f>
        <v>16.87</v>
      </c>
      <c r="H42" s="115">
        <f t="shared" ca="1" si="25"/>
        <v>1.129999999999999</v>
      </c>
      <c r="I42" s="116">
        <f t="shared" ca="1" si="26"/>
        <v>6.2777777777777724E-2</v>
      </c>
      <c r="J42" s="117">
        <f ca="1">MIN(J25:J40)</f>
        <v>18.895499999999998</v>
      </c>
      <c r="K42" s="117">
        <f ca="1">MIN(K25:K40)</f>
        <v>17.707000000000001</v>
      </c>
      <c r="L42" s="117">
        <f t="shared" ca="1" si="27"/>
        <v>1.1884999999999977</v>
      </c>
      <c r="M42" s="138">
        <f t="shared" ca="1" si="28"/>
        <v>6.2898573734486929E-2</v>
      </c>
      <c r="N42" s="119">
        <f ca="1">MIN(N25:N40)</f>
        <v>34.44</v>
      </c>
      <c r="O42" s="119">
        <f ca="1">MIN(O25:O40)</f>
        <v>33.880000000000003</v>
      </c>
      <c r="P42" s="119">
        <f t="shared" ca="1" si="29"/>
        <v>0.55999999999999517</v>
      </c>
      <c r="Q42" s="139">
        <f t="shared" ca="1" si="30"/>
        <v>1.6260162601625876E-2</v>
      </c>
      <c r="S42" s="97" t="s">
        <v>578</v>
      </c>
      <c r="T42" s="121">
        <f t="shared" ref="T42" ca="1" si="33">MIN(T25:T40)</f>
        <v>0.06</v>
      </c>
      <c r="U42" s="121">
        <f t="shared" ref="U42" ca="1" si="34">MIN(U25:U40)</f>
        <v>0.01</v>
      </c>
      <c r="V42" s="122"/>
      <c r="AB42" s="97" t="s">
        <v>578</v>
      </c>
      <c r="AC42" s="121">
        <v>0.06</v>
      </c>
      <c r="AD42" s="121">
        <v>0.02</v>
      </c>
      <c r="AF42" s="122"/>
      <c r="AG42" s="122"/>
      <c r="AI42" s="122"/>
      <c r="AJ42" s="122"/>
    </row>
    <row r="43" spans="1:36" x14ac:dyDescent="0.25">
      <c r="A43" s="97" t="s">
        <v>579</v>
      </c>
      <c r="B43" s="113">
        <f ca="1">MAX(B25:B40)</f>
        <v>117.06</v>
      </c>
      <c r="C43" s="113">
        <f ca="1">MAX(C25:C40)</f>
        <v>104.71</v>
      </c>
      <c r="D43" s="133">
        <f t="shared" ca="1" si="23"/>
        <v>12.350000000000009</v>
      </c>
      <c r="E43" s="134">
        <f t="shared" ca="1" si="24"/>
        <v>0.10550145224671116</v>
      </c>
      <c r="F43" s="115">
        <f ca="1">MAX(F25:F40)</f>
        <v>109.64</v>
      </c>
      <c r="G43" s="115">
        <f ca="1">MAX(G25:G40)</f>
        <v>98.44</v>
      </c>
      <c r="H43" s="115">
        <f t="shared" ca="1" si="25"/>
        <v>11.200000000000003</v>
      </c>
      <c r="I43" s="116">
        <f t="shared" ca="1" si="26"/>
        <v>0.10215249908792413</v>
      </c>
      <c r="J43" s="117">
        <f ca="1">MAX(J25:J40)</f>
        <v>112.97900000000001</v>
      </c>
      <c r="K43" s="117">
        <f ca="1">MAX(K25:K40)</f>
        <v>101.2615</v>
      </c>
      <c r="L43" s="117">
        <f t="shared" ca="1" si="27"/>
        <v>11.717500000000015</v>
      </c>
      <c r="M43" s="138">
        <f t="shared" ca="1" si="28"/>
        <v>0.10371396454208316</v>
      </c>
      <c r="N43" s="119">
        <f ca="1">MAX(N25:N40)</f>
        <v>124.59</v>
      </c>
      <c r="O43" s="119">
        <f ca="1">MAX(O25:O40)</f>
        <v>119.01</v>
      </c>
      <c r="P43" s="119">
        <f t="shared" ca="1" si="29"/>
        <v>5.5799999999999983</v>
      </c>
      <c r="Q43" s="139">
        <f t="shared" ca="1" si="30"/>
        <v>4.4786901035396086E-2</v>
      </c>
      <c r="S43" s="97" t="s">
        <v>579</v>
      </c>
      <c r="T43" s="121">
        <f t="shared" ref="T43" ca="1" si="35">MAX(T25:T40)</f>
        <v>0.16</v>
      </c>
      <c r="U43" s="121">
        <f t="shared" ref="U43" ca="1" si="36">MAX(U25:U40)</f>
        <v>0.09</v>
      </c>
      <c r="V43" s="122"/>
      <c r="AB43" s="97" t="s">
        <v>579</v>
      </c>
      <c r="AC43" s="121">
        <v>0.16</v>
      </c>
      <c r="AD43" s="121">
        <v>0.1</v>
      </c>
      <c r="AF43" s="122"/>
      <c r="AG43" s="122"/>
      <c r="AI43" s="122"/>
      <c r="AJ43" s="122"/>
    </row>
    <row r="44" spans="1:36" x14ac:dyDescent="0.25">
      <c r="S44" t="s">
        <v>580</v>
      </c>
    </row>
    <row r="45" spans="1:36" x14ac:dyDescent="0.25">
      <c r="S45" t="s">
        <v>581</v>
      </c>
    </row>
    <row r="46" spans="1:36" x14ac:dyDescent="0.25">
      <c r="S46" t="s">
        <v>582</v>
      </c>
    </row>
    <row r="47" spans="1:36" x14ac:dyDescent="0.25">
      <c r="P47" s="1"/>
    </row>
    <row r="48" spans="1:36" x14ac:dyDescent="0.25">
      <c r="P48" s="1"/>
    </row>
    <row r="49" spans="1:23" x14ac:dyDescent="0.25">
      <c r="P49" s="1"/>
      <c r="S49" s="142" t="s">
        <v>588</v>
      </c>
      <c r="T49" s="142"/>
      <c r="U49" s="142"/>
      <c r="V49" s="142"/>
      <c r="W49" s="142"/>
    </row>
    <row r="50" spans="1:23" x14ac:dyDescent="0.25">
      <c r="P50" s="1"/>
      <c r="S50" s="142" t="s">
        <v>589</v>
      </c>
      <c r="T50" s="142"/>
      <c r="U50" s="142"/>
      <c r="V50" s="142"/>
      <c r="W50" s="142"/>
    </row>
    <row r="51" spans="1:23" x14ac:dyDescent="0.25">
      <c r="P51" s="1"/>
      <c r="S51" s="143" t="s">
        <v>529</v>
      </c>
      <c r="T51" s="143" t="s">
        <v>553</v>
      </c>
      <c r="U51" s="143" t="s">
        <v>554</v>
      </c>
      <c r="V51" s="142"/>
      <c r="W51" s="142"/>
    </row>
    <row r="52" spans="1:23" x14ac:dyDescent="0.25">
      <c r="P52" s="1"/>
      <c r="S52" s="143" t="str">
        <f>S25</f>
        <v>01</v>
      </c>
      <c r="T52" s="144">
        <f t="shared" ref="T52:U52" ca="1" si="37">T25</f>
        <v>0.12</v>
      </c>
      <c r="U52" s="144">
        <f t="shared" ca="1" si="37"/>
        <v>0.09</v>
      </c>
      <c r="V52" s="142"/>
      <c r="W52" s="142"/>
    </row>
    <row r="53" spans="1:23" x14ac:dyDescent="0.25">
      <c r="A53" s="1"/>
      <c r="B53" s="1"/>
      <c r="C53" s="1"/>
      <c r="D53" s="1"/>
      <c r="E53" s="1"/>
      <c r="F53" s="1"/>
      <c r="G53" s="1"/>
      <c r="H53" s="1"/>
      <c r="I53" s="1"/>
      <c r="J53" s="1"/>
      <c r="K53" s="1"/>
      <c r="L53" s="1"/>
      <c r="M53" s="1"/>
      <c r="N53" s="1"/>
      <c r="O53" s="1"/>
      <c r="P53" s="1"/>
      <c r="S53" s="143" t="str">
        <f t="shared" ref="S53:U53" si="38">S26</f>
        <v>02</v>
      </c>
      <c r="T53" s="144">
        <f t="shared" ca="1" si="38"/>
        <v>0.1</v>
      </c>
      <c r="U53" s="144">
        <f t="shared" ca="1" si="38"/>
        <v>0.06</v>
      </c>
      <c r="V53" s="142"/>
      <c r="W53" s="142"/>
    </row>
    <row r="54" spans="1:23" x14ac:dyDescent="0.25">
      <c r="A54" s="1"/>
      <c r="B54" s="1"/>
      <c r="C54" s="1"/>
      <c r="D54" s="1"/>
      <c r="E54" s="1"/>
      <c r="F54" s="1"/>
      <c r="G54" s="1"/>
      <c r="H54" s="1"/>
      <c r="I54" s="1"/>
      <c r="J54" s="1"/>
      <c r="K54" s="1"/>
      <c r="L54" s="1"/>
      <c r="M54" s="1"/>
      <c r="N54" s="1"/>
      <c r="O54" s="1"/>
      <c r="P54" s="1"/>
      <c r="S54" s="143" t="str">
        <f t="shared" ref="S54:U54" si="39">S27</f>
        <v>03</v>
      </c>
      <c r="T54" s="144">
        <f t="shared" ca="1" si="39"/>
        <v>0.11</v>
      </c>
      <c r="U54" s="144">
        <f t="shared" ca="1" si="39"/>
        <v>0.05</v>
      </c>
      <c r="V54" s="142"/>
      <c r="W54" s="142"/>
    </row>
    <row r="55" spans="1:23" x14ac:dyDescent="0.25">
      <c r="P55" s="1"/>
      <c r="S55" s="143" t="str">
        <f t="shared" ref="S55:U55" si="40">S28</f>
        <v>04</v>
      </c>
      <c r="T55" s="144">
        <f t="shared" ca="1" si="40"/>
        <v>0.15</v>
      </c>
      <c r="U55" s="144">
        <f t="shared" ca="1" si="40"/>
        <v>0.06</v>
      </c>
      <c r="V55" s="142"/>
      <c r="W55" s="142"/>
    </row>
    <row r="56" spans="1:23" x14ac:dyDescent="0.25">
      <c r="I56" s="1"/>
      <c r="S56" s="143" t="str">
        <f t="shared" ref="S56:U56" si="41">S29</f>
        <v>05</v>
      </c>
      <c r="T56" s="144">
        <f t="shared" ca="1" si="41"/>
        <v>0.12</v>
      </c>
      <c r="U56" s="144">
        <f t="shared" ca="1" si="41"/>
        <v>0.04</v>
      </c>
      <c r="V56" s="142"/>
      <c r="W56" s="142"/>
    </row>
    <row r="57" spans="1:23" x14ac:dyDescent="0.25">
      <c r="I57" s="1"/>
      <c r="S57" s="143" t="str">
        <f t="shared" ref="S57:U57" si="42">S30</f>
        <v>06</v>
      </c>
      <c r="T57" s="144">
        <f t="shared" ca="1" si="42"/>
        <v>0.08</v>
      </c>
      <c r="U57" s="144">
        <f t="shared" ca="1" si="42"/>
        <v>0.03</v>
      </c>
      <c r="V57" s="142"/>
      <c r="W57" s="142"/>
    </row>
    <row r="58" spans="1:23" x14ac:dyDescent="0.25">
      <c r="S58" s="143" t="str">
        <f t="shared" ref="S58:U58" si="43">S31</f>
        <v>07</v>
      </c>
      <c r="T58" s="144">
        <f t="shared" ca="1" si="43"/>
        <v>0.06</v>
      </c>
      <c r="U58" s="144">
        <f t="shared" ca="1" si="43"/>
        <v>0.01</v>
      </c>
      <c r="V58" s="142"/>
      <c r="W58" s="142"/>
    </row>
    <row r="59" spans="1:23" x14ac:dyDescent="0.25">
      <c r="S59" s="143" t="str">
        <f t="shared" ref="S59:U59" si="44">S32</f>
        <v>08</v>
      </c>
      <c r="T59" s="144">
        <f t="shared" ca="1" si="44"/>
        <v>0.16</v>
      </c>
      <c r="U59" s="144">
        <f t="shared" ca="1" si="44"/>
        <v>0.04</v>
      </c>
      <c r="V59" s="142"/>
      <c r="W59" s="142"/>
    </row>
    <row r="60" spans="1:23" x14ac:dyDescent="0.25">
      <c r="S60" s="143" t="str">
        <f t="shared" ref="S60:U60" si="45">S33</f>
        <v>09</v>
      </c>
      <c r="T60" s="144">
        <f t="shared" ca="1" si="45"/>
        <v>0.13</v>
      </c>
      <c r="U60" s="144">
        <f t="shared" ca="1" si="45"/>
        <v>0.04</v>
      </c>
      <c r="V60" s="142"/>
      <c r="W60" s="142"/>
    </row>
    <row r="61" spans="1:23" x14ac:dyDescent="0.25">
      <c r="S61" s="143" t="str">
        <f t="shared" ref="S61:U61" si="46">S34</f>
        <v>10</v>
      </c>
      <c r="T61" s="144">
        <f t="shared" ca="1" si="46"/>
        <v>0.12</v>
      </c>
      <c r="U61" s="144">
        <f t="shared" ca="1" si="46"/>
        <v>0.05</v>
      </c>
      <c r="V61" s="142"/>
      <c r="W61" s="142"/>
    </row>
    <row r="62" spans="1:23" x14ac:dyDescent="0.25">
      <c r="S62" s="143" t="str">
        <f t="shared" ref="S62:U62" si="47">S35</f>
        <v>11</v>
      </c>
      <c r="T62" s="144">
        <f t="shared" ca="1" si="47"/>
        <v>0.13</v>
      </c>
      <c r="U62" s="144">
        <f t="shared" ca="1" si="47"/>
        <v>0.06</v>
      </c>
      <c r="V62" s="142"/>
      <c r="W62" s="142"/>
    </row>
    <row r="63" spans="1:23" x14ac:dyDescent="0.25">
      <c r="S63" s="143" t="str">
        <f t="shared" ref="S63:U63" si="48">S36</f>
        <v>12</v>
      </c>
      <c r="T63" s="144">
        <f t="shared" ca="1" si="48"/>
        <v>0.14000000000000001</v>
      </c>
      <c r="U63" s="144">
        <f t="shared" ca="1" si="48"/>
        <v>0.06</v>
      </c>
      <c r="V63" s="142"/>
      <c r="W63" s="142"/>
    </row>
    <row r="64" spans="1:23" x14ac:dyDescent="0.25">
      <c r="S64" s="143" t="str">
        <f t="shared" ref="S64:U64" si="49">S37</f>
        <v>13</v>
      </c>
      <c r="T64" s="144">
        <f t="shared" ca="1" si="49"/>
        <v>0.12</v>
      </c>
      <c r="U64" s="144">
        <f t="shared" ca="1" si="49"/>
        <v>0.06</v>
      </c>
      <c r="V64" s="142"/>
      <c r="W64" s="142"/>
    </row>
    <row r="65" spans="19:23" x14ac:dyDescent="0.25">
      <c r="S65" s="143" t="str">
        <f t="shared" ref="S65:U65" si="50">S38</f>
        <v>14</v>
      </c>
      <c r="T65" s="144">
        <f t="shared" ca="1" si="50"/>
        <v>0.12</v>
      </c>
      <c r="U65" s="144">
        <f t="shared" ca="1" si="50"/>
        <v>0.06</v>
      </c>
      <c r="V65" s="142"/>
      <c r="W65" s="142"/>
    </row>
    <row r="66" spans="19:23" x14ac:dyDescent="0.25">
      <c r="S66" s="143" t="str">
        <f t="shared" ref="S66:U66" si="51">S39</f>
        <v>15</v>
      </c>
      <c r="T66" s="144">
        <f t="shared" ca="1" si="51"/>
        <v>0.1</v>
      </c>
      <c r="U66" s="144">
        <f t="shared" ca="1" si="51"/>
        <v>0.04</v>
      </c>
      <c r="V66" s="142"/>
      <c r="W66" s="142"/>
    </row>
    <row r="67" spans="19:23" x14ac:dyDescent="0.25">
      <c r="S67" s="143" t="str">
        <f t="shared" ref="S67:U67" si="52">S40</f>
        <v>16</v>
      </c>
      <c r="T67" s="144">
        <f t="shared" ca="1" si="52"/>
        <v>0.12</v>
      </c>
      <c r="U67" s="144">
        <f t="shared" ca="1" si="52"/>
        <v>0.08</v>
      </c>
      <c r="V67" s="142"/>
      <c r="W67" s="142"/>
    </row>
  </sheetData>
  <pageMargins left="0.7" right="0.7" top="0.75" bottom="0.75" header="0.3" footer="0.3"/>
  <pageSetup orientation="portrait" copies="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194</vt:i4>
      </vt:variant>
    </vt:vector>
  </HeadingPairs>
  <TitlesOfParts>
    <vt:vector size="207" baseType="lpstr">
      <vt:lpstr>Instructions</vt:lpstr>
      <vt:lpstr>Test Data Set Description</vt:lpstr>
      <vt:lpstr>Summary</vt:lpstr>
      <vt:lpstr>Details</vt:lpstr>
      <vt:lpstr>Reference</vt:lpstr>
      <vt:lpstr>ReferenceLookups</vt:lpstr>
      <vt:lpstr>Candidate</vt:lpstr>
      <vt:lpstr>CandidateLookups</vt:lpstr>
      <vt:lpstr>Constants</vt:lpstr>
      <vt:lpstr>NewCSV</vt:lpstr>
      <vt:lpstr>EAA</vt:lpstr>
      <vt:lpstr>EDRAdjustments</vt:lpstr>
      <vt:lpstr>SelfUtilizationCredits</vt:lpstr>
      <vt:lpstr>AdditionsAlterations</vt:lpstr>
      <vt:lpstr>AdditionsAlterationsTypeList</vt:lpstr>
      <vt:lpstr>Candidate</vt:lpstr>
      <vt:lpstr>Candidate_Software</vt:lpstr>
      <vt:lpstr>CandidateEDR</vt:lpstr>
      <vt:lpstr>CandidateFile</vt:lpstr>
      <vt:lpstr>CandidateFileName</vt:lpstr>
      <vt:lpstr>CandidateProposedEDR</vt:lpstr>
      <vt:lpstr>CandidateProposedEDReff</vt:lpstr>
      <vt:lpstr>CandidateProposedEDRflex</vt:lpstr>
      <vt:lpstr>CandidateProposedEDRtot</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vt:lpstr>
      <vt:lpstr>CandidateStandardEDReff</vt:lpstr>
      <vt:lpstr>CandidateStandardEDRflex</vt:lpstr>
      <vt:lpstr>CandidateStandardEDRtot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dataarray</vt:lpstr>
      <vt:lpstr>dataarraySUC</vt:lpstr>
      <vt:lpstr>Fail</vt:lpstr>
      <vt:lpstr>filename</vt:lpstr>
      <vt:lpstr>filenameSUC</vt:lpstr>
      <vt:lpstr>FractionSmall</vt:lpstr>
      <vt:lpstr>fractionSUC</vt:lpstr>
      <vt:lpstr>MultiFamily</vt:lpstr>
      <vt:lpstr>MultiFamilyTypeList</vt:lpstr>
      <vt:lpstr>NewlyConstructed</vt:lpstr>
      <vt:lpstr>NewlyConstructedTypeList</vt:lpstr>
      <vt:lpstr>No</vt:lpstr>
      <vt:lpstr>Pass</vt:lpstr>
      <vt:lpstr>postfix</vt:lpstr>
      <vt:lpstr>PostfixSUC</vt:lpstr>
      <vt:lpstr>Prefix</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vt:lpstr>
      <vt:lpstr>ReferenceProposedEDReff</vt:lpstr>
      <vt:lpstr>ReferenceProposedEDRflex</vt:lpstr>
      <vt:lpstr>ReferenceProposedEDRtot</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vt:lpstr>
      <vt:lpstr>ReferenceStandardEDReff</vt:lpstr>
      <vt:lpstr>ReferenceStandardEDRflex</vt:lpstr>
      <vt:lpstr>ReferenceStandardEDRtot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ResultT03</vt:lpstr>
      <vt:lpstr>ResultT04</vt:lpstr>
      <vt:lpstr>ResultT05</vt:lpstr>
      <vt:lpstr>ResultT06</vt:lpstr>
      <vt:lpstr>ResultT07</vt:lpstr>
      <vt:lpstr>ResultT08</vt:lpstr>
      <vt:lpstr>ResultT09</vt:lpstr>
      <vt:lpstr>ResultT10</vt:lpstr>
      <vt:lpstr>ResultT11</vt:lpstr>
      <vt:lpstr>ResultT12</vt:lpstr>
      <vt:lpstr>ResultT13</vt:lpstr>
      <vt:lpstr>ResultT14</vt:lpstr>
      <vt:lpstr>ResultT15</vt:lpstr>
      <vt:lpstr>ResultT16</vt:lpstr>
      <vt:lpstr>ResultT17</vt:lpstr>
      <vt:lpstr>ResultT18</vt:lpstr>
      <vt:lpstr>ResultT19</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T03Proposed</vt:lpstr>
      <vt:lpstr>T03Reference</vt:lpstr>
      <vt:lpstr>T03Standard</vt:lpstr>
      <vt:lpstr>T04Proposed</vt:lpstr>
      <vt:lpstr>T04Reference</vt:lpstr>
      <vt:lpstr>T04Standard</vt:lpstr>
      <vt:lpstr>T05Proposed</vt:lpstr>
      <vt:lpstr>T05Reference</vt:lpstr>
      <vt:lpstr>T05Standard</vt:lpstr>
      <vt:lpstr>T06Proposed</vt:lpstr>
      <vt:lpstr>T06Reference</vt:lpstr>
      <vt:lpstr>T06Standard</vt:lpstr>
      <vt:lpstr>T07Proposed</vt:lpstr>
      <vt:lpstr>T07Reference</vt:lpstr>
      <vt:lpstr>T07Standard</vt:lpstr>
      <vt:lpstr>T08Proposed</vt:lpstr>
      <vt:lpstr>T08Reference</vt:lpstr>
      <vt:lpstr>T08Standard</vt:lpstr>
      <vt:lpstr>T09Proposed</vt:lpstr>
      <vt:lpstr>T09Reference</vt:lpstr>
      <vt:lpstr>T09Standard</vt:lpstr>
      <vt:lpstr>T10Proposed</vt:lpstr>
      <vt:lpstr>T10Reference</vt:lpstr>
      <vt:lpstr>T10Standard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T16Proposed</vt:lpstr>
      <vt:lpstr>T16Reference</vt:lpstr>
      <vt:lpstr>T16Standard</vt:lpstr>
      <vt:lpstr>T17Proposed</vt:lpstr>
      <vt:lpstr>T17Reference</vt:lpstr>
      <vt:lpstr>T17Standard</vt:lpstr>
      <vt:lpstr>T18Proposed</vt:lpstr>
      <vt:lpstr>T18Reference</vt:lpstr>
      <vt:lpstr>T18Standard</vt:lpstr>
      <vt:lpstr>T19Proposed</vt:lpstr>
      <vt:lpstr>T19Reference</vt:lpstr>
      <vt:lpstr>T19Standard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 Nittler</dc:creator>
  <cp:lastModifiedBy>Ken Nittler</cp:lastModifiedBy>
  <cp:lastPrinted>2021-11-02T23:02:41Z</cp:lastPrinted>
  <dcterms:created xsi:type="dcterms:W3CDTF">2013-06-07T21:21:30Z</dcterms:created>
  <dcterms:modified xsi:type="dcterms:W3CDTF">2021-11-02T23:08:18Z</dcterms:modified>
</cp:coreProperties>
</file>